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3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8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9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0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1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1405"/>
  <workbookPr autoCompressPictures="0"/>
  <bookViews>
    <workbookView xWindow="0" yWindow="0" windowWidth="28800" windowHeight="17480" tabRatio="605" firstSheet="26" activeTab="29"/>
  </bookViews>
  <sheets>
    <sheet name="Instructions" sheetId="10" r:id="rId1"/>
    <sheet name="Revision History" sheetId="4" r:id="rId2"/>
    <sheet name="Field Descriptions" sheetId="5" r:id="rId3"/>
    <sheet name="Lower MC, Alter (Liberty Tool)" sheetId="9" r:id="rId4"/>
    <sheet name="Lower HLTS (Liberty Tool)" sheetId="11" r:id="rId5"/>
    <sheet name="Lower HLTS (ATM)" sheetId="12" r:id="rId6"/>
    <sheet name="Lower MC (ATM)" sheetId="13" r:id="rId7"/>
    <sheet name="Lower MC, Alter (ATM)" sheetId="15" r:id="rId8"/>
    <sheet name="MC-Lwr Alter (Acc)" sheetId="16" r:id="rId9"/>
    <sheet name="HLTS-Upr Acc" sheetId="20" r:id="rId10"/>
    <sheet name="HLTS-Lwr Acc" sheetId="19" r:id="rId11"/>
    <sheet name="HSTS-Upr Acc" sheetId="18" r:id="rId12"/>
    <sheet name="HSTS-Lwr Acc" sheetId="17" r:id="rId13"/>
    <sheet name="HLTS-Upr Acc@LLO" sheetId="24" r:id="rId14"/>
    <sheet name="HLTS-Lwr Acc@LLO" sheetId="23" r:id="rId15"/>
    <sheet name="HSTS-Upr Acc@LLO" sheetId="22" r:id="rId16"/>
    <sheet name="HSTS-Lwr Acc@LLO" sheetId="21" r:id="rId17"/>
    <sheet name="HLTS-Lwr Acc-0511" sheetId="29" r:id="rId18"/>
    <sheet name="HSTS-Upr Acc-0511" sheetId="28" r:id="rId19"/>
    <sheet name="HSTS-Lwr Acc-0511" sheetId="30" r:id="rId20"/>
    <sheet name="OMC-Upr Acc-0511" sheetId="27" r:id="rId21"/>
    <sheet name="OMC-Lwr Acc-0511" sheetId="26" r:id="rId22"/>
    <sheet name="HLTS-Upr BrkHt" sheetId="34" r:id="rId23"/>
    <sheet name="HLTS-Lwr BrkHt" sheetId="35" r:id="rId24"/>
    <sheet name="HSTS-Upr BrkHt" sheetId="32" r:id="rId25"/>
    <sheet name="HSTS-Lwr BrkHt" sheetId="33" r:id="rId26"/>
    <sheet name="HLTS-Upr LLO-0911" sheetId="38" r:id="rId27"/>
    <sheet name="HLTS-Lwr LLO-0911" sheetId="39" r:id="rId28"/>
    <sheet name="HSTS-Upr LLO-0911" sheetId="40" r:id="rId29"/>
    <sheet name="HSTS-Lwr LLO-0911" sheetId="41" r:id="rId30"/>
    <sheet name="OMC-Upr LLO-0911" sheetId="42" r:id="rId31"/>
    <sheet name="OMC-Lwr LLO-0911" sheetId="43" r:id="rId32"/>
    <sheet name="Sheet1" sheetId="44" r:id="rId33"/>
  </sheets>
  <definedNames>
    <definedName name="_xlnm.Print_Area" localSheetId="13">'HLTS-Upr Acc@LLO'!$A$1:$AN$61</definedName>
    <definedName name="_xlnm.Print_Area" localSheetId="26">'HLTS-Upr LLO-0911'!$A$1:$AP$61</definedName>
    <definedName name="_xlnm.Print_Area" localSheetId="0">Instructions!$A$1:$L$8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Q30" i="41" l="1"/>
  <c r="JT89" i="41"/>
  <c r="JT88" i="41"/>
  <c r="JT87" i="41"/>
  <c r="JT86" i="41"/>
  <c r="JT85" i="41"/>
  <c r="BQ33" i="41"/>
  <c r="BQ34" i="41"/>
  <c r="BQ38" i="41"/>
  <c r="JT38" i="41"/>
  <c r="BQ37" i="41"/>
  <c r="JT37" i="41"/>
  <c r="BQ36" i="41"/>
  <c r="JT36" i="41"/>
  <c r="BQ35" i="41"/>
  <c r="JT35" i="41"/>
  <c r="JT34" i="41"/>
  <c r="JT33" i="41"/>
  <c r="JT31" i="41"/>
  <c r="JT30" i="41"/>
  <c r="JT29" i="41"/>
  <c r="JT28" i="41"/>
  <c r="JT27" i="41"/>
  <c r="JT26" i="41"/>
  <c r="JT25" i="41"/>
  <c r="JT24" i="41"/>
  <c r="JT23" i="41"/>
  <c r="JT22" i="41"/>
  <c r="JT21" i="41"/>
  <c r="JT20" i="41"/>
  <c r="JT19" i="41"/>
  <c r="JT18" i="41"/>
  <c r="JT17" i="41"/>
  <c r="JT16" i="41"/>
  <c r="JT15" i="41"/>
  <c r="JT14" i="41"/>
  <c r="IL61" i="41"/>
  <c r="IL58" i="41"/>
  <c r="BQ141" i="41"/>
  <c r="IL60" i="41"/>
  <c r="BQ140" i="41"/>
  <c r="IL59" i="41"/>
  <c r="BQ139" i="41"/>
  <c r="BQ138" i="41"/>
  <c r="BQ137" i="41"/>
  <c r="IL50" i="41"/>
  <c r="IL47" i="41"/>
  <c r="BQ103" i="41"/>
  <c r="IL49" i="41"/>
  <c r="BQ102" i="41"/>
  <c r="IL48" i="41"/>
  <c r="BQ101" i="41"/>
  <c r="BQ100" i="41"/>
  <c r="BQ89" i="41"/>
  <c r="BQ88" i="41"/>
  <c r="BQ87" i="41"/>
  <c r="BQ86" i="41"/>
  <c r="BQ85" i="41"/>
  <c r="X33" i="40"/>
  <c r="X34" i="40"/>
  <c r="X38" i="40"/>
  <c r="X37" i="40"/>
  <c r="X36" i="40"/>
  <c r="X35" i="40"/>
  <c r="W33" i="40"/>
  <c r="W34" i="40"/>
  <c r="W38" i="40"/>
  <c r="W37" i="40"/>
  <c r="W36" i="40"/>
  <c r="W35" i="40"/>
  <c r="AC124" i="40"/>
  <c r="AC33" i="40"/>
  <c r="AC34" i="40"/>
  <c r="AC38" i="40"/>
  <c r="AC89" i="40"/>
  <c r="AC36" i="40"/>
  <c r="AC88" i="40"/>
  <c r="AC35" i="40"/>
  <c r="AC87" i="40"/>
  <c r="AC86" i="40"/>
  <c r="AC85" i="40"/>
  <c r="AC37" i="40"/>
  <c r="AA124" i="40"/>
  <c r="AA33" i="40"/>
  <c r="AA34" i="40"/>
  <c r="AA38" i="40"/>
  <c r="AA89" i="40"/>
  <c r="AA36" i="40"/>
  <c r="AA88" i="40"/>
  <c r="AA35" i="40"/>
  <c r="AA87" i="40"/>
  <c r="AA86" i="40"/>
  <c r="AA85" i="40"/>
  <c r="AA37" i="40"/>
  <c r="AA30" i="40"/>
  <c r="HS61" i="41"/>
  <c r="HS58" i="41"/>
  <c r="EN141" i="41"/>
  <c r="HS60" i="41"/>
  <c r="EN140" i="41"/>
  <c r="HS59" i="41"/>
  <c r="EN139" i="41"/>
  <c r="EN138" i="41"/>
  <c r="EN137" i="41"/>
  <c r="HS50" i="41"/>
  <c r="HS47" i="41"/>
  <c r="EN103" i="41"/>
  <c r="HS49" i="41"/>
  <c r="EN102" i="41"/>
  <c r="HS48" i="41"/>
  <c r="EN101" i="41"/>
  <c r="EN100" i="41"/>
  <c r="EN33" i="41"/>
  <c r="EN34" i="41"/>
  <c r="EN38" i="41"/>
  <c r="EN89" i="41"/>
  <c r="EN36" i="41"/>
  <c r="EN88" i="41"/>
  <c r="EN35" i="41"/>
  <c r="EN87" i="41"/>
  <c r="EN86" i="41"/>
  <c r="EN85" i="41"/>
  <c r="EN37" i="41"/>
  <c r="HT61" i="41"/>
  <c r="HT58" i="41"/>
  <c r="EO141" i="41"/>
  <c r="HT60" i="41"/>
  <c r="EO140" i="41"/>
  <c r="HT59" i="41"/>
  <c r="EO139" i="41"/>
  <c r="EO138" i="41"/>
  <c r="EO137" i="41"/>
  <c r="HT50" i="41"/>
  <c r="HT47" i="41"/>
  <c r="EO103" i="41"/>
  <c r="HT49" i="41"/>
  <c r="EO102" i="41"/>
  <c r="HT48" i="41"/>
  <c r="EO101" i="41"/>
  <c r="EO100" i="41"/>
  <c r="EO33" i="41"/>
  <c r="EO34" i="41"/>
  <c r="EO38" i="41"/>
  <c r="EO89" i="41"/>
  <c r="EO36" i="41"/>
  <c r="EO88" i="41"/>
  <c r="EO35" i="41"/>
  <c r="EO87" i="41"/>
  <c r="EO86" i="41"/>
  <c r="EO85" i="41"/>
  <c r="EO37" i="41"/>
  <c r="HZ61" i="41"/>
  <c r="HZ58" i="41"/>
  <c r="GM141" i="41"/>
  <c r="HZ60" i="41"/>
  <c r="GM140" i="41"/>
  <c r="HZ59" i="41"/>
  <c r="GM139" i="41"/>
  <c r="GM138" i="41"/>
  <c r="GM137" i="41"/>
  <c r="HZ50" i="41"/>
  <c r="HZ47" i="41"/>
  <c r="GM103" i="41"/>
  <c r="HZ49" i="41"/>
  <c r="GM102" i="41"/>
  <c r="HZ48" i="41"/>
  <c r="GM101" i="41"/>
  <c r="GM100" i="41"/>
  <c r="GM33" i="41"/>
  <c r="GM34" i="41"/>
  <c r="GM38" i="41"/>
  <c r="GM89" i="41"/>
  <c r="GM36" i="41"/>
  <c r="GM88" i="41"/>
  <c r="GM35" i="41"/>
  <c r="GM87" i="41"/>
  <c r="GM86" i="41"/>
  <c r="GM85" i="41"/>
  <c r="GM37" i="41"/>
  <c r="HY61" i="41"/>
  <c r="HY58" i="41"/>
  <c r="GL141" i="41"/>
  <c r="HY60" i="41"/>
  <c r="GL140" i="41"/>
  <c r="HY59" i="41"/>
  <c r="GL139" i="41"/>
  <c r="GL138" i="41"/>
  <c r="GL137" i="41"/>
  <c r="HY50" i="41"/>
  <c r="HY47" i="41"/>
  <c r="GL103" i="41"/>
  <c r="HY49" i="41"/>
  <c r="GL102" i="41"/>
  <c r="HY48" i="41"/>
  <c r="GL101" i="41"/>
  <c r="GL100" i="41"/>
  <c r="GL33" i="41"/>
  <c r="GL34" i="41"/>
  <c r="GL38" i="41"/>
  <c r="GL89" i="41"/>
  <c r="GL36" i="41"/>
  <c r="GL88" i="41"/>
  <c r="GL35" i="41"/>
  <c r="GL87" i="41"/>
  <c r="GL86" i="41"/>
  <c r="GL85" i="41"/>
  <c r="GL37" i="41"/>
  <c r="FZ33" i="41"/>
  <c r="FZ34" i="41"/>
  <c r="FZ38" i="41"/>
  <c r="FZ89" i="41"/>
  <c r="FZ36" i="41"/>
  <c r="FZ88" i="41"/>
  <c r="FZ35" i="41"/>
  <c r="FZ87" i="41"/>
  <c r="FZ86" i="41"/>
  <c r="FZ85" i="41"/>
  <c r="FZ37" i="41"/>
  <c r="FY33" i="41"/>
  <c r="FY34" i="41"/>
  <c r="FY38" i="41"/>
  <c r="FY89" i="41"/>
  <c r="FY36" i="41"/>
  <c r="FY88" i="41"/>
  <c r="FY35" i="41"/>
  <c r="FY87" i="41"/>
  <c r="FY86" i="41"/>
  <c r="FY85" i="41"/>
  <c r="FY37" i="41"/>
  <c r="DF33" i="41"/>
  <c r="DF34" i="41"/>
  <c r="DF38" i="41"/>
  <c r="DF89" i="41"/>
  <c r="DF36" i="41"/>
  <c r="DF88" i="41"/>
  <c r="DF35" i="41"/>
  <c r="DF87" i="41"/>
  <c r="DF86" i="41"/>
  <c r="DF85" i="41"/>
  <c r="DF37" i="41"/>
  <c r="DE33" i="41"/>
  <c r="DE34" i="41"/>
  <c r="DE38" i="41"/>
  <c r="DE89" i="41"/>
  <c r="DE36" i="41"/>
  <c r="DE88" i="41"/>
  <c r="DE35" i="41"/>
  <c r="DE87" i="41"/>
  <c r="DE86" i="41"/>
  <c r="DE85" i="41"/>
  <c r="DE37" i="41"/>
  <c r="GW85" i="41"/>
  <c r="GW33" i="41"/>
  <c r="GW34" i="41"/>
  <c r="GW86" i="41"/>
  <c r="GW35" i="41"/>
  <c r="GW87" i="41"/>
  <c r="GW36" i="41"/>
  <c r="GW88" i="41"/>
  <c r="GW38" i="41"/>
  <c r="GW89" i="41"/>
  <c r="GA85" i="41"/>
  <c r="NX85" i="41"/>
  <c r="GB85" i="41"/>
  <c r="NY85" i="41"/>
  <c r="GC85" i="41"/>
  <c r="NZ85" i="41"/>
  <c r="GD85" i="41"/>
  <c r="OA85" i="41"/>
  <c r="GE85" i="41"/>
  <c r="OB85" i="41"/>
  <c r="GF85" i="41"/>
  <c r="OC85" i="41"/>
  <c r="GG85" i="41"/>
  <c r="OD85" i="41"/>
  <c r="GH85" i="41"/>
  <c r="OE85" i="41"/>
  <c r="GI85" i="41"/>
  <c r="OF85" i="41"/>
  <c r="GJ85" i="41"/>
  <c r="OG85" i="41"/>
  <c r="GK85" i="41"/>
  <c r="OH85" i="41"/>
  <c r="GN85" i="41"/>
  <c r="OI85" i="41"/>
  <c r="GO85" i="41"/>
  <c r="OJ85" i="41"/>
  <c r="GP85" i="41"/>
  <c r="OK85" i="41"/>
  <c r="GQ85" i="41"/>
  <c r="OL85" i="41"/>
  <c r="GR85" i="41"/>
  <c r="OM85" i="41"/>
  <c r="GS85" i="41"/>
  <c r="ON85" i="41"/>
  <c r="GT85" i="41"/>
  <c r="OO85" i="41"/>
  <c r="GU85" i="41"/>
  <c r="OP85" i="41"/>
  <c r="GV85" i="41"/>
  <c r="OQ85" i="41"/>
  <c r="OR85" i="41"/>
  <c r="GX85" i="41"/>
  <c r="OS85" i="41"/>
  <c r="GY85" i="41"/>
  <c r="OT85" i="41"/>
  <c r="GZ85" i="41"/>
  <c r="OU85" i="41"/>
  <c r="HA85" i="41"/>
  <c r="OV85" i="41"/>
  <c r="HB85" i="41"/>
  <c r="OW85" i="41"/>
  <c r="HC85" i="41"/>
  <c r="OX85" i="41"/>
  <c r="HD85" i="41"/>
  <c r="OY85" i="41"/>
  <c r="HE85" i="41"/>
  <c r="OZ85" i="41"/>
  <c r="GA33" i="41"/>
  <c r="GA34" i="41"/>
  <c r="GA86" i="41"/>
  <c r="NX86" i="41"/>
  <c r="GB33" i="41"/>
  <c r="GB34" i="41"/>
  <c r="GB86" i="41"/>
  <c r="NY86" i="41"/>
  <c r="GC33" i="41"/>
  <c r="GC34" i="41"/>
  <c r="GC86" i="41"/>
  <c r="NZ86" i="41"/>
  <c r="GD33" i="41"/>
  <c r="GD34" i="41"/>
  <c r="GD86" i="41"/>
  <c r="OA86" i="41"/>
  <c r="GE33" i="41"/>
  <c r="GE34" i="41"/>
  <c r="GE86" i="41"/>
  <c r="OB86" i="41"/>
  <c r="GF33" i="41"/>
  <c r="GF34" i="41"/>
  <c r="GF86" i="41"/>
  <c r="OC86" i="41"/>
  <c r="GG33" i="41"/>
  <c r="GG34" i="41"/>
  <c r="GG86" i="41"/>
  <c r="OD86" i="41"/>
  <c r="GH33" i="41"/>
  <c r="GH34" i="41"/>
  <c r="GH86" i="41"/>
  <c r="OE86" i="41"/>
  <c r="GI33" i="41"/>
  <c r="GI34" i="41"/>
  <c r="GI86" i="41"/>
  <c r="OF86" i="41"/>
  <c r="GJ33" i="41"/>
  <c r="GJ34" i="41"/>
  <c r="GJ86" i="41"/>
  <c r="OG86" i="41"/>
  <c r="GK33" i="41"/>
  <c r="GK34" i="41"/>
  <c r="GK86" i="41"/>
  <c r="OH86" i="41"/>
  <c r="GN33" i="41"/>
  <c r="GN34" i="41"/>
  <c r="GN86" i="41"/>
  <c r="OI86" i="41"/>
  <c r="GO33" i="41"/>
  <c r="GO34" i="41"/>
  <c r="GO86" i="41"/>
  <c r="OJ86" i="41"/>
  <c r="GP33" i="41"/>
  <c r="GP34" i="41"/>
  <c r="GP86" i="41"/>
  <c r="OK86" i="41"/>
  <c r="GQ33" i="41"/>
  <c r="GQ34" i="41"/>
  <c r="GQ86" i="41"/>
  <c r="OL86" i="41"/>
  <c r="GR33" i="41"/>
  <c r="GR34" i="41"/>
  <c r="GR86" i="41"/>
  <c r="OM86" i="41"/>
  <c r="GS33" i="41"/>
  <c r="GS34" i="41"/>
  <c r="GS86" i="41"/>
  <c r="ON86" i="41"/>
  <c r="GT33" i="41"/>
  <c r="GT34" i="41"/>
  <c r="GT86" i="41"/>
  <c r="OO86" i="41"/>
  <c r="GU33" i="41"/>
  <c r="GU34" i="41"/>
  <c r="GU86" i="41"/>
  <c r="OP86" i="41"/>
  <c r="GV33" i="41"/>
  <c r="GV34" i="41"/>
  <c r="GV86" i="41"/>
  <c r="OQ86" i="41"/>
  <c r="OR86" i="41"/>
  <c r="GX33" i="41"/>
  <c r="GX34" i="41"/>
  <c r="GX86" i="41"/>
  <c r="OS86" i="41"/>
  <c r="GY33" i="41"/>
  <c r="GY34" i="41"/>
  <c r="GY86" i="41"/>
  <c r="OT86" i="41"/>
  <c r="GZ33" i="41"/>
  <c r="GZ34" i="41"/>
  <c r="GZ86" i="41"/>
  <c r="OU86" i="41"/>
  <c r="HA33" i="41"/>
  <c r="HA34" i="41"/>
  <c r="HA86" i="41"/>
  <c r="OV86" i="41"/>
  <c r="HB33" i="41"/>
  <c r="HB34" i="41"/>
  <c r="HB86" i="41"/>
  <c r="OW86" i="41"/>
  <c r="HC33" i="41"/>
  <c r="HC34" i="41"/>
  <c r="HC86" i="41"/>
  <c r="OX86" i="41"/>
  <c r="HD33" i="41"/>
  <c r="HD34" i="41"/>
  <c r="HD86" i="41"/>
  <c r="OY86" i="41"/>
  <c r="HE33" i="41"/>
  <c r="HE34" i="41"/>
  <c r="HE86" i="41"/>
  <c r="OZ86" i="41"/>
  <c r="GA35" i="41"/>
  <c r="GA87" i="41"/>
  <c r="NX87" i="41"/>
  <c r="GB35" i="41"/>
  <c r="GB87" i="41"/>
  <c r="NY87" i="41"/>
  <c r="GC35" i="41"/>
  <c r="GC87" i="41"/>
  <c r="NZ87" i="41"/>
  <c r="GD35" i="41"/>
  <c r="GD87" i="41"/>
  <c r="OA87" i="41"/>
  <c r="GE35" i="41"/>
  <c r="GE87" i="41"/>
  <c r="OB87" i="41"/>
  <c r="GF35" i="41"/>
  <c r="GF87" i="41"/>
  <c r="OC87" i="41"/>
  <c r="GG35" i="41"/>
  <c r="GG87" i="41"/>
  <c r="OD87" i="41"/>
  <c r="GH35" i="41"/>
  <c r="GH87" i="41"/>
  <c r="OE87" i="41"/>
  <c r="GI35" i="41"/>
  <c r="GI87" i="41"/>
  <c r="OF87" i="41"/>
  <c r="GJ35" i="41"/>
  <c r="GJ87" i="41"/>
  <c r="OG87" i="41"/>
  <c r="GK35" i="41"/>
  <c r="GK87" i="41"/>
  <c r="OH87" i="41"/>
  <c r="GN35" i="41"/>
  <c r="GN87" i="41"/>
  <c r="OI87" i="41"/>
  <c r="GO35" i="41"/>
  <c r="GO87" i="41"/>
  <c r="OJ87" i="41"/>
  <c r="GP35" i="41"/>
  <c r="GP87" i="41"/>
  <c r="OK87" i="41"/>
  <c r="GQ35" i="41"/>
  <c r="GQ87" i="41"/>
  <c r="OL87" i="41"/>
  <c r="GR35" i="41"/>
  <c r="GR87" i="41"/>
  <c r="OM87" i="41"/>
  <c r="GS35" i="41"/>
  <c r="GS87" i="41"/>
  <c r="ON87" i="41"/>
  <c r="GT35" i="41"/>
  <c r="GT87" i="41"/>
  <c r="OO87" i="41"/>
  <c r="GU35" i="41"/>
  <c r="GU87" i="41"/>
  <c r="OP87" i="41"/>
  <c r="GV35" i="41"/>
  <c r="GV87" i="41"/>
  <c r="OQ87" i="41"/>
  <c r="OR87" i="41"/>
  <c r="GX35" i="41"/>
  <c r="GX87" i="41"/>
  <c r="OS87" i="41"/>
  <c r="GY35" i="41"/>
  <c r="GY87" i="41"/>
  <c r="OT87" i="41"/>
  <c r="GZ35" i="41"/>
  <c r="GZ87" i="41"/>
  <c r="OU87" i="41"/>
  <c r="HA35" i="41"/>
  <c r="HA87" i="41"/>
  <c r="OV87" i="41"/>
  <c r="HB35" i="41"/>
  <c r="HB87" i="41"/>
  <c r="OW87" i="41"/>
  <c r="HC35" i="41"/>
  <c r="HC87" i="41"/>
  <c r="OX87" i="41"/>
  <c r="HD35" i="41"/>
  <c r="HD87" i="41"/>
  <c r="OY87" i="41"/>
  <c r="HE35" i="41"/>
  <c r="HE87" i="41"/>
  <c r="OZ87" i="41"/>
  <c r="GA36" i="41"/>
  <c r="GA88" i="41"/>
  <c r="NX88" i="41"/>
  <c r="GB36" i="41"/>
  <c r="GB88" i="41"/>
  <c r="NY88" i="41"/>
  <c r="GC36" i="41"/>
  <c r="GC88" i="41"/>
  <c r="NZ88" i="41"/>
  <c r="GD36" i="41"/>
  <c r="GD88" i="41"/>
  <c r="OA88" i="41"/>
  <c r="GE36" i="41"/>
  <c r="GE88" i="41"/>
  <c r="OB88" i="41"/>
  <c r="GF36" i="41"/>
  <c r="GF88" i="41"/>
  <c r="OC88" i="41"/>
  <c r="GG36" i="41"/>
  <c r="GG88" i="41"/>
  <c r="OD88" i="41"/>
  <c r="GH36" i="41"/>
  <c r="GH88" i="41"/>
  <c r="OE88" i="41"/>
  <c r="GI36" i="41"/>
  <c r="GI88" i="41"/>
  <c r="OF88" i="41"/>
  <c r="GJ36" i="41"/>
  <c r="GJ88" i="41"/>
  <c r="OG88" i="41"/>
  <c r="GK36" i="41"/>
  <c r="GK88" i="41"/>
  <c r="OH88" i="41"/>
  <c r="GN36" i="41"/>
  <c r="GN88" i="41"/>
  <c r="OI88" i="41"/>
  <c r="GO36" i="41"/>
  <c r="GO88" i="41"/>
  <c r="OJ88" i="41"/>
  <c r="GP36" i="41"/>
  <c r="GP88" i="41"/>
  <c r="OK88" i="41"/>
  <c r="GQ36" i="41"/>
  <c r="GQ88" i="41"/>
  <c r="OL88" i="41"/>
  <c r="GR36" i="41"/>
  <c r="GR88" i="41"/>
  <c r="OM88" i="41"/>
  <c r="GS36" i="41"/>
  <c r="GS88" i="41"/>
  <c r="ON88" i="41"/>
  <c r="GT36" i="41"/>
  <c r="GT88" i="41"/>
  <c r="OO88" i="41"/>
  <c r="GU36" i="41"/>
  <c r="GU88" i="41"/>
  <c r="OP88" i="41"/>
  <c r="GV36" i="41"/>
  <c r="GV88" i="41"/>
  <c r="OQ88" i="41"/>
  <c r="OR88" i="41"/>
  <c r="GX36" i="41"/>
  <c r="GX88" i="41"/>
  <c r="OS88" i="41"/>
  <c r="GY36" i="41"/>
  <c r="GY88" i="41"/>
  <c r="OT88" i="41"/>
  <c r="GZ36" i="41"/>
  <c r="GZ88" i="41"/>
  <c r="OU88" i="41"/>
  <c r="HA36" i="41"/>
  <c r="HA88" i="41"/>
  <c r="OV88" i="41"/>
  <c r="HB36" i="41"/>
  <c r="HB88" i="41"/>
  <c r="OW88" i="41"/>
  <c r="HC36" i="41"/>
  <c r="HC88" i="41"/>
  <c r="OX88" i="41"/>
  <c r="HD36" i="41"/>
  <c r="HD88" i="41"/>
  <c r="OY88" i="41"/>
  <c r="HE36" i="41"/>
  <c r="HE88" i="41"/>
  <c r="OZ88" i="41"/>
  <c r="GA38" i="41"/>
  <c r="GA89" i="41"/>
  <c r="NX89" i="41"/>
  <c r="GB38" i="41"/>
  <c r="GB89" i="41"/>
  <c r="NY89" i="41"/>
  <c r="GC38" i="41"/>
  <c r="GC89" i="41"/>
  <c r="NZ89" i="41"/>
  <c r="GD38" i="41"/>
  <c r="GD89" i="41"/>
  <c r="OA89" i="41"/>
  <c r="GE38" i="41"/>
  <c r="GE89" i="41"/>
  <c r="OB89" i="41"/>
  <c r="GF38" i="41"/>
  <c r="GF89" i="41"/>
  <c r="OC89" i="41"/>
  <c r="GG38" i="41"/>
  <c r="GG89" i="41"/>
  <c r="OD89" i="41"/>
  <c r="GH38" i="41"/>
  <c r="GH89" i="41"/>
  <c r="OE89" i="41"/>
  <c r="GI38" i="41"/>
  <c r="GI89" i="41"/>
  <c r="OF89" i="41"/>
  <c r="GJ38" i="41"/>
  <c r="GJ89" i="41"/>
  <c r="OG89" i="41"/>
  <c r="GK38" i="41"/>
  <c r="GK89" i="41"/>
  <c r="OH89" i="41"/>
  <c r="GN38" i="41"/>
  <c r="GN89" i="41"/>
  <c r="OI89" i="41"/>
  <c r="GO38" i="41"/>
  <c r="GO89" i="41"/>
  <c r="OJ89" i="41"/>
  <c r="GP38" i="41"/>
  <c r="GP89" i="41"/>
  <c r="OK89" i="41"/>
  <c r="GQ38" i="41"/>
  <c r="GQ89" i="41"/>
  <c r="OL89" i="41"/>
  <c r="GR38" i="41"/>
  <c r="GR89" i="41"/>
  <c r="OM89" i="41"/>
  <c r="GS38" i="41"/>
  <c r="GS89" i="41"/>
  <c r="ON89" i="41"/>
  <c r="GT38" i="41"/>
  <c r="GT89" i="41"/>
  <c r="OO89" i="41"/>
  <c r="GU38" i="41"/>
  <c r="GU89" i="41"/>
  <c r="OP89" i="41"/>
  <c r="GV38" i="41"/>
  <c r="GV89" i="41"/>
  <c r="OQ89" i="41"/>
  <c r="OR89" i="41"/>
  <c r="GX38" i="41"/>
  <c r="GX89" i="41"/>
  <c r="OS89" i="41"/>
  <c r="GY38" i="41"/>
  <c r="GY89" i="41"/>
  <c r="OT89" i="41"/>
  <c r="GZ38" i="41"/>
  <c r="GZ89" i="41"/>
  <c r="OU89" i="41"/>
  <c r="HA38" i="41"/>
  <c r="HA89" i="41"/>
  <c r="OV89" i="41"/>
  <c r="HB38" i="41"/>
  <c r="HB89" i="41"/>
  <c r="OW89" i="41"/>
  <c r="HC38" i="41"/>
  <c r="HC89" i="41"/>
  <c r="OX89" i="41"/>
  <c r="HD38" i="41"/>
  <c r="HD89" i="41"/>
  <c r="OY89" i="41"/>
  <c r="HE38" i="41"/>
  <c r="HE89" i="41"/>
  <c r="OZ89" i="41"/>
  <c r="D85" i="41"/>
  <c r="HG85" i="41"/>
  <c r="E85" i="41"/>
  <c r="HH85" i="41"/>
  <c r="F85" i="41"/>
  <c r="HI85" i="41"/>
  <c r="G85" i="41"/>
  <c r="HJ85" i="41"/>
  <c r="H85" i="41"/>
  <c r="HK85" i="41"/>
  <c r="I85" i="41"/>
  <c r="HL85" i="41"/>
  <c r="J85" i="41"/>
  <c r="HM85" i="41"/>
  <c r="K85" i="41"/>
  <c r="HN85" i="41"/>
  <c r="L85" i="41"/>
  <c r="HO85" i="41"/>
  <c r="M85" i="41"/>
  <c r="HP85" i="41"/>
  <c r="N85" i="41"/>
  <c r="HQ85" i="41"/>
  <c r="O85" i="41"/>
  <c r="HR85" i="41"/>
  <c r="P85" i="41"/>
  <c r="HS85" i="41"/>
  <c r="Q85" i="41"/>
  <c r="HT85" i="41"/>
  <c r="R85" i="41"/>
  <c r="HU85" i="41"/>
  <c r="S85" i="41"/>
  <c r="HV85" i="41"/>
  <c r="T85" i="41"/>
  <c r="HW85" i="41"/>
  <c r="U85" i="41"/>
  <c r="HX85" i="41"/>
  <c r="V85" i="41"/>
  <c r="HY85" i="41"/>
  <c r="W85" i="41"/>
  <c r="HZ85" i="41"/>
  <c r="X85" i="41"/>
  <c r="IA85" i="41"/>
  <c r="Y85" i="41"/>
  <c r="IB85" i="41"/>
  <c r="Z85" i="41"/>
  <c r="IC85" i="41"/>
  <c r="AA85" i="41"/>
  <c r="ID85" i="41"/>
  <c r="AB85" i="41"/>
  <c r="IE85" i="41"/>
  <c r="AC85" i="41"/>
  <c r="IF85" i="41"/>
  <c r="AD85" i="41"/>
  <c r="IG85" i="41"/>
  <c r="AE85" i="41"/>
  <c r="IH85" i="41"/>
  <c r="AF85" i="41"/>
  <c r="II85" i="41"/>
  <c r="AG85" i="41"/>
  <c r="IJ85" i="41"/>
  <c r="AH85" i="41"/>
  <c r="IK85" i="41"/>
  <c r="AI85" i="41"/>
  <c r="IL85" i="41"/>
  <c r="AJ85" i="41"/>
  <c r="IM85" i="41"/>
  <c r="AK85" i="41"/>
  <c r="IN85" i="41"/>
  <c r="AL85" i="41"/>
  <c r="IO85" i="41"/>
  <c r="AM85" i="41"/>
  <c r="IP85" i="41"/>
  <c r="AN85" i="41"/>
  <c r="IQ85" i="41"/>
  <c r="AO85" i="41"/>
  <c r="IR85" i="41"/>
  <c r="AP85" i="41"/>
  <c r="IS85" i="41"/>
  <c r="AQ85" i="41"/>
  <c r="IT85" i="41"/>
  <c r="AR85" i="41"/>
  <c r="IU85" i="41"/>
  <c r="AS85" i="41"/>
  <c r="IV85" i="41"/>
  <c r="AT85" i="41"/>
  <c r="IW85" i="41"/>
  <c r="AU85" i="41"/>
  <c r="IX85" i="41"/>
  <c r="AV85" i="41"/>
  <c r="IY85" i="41"/>
  <c r="AW85" i="41"/>
  <c r="JA85" i="41"/>
  <c r="AX85" i="41"/>
  <c r="JB85" i="41"/>
  <c r="AY85" i="41"/>
  <c r="JC85" i="41"/>
  <c r="AZ85" i="41"/>
  <c r="JD85" i="41"/>
  <c r="BA85" i="41"/>
  <c r="JE85" i="41"/>
  <c r="BB85" i="41"/>
  <c r="JF85" i="41"/>
  <c r="BC85" i="41"/>
  <c r="JG85" i="41"/>
  <c r="BD85" i="41"/>
  <c r="JH85" i="41"/>
  <c r="BE85" i="41"/>
  <c r="JI85" i="41"/>
  <c r="BF85" i="41"/>
  <c r="JJ85" i="41"/>
  <c r="BG85" i="41"/>
  <c r="JK85" i="41"/>
  <c r="BH85" i="41"/>
  <c r="JL85" i="41"/>
  <c r="BI85" i="41"/>
  <c r="JM85" i="41"/>
  <c r="BJ85" i="41"/>
  <c r="JN85" i="41"/>
  <c r="BK85" i="41"/>
  <c r="JO85" i="41"/>
  <c r="BL85" i="41"/>
  <c r="JP85" i="41"/>
  <c r="BM85" i="41"/>
  <c r="JQ85" i="41"/>
  <c r="BN85" i="41"/>
  <c r="JR85" i="41"/>
  <c r="BO85" i="41"/>
  <c r="JS85" i="41"/>
  <c r="BP85" i="41"/>
  <c r="IZ85" i="41"/>
  <c r="BR85" i="41"/>
  <c r="JU85" i="41"/>
  <c r="BS85" i="41"/>
  <c r="JV85" i="41"/>
  <c r="BT85" i="41"/>
  <c r="JW85" i="41"/>
  <c r="BU85" i="41"/>
  <c r="JX85" i="41"/>
  <c r="BV85" i="41"/>
  <c r="JY85" i="41"/>
  <c r="BW85" i="41"/>
  <c r="JZ85" i="41"/>
  <c r="BX85" i="41"/>
  <c r="KA85" i="41"/>
  <c r="BY85" i="41"/>
  <c r="KB85" i="41"/>
  <c r="BZ85" i="41"/>
  <c r="KC85" i="41"/>
  <c r="CA85" i="41"/>
  <c r="KD85" i="41"/>
  <c r="CB85" i="41"/>
  <c r="KE85" i="41"/>
  <c r="CC85" i="41"/>
  <c r="KF85" i="41"/>
  <c r="CD85" i="41"/>
  <c r="KG85" i="41"/>
  <c r="CE85" i="41"/>
  <c r="KH85" i="41"/>
  <c r="CF85" i="41"/>
  <c r="KI85" i="41"/>
  <c r="CG85" i="41"/>
  <c r="KJ85" i="41"/>
  <c r="CH85" i="41"/>
  <c r="KK85" i="41"/>
  <c r="CI85" i="41"/>
  <c r="KL85" i="41"/>
  <c r="CJ85" i="41"/>
  <c r="KM85" i="41"/>
  <c r="CK85" i="41"/>
  <c r="KN85" i="41"/>
  <c r="CL85" i="41"/>
  <c r="KO85" i="41"/>
  <c r="CM85" i="41"/>
  <c r="KP85" i="41"/>
  <c r="CN85" i="41"/>
  <c r="KQ85" i="41"/>
  <c r="CO85" i="41"/>
  <c r="KR85" i="41"/>
  <c r="CP85" i="41"/>
  <c r="KS85" i="41"/>
  <c r="CQ85" i="41"/>
  <c r="KT85" i="41"/>
  <c r="CR85" i="41"/>
  <c r="KU85" i="41"/>
  <c r="CS85" i="41"/>
  <c r="KV85" i="41"/>
  <c r="CT85" i="41"/>
  <c r="KW85" i="41"/>
  <c r="CU85" i="41"/>
  <c r="KX85" i="41"/>
  <c r="CV85" i="41"/>
  <c r="KY85" i="41"/>
  <c r="CW85" i="41"/>
  <c r="KZ85" i="41"/>
  <c r="CX85" i="41"/>
  <c r="LA85" i="41"/>
  <c r="CY85" i="41"/>
  <c r="LB85" i="41"/>
  <c r="CZ85" i="41"/>
  <c r="LC85" i="41"/>
  <c r="DA85" i="41"/>
  <c r="LD85" i="41"/>
  <c r="DB85" i="41"/>
  <c r="LE85" i="41"/>
  <c r="DC85" i="41"/>
  <c r="LF85" i="41"/>
  <c r="DD85" i="41"/>
  <c r="LG85" i="41"/>
  <c r="DG85" i="41"/>
  <c r="LH85" i="41"/>
  <c r="DH85" i="41"/>
  <c r="LI85" i="41"/>
  <c r="DI85" i="41"/>
  <c r="LJ85" i="41"/>
  <c r="DJ85" i="41"/>
  <c r="LK85" i="41"/>
  <c r="DK85" i="41"/>
  <c r="LL85" i="41"/>
  <c r="DL85" i="41"/>
  <c r="LM85" i="41"/>
  <c r="DM85" i="41"/>
  <c r="LN85" i="41"/>
  <c r="DN85" i="41"/>
  <c r="LO85" i="41"/>
  <c r="DO85" i="41"/>
  <c r="LP85" i="41"/>
  <c r="DP85" i="41"/>
  <c r="LQ85" i="41"/>
  <c r="DQ85" i="41"/>
  <c r="LR85" i="41"/>
  <c r="DR85" i="41"/>
  <c r="LS85" i="41"/>
  <c r="DS85" i="41"/>
  <c r="LT85" i="41"/>
  <c r="DT85" i="41"/>
  <c r="LU85" i="41"/>
  <c r="DU85" i="41"/>
  <c r="LV85" i="41"/>
  <c r="DV85" i="41"/>
  <c r="LW85" i="41"/>
  <c r="DW85" i="41"/>
  <c r="LX85" i="41"/>
  <c r="DX85" i="41"/>
  <c r="LY85" i="41"/>
  <c r="DY85" i="41"/>
  <c r="LZ85" i="41"/>
  <c r="DZ85" i="41"/>
  <c r="MA85" i="41"/>
  <c r="EA85" i="41"/>
  <c r="MB85" i="41"/>
  <c r="EB85" i="41"/>
  <c r="MC85" i="41"/>
  <c r="EC85" i="41"/>
  <c r="MD85" i="41"/>
  <c r="ED85" i="41"/>
  <c r="ME85" i="41"/>
  <c r="EE85" i="41"/>
  <c r="MF85" i="41"/>
  <c r="EF85" i="41"/>
  <c r="MG85" i="41"/>
  <c r="EG85" i="41"/>
  <c r="MH85" i="41"/>
  <c r="EH85" i="41"/>
  <c r="MI85" i="41"/>
  <c r="EI85" i="41"/>
  <c r="MJ85" i="41"/>
  <c r="EJ85" i="41"/>
  <c r="MK85" i="41"/>
  <c r="EK85" i="41"/>
  <c r="ML85" i="41"/>
  <c r="EL85" i="41"/>
  <c r="MM85" i="41"/>
  <c r="EM85" i="41"/>
  <c r="MN85" i="41"/>
  <c r="EP85" i="41"/>
  <c r="MO85" i="41"/>
  <c r="EQ85" i="41"/>
  <c r="MP85" i="41"/>
  <c r="ER85" i="41"/>
  <c r="MQ85" i="41"/>
  <c r="ES85" i="41"/>
  <c r="MR85" i="41"/>
  <c r="ET85" i="41"/>
  <c r="MS85" i="41"/>
  <c r="EU85" i="41"/>
  <c r="MT85" i="41"/>
  <c r="EV85" i="41"/>
  <c r="MU85" i="41"/>
  <c r="EW85" i="41"/>
  <c r="MV85" i="41"/>
  <c r="EX85" i="41"/>
  <c r="MW85" i="41"/>
  <c r="EY85" i="41"/>
  <c r="MX85" i="41"/>
  <c r="EZ85" i="41"/>
  <c r="MY85" i="41"/>
  <c r="FA85" i="41"/>
  <c r="MZ85" i="41"/>
  <c r="FB85" i="41"/>
  <c r="NA85" i="41"/>
  <c r="FC85" i="41"/>
  <c r="NB85" i="41"/>
  <c r="FD85" i="41"/>
  <c r="NC85" i="41"/>
  <c r="FE85" i="41"/>
  <c r="ND85" i="41"/>
  <c r="FF85" i="41"/>
  <c r="NE85" i="41"/>
  <c r="FG85" i="41"/>
  <c r="NF85" i="41"/>
  <c r="FH85" i="41"/>
  <c r="NG85" i="41"/>
  <c r="FI85" i="41"/>
  <c r="NH85" i="41"/>
  <c r="FJ85" i="41"/>
  <c r="NI85" i="41"/>
  <c r="FK85" i="41"/>
  <c r="NJ85" i="41"/>
  <c r="FL85" i="41"/>
  <c r="NK85" i="41"/>
  <c r="FM85" i="41"/>
  <c r="NL85" i="41"/>
  <c r="FN85" i="41"/>
  <c r="NM85" i="41"/>
  <c r="FO85" i="41"/>
  <c r="NN85" i="41"/>
  <c r="FP85" i="41"/>
  <c r="NO85" i="41"/>
  <c r="FQ85" i="41"/>
  <c r="NP85" i="41"/>
  <c r="FR85" i="41"/>
  <c r="NQ85" i="41"/>
  <c r="FS85" i="41"/>
  <c r="NR85" i="41"/>
  <c r="FT85" i="41"/>
  <c r="NS85" i="41"/>
  <c r="FU85" i="41"/>
  <c r="NT85" i="41"/>
  <c r="FV85" i="41"/>
  <c r="NU85" i="41"/>
  <c r="FW85" i="41"/>
  <c r="NV85" i="41"/>
  <c r="FX85" i="41"/>
  <c r="NW85" i="41"/>
  <c r="D33" i="41"/>
  <c r="D34" i="41"/>
  <c r="D86" i="41"/>
  <c r="HG86" i="41"/>
  <c r="E33" i="41"/>
  <c r="E34" i="41"/>
  <c r="E86" i="41"/>
  <c r="HH86" i="41"/>
  <c r="F33" i="41"/>
  <c r="F34" i="41"/>
  <c r="F86" i="41"/>
  <c r="HI86" i="41"/>
  <c r="G33" i="41"/>
  <c r="G34" i="41"/>
  <c r="G86" i="41"/>
  <c r="HJ86" i="41"/>
  <c r="H33" i="41"/>
  <c r="H34" i="41"/>
  <c r="H86" i="41"/>
  <c r="HK86" i="41"/>
  <c r="I33" i="41"/>
  <c r="I34" i="41"/>
  <c r="I86" i="41"/>
  <c r="HL86" i="41"/>
  <c r="J33" i="41"/>
  <c r="J34" i="41"/>
  <c r="J86" i="41"/>
  <c r="HM86" i="41"/>
  <c r="K33" i="41"/>
  <c r="K34" i="41"/>
  <c r="K86" i="41"/>
  <c r="HN86" i="41"/>
  <c r="L33" i="41"/>
  <c r="L34" i="41"/>
  <c r="L86" i="41"/>
  <c r="HO86" i="41"/>
  <c r="M33" i="41"/>
  <c r="M34" i="41"/>
  <c r="M86" i="41"/>
  <c r="HP86" i="41"/>
  <c r="N33" i="41"/>
  <c r="N34" i="41"/>
  <c r="N86" i="41"/>
  <c r="HQ86" i="41"/>
  <c r="O33" i="41"/>
  <c r="O34" i="41"/>
  <c r="O86" i="41"/>
  <c r="HR86" i="41"/>
  <c r="P33" i="41"/>
  <c r="P34" i="41"/>
  <c r="P86" i="41"/>
  <c r="HS86" i="41"/>
  <c r="Q33" i="41"/>
  <c r="Q34" i="41"/>
  <c r="Q86" i="41"/>
  <c r="HT86" i="41"/>
  <c r="R33" i="41"/>
  <c r="R34" i="41"/>
  <c r="R86" i="41"/>
  <c r="HU86" i="41"/>
  <c r="S33" i="41"/>
  <c r="S34" i="41"/>
  <c r="S86" i="41"/>
  <c r="HV86" i="41"/>
  <c r="T33" i="41"/>
  <c r="T34" i="41"/>
  <c r="T86" i="41"/>
  <c r="HW86" i="41"/>
  <c r="U33" i="41"/>
  <c r="U34" i="41"/>
  <c r="U86" i="41"/>
  <c r="HX86" i="41"/>
  <c r="V33" i="41"/>
  <c r="V34" i="41"/>
  <c r="V86" i="41"/>
  <c r="HY86" i="41"/>
  <c r="W33" i="41"/>
  <c r="W34" i="41"/>
  <c r="W86" i="41"/>
  <c r="HZ86" i="41"/>
  <c r="X33" i="41"/>
  <c r="X34" i="41"/>
  <c r="X86" i="41"/>
  <c r="IA86" i="41"/>
  <c r="Y33" i="41"/>
  <c r="Y34" i="41"/>
  <c r="Y86" i="41"/>
  <c r="IB86" i="41"/>
  <c r="Z33" i="41"/>
  <c r="Z34" i="41"/>
  <c r="Z86" i="41"/>
  <c r="IC86" i="41"/>
  <c r="AA33" i="41"/>
  <c r="AA34" i="41"/>
  <c r="AA86" i="41"/>
  <c r="ID86" i="41"/>
  <c r="AB33" i="41"/>
  <c r="AB34" i="41"/>
  <c r="AB86" i="41"/>
  <c r="IE86" i="41"/>
  <c r="AC33" i="41"/>
  <c r="AC34" i="41"/>
  <c r="AC86" i="41"/>
  <c r="IF86" i="41"/>
  <c r="AD33" i="41"/>
  <c r="AD34" i="41"/>
  <c r="AD86" i="41"/>
  <c r="IG86" i="41"/>
  <c r="AE33" i="41"/>
  <c r="AE34" i="41"/>
  <c r="AE86" i="41"/>
  <c r="IH86" i="41"/>
  <c r="AF33" i="41"/>
  <c r="AF34" i="41"/>
  <c r="AF86" i="41"/>
  <c r="II86" i="41"/>
  <c r="AG33" i="41"/>
  <c r="AG34" i="41"/>
  <c r="AG86" i="41"/>
  <c r="IJ86" i="41"/>
  <c r="AH33" i="41"/>
  <c r="AH34" i="41"/>
  <c r="AH86" i="41"/>
  <c r="IK86" i="41"/>
  <c r="AI33" i="41"/>
  <c r="AI34" i="41"/>
  <c r="AI86" i="41"/>
  <c r="IL86" i="41"/>
  <c r="AJ33" i="41"/>
  <c r="AJ34" i="41"/>
  <c r="AJ86" i="41"/>
  <c r="IM86" i="41"/>
  <c r="AK33" i="41"/>
  <c r="AK34" i="41"/>
  <c r="AK86" i="41"/>
  <c r="IN86" i="41"/>
  <c r="AL33" i="41"/>
  <c r="AL34" i="41"/>
  <c r="AL86" i="41"/>
  <c r="IO86" i="41"/>
  <c r="AM33" i="41"/>
  <c r="AM34" i="41"/>
  <c r="AM86" i="41"/>
  <c r="IP86" i="41"/>
  <c r="AN33" i="41"/>
  <c r="AN34" i="41"/>
  <c r="AN86" i="41"/>
  <c r="IQ86" i="41"/>
  <c r="AO33" i="41"/>
  <c r="AO34" i="41"/>
  <c r="AO86" i="41"/>
  <c r="IR86" i="41"/>
  <c r="AP33" i="41"/>
  <c r="AP34" i="41"/>
  <c r="AP86" i="41"/>
  <c r="IS86" i="41"/>
  <c r="AQ33" i="41"/>
  <c r="AQ34" i="41"/>
  <c r="AQ86" i="41"/>
  <c r="IT86" i="41"/>
  <c r="AR33" i="41"/>
  <c r="AR34" i="41"/>
  <c r="AR86" i="41"/>
  <c r="IU86" i="41"/>
  <c r="AS33" i="41"/>
  <c r="AS34" i="41"/>
  <c r="AS86" i="41"/>
  <c r="IV86" i="41"/>
  <c r="AT33" i="41"/>
  <c r="AT34" i="41"/>
  <c r="AT86" i="41"/>
  <c r="IW86" i="41"/>
  <c r="AU33" i="41"/>
  <c r="AU34" i="41"/>
  <c r="AU86" i="41"/>
  <c r="IX86" i="41"/>
  <c r="AV33" i="41"/>
  <c r="AV34" i="41"/>
  <c r="AV86" i="41"/>
  <c r="IY86" i="41"/>
  <c r="AW33" i="41"/>
  <c r="AW34" i="41"/>
  <c r="AW86" i="41"/>
  <c r="JA86" i="41"/>
  <c r="AX33" i="41"/>
  <c r="AX34" i="41"/>
  <c r="AX86" i="41"/>
  <c r="JB86" i="41"/>
  <c r="AY33" i="41"/>
  <c r="AY34" i="41"/>
  <c r="AY86" i="41"/>
  <c r="JC86" i="41"/>
  <c r="AZ33" i="41"/>
  <c r="AZ34" i="41"/>
  <c r="AZ86" i="41"/>
  <c r="JD86" i="41"/>
  <c r="BA33" i="41"/>
  <c r="BA34" i="41"/>
  <c r="BA86" i="41"/>
  <c r="JE86" i="41"/>
  <c r="BB33" i="41"/>
  <c r="BB34" i="41"/>
  <c r="BB86" i="41"/>
  <c r="JF86" i="41"/>
  <c r="BC33" i="41"/>
  <c r="BC34" i="41"/>
  <c r="BC86" i="41"/>
  <c r="JG86" i="41"/>
  <c r="BD33" i="41"/>
  <c r="BD34" i="41"/>
  <c r="BD86" i="41"/>
  <c r="JH86" i="41"/>
  <c r="BE33" i="41"/>
  <c r="BE34" i="41"/>
  <c r="BE86" i="41"/>
  <c r="JI86" i="41"/>
  <c r="BF33" i="41"/>
  <c r="BF34" i="41"/>
  <c r="BF86" i="41"/>
  <c r="JJ86" i="41"/>
  <c r="BG33" i="41"/>
  <c r="BG34" i="41"/>
  <c r="BG86" i="41"/>
  <c r="JK86" i="41"/>
  <c r="BH33" i="41"/>
  <c r="BH34" i="41"/>
  <c r="BH86" i="41"/>
  <c r="JL86" i="41"/>
  <c r="BI33" i="41"/>
  <c r="BI34" i="41"/>
  <c r="BI86" i="41"/>
  <c r="JM86" i="41"/>
  <c r="BJ33" i="41"/>
  <c r="BJ34" i="41"/>
  <c r="BJ86" i="41"/>
  <c r="JN86" i="41"/>
  <c r="BK33" i="41"/>
  <c r="BK34" i="41"/>
  <c r="BK86" i="41"/>
  <c r="JO86" i="41"/>
  <c r="BL33" i="41"/>
  <c r="BL34" i="41"/>
  <c r="BL86" i="41"/>
  <c r="JP86" i="41"/>
  <c r="BM33" i="41"/>
  <c r="BM34" i="41"/>
  <c r="BM86" i="41"/>
  <c r="JQ86" i="41"/>
  <c r="BN33" i="41"/>
  <c r="BN34" i="41"/>
  <c r="BN86" i="41"/>
  <c r="JR86" i="41"/>
  <c r="BO33" i="41"/>
  <c r="BO34" i="41"/>
  <c r="BO86" i="41"/>
  <c r="JS86" i="41"/>
  <c r="BP33" i="41"/>
  <c r="BP34" i="41"/>
  <c r="BP86" i="41"/>
  <c r="IZ86" i="41"/>
  <c r="BR33" i="41"/>
  <c r="BR34" i="41"/>
  <c r="BR86" i="41"/>
  <c r="JU86" i="41"/>
  <c r="BS33" i="41"/>
  <c r="BS34" i="41"/>
  <c r="BS86" i="41"/>
  <c r="JV86" i="41"/>
  <c r="BT33" i="41"/>
  <c r="BT34" i="41"/>
  <c r="BT86" i="41"/>
  <c r="JW86" i="41"/>
  <c r="BU33" i="41"/>
  <c r="BU34" i="41"/>
  <c r="BU86" i="41"/>
  <c r="JX86" i="41"/>
  <c r="BV33" i="41"/>
  <c r="BV34" i="41"/>
  <c r="BV86" i="41"/>
  <c r="JY86" i="41"/>
  <c r="BW33" i="41"/>
  <c r="BW34" i="41"/>
  <c r="BW86" i="41"/>
  <c r="JZ86" i="41"/>
  <c r="BX33" i="41"/>
  <c r="BX34" i="41"/>
  <c r="BX86" i="41"/>
  <c r="KA86" i="41"/>
  <c r="BY33" i="41"/>
  <c r="BY34" i="41"/>
  <c r="BY86" i="41"/>
  <c r="KB86" i="41"/>
  <c r="BZ33" i="41"/>
  <c r="BZ34" i="41"/>
  <c r="BZ86" i="41"/>
  <c r="KC86" i="41"/>
  <c r="CA33" i="41"/>
  <c r="CA34" i="41"/>
  <c r="CA86" i="41"/>
  <c r="KD86" i="41"/>
  <c r="CB33" i="41"/>
  <c r="CB34" i="41"/>
  <c r="CB86" i="41"/>
  <c r="KE86" i="41"/>
  <c r="CC33" i="41"/>
  <c r="CC34" i="41"/>
  <c r="CC86" i="41"/>
  <c r="KF86" i="41"/>
  <c r="CD33" i="41"/>
  <c r="CD34" i="41"/>
  <c r="CD86" i="41"/>
  <c r="KG86" i="41"/>
  <c r="CE33" i="41"/>
  <c r="CE34" i="41"/>
  <c r="CE86" i="41"/>
  <c r="KH86" i="41"/>
  <c r="CF33" i="41"/>
  <c r="CF34" i="41"/>
  <c r="CF86" i="41"/>
  <c r="KI86" i="41"/>
  <c r="CG33" i="41"/>
  <c r="CG34" i="41"/>
  <c r="CG86" i="41"/>
  <c r="KJ86" i="41"/>
  <c r="CH33" i="41"/>
  <c r="CH34" i="41"/>
  <c r="CH86" i="41"/>
  <c r="KK86" i="41"/>
  <c r="CI33" i="41"/>
  <c r="CI34" i="41"/>
  <c r="CI86" i="41"/>
  <c r="KL86" i="41"/>
  <c r="CJ33" i="41"/>
  <c r="CJ34" i="41"/>
  <c r="CJ86" i="41"/>
  <c r="KM86" i="41"/>
  <c r="CK33" i="41"/>
  <c r="CK34" i="41"/>
  <c r="CK86" i="41"/>
  <c r="KN86" i="41"/>
  <c r="CL33" i="41"/>
  <c r="CL34" i="41"/>
  <c r="CL86" i="41"/>
  <c r="KO86" i="41"/>
  <c r="CM33" i="41"/>
  <c r="CM34" i="41"/>
  <c r="CM86" i="41"/>
  <c r="KP86" i="41"/>
  <c r="CN33" i="41"/>
  <c r="CN34" i="41"/>
  <c r="CN86" i="41"/>
  <c r="KQ86" i="41"/>
  <c r="CO33" i="41"/>
  <c r="CO34" i="41"/>
  <c r="CO86" i="41"/>
  <c r="KR86" i="41"/>
  <c r="CP33" i="41"/>
  <c r="CP34" i="41"/>
  <c r="CP86" i="41"/>
  <c r="KS86" i="41"/>
  <c r="CQ33" i="41"/>
  <c r="CQ34" i="41"/>
  <c r="CQ86" i="41"/>
  <c r="KT86" i="41"/>
  <c r="CR33" i="41"/>
  <c r="CR34" i="41"/>
  <c r="CR86" i="41"/>
  <c r="KU86" i="41"/>
  <c r="CS33" i="41"/>
  <c r="CS34" i="41"/>
  <c r="CS86" i="41"/>
  <c r="KV86" i="41"/>
  <c r="CT33" i="41"/>
  <c r="CT34" i="41"/>
  <c r="CT86" i="41"/>
  <c r="KW86" i="41"/>
  <c r="CU33" i="41"/>
  <c r="CU34" i="41"/>
  <c r="CU86" i="41"/>
  <c r="KX86" i="41"/>
  <c r="CV33" i="41"/>
  <c r="CV34" i="41"/>
  <c r="CV86" i="41"/>
  <c r="KY86" i="41"/>
  <c r="CW33" i="41"/>
  <c r="CW34" i="41"/>
  <c r="CW86" i="41"/>
  <c r="KZ86" i="41"/>
  <c r="CX33" i="41"/>
  <c r="CX34" i="41"/>
  <c r="CX86" i="41"/>
  <c r="LA86" i="41"/>
  <c r="CY33" i="41"/>
  <c r="CY34" i="41"/>
  <c r="CY86" i="41"/>
  <c r="LB86" i="41"/>
  <c r="CZ33" i="41"/>
  <c r="CZ34" i="41"/>
  <c r="CZ86" i="41"/>
  <c r="LC86" i="41"/>
  <c r="DA33" i="41"/>
  <c r="DA34" i="41"/>
  <c r="DA86" i="41"/>
  <c r="LD86" i="41"/>
  <c r="DB33" i="41"/>
  <c r="DB34" i="41"/>
  <c r="DB86" i="41"/>
  <c r="LE86" i="41"/>
  <c r="DC33" i="41"/>
  <c r="DC34" i="41"/>
  <c r="DC86" i="41"/>
  <c r="LF86" i="41"/>
  <c r="DD33" i="41"/>
  <c r="DD34" i="41"/>
  <c r="DD86" i="41"/>
  <c r="LG86" i="41"/>
  <c r="DG33" i="41"/>
  <c r="DG34" i="41"/>
  <c r="DG86" i="41"/>
  <c r="LH86" i="41"/>
  <c r="DH33" i="41"/>
  <c r="DH34" i="41"/>
  <c r="DH86" i="41"/>
  <c r="LI86" i="41"/>
  <c r="DI33" i="41"/>
  <c r="DI34" i="41"/>
  <c r="DI86" i="41"/>
  <c r="LJ86" i="41"/>
  <c r="DJ33" i="41"/>
  <c r="DJ34" i="41"/>
  <c r="DJ86" i="41"/>
  <c r="LK86" i="41"/>
  <c r="DK33" i="41"/>
  <c r="DK34" i="41"/>
  <c r="DK86" i="41"/>
  <c r="LL86" i="41"/>
  <c r="DL33" i="41"/>
  <c r="DL34" i="41"/>
  <c r="DL86" i="41"/>
  <c r="LM86" i="41"/>
  <c r="DM33" i="41"/>
  <c r="DM34" i="41"/>
  <c r="DM86" i="41"/>
  <c r="LN86" i="41"/>
  <c r="DN33" i="41"/>
  <c r="DN34" i="41"/>
  <c r="DN86" i="41"/>
  <c r="LO86" i="41"/>
  <c r="DO33" i="41"/>
  <c r="DO34" i="41"/>
  <c r="DO86" i="41"/>
  <c r="LP86" i="41"/>
  <c r="DP33" i="41"/>
  <c r="DP34" i="41"/>
  <c r="DP86" i="41"/>
  <c r="LQ86" i="41"/>
  <c r="DQ33" i="41"/>
  <c r="DQ34" i="41"/>
  <c r="DQ86" i="41"/>
  <c r="LR86" i="41"/>
  <c r="DR33" i="41"/>
  <c r="DR34" i="41"/>
  <c r="DR86" i="41"/>
  <c r="LS86" i="41"/>
  <c r="DS33" i="41"/>
  <c r="DS34" i="41"/>
  <c r="DS86" i="41"/>
  <c r="LT86" i="41"/>
  <c r="DT33" i="41"/>
  <c r="DT34" i="41"/>
  <c r="DT86" i="41"/>
  <c r="LU86" i="41"/>
  <c r="DU33" i="41"/>
  <c r="DU34" i="41"/>
  <c r="DU86" i="41"/>
  <c r="LV86" i="41"/>
  <c r="DV33" i="41"/>
  <c r="DV34" i="41"/>
  <c r="DV86" i="41"/>
  <c r="LW86" i="41"/>
  <c r="DW33" i="41"/>
  <c r="DW34" i="41"/>
  <c r="DW86" i="41"/>
  <c r="LX86" i="41"/>
  <c r="DX33" i="41"/>
  <c r="DX34" i="41"/>
  <c r="DX86" i="41"/>
  <c r="LY86" i="41"/>
  <c r="DY33" i="41"/>
  <c r="DY34" i="41"/>
  <c r="DY86" i="41"/>
  <c r="LZ86" i="41"/>
  <c r="DZ33" i="41"/>
  <c r="DZ34" i="41"/>
  <c r="DZ86" i="41"/>
  <c r="MA86" i="41"/>
  <c r="EA33" i="41"/>
  <c r="EA34" i="41"/>
  <c r="EA86" i="41"/>
  <c r="MB86" i="41"/>
  <c r="EB33" i="41"/>
  <c r="EB34" i="41"/>
  <c r="EB86" i="41"/>
  <c r="MC86" i="41"/>
  <c r="EC33" i="41"/>
  <c r="EC34" i="41"/>
  <c r="EC86" i="41"/>
  <c r="MD86" i="41"/>
  <c r="ED33" i="41"/>
  <c r="ED34" i="41"/>
  <c r="ED86" i="41"/>
  <c r="ME86" i="41"/>
  <c r="EE33" i="41"/>
  <c r="EE34" i="41"/>
  <c r="EE86" i="41"/>
  <c r="MF86" i="41"/>
  <c r="EF33" i="41"/>
  <c r="EF34" i="41"/>
  <c r="EF86" i="41"/>
  <c r="MG86" i="41"/>
  <c r="EG33" i="41"/>
  <c r="EG34" i="41"/>
  <c r="EG86" i="41"/>
  <c r="MH86" i="41"/>
  <c r="EH33" i="41"/>
  <c r="EH34" i="41"/>
  <c r="EH86" i="41"/>
  <c r="MI86" i="41"/>
  <c r="EI33" i="41"/>
  <c r="EI34" i="41"/>
  <c r="EI86" i="41"/>
  <c r="MJ86" i="41"/>
  <c r="EJ33" i="41"/>
  <c r="EJ34" i="41"/>
  <c r="EJ86" i="41"/>
  <c r="MK86" i="41"/>
  <c r="EK33" i="41"/>
  <c r="EK34" i="41"/>
  <c r="EK86" i="41"/>
  <c r="ML86" i="41"/>
  <c r="EL33" i="41"/>
  <c r="EL34" i="41"/>
  <c r="EL86" i="41"/>
  <c r="MM86" i="41"/>
  <c r="EM33" i="41"/>
  <c r="EM34" i="41"/>
  <c r="EM86" i="41"/>
  <c r="MN86" i="41"/>
  <c r="EP33" i="41"/>
  <c r="EP34" i="41"/>
  <c r="EP86" i="41"/>
  <c r="MO86" i="41"/>
  <c r="EQ33" i="41"/>
  <c r="EQ34" i="41"/>
  <c r="EQ86" i="41"/>
  <c r="MP86" i="41"/>
  <c r="ER33" i="41"/>
  <c r="ER34" i="41"/>
  <c r="ER86" i="41"/>
  <c r="MQ86" i="41"/>
  <c r="ES33" i="41"/>
  <c r="ES34" i="41"/>
  <c r="ES86" i="41"/>
  <c r="MR86" i="41"/>
  <c r="ET33" i="41"/>
  <c r="ET34" i="41"/>
  <c r="ET86" i="41"/>
  <c r="MS86" i="41"/>
  <c r="EU33" i="41"/>
  <c r="EU34" i="41"/>
  <c r="EU86" i="41"/>
  <c r="MT86" i="41"/>
  <c r="EV33" i="41"/>
  <c r="EV34" i="41"/>
  <c r="EV86" i="41"/>
  <c r="MU86" i="41"/>
  <c r="EW33" i="41"/>
  <c r="EW34" i="41"/>
  <c r="EW86" i="41"/>
  <c r="MV86" i="41"/>
  <c r="EX33" i="41"/>
  <c r="EX34" i="41"/>
  <c r="EX86" i="41"/>
  <c r="MW86" i="41"/>
  <c r="EY33" i="41"/>
  <c r="EY34" i="41"/>
  <c r="EY86" i="41"/>
  <c r="MX86" i="41"/>
  <c r="EZ33" i="41"/>
  <c r="EZ34" i="41"/>
  <c r="EZ86" i="41"/>
  <c r="MY86" i="41"/>
  <c r="FA33" i="41"/>
  <c r="FA34" i="41"/>
  <c r="FA86" i="41"/>
  <c r="MZ86" i="41"/>
  <c r="FB33" i="41"/>
  <c r="FB34" i="41"/>
  <c r="FB86" i="41"/>
  <c r="NA86" i="41"/>
  <c r="FC33" i="41"/>
  <c r="FC34" i="41"/>
  <c r="FC86" i="41"/>
  <c r="NB86" i="41"/>
  <c r="FD33" i="41"/>
  <c r="FD34" i="41"/>
  <c r="FD86" i="41"/>
  <c r="NC86" i="41"/>
  <c r="FE33" i="41"/>
  <c r="FE34" i="41"/>
  <c r="FE86" i="41"/>
  <c r="ND86" i="41"/>
  <c r="FF33" i="41"/>
  <c r="FF34" i="41"/>
  <c r="FF86" i="41"/>
  <c r="NE86" i="41"/>
  <c r="FG33" i="41"/>
  <c r="FG34" i="41"/>
  <c r="FG86" i="41"/>
  <c r="NF86" i="41"/>
  <c r="FH33" i="41"/>
  <c r="FH34" i="41"/>
  <c r="FH86" i="41"/>
  <c r="NG86" i="41"/>
  <c r="FI33" i="41"/>
  <c r="FI34" i="41"/>
  <c r="FI86" i="41"/>
  <c r="NH86" i="41"/>
  <c r="FJ33" i="41"/>
  <c r="FJ34" i="41"/>
  <c r="FJ86" i="41"/>
  <c r="NI86" i="41"/>
  <c r="FK33" i="41"/>
  <c r="FK34" i="41"/>
  <c r="FK86" i="41"/>
  <c r="NJ86" i="41"/>
  <c r="FL33" i="41"/>
  <c r="FL34" i="41"/>
  <c r="FL86" i="41"/>
  <c r="NK86" i="41"/>
  <c r="FM33" i="41"/>
  <c r="FM34" i="41"/>
  <c r="FM86" i="41"/>
  <c r="NL86" i="41"/>
  <c r="FN33" i="41"/>
  <c r="FN34" i="41"/>
  <c r="FN86" i="41"/>
  <c r="NM86" i="41"/>
  <c r="FO33" i="41"/>
  <c r="FO34" i="41"/>
  <c r="FO86" i="41"/>
  <c r="NN86" i="41"/>
  <c r="FP33" i="41"/>
  <c r="FP34" i="41"/>
  <c r="FP86" i="41"/>
  <c r="NO86" i="41"/>
  <c r="FQ33" i="41"/>
  <c r="FQ34" i="41"/>
  <c r="FQ86" i="41"/>
  <c r="NP86" i="41"/>
  <c r="FR33" i="41"/>
  <c r="FR34" i="41"/>
  <c r="FR86" i="41"/>
  <c r="NQ86" i="41"/>
  <c r="FS33" i="41"/>
  <c r="FS34" i="41"/>
  <c r="FS86" i="41"/>
  <c r="NR86" i="41"/>
  <c r="FT33" i="41"/>
  <c r="FT34" i="41"/>
  <c r="FT86" i="41"/>
  <c r="NS86" i="41"/>
  <c r="FU33" i="41"/>
  <c r="FU34" i="41"/>
  <c r="FU86" i="41"/>
  <c r="NT86" i="41"/>
  <c r="FV33" i="41"/>
  <c r="FV34" i="41"/>
  <c r="FV86" i="41"/>
  <c r="NU86" i="41"/>
  <c r="FW33" i="41"/>
  <c r="FW34" i="41"/>
  <c r="FW86" i="41"/>
  <c r="NV86" i="41"/>
  <c r="FX33" i="41"/>
  <c r="FX34" i="41"/>
  <c r="FX86" i="41"/>
  <c r="NW86" i="41"/>
  <c r="D35" i="41"/>
  <c r="D87" i="41"/>
  <c r="HG87" i="41"/>
  <c r="E35" i="41"/>
  <c r="E87" i="41"/>
  <c r="HH87" i="41"/>
  <c r="F35" i="41"/>
  <c r="F87" i="41"/>
  <c r="HI87" i="41"/>
  <c r="G35" i="41"/>
  <c r="G87" i="41"/>
  <c r="HJ87" i="41"/>
  <c r="H35" i="41"/>
  <c r="H87" i="41"/>
  <c r="HK87" i="41"/>
  <c r="I35" i="41"/>
  <c r="I87" i="41"/>
  <c r="HL87" i="41"/>
  <c r="J35" i="41"/>
  <c r="J87" i="41"/>
  <c r="HM87" i="41"/>
  <c r="K35" i="41"/>
  <c r="K87" i="41"/>
  <c r="HN87" i="41"/>
  <c r="L35" i="41"/>
  <c r="L87" i="41"/>
  <c r="HO87" i="41"/>
  <c r="M35" i="41"/>
  <c r="M87" i="41"/>
  <c r="HP87" i="41"/>
  <c r="N35" i="41"/>
  <c r="N87" i="41"/>
  <c r="HQ87" i="41"/>
  <c r="O35" i="41"/>
  <c r="O87" i="41"/>
  <c r="HR87" i="41"/>
  <c r="P35" i="41"/>
  <c r="P87" i="41"/>
  <c r="HS87" i="41"/>
  <c r="Q35" i="41"/>
  <c r="Q87" i="41"/>
  <c r="HT87" i="41"/>
  <c r="R35" i="41"/>
  <c r="R87" i="41"/>
  <c r="HU87" i="41"/>
  <c r="S35" i="41"/>
  <c r="S87" i="41"/>
  <c r="HV87" i="41"/>
  <c r="T35" i="41"/>
  <c r="T87" i="41"/>
  <c r="HW87" i="41"/>
  <c r="U35" i="41"/>
  <c r="U87" i="41"/>
  <c r="HX87" i="41"/>
  <c r="V35" i="41"/>
  <c r="V87" i="41"/>
  <c r="HY87" i="41"/>
  <c r="W35" i="41"/>
  <c r="W87" i="41"/>
  <c r="HZ87" i="41"/>
  <c r="X35" i="41"/>
  <c r="X87" i="41"/>
  <c r="IA87" i="41"/>
  <c r="Y35" i="41"/>
  <c r="Y87" i="41"/>
  <c r="IB87" i="41"/>
  <c r="Z35" i="41"/>
  <c r="Z87" i="41"/>
  <c r="IC87" i="41"/>
  <c r="AA35" i="41"/>
  <c r="AA87" i="41"/>
  <c r="ID87" i="41"/>
  <c r="AB35" i="41"/>
  <c r="AB87" i="41"/>
  <c r="IE87" i="41"/>
  <c r="AC35" i="41"/>
  <c r="AC87" i="41"/>
  <c r="IF87" i="41"/>
  <c r="AD35" i="41"/>
  <c r="AD87" i="41"/>
  <c r="IG87" i="41"/>
  <c r="AE35" i="41"/>
  <c r="AE87" i="41"/>
  <c r="IH87" i="41"/>
  <c r="AF35" i="41"/>
  <c r="AF87" i="41"/>
  <c r="II87" i="41"/>
  <c r="AG35" i="41"/>
  <c r="AG87" i="41"/>
  <c r="IJ87" i="41"/>
  <c r="AH35" i="41"/>
  <c r="AH87" i="41"/>
  <c r="IK87" i="41"/>
  <c r="AI35" i="41"/>
  <c r="AI87" i="41"/>
  <c r="IL87" i="41"/>
  <c r="AJ35" i="41"/>
  <c r="AJ87" i="41"/>
  <c r="IM87" i="41"/>
  <c r="AK35" i="41"/>
  <c r="AK87" i="41"/>
  <c r="IN87" i="41"/>
  <c r="AL35" i="41"/>
  <c r="AL87" i="41"/>
  <c r="IO87" i="41"/>
  <c r="AM35" i="41"/>
  <c r="AM87" i="41"/>
  <c r="IP87" i="41"/>
  <c r="AN35" i="41"/>
  <c r="AN87" i="41"/>
  <c r="IQ87" i="41"/>
  <c r="AO35" i="41"/>
  <c r="AO87" i="41"/>
  <c r="IR87" i="41"/>
  <c r="AP35" i="41"/>
  <c r="AP87" i="41"/>
  <c r="IS87" i="41"/>
  <c r="AQ35" i="41"/>
  <c r="AQ87" i="41"/>
  <c r="IT87" i="41"/>
  <c r="AR35" i="41"/>
  <c r="AR87" i="41"/>
  <c r="IU87" i="41"/>
  <c r="AS35" i="41"/>
  <c r="AS87" i="41"/>
  <c r="IV87" i="41"/>
  <c r="AT35" i="41"/>
  <c r="AT87" i="41"/>
  <c r="IW87" i="41"/>
  <c r="AU35" i="41"/>
  <c r="AU87" i="41"/>
  <c r="IX87" i="41"/>
  <c r="AV35" i="41"/>
  <c r="AV87" i="41"/>
  <c r="IY87" i="41"/>
  <c r="AW35" i="41"/>
  <c r="AW87" i="41"/>
  <c r="JA87" i="41"/>
  <c r="AX35" i="41"/>
  <c r="AX87" i="41"/>
  <c r="JB87" i="41"/>
  <c r="AY35" i="41"/>
  <c r="AY87" i="41"/>
  <c r="JC87" i="41"/>
  <c r="AZ35" i="41"/>
  <c r="AZ87" i="41"/>
  <c r="JD87" i="41"/>
  <c r="BA35" i="41"/>
  <c r="BA87" i="41"/>
  <c r="JE87" i="41"/>
  <c r="BB35" i="41"/>
  <c r="BB87" i="41"/>
  <c r="JF87" i="41"/>
  <c r="BC35" i="41"/>
  <c r="BC87" i="41"/>
  <c r="JG87" i="41"/>
  <c r="BD35" i="41"/>
  <c r="BD87" i="41"/>
  <c r="JH87" i="41"/>
  <c r="BE35" i="41"/>
  <c r="BE87" i="41"/>
  <c r="JI87" i="41"/>
  <c r="BF35" i="41"/>
  <c r="BF87" i="41"/>
  <c r="JJ87" i="41"/>
  <c r="BG35" i="41"/>
  <c r="BG87" i="41"/>
  <c r="JK87" i="41"/>
  <c r="BH35" i="41"/>
  <c r="BH87" i="41"/>
  <c r="JL87" i="41"/>
  <c r="BI35" i="41"/>
  <c r="BI87" i="41"/>
  <c r="JM87" i="41"/>
  <c r="BJ35" i="41"/>
  <c r="BJ87" i="41"/>
  <c r="JN87" i="41"/>
  <c r="BK35" i="41"/>
  <c r="BK87" i="41"/>
  <c r="JO87" i="41"/>
  <c r="BL35" i="41"/>
  <c r="BL87" i="41"/>
  <c r="JP87" i="41"/>
  <c r="BM35" i="41"/>
  <c r="BM87" i="41"/>
  <c r="JQ87" i="41"/>
  <c r="BN35" i="41"/>
  <c r="BN87" i="41"/>
  <c r="JR87" i="41"/>
  <c r="BO35" i="41"/>
  <c r="BO87" i="41"/>
  <c r="JS87" i="41"/>
  <c r="BP35" i="41"/>
  <c r="BP87" i="41"/>
  <c r="IZ87" i="41"/>
  <c r="BR35" i="41"/>
  <c r="BR87" i="41"/>
  <c r="JU87" i="41"/>
  <c r="BS35" i="41"/>
  <c r="BS87" i="41"/>
  <c r="JV87" i="41"/>
  <c r="BT35" i="41"/>
  <c r="BT87" i="41"/>
  <c r="JW87" i="41"/>
  <c r="BU35" i="41"/>
  <c r="BU87" i="41"/>
  <c r="JX87" i="41"/>
  <c r="BV35" i="41"/>
  <c r="BV87" i="41"/>
  <c r="JY87" i="41"/>
  <c r="BW35" i="41"/>
  <c r="BW87" i="41"/>
  <c r="JZ87" i="41"/>
  <c r="BX35" i="41"/>
  <c r="BX87" i="41"/>
  <c r="KA87" i="41"/>
  <c r="BY35" i="41"/>
  <c r="BY87" i="41"/>
  <c r="KB87" i="41"/>
  <c r="BZ35" i="41"/>
  <c r="BZ87" i="41"/>
  <c r="KC87" i="41"/>
  <c r="CA35" i="41"/>
  <c r="CA87" i="41"/>
  <c r="KD87" i="41"/>
  <c r="CB35" i="41"/>
  <c r="CB87" i="41"/>
  <c r="KE87" i="41"/>
  <c r="CC35" i="41"/>
  <c r="CC87" i="41"/>
  <c r="KF87" i="41"/>
  <c r="CD35" i="41"/>
  <c r="CD87" i="41"/>
  <c r="KG87" i="41"/>
  <c r="CE35" i="41"/>
  <c r="CE87" i="41"/>
  <c r="KH87" i="41"/>
  <c r="CF35" i="41"/>
  <c r="CF87" i="41"/>
  <c r="KI87" i="41"/>
  <c r="CG35" i="41"/>
  <c r="CG87" i="41"/>
  <c r="KJ87" i="41"/>
  <c r="CH35" i="41"/>
  <c r="CH87" i="41"/>
  <c r="KK87" i="41"/>
  <c r="CI35" i="41"/>
  <c r="CI87" i="41"/>
  <c r="KL87" i="41"/>
  <c r="CJ35" i="41"/>
  <c r="CJ87" i="41"/>
  <c r="KM87" i="41"/>
  <c r="CK35" i="41"/>
  <c r="CK87" i="41"/>
  <c r="KN87" i="41"/>
  <c r="CL35" i="41"/>
  <c r="CL87" i="41"/>
  <c r="KO87" i="41"/>
  <c r="CM35" i="41"/>
  <c r="CM87" i="41"/>
  <c r="KP87" i="41"/>
  <c r="CN35" i="41"/>
  <c r="CN87" i="41"/>
  <c r="KQ87" i="41"/>
  <c r="CO35" i="41"/>
  <c r="CO87" i="41"/>
  <c r="KR87" i="41"/>
  <c r="CP35" i="41"/>
  <c r="CP87" i="41"/>
  <c r="KS87" i="41"/>
  <c r="CQ35" i="41"/>
  <c r="CQ87" i="41"/>
  <c r="KT87" i="41"/>
  <c r="CR35" i="41"/>
  <c r="CR87" i="41"/>
  <c r="KU87" i="41"/>
  <c r="CS35" i="41"/>
  <c r="CS87" i="41"/>
  <c r="KV87" i="41"/>
  <c r="CT35" i="41"/>
  <c r="CT87" i="41"/>
  <c r="KW87" i="41"/>
  <c r="CU35" i="41"/>
  <c r="CU87" i="41"/>
  <c r="KX87" i="41"/>
  <c r="CV35" i="41"/>
  <c r="CV87" i="41"/>
  <c r="KY87" i="41"/>
  <c r="CW35" i="41"/>
  <c r="CW87" i="41"/>
  <c r="KZ87" i="41"/>
  <c r="CX35" i="41"/>
  <c r="CX87" i="41"/>
  <c r="LA87" i="41"/>
  <c r="CY35" i="41"/>
  <c r="CY87" i="41"/>
  <c r="LB87" i="41"/>
  <c r="CZ35" i="41"/>
  <c r="CZ87" i="41"/>
  <c r="LC87" i="41"/>
  <c r="DA35" i="41"/>
  <c r="DA87" i="41"/>
  <c r="LD87" i="41"/>
  <c r="DB35" i="41"/>
  <c r="DB87" i="41"/>
  <c r="LE87" i="41"/>
  <c r="DC35" i="41"/>
  <c r="DC87" i="41"/>
  <c r="LF87" i="41"/>
  <c r="DD35" i="41"/>
  <c r="DD87" i="41"/>
  <c r="LG87" i="41"/>
  <c r="DG35" i="41"/>
  <c r="DG87" i="41"/>
  <c r="LH87" i="41"/>
  <c r="DH35" i="41"/>
  <c r="DH87" i="41"/>
  <c r="LI87" i="41"/>
  <c r="DI35" i="41"/>
  <c r="DI87" i="41"/>
  <c r="LJ87" i="41"/>
  <c r="DJ35" i="41"/>
  <c r="DJ87" i="41"/>
  <c r="LK87" i="41"/>
  <c r="DK35" i="41"/>
  <c r="DK87" i="41"/>
  <c r="LL87" i="41"/>
  <c r="DL35" i="41"/>
  <c r="DL87" i="41"/>
  <c r="LM87" i="41"/>
  <c r="DM35" i="41"/>
  <c r="DM87" i="41"/>
  <c r="LN87" i="41"/>
  <c r="DN35" i="41"/>
  <c r="DN87" i="41"/>
  <c r="LO87" i="41"/>
  <c r="DO35" i="41"/>
  <c r="DO87" i="41"/>
  <c r="LP87" i="41"/>
  <c r="DP35" i="41"/>
  <c r="DP87" i="41"/>
  <c r="LQ87" i="41"/>
  <c r="DQ35" i="41"/>
  <c r="DQ87" i="41"/>
  <c r="LR87" i="41"/>
  <c r="DR35" i="41"/>
  <c r="DR87" i="41"/>
  <c r="LS87" i="41"/>
  <c r="DS35" i="41"/>
  <c r="DS87" i="41"/>
  <c r="LT87" i="41"/>
  <c r="DT35" i="41"/>
  <c r="DT87" i="41"/>
  <c r="LU87" i="41"/>
  <c r="DU35" i="41"/>
  <c r="DU87" i="41"/>
  <c r="LV87" i="41"/>
  <c r="DV35" i="41"/>
  <c r="DV87" i="41"/>
  <c r="LW87" i="41"/>
  <c r="DW35" i="41"/>
  <c r="DW87" i="41"/>
  <c r="LX87" i="41"/>
  <c r="DX35" i="41"/>
  <c r="DX87" i="41"/>
  <c r="LY87" i="41"/>
  <c r="DY35" i="41"/>
  <c r="DY87" i="41"/>
  <c r="LZ87" i="41"/>
  <c r="DZ35" i="41"/>
  <c r="DZ87" i="41"/>
  <c r="MA87" i="41"/>
  <c r="EA35" i="41"/>
  <c r="EA87" i="41"/>
  <c r="MB87" i="41"/>
  <c r="EB35" i="41"/>
  <c r="EB87" i="41"/>
  <c r="MC87" i="41"/>
  <c r="EC35" i="41"/>
  <c r="EC87" i="41"/>
  <c r="MD87" i="41"/>
  <c r="ED35" i="41"/>
  <c r="ED87" i="41"/>
  <c r="ME87" i="41"/>
  <c r="EE35" i="41"/>
  <c r="EE87" i="41"/>
  <c r="MF87" i="41"/>
  <c r="EF35" i="41"/>
  <c r="EF87" i="41"/>
  <c r="MG87" i="41"/>
  <c r="EG35" i="41"/>
  <c r="EG87" i="41"/>
  <c r="MH87" i="41"/>
  <c r="EH35" i="41"/>
  <c r="EH87" i="41"/>
  <c r="MI87" i="41"/>
  <c r="EI35" i="41"/>
  <c r="EI87" i="41"/>
  <c r="MJ87" i="41"/>
  <c r="EJ35" i="41"/>
  <c r="EJ87" i="41"/>
  <c r="MK87" i="41"/>
  <c r="EK35" i="41"/>
  <c r="EK87" i="41"/>
  <c r="ML87" i="41"/>
  <c r="EL35" i="41"/>
  <c r="EL87" i="41"/>
  <c r="MM87" i="41"/>
  <c r="EM35" i="41"/>
  <c r="EM87" i="41"/>
  <c r="MN87" i="41"/>
  <c r="EP35" i="41"/>
  <c r="EP87" i="41"/>
  <c r="MO87" i="41"/>
  <c r="EQ35" i="41"/>
  <c r="EQ87" i="41"/>
  <c r="MP87" i="41"/>
  <c r="ER35" i="41"/>
  <c r="ER87" i="41"/>
  <c r="MQ87" i="41"/>
  <c r="ES35" i="41"/>
  <c r="ES87" i="41"/>
  <c r="MR87" i="41"/>
  <c r="ET35" i="41"/>
  <c r="ET87" i="41"/>
  <c r="MS87" i="41"/>
  <c r="EU35" i="41"/>
  <c r="EU87" i="41"/>
  <c r="MT87" i="41"/>
  <c r="EV35" i="41"/>
  <c r="EV87" i="41"/>
  <c r="MU87" i="41"/>
  <c r="EW35" i="41"/>
  <c r="EW87" i="41"/>
  <c r="MV87" i="41"/>
  <c r="EX35" i="41"/>
  <c r="EX87" i="41"/>
  <c r="MW87" i="41"/>
  <c r="EY35" i="41"/>
  <c r="EY87" i="41"/>
  <c r="MX87" i="41"/>
  <c r="EZ35" i="41"/>
  <c r="EZ87" i="41"/>
  <c r="MY87" i="41"/>
  <c r="FA35" i="41"/>
  <c r="FA87" i="41"/>
  <c r="MZ87" i="41"/>
  <c r="FB35" i="41"/>
  <c r="FB87" i="41"/>
  <c r="NA87" i="41"/>
  <c r="FC35" i="41"/>
  <c r="FC87" i="41"/>
  <c r="NB87" i="41"/>
  <c r="FD35" i="41"/>
  <c r="FD87" i="41"/>
  <c r="NC87" i="41"/>
  <c r="FE35" i="41"/>
  <c r="FE87" i="41"/>
  <c r="ND87" i="41"/>
  <c r="FF35" i="41"/>
  <c r="FF87" i="41"/>
  <c r="NE87" i="41"/>
  <c r="FG35" i="41"/>
  <c r="FG87" i="41"/>
  <c r="NF87" i="41"/>
  <c r="FH35" i="41"/>
  <c r="FH87" i="41"/>
  <c r="NG87" i="41"/>
  <c r="FI35" i="41"/>
  <c r="FI87" i="41"/>
  <c r="NH87" i="41"/>
  <c r="FJ35" i="41"/>
  <c r="FJ87" i="41"/>
  <c r="NI87" i="41"/>
  <c r="FK35" i="41"/>
  <c r="FK87" i="41"/>
  <c r="NJ87" i="41"/>
  <c r="FL35" i="41"/>
  <c r="FL87" i="41"/>
  <c r="NK87" i="41"/>
  <c r="FM35" i="41"/>
  <c r="FM87" i="41"/>
  <c r="NL87" i="41"/>
  <c r="FN35" i="41"/>
  <c r="FN87" i="41"/>
  <c r="NM87" i="41"/>
  <c r="FO35" i="41"/>
  <c r="FO87" i="41"/>
  <c r="NN87" i="41"/>
  <c r="FP35" i="41"/>
  <c r="FP87" i="41"/>
  <c r="NO87" i="41"/>
  <c r="FQ35" i="41"/>
  <c r="FQ87" i="41"/>
  <c r="NP87" i="41"/>
  <c r="FR35" i="41"/>
  <c r="FR87" i="41"/>
  <c r="NQ87" i="41"/>
  <c r="FS35" i="41"/>
  <c r="FS87" i="41"/>
  <c r="NR87" i="41"/>
  <c r="FT35" i="41"/>
  <c r="FT87" i="41"/>
  <c r="NS87" i="41"/>
  <c r="FU35" i="41"/>
  <c r="FU87" i="41"/>
  <c r="NT87" i="41"/>
  <c r="FV35" i="41"/>
  <c r="FV87" i="41"/>
  <c r="NU87" i="41"/>
  <c r="FW35" i="41"/>
  <c r="FW87" i="41"/>
  <c r="NV87" i="41"/>
  <c r="FX35" i="41"/>
  <c r="FX87" i="41"/>
  <c r="NW87" i="41"/>
  <c r="D36" i="41"/>
  <c r="D88" i="41"/>
  <c r="HG88" i="41"/>
  <c r="E36" i="41"/>
  <c r="E88" i="41"/>
  <c r="HH88" i="41"/>
  <c r="F36" i="41"/>
  <c r="F88" i="41"/>
  <c r="HI88" i="41"/>
  <c r="G36" i="41"/>
  <c r="G88" i="41"/>
  <c r="HJ88" i="41"/>
  <c r="H36" i="41"/>
  <c r="H88" i="41"/>
  <c r="HK88" i="41"/>
  <c r="I36" i="41"/>
  <c r="I88" i="41"/>
  <c r="HL88" i="41"/>
  <c r="J36" i="41"/>
  <c r="J88" i="41"/>
  <c r="HM88" i="41"/>
  <c r="K36" i="41"/>
  <c r="K88" i="41"/>
  <c r="HN88" i="41"/>
  <c r="L36" i="41"/>
  <c r="L88" i="41"/>
  <c r="HO88" i="41"/>
  <c r="M36" i="41"/>
  <c r="M88" i="41"/>
  <c r="HP88" i="41"/>
  <c r="N36" i="41"/>
  <c r="N88" i="41"/>
  <c r="HQ88" i="41"/>
  <c r="O36" i="41"/>
  <c r="O88" i="41"/>
  <c r="HR88" i="41"/>
  <c r="P36" i="41"/>
  <c r="P88" i="41"/>
  <c r="HS88" i="41"/>
  <c r="Q36" i="41"/>
  <c r="Q88" i="41"/>
  <c r="HT88" i="41"/>
  <c r="R36" i="41"/>
  <c r="R88" i="41"/>
  <c r="HU88" i="41"/>
  <c r="S36" i="41"/>
  <c r="S88" i="41"/>
  <c r="HV88" i="41"/>
  <c r="T36" i="41"/>
  <c r="T88" i="41"/>
  <c r="HW88" i="41"/>
  <c r="U36" i="41"/>
  <c r="U88" i="41"/>
  <c r="HX88" i="41"/>
  <c r="V36" i="41"/>
  <c r="V88" i="41"/>
  <c r="HY88" i="41"/>
  <c r="W36" i="41"/>
  <c r="W88" i="41"/>
  <c r="HZ88" i="41"/>
  <c r="X36" i="41"/>
  <c r="X88" i="41"/>
  <c r="IA88" i="41"/>
  <c r="Y36" i="41"/>
  <c r="Y88" i="41"/>
  <c r="IB88" i="41"/>
  <c r="Z36" i="41"/>
  <c r="Z88" i="41"/>
  <c r="IC88" i="41"/>
  <c r="AA36" i="41"/>
  <c r="AA88" i="41"/>
  <c r="ID88" i="41"/>
  <c r="AB36" i="41"/>
  <c r="AB88" i="41"/>
  <c r="IE88" i="41"/>
  <c r="AC36" i="41"/>
  <c r="AC88" i="41"/>
  <c r="IF88" i="41"/>
  <c r="AD36" i="41"/>
  <c r="AD88" i="41"/>
  <c r="IG88" i="41"/>
  <c r="AE36" i="41"/>
  <c r="AE88" i="41"/>
  <c r="IH88" i="41"/>
  <c r="AF36" i="41"/>
  <c r="AF88" i="41"/>
  <c r="II88" i="41"/>
  <c r="AG36" i="41"/>
  <c r="AG88" i="41"/>
  <c r="IJ88" i="41"/>
  <c r="AH36" i="41"/>
  <c r="AH88" i="41"/>
  <c r="IK88" i="41"/>
  <c r="AI36" i="41"/>
  <c r="AI88" i="41"/>
  <c r="IL88" i="41"/>
  <c r="AJ36" i="41"/>
  <c r="AJ88" i="41"/>
  <c r="IM88" i="41"/>
  <c r="AK36" i="41"/>
  <c r="AK88" i="41"/>
  <c r="IN88" i="41"/>
  <c r="AL36" i="41"/>
  <c r="AL88" i="41"/>
  <c r="IO88" i="41"/>
  <c r="AM36" i="41"/>
  <c r="AM88" i="41"/>
  <c r="IP88" i="41"/>
  <c r="AN36" i="41"/>
  <c r="AN88" i="41"/>
  <c r="IQ88" i="41"/>
  <c r="AO36" i="41"/>
  <c r="AO88" i="41"/>
  <c r="IR88" i="41"/>
  <c r="AP36" i="41"/>
  <c r="AP88" i="41"/>
  <c r="IS88" i="41"/>
  <c r="AQ36" i="41"/>
  <c r="AQ88" i="41"/>
  <c r="IT88" i="41"/>
  <c r="AR36" i="41"/>
  <c r="AR88" i="41"/>
  <c r="IU88" i="41"/>
  <c r="AS36" i="41"/>
  <c r="AS88" i="41"/>
  <c r="IV88" i="41"/>
  <c r="AT36" i="41"/>
  <c r="AT88" i="41"/>
  <c r="IW88" i="41"/>
  <c r="AU36" i="41"/>
  <c r="AU88" i="41"/>
  <c r="IX88" i="41"/>
  <c r="AV36" i="41"/>
  <c r="AV88" i="41"/>
  <c r="IY88" i="41"/>
  <c r="AW36" i="41"/>
  <c r="AW88" i="41"/>
  <c r="JA88" i="41"/>
  <c r="AX36" i="41"/>
  <c r="AX88" i="41"/>
  <c r="JB88" i="41"/>
  <c r="AY36" i="41"/>
  <c r="AY88" i="41"/>
  <c r="JC88" i="41"/>
  <c r="AZ36" i="41"/>
  <c r="AZ88" i="41"/>
  <c r="JD88" i="41"/>
  <c r="BA36" i="41"/>
  <c r="BA88" i="41"/>
  <c r="JE88" i="41"/>
  <c r="BB36" i="41"/>
  <c r="BB88" i="41"/>
  <c r="JF88" i="41"/>
  <c r="BC36" i="41"/>
  <c r="BC88" i="41"/>
  <c r="JG88" i="41"/>
  <c r="BD36" i="41"/>
  <c r="BD88" i="41"/>
  <c r="JH88" i="41"/>
  <c r="BE36" i="41"/>
  <c r="BE88" i="41"/>
  <c r="JI88" i="41"/>
  <c r="BF36" i="41"/>
  <c r="BF88" i="41"/>
  <c r="JJ88" i="41"/>
  <c r="BG36" i="41"/>
  <c r="BG88" i="41"/>
  <c r="JK88" i="41"/>
  <c r="BH36" i="41"/>
  <c r="BH88" i="41"/>
  <c r="JL88" i="41"/>
  <c r="BI36" i="41"/>
  <c r="BI88" i="41"/>
  <c r="JM88" i="41"/>
  <c r="BJ36" i="41"/>
  <c r="BJ88" i="41"/>
  <c r="JN88" i="41"/>
  <c r="BK36" i="41"/>
  <c r="BK88" i="41"/>
  <c r="JO88" i="41"/>
  <c r="BL36" i="41"/>
  <c r="BL88" i="41"/>
  <c r="JP88" i="41"/>
  <c r="BM36" i="41"/>
  <c r="BM88" i="41"/>
  <c r="JQ88" i="41"/>
  <c r="BN36" i="41"/>
  <c r="BN88" i="41"/>
  <c r="JR88" i="41"/>
  <c r="BO36" i="41"/>
  <c r="BO88" i="41"/>
  <c r="JS88" i="41"/>
  <c r="BP36" i="41"/>
  <c r="BP88" i="41"/>
  <c r="IZ88" i="41"/>
  <c r="BR36" i="41"/>
  <c r="BR88" i="41"/>
  <c r="JU88" i="41"/>
  <c r="BS36" i="41"/>
  <c r="BS88" i="41"/>
  <c r="JV88" i="41"/>
  <c r="BT36" i="41"/>
  <c r="BT88" i="41"/>
  <c r="JW88" i="41"/>
  <c r="BU36" i="41"/>
  <c r="BU88" i="41"/>
  <c r="JX88" i="41"/>
  <c r="BV36" i="41"/>
  <c r="BV88" i="41"/>
  <c r="JY88" i="41"/>
  <c r="BW36" i="41"/>
  <c r="BW88" i="41"/>
  <c r="JZ88" i="41"/>
  <c r="BX36" i="41"/>
  <c r="BX88" i="41"/>
  <c r="KA88" i="41"/>
  <c r="BY36" i="41"/>
  <c r="BY88" i="41"/>
  <c r="KB88" i="41"/>
  <c r="BZ36" i="41"/>
  <c r="BZ88" i="41"/>
  <c r="KC88" i="41"/>
  <c r="CA36" i="41"/>
  <c r="CA88" i="41"/>
  <c r="KD88" i="41"/>
  <c r="CB36" i="41"/>
  <c r="CB88" i="41"/>
  <c r="KE88" i="41"/>
  <c r="CC36" i="41"/>
  <c r="CC88" i="41"/>
  <c r="KF88" i="41"/>
  <c r="CD36" i="41"/>
  <c r="CD88" i="41"/>
  <c r="KG88" i="41"/>
  <c r="CE36" i="41"/>
  <c r="CE88" i="41"/>
  <c r="KH88" i="41"/>
  <c r="CF36" i="41"/>
  <c r="CF88" i="41"/>
  <c r="KI88" i="41"/>
  <c r="CG36" i="41"/>
  <c r="CG88" i="41"/>
  <c r="KJ88" i="41"/>
  <c r="CH36" i="41"/>
  <c r="CH88" i="41"/>
  <c r="KK88" i="41"/>
  <c r="CI36" i="41"/>
  <c r="CI88" i="41"/>
  <c r="KL88" i="41"/>
  <c r="CJ36" i="41"/>
  <c r="CJ88" i="41"/>
  <c r="KM88" i="41"/>
  <c r="CK36" i="41"/>
  <c r="CK88" i="41"/>
  <c r="KN88" i="41"/>
  <c r="CL36" i="41"/>
  <c r="CL88" i="41"/>
  <c r="KO88" i="41"/>
  <c r="CM36" i="41"/>
  <c r="CM88" i="41"/>
  <c r="KP88" i="41"/>
  <c r="CN36" i="41"/>
  <c r="CN88" i="41"/>
  <c r="KQ88" i="41"/>
  <c r="CO36" i="41"/>
  <c r="CO88" i="41"/>
  <c r="KR88" i="41"/>
  <c r="CP36" i="41"/>
  <c r="CP88" i="41"/>
  <c r="KS88" i="41"/>
  <c r="CQ36" i="41"/>
  <c r="CQ88" i="41"/>
  <c r="KT88" i="41"/>
  <c r="CR36" i="41"/>
  <c r="CR88" i="41"/>
  <c r="KU88" i="41"/>
  <c r="CS36" i="41"/>
  <c r="CS88" i="41"/>
  <c r="KV88" i="41"/>
  <c r="CT36" i="41"/>
  <c r="CT88" i="41"/>
  <c r="KW88" i="41"/>
  <c r="CU36" i="41"/>
  <c r="CU88" i="41"/>
  <c r="KX88" i="41"/>
  <c r="CV36" i="41"/>
  <c r="CV88" i="41"/>
  <c r="KY88" i="41"/>
  <c r="CW36" i="41"/>
  <c r="CW88" i="41"/>
  <c r="KZ88" i="41"/>
  <c r="CX36" i="41"/>
  <c r="CX88" i="41"/>
  <c r="LA88" i="41"/>
  <c r="CY36" i="41"/>
  <c r="CY88" i="41"/>
  <c r="LB88" i="41"/>
  <c r="CZ36" i="41"/>
  <c r="CZ88" i="41"/>
  <c r="LC88" i="41"/>
  <c r="DA36" i="41"/>
  <c r="DA88" i="41"/>
  <c r="LD88" i="41"/>
  <c r="DB36" i="41"/>
  <c r="DB88" i="41"/>
  <c r="LE88" i="41"/>
  <c r="DC36" i="41"/>
  <c r="DC88" i="41"/>
  <c r="LF88" i="41"/>
  <c r="DD36" i="41"/>
  <c r="DD88" i="41"/>
  <c r="LG88" i="41"/>
  <c r="DG36" i="41"/>
  <c r="DG88" i="41"/>
  <c r="LH88" i="41"/>
  <c r="DH36" i="41"/>
  <c r="DH88" i="41"/>
  <c r="LI88" i="41"/>
  <c r="DI36" i="41"/>
  <c r="DI88" i="41"/>
  <c r="LJ88" i="41"/>
  <c r="DJ36" i="41"/>
  <c r="DJ88" i="41"/>
  <c r="LK88" i="41"/>
  <c r="DK36" i="41"/>
  <c r="DK88" i="41"/>
  <c r="LL88" i="41"/>
  <c r="DL36" i="41"/>
  <c r="DL88" i="41"/>
  <c r="LM88" i="41"/>
  <c r="DM36" i="41"/>
  <c r="DM88" i="41"/>
  <c r="LN88" i="41"/>
  <c r="DN36" i="41"/>
  <c r="DN88" i="41"/>
  <c r="LO88" i="41"/>
  <c r="DO36" i="41"/>
  <c r="DO88" i="41"/>
  <c r="LP88" i="41"/>
  <c r="DP36" i="41"/>
  <c r="DP88" i="41"/>
  <c r="LQ88" i="41"/>
  <c r="DQ36" i="41"/>
  <c r="DQ88" i="41"/>
  <c r="LR88" i="41"/>
  <c r="DR36" i="41"/>
  <c r="DR88" i="41"/>
  <c r="LS88" i="41"/>
  <c r="DS36" i="41"/>
  <c r="DS88" i="41"/>
  <c r="LT88" i="41"/>
  <c r="DT36" i="41"/>
  <c r="DT88" i="41"/>
  <c r="LU88" i="41"/>
  <c r="DU36" i="41"/>
  <c r="DU88" i="41"/>
  <c r="LV88" i="41"/>
  <c r="DV36" i="41"/>
  <c r="DV88" i="41"/>
  <c r="LW88" i="41"/>
  <c r="DW36" i="41"/>
  <c r="DW88" i="41"/>
  <c r="LX88" i="41"/>
  <c r="DX36" i="41"/>
  <c r="DX88" i="41"/>
  <c r="LY88" i="41"/>
  <c r="DY36" i="41"/>
  <c r="DY88" i="41"/>
  <c r="LZ88" i="41"/>
  <c r="DZ36" i="41"/>
  <c r="DZ88" i="41"/>
  <c r="MA88" i="41"/>
  <c r="EA36" i="41"/>
  <c r="EA88" i="41"/>
  <c r="MB88" i="41"/>
  <c r="EB36" i="41"/>
  <c r="EB88" i="41"/>
  <c r="MC88" i="41"/>
  <c r="EC36" i="41"/>
  <c r="EC88" i="41"/>
  <c r="MD88" i="41"/>
  <c r="ED36" i="41"/>
  <c r="ED88" i="41"/>
  <c r="ME88" i="41"/>
  <c r="EE36" i="41"/>
  <c r="EE88" i="41"/>
  <c r="MF88" i="41"/>
  <c r="EF36" i="41"/>
  <c r="EF88" i="41"/>
  <c r="MG88" i="41"/>
  <c r="EG36" i="41"/>
  <c r="EG88" i="41"/>
  <c r="MH88" i="41"/>
  <c r="EH36" i="41"/>
  <c r="EH88" i="41"/>
  <c r="MI88" i="41"/>
  <c r="EI36" i="41"/>
  <c r="EI88" i="41"/>
  <c r="MJ88" i="41"/>
  <c r="EJ36" i="41"/>
  <c r="EJ88" i="41"/>
  <c r="MK88" i="41"/>
  <c r="EK36" i="41"/>
  <c r="EK88" i="41"/>
  <c r="ML88" i="41"/>
  <c r="EL36" i="41"/>
  <c r="EL88" i="41"/>
  <c r="MM88" i="41"/>
  <c r="EM36" i="41"/>
  <c r="EM88" i="41"/>
  <c r="MN88" i="41"/>
  <c r="EP36" i="41"/>
  <c r="EP88" i="41"/>
  <c r="MO88" i="41"/>
  <c r="EQ36" i="41"/>
  <c r="EQ88" i="41"/>
  <c r="MP88" i="41"/>
  <c r="ER36" i="41"/>
  <c r="ER88" i="41"/>
  <c r="MQ88" i="41"/>
  <c r="ES36" i="41"/>
  <c r="ES88" i="41"/>
  <c r="MR88" i="41"/>
  <c r="ET36" i="41"/>
  <c r="ET88" i="41"/>
  <c r="MS88" i="41"/>
  <c r="EU36" i="41"/>
  <c r="EU88" i="41"/>
  <c r="MT88" i="41"/>
  <c r="EV36" i="41"/>
  <c r="EV88" i="41"/>
  <c r="MU88" i="41"/>
  <c r="EW36" i="41"/>
  <c r="EW88" i="41"/>
  <c r="MV88" i="41"/>
  <c r="EX36" i="41"/>
  <c r="EX88" i="41"/>
  <c r="MW88" i="41"/>
  <c r="EY36" i="41"/>
  <c r="EY88" i="41"/>
  <c r="MX88" i="41"/>
  <c r="EZ36" i="41"/>
  <c r="EZ88" i="41"/>
  <c r="MY88" i="41"/>
  <c r="FA36" i="41"/>
  <c r="FA88" i="41"/>
  <c r="MZ88" i="41"/>
  <c r="FB36" i="41"/>
  <c r="FB88" i="41"/>
  <c r="NA88" i="41"/>
  <c r="FC36" i="41"/>
  <c r="FC88" i="41"/>
  <c r="NB88" i="41"/>
  <c r="FD36" i="41"/>
  <c r="FD88" i="41"/>
  <c r="NC88" i="41"/>
  <c r="FE36" i="41"/>
  <c r="FE88" i="41"/>
  <c r="ND88" i="41"/>
  <c r="FF36" i="41"/>
  <c r="FF88" i="41"/>
  <c r="NE88" i="41"/>
  <c r="FG36" i="41"/>
  <c r="FG88" i="41"/>
  <c r="NF88" i="41"/>
  <c r="FH36" i="41"/>
  <c r="FH88" i="41"/>
  <c r="NG88" i="41"/>
  <c r="FI36" i="41"/>
  <c r="FI88" i="41"/>
  <c r="NH88" i="41"/>
  <c r="FJ36" i="41"/>
  <c r="FJ88" i="41"/>
  <c r="NI88" i="41"/>
  <c r="FK36" i="41"/>
  <c r="FK88" i="41"/>
  <c r="NJ88" i="41"/>
  <c r="FL36" i="41"/>
  <c r="FL88" i="41"/>
  <c r="NK88" i="41"/>
  <c r="FM36" i="41"/>
  <c r="FM88" i="41"/>
  <c r="NL88" i="41"/>
  <c r="FN36" i="41"/>
  <c r="FN88" i="41"/>
  <c r="NM88" i="41"/>
  <c r="FO36" i="41"/>
  <c r="FO88" i="41"/>
  <c r="NN88" i="41"/>
  <c r="FP36" i="41"/>
  <c r="FP88" i="41"/>
  <c r="NO88" i="41"/>
  <c r="FQ36" i="41"/>
  <c r="FQ88" i="41"/>
  <c r="NP88" i="41"/>
  <c r="FR36" i="41"/>
  <c r="FR88" i="41"/>
  <c r="NQ88" i="41"/>
  <c r="FS36" i="41"/>
  <c r="FS88" i="41"/>
  <c r="NR88" i="41"/>
  <c r="FT36" i="41"/>
  <c r="FT88" i="41"/>
  <c r="NS88" i="41"/>
  <c r="FU36" i="41"/>
  <c r="FU88" i="41"/>
  <c r="NT88" i="41"/>
  <c r="FV36" i="41"/>
  <c r="FV88" i="41"/>
  <c r="NU88" i="41"/>
  <c r="FW36" i="41"/>
  <c r="FW88" i="41"/>
  <c r="NV88" i="41"/>
  <c r="FX36" i="41"/>
  <c r="FX88" i="41"/>
  <c r="NW88" i="41"/>
  <c r="D38" i="41"/>
  <c r="D89" i="41"/>
  <c r="HG89" i="41"/>
  <c r="E38" i="41"/>
  <c r="E89" i="41"/>
  <c r="HH89" i="41"/>
  <c r="F38" i="41"/>
  <c r="F89" i="41"/>
  <c r="HI89" i="41"/>
  <c r="G38" i="41"/>
  <c r="G89" i="41"/>
  <c r="HJ89" i="41"/>
  <c r="H38" i="41"/>
  <c r="H89" i="41"/>
  <c r="HK89" i="41"/>
  <c r="I38" i="41"/>
  <c r="I89" i="41"/>
  <c r="HL89" i="41"/>
  <c r="J38" i="41"/>
  <c r="J89" i="41"/>
  <c r="HM89" i="41"/>
  <c r="K38" i="41"/>
  <c r="K89" i="41"/>
  <c r="HN89" i="41"/>
  <c r="L38" i="41"/>
  <c r="L89" i="41"/>
  <c r="HO89" i="41"/>
  <c r="M38" i="41"/>
  <c r="M89" i="41"/>
  <c r="HP89" i="41"/>
  <c r="N38" i="41"/>
  <c r="N89" i="41"/>
  <c r="HQ89" i="41"/>
  <c r="O38" i="41"/>
  <c r="O89" i="41"/>
  <c r="HR89" i="41"/>
  <c r="P38" i="41"/>
  <c r="P89" i="41"/>
  <c r="HS89" i="41"/>
  <c r="Q38" i="41"/>
  <c r="Q89" i="41"/>
  <c r="HT89" i="41"/>
  <c r="R38" i="41"/>
  <c r="R89" i="41"/>
  <c r="HU89" i="41"/>
  <c r="S38" i="41"/>
  <c r="S89" i="41"/>
  <c r="HV89" i="41"/>
  <c r="T38" i="41"/>
  <c r="T89" i="41"/>
  <c r="HW89" i="41"/>
  <c r="U38" i="41"/>
  <c r="U89" i="41"/>
  <c r="HX89" i="41"/>
  <c r="V38" i="41"/>
  <c r="V89" i="41"/>
  <c r="HY89" i="41"/>
  <c r="W38" i="41"/>
  <c r="W89" i="41"/>
  <c r="HZ89" i="41"/>
  <c r="X38" i="41"/>
  <c r="X89" i="41"/>
  <c r="IA89" i="41"/>
  <c r="Y38" i="41"/>
  <c r="Y89" i="41"/>
  <c r="IB89" i="41"/>
  <c r="Z38" i="41"/>
  <c r="Z89" i="41"/>
  <c r="IC89" i="41"/>
  <c r="AA38" i="41"/>
  <c r="AA89" i="41"/>
  <c r="ID89" i="41"/>
  <c r="AB38" i="41"/>
  <c r="AB89" i="41"/>
  <c r="IE89" i="41"/>
  <c r="AC38" i="41"/>
  <c r="AC89" i="41"/>
  <c r="IF89" i="41"/>
  <c r="AD38" i="41"/>
  <c r="AD89" i="41"/>
  <c r="IG89" i="41"/>
  <c r="AE38" i="41"/>
  <c r="AE89" i="41"/>
  <c r="IH89" i="41"/>
  <c r="AF38" i="41"/>
  <c r="AF89" i="41"/>
  <c r="II89" i="41"/>
  <c r="AG38" i="41"/>
  <c r="AG89" i="41"/>
  <c r="IJ89" i="41"/>
  <c r="AH38" i="41"/>
  <c r="AH89" i="41"/>
  <c r="IK89" i="41"/>
  <c r="AI38" i="41"/>
  <c r="AI89" i="41"/>
  <c r="IL89" i="41"/>
  <c r="AJ38" i="41"/>
  <c r="AJ89" i="41"/>
  <c r="IM89" i="41"/>
  <c r="AK38" i="41"/>
  <c r="AK89" i="41"/>
  <c r="IN89" i="41"/>
  <c r="AL38" i="41"/>
  <c r="AL89" i="41"/>
  <c r="IO89" i="41"/>
  <c r="AM38" i="41"/>
  <c r="AM89" i="41"/>
  <c r="IP89" i="41"/>
  <c r="AN38" i="41"/>
  <c r="AN89" i="41"/>
  <c r="IQ89" i="41"/>
  <c r="AO38" i="41"/>
  <c r="AO89" i="41"/>
  <c r="IR89" i="41"/>
  <c r="AP38" i="41"/>
  <c r="AP89" i="41"/>
  <c r="IS89" i="41"/>
  <c r="AQ38" i="41"/>
  <c r="AQ89" i="41"/>
  <c r="IT89" i="41"/>
  <c r="AR38" i="41"/>
  <c r="AR89" i="41"/>
  <c r="IU89" i="41"/>
  <c r="AS38" i="41"/>
  <c r="AS89" i="41"/>
  <c r="IV89" i="41"/>
  <c r="AT38" i="41"/>
  <c r="AT89" i="41"/>
  <c r="IW89" i="41"/>
  <c r="AU38" i="41"/>
  <c r="AU89" i="41"/>
  <c r="IX89" i="41"/>
  <c r="AV38" i="41"/>
  <c r="AV89" i="41"/>
  <c r="IY89" i="41"/>
  <c r="AW38" i="41"/>
  <c r="AW89" i="41"/>
  <c r="JA89" i="41"/>
  <c r="AX38" i="41"/>
  <c r="AX89" i="41"/>
  <c r="JB89" i="41"/>
  <c r="AY38" i="41"/>
  <c r="AY89" i="41"/>
  <c r="JC89" i="41"/>
  <c r="AZ38" i="41"/>
  <c r="AZ89" i="41"/>
  <c r="JD89" i="41"/>
  <c r="BA38" i="41"/>
  <c r="BA89" i="41"/>
  <c r="JE89" i="41"/>
  <c r="BB38" i="41"/>
  <c r="BB89" i="41"/>
  <c r="JF89" i="41"/>
  <c r="BC38" i="41"/>
  <c r="BC89" i="41"/>
  <c r="JG89" i="41"/>
  <c r="BD38" i="41"/>
  <c r="BD89" i="41"/>
  <c r="JH89" i="41"/>
  <c r="BE38" i="41"/>
  <c r="BE89" i="41"/>
  <c r="JI89" i="41"/>
  <c r="BF38" i="41"/>
  <c r="BF89" i="41"/>
  <c r="JJ89" i="41"/>
  <c r="BG38" i="41"/>
  <c r="BG89" i="41"/>
  <c r="JK89" i="41"/>
  <c r="BH38" i="41"/>
  <c r="BH89" i="41"/>
  <c r="JL89" i="41"/>
  <c r="BI38" i="41"/>
  <c r="BI89" i="41"/>
  <c r="JM89" i="41"/>
  <c r="BJ38" i="41"/>
  <c r="BJ89" i="41"/>
  <c r="JN89" i="41"/>
  <c r="BK38" i="41"/>
  <c r="BK89" i="41"/>
  <c r="JO89" i="41"/>
  <c r="BL38" i="41"/>
  <c r="BL89" i="41"/>
  <c r="JP89" i="41"/>
  <c r="BM38" i="41"/>
  <c r="BM89" i="41"/>
  <c r="JQ89" i="41"/>
  <c r="BN38" i="41"/>
  <c r="BN89" i="41"/>
  <c r="JR89" i="41"/>
  <c r="BO38" i="41"/>
  <c r="BO89" i="41"/>
  <c r="JS89" i="41"/>
  <c r="BP38" i="41"/>
  <c r="BP89" i="41"/>
  <c r="IZ89" i="41"/>
  <c r="BR38" i="41"/>
  <c r="BR89" i="41"/>
  <c r="JU89" i="41"/>
  <c r="BS38" i="41"/>
  <c r="BS89" i="41"/>
  <c r="JV89" i="41"/>
  <c r="BT38" i="41"/>
  <c r="BT89" i="41"/>
  <c r="JW89" i="41"/>
  <c r="BU38" i="41"/>
  <c r="BU89" i="41"/>
  <c r="JX89" i="41"/>
  <c r="BV38" i="41"/>
  <c r="BV89" i="41"/>
  <c r="JY89" i="41"/>
  <c r="BW38" i="41"/>
  <c r="BW89" i="41"/>
  <c r="JZ89" i="41"/>
  <c r="BX38" i="41"/>
  <c r="BX89" i="41"/>
  <c r="KA89" i="41"/>
  <c r="BY38" i="41"/>
  <c r="BY89" i="41"/>
  <c r="KB89" i="41"/>
  <c r="BZ38" i="41"/>
  <c r="BZ89" i="41"/>
  <c r="KC89" i="41"/>
  <c r="CA38" i="41"/>
  <c r="CA89" i="41"/>
  <c r="KD89" i="41"/>
  <c r="CB38" i="41"/>
  <c r="CB89" i="41"/>
  <c r="KE89" i="41"/>
  <c r="CC38" i="41"/>
  <c r="CC89" i="41"/>
  <c r="KF89" i="41"/>
  <c r="CD38" i="41"/>
  <c r="CD89" i="41"/>
  <c r="KG89" i="41"/>
  <c r="CE38" i="41"/>
  <c r="CE89" i="41"/>
  <c r="KH89" i="41"/>
  <c r="CF38" i="41"/>
  <c r="CF89" i="41"/>
  <c r="KI89" i="41"/>
  <c r="CG38" i="41"/>
  <c r="CG89" i="41"/>
  <c r="KJ89" i="41"/>
  <c r="CH38" i="41"/>
  <c r="CH89" i="41"/>
  <c r="KK89" i="41"/>
  <c r="CI38" i="41"/>
  <c r="CI89" i="41"/>
  <c r="KL89" i="41"/>
  <c r="CJ38" i="41"/>
  <c r="CJ89" i="41"/>
  <c r="KM89" i="41"/>
  <c r="CK38" i="41"/>
  <c r="CK89" i="41"/>
  <c r="KN89" i="41"/>
  <c r="CL38" i="41"/>
  <c r="CL89" i="41"/>
  <c r="KO89" i="41"/>
  <c r="CM38" i="41"/>
  <c r="CM89" i="41"/>
  <c r="KP89" i="41"/>
  <c r="CN38" i="41"/>
  <c r="CN89" i="41"/>
  <c r="KQ89" i="41"/>
  <c r="CO38" i="41"/>
  <c r="CO89" i="41"/>
  <c r="KR89" i="41"/>
  <c r="CP38" i="41"/>
  <c r="CP89" i="41"/>
  <c r="KS89" i="41"/>
  <c r="CQ38" i="41"/>
  <c r="CQ89" i="41"/>
  <c r="KT89" i="41"/>
  <c r="CR38" i="41"/>
  <c r="CR89" i="41"/>
  <c r="KU89" i="41"/>
  <c r="CS38" i="41"/>
  <c r="CS89" i="41"/>
  <c r="KV89" i="41"/>
  <c r="CT38" i="41"/>
  <c r="CT89" i="41"/>
  <c r="KW89" i="41"/>
  <c r="CU38" i="41"/>
  <c r="CU89" i="41"/>
  <c r="KX89" i="41"/>
  <c r="CV38" i="41"/>
  <c r="CV89" i="41"/>
  <c r="KY89" i="41"/>
  <c r="CW38" i="41"/>
  <c r="CW89" i="41"/>
  <c r="KZ89" i="41"/>
  <c r="CX38" i="41"/>
  <c r="CX89" i="41"/>
  <c r="LA89" i="41"/>
  <c r="CY38" i="41"/>
  <c r="CY89" i="41"/>
  <c r="LB89" i="41"/>
  <c r="CZ38" i="41"/>
  <c r="CZ89" i="41"/>
  <c r="LC89" i="41"/>
  <c r="DA38" i="41"/>
  <c r="DA89" i="41"/>
  <c r="LD89" i="41"/>
  <c r="DB38" i="41"/>
  <c r="DB89" i="41"/>
  <c r="LE89" i="41"/>
  <c r="DC38" i="41"/>
  <c r="DC89" i="41"/>
  <c r="LF89" i="41"/>
  <c r="DD38" i="41"/>
  <c r="DD89" i="41"/>
  <c r="LG89" i="41"/>
  <c r="DG38" i="41"/>
  <c r="DG89" i="41"/>
  <c r="LH89" i="41"/>
  <c r="DH38" i="41"/>
  <c r="DH89" i="41"/>
  <c r="LI89" i="41"/>
  <c r="DI38" i="41"/>
  <c r="DI89" i="41"/>
  <c r="LJ89" i="41"/>
  <c r="DJ38" i="41"/>
  <c r="DJ89" i="41"/>
  <c r="LK89" i="41"/>
  <c r="DK38" i="41"/>
  <c r="DK89" i="41"/>
  <c r="LL89" i="41"/>
  <c r="DL38" i="41"/>
  <c r="DL89" i="41"/>
  <c r="LM89" i="41"/>
  <c r="DM38" i="41"/>
  <c r="DM89" i="41"/>
  <c r="LN89" i="41"/>
  <c r="DN38" i="41"/>
  <c r="DN89" i="41"/>
  <c r="LO89" i="41"/>
  <c r="DO38" i="41"/>
  <c r="DO89" i="41"/>
  <c r="LP89" i="41"/>
  <c r="DP38" i="41"/>
  <c r="DP89" i="41"/>
  <c r="LQ89" i="41"/>
  <c r="DQ38" i="41"/>
  <c r="DQ89" i="41"/>
  <c r="LR89" i="41"/>
  <c r="DR38" i="41"/>
  <c r="DR89" i="41"/>
  <c r="LS89" i="41"/>
  <c r="DS38" i="41"/>
  <c r="DS89" i="41"/>
  <c r="LT89" i="41"/>
  <c r="DT38" i="41"/>
  <c r="DT89" i="41"/>
  <c r="LU89" i="41"/>
  <c r="DU38" i="41"/>
  <c r="DU89" i="41"/>
  <c r="LV89" i="41"/>
  <c r="DV38" i="41"/>
  <c r="DV89" i="41"/>
  <c r="LW89" i="41"/>
  <c r="DW38" i="41"/>
  <c r="DW89" i="41"/>
  <c r="LX89" i="41"/>
  <c r="DX38" i="41"/>
  <c r="DX89" i="41"/>
  <c r="LY89" i="41"/>
  <c r="DY38" i="41"/>
  <c r="DY89" i="41"/>
  <c r="LZ89" i="41"/>
  <c r="DZ38" i="41"/>
  <c r="DZ89" i="41"/>
  <c r="MA89" i="41"/>
  <c r="EA38" i="41"/>
  <c r="EA89" i="41"/>
  <c r="MB89" i="41"/>
  <c r="EB38" i="41"/>
  <c r="EB89" i="41"/>
  <c r="MC89" i="41"/>
  <c r="EC38" i="41"/>
  <c r="EC89" i="41"/>
  <c r="MD89" i="41"/>
  <c r="ED38" i="41"/>
  <c r="ED89" i="41"/>
  <c r="ME89" i="41"/>
  <c r="EE38" i="41"/>
  <c r="EE89" i="41"/>
  <c r="MF89" i="41"/>
  <c r="EF38" i="41"/>
  <c r="EF89" i="41"/>
  <c r="MG89" i="41"/>
  <c r="EG38" i="41"/>
  <c r="EG89" i="41"/>
  <c r="MH89" i="41"/>
  <c r="EH38" i="41"/>
  <c r="EH89" i="41"/>
  <c r="MI89" i="41"/>
  <c r="EI38" i="41"/>
  <c r="EI89" i="41"/>
  <c r="MJ89" i="41"/>
  <c r="EJ38" i="41"/>
  <c r="EJ89" i="41"/>
  <c r="MK89" i="41"/>
  <c r="EK38" i="41"/>
  <c r="EK89" i="41"/>
  <c r="ML89" i="41"/>
  <c r="EL38" i="41"/>
  <c r="EL89" i="41"/>
  <c r="MM89" i="41"/>
  <c r="EM38" i="41"/>
  <c r="EM89" i="41"/>
  <c r="MN89" i="41"/>
  <c r="EP38" i="41"/>
  <c r="EP89" i="41"/>
  <c r="MO89" i="41"/>
  <c r="EQ38" i="41"/>
  <c r="EQ89" i="41"/>
  <c r="MP89" i="41"/>
  <c r="ER38" i="41"/>
  <c r="ER89" i="41"/>
  <c r="MQ89" i="41"/>
  <c r="ES38" i="41"/>
  <c r="ES89" i="41"/>
  <c r="MR89" i="41"/>
  <c r="ET38" i="41"/>
  <c r="ET89" i="41"/>
  <c r="MS89" i="41"/>
  <c r="EU38" i="41"/>
  <c r="EU89" i="41"/>
  <c r="MT89" i="41"/>
  <c r="EV38" i="41"/>
  <c r="EV89" i="41"/>
  <c r="MU89" i="41"/>
  <c r="EW38" i="41"/>
  <c r="EW89" i="41"/>
  <c r="MV89" i="41"/>
  <c r="EX38" i="41"/>
  <c r="EX89" i="41"/>
  <c r="MW89" i="41"/>
  <c r="EY38" i="41"/>
  <c r="EY89" i="41"/>
  <c r="MX89" i="41"/>
  <c r="EZ38" i="41"/>
  <c r="EZ89" i="41"/>
  <c r="MY89" i="41"/>
  <c r="FA38" i="41"/>
  <c r="FA89" i="41"/>
  <c r="MZ89" i="41"/>
  <c r="FB38" i="41"/>
  <c r="FB89" i="41"/>
  <c r="NA89" i="41"/>
  <c r="FC38" i="41"/>
  <c r="FC89" i="41"/>
  <c r="NB89" i="41"/>
  <c r="FD38" i="41"/>
  <c r="FD89" i="41"/>
  <c r="NC89" i="41"/>
  <c r="FE38" i="41"/>
  <c r="FE89" i="41"/>
  <c r="ND89" i="41"/>
  <c r="FF38" i="41"/>
  <c r="FF89" i="41"/>
  <c r="NE89" i="41"/>
  <c r="FG38" i="41"/>
  <c r="FG89" i="41"/>
  <c r="NF89" i="41"/>
  <c r="FH38" i="41"/>
  <c r="FH89" i="41"/>
  <c r="NG89" i="41"/>
  <c r="FI38" i="41"/>
  <c r="FI89" i="41"/>
  <c r="NH89" i="41"/>
  <c r="FJ38" i="41"/>
  <c r="FJ89" i="41"/>
  <c r="NI89" i="41"/>
  <c r="FK38" i="41"/>
  <c r="FK89" i="41"/>
  <c r="NJ89" i="41"/>
  <c r="FL38" i="41"/>
  <c r="FL89" i="41"/>
  <c r="NK89" i="41"/>
  <c r="FM38" i="41"/>
  <c r="FM89" i="41"/>
  <c r="NL89" i="41"/>
  <c r="FN38" i="41"/>
  <c r="FN89" i="41"/>
  <c r="NM89" i="41"/>
  <c r="FO38" i="41"/>
  <c r="FO89" i="41"/>
  <c r="NN89" i="41"/>
  <c r="FP38" i="41"/>
  <c r="FP89" i="41"/>
  <c r="NO89" i="41"/>
  <c r="FQ38" i="41"/>
  <c r="FQ89" i="41"/>
  <c r="NP89" i="41"/>
  <c r="FR38" i="41"/>
  <c r="FR89" i="41"/>
  <c r="NQ89" i="41"/>
  <c r="FS38" i="41"/>
  <c r="FS89" i="41"/>
  <c r="NR89" i="41"/>
  <c r="FT38" i="41"/>
  <c r="FT89" i="41"/>
  <c r="NS89" i="41"/>
  <c r="FU38" i="41"/>
  <c r="FU89" i="41"/>
  <c r="NT89" i="41"/>
  <c r="FV38" i="41"/>
  <c r="FV89" i="41"/>
  <c r="NU89" i="41"/>
  <c r="FW38" i="41"/>
  <c r="FW89" i="41"/>
  <c r="NV89" i="41"/>
  <c r="FX38" i="41"/>
  <c r="FX89" i="41"/>
  <c r="NW89" i="41"/>
  <c r="C85" i="41"/>
  <c r="HF85" i="41"/>
  <c r="C33" i="41"/>
  <c r="C34" i="41"/>
  <c r="C86" i="41"/>
  <c r="HF86" i="41"/>
  <c r="C35" i="41"/>
  <c r="C87" i="41"/>
  <c r="HF87" i="41"/>
  <c r="C36" i="41"/>
  <c r="C88" i="41"/>
  <c r="HF88" i="41"/>
  <c r="C38" i="41"/>
  <c r="C89" i="41"/>
  <c r="HF89" i="41"/>
  <c r="C33" i="43"/>
  <c r="AY33" i="43"/>
  <c r="C34" i="43"/>
  <c r="AY34" i="43"/>
  <c r="C35" i="43"/>
  <c r="AY35" i="43"/>
  <c r="C36" i="43"/>
  <c r="AY36" i="43"/>
  <c r="C37" i="43"/>
  <c r="AY37" i="43"/>
  <c r="C38" i="43"/>
  <c r="AY38" i="43"/>
  <c r="CE48" i="43"/>
  <c r="CE47" i="43"/>
  <c r="CE49" i="43"/>
  <c r="CE50" i="43"/>
  <c r="CD58" i="43"/>
  <c r="CD59" i="43"/>
  <c r="CD60" i="43"/>
  <c r="CD61" i="43"/>
  <c r="AX30" i="43"/>
  <c r="AU30" i="43"/>
  <c r="AS30" i="43"/>
  <c r="AS33" i="43"/>
  <c r="AT33" i="43"/>
  <c r="AU33" i="43"/>
  <c r="AV33" i="43"/>
  <c r="AS34" i="43"/>
  <c r="AT34" i="43"/>
  <c r="AU34" i="43"/>
  <c r="AV34" i="43"/>
  <c r="AS35" i="43"/>
  <c r="AT35" i="43"/>
  <c r="AU35" i="43"/>
  <c r="AV35" i="43"/>
  <c r="AS36" i="43"/>
  <c r="AT36" i="43"/>
  <c r="AU36" i="43"/>
  <c r="AV36" i="43"/>
  <c r="AS37" i="43"/>
  <c r="AT37" i="43"/>
  <c r="AU37" i="43"/>
  <c r="AV37" i="43"/>
  <c r="AS38" i="43"/>
  <c r="AT38" i="43"/>
  <c r="AU38" i="43"/>
  <c r="AV38" i="43"/>
  <c r="AM33" i="43"/>
  <c r="AN33" i="43"/>
  <c r="AO33" i="43"/>
  <c r="AP33" i="43"/>
  <c r="AQ33" i="43"/>
  <c r="AR33" i="43"/>
  <c r="AM34" i="43"/>
  <c r="AN34" i="43"/>
  <c r="AO34" i="43"/>
  <c r="AP34" i="43"/>
  <c r="AQ34" i="43"/>
  <c r="AR34" i="43"/>
  <c r="AM35" i="43"/>
  <c r="AN35" i="43"/>
  <c r="AO35" i="43"/>
  <c r="AP35" i="43"/>
  <c r="AQ35" i="43"/>
  <c r="AR35" i="43"/>
  <c r="AM36" i="43"/>
  <c r="AN36" i="43"/>
  <c r="AO36" i="43"/>
  <c r="AP36" i="43"/>
  <c r="AQ36" i="43"/>
  <c r="AR36" i="43"/>
  <c r="AM37" i="43"/>
  <c r="AN37" i="43"/>
  <c r="AO37" i="43"/>
  <c r="AP37" i="43"/>
  <c r="AQ37" i="43"/>
  <c r="AR37" i="43"/>
  <c r="AM38" i="43"/>
  <c r="AN38" i="43"/>
  <c r="AO38" i="43"/>
  <c r="AP38" i="43"/>
  <c r="AQ38" i="43"/>
  <c r="AR38" i="43"/>
  <c r="N30" i="43"/>
  <c r="M30" i="43"/>
  <c r="L30" i="43"/>
  <c r="K30" i="43"/>
  <c r="J30" i="43"/>
  <c r="I30" i="43"/>
  <c r="H30" i="43"/>
  <c r="G30" i="43"/>
  <c r="F30" i="43"/>
  <c r="E30" i="43"/>
  <c r="D30" i="43"/>
  <c r="C30" i="43"/>
  <c r="W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H30" i="42"/>
  <c r="G30" i="42"/>
  <c r="F30" i="42"/>
  <c r="E30" i="42"/>
  <c r="D30" i="42"/>
  <c r="C30" i="42"/>
  <c r="AD30" i="39"/>
  <c r="AC30" i="39"/>
  <c r="K30" i="39"/>
  <c r="I33" i="39"/>
  <c r="I34" i="39"/>
  <c r="I38" i="39"/>
  <c r="I37" i="39"/>
  <c r="I36" i="39"/>
  <c r="I35" i="39"/>
  <c r="D30" i="39"/>
  <c r="CQ30" i="41"/>
  <c r="CC30" i="41"/>
  <c r="BU30" i="41"/>
  <c r="BI30" i="41"/>
  <c r="EY30" i="41"/>
  <c r="EG30" i="41"/>
  <c r="FN30" i="41"/>
  <c r="FU30" i="41"/>
  <c r="GV30" i="41"/>
  <c r="BV30" i="41"/>
  <c r="HG57" i="41"/>
  <c r="HH57" i="41"/>
  <c r="HI57" i="41"/>
  <c r="HJ57" i="41"/>
  <c r="HK57" i="41"/>
  <c r="HL57" i="41"/>
  <c r="HM57" i="41"/>
  <c r="HN57" i="41"/>
  <c r="HO57" i="41"/>
  <c r="HP57" i="41"/>
  <c r="HQ57" i="41"/>
  <c r="HR57" i="41"/>
  <c r="HS57" i="41"/>
  <c r="HT57" i="41"/>
  <c r="HU57" i="41"/>
  <c r="HV57" i="41"/>
  <c r="HW57" i="41"/>
  <c r="HX57" i="41"/>
  <c r="HY57" i="41"/>
  <c r="HZ57" i="41"/>
  <c r="IA57" i="41"/>
  <c r="IB57" i="41"/>
  <c r="IC57" i="41"/>
  <c r="ID57" i="41"/>
  <c r="IE57" i="41"/>
  <c r="IF57" i="41"/>
  <c r="IG57" i="41"/>
  <c r="IH57" i="41"/>
  <c r="II57" i="41"/>
  <c r="IJ57" i="41"/>
  <c r="IK57" i="41"/>
  <c r="IL57" i="41"/>
  <c r="IM57" i="41"/>
  <c r="IN57" i="41"/>
  <c r="HG58" i="41"/>
  <c r="HH58" i="41"/>
  <c r="HI58" i="41"/>
  <c r="HJ58" i="41"/>
  <c r="HK58" i="41"/>
  <c r="HL58" i="41"/>
  <c r="HM58" i="41"/>
  <c r="HN58" i="41"/>
  <c r="HO58" i="41"/>
  <c r="HP58" i="41"/>
  <c r="HQ58" i="41"/>
  <c r="HR58" i="41"/>
  <c r="HU58" i="41"/>
  <c r="HV58" i="41"/>
  <c r="HW58" i="41"/>
  <c r="HX58" i="41"/>
  <c r="IA58" i="41"/>
  <c r="IB58" i="41"/>
  <c r="IC58" i="41"/>
  <c r="ID58" i="41"/>
  <c r="IE58" i="41"/>
  <c r="IF58" i="41"/>
  <c r="IG58" i="41"/>
  <c r="IH58" i="41"/>
  <c r="II58" i="41"/>
  <c r="IJ58" i="41"/>
  <c r="IK58" i="41"/>
  <c r="IM58" i="41"/>
  <c r="IN58" i="41"/>
  <c r="HG59" i="41"/>
  <c r="HH59" i="41"/>
  <c r="HI59" i="41"/>
  <c r="HJ59" i="41"/>
  <c r="HK59" i="41"/>
  <c r="HL59" i="41"/>
  <c r="HM59" i="41"/>
  <c r="HN59" i="41"/>
  <c r="HO59" i="41"/>
  <c r="HP59" i="41"/>
  <c r="HQ59" i="41"/>
  <c r="HR59" i="41"/>
  <c r="HU59" i="41"/>
  <c r="HV59" i="41"/>
  <c r="HW59" i="41"/>
  <c r="HX59" i="41"/>
  <c r="IA59" i="41"/>
  <c r="IB59" i="41"/>
  <c r="IC59" i="41"/>
  <c r="ID59" i="41"/>
  <c r="IE59" i="41"/>
  <c r="IF59" i="41"/>
  <c r="IG59" i="41"/>
  <c r="IH59" i="41"/>
  <c r="II59" i="41"/>
  <c r="IJ59" i="41"/>
  <c r="IK59" i="41"/>
  <c r="IM59" i="41"/>
  <c r="IN59" i="41"/>
  <c r="HG60" i="41"/>
  <c r="HH60" i="41"/>
  <c r="HI60" i="41"/>
  <c r="HJ60" i="41"/>
  <c r="HK60" i="41"/>
  <c r="HL60" i="41"/>
  <c r="HM60" i="41"/>
  <c r="HN60" i="41"/>
  <c r="HO60" i="41"/>
  <c r="HP60" i="41"/>
  <c r="HQ60" i="41"/>
  <c r="HR60" i="41"/>
  <c r="HU60" i="41"/>
  <c r="HV60" i="41"/>
  <c r="HW60" i="41"/>
  <c r="HX60" i="41"/>
  <c r="IA60" i="41"/>
  <c r="IB60" i="41"/>
  <c r="IC60" i="41"/>
  <c r="ID60" i="41"/>
  <c r="IE60" i="41"/>
  <c r="IF60" i="41"/>
  <c r="IG60" i="41"/>
  <c r="IH60" i="41"/>
  <c r="II60" i="41"/>
  <c r="IJ60" i="41"/>
  <c r="IK60" i="41"/>
  <c r="IM60" i="41"/>
  <c r="IN60" i="41"/>
  <c r="HG61" i="41"/>
  <c r="HH61" i="41"/>
  <c r="HI61" i="41"/>
  <c r="HJ61" i="41"/>
  <c r="HK61" i="41"/>
  <c r="HL61" i="41"/>
  <c r="HM61" i="41"/>
  <c r="HN61" i="41"/>
  <c r="HO61" i="41"/>
  <c r="HP61" i="41"/>
  <c r="HQ61" i="41"/>
  <c r="HR61" i="41"/>
  <c r="HU61" i="41"/>
  <c r="HV61" i="41"/>
  <c r="HW61" i="41"/>
  <c r="HX61" i="41"/>
  <c r="IA61" i="41"/>
  <c r="IB61" i="41"/>
  <c r="IC61" i="41"/>
  <c r="ID61" i="41"/>
  <c r="IE61" i="41"/>
  <c r="IF61" i="41"/>
  <c r="IG61" i="41"/>
  <c r="IH61" i="41"/>
  <c r="II61" i="41"/>
  <c r="IJ61" i="41"/>
  <c r="IK61" i="41"/>
  <c r="IM61" i="41"/>
  <c r="IN61" i="41"/>
  <c r="HG46" i="41"/>
  <c r="HH46" i="41"/>
  <c r="HI46" i="41"/>
  <c r="HJ46" i="41"/>
  <c r="HK46" i="41"/>
  <c r="HL46" i="41"/>
  <c r="HM46" i="41"/>
  <c r="HN46" i="41"/>
  <c r="HO46" i="41"/>
  <c r="HP46" i="41"/>
  <c r="HQ46" i="41"/>
  <c r="HR46" i="41"/>
  <c r="HS46" i="41"/>
  <c r="HT46" i="41"/>
  <c r="HU46" i="41"/>
  <c r="HV46" i="41"/>
  <c r="HW46" i="41"/>
  <c r="HX46" i="41"/>
  <c r="HY46" i="41"/>
  <c r="HZ46" i="41"/>
  <c r="IA46" i="41"/>
  <c r="IB46" i="41"/>
  <c r="IC46" i="41"/>
  <c r="ID46" i="41"/>
  <c r="IE46" i="41"/>
  <c r="IF46" i="41"/>
  <c r="IG46" i="41"/>
  <c r="IH46" i="41"/>
  <c r="II46" i="41"/>
  <c r="IJ46" i="41"/>
  <c r="IK46" i="41"/>
  <c r="IL46" i="41"/>
  <c r="IM46" i="41"/>
  <c r="IN46" i="41"/>
  <c r="HG47" i="41"/>
  <c r="HH47" i="41"/>
  <c r="HI47" i="41"/>
  <c r="HJ47" i="41"/>
  <c r="HK47" i="41"/>
  <c r="HL47" i="41"/>
  <c r="HM47" i="41"/>
  <c r="HN47" i="41"/>
  <c r="HO47" i="41"/>
  <c r="HP47" i="41"/>
  <c r="HQ47" i="41"/>
  <c r="HR47" i="41"/>
  <c r="HU47" i="41"/>
  <c r="HV47" i="41"/>
  <c r="HW47" i="41"/>
  <c r="HX47" i="41"/>
  <c r="IA47" i="41"/>
  <c r="IB47" i="41"/>
  <c r="IC47" i="41"/>
  <c r="ID47" i="41"/>
  <c r="IE47" i="41"/>
  <c r="IF47" i="41"/>
  <c r="IG47" i="41"/>
  <c r="IH47" i="41"/>
  <c r="II47" i="41"/>
  <c r="IJ47" i="41"/>
  <c r="IK47" i="41"/>
  <c r="IM47" i="41"/>
  <c r="IN47" i="41"/>
  <c r="HG48" i="41"/>
  <c r="HH48" i="41"/>
  <c r="HI48" i="41"/>
  <c r="HJ48" i="41"/>
  <c r="HK48" i="41"/>
  <c r="HL48" i="41"/>
  <c r="HM48" i="41"/>
  <c r="HN48" i="41"/>
  <c r="HO48" i="41"/>
  <c r="HP48" i="41"/>
  <c r="HQ48" i="41"/>
  <c r="HR48" i="41"/>
  <c r="HU48" i="41"/>
  <c r="HV48" i="41"/>
  <c r="HW48" i="41"/>
  <c r="HX48" i="41"/>
  <c r="IA48" i="41"/>
  <c r="IB48" i="41"/>
  <c r="IC48" i="41"/>
  <c r="ID48" i="41"/>
  <c r="IE48" i="41"/>
  <c r="IF48" i="41"/>
  <c r="IG48" i="41"/>
  <c r="IH48" i="41"/>
  <c r="II48" i="41"/>
  <c r="IJ48" i="41"/>
  <c r="IK48" i="41"/>
  <c r="IM48" i="41"/>
  <c r="IN48" i="41"/>
  <c r="HG49" i="41"/>
  <c r="HH49" i="41"/>
  <c r="HI49" i="41"/>
  <c r="HJ49" i="41"/>
  <c r="HK49" i="41"/>
  <c r="HL49" i="41"/>
  <c r="HM49" i="41"/>
  <c r="HN49" i="41"/>
  <c r="HO49" i="41"/>
  <c r="HP49" i="41"/>
  <c r="HQ49" i="41"/>
  <c r="HR49" i="41"/>
  <c r="HU49" i="41"/>
  <c r="HV49" i="41"/>
  <c r="HW49" i="41"/>
  <c r="HX49" i="41"/>
  <c r="IA49" i="41"/>
  <c r="IB49" i="41"/>
  <c r="IC49" i="41"/>
  <c r="ID49" i="41"/>
  <c r="IE49" i="41"/>
  <c r="IF49" i="41"/>
  <c r="IG49" i="41"/>
  <c r="IH49" i="41"/>
  <c r="II49" i="41"/>
  <c r="IJ49" i="41"/>
  <c r="IK49" i="41"/>
  <c r="IM49" i="41"/>
  <c r="IN49" i="41"/>
  <c r="HG50" i="41"/>
  <c r="HH50" i="41"/>
  <c r="HI50" i="41"/>
  <c r="HJ50" i="41"/>
  <c r="HK50" i="41"/>
  <c r="HL50" i="41"/>
  <c r="HM50" i="41"/>
  <c r="HN50" i="41"/>
  <c r="HO50" i="41"/>
  <c r="HP50" i="41"/>
  <c r="HQ50" i="41"/>
  <c r="HR50" i="41"/>
  <c r="HU50" i="41"/>
  <c r="HV50" i="41"/>
  <c r="HW50" i="41"/>
  <c r="HX50" i="41"/>
  <c r="IA50" i="41"/>
  <c r="IB50" i="41"/>
  <c r="IC50" i="41"/>
  <c r="ID50" i="41"/>
  <c r="IE50" i="41"/>
  <c r="IF50" i="41"/>
  <c r="IG50" i="41"/>
  <c r="IH50" i="41"/>
  <c r="II50" i="41"/>
  <c r="IJ50" i="41"/>
  <c r="IK50" i="41"/>
  <c r="IM50" i="41"/>
  <c r="IN50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IG33" i="41"/>
  <c r="IH33" i="41"/>
  <c r="II33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JO33" i="41"/>
  <c r="JP33" i="41"/>
  <c r="JQ33" i="41"/>
  <c r="JR33" i="41"/>
  <c r="JS33" i="41"/>
  <c r="IZ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KW33" i="41"/>
  <c r="KX33" i="41"/>
  <c r="KY33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ME33" i="41"/>
  <c r="MF33" i="41"/>
  <c r="MG33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NM33" i="41"/>
  <c r="NN33" i="41"/>
  <c r="NO33" i="41"/>
  <c r="NP33" i="41"/>
  <c r="NQ33" i="41"/>
  <c r="NR33" i="41"/>
  <c r="NS33" i="41"/>
  <c r="NT33" i="41"/>
  <c r="NU33" i="41"/>
  <c r="NV33" i="41"/>
  <c r="NW33" i="41"/>
  <c r="NX33" i="41"/>
  <c r="NY33" i="41"/>
  <c r="NZ33" i="41"/>
  <c r="OA33" i="41"/>
  <c r="OB33" i="41"/>
  <c r="OC33" i="41"/>
  <c r="OD33" i="41"/>
  <c r="OE33" i="41"/>
  <c r="OF33" i="41"/>
  <c r="OG33" i="41"/>
  <c r="OH33" i="41"/>
  <c r="OI33" i="41"/>
  <c r="OJ33" i="41"/>
  <c r="OK33" i="41"/>
  <c r="OL33" i="41"/>
  <c r="OM33" i="41"/>
  <c r="ON33" i="41"/>
  <c r="OO33" i="41"/>
  <c r="OP33" i="41"/>
  <c r="OQ33" i="41"/>
  <c r="OR33" i="41"/>
  <c r="OS33" i="41"/>
  <c r="OT33" i="41"/>
  <c r="OU33" i="41"/>
  <c r="OV33" i="41"/>
  <c r="OW33" i="41"/>
  <c r="OX33" i="41"/>
  <c r="OY33" i="41"/>
  <c r="OZ33" i="41"/>
  <c r="HG34" i="41"/>
  <c r="HH34" i="41"/>
  <c r="HI34" i="41"/>
  <c r="HJ34" i="41"/>
  <c r="HK34" i="41"/>
  <c r="HL34" i="41"/>
  <c r="HM34" i="41"/>
  <c r="HN34" i="41"/>
  <c r="HO34" i="41"/>
  <c r="HP34" i="41"/>
  <c r="HQ34" i="41"/>
  <c r="HR34" i="41"/>
  <c r="HS34" i="41"/>
  <c r="HT34" i="41"/>
  <c r="HU34" i="41"/>
  <c r="HV34" i="41"/>
  <c r="HW34" i="41"/>
  <c r="HX34" i="41"/>
  <c r="HY34" i="41"/>
  <c r="HZ34" i="41"/>
  <c r="IA34" i="41"/>
  <c r="IB34" i="41"/>
  <c r="IC34" i="41"/>
  <c r="ID34" i="41"/>
  <c r="IE34" i="41"/>
  <c r="IF34" i="41"/>
  <c r="IG34" i="41"/>
  <c r="IH34" i="41"/>
  <c r="II34" i="41"/>
  <c r="IJ34" i="41"/>
  <c r="IK34" i="41"/>
  <c r="IL34" i="41"/>
  <c r="IM34" i="41"/>
  <c r="IN34" i="41"/>
  <c r="IO34" i="41"/>
  <c r="IP34" i="41"/>
  <c r="IQ34" i="41"/>
  <c r="IR34" i="41"/>
  <c r="IS34" i="41"/>
  <c r="IT34" i="41"/>
  <c r="IU34" i="41"/>
  <c r="IV34" i="41"/>
  <c r="IW34" i="41"/>
  <c r="IX34" i="41"/>
  <c r="IY34" i="41"/>
  <c r="JA34" i="41"/>
  <c r="JB34" i="41"/>
  <c r="JC34" i="41"/>
  <c r="JD34" i="41"/>
  <c r="JE34" i="41"/>
  <c r="JF34" i="41"/>
  <c r="JG34" i="41"/>
  <c r="JH34" i="41"/>
  <c r="JI34" i="41"/>
  <c r="JJ34" i="41"/>
  <c r="JK34" i="41"/>
  <c r="JL34" i="41"/>
  <c r="JM34" i="41"/>
  <c r="JN34" i="41"/>
  <c r="JO34" i="41"/>
  <c r="JP34" i="41"/>
  <c r="JQ34" i="41"/>
  <c r="JR34" i="41"/>
  <c r="JS34" i="41"/>
  <c r="IZ34" i="41"/>
  <c r="JU34" i="41"/>
  <c r="JV34" i="41"/>
  <c r="JW34" i="41"/>
  <c r="JX34" i="41"/>
  <c r="JY34" i="41"/>
  <c r="JZ34" i="41"/>
  <c r="KA34" i="41"/>
  <c r="KB34" i="41"/>
  <c r="KC34" i="41"/>
  <c r="KD34" i="41"/>
  <c r="KE34" i="41"/>
  <c r="KF34" i="41"/>
  <c r="KG34" i="41"/>
  <c r="KH34" i="41"/>
  <c r="KI34" i="41"/>
  <c r="KJ34" i="41"/>
  <c r="KK34" i="41"/>
  <c r="KL34" i="41"/>
  <c r="KM34" i="41"/>
  <c r="KN34" i="41"/>
  <c r="KO34" i="41"/>
  <c r="KP34" i="41"/>
  <c r="KQ34" i="41"/>
  <c r="KR34" i="41"/>
  <c r="KS34" i="41"/>
  <c r="KT34" i="41"/>
  <c r="KU34" i="41"/>
  <c r="KV34" i="41"/>
  <c r="KW34" i="41"/>
  <c r="KX34" i="41"/>
  <c r="KY34" i="41"/>
  <c r="KZ34" i="41"/>
  <c r="LA34" i="41"/>
  <c r="LB34" i="41"/>
  <c r="LC34" i="41"/>
  <c r="LD34" i="41"/>
  <c r="LE34" i="41"/>
  <c r="LF34" i="41"/>
  <c r="LG34" i="41"/>
  <c r="LH34" i="41"/>
  <c r="LI34" i="41"/>
  <c r="LJ34" i="41"/>
  <c r="LK34" i="41"/>
  <c r="LL34" i="41"/>
  <c r="LM34" i="41"/>
  <c r="LN34" i="41"/>
  <c r="LO34" i="41"/>
  <c r="LP34" i="41"/>
  <c r="LQ34" i="41"/>
  <c r="LR34" i="41"/>
  <c r="LS34" i="41"/>
  <c r="LT34" i="41"/>
  <c r="LU34" i="41"/>
  <c r="LV34" i="41"/>
  <c r="LW34" i="41"/>
  <c r="LX34" i="41"/>
  <c r="LY34" i="41"/>
  <c r="LZ34" i="41"/>
  <c r="MA34" i="41"/>
  <c r="MB34" i="41"/>
  <c r="MC34" i="41"/>
  <c r="MD34" i="41"/>
  <c r="ME34" i="41"/>
  <c r="MF34" i="41"/>
  <c r="MG34" i="41"/>
  <c r="MH34" i="41"/>
  <c r="MI34" i="41"/>
  <c r="MJ34" i="41"/>
  <c r="MK34" i="41"/>
  <c r="ML34" i="41"/>
  <c r="MM34" i="41"/>
  <c r="MN34" i="41"/>
  <c r="MO34" i="41"/>
  <c r="MP34" i="41"/>
  <c r="MQ34" i="41"/>
  <c r="MR34" i="41"/>
  <c r="MS34" i="41"/>
  <c r="MT34" i="41"/>
  <c r="MU34" i="41"/>
  <c r="MV34" i="41"/>
  <c r="MW34" i="41"/>
  <c r="MX34" i="41"/>
  <c r="MY34" i="41"/>
  <c r="MZ34" i="41"/>
  <c r="NA34" i="41"/>
  <c r="NB34" i="41"/>
  <c r="NC34" i="41"/>
  <c r="ND34" i="41"/>
  <c r="NE34" i="41"/>
  <c r="NF34" i="41"/>
  <c r="NG34" i="41"/>
  <c r="NH34" i="41"/>
  <c r="NI34" i="41"/>
  <c r="NJ34" i="41"/>
  <c r="NK34" i="41"/>
  <c r="NL34" i="41"/>
  <c r="NM34" i="41"/>
  <c r="NN34" i="41"/>
  <c r="NO34" i="41"/>
  <c r="NP34" i="41"/>
  <c r="NQ34" i="41"/>
  <c r="NR34" i="41"/>
  <c r="NS34" i="41"/>
  <c r="NT34" i="41"/>
  <c r="NU34" i="41"/>
  <c r="NV34" i="41"/>
  <c r="NW34" i="41"/>
  <c r="NX34" i="41"/>
  <c r="NY34" i="41"/>
  <c r="NZ34" i="41"/>
  <c r="OA34" i="41"/>
  <c r="OB34" i="41"/>
  <c r="OC34" i="41"/>
  <c r="OD34" i="41"/>
  <c r="OE34" i="41"/>
  <c r="OF34" i="41"/>
  <c r="OG34" i="41"/>
  <c r="OH34" i="41"/>
  <c r="OI34" i="41"/>
  <c r="OJ34" i="41"/>
  <c r="OK34" i="41"/>
  <c r="OL34" i="41"/>
  <c r="OM34" i="41"/>
  <c r="ON34" i="41"/>
  <c r="OO34" i="41"/>
  <c r="OP34" i="41"/>
  <c r="OQ34" i="41"/>
  <c r="OR34" i="41"/>
  <c r="OS34" i="41"/>
  <c r="OT34" i="41"/>
  <c r="OU34" i="41"/>
  <c r="OV34" i="41"/>
  <c r="OW34" i="41"/>
  <c r="OX34" i="41"/>
  <c r="OY34" i="41"/>
  <c r="OZ34" i="41"/>
  <c r="HG35" i="41"/>
  <c r="HH35" i="41"/>
  <c r="HI35" i="41"/>
  <c r="HJ35" i="41"/>
  <c r="HK35" i="41"/>
  <c r="HL35" i="41"/>
  <c r="HM35" i="41"/>
  <c r="HN35" i="41"/>
  <c r="HO35" i="41"/>
  <c r="HP35" i="41"/>
  <c r="HQ35" i="41"/>
  <c r="HR35" i="41"/>
  <c r="HS35" i="41"/>
  <c r="HT35" i="41"/>
  <c r="HU35" i="41"/>
  <c r="HV35" i="41"/>
  <c r="HW35" i="41"/>
  <c r="HX35" i="41"/>
  <c r="HY35" i="41"/>
  <c r="HZ35" i="41"/>
  <c r="IA35" i="41"/>
  <c r="IB35" i="41"/>
  <c r="IC35" i="41"/>
  <c r="ID35" i="41"/>
  <c r="IE35" i="41"/>
  <c r="IF35" i="41"/>
  <c r="IG35" i="41"/>
  <c r="IH35" i="41"/>
  <c r="II35" i="41"/>
  <c r="IJ35" i="41"/>
  <c r="IK35" i="41"/>
  <c r="IL35" i="41"/>
  <c r="IM35" i="41"/>
  <c r="IN35" i="41"/>
  <c r="IO35" i="41"/>
  <c r="IP35" i="41"/>
  <c r="IQ35" i="41"/>
  <c r="IR35" i="41"/>
  <c r="IS35" i="41"/>
  <c r="IT35" i="41"/>
  <c r="IU35" i="41"/>
  <c r="IV35" i="41"/>
  <c r="IW35" i="41"/>
  <c r="IX35" i="41"/>
  <c r="IY35" i="41"/>
  <c r="JA35" i="41"/>
  <c r="JB35" i="41"/>
  <c r="JC35" i="41"/>
  <c r="JD35" i="41"/>
  <c r="JE35" i="41"/>
  <c r="JF35" i="41"/>
  <c r="JG35" i="41"/>
  <c r="JH35" i="41"/>
  <c r="JI35" i="41"/>
  <c r="JJ35" i="41"/>
  <c r="JK35" i="41"/>
  <c r="JL35" i="41"/>
  <c r="JM35" i="41"/>
  <c r="JN35" i="41"/>
  <c r="JO35" i="41"/>
  <c r="JP35" i="41"/>
  <c r="JQ35" i="41"/>
  <c r="JR35" i="41"/>
  <c r="JS35" i="41"/>
  <c r="IZ35" i="41"/>
  <c r="JU35" i="41"/>
  <c r="JV35" i="41"/>
  <c r="JW35" i="41"/>
  <c r="JX35" i="41"/>
  <c r="JY35" i="41"/>
  <c r="JZ35" i="41"/>
  <c r="KA35" i="41"/>
  <c r="KB35" i="41"/>
  <c r="KC35" i="41"/>
  <c r="KD35" i="41"/>
  <c r="KE35" i="41"/>
  <c r="KF35" i="41"/>
  <c r="KG35" i="41"/>
  <c r="KH35" i="41"/>
  <c r="KI35" i="41"/>
  <c r="KJ35" i="41"/>
  <c r="KK35" i="41"/>
  <c r="KL35" i="41"/>
  <c r="KM35" i="41"/>
  <c r="KN35" i="41"/>
  <c r="KO35" i="41"/>
  <c r="KP35" i="41"/>
  <c r="KQ35" i="41"/>
  <c r="KR35" i="41"/>
  <c r="KS35" i="41"/>
  <c r="KT35" i="41"/>
  <c r="KU35" i="41"/>
  <c r="KV35" i="41"/>
  <c r="KW35" i="41"/>
  <c r="KX35" i="41"/>
  <c r="KY35" i="41"/>
  <c r="KZ35" i="41"/>
  <c r="LA35" i="41"/>
  <c r="LB35" i="41"/>
  <c r="LC35" i="41"/>
  <c r="LD35" i="41"/>
  <c r="LE35" i="41"/>
  <c r="LF35" i="41"/>
  <c r="LG35" i="41"/>
  <c r="LH35" i="41"/>
  <c r="LI35" i="41"/>
  <c r="LJ35" i="41"/>
  <c r="LK35" i="41"/>
  <c r="LL35" i="41"/>
  <c r="LM35" i="41"/>
  <c r="LN35" i="41"/>
  <c r="LO35" i="41"/>
  <c r="LP35" i="41"/>
  <c r="LQ35" i="41"/>
  <c r="LR35" i="41"/>
  <c r="LS35" i="41"/>
  <c r="LT35" i="41"/>
  <c r="LU35" i="41"/>
  <c r="LV35" i="41"/>
  <c r="LW35" i="41"/>
  <c r="LX35" i="41"/>
  <c r="LY35" i="41"/>
  <c r="LZ35" i="41"/>
  <c r="MA35" i="41"/>
  <c r="MB35" i="41"/>
  <c r="MC35" i="41"/>
  <c r="MD35" i="41"/>
  <c r="ME35" i="41"/>
  <c r="MF35" i="41"/>
  <c r="MG35" i="41"/>
  <c r="MH35" i="41"/>
  <c r="MI35" i="41"/>
  <c r="MJ35" i="41"/>
  <c r="MK35" i="41"/>
  <c r="ML35" i="41"/>
  <c r="MM35" i="41"/>
  <c r="MN35" i="41"/>
  <c r="MO35" i="41"/>
  <c r="MP35" i="41"/>
  <c r="MQ35" i="41"/>
  <c r="MR35" i="41"/>
  <c r="MS35" i="41"/>
  <c r="MT35" i="41"/>
  <c r="MU35" i="41"/>
  <c r="MV35" i="41"/>
  <c r="MW35" i="41"/>
  <c r="MX35" i="41"/>
  <c r="MY35" i="41"/>
  <c r="MZ35" i="41"/>
  <c r="NA35" i="41"/>
  <c r="NB35" i="41"/>
  <c r="NC35" i="41"/>
  <c r="ND35" i="41"/>
  <c r="NE35" i="41"/>
  <c r="NF35" i="41"/>
  <c r="NG35" i="41"/>
  <c r="NH35" i="41"/>
  <c r="NI35" i="41"/>
  <c r="NJ35" i="41"/>
  <c r="NK35" i="41"/>
  <c r="NL35" i="41"/>
  <c r="NM35" i="41"/>
  <c r="NN35" i="41"/>
  <c r="NO35" i="41"/>
  <c r="NP35" i="41"/>
  <c r="NQ35" i="41"/>
  <c r="NR35" i="41"/>
  <c r="NS35" i="41"/>
  <c r="NT35" i="41"/>
  <c r="NU35" i="41"/>
  <c r="NV35" i="41"/>
  <c r="NW35" i="41"/>
  <c r="NX35" i="41"/>
  <c r="NY35" i="41"/>
  <c r="NZ35" i="41"/>
  <c r="OA35" i="41"/>
  <c r="OB35" i="41"/>
  <c r="OC35" i="41"/>
  <c r="OD35" i="41"/>
  <c r="OE35" i="41"/>
  <c r="OF35" i="41"/>
  <c r="OG35" i="41"/>
  <c r="OH35" i="41"/>
  <c r="OI35" i="41"/>
  <c r="OJ35" i="41"/>
  <c r="OK35" i="41"/>
  <c r="OL35" i="41"/>
  <c r="OM35" i="41"/>
  <c r="ON35" i="41"/>
  <c r="OO35" i="41"/>
  <c r="OP35" i="41"/>
  <c r="OQ35" i="41"/>
  <c r="OR35" i="41"/>
  <c r="OS35" i="41"/>
  <c r="OT35" i="41"/>
  <c r="OU35" i="41"/>
  <c r="OV35" i="41"/>
  <c r="OW35" i="41"/>
  <c r="OX35" i="41"/>
  <c r="OY35" i="41"/>
  <c r="OZ35" i="41"/>
  <c r="HG36" i="41"/>
  <c r="HH36" i="41"/>
  <c r="HI36" i="41"/>
  <c r="HJ36" i="41"/>
  <c r="HK36" i="41"/>
  <c r="HL36" i="41"/>
  <c r="HM36" i="41"/>
  <c r="HN36" i="41"/>
  <c r="HO36" i="41"/>
  <c r="HP36" i="41"/>
  <c r="HQ36" i="41"/>
  <c r="HR36" i="41"/>
  <c r="HS36" i="41"/>
  <c r="HT36" i="41"/>
  <c r="HU36" i="41"/>
  <c r="HV36" i="41"/>
  <c r="HW36" i="41"/>
  <c r="HX36" i="41"/>
  <c r="HY36" i="41"/>
  <c r="HZ36" i="41"/>
  <c r="IA36" i="41"/>
  <c r="IB36" i="41"/>
  <c r="IC36" i="41"/>
  <c r="ID36" i="41"/>
  <c r="IE36" i="41"/>
  <c r="IF36" i="41"/>
  <c r="IG36" i="41"/>
  <c r="IH36" i="41"/>
  <c r="II36" i="41"/>
  <c r="IJ36" i="41"/>
  <c r="IK36" i="41"/>
  <c r="IL36" i="41"/>
  <c r="IM36" i="41"/>
  <c r="IN36" i="41"/>
  <c r="IO36" i="41"/>
  <c r="IP36" i="41"/>
  <c r="IQ36" i="41"/>
  <c r="IR36" i="41"/>
  <c r="IS36" i="41"/>
  <c r="IT36" i="41"/>
  <c r="IU36" i="41"/>
  <c r="IV36" i="41"/>
  <c r="IW36" i="41"/>
  <c r="IX36" i="41"/>
  <c r="IY36" i="41"/>
  <c r="JA36" i="41"/>
  <c r="JB36" i="41"/>
  <c r="JC36" i="41"/>
  <c r="JD36" i="41"/>
  <c r="JE36" i="41"/>
  <c r="JF36" i="41"/>
  <c r="JG36" i="41"/>
  <c r="JH36" i="41"/>
  <c r="JI36" i="41"/>
  <c r="JJ36" i="41"/>
  <c r="JK36" i="41"/>
  <c r="JL36" i="41"/>
  <c r="JM36" i="41"/>
  <c r="JN36" i="41"/>
  <c r="JO36" i="41"/>
  <c r="JP36" i="41"/>
  <c r="JQ36" i="41"/>
  <c r="JR36" i="41"/>
  <c r="JS36" i="41"/>
  <c r="IZ36" i="41"/>
  <c r="JU36" i="41"/>
  <c r="JV36" i="41"/>
  <c r="JW36" i="41"/>
  <c r="JX36" i="41"/>
  <c r="JY36" i="41"/>
  <c r="JZ36" i="41"/>
  <c r="KA36" i="41"/>
  <c r="KB36" i="41"/>
  <c r="KC36" i="41"/>
  <c r="KD36" i="41"/>
  <c r="KE36" i="41"/>
  <c r="KF36" i="41"/>
  <c r="KG36" i="41"/>
  <c r="KH36" i="41"/>
  <c r="KI36" i="41"/>
  <c r="KJ36" i="41"/>
  <c r="KK36" i="41"/>
  <c r="KL36" i="41"/>
  <c r="KM36" i="41"/>
  <c r="KN36" i="41"/>
  <c r="KO36" i="41"/>
  <c r="KP36" i="41"/>
  <c r="KQ36" i="41"/>
  <c r="KR36" i="41"/>
  <c r="KS36" i="41"/>
  <c r="KT36" i="41"/>
  <c r="KU36" i="41"/>
  <c r="KV36" i="41"/>
  <c r="KW36" i="41"/>
  <c r="KX36" i="41"/>
  <c r="KY36" i="41"/>
  <c r="KZ36" i="41"/>
  <c r="LA36" i="41"/>
  <c r="LB36" i="41"/>
  <c r="LC36" i="41"/>
  <c r="LD36" i="41"/>
  <c r="LE36" i="41"/>
  <c r="LF36" i="41"/>
  <c r="LG36" i="41"/>
  <c r="LH36" i="41"/>
  <c r="LI36" i="41"/>
  <c r="LJ36" i="41"/>
  <c r="LK36" i="41"/>
  <c r="LL36" i="41"/>
  <c r="LM36" i="41"/>
  <c r="LN36" i="41"/>
  <c r="LO36" i="41"/>
  <c r="LP36" i="41"/>
  <c r="LQ36" i="41"/>
  <c r="LR36" i="41"/>
  <c r="LS36" i="41"/>
  <c r="LT36" i="41"/>
  <c r="LU36" i="41"/>
  <c r="LV36" i="41"/>
  <c r="LW36" i="41"/>
  <c r="LX36" i="41"/>
  <c r="LY36" i="41"/>
  <c r="LZ36" i="41"/>
  <c r="MA36" i="41"/>
  <c r="MB36" i="41"/>
  <c r="MC36" i="41"/>
  <c r="MD36" i="41"/>
  <c r="ME36" i="41"/>
  <c r="MF36" i="41"/>
  <c r="MG36" i="41"/>
  <c r="MH36" i="41"/>
  <c r="MI36" i="41"/>
  <c r="MJ36" i="41"/>
  <c r="MK36" i="41"/>
  <c r="ML36" i="41"/>
  <c r="MM36" i="41"/>
  <c r="MN36" i="41"/>
  <c r="MO36" i="41"/>
  <c r="MP36" i="41"/>
  <c r="MQ36" i="41"/>
  <c r="MR36" i="41"/>
  <c r="MS36" i="41"/>
  <c r="MT36" i="41"/>
  <c r="MU36" i="41"/>
  <c r="MV36" i="41"/>
  <c r="MW36" i="41"/>
  <c r="MX36" i="41"/>
  <c r="MY36" i="41"/>
  <c r="MZ36" i="41"/>
  <c r="NA36" i="41"/>
  <c r="NB36" i="41"/>
  <c r="NC36" i="41"/>
  <c r="ND36" i="41"/>
  <c r="NE36" i="41"/>
  <c r="NF36" i="41"/>
  <c r="NG36" i="41"/>
  <c r="NH36" i="41"/>
  <c r="NI36" i="41"/>
  <c r="NJ36" i="41"/>
  <c r="NK36" i="41"/>
  <c r="NL36" i="41"/>
  <c r="NM36" i="41"/>
  <c r="NN36" i="41"/>
  <c r="NO36" i="41"/>
  <c r="NP36" i="41"/>
  <c r="NQ36" i="41"/>
  <c r="NR36" i="41"/>
  <c r="NS36" i="41"/>
  <c r="NT36" i="41"/>
  <c r="NU36" i="41"/>
  <c r="NV36" i="41"/>
  <c r="NW36" i="41"/>
  <c r="NX36" i="41"/>
  <c r="NY36" i="41"/>
  <c r="NZ36" i="41"/>
  <c r="OA36" i="41"/>
  <c r="OB36" i="41"/>
  <c r="OC36" i="41"/>
  <c r="OD36" i="41"/>
  <c r="OE36" i="41"/>
  <c r="OF36" i="41"/>
  <c r="OG36" i="41"/>
  <c r="OH36" i="41"/>
  <c r="OI36" i="41"/>
  <c r="OJ36" i="41"/>
  <c r="OK36" i="41"/>
  <c r="OL36" i="41"/>
  <c r="OM36" i="41"/>
  <c r="ON36" i="41"/>
  <c r="OO36" i="41"/>
  <c r="OP36" i="41"/>
  <c r="OQ36" i="41"/>
  <c r="OR36" i="41"/>
  <c r="OS36" i="41"/>
  <c r="OT36" i="41"/>
  <c r="OU36" i="41"/>
  <c r="OV36" i="41"/>
  <c r="OW36" i="41"/>
  <c r="OX36" i="41"/>
  <c r="OY36" i="41"/>
  <c r="OZ36" i="41"/>
  <c r="D37" i="41"/>
  <c r="HG37" i="41"/>
  <c r="E37" i="41"/>
  <c r="HH37" i="41"/>
  <c r="F37" i="41"/>
  <c r="HI37" i="41"/>
  <c r="G37" i="41"/>
  <c r="HJ37" i="41"/>
  <c r="H37" i="41"/>
  <c r="HK37" i="41"/>
  <c r="I37" i="41"/>
  <c r="HL37" i="41"/>
  <c r="J37" i="41"/>
  <c r="HM37" i="41"/>
  <c r="K37" i="41"/>
  <c r="HN37" i="41"/>
  <c r="L37" i="41"/>
  <c r="HO37" i="41"/>
  <c r="M37" i="41"/>
  <c r="HP37" i="41"/>
  <c r="N37" i="41"/>
  <c r="HQ37" i="41"/>
  <c r="O37" i="41"/>
  <c r="HR37" i="41"/>
  <c r="P37" i="41"/>
  <c r="HS37" i="41"/>
  <c r="Q37" i="41"/>
  <c r="HT37" i="41"/>
  <c r="R37" i="41"/>
  <c r="HU37" i="41"/>
  <c r="S37" i="41"/>
  <c r="HV37" i="41"/>
  <c r="T37" i="41"/>
  <c r="HW37" i="41"/>
  <c r="U37" i="41"/>
  <c r="HX37" i="41"/>
  <c r="V37" i="41"/>
  <c r="HY37" i="41"/>
  <c r="W37" i="41"/>
  <c r="HZ37" i="41"/>
  <c r="X37" i="41"/>
  <c r="IA37" i="41"/>
  <c r="Y37" i="41"/>
  <c r="IB37" i="41"/>
  <c r="Z37" i="41"/>
  <c r="IC37" i="41"/>
  <c r="AA37" i="41"/>
  <c r="ID37" i="41"/>
  <c r="AB37" i="41"/>
  <c r="IE37" i="41"/>
  <c r="AC37" i="41"/>
  <c r="IF37" i="41"/>
  <c r="AD37" i="41"/>
  <c r="IG37" i="41"/>
  <c r="AE37" i="41"/>
  <c r="IH37" i="41"/>
  <c r="AF37" i="41"/>
  <c r="II37" i="41"/>
  <c r="AG37" i="41"/>
  <c r="IJ37" i="41"/>
  <c r="AH37" i="41"/>
  <c r="IK37" i="41"/>
  <c r="AI37" i="41"/>
  <c r="IL37" i="41"/>
  <c r="AJ37" i="41"/>
  <c r="IM37" i="41"/>
  <c r="AK37" i="41"/>
  <c r="IN37" i="41"/>
  <c r="AL37" i="41"/>
  <c r="IO37" i="41"/>
  <c r="AM37" i="41"/>
  <c r="IP37" i="41"/>
  <c r="AN37" i="41"/>
  <c r="IQ37" i="41"/>
  <c r="AO37" i="41"/>
  <c r="IR37" i="41"/>
  <c r="AP37" i="41"/>
  <c r="IS37" i="41"/>
  <c r="AQ37" i="41"/>
  <c r="IT37" i="41"/>
  <c r="AR37" i="41"/>
  <c r="IU37" i="41"/>
  <c r="AS37" i="41"/>
  <c r="IV37" i="41"/>
  <c r="AT37" i="41"/>
  <c r="IW37" i="41"/>
  <c r="AU37" i="41"/>
  <c r="IX37" i="41"/>
  <c r="AV37" i="41"/>
  <c r="IY37" i="41"/>
  <c r="AX37" i="41"/>
  <c r="JA37" i="41"/>
  <c r="AY37" i="41"/>
  <c r="JB37" i="41"/>
  <c r="AZ37" i="41"/>
  <c r="JC37" i="41"/>
  <c r="BA37" i="41"/>
  <c r="JD37" i="41"/>
  <c r="BB37" i="41"/>
  <c r="JE37" i="41"/>
  <c r="BC37" i="41"/>
  <c r="JF37" i="41"/>
  <c r="BD37" i="41"/>
  <c r="JG37" i="41"/>
  <c r="BE37" i="41"/>
  <c r="JH37" i="41"/>
  <c r="BF37" i="41"/>
  <c r="JI37" i="41"/>
  <c r="BG37" i="41"/>
  <c r="JJ37" i="41"/>
  <c r="BH37" i="41"/>
  <c r="JK37" i="41"/>
  <c r="BI37" i="41"/>
  <c r="JL37" i="41"/>
  <c r="BJ37" i="41"/>
  <c r="JM37" i="41"/>
  <c r="BK37" i="41"/>
  <c r="JN37" i="41"/>
  <c r="BL37" i="41"/>
  <c r="JO37" i="41"/>
  <c r="BM37" i="41"/>
  <c r="JP37" i="41"/>
  <c r="BN37" i="41"/>
  <c r="JQ37" i="41"/>
  <c r="BO37" i="41"/>
  <c r="JR37" i="41"/>
  <c r="BP37" i="41"/>
  <c r="JS37" i="41"/>
  <c r="AW37" i="41"/>
  <c r="IZ37" i="41"/>
  <c r="BR37" i="41"/>
  <c r="JU37" i="41"/>
  <c r="BS37" i="41"/>
  <c r="JV37" i="41"/>
  <c r="BT37" i="41"/>
  <c r="JW37" i="41"/>
  <c r="BU37" i="41"/>
  <c r="JX37" i="41"/>
  <c r="BV37" i="41"/>
  <c r="JY37" i="41"/>
  <c r="BW37" i="41"/>
  <c r="JZ37" i="41"/>
  <c r="BX37" i="41"/>
  <c r="KA37" i="41"/>
  <c r="BY37" i="41"/>
  <c r="KB37" i="41"/>
  <c r="BZ37" i="41"/>
  <c r="KC37" i="41"/>
  <c r="CA37" i="41"/>
  <c r="KD37" i="41"/>
  <c r="CB37" i="41"/>
  <c r="KE37" i="41"/>
  <c r="CC37" i="41"/>
  <c r="KF37" i="41"/>
  <c r="CD37" i="41"/>
  <c r="KG37" i="41"/>
  <c r="CE37" i="41"/>
  <c r="KH37" i="41"/>
  <c r="CF37" i="41"/>
  <c r="KI37" i="41"/>
  <c r="CG37" i="41"/>
  <c r="KJ37" i="41"/>
  <c r="CH37" i="41"/>
  <c r="KK37" i="41"/>
  <c r="CI37" i="41"/>
  <c r="KL37" i="41"/>
  <c r="CJ37" i="41"/>
  <c r="KM37" i="41"/>
  <c r="CK37" i="41"/>
  <c r="KN37" i="41"/>
  <c r="CL37" i="41"/>
  <c r="KO37" i="41"/>
  <c r="CM37" i="41"/>
  <c r="KP37" i="41"/>
  <c r="CN37" i="41"/>
  <c r="KQ37" i="41"/>
  <c r="CO37" i="41"/>
  <c r="KR37" i="41"/>
  <c r="CP37" i="41"/>
  <c r="KS37" i="41"/>
  <c r="CQ37" i="41"/>
  <c r="KT37" i="41"/>
  <c r="CR37" i="41"/>
  <c r="KU37" i="41"/>
  <c r="CS37" i="41"/>
  <c r="KV37" i="41"/>
  <c r="CT37" i="41"/>
  <c r="KW37" i="41"/>
  <c r="CU37" i="41"/>
  <c r="KX37" i="41"/>
  <c r="CV37" i="41"/>
  <c r="KY37" i="41"/>
  <c r="CW37" i="41"/>
  <c r="KZ37" i="41"/>
  <c r="CX37" i="41"/>
  <c r="LA37" i="41"/>
  <c r="CY37" i="41"/>
  <c r="LB37" i="41"/>
  <c r="CZ37" i="41"/>
  <c r="LC37" i="41"/>
  <c r="DA37" i="41"/>
  <c r="LD37" i="41"/>
  <c r="DB37" i="41"/>
  <c r="LE37" i="41"/>
  <c r="DC37" i="41"/>
  <c r="LF37" i="41"/>
  <c r="DD37" i="41"/>
  <c r="LG37" i="41"/>
  <c r="DG37" i="41"/>
  <c r="LH37" i="41"/>
  <c r="DH37" i="41"/>
  <c r="LI37" i="41"/>
  <c r="DI37" i="41"/>
  <c r="LJ37" i="41"/>
  <c r="DJ37" i="41"/>
  <c r="LK37" i="41"/>
  <c r="DK37" i="41"/>
  <c r="LL37" i="41"/>
  <c r="DL37" i="41"/>
  <c r="LM37" i="41"/>
  <c r="DM37" i="41"/>
  <c r="LN37" i="41"/>
  <c r="DN37" i="41"/>
  <c r="LO37" i="41"/>
  <c r="DO37" i="41"/>
  <c r="LP37" i="41"/>
  <c r="DP37" i="41"/>
  <c r="LQ37" i="41"/>
  <c r="DQ37" i="41"/>
  <c r="LR37" i="41"/>
  <c r="DR37" i="41"/>
  <c r="LS37" i="41"/>
  <c r="DS37" i="41"/>
  <c r="LT37" i="41"/>
  <c r="DT37" i="41"/>
  <c r="LU37" i="41"/>
  <c r="DU37" i="41"/>
  <c r="LV37" i="41"/>
  <c r="DV37" i="41"/>
  <c r="LW37" i="41"/>
  <c r="DW37" i="41"/>
  <c r="LX37" i="41"/>
  <c r="DX37" i="41"/>
  <c r="LY37" i="41"/>
  <c r="DY37" i="41"/>
  <c r="LZ37" i="41"/>
  <c r="DZ37" i="41"/>
  <c r="MA37" i="41"/>
  <c r="EA37" i="41"/>
  <c r="MB37" i="41"/>
  <c r="EB37" i="41"/>
  <c r="MC37" i="41"/>
  <c r="EC37" i="41"/>
  <c r="MD37" i="41"/>
  <c r="ED37" i="41"/>
  <c r="ME37" i="41"/>
  <c r="EE37" i="41"/>
  <c r="MF37" i="41"/>
  <c r="EF37" i="41"/>
  <c r="MG37" i="41"/>
  <c r="EG37" i="41"/>
  <c r="MH37" i="41"/>
  <c r="EH37" i="41"/>
  <c r="MI37" i="41"/>
  <c r="EI37" i="41"/>
  <c r="MJ37" i="41"/>
  <c r="EJ37" i="41"/>
  <c r="MK37" i="41"/>
  <c r="EK37" i="41"/>
  <c r="ML37" i="41"/>
  <c r="EL37" i="41"/>
  <c r="MM37" i="41"/>
  <c r="EM37" i="41"/>
  <c r="MN37" i="41"/>
  <c r="EP37" i="41"/>
  <c r="MO37" i="41"/>
  <c r="EQ37" i="41"/>
  <c r="MP37" i="41"/>
  <c r="ER37" i="41"/>
  <c r="MQ37" i="41"/>
  <c r="ES37" i="41"/>
  <c r="MR37" i="41"/>
  <c r="ET37" i="41"/>
  <c r="MS37" i="41"/>
  <c r="EU37" i="41"/>
  <c r="MT37" i="41"/>
  <c r="EV37" i="41"/>
  <c r="MU37" i="41"/>
  <c r="EW37" i="41"/>
  <c r="MV37" i="41"/>
  <c r="EX37" i="41"/>
  <c r="MW37" i="41"/>
  <c r="EY37" i="41"/>
  <c r="MX37" i="41"/>
  <c r="EZ37" i="41"/>
  <c r="MY37" i="41"/>
  <c r="FA37" i="41"/>
  <c r="MZ37" i="41"/>
  <c r="FB37" i="41"/>
  <c r="NA37" i="41"/>
  <c r="FC37" i="41"/>
  <c r="NB37" i="41"/>
  <c r="FD37" i="41"/>
  <c r="NC37" i="41"/>
  <c r="FE37" i="41"/>
  <c r="ND37" i="41"/>
  <c r="FF37" i="41"/>
  <c r="NE37" i="41"/>
  <c r="FG37" i="41"/>
  <c r="NF37" i="41"/>
  <c r="FH37" i="41"/>
  <c r="NG37" i="41"/>
  <c r="FI37" i="41"/>
  <c r="NH37" i="41"/>
  <c r="FJ37" i="41"/>
  <c r="NI37" i="41"/>
  <c r="FK37" i="41"/>
  <c r="NJ37" i="41"/>
  <c r="FL37" i="41"/>
  <c r="NK37" i="41"/>
  <c r="FM37" i="41"/>
  <c r="NL37" i="41"/>
  <c r="FN37" i="41"/>
  <c r="NM37" i="41"/>
  <c r="FO37" i="41"/>
  <c r="NN37" i="41"/>
  <c r="FP37" i="41"/>
  <c r="NO37" i="41"/>
  <c r="FQ37" i="41"/>
  <c r="NP37" i="41"/>
  <c r="FR37" i="41"/>
  <c r="NQ37" i="41"/>
  <c r="FT37" i="41"/>
  <c r="NR37" i="41"/>
  <c r="FS37" i="41"/>
  <c r="NS37" i="41"/>
  <c r="FU37" i="41"/>
  <c r="NT37" i="41"/>
  <c r="FV37" i="41"/>
  <c r="NU37" i="41"/>
  <c r="FW37" i="41"/>
  <c r="NV37" i="41"/>
  <c r="FX37" i="41"/>
  <c r="NW37" i="41"/>
  <c r="GA37" i="41"/>
  <c r="NX37" i="41"/>
  <c r="GB37" i="41"/>
  <c r="NY37" i="41"/>
  <c r="GC37" i="41"/>
  <c r="NZ37" i="41"/>
  <c r="GD37" i="41"/>
  <c r="OA37" i="41"/>
  <c r="GE37" i="41"/>
  <c r="OB37" i="41"/>
  <c r="GF37" i="41"/>
  <c r="OC37" i="41"/>
  <c r="GG37" i="41"/>
  <c r="OD37" i="41"/>
  <c r="GH37" i="41"/>
  <c r="OE37" i="41"/>
  <c r="GI37" i="41"/>
  <c r="OF37" i="41"/>
  <c r="GJ37" i="41"/>
  <c r="OG37" i="41"/>
  <c r="GK37" i="41"/>
  <c r="OH37" i="41"/>
  <c r="GN37" i="41"/>
  <c r="OI37" i="41"/>
  <c r="GO37" i="41"/>
  <c r="OJ37" i="41"/>
  <c r="GP37" i="41"/>
  <c r="OK37" i="41"/>
  <c r="GQ37" i="41"/>
  <c r="OL37" i="41"/>
  <c r="GR37" i="41"/>
  <c r="OM37" i="41"/>
  <c r="GS37" i="41"/>
  <c r="ON37" i="41"/>
  <c r="GT37" i="41"/>
  <c r="OO37" i="41"/>
  <c r="GU37" i="41"/>
  <c r="OP37" i="41"/>
  <c r="GV37" i="41"/>
  <c r="OQ37" i="41"/>
  <c r="GW37" i="41"/>
  <c r="OR37" i="41"/>
  <c r="GX37" i="41"/>
  <c r="OS37" i="41"/>
  <c r="GY37" i="41"/>
  <c r="OT37" i="41"/>
  <c r="GZ37" i="41"/>
  <c r="OU37" i="41"/>
  <c r="HA37" i="41"/>
  <c r="OV37" i="41"/>
  <c r="HB37" i="41"/>
  <c r="OW37" i="41"/>
  <c r="HC37" i="41"/>
  <c r="OX37" i="41"/>
  <c r="HD37" i="41"/>
  <c r="OY37" i="41"/>
  <c r="HE37" i="41"/>
  <c r="OZ37" i="41"/>
  <c r="HG38" i="41"/>
  <c r="HH38" i="41"/>
  <c r="HI38" i="41"/>
  <c r="HJ38" i="41"/>
  <c r="HK38" i="41"/>
  <c r="HL38" i="41"/>
  <c r="HM38" i="41"/>
  <c r="HN38" i="41"/>
  <c r="HO38" i="41"/>
  <c r="HP38" i="41"/>
  <c r="HQ38" i="41"/>
  <c r="HR38" i="41"/>
  <c r="HS38" i="41"/>
  <c r="HT38" i="41"/>
  <c r="HU38" i="41"/>
  <c r="HV38" i="41"/>
  <c r="HW38" i="41"/>
  <c r="HX38" i="41"/>
  <c r="HY38" i="41"/>
  <c r="HZ38" i="41"/>
  <c r="IA38" i="41"/>
  <c r="IB38" i="41"/>
  <c r="IC38" i="41"/>
  <c r="ID38" i="41"/>
  <c r="IE38" i="41"/>
  <c r="IF38" i="41"/>
  <c r="IG38" i="41"/>
  <c r="IH38" i="41"/>
  <c r="II38" i="41"/>
  <c r="IJ38" i="41"/>
  <c r="IK38" i="41"/>
  <c r="IL38" i="41"/>
  <c r="IM38" i="41"/>
  <c r="IN38" i="41"/>
  <c r="IO38" i="41"/>
  <c r="IP38" i="41"/>
  <c r="IQ38" i="41"/>
  <c r="IR38" i="41"/>
  <c r="IS38" i="41"/>
  <c r="IT38" i="41"/>
  <c r="IU38" i="41"/>
  <c r="IV38" i="41"/>
  <c r="IW38" i="41"/>
  <c r="IX38" i="41"/>
  <c r="IY38" i="41"/>
  <c r="JA38" i="41"/>
  <c r="JB38" i="41"/>
  <c r="JC38" i="41"/>
  <c r="JD38" i="41"/>
  <c r="JE38" i="41"/>
  <c r="JF38" i="41"/>
  <c r="JG38" i="41"/>
  <c r="JH38" i="41"/>
  <c r="JI38" i="41"/>
  <c r="JJ38" i="41"/>
  <c r="JK38" i="41"/>
  <c r="JL38" i="41"/>
  <c r="JM38" i="41"/>
  <c r="JN38" i="41"/>
  <c r="JO38" i="41"/>
  <c r="JP38" i="41"/>
  <c r="JQ38" i="41"/>
  <c r="JR38" i="41"/>
  <c r="JS38" i="41"/>
  <c r="IZ38" i="41"/>
  <c r="JU38" i="41"/>
  <c r="JV38" i="41"/>
  <c r="JW38" i="41"/>
  <c r="JX38" i="41"/>
  <c r="JY38" i="41"/>
  <c r="JZ38" i="41"/>
  <c r="KA38" i="41"/>
  <c r="KB38" i="41"/>
  <c r="KC38" i="41"/>
  <c r="KD38" i="41"/>
  <c r="KE38" i="41"/>
  <c r="KF38" i="41"/>
  <c r="KG38" i="41"/>
  <c r="KH38" i="41"/>
  <c r="KI38" i="41"/>
  <c r="KJ38" i="41"/>
  <c r="KK38" i="41"/>
  <c r="KL38" i="41"/>
  <c r="KM38" i="41"/>
  <c r="KN38" i="41"/>
  <c r="KO38" i="41"/>
  <c r="KP38" i="41"/>
  <c r="KQ38" i="41"/>
  <c r="KR38" i="41"/>
  <c r="KS38" i="41"/>
  <c r="KT38" i="41"/>
  <c r="KU38" i="41"/>
  <c r="KV38" i="41"/>
  <c r="KW38" i="41"/>
  <c r="KX38" i="41"/>
  <c r="KY38" i="41"/>
  <c r="KZ38" i="41"/>
  <c r="LA38" i="41"/>
  <c r="LB38" i="41"/>
  <c r="LC38" i="41"/>
  <c r="LD38" i="41"/>
  <c r="LE38" i="41"/>
  <c r="LF38" i="41"/>
  <c r="LG38" i="41"/>
  <c r="LH38" i="41"/>
  <c r="LI38" i="41"/>
  <c r="LJ38" i="41"/>
  <c r="LK38" i="41"/>
  <c r="LL38" i="41"/>
  <c r="LM38" i="41"/>
  <c r="LN38" i="41"/>
  <c r="LO38" i="41"/>
  <c r="LP38" i="41"/>
  <c r="LQ38" i="41"/>
  <c r="LR38" i="41"/>
  <c r="LS38" i="41"/>
  <c r="LT38" i="41"/>
  <c r="LU38" i="41"/>
  <c r="LV38" i="41"/>
  <c r="LW38" i="41"/>
  <c r="LX38" i="41"/>
  <c r="LY38" i="41"/>
  <c r="LZ38" i="41"/>
  <c r="MA38" i="41"/>
  <c r="MB38" i="41"/>
  <c r="MC38" i="41"/>
  <c r="MD38" i="41"/>
  <c r="ME38" i="41"/>
  <c r="MF38" i="41"/>
  <c r="MG38" i="41"/>
  <c r="MH38" i="41"/>
  <c r="MI38" i="41"/>
  <c r="MJ38" i="41"/>
  <c r="MK38" i="41"/>
  <c r="ML38" i="41"/>
  <c r="MM38" i="41"/>
  <c r="MN38" i="41"/>
  <c r="MO38" i="41"/>
  <c r="MP38" i="41"/>
  <c r="MQ38" i="41"/>
  <c r="MR38" i="41"/>
  <c r="MS38" i="41"/>
  <c r="MT38" i="41"/>
  <c r="MU38" i="41"/>
  <c r="MV38" i="41"/>
  <c r="MW38" i="41"/>
  <c r="MX38" i="41"/>
  <c r="MY38" i="41"/>
  <c r="MZ38" i="41"/>
  <c r="NA38" i="41"/>
  <c r="NB38" i="41"/>
  <c r="NC38" i="41"/>
  <c r="ND38" i="41"/>
  <c r="NE38" i="41"/>
  <c r="NF38" i="41"/>
  <c r="NG38" i="41"/>
  <c r="NH38" i="41"/>
  <c r="NI38" i="41"/>
  <c r="NJ38" i="41"/>
  <c r="NK38" i="41"/>
  <c r="NL38" i="41"/>
  <c r="NM38" i="41"/>
  <c r="NN38" i="41"/>
  <c r="NO38" i="41"/>
  <c r="NP38" i="41"/>
  <c r="NQ38" i="41"/>
  <c r="NR38" i="41"/>
  <c r="NS38" i="41"/>
  <c r="NT38" i="41"/>
  <c r="NU38" i="41"/>
  <c r="NV38" i="41"/>
  <c r="NW38" i="41"/>
  <c r="NX38" i="41"/>
  <c r="NY38" i="41"/>
  <c r="NZ38" i="41"/>
  <c r="OA38" i="41"/>
  <c r="OB38" i="41"/>
  <c r="OC38" i="41"/>
  <c r="OD38" i="41"/>
  <c r="OE38" i="41"/>
  <c r="OF38" i="41"/>
  <c r="OG38" i="41"/>
  <c r="OH38" i="41"/>
  <c r="OI38" i="41"/>
  <c r="OJ38" i="41"/>
  <c r="OK38" i="41"/>
  <c r="OL38" i="41"/>
  <c r="OM38" i="41"/>
  <c r="ON38" i="41"/>
  <c r="OO38" i="41"/>
  <c r="OP38" i="41"/>
  <c r="OQ38" i="41"/>
  <c r="OR38" i="41"/>
  <c r="OS38" i="41"/>
  <c r="OT38" i="41"/>
  <c r="OU38" i="41"/>
  <c r="OV38" i="41"/>
  <c r="OW38" i="41"/>
  <c r="OX38" i="41"/>
  <c r="OY38" i="41"/>
  <c r="OZ38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IG15" i="41"/>
  <c r="IH15" i="41"/>
  <c r="II15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JO15" i="41"/>
  <c r="JP15" i="41"/>
  <c r="JQ15" i="41"/>
  <c r="JR15" i="41"/>
  <c r="JS15" i="41"/>
  <c r="IZ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KW15" i="41"/>
  <c r="KX15" i="41"/>
  <c r="KY15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ME15" i="41"/>
  <c r="MF15" i="41"/>
  <c r="MG15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NM15" i="41"/>
  <c r="NN15" i="41"/>
  <c r="NO15" i="41"/>
  <c r="NP15" i="41"/>
  <c r="NQ15" i="41"/>
  <c r="NR15" i="41"/>
  <c r="NS15" i="41"/>
  <c r="NT15" i="41"/>
  <c r="NU15" i="41"/>
  <c r="NV15" i="41"/>
  <c r="NW15" i="41"/>
  <c r="NX15" i="41"/>
  <c r="NY15" i="41"/>
  <c r="NZ15" i="41"/>
  <c r="OA15" i="41"/>
  <c r="OB15" i="41"/>
  <c r="OC15" i="41"/>
  <c r="OD15" i="41"/>
  <c r="OE15" i="41"/>
  <c r="OF15" i="41"/>
  <c r="OG15" i="41"/>
  <c r="OH15" i="41"/>
  <c r="OI15" i="41"/>
  <c r="OJ15" i="41"/>
  <c r="OK15" i="41"/>
  <c r="OL15" i="41"/>
  <c r="OM15" i="41"/>
  <c r="ON15" i="41"/>
  <c r="OO15" i="41"/>
  <c r="OP15" i="41"/>
  <c r="OQ15" i="41"/>
  <c r="OR15" i="41"/>
  <c r="OS15" i="41"/>
  <c r="OT15" i="41"/>
  <c r="OU15" i="41"/>
  <c r="OV15" i="41"/>
  <c r="OW15" i="41"/>
  <c r="OX15" i="41"/>
  <c r="OY15" i="41"/>
  <c r="OZ15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IG16" i="41"/>
  <c r="IH16" i="41"/>
  <c r="II16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JO16" i="41"/>
  <c r="JP16" i="41"/>
  <c r="JQ16" i="41"/>
  <c r="JR16" i="41"/>
  <c r="JS16" i="41"/>
  <c r="IZ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KW16" i="41"/>
  <c r="KX16" i="41"/>
  <c r="KY16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ME16" i="41"/>
  <c r="MF16" i="41"/>
  <c r="MG16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NM16" i="41"/>
  <c r="NN16" i="41"/>
  <c r="NO16" i="41"/>
  <c r="NP16" i="41"/>
  <c r="NQ16" i="41"/>
  <c r="NR16" i="41"/>
  <c r="NS16" i="41"/>
  <c r="NT16" i="41"/>
  <c r="NU16" i="41"/>
  <c r="NV16" i="41"/>
  <c r="NW16" i="41"/>
  <c r="NX16" i="41"/>
  <c r="NY16" i="41"/>
  <c r="NZ16" i="41"/>
  <c r="OA16" i="41"/>
  <c r="OB16" i="41"/>
  <c r="OC16" i="41"/>
  <c r="OD16" i="41"/>
  <c r="OE16" i="41"/>
  <c r="OF16" i="41"/>
  <c r="OG16" i="41"/>
  <c r="OH16" i="41"/>
  <c r="OI16" i="41"/>
  <c r="OJ16" i="41"/>
  <c r="OK16" i="41"/>
  <c r="OL16" i="41"/>
  <c r="OM16" i="41"/>
  <c r="ON16" i="41"/>
  <c r="OO16" i="41"/>
  <c r="OP16" i="41"/>
  <c r="OQ16" i="41"/>
  <c r="OR16" i="41"/>
  <c r="OS16" i="41"/>
  <c r="OT16" i="41"/>
  <c r="OU16" i="41"/>
  <c r="OV16" i="41"/>
  <c r="OW16" i="41"/>
  <c r="OX16" i="41"/>
  <c r="OY16" i="41"/>
  <c r="OZ16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IG17" i="41"/>
  <c r="IH17" i="41"/>
  <c r="II17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JO17" i="41"/>
  <c r="JP17" i="41"/>
  <c r="JQ17" i="41"/>
  <c r="JR17" i="41"/>
  <c r="JS17" i="41"/>
  <c r="IZ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KW17" i="41"/>
  <c r="KX17" i="41"/>
  <c r="KY17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ME17" i="41"/>
  <c r="MF17" i="41"/>
  <c r="MG17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NM17" i="41"/>
  <c r="NN17" i="41"/>
  <c r="NO17" i="41"/>
  <c r="NP17" i="41"/>
  <c r="NQ17" i="41"/>
  <c r="NR17" i="41"/>
  <c r="NS17" i="41"/>
  <c r="NT17" i="41"/>
  <c r="NU17" i="41"/>
  <c r="NV17" i="41"/>
  <c r="NW17" i="41"/>
  <c r="NX17" i="41"/>
  <c r="NY17" i="41"/>
  <c r="NZ17" i="41"/>
  <c r="OA17" i="41"/>
  <c r="OB17" i="41"/>
  <c r="OC17" i="41"/>
  <c r="OD17" i="41"/>
  <c r="OE17" i="41"/>
  <c r="OF17" i="41"/>
  <c r="OG17" i="41"/>
  <c r="OH17" i="41"/>
  <c r="OI17" i="41"/>
  <c r="OJ17" i="41"/>
  <c r="OK17" i="41"/>
  <c r="OL17" i="41"/>
  <c r="OM17" i="41"/>
  <c r="ON17" i="41"/>
  <c r="OO17" i="41"/>
  <c r="OP17" i="41"/>
  <c r="OQ17" i="41"/>
  <c r="OR17" i="41"/>
  <c r="OS17" i="41"/>
  <c r="OT17" i="41"/>
  <c r="OU17" i="41"/>
  <c r="OV17" i="41"/>
  <c r="OW17" i="41"/>
  <c r="OX17" i="41"/>
  <c r="OY17" i="41"/>
  <c r="OZ17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IG18" i="41"/>
  <c r="IH18" i="41"/>
  <c r="II18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JO18" i="41"/>
  <c r="JP18" i="41"/>
  <c r="JQ18" i="41"/>
  <c r="JR18" i="41"/>
  <c r="JS18" i="41"/>
  <c r="IZ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KW18" i="41"/>
  <c r="KX18" i="41"/>
  <c r="KY18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ME18" i="41"/>
  <c r="MF18" i="41"/>
  <c r="MG18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NM18" i="41"/>
  <c r="NN18" i="41"/>
  <c r="NO18" i="41"/>
  <c r="NP18" i="41"/>
  <c r="NQ18" i="41"/>
  <c r="NR18" i="41"/>
  <c r="NS18" i="41"/>
  <c r="NT18" i="41"/>
  <c r="NU18" i="41"/>
  <c r="NV18" i="41"/>
  <c r="NW18" i="41"/>
  <c r="NX18" i="41"/>
  <c r="NY18" i="41"/>
  <c r="NZ18" i="41"/>
  <c r="OA18" i="41"/>
  <c r="OB18" i="41"/>
  <c r="OC18" i="41"/>
  <c r="OD18" i="41"/>
  <c r="OE18" i="41"/>
  <c r="OF18" i="41"/>
  <c r="OG18" i="41"/>
  <c r="OH18" i="41"/>
  <c r="OI18" i="41"/>
  <c r="OJ18" i="41"/>
  <c r="OK18" i="41"/>
  <c r="OL18" i="41"/>
  <c r="OM18" i="41"/>
  <c r="ON18" i="41"/>
  <c r="OO18" i="41"/>
  <c r="OP18" i="41"/>
  <c r="OQ18" i="41"/>
  <c r="OR18" i="41"/>
  <c r="OS18" i="41"/>
  <c r="OT18" i="41"/>
  <c r="OU18" i="41"/>
  <c r="OV18" i="41"/>
  <c r="OW18" i="41"/>
  <c r="OX18" i="41"/>
  <c r="OY18" i="41"/>
  <c r="OZ18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IG19" i="41"/>
  <c r="IH19" i="41"/>
  <c r="II19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JO19" i="41"/>
  <c r="JP19" i="41"/>
  <c r="JQ19" i="41"/>
  <c r="JR19" i="41"/>
  <c r="JS19" i="41"/>
  <c r="IZ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KW19" i="41"/>
  <c r="KX19" i="41"/>
  <c r="KY19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ME19" i="41"/>
  <c r="MF19" i="41"/>
  <c r="MG19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NM19" i="41"/>
  <c r="NN19" i="41"/>
  <c r="NO19" i="41"/>
  <c r="NP19" i="41"/>
  <c r="NQ19" i="41"/>
  <c r="NR19" i="41"/>
  <c r="NS19" i="41"/>
  <c r="NT19" i="41"/>
  <c r="NU19" i="41"/>
  <c r="NV19" i="41"/>
  <c r="NW19" i="41"/>
  <c r="NX19" i="41"/>
  <c r="NY19" i="41"/>
  <c r="NZ19" i="41"/>
  <c r="OA19" i="41"/>
  <c r="OB19" i="41"/>
  <c r="OC19" i="41"/>
  <c r="OD19" i="41"/>
  <c r="OE19" i="41"/>
  <c r="OF19" i="41"/>
  <c r="OG19" i="41"/>
  <c r="OH19" i="41"/>
  <c r="OI19" i="41"/>
  <c r="OJ19" i="41"/>
  <c r="OK19" i="41"/>
  <c r="OL19" i="41"/>
  <c r="OM19" i="41"/>
  <c r="ON19" i="41"/>
  <c r="OO19" i="41"/>
  <c r="OP19" i="41"/>
  <c r="OQ19" i="41"/>
  <c r="OR19" i="41"/>
  <c r="OS19" i="41"/>
  <c r="OT19" i="41"/>
  <c r="OU19" i="41"/>
  <c r="OV19" i="41"/>
  <c r="OW19" i="41"/>
  <c r="OX19" i="41"/>
  <c r="OY19" i="41"/>
  <c r="OZ19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IG20" i="41"/>
  <c r="IH20" i="41"/>
  <c r="II20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JO20" i="41"/>
  <c r="JP20" i="41"/>
  <c r="JQ20" i="41"/>
  <c r="JR20" i="41"/>
  <c r="JS20" i="41"/>
  <c r="IZ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KW20" i="41"/>
  <c r="KX20" i="41"/>
  <c r="KY20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ME20" i="41"/>
  <c r="MF20" i="41"/>
  <c r="MG20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NM20" i="41"/>
  <c r="NN20" i="41"/>
  <c r="NO20" i="41"/>
  <c r="NP20" i="41"/>
  <c r="NQ20" i="41"/>
  <c r="NR20" i="41"/>
  <c r="NS20" i="41"/>
  <c r="NT20" i="41"/>
  <c r="NU20" i="41"/>
  <c r="NV20" i="41"/>
  <c r="NW20" i="41"/>
  <c r="NX20" i="41"/>
  <c r="NY20" i="41"/>
  <c r="NZ20" i="41"/>
  <c r="OA20" i="41"/>
  <c r="OB20" i="41"/>
  <c r="OC20" i="41"/>
  <c r="OD20" i="41"/>
  <c r="OE20" i="41"/>
  <c r="OF20" i="41"/>
  <c r="OG20" i="41"/>
  <c r="OH20" i="41"/>
  <c r="OI20" i="41"/>
  <c r="OJ20" i="41"/>
  <c r="OK20" i="41"/>
  <c r="OL20" i="41"/>
  <c r="OM20" i="41"/>
  <c r="ON20" i="41"/>
  <c r="OO20" i="41"/>
  <c r="OP20" i="41"/>
  <c r="OQ20" i="41"/>
  <c r="OR20" i="41"/>
  <c r="OS20" i="41"/>
  <c r="OT20" i="41"/>
  <c r="OU20" i="41"/>
  <c r="OV20" i="41"/>
  <c r="OW20" i="41"/>
  <c r="OX20" i="41"/>
  <c r="OY20" i="41"/>
  <c r="OZ20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IG21" i="41"/>
  <c r="IH21" i="41"/>
  <c r="II21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JO21" i="41"/>
  <c r="JP21" i="41"/>
  <c r="JQ21" i="41"/>
  <c r="JR21" i="41"/>
  <c r="JS21" i="41"/>
  <c r="IZ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KW21" i="41"/>
  <c r="KX21" i="41"/>
  <c r="KY21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ME21" i="41"/>
  <c r="MF21" i="41"/>
  <c r="MG21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NM21" i="41"/>
  <c r="NN21" i="41"/>
  <c r="NO21" i="41"/>
  <c r="NP21" i="41"/>
  <c r="NQ21" i="41"/>
  <c r="NR21" i="41"/>
  <c r="NS21" i="41"/>
  <c r="NT21" i="41"/>
  <c r="NU21" i="41"/>
  <c r="NV21" i="41"/>
  <c r="NW21" i="41"/>
  <c r="NX21" i="41"/>
  <c r="NY21" i="41"/>
  <c r="NZ21" i="41"/>
  <c r="OA21" i="41"/>
  <c r="OB21" i="41"/>
  <c r="OC21" i="41"/>
  <c r="OD21" i="41"/>
  <c r="OE21" i="41"/>
  <c r="OF21" i="41"/>
  <c r="OG21" i="41"/>
  <c r="OH21" i="41"/>
  <c r="OI21" i="41"/>
  <c r="OJ21" i="41"/>
  <c r="OK21" i="41"/>
  <c r="OL21" i="41"/>
  <c r="OM21" i="41"/>
  <c r="ON21" i="41"/>
  <c r="OO21" i="41"/>
  <c r="OP21" i="41"/>
  <c r="OQ21" i="41"/>
  <c r="OR21" i="41"/>
  <c r="OS21" i="41"/>
  <c r="OT21" i="41"/>
  <c r="OU21" i="41"/>
  <c r="OV21" i="41"/>
  <c r="OW21" i="41"/>
  <c r="OX21" i="41"/>
  <c r="OY21" i="41"/>
  <c r="OZ21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IG22" i="41"/>
  <c r="IH22" i="41"/>
  <c r="II22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JO22" i="41"/>
  <c r="JP22" i="41"/>
  <c r="JQ22" i="41"/>
  <c r="JR22" i="41"/>
  <c r="JS22" i="41"/>
  <c r="IZ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KW22" i="41"/>
  <c r="KX22" i="41"/>
  <c r="KY22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ME22" i="41"/>
  <c r="MF22" i="41"/>
  <c r="MG22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NM22" i="41"/>
  <c r="NN22" i="41"/>
  <c r="NO22" i="41"/>
  <c r="NP22" i="41"/>
  <c r="NQ22" i="41"/>
  <c r="NR22" i="41"/>
  <c r="NS22" i="41"/>
  <c r="NT22" i="41"/>
  <c r="NU22" i="41"/>
  <c r="NV22" i="41"/>
  <c r="NW22" i="41"/>
  <c r="NX22" i="41"/>
  <c r="NY22" i="41"/>
  <c r="NZ22" i="41"/>
  <c r="OA22" i="41"/>
  <c r="OB22" i="41"/>
  <c r="OC22" i="41"/>
  <c r="OD22" i="41"/>
  <c r="OE22" i="41"/>
  <c r="OF22" i="41"/>
  <c r="OG22" i="41"/>
  <c r="OH22" i="41"/>
  <c r="OI22" i="41"/>
  <c r="OJ22" i="41"/>
  <c r="OK22" i="41"/>
  <c r="OL22" i="41"/>
  <c r="OM22" i="41"/>
  <c r="ON22" i="41"/>
  <c r="OO22" i="41"/>
  <c r="OP22" i="41"/>
  <c r="OQ22" i="41"/>
  <c r="OR22" i="41"/>
  <c r="OS22" i="41"/>
  <c r="OT22" i="41"/>
  <c r="OU22" i="41"/>
  <c r="OV22" i="41"/>
  <c r="OW22" i="41"/>
  <c r="OX22" i="41"/>
  <c r="OY22" i="41"/>
  <c r="OZ22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IG23" i="41"/>
  <c r="IH23" i="41"/>
  <c r="II23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JO23" i="41"/>
  <c r="JP23" i="41"/>
  <c r="JQ23" i="41"/>
  <c r="JR23" i="41"/>
  <c r="JS23" i="41"/>
  <c r="IZ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KW23" i="41"/>
  <c r="KX23" i="41"/>
  <c r="KY23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ME23" i="41"/>
  <c r="MF23" i="41"/>
  <c r="MG23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NM23" i="41"/>
  <c r="NN23" i="41"/>
  <c r="NO23" i="41"/>
  <c r="NP23" i="41"/>
  <c r="NQ23" i="41"/>
  <c r="NR23" i="41"/>
  <c r="NS23" i="41"/>
  <c r="NT23" i="41"/>
  <c r="NU23" i="41"/>
  <c r="NV23" i="41"/>
  <c r="NW23" i="41"/>
  <c r="NX23" i="41"/>
  <c r="NY23" i="41"/>
  <c r="NZ23" i="41"/>
  <c r="OA23" i="41"/>
  <c r="OB23" i="41"/>
  <c r="OC23" i="41"/>
  <c r="OD23" i="41"/>
  <c r="OE23" i="41"/>
  <c r="OF23" i="41"/>
  <c r="OG23" i="41"/>
  <c r="OH23" i="41"/>
  <c r="OI23" i="41"/>
  <c r="OJ23" i="41"/>
  <c r="OK23" i="41"/>
  <c r="OL23" i="41"/>
  <c r="OM23" i="41"/>
  <c r="ON23" i="41"/>
  <c r="OO23" i="41"/>
  <c r="OP23" i="41"/>
  <c r="OQ23" i="41"/>
  <c r="OR23" i="41"/>
  <c r="OS23" i="41"/>
  <c r="OT23" i="41"/>
  <c r="OU23" i="41"/>
  <c r="OV23" i="41"/>
  <c r="OW23" i="41"/>
  <c r="OX23" i="41"/>
  <c r="OY23" i="41"/>
  <c r="OZ23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IG24" i="41"/>
  <c r="IH24" i="41"/>
  <c r="II24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JO24" i="41"/>
  <c r="JP24" i="41"/>
  <c r="JQ24" i="41"/>
  <c r="JR24" i="41"/>
  <c r="JS24" i="41"/>
  <c r="IZ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KW24" i="41"/>
  <c r="KX24" i="41"/>
  <c r="KY24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ME24" i="41"/>
  <c r="MF24" i="41"/>
  <c r="MG24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NM24" i="41"/>
  <c r="NN24" i="41"/>
  <c r="NO24" i="41"/>
  <c r="NP24" i="41"/>
  <c r="NQ24" i="41"/>
  <c r="NR24" i="41"/>
  <c r="NS24" i="41"/>
  <c r="NT24" i="41"/>
  <c r="NU24" i="41"/>
  <c r="NV24" i="41"/>
  <c r="NW24" i="41"/>
  <c r="NX24" i="41"/>
  <c r="NY24" i="41"/>
  <c r="NZ24" i="41"/>
  <c r="OA24" i="41"/>
  <c r="OB24" i="41"/>
  <c r="OC24" i="41"/>
  <c r="OD24" i="41"/>
  <c r="OE24" i="41"/>
  <c r="OF24" i="41"/>
  <c r="OG24" i="41"/>
  <c r="OH24" i="41"/>
  <c r="OI24" i="41"/>
  <c r="OJ24" i="41"/>
  <c r="OK24" i="41"/>
  <c r="OL24" i="41"/>
  <c r="OM24" i="41"/>
  <c r="ON24" i="41"/>
  <c r="OO24" i="41"/>
  <c r="OP24" i="41"/>
  <c r="OQ24" i="41"/>
  <c r="OR24" i="41"/>
  <c r="OS24" i="41"/>
  <c r="OT24" i="41"/>
  <c r="OU24" i="41"/>
  <c r="OV24" i="41"/>
  <c r="OW24" i="41"/>
  <c r="OX24" i="41"/>
  <c r="OY24" i="41"/>
  <c r="OZ24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IG25" i="41"/>
  <c r="IH25" i="41"/>
  <c r="II25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JO25" i="41"/>
  <c r="JP25" i="41"/>
  <c r="JQ25" i="41"/>
  <c r="JR25" i="41"/>
  <c r="JS25" i="41"/>
  <c r="IZ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KW25" i="41"/>
  <c r="KX25" i="41"/>
  <c r="KY25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ME25" i="41"/>
  <c r="MF25" i="41"/>
  <c r="MG25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NM25" i="41"/>
  <c r="NN25" i="41"/>
  <c r="NO25" i="41"/>
  <c r="NP25" i="41"/>
  <c r="NQ25" i="41"/>
  <c r="NR25" i="41"/>
  <c r="NS25" i="41"/>
  <c r="NT25" i="41"/>
  <c r="NU25" i="41"/>
  <c r="NV25" i="41"/>
  <c r="NW25" i="41"/>
  <c r="NX25" i="41"/>
  <c r="NY25" i="41"/>
  <c r="NZ25" i="41"/>
  <c r="OA25" i="41"/>
  <c r="OB25" i="41"/>
  <c r="OC25" i="41"/>
  <c r="OD25" i="41"/>
  <c r="OE25" i="41"/>
  <c r="OF25" i="41"/>
  <c r="OG25" i="41"/>
  <c r="OH25" i="41"/>
  <c r="OI25" i="41"/>
  <c r="OJ25" i="41"/>
  <c r="OK25" i="41"/>
  <c r="OL25" i="41"/>
  <c r="OM25" i="41"/>
  <c r="ON25" i="41"/>
  <c r="OO25" i="41"/>
  <c r="OP25" i="41"/>
  <c r="OQ25" i="41"/>
  <c r="OR25" i="41"/>
  <c r="OS25" i="41"/>
  <c r="OT25" i="41"/>
  <c r="OU25" i="41"/>
  <c r="OV25" i="41"/>
  <c r="OW25" i="41"/>
  <c r="OX25" i="41"/>
  <c r="OY25" i="41"/>
  <c r="OZ25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IG26" i="41"/>
  <c r="IH26" i="41"/>
  <c r="II26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JO26" i="41"/>
  <c r="JP26" i="41"/>
  <c r="JQ26" i="41"/>
  <c r="JR26" i="41"/>
  <c r="JS26" i="41"/>
  <c r="IZ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KW26" i="41"/>
  <c r="KX26" i="41"/>
  <c r="KY26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ME26" i="41"/>
  <c r="MF26" i="41"/>
  <c r="MG26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NM26" i="41"/>
  <c r="NN26" i="41"/>
  <c r="NO26" i="41"/>
  <c r="NP26" i="41"/>
  <c r="NQ26" i="41"/>
  <c r="NR26" i="41"/>
  <c r="NS26" i="41"/>
  <c r="NT26" i="41"/>
  <c r="NU26" i="41"/>
  <c r="NV26" i="41"/>
  <c r="NW26" i="41"/>
  <c r="NX26" i="41"/>
  <c r="NY26" i="41"/>
  <c r="NZ26" i="41"/>
  <c r="OA26" i="41"/>
  <c r="OB26" i="41"/>
  <c r="OC26" i="41"/>
  <c r="OD26" i="41"/>
  <c r="OE26" i="41"/>
  <c r="OF26" i="41"/>
  <c r="OG26" i="41"/>
  <c r="OH26" i="41"/>
  <c r="OI26" i="41"/>
  <c r="OJ26" i="41"/>
  <c r="OK26" i="41"/>
  <c r="OL26" i="41"/>
  <c r="OM26" i="41"/>
  <c r="ON26" i="41"/>
  <c r="OO26" i="41"/>
  <c r="OP26" i="41"/>
  <c r="OQ26" i="41"/>
  <c r="OR26" i="41"/>
  <c r="OS26" i="41"/>
  <c r="OT26" i="41"/>
  <c r="OU26" i="41"/>
  <c r="OV26" i="41"/>
  <c r="OW26" i="41"/>
  <c r="OX26" i="41"/>
  <c r="OY26" i="41"/>
  <c r="OZ26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IG27" i="41"/>
  <c r="IH27" i="41"/>
  <c r="II27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JO27" i="41"/>
  <c r="JP27" i="41"/>
  <c r="JQ27" i="41"/>
  <c r="JR27" i="41"/>
  <c r="JS27" i="41"/>
  <c r="IZ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KW27" i="41"/>
  <c r="KX27" i="41"/>
  <c r="KY27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ME27" i="41"/>
  <c r="MF27" i="41"/>
  <c r="MG27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NM27" i="41"/>
  <c r="NN27" i="41"/>
  <c r="NO27" i="41"/>
  <c r="NP27" i="41"/>
  <c r="NQ27" i="41"/>
  <c r="NR27" i="41"/>
  <c r="NS27" i="41"/>
  <c r="NT27" i="41"/>
  <c r="NU27" i="41"/>
  <c r="NV27" i="41"/>
  <c r="NW27" i="41"/>
  <c r="NX27" i="41"/>
  <c r="NY27" i="41"/>
  <c r="NZ27" i="41"/>
  <c r="OA27" i="41"/>
  <c r="OB27" i="41"/>
  <c r="OC27" i="41"/>
  <c r="OD27" i="41"/>
  <c r="OE27" i="41"/>
  <c r="OF27" i="41"/>
  <c r="OG27" i="41"/>
  <c r="OH27" i="41"/>
  <c r="OI27" i="41"/>
  <c r="OJ27" i="41"/>
  <c r="OK27" i="41"/>
  <c r="OL27" i="41"/>
  <c r="OM27" i="41"/>
  <c r="ON27" i="41"/>
  <c r="OO27" i="41"/>
  <c r="OP27" i="41"/>
  <c r="OQ27" i="41"/>
  <c r="OR27" i="41"/>
  <c r="OS27" i="41"/>
  <c r="OT27" i="41"/>
  <c r="OU27" i="41"/>
  <c r="OV27" i="41"/>
  <c r="OW27" i="41"/>
  <c r="OX27" i="41"/>
  <c r="OY27" i="41"/>
  <c r="OZ27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IG28" i="41"/>
  <c r="IH28" i="41"/>
  <c r="II28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JO28" i="41"/>
  <c r="JP28" i="41"/>
  <c r="JQ28" i="41"/>
  <c r="JR28" i="41"/>
  <c r="JS28" i="41"/>
  <c r="IZ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KW28" i="41"/>
  <c r="KX28" i="41"/>
  <c r="KY28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ME28" i="41"/>
  <c r="MF28" i="41"/>
  <c r="MG28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NM28" i="41"/>
  <c r="NN28" i="41"/>
  <c r="NO28" i="41"/>
  <c r="NP28" i="41"/>
  <c r="NQ28" i="41"/>
  <c r="NR28" i="41"/>
  <c r="NS28" i="41"/>
  <c r="NT28" i="41"/>
  <c r="NU28" i="41"/>
  <c r="NV28" i="41"/>
  <c r="NW28" i="41"/>
  <c r="NX28" i="41"/>
  <c r="NY28" i="41"/>
  <c r="NZ28" i="41"/>
  <c r="OA28" i="41"/>
  <c r="OB28" i="41"/>
  <c r="OC28" i="41"/>
  <c r="OD28" i="41"/>
  <c r="OE28" i="41"/>
  <c r="OF28" i="41"/>
  <c r="OG28" i="41"/>
  <c r="OH28" i="41"/>
  <c r="OI28" i="41"/>
  <c r="OJ28" i="41"/>
  <c r="OK28" i="41"/>
  <c r="OL28" i="41"/>
  <c r="OM28" i="41"/>
  <c r="ON28" i="41"/>
  <c r="OO28" i="41"/>
  <c r="OP28" i="41"/>
  <c r="OQ28" i="41"/>
  <c r="OR28" i="41"/>
  <c r="OS28" i="41"/>
  <c r="OT28" i="41"/>
  <c r="OU28" i="41"/>
  <c r="OV28" i="41"/>
  <c r="OW28" i="41"/>
  <c r="OX28" i="41"/>
  <c r="OY28" i="41"/>
  <c r="OZ28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IG29" i="41"/>
  <c r="IH29" i="41"/>
  <c r="II29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JO29" i="41"/>
  <c r="JP29" i="41"/>
  <c r="JQ29" i="41"/>
  <c r="JR29" i="41"/>
  <c r="JS29" i="41"/>
  <c r="IZ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KW29" i="41"/>
  <c r="KX29" i="41"/>
  <c r="KY29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ME29" i="41"/>
  <c r="MF29" i="41"/>
  <c r="MG29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NM29" i="41"/>
  <c r="NN29" i="41"/>
  <c r="NO29" i="41"/>
  <c r="NP29" i="41"/>
  <c r="NQ29" i="41"/>
  <c r="NR29" i="41"/>
  <c r="NS29" i="41"/>
  <c r="NT29" i="41"/>
  <c r="NU29" i="41"/>
  <c r="NV29" i="41"/>
  <c r="NW29" i="41"/>
  <c r="NX29" i="41"/>
  <c r="NY29" i="41"/>
  <c r="NZ29" i="41"/>
  <c r="OA29" i="41"/>
  <c r="OB29" i="41"/>
  <c r="OC29" i="41"/>
  <c r="OD29" i="41"/>
  <c r="OE29" i="41"/>
  <c r="OF29" i="41"/>
  <c r="OG29" i="41"/>
  <c r="OH29" i="41"/>
  <c r="OI29" i="41"/>
  <c r="OJ29" i="41"/>
  <c r="OK29" i="41"/>
  <c r="OL29" i="41"/>
  <c r="OM29" i="41"/>
  <c r="ON29" i="41"/>
  <c r="OO29" i="41"/>
  <c r="OP29" i="41"/>
  <c r="OQ29" i="41"/>
  <c r="OR29" i="41"/>
  <c r="OS29" i="41"/>
  <c r="OT29" i="41"/>
  <c r="OU29" i="41"/>
  <c r="OV29" i="41"/>
  <c r="OW29" i="41"/>
  <c r="OX29" i="41"/>
  <c r="OY29" i="41"/>
  <c r="OZ29" i="41"/>
  <c r="D30" i="41"/>
  <c r="HG30" i="41"/>
  <c r="E30" i="41"/>
  <c r="HH30" i="41"/>
  <c r="F30" i="41"/>
  <c r="HI30" i="41"/>
  <c r="G30" i="41"/>
  <c r="HJ30" i="41"/>
  <c r="HK30" i="41"/>
  <c r="I30" i="41"/>
  <c r="HL30" i="41"/>
  <c r="HM30" i="41"/>
  <c r="K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IG30" i="41"/>
  <c r="IH30" i="41"/>
  <c r="II30" i="41"/>
  <c r="IJ30" i="41"/>
  <c r="IK30" i="41"/>
  <c r="AI30" i="41"/>
  <c r="IL30" i="41"/>
  <c r="AJ30" i="41"/>
  <c r="IM30" i="41"/>
  <c r="AK30" i="41"/>
  <c r="IN30" i="41"/>
  <c r="AL30" i="41"/>
  <c r="IO30" i="41"/>
  <c r="AM30" i="41"/>
  <c r="IP30" i="41"/>
  <c r="AN30" i="41"/>
  <c r="IQ30" i="41"/>
  <c r="AO30" i="41"/>
  <c r="IR30" i="41"/>
  <c r="AP30" i="41"/>
  <c r="IS30" i="41"/>
  <c r="AQ30" i="41"/>
  <c r="IT30" i="41"/>
  <c r="AR30" i="41"/>
  <c r="IU30" i="41"/>
  <c r="AS30" i="41"/>
  <c r="IV30" i="41"/>
  <c r="AT30" i="41"/>
  <c r="IW30" i="41"/>
  <c r="AU30" i="41"/>
  <c r="IX30" i="41"/>
  <c r="AV30" i="41"/>
  <c r="IY30" i="41"/>
  <c r="AX30" i="41"/>
  <c r="JA30" i="41"/>
  <c r="AY30" i="41"/>
  <c r="JB30" i="41"/>
  <c r="AZ30" i="41"/>
  <c r="JC30" i="41"/>
  <c r="BA30" i="41"/>
  <c r="JD30" i="41"/>
  <c r="BB30" i="41"/>
  <c r="JE30" i="41"/>
  <c r="BC30" i="41"/>
  <c r="JF30" i="41"/>
  <c r="BD30" i="41"/>
  <c r="JG30" i="41"/>
  <c r="BE30" i="41"/>
  <c r="JH30" i="41"/>
  <c r="BF30" i="41"/>
  <c r="JI30" i="41"/>
  <c r="BG30" i="41"/>
  <c r="JJ30" i="41"/>
  <c r="BH30" i="41"/>
  <c r="JK30" i="41"/>
  <c r="JL30" i="41"/>
  <c r="BJ30" i="41"/>
  <c r="JM30" i="41"/>
  <c r="BK30" i="41"/>
  <c r="JN30" i="41"/>
  <c r="BL30" i="41"/>
  <c r="JO30" i="41"/>
  <c r="BM30" i="41"/>
  <c r="JP30" i="41"/>
  <c r="BN30" i="41"/>
  <c r="JQ30" i="41"/>
  <c r="BO30" i="41"/>
  <c r="JR30" i="41"/>
  <c r="BP30" i="41"/>
  <c r="JS30" i="41"/>
  <c r="IZ30" i="41"/>
  <c r="BR30" i="41"/>
  <c r="JU30" i="41"/>
  <c r="BS30" i="41"/>
  <c r="JV30" i="41"/>
  <c r="BT30" i="41"/>
  <c r="JW30" i="41"/>
  <c r="JX30" i="41"/>
  <c r="JY30" i="41"/>
  <c r="BW30" i="41"/>
  <c r="JZ30" i="41"/>
  <c r="BX30" i="41"/>
  <c r="KA30" i="41"/>
  <c r="BY30" i="41"/>
  <c r="KB30" i="41"/>
  <c r="BZ30" i="41"/>
  <c r="KC30" i="41"/>
  <c r="CA30" i="41"/>
  <c r="KD30" i="41"/>
  <c r="CB30" i="41"/>
  <c r="KE30" i="41"/>
  <c r="KF30" i="41"/>
  <c r="CD30" i="41"/>
  <c r="KG30" i="41"/>
  <c r="CE30" i="41"/>
  <c r="KH30" i="41"/>
  <c r="CF30" i="41"/>
  <c r="KI30" i="41"/>
  <c r="CG30" i="41"/>
  <c r="KJ30" i="41"/>
  <c r="CH30" i="41"/>
  <c r="KK30" i="41"/>
  <c r="CI30" i="41"/>
  <c r="KL30" i="41"/>
  <c r="CJ30" i="41"/>
  <c r="KM30" i="41"/>
  <c r="CK30" i="41"/>
  <c r="KN30" i="41"/>
  <c r="CL30" i="41"/>
  <c r="KO30" i="41"/>
  <c r="CM30" i="41"/>
  <c r="KP30" i="41"/>
  <c r="CN30" i="41"/>
  <c r="KQ30" i="41"/>
  <c r="CO30" i="41"/>
  <c r="KR30" i="41"/>
  <c r="CP30" i="41"/>
  <c r="KS30" i="41"/>
  <c r="KT30" i="41"/>
  <c r="CR30" i="41"/>
  <c r="KU30" i="41"/>
  <c r="CS30" i="41"/>
  <c r="KV30" i="41"/>
  <c r="CT30" i="41"/>
  <c r="KW30" i="41"/>
  <c r="CU30" i="41"/>
  <c r="KX30" i="41"/>
  <c r="CV30" i="41"/>
  <c r="KY30" i="41"/>
  <c r="CW30" i="41"/>
  <c r="KZ30" i="41"/>
  <c r="CX30" i="41"/>
  <c r="LA30" i="41"/>
  <c r="CY30" i="41"/>
  <c r="LB30" i="41"/>
  <c r="CZ30" i="41"/>
  <c r="LC30" i="41"/>
  <c r="DA30" i="41"/>
  <c r="LD30" i="41"/>
  <c r="DB30" i="41"/>
  <c r="LE30" i="41"/>
  <c r="DC30" i="41"/>
  <c r="LF30" i="41"/>
  <c r="LG30" i="41"/>
  <c r="DG30" i="41"/>
  <c r="LH30" i="41"/>
  <c r="DH30" i="41"/>
  <c r="LI30" i="41"/>
  <c r="DI30" i="41"/>
  <c r="LJ30" i="41"/>
  <c r="DJ30" i="41"/>
  <c r="LK30" i="41"/>
  <c r="DK30" i="41"/>
  <c r="LL30" i="41"/>
  <c r="DL30" i="41"/>
  <c r="LM30" i="41"/>
  <c r="DM30" i="41"/>
  <c r="LN30" i="41"/>
  <c r="DN30" i="41"/>
  <c r="LO30" i="41"/>
  <c r="DO30" i="41"/>
  <c r="LP30" i="41"/>
  <c r="DP30" i="41"/>
  <c r="LQ30" i="41"/>
  <c r="DQ30" i="41"/>
  <c r="LR30" i="41"/>
  <c r="DR30" i="41"/>
  <c r="LS30" i="41"/>
  <c r="DS30" i="41"/>
  <c r="LT30" i="41"/>
  <c r="DT30" i="41"/>
  <c r="LU30" i="41"/>
  <c r="DU30" i="41"/>
  <c r="LV30" i="41"/>
  <c r="DV30" i="41"/>
  <c r="LW30" i="41"/>
  <c r="DW30" i="41"/>
  <c r="LX30" i="41"/>
  <c r="DX30" i="41"/>
  <c r="LY30" i="41"/>
  <c r="DY30" i="41"/>
  <c r="LZ30" i="41"/>
  <c r="DZ30" i="41"/>
  <c r="MA30" i="41"/>
  <c r="EA30" i="41"/>
  <c r="MB30" i="41"/>
  <c r="EB30" i="41"/>
  <c r="MC30" i="41"/>
  <c r="EC30" i="41"/>
  <c r="MD30" i="41"/>
  <c r="ED30" i="41"/>
  <c r="ME30" i="41"/>
  <c r="EE30" i="41"/>
  <c r="MF30" i="41"/>
  <c r="EF30" i="41"/>
  <c r="MG30" i="41"/>
  <c r="MH30" i="41"/>
  <c r="EH30" i="41"/>
  <c r="MI30" i="41"/>
  <c r="EI30" i="41"/>
  <c r="MJ30" i="41"/>
  <c r="EJ30" i="41"/>
  <c r="MK30" i="41"/>
  <c r="EK30" i="41"/>
  <c r="ML30" i="41"/>
  <c r="EL30" i="41"/>
  <c r="MM30" i="41"/>
  <c r="EM30" i="41"/>
  <c r="MN30" i="41"/>
  <c r="EP30" i="41"/>
  <c r="MO30" i="41"/>
  <c r="EQ30" i="41"/>
  <c r="MP30" i="41"/>
  <c r="ER30" i="41"/>
  <c r="MQ30" i="41"/>
  <c r="ES30" i="41"/>
  <c r="MR30" i="41"/>
  <c r="ET30" i="41"/>
  <c r="MS30" i="41"/>
  <c r="EU30" i="41"/>
  <c r="MT30" i="41"/>
  <c r="EV30" i="41"/>
  <c r="MU30" i="41"/>
  <c r="EW30" i="41"/>
  <c r="MV30" i="41"/>
  <c r="EX30" i="41"/>
  <c r="MW30" i="41"/>
  <c r="MX30" i="41"/>
  <c r="EZ30" i="41"/>
  <c r="MY30" i="41"/>
  <c r="FA30" i="41"/>
  <c r="MZ30" i="41"/>
  <c r="FB30" i="41"/>
  <c r="NA30" i="41"/>
  <c r="FC30" i="41"/>
  <c r="NB30" i="41"/>
  <c r="FD30" i="41"/>
  <c r="NC30" i="41"/>
  <c r="FE30" i="41"/>
  <c r="ND30" i="41"/>
  <c r="FF30" i="41"/>
  <c r="NE30" i="41"/>
  <c r="FG30" i="41"/>
  <c r="NF30" i="41"/>
  <c r="FH30" i="41"/>
  <c r="NG30" i="41"/>
  <c r="FI30" i="41"/>
  <c r="NH30" i="41"/>
  <c r="FJ30" i="41"/>
  <c r="NI30" i="41"/>
  <c r="FK30" i="41"/>
  <c r="NJ30" i="41"/>
  <c r="FL30" i="41"/>
  <c r="NK30" i="41"/>
  <c r="FM30" i="41"/>
  <c r="NL30" i="41"/>
  <c r="NM30" i="41"/>
  <c r="FO30" i="41"/>
  <c r="NN30" i="41"/>
  <c r="FP30" i="41"/>
  <c r="NO30" i="41"/>
  <c r="FQ30" i="41"/>
  <c r="NP30" i="41"/>
  <c r="FR30" i="41"/>
  <c r="NQ30" i="41"/>
  <c r="FT30" i="41"/>
  <c r="NR30" i="41"/>
  <c r="FS30" i="41"/>
  <c r="NS30" i="41"/>
  <c r="NT30" i="41"/>
  <c r="FV30" i="41"/>
  <c r="NU30" i="41"/>
  <c r="FW30" i="41"/>
  <c r="NV30" i="41"/>
  <c r="FX30" i="41"/>
  <c r="NW30" i="41"/>
  <c r="GA30" i="41"/>
  <c r="NX30" i="41"/>
  <c r="GB30" i="41"/>
  <c r="NY30" i="41"/>
  <c r="GC30" i="41"/>
  <c r="NZ30" i="41"/>
  <c r="GD30" i="41"/>
  <c r="OA30" i="41"/>
  <c r="GE30" i="41"/>
  <c r="OB30" i="41"/>
  <c r="GF30" i="41"/>
  <c r="OC30" i="41"/>
  <c r="GG30" i="41"/>
  <c r="OD30" i="41"/>
  <c r="GH30" i="41"/>
  <c r="OE30" i="41"/>
  <c r="GI30" i="41"/>
  <c r="OF30" i="41"/>
  <c r="GJ30" i="41"/>
  <c r="OG30" i="41"/>
  <c r="GK30" i="41"/>
  <c r="OH30" i="41"/>
  <c r="GN30" i="41"/>
  <c r="OI30" i="41"/>
  <c r="GO30" i="41"/>
  <c r="OJ30" i="41"/>
  <c r="GP30" i="41"/>
  <c r="OK30" i="41"/>
  <c r="GQ30" i="41"/>
  <c r="OL30" i="41"/>
  <c r="GR30" i="41"/>
  <c r="OM30" i="41"/>
  <c r="GS30" i="41"/>
  <c r="ON30" i="41"/>
  <c r="GT30" i="41"/>
  <c r="OO30" i="41"/>
  <c r="GU30" i="41"/>
  <c r="OP30" i="41"/>
  <c r="OQ30" i="41"/>
  <c r="GW30" i="41"/>
  <c r="OR30" i="41"/>
  <c r="GX30" i="41"/>
  <c r="OS30" i="41"/>
  <c r="GY30" i="41"/>
  <c r="OT30" i="41"/>
  <c r="GZ30" i="41"/>
  <c r="OU30" i="41"/>
  <c r="HA30" i="41"/>
  <c r="OV30" i="41"/>
  <c r="HB30" i="41"/>
  <c r="OW30" i="41"/>
  <c r="HC30" i="41"/>
  <c r="OX30" i="41"/>
  <c r="HD30" i="41"/>
  <c r="OY30" i="41"/>
  <c r="HE30" i="41"/>
  <c r="OZ30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IG31" i="41"/>
  <c r="IH31" i="41"/>
  <c r="II31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JO31" i="41"/>
  <c r="JP31" i="41"/>
  <c r="JQ31" i="41"/>
  <c r="JR31" i="41"/>
  <c r="JS31" i="41"/>
  <c r="IZ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KW31" i="41"/>
  <c r="KX31" i="41"/>
  <c r="KY31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ME31" i="41"/>
  <c r="MF31" i="41"/>
  <c r="MG31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NM31" i="41"/>
  <c r="NN31" i="41"/>
  <c r="NO31" i="41"/>
  <c r="NP31" i="41"/>
  <c r="NQ31" i="41"/>
  <c r="NR31" i="41"/>
  <c r="NS31" i="41"/>
  <c r="NT31" i="41"/>
  <c r="NU31" i="41"/>
  <c r="NV31" i="41"/>
  <c r="NW31" i="41"/>
  <c r="NX31" i="41"/>
  <c r="NY31" i="41"/>
  <c r="NZ31" i="41"/>
  <c r="OA31" i="41"/>
  <c r="OB31" i="41"/>
  <c r="OC31" i="41"/>
  <c r="OD31" i="41"/>
  <c r="OE31" i="41"/>
  <c r="OF31" i="41"/>
  <c r="OG31" i="41"/>
  <c r="OH31" i="41"/>
  <c r="OI31" i="41"/>
  <c r="OJ31" i="41"/>
  <c r="OK31" i="41"/>
  <c r="OL31" i="41"/>
  <c r="OM31" i="41"/>
  <c r="ON31" i="41"/>
  <c r="OO31" i="41"/>
  <c r="OP31" i="41"/>
  <c r="OQ31" i="41"/>
  <c r="OR31" i="41"/>
  <c r="OS31" i="41"/>
  <c r="OT31" i="41"/>
  <c r="OU31" i="41"/>
  <c r="OV31" i="41"/>
  <c r="OW31" i="41"/>
  <c r="OX31" i="41"/>
  <c r="OY31" i="41"/>
  <c r="OZ31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IG14" i="41"/>
  <c r="IH14" i="41"/>
  <c r="II14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JO14" i="41"/>
  <c r="JP14" i="41"/>
  <c r="JQ14" i="41"/>
  <c r="JR14" i="41"/>
  <c r="JS14" i="41"/>
  <c r="IZ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KW14" i="41"/>
  <c r="KX14" i="41"/>
  <c r="KY14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ME14" i="41"/>
  <c r="MF14" i="41"/>
  <c r="MG14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NM14" i="41"/>
  <c r="NN14" i="41"/>
  <c r="NO14" i="41"/>
  <c r="NP14" i="41"/>
  <c r="NQ14" i="41"/>
  <c r="NR14" i="41"/>
  <c r="NS14" i="41"/>
  <c r="NT14" i="41"/>
  <c r="NU14" i="41"/>
  <c r="NV14" i="41"/>
  <c r="NW14" i="41"/>
  <c r="NX14" i="41"/>
  <c r="NY14" i="41"/>
  <c r="NZ14" i="41"/>
  <c r="OA14" i="41"/>
  <c r="OB14" i="41"/>
  <c r="OC14" i="41"/>
  <c r="OD14" i="41"/>
  <c r="OE14" i="41"/>
  <c r="OF14" i="41"/>
  <c r="OG14" i="41"/>
  <c r="OH14" i="41"/>
  <c r="OI14" i="41"/>
  <c r="OJ14" i="41"/>
  <c r="OK14" i="41"/>
  <c r="OL14" i="41"/>
  <c r="OM14" i="41"/>
  <c r="ON14" i="41"/>
  <c r="OO14" i="41"/>
  <c r="OP14" i="41"/>
  <c r="OQ14" i="41"/>
  <c r="OR14" i="41"/>
  <c r="OS14" i="41"/>
  <c r="OT14" i="41"/>
  <c r="OU14" i="41"/>
  <c r="OV14" i="41"/>
  <c r="OW14" i="41"/>
  <c r="OX14" i="41"/>
  <c r="OY14" i="41"/>
  <c r="OZ14" i="41"/>
  <c r="HH14" i="41"/>
  <c r="HG14" i="41"/>
  <c r="C37" i="41"/>
  <c r="C30" i="41"/>
  <c r="DZ37" i="39"/>
  <c r="DZ36" i="39"/>
  <c r="DZ35" i="39"/>
  <c r="DZ34" i="39"/>
  <c r="DZ33" i="39"/>
  <c r="EA38" i="39"/>
  <c r="DZ38" i="39"/>
  <c r="EA37" i="39"/>
  <c r="EA36" i="39"/>
  <c r="EA35" i="39"/>
  <c r="EA34" i="39"/>
  <c r="EA33" i="39"/>
  <c r="EA29" i="39"/>
  <c r="EA28" i="39"/>
  <c r="EA27" i="39"/>
  <c r="EA26" i="39"/>
  <c r="EA25" i="39"/>
  <c r="DZ29" i="39"/>
  <c r="DZ28" i="39"/>
  <c r="DZ27" i="39"/>
  <c r="DZ26" i="39"/>
  <c r="DZ25" i="39"/>
  <c r="DY25" i="39"/>
  <c r="EA14" i="39"/>
  <c r="DZ14" i="39"/>
  <c r="P33" i="38"/>
  <c r="P34" i="38"/>
  <c r="P38" i="38"/>
  <c r="P37" i="38"/>
  <c r="P36" i="38"/>
  <c r="P35" i="38"/>
  <c r="X33" i="38"/>
  <c r="X34" i="38"/>
  <c r="X38" i="38"/>
  <c r="X37" i="38"/>
  <c r="X36" i="38"/>
  <c r="X35" i="38"/>
  <c r="E33" i="40"/>
  <c r="E34" i="40"/>
  <c r="E38" i="40"/>
  <c r="E37" i="40"/>
  <c r="E36" i="40"/>
  <c r="E35" i="40"/>
  <c r="AL30" i="40"/>
  <c r="CN30" i="40"/>
  <c r="BW30" i="40"/>
  <c r="CT30" i="40"/>
  <c r="BY30" i="40"/>
  <c r="BU30" i="40"/>
  <c r="BV30" i="40"/>
  <c r="BJ30" i="40"/>
  <c r="BX30" i="40"/>
  <c r="BK30" i="40"/>
  <c r="DL30" i="40"/>
  <c r="DK33" i="40"/>
  <c r="DK34" i="40"/>
  <c r="DK38" i="40"/>
  <c r="DK37" i="40"/>
  <c r="DK36" i="40"/>
  <c r="DK35" i="40"/>
  <c r="DK30" i="40"/>
  <c r="CW30" i="40"/>
  <c r="W33" i="38"/>
  <c r="W34" i="38"/>
  <c r="W38" i="38"/>
  <c r="W37" i="38"/>
  <c r="W36" i="38"/>
  <c r="W35" i="38"/>
  <c r="O33" i="38"/>
  <c r="O34" i="38"/>
  <c r="O38" i="38"/>
  <c r="O37" i="38"/>
  <c r="O36" i="38"/>
  <c r="O35" i="38"/>
  <c r="BP30" i="40"/>
  <c r="BQ30" i="40"/>
  <c r="DC30" i="40"/>
  <c r="CZ30" i="40"/>
  <c r="BB30" i="40"/>
  <c r="AV30" i="40"/>
  <c r="DB30" i="40"/>
  <c r="CA30" i="40"/>
  <c r="DD30" i="40"/>
  <c r="CS30" i="40"/>
  <c r="CD30" i="40"/>
  <c r="CJ30" i="40"/>
  <c r="DE30" i="40"/>
  <c r="AX30" i="40"/>
  <c r="AH30" i="40"/>
  <c r="CH30" i="40"/>
  <c r="CU30" i="40"/>
  <c r="BT30" i="40"/>
  <c r="BO30" i="40"/>
  <c r="CR30" i="40"/>
  <c r="BS30" i="40"/>
  <c r="BM30" i="40"/>
  <c r="DH30" i="40"/>
  <c r="CI30" i="40"/>
  <c r="CC30" i="40"/>
  <c r="CY30" i="40"/>
  <c r="BC30" i="40"/>
  <c r="CG30" i="40"/>
  <c r="AQ30" i="40"/>
  <c r="CK30" i="40"/>
  <c r="AK30" i="40"/>
  <c r="CF30" i="40"/>
  <c r="AI30" i="40"/>
  <c r="AU30" i="40"/>
  <c r="BL30" i="40"/>
  <c r="BH30" i="40"/>
  <c r="AT30" i="40"/>
  <c r="BF30" i="40"/>
  <c r="BD30" i="40"/>
  <c r="BG30" i="40"/>
  <c r="AR30" i="40"/>
  <c r="CQ30" i="40"/>
  <c r="CV30" i="40"/>
  <c r="CP30" i="40"/>
  <c r="AM30" i="40"/>
  <c r="DA30" i="40"/>
  <c r="BN30" i="40"/>
  <c r="AW30" i="40"/>
  <c r="AN30" i="40"/>
  <c r="BI30" i="40"/>
  <c r="CO30" i="40"/>
  <c r="DI30" i="40"/>
  <c r="BZ30" i="40"/>
  <c r="AY30" i="40"/>
  <c r="AS30" i="40"/>
  <c r="DG30" i="40"/>
  <c r="DF30" i="40"/>
  <c r="CX30" i="40"/>
  <c r="CB30" i="40"/>
  <c r="AO30" i="40"/>
  <c r="CL30" i="40"/>
  <c r="AJ30" i="40"/>
  <c r="BA30" i="40"/>
  <c r="AZ30" i="40"/>
  <c r="DJ30" i="40"/>
  <c r="AP30" i="40"/>
  <c r="BE30" i="40"/>
  <c r="CE30" i="40"/>
  <c r="BR30" i="40"/>
  <c r="AG30" i="40"/>
  <c r="G30" i="40"/>
  <c r="I30" i="40"/>
  <c r="Q30" i="40"/>
  <c r="AD30" i="40"/>
  <c r="O30" i="40"/>
  <c r="U30" i="40"/>
  <c r="V30" i="40"/>
  <c r="AE30" i="40"/>
  <c r="Y30" i="40"/>
  <c r="R30" i="40"/>
  <c r="N30" i="40"/>
  <c r="T30" i="40"/>
  <c r="Z30" i="40"/>
  <c r="M30" i="40"/>
  <c r="P30" i="40"/>
  <c r="S30" i="40"/>
  <c r="D30" i="40"/>
  <c r="J30" i="40"/>
  <c r="F30" i="40"/>
  <c r="C30" i="40"/>
  <c r="H30" i="40"/>
  <c r="K30" i="40"/>
  <c r="C33" i="39"/>
  <c r="C34" i="39"/>
  <c r="C38" i="39"/>
  <c r="D33" i="39"/>
  <c r="D34" i="39"/>
  <c r="D38" i="39"/>
  <c r="K33" i="39"/>
  <c r="K34" i="39"/>
  <c r="K38" i="39"/>
  <c r="AC33" i="39"/>
  <c r="AC34" i="39"/>
  <c r="AC38" i="39"/>
  <c r="AD33" i="39"/>
  <c r="AD34" i="39"/>
  <c r="AD38" i="39"/>
  <c r="E33" i="39"/>
  <c r="E34" i="39"/>
  <c r="E38" i="39"/>
  <c r="F33" i="39"/>
  <c r="F34" i="39"/>
  <c r="F38" i="39"/>
  <c r="G33" i="39"/>
  <c r="G34" i="39"/>
  <c r="G38" i="39"/>
  <c r="H33" i="39"/>
  <c r="H34" i="39"/>
  <c r="H38" i="39"/>
  <c r="J33" i="39"/>
  <c r="J34" i="39"/>
  <c r="J38" i="39"/>
  <c r="L33" i="39"/>
  <c r="L34" i="39"/>
  <c r="L38" i="39"/>
  <c r="M33" i="39"/>
  <c r="M34" i="39"/>
  <c r="M38" i="39"/>
  <c r="N33" i="39"/>
  <c r="N34" i="39"/>
  <c r="N38" i="39"/>
  <c r="O33" i="39"/>
  <c r="O34" i="39"/>
  <c r="O38" i="39"/>
  <c r="P33" i="39"/>
  <c r="P34" i="39"/>
  <c r="P38" i="39"/>
  <c r="Q33" i="39"/>
  <c r="Q34" i="39"/>
  <c r="Q38" i="39"/>
  <c r="R33" i="39"/>
  <c r="R34" i="39"/>
  <c r="R38" i="39"/>
  <c r="S33" i="39"/>
  <c r="S34" i="39"/>
  <c r="S38" i="39"/>
  <c r="T33" i="39"/>
  <c r="T34" i="39"/>
  <c r="T38" i="39"/>
  <c r="U33" i="39"/>
  <c r="U34" i="39"/>
  <c r="U38" i="39"/>
  <c r="V33" i="39"/>
  <c r="V34" i="39"/>
  <c r="V38" i="39"/>
  <c r="W33" i="39"/>
  <c r="W34" i="39"/>
  <c r="W38" i="39"/>
  <c r="X33" i="39"/>
  <c r="X34" i="39"/>
  <c r="X38" i="39"/>
  <c r="Y33" i="39"/>
  <c r="Y34" i="39"/>
  <c r="Y38" i="39"/>
  <c r="Z33" i="39"/>
  <c r="Z34" i="39"/>
  <c r="Z38" i="39"/>
  <c r="AA33" i="39"/>
  <c r="AA34" i="39"/>
  <c r="AA38" i="39"/>
  <c r="AB33" i="39"/>
  <c r="AB34" i="39"/>
  <c r="AB38" i="39"/>
  <c r="AE33" i="39"/>
  <c r="AE34" i="39"/>
  <c r="AE38" i="39"/>
  <c r="AF33" i="39"/>
  <c r="AF34" i="39"/>
  <c r="AF38" i="39"/>
  <c r="AG33" i="39"/>
  <c r="AG34" i="39"/>
  <c r="AG38" i="39"/>
  <c r="AH33" i="39"/>
  <c r="AH34" i="39"/>
  <c r="AH38" i="39"/>
  <c r="AI33" i="39"/>
  <c r="AI34" i="39"/>
  <c r="AI38" i="39"/>
  <c r="AJ33" i="39"/>
  <c r="AJ34" i="39"/>
  <c r="AJ38" i="39"/>
  <c r="AK33" i="39"/>
  <c r="AK34" i="39"/>
  <c r="AK38" i="39"/>
  <c r="AL33" i="39"/>
  <c r="AL34" i="39"/>
  <c r="AL38" i="39"/>
  <c r="AM33" i="39"/>
  <c r="AM34" i="39"/>
  <c r="AM38" i="39"/>
  <c r="AN33" i="39"/>
  <c r="AN34" i="39"/>
  <c r="AN38" i="39"/>
  <c r="AO33" i="39"/>
  <c r="AO34" i="39"/>
  <c r="AO38" i="39"/>
  <c r="AP33" i="39"/>
  <c r="AP34" i="39"/>
  <c r="AP38" i="39"/>
  <c r="AS33" i="39"/>
  <c r="AS34" i="39"/>
  <c r="AS38" i="39"/>
  <c r="AT33" i="39"/>
  <c r="AT34" i="39"/>
  <c r="AT38" i="39"/>
  <c r="AU33" i="39"/>
  <c r="AU34" i="39"/>
  <c r="AU38" i="39"/>
  <c r="AV33" i="39"/>
  <c r="AV34" i="39"/>
  <c r="AV38" i="39"/>
  <c r="AW33" i="39"/>
  <c r="AW34" i="39"/>
  <c r="AW38" i="39"/>
  <c r="AX33" i="39"/>
  <c r="AX34" i="39"/>
  <c r="AX38" i="39"/>
  <c r="AY33" i="39"/>
  <c r="AY34" i="39"/>
  <c r="AY38" i="39"/>
  <c r="AZ33" i="39"/>
  <c r="AZ34" i="39"/>
  <c r="AZ38" i="39"/>
  <c r="BA33" i="39"/>
  <c r="BA34" i="39"/>
  <c r="BA38" i="39"/>
  <c r="BB33" i="39"/>
  <c r="BB34" i="39"/>
  <c r="BB38" i="39"/>
  <c r="BC33" i="39"/>
  <c r="BC34" i="39"/>
  <c r="BC38" i="39"/>
  <c r="BD33" i="39"/>
  <c r="BD34" i="39"/>
  <c r="BD38" i="39"/>
  <c r="BE33" i="39"/>
  <c r="BE34" i="39"/>
  <c r="BE38" i="39"/>
  <c r="BF33" i="39"/>
  <c r="BF34" i="39"/>
  <c r="BF38" i="39"/>
  <c r="BG33" i="39"/>
  <c r="BG34" i="39"/>
  <c r="BG38" i="39"/>
  <c r="BH33" i="39"/>
  <c r="BH34" i="39"/>
  <c r="BH38" i="39"/>
  <c r="BI33" i="39"/>
  <c r="BI34" i="39"/>
  <c r="BI38" i="39"/>
  <c r="BL33" i="39"/>
  <c r="BL34" i="39"/>
  <c r="BL38" i="39"/>
  <c r="BM33" i="39"/>
  <c r="BM34" i="39"/>
  <c r="BM38" i="39"/>
  <c r="BN33" i="39"/>
  <c r="BN34" i="39"/>
  <c r="BN38" i="39"/>
  <c r="BQ33" i="39"/>
  <c r="BQ34" i="39"/>
  <c r="BQ38" i="39"/>
  <c r="BR33" i="39"/>
  <c r="BR34" i="39"/>
  <c r="BR38" i="39"/>
  <c r="BS33" i="39"/>
  <c r="BS34" i="39"/>
  <c r="BS38" i="39"/>
  <c r="BT33" i="39"/>
  <c r="BT34" i="39"/>
  <c r="BT38" i="39"/>
  <c r="BU33" i="39"/>
  <c r="BU34" i="39"/>
  <c r="BU38" i="39"/>
  <c r="BV33" i="39"/>
  <c r="BV34" i="39"/>
  <c r="BV38" i="39"/>
  <c r="BW33" i="39"/>
  <c r="BW34" i="39"/>
  <c r="BW38" i="39"/>
  <c r="BX33" i="39"/>
  <c r="BX34" i="39"/>
  <c r="BX38" i="39"/>
  <c r="BY33" i="39"/>
  <c r="BY34" i="39"/>
  <c r="BY38" i="39"/>
  <c r="BZ33" i="39"/>
  <c r="BZ34" i="39"/>
  <c r="BZ38" i="39"/>
  <c r="CA33" i="39"/>
  <c r="CA34" i="39"/>
  <c r="CA38" i="39"/>
  <c r="CB33" i="39"/>
  <c r="CB34" i="39"/>
  <c r="CB38" i="39"/>
  <c r="CE33" i="39"/>
  <c r="CE34" i="39"/>
  <c r="CE38" i="39"/>
  <c r="CF33" i="39"/>
  <c r="CF34" i="39"/>
  <c r="CF38" i="39"/>
  <c r="CG33" i="39"/>
  <c r="CG34" i="39"/>
  <c r="CG38" i="39"/>
  <c r="CH33" i="39"/>
  <c r="CH34" i="39"/>
  <c r="CH38" i="39"/>
  <c r="CI33" i="39"/>
  <c r="CI34" i="39"/>
  <c r="CI38" i="39"/>
  <c r="CJ33" i="39"/>
  <c r="CJ34" i="39"/>
  <c r="CJ38" i="39"/>
  <c r="CK33" i="39"/>
  <c r="CK34" i="39"/>
  <c r="CK38" i="39"/>
  <c r="CK39" i="39"/>
  <c r="BZ30" i="39"/>
  <c r="CI30" i="39"/>
  <c r="S30" i="39"/>
  <c r="Q30" i="39"/>
  <c r="AM30" i="39"/>
  <c r="O30" i="39"/>
  <c r="AG30" i="39"/>
  <c r="BN30" i="39"/>
  <c r="BD30" i="39"/>
  <c r="BM30" i="39"/>
  <c r="BE30" i="39"/>
  <c r="BF30" i="39"/>
  <c r="P30" i="39"/>
  <c r="CF30" i="39"/>
  <c r="AU30" i="39"/>
  <c r="AE30" i="39"/>
  <c r="AT30" i="39"/>
  <c r="BY30" i="39"/>
  <c r="BT30" i="39"/>
  <c r="AF30" i="39"/>
  <c r="BW30" i="39"/>
  <c r="BS30" i="39"/>
  <c r="BR30" i="39"/>
  <c r="AP30" i="39"/>
  <c r="AS30" i="39"/>
  <c r="AN30" i="39"/>
  <c r="BV30" i="39"/>
  <c r="BU30" i="39"/>
  <c r="X30" i="39"/>
  <c r="AW30" i="39"/>
  <c r="BA30" i="39"/>
  <c r="BX30" i="39"/>
  <c r="AV30" i="39"/>
  <c r="BH30" i="39"/>
  <c r="CA30" i="39"/>
  <c r="BG30" i="39"/>
  <c r="AX30" i="39"/>
  <c r="AB30" i="39"/>
  <c r="BL30" i="39"/>
  <c r="BI30" i="39"/>
  <c r="W30" i="39"/>
  <c r="AO30" i="39"/>
  <c r="U30" i="39"/>
  <c r="AY30" i="39"/>
  <c r="R30" i="39"/>
  <c r="T30" i="39"/>
  <c r="AZ30" i="39"/>
  <c r="BC30" i="39"/>
  <c r="AI30" i="39"/>
  <c r="CE30" i="39"/>
  <c r="CG30" i="39"/>
  <c r="CK30" i="39"/>
  <c r="CJ30" i="39"/>
  <c r="CB30" i="39"/>
  <c r="V30" i="39"/>
  <c r="E30" i="39"/>
  <c r="CH30" i="39"/>
  <c r="AL30" i="39"/>
  <c r="AH30" i="39"/>
  <c r="AK30" i="39"/>
  <c r="AJ30" i="39"/>
  <c r="Y30" i="39"/>
  <c r="Z30" i="39"/>
  <c r="BQ30" i="39"/>
  <c r="AA30" i="39"/>
  <c r="BB30" i="39"/>
  <c r="C30" i="39"/>
  <c r="N30" i="39"/>
  <c r="I30" i="39"/>
  <c r="J30" i="39"/>
  <c r="H30" i="39"/>
  <c r="F30" i="39"/>
  <c r="AD30" i="38"/>
  <c r="T30" i="38"/>
  <c r="AN30" i="38"/>
  <c r="AA30" i="38"/>
  <c r="AP30" i="38"/>
  <c r="G30" i="39"/>
  <c r="M30" i="39"/>
  <c r="L30" i="39"/>
  <c r="Z30" i="38"/>
  <c r="AB30" i="38"/>
  <c r="AM30" i="38"/>
  <c r="AK30" i="38"/>
  <c r="AE30" i="38"/>
  <c r="AC30" i="38"/>
  <c r="G30" i="38"/>
  <c r="M30" i="38"/>
  <c r="N30" i="38"/>
  <c r="V30" i="38"/>
  <c r="Y30" i="38"/>
  <c r="AO30" i="38"/>
  <c r="AF30" i="38"/>
  <c r="AG30" i="38"/>
  <c r="J30" i="38"/>
  <c r="AJ30" i="38"/>
  <c r="AH30" i="38"/>
  <c r="AI30" i="38"/>
  <c r="L30" i="38"/>
  <c r="I30" i="38"/>
  <c r="U30" i="38"/>
  <c r="S30" i="38"/>
  <c r="R30" i="38"/>
  <c r="Q30" i="38"/>
  <c r="K30" i="38"/>
  <c r="C30" i="38"/>
  <c r="H30" i="38"/>
  <c r="F30" i="38"/>
  <c r="E30" i="38"/>
  <c r="D30" i="38"/>
  <c r="AL30" i="38"/>
  <c r="D42" i="40"/>
  <c r="C11" i="41"/>
  <c r="C10" i="41"/>
  <c r="C9" i="41"/>
  <c r="C8" i="41"/>
  <c r="C7" i="41"/>
  <c r="PD141" i="41"/>
  <c r="BR141" i="41"/>
  <c r="AK141" i="41"/>
  <c r="CP141" i="41"/>
  <c r="ES141" i="41"/>
  <c r="PD140" i="41"/>
  <c r="BK140" i="41"/>
  <c r="DQ140" i="41"/>
  <c r="EI140" i="41"/>
  <c r="FV140" i="41"/>
  <c r="AK140" i="41"/>
  <c r="HC140" i="41"/>
  <c r="EM140" i="41"/>
  <c r="GH140" i="41"/>
  <c r="GC140" i="41"/>
  <c r="AL140" i="41"/>
  <c r="CP140" i="41"/>
  <c r="CK140" i="41"/>
  <c r="ES140" i="41"/>
  <c r="PD139" i="41"/>
  <c r="DB139" i="41"/>
  <c r="BR139" i="41"/>
  <c r="BM139" i="41"/>
  <c r="DO139" i="41"/>
  <c r="GK139" i="41"/>
  <c r="BC139" i="41"/>
  <c r="EL139" i="41"/>
  <c r="GY139" i="41"/>
  <c r="FG139" i="41"/>
  <c r="DL139" i="41"/>
  <c r="HF59" i="41"/>
  <c r="HF58" i="41"/>
  <c r="AQ139" i="41"/>
  <c r="ES139" i="41"/>
  <c r="PD138" i="41"/>
  <c r="BK138" i="41"/>
  <c r="DQ138" i="41"/>
  <c r="BG138" i="41"/>
  <c r="EH138" i="41"/>
  <c r="FV138" i="41"/>
  <c r="HC138" i="41"/>
  <c r="EM138" i="41"/>
  <c r="GH138" i="41"/>
  <c r="AT138" i="41"/>
  <c r="AI138" i="41"/>
  <c r="AL138" i="41"/>
  <c r="CK138" i="41"/>
  <c r="PD137" i="41"/>
  <c r="DB137" i="41"/>
  <c r="DX137" i="41"/>
  <c r="BR137" i="41"/>
  <c r="BP137" i="41"/>
  <c r="BM137" i="41"/>
  <c r="BK137" i="41"/>
  <c r="CM137" i="41"/>
  <c r="DQ137" i="41"/>
  <c r="DO137" i="41"/>
  <c r="EI137" i="41"/>
  <c r="DN137" i="41"/>
  <c r="BG137" i="41"/>
  <c r="EH137" i="41"/>
  <c r="FV137" i="41"/>
  <c r="AK137" i="41"/>
  <c r="HC137" i="41"/>
  <c r="GK137" i="41"/>
  <c r="BC137" i="41"/>
  <c r="AZ137" i="41"/>
  <c r="CV137" i="41"/>
  <c r="EL137" i="41"/>
  <c r="EM137" i="41"/>
  <c r="GQ137" i="41"/>
  <c r="GH137" i="41"/>
  <c r="GY137" i="41"/>
  <c r="GC137" i="41"/>
  <c r="ER137" i="41"/>
  <c r="AT137" i="41"/>
  <c r="AI137" i="41"/>
  <c r="AL137" i="41"/>
  <c r="CP137" i="41"/>
  <c r="CK137" i="41"/>
  <c r="FG137" i="41"/>
  <c r="DL137" i="41"/>
  <c r="AQ137" i="41"/>
  <c r="GF124" i="41"/>
  <c r="BL124" i="41"/>
  <c r="FL124" i="41"/>
  <c r="I124" i="41"/>
  <c r="H124" i="41"/>
  <c r="R124" i="41"/>
  <c r="Q124" i="41"/>
  <c r="T124" i="41"/>
  <c r="P124" i="41"/>
  <c r="X124" i="41"/>
  <c r="Y124" i="41"/>
  <c r="V124" i="41"/>
  <c r="S124" i="41"/>
  <c r="Z124" i="41"/>
  <c r="W124" i="41"/>
  <c r="AA124" i="41"/>
  <c r="AC124" i="41"/>
  <c r="AB124" i="41"/>
  <c r="U124" i="41"/>
  <c r="AD124" i="41"/>
  <c r="AE124" i="41"/>
  <c r="AF124" i="41"/>
  <c r="AG124" i="41"/>
  <c r="AH124" i="41"/>
  <c r="J124" i="41"/>
  <c r="K124" i="41"/>
  <c r="L124" i="41"/>
  <c r="M124" i="41"/>
  <c r="N124" i="41"/>
  <c r="C124" i="41"/>
  <c r="B124" i="41"/>
  <c r="CM103" i="41"/>
  <c r="DO103" i="41"/>
  <c r="EH103" i="41"/>
  <c r="FV103" i="41"/>
  <c r="GQ103" i="41"/>
  <c r="GY103" i="41"/>
  <c r="AI103" i="41"/>
  <c r="AL103" i="41"/>
  <c r="ES103" i="41"/>
  <c r="BR102" i="41"/>
  <c r="BM102" i="41"/>
  <c r="DO102" i="41"/>
  <c r="DN102" i="41"/>
  <c r="BC102" i="41"/>
  <c r="AZ102" i="41"/>
  <c r="EL102" i="41"/>
  <c r="GY102" i="41"/>
  <c r="ER102" i="41"/>
  <c r="HF49" i="41"/>
  <c r="HF47" i="41"/>
  <c r="AQ102" i="41"/>
  <c r="ES102" i="41"/>
  <c r="DB101" i="41"/>
  <c r="DO101" i="41"/>
  <c r="EH101" i="41"/>
  <c r="FV101" i="41"/>
  <c r="GK101" i="41"/>
  <c r="GY101" i="41"/>
  <c r="AI101" i="41"/>
  <c r="AL101" i="41"/>
  <c r="ES101" i="41"/>
  <c r="AL102" i="41"/>
  <c r="K125" i="41"/>
  <c r="FG101" i="41"/>
  <c r="Q125" i="41"/>
  <c r="DB100" i="41"/>
  <c r="DX100" i="41"/>
  <c r="BR100" i="41"/>
  <c r="BP100" i="41"/>
  <c r="BM100" i="41"/>
  <c r="BK100" i="41"/>
  <c r="CM100" i="41"/>
  <c r="DQ100" i="41"/>
  <c r="DO100" i="41"/>
  <c r="EI100" i="41"/>
  <c r="DN100" i="41"/>
  <c r="BG100" i="41"/>
  <c r="EH100" i="41"/>
  <c r="FV100" i="41"/>
  <c r="AK100" i="41"/>
  <c r="HC100" i="41"/>
  <c r="GK100" i="41"/>
  <c r="BC100" i="41"/>
  <c r="AZ100" i="41"/>
  <c r="CV100" i="41"/>
  <c r="EL100" i="41"/>
  <c r="EM100" i="41"/>
  <c r="GQ100" i="41"/>
  <c r="GH100" i="41"/>
  <c r="GY100" i="41"/>
  <c r="GC100" i="41"/>
  <c r="ER100" i="41"/>
  <c r="AT100" i="41"/>
  <c r="AI100" i="41"/>
  <c r="AL100" i="41"/>
  <c r="CP100" i="41"/>
  <c r="CK100" i="41"/>
  <c r="FG100" i="41"/>
  <c r="DL100" i="41"/>
  <c r="AQ100" i="41"/>
  <c r="DB141" i="41"/>
  <c r="BK141" i="41"/>
  <c r="CM141" i="41"/>
  <c r="DQ141" i="41"/>
  <c r="DO141" i="41"/>
  <c r="BG141" i="41"/>
  <c r="EH141" i="41"/>
  <c r="FV141" i="41"/>
  <c r="HC141" i="41"/>
  <c r="GK141" i="41"/>
  <c r="EM141" i="41"/>
  <c r="GQ141" i="41"/>
  <c r="GH141" i="41"/>
  <c r="GY141" i="41"/>
  <c r="AI141" i="41"/>
  <c r="AL141" i="41"/>
  <c r="CK141" i="41"/>
  <c r="FG141" i="41"/>
  <c r="HF61" i="41"/>
  <c r="HF60" i="41"/>
  <c r="DB140" i="41"/>
  <c r="DX140" i="41"/>
  <c r="BP140" i="41"/>
  <c r="BM140" i="41"/>
  <c r="CM140" i="41"/>
  <c r="DO140" i="41"/>
  <c r="BG140" i="41"/>
  <c r="EH140" i="41"/>
  <c r="GK140" i="41"/>
  <c r="BC140" i="41"/>
  <c r="CV140" i="41"/>
  <c r="EL140" i="41"/>
  <c r="GQ140" i="41"/>
  <c r="GY140" i="41"/>
  <c r="FG140" i="41"/>
  <c r="DL140" i="41"/>
  <c r="BK139" i="41"/>
  <c r="CM139" i="41"/>
  <c r="DQ139" i="41"/>
  <c r="EH139" i="41"/>
  <c r="FV139" i="41"/>
  <c r="AK139" i="41"/>
  <c r="HC139" i="41"/>
  <c r="EM139" i="41"/>
  <c r="GQ139" i="41"/>
  <c r="GH139" i="41"/>
  <c r="AI139" i="41"/>
  <c r="AL139" i="41"/>
  <c r="CK139" i="41"/>
  <c r="DB138" i="41"/>
  <c r="DX138" i="41"/>
  <c r="BR138" i="41"/>
  <c r="BP141" i="41"/>
  <c r="BM138" i="41"/>
  <c r="CM138" i="41"/>
  <c r="DO138" i="41"/>
  <c r="EI138" i="41"/>
  <c r="DN138" i="41"/>
  <c r="AK138" i="41"/>
  <c r="GK138" i="41"/>
  <c r="BC138" i="41"/>
  <c r="AZ138" i="41"/>
  <c r="CV141" i="41"/>
  <c r="EL138" i="41"/>
  <c r="GQ138" i="41"/>
  <c r="GY138" i="41"/>
  <c r="FG138" i="41"/>
  <c r="AQ141" i="41"/>
  <c r="HF57" i="41"/>
  <c r="B55" i="41"/>
  <c r="DB103" i="41"/>
  <c r="BR103" i="41"/>
  <c r="BP103" i="41"/>
  <c r="BM103" i="41"/>
  <c r="BK103" i="41"/>
  <c r="DQ103" i="41"/>
  <c r="DN103" i="41"/>
  <c r="BG103" i="41"/>
  <c r="AK103" i="41"/>
  <c r="HC103" i="41"/>
  <c r="GK103" i="41"/>
  <c r="AZ103" i="41"/>
  <c r="CV103" i="41"/>
  <c r="EL103" i="41"/>
  <c r="EM103" i="41"/>
  <c r="GH103" i="41"/>
  <c r="ER103" i="41"/>
  <c r="AT103" i="41"/>
  <c r="CP103" i="41"/>
  <c r="CK103" i="41"/>
  <c r="FG103" i="41"/>
  <c r="HF50" i="41"/>
  <c r="AQ103" i="41"/>
  <c r="DB102" i="41"/>
  <c r="DX102" i="41"/>
  <c r="BP102" i="41"/>
  <c r="BK102" i="41"/>
  <c r="CM102" i="41"/>
  <c r="EI102" i="41"/>
  <c r="BG102" i="41"/>
  <c r="FV102" i="41"/>
  <c r="AK102" i="41"/>
  <c r="GK102" i="41"/>
  <c r="CV102" i="41"/>
  <c r="EM102" i="41"/>
  <c r="GQ102" i="41"/>
  <c r="GC102" i="41"/>
  <c r="AT102" i="41"/>
  <c r="AT101" i="41"/>
  <c r="AH125" i="41"/>
  <c r="CP102" i="41"/>
  <c r="FG102" i="41"/>
  <c r="DL102" i="41"/>
  <c r="BR101" i="41"/>
  <c r="BP101" i="41"/>
  <c r="BM101" i="41"/>
  <c r="CM101" i="41"/>
  <c r="DN101" i="41"/>
  <c r="BG101" i="41"/>
  <c r="AK101" i="41"/>
  <c r="AZ101" i="41"/>
  <c r="CV101" i="41"/>
  <c r="EL101" i="41"/>
  <c r="GQ101" i="41"/>
  <c r="ER101" i="41"/>
  <c r="CP101" i="41"/>
  <c r="L125" i="41"/>
  <c r="HF48" i="41"/>
  <c r="AQ101" i="41"/>
  <c r="BK101" i="41"/>
  <c r="EH102" i="41"/>
  <c r="EM101" i="41"/>
  <c r="AI102" i="41"/>
  <c r="HF46" i="41"/>
  <c r="HF35" i="41"/>
  <c r="HF33" i="41"/>
  <c r="HF31" i="41"/>
  <c r="HF30" i="41"/>
  <c r="HF29" i="41"/>
  <c r="HF28" i="41"/>
  <c r="HF27" i="41"/>
  <c r="HF26" i="41"/>
  <c r="HF25" i="41"/>
  <c r="HF24" i="41"/>
  <c r="HF23" i="41"/>
  <c r="HF22" i="41"/>
  <c r="HF21" i="41"/>
  <c r="HF20" i="41"/>
  <c r="HF19" i="41"/>
  <c r="HF18" i="41"/>
  <c r="HF17" i="41"/>
  <c r="HF16" i="41"/>
  <c r="HF15" i="41"/>
  <c r="HF14" i="41"/>
  <c r="HQ22" i="40"/>
  <c r="HP22" i="40"/>
  <c r="HM22" i="40"/>
  <c r="HK22" i="40"/>
  <c r="HI22" i="40"/>
  <c r="HH22" i="40"/>
  <c r="HE22" i="40"/>
  <c r="HC22" i="40"/>
  <c r="HA22" i="40"/>
  <c r="GZ22" i="40"/>
  <c r="GW22" i="40"/>
  <c r="GU22" i="40"/>
  <c r="GS22" i="40"/>
  <c r="GR22" i="40"/>
  <c r="GO22" i="40"/>
  <c r="GM22" i="40"/>
  <c r="GK22" i="40"/>
  <c r="GJ22" i="40"/>
  <c r="GC22" i="40"/>
  <c r="GB22" i="40"/>
  <c r="FU22" i="40"/>
  <c r="FT22" i="40"/>
  <c r="FM22" i="40"/>
  <c r="FL22" i="40"/>
  <c r="FE22" i="40"/>
  <c r="FD22" i="40"/>
  <c r="EW22" i="40"/>
  <c r="EV22" i="40"/>
  <c r="EO22" i="40"/>
  <c r="EN22" i="40"/>
  <c r="HN21" i="40"/>
  <c r="HM21" i="40"/>
  <c r="HF21" i="40"/>
  <c r="HE21" i="40"/>
  <c r="GX21" i="40"/>
  <c r="GW21" i="40"/>
  <c r="GP21" i="40"/>
  <c r="GO21" i="40"/>
  <c r="GH21" i="40"/>
  <c r="GG21" i="40"/>
  <c r="GD21" i="40"/>
  <c r="GB21" i="40"/>
  <c r="FZ21" i="40"/>
  <c r="FY21" i="40"/>
  <c r="FV21" i="40"/>
  <c r="FT21" i="40"/>
  <c r="FR21" i="40"/>
  <c r="FQ21" i="40"/>
  <c r="FN21" i="40"/>
  <c r="FL21" i="40"/>
  <c r="FJ21" i="40"/>
  <c r="FI21" i="40"/>
  <c r="FF21" i="40"/>
  <c r="FD21" i="40"/>
  <c r="FB21" i="40"/>
  <c r="FA21" i="40"/>
  <c r="EX21" i="40"/>
  <c r="EV21" i="40"/>
  <c r="ET21" i="40"/>
  <c r="ES21" i="40"/>
  <c r="EP21" i="40"/>
  <c r="EN21" i="40"/>
  <c r="EL21" i="40"/>
  <c r="HR20" i="40"/>
  <c r="HO20" i="40"/>
  <c r="HM20" i="40"/>
  <c r="HK20" i="40"/>
  <c r="HJ20" i="40"/>
  <c r="HG20" i="40"/>
  <c r="HE20" i="40"/>
  <c r="HC20" i="40"/>
  <c r="HB20" i="40"/>
  <c r="GY20" i="40"/>
  <c r="GW20" i="40"/>
  <c r="GU20" i="40"/>
  <c r="GT20" i="40"/>
  <c r="GQ20" i="40"/>
  <c r="GO20" i="40"/>
  <c r="GM20" i="40"/>
  <c r="GL20" i="40"/>
  <c r="GI20" i="40"/>
  <c r="GE20" i="40"/>
  <c r="GD20" i="40"/>
  <c r="FW20" i="40"/>
  <c r="FV20" i="40"/>
  <c r="FO20" i="40"/>
  <c r="FN20" i="40"/>
  <c r="FG20" i="40"/>
  <c r="FF20" i="40"/>
  <c r="EY20" i="40"/>
  <c r="EX20" i="40"/>
  <c r="EQ20" i="40"/>
  <c r="EP20" i="40"/>
  <c r="HP19" i="40"/>
  <c r="HO19" i="40"/>
  <c r="HH19" i="40"/>
  <c r="HG19" i="40"/>
  <c r="GZ19" i="40"/>
  <c r="GY19" i="40"/>
  <c r="GR19" i="40"/>
  <c r="GQ19" i="40"/>
  <c r="GJ19" i="40"/>
  <c r="GI19" i="40"/>
  <c r="GF19" i="40"/>
  <c r="GB19" i="40"/>
  <c r="GA19" i="40"/>
  <c r="FX19" i="40"/>
  <c r="FT19" i="40"/>
  <c r="FS19" i="40"/>
  <c r="FP19" i="40"/>
  <c r="FL19" i="40"/>
  <c r="FK19" i="40"/>
  <c r="FH19" i="40"/>
  <c r="FD19" i="40"/>
  <c r="FC19" i="40"/>
  <c r="EZ19" i="40"/>
  <c r="EV19" i="40"/>
  <c r="EU19" i="40"/>
  <c r="ER19" i="40"/>
  <c r="EN19" i="40"/>
  <c r="EM19" i="40"/>
  <c r="HQ18" i="40"/>
  <c r="HO18" i="40"/>
  <c r="HM18" i="40"/>
  <c r="HL18" i="40"/>
  <c r="HI18" i="40"/>
  <c r="HG18" i="40"/>
  <c r="HE18" i="40"/>
  <c r="HD18" i="40"/>
  <c r="HA18" i="40"/>
  <c r="GY18" i="40"/>
  <c r="GW18" i="40"/>
  <c r="GV18" i="40"/>
  <c r="GS18" i="40"/>
  <c r="GQ18" i="40"/>
  <c r="GO18" i="40"/>
  <c r="GN18" i="40"/>
  <c r="GK18" i="40"/>
  <c r="GI18" i="40"/>
  <c r="GF17" i="40"/>
  <c r="GD17" i="40"/>
  <c r="GC17" i="40"/>
  <c r="FX17" i="40"/>
  <c r="FV17" i="40"/>
  <c r="FU17" i="40"/>
  <c r="FP17" i="40"/>
  <c r="FN17" i="40"/>
  <c r="FM17" i="40"/>
  <c r="FH17" i="40"/>
  <c r="FF17" i="40"/>
  <c r="FE17" i="40"/>
  <c r="EZ17" i="40"/>
  <c r="EX17" i="40"/>
  <c r="EW17" i="40"/>
  <c r="ER17" i="40"/>
  <c r="EP17" i="40"/>
  <c r="EO17" i="40"/>
  <c r="HO16" i="40"/>
  <c r="HG16" i="40"/>
  <c r="GY16" i="40"/>
  <c r="GQ16" i="40"/>
  <c r="GI16" i="40"/>
  <c r="GH16" i="40"/>
  <c r="GA16" i="40"/>
  <c r="FZ16" i="40"/>
  <c r="FS16" i="40"/>
  <c r="FR16" i="40"/>
  <c r="FK16" i="40"/>
  <c r="FJ16" i="40"/>
  <c r="FC16" i="40"/>
  <c r="FB16" i="40"/>
  <c r="EU16" i="40"/>
  <c r="ET16" i="40"/>
  <c r="EM16" i="40"/>
  <c r="EL16" i="40"/>
  <c r="HP15" i="40"/>
  <c r="HN15" i="40"/>
  <c r="HL15" i="40"/>
  <c r="HK15" i="40"/>
  <c r="HH15" i="40"/>
  <c r="HF15" i="40"/>
  <c r="HD15" i="40"/>
  <c r="HC15" i="40"/>
  <c r="GZ15" i="40"/>
  <c r="GX15" i="40"/>
  <c r="GV15" i="40"/>
  <c r="GU15" i="40"/>
  <c r="GR15" i="40"/>
  <c r="GP15" i="40"/>
  <c r="GN15" i="40"/>
  <c r="GM15" i="40"/>
  <c r="GJ15" i="40"/>
  <c r="GH15" i="40"/>
  <c r="GF15" i="40"/>
  <c r="GB15" i="40"/>
  <c r="FZ15" i="40"/>
  <c r="FX15" i="40"/>
  <c r="FT15" i="40"/>
  <c r="FR15" i="40"/>
  <c r="FP15" i="40"/>
  <c r="FL15" i="40"/>
  <c r="FJ15" i="40"/>
  <c r="FH15" i="40"/>
  <c r="FD15" i="40"/>
  <c r="FB15" i="40"/>
  <c r="EZ15" i="40"/>
  <c r="EV15" i="40"/>
  <c r="ET15" i="40"/>
  <c r="ER15" i="40"/>
  <c r="EN15" i="40"/>
  <c r="EL15" i="40"/>
  <c r="DJ85" i="40"/>
  <c r="HQ85" i="40"/>
  <c r="HP14" i="40"/>
  <c r="HM14" i="40"/>
  <c r="HK14" i="40"/>
  <c r="DB85" i="40"/>
  <c r="HI85" i="40"/>
  <c r="HH14" i="40"/>
  <c r="HE14" i="40"/>
  <c r="HC14" i="40"/>
  <c r="CT85" i="40"/>
  <c r="HA85" i="40"/>
  <c r="GZ14" i="40"/>
  <c r="GW14" i="40"/>
  <c r="GU14" i="40"/>
  <c r="CL85" i="40"/>
  <c r="GS85" i="40"/>
  <c r="GR14" i="40"/>
  <c r="GO14" i="40"/>
  <c r="GM14" i="40"/>
  <c r="CD85" i="40"/>
  <c r="GK85" i="40"/>
  <c r="GJ14" i="40"/>
  <c r="GC14" i="40"/>
  <c r="GB14" i="40"/>
  <c r="FU14" i="40"/>
  <c r="FT14" i="40"/>
  <c r="FM14" i="40"/>
  <c r="FL14" i="40"/>
  <c r="FE14" i="40"/>
  <c r="FD14" i="40"/>
  <c r="EW14" i="40"/>
  <c r="EV14" i="40"/>
  <c r="EO14" i="40"/>
  <c r="EN14" i="40"/>
  <c r="HS89" i="40"/>
  <c r="HS88" i="40"/>
  <c r="HS87" i="40"/>
  <c r="HS86" i="40"/>
  <c r="HS85" i="40"/>
  <c r="DL33" i="40"/>
  <c r="DL34" i="40"/>
  <c r="DL38" i="40"/>
  <c r="DL89" i="40"/>
  <c r="HR89" i="40"/>
  <c r="DL36" i="40"/>
  <c r="DL88" i="40"/>
  <c r="HR88" i="40"/>
  <c r="DL35" i="40"/>
  <c r="DL87" i="40"/>
  <c r="HR87" i="40"/>
  <c r="DL86" i="40"/>
  <c r="HR86" i="40"/>
  <c r="DJ33" i="40"/>
  <c r="DJ34" i="40"/>
  <c r="DJ38" i="40"/>
  <c r="DJ89" i="40"/>
  <c r="HQ89" i="40"/>
  <c r="DJ36" i="40"/>
  <c r="DJ88" i="40"/>
  <c r="HQ88" i="40"/>
  <c r="DJ35" i="40"/>
  <c r="DJ87" i="40"/>
  <c r="HQ87" i="40"/>
  <c r="DJ86" i="40"/>
  <c r="HQ86" i="40"/>
  <c r="DI33" i="40"/>
  <c r="DI34" i="40"/>
  <c r="DI38" i="40"/>
  <c r="DI89" i="40"/>
  <c r="HP89" i="40"/>
  <c r="DI36" i="40"/>
  <c r="DI88" i="40"/>
  <c r="HP88" i="40"/>
  <c r="DI35" i="40"/>
  <c r="DI87" i="40"/>
  <c r="HP87" i="40"/>
  <c r="DI86" i="40"/>
  <c r="HP86" i="40"/>
  <c r="DH33" i="40"/>
  <c r="DH34" i="40"/>
  <c r="DH38" i="40"/>
  <c r="DH89" i="40"/>
  <c r="HO89" i="40"/>
  <c r="DH36" i="40"/>
  <c r="DH88" i="40"/>
  <c r="HO88" i="40"/>
  <c r="DH35" i="40"/>
  <c r="DH87" i="40"/>
  <c r="HO87" i="40"/>
  <c r="DH86" i="40"/>
  <c r="HO86" i="40"/>
  <c r="DG33" i="40"/>
  <c r="DG34" i="40"/>
  <c r="DG38" i="40"/>
  <c r="DG89" i="40"/>
  <c r="HN89" i="40"/>
  <c r="DG36" i="40"/>
  <c r="DG88" i="40"/>
  <c r="HN88" i="40"/>
  <c r="DG35" i="40"/>
  <c r="DG87" i="40"/>
  <c r="HN87" i="40"/>
  <c r="DG86" i="40"/>
  <c r="HN86" i="40"/>
  <c r="DF33" i="40"/>
  <c r="DF34" i="40"/>
  <c r="DF38" i="40"/>
  <c r="DF89" i="40"/>
  <c r="HM89" i="40"/>
  <c r="DF36" i="40"/>
  <c r="DF88" i="40"/>
  <c r="HM88" i="40"/>
  <c r="DF35" i="40"/>
  <c r="DF87" i="40"/>
  <c r="HM87" i="40"/>
  <c r="DF86" i="40"/>
  <c r="HM86" i="40"/>
  <c r="DE33" i="40"/>
  <c r="DE34" i="40"/>
  <c r="DE38" i="40"/>
  <c r="DE89" i="40"/>
  <c r="HL89" i="40"/>
  <c r="DE36" i="40"/>
  <c r="DE88" i="40"/>
  <c r="HL88" i="40"/>
  <c r="DE35" i="40"/>
  <c r="DE87" i="40"/>
  <c r="HL87" i="40"/>
  <c r="DE86" i="40"/>
  <c r="HL86" i="40"/>
  <c r="DD33" i="40"/>
  <c r="DD34" i="40"/>
  <c r="DD38" i="40"/>
  <c r="DD89" i="40"/>
  <c r="HK89" i="40"/>
  <c r="DD36" i="40"/>
  <c r="DD88" i="40"/>
  <c r="HK88" i="40"/>
  <c r="DD35" i="40"/>
  <c r="DD87" i="40"/>
  <c r="HK87" i="40"/>
  <c r="DD86" i="40"/>
  <c r="HK86" i="40"/>
  <c r="DC33" i="40"/>
  <c r="DC34" i="40"/>
  <c r="DC38" i="40"/>
  <c r="DC89" i="40"/>
  <c r="HJ89" i="40"/>
  <c r="DC36" i="40"/>
  <c r="DC88" i="40"/>
  <c r="HJ88" i="40"/>
  <c r="DC35" i="40"/>
  <c r="DC87" i="40"/>
  <c r="HJ87" i="40"/>
  <c r="DC86" i="40"/>
  <c r="HJ86" i="40"/>
  <c r="DB33" i="40"/>
  <c r="DB34" i="40"/>
  <c r="DB38" i="40"/>
  <c r="DB89" i="40"/>
  <c r="HI89" i="40"/>
  <c r="DB36" i="40"/>
  <c r="DB88" i="40"/>
  <c r="HI88" i="40"/>
  <c r="DB35" i="40"/>
  <c r="DB87" i="40"/>
  <c r="HI87" i="40"/>
  <c r="DB86" i="40"/>
  <c r="HI86" i="40"/>
  <c r="DA33" i="40"/>
  <c r="DA34" i="40"/>
  <c r="DA38" i="40"/>
  <c r="DA89" i="40"/>
  <c r="HH89" i="40"/>
  <c r="DA36" i="40"/>
  <c r="DA88" i="40"/>
  <c r="HH88" i="40"/>
  <c r="DA35" i="40"/>
  <c r="DA87" i="40"/>
  <c r="HH87" i="40"/>
  <c r="DA86" i="40"/>
  <c r="HH86" i="40"/>
  <c r="CZ33" i="40"/>
  <c r="CZ34" i="40"/>
  <c r="CZ38" i="40"/>
  <c r="CZ89" i="40"/>
  <c r="HG89" i="40"/>
  <c r="CZ36" i="40"/>
  <c r="CZ88" i="40"/>
  <c r="HG88" i="40"/>
  <c r="CZ35" i="40"/>
  <c r="CZ87" i="40"/>
  <c r="HG87" i="40"/>
  <c r="CZ86" i="40"/>
  <c r="HG86" i="40"/>
  <c r="CY33" i="40"/>
  <c r="CY34" i="40"/>
  <c r="CY38" i="40"/>
  <c r="CY89" i="40"/>
  <c r="HF89" i="40"/>
  <c r="CY36" i="40"/>
  <c r="CY88" i="40"/>
  <c r="HF88" i="40"/>
  <c r="CY35" i="40"/>
  <c r="CY87" i="40"/>
  <c r="HF87" i="40"/>
  <c r="CY86" i="40"/>
  <c r="HF86" i="40"/>
  <c r="CX33" i="40"/>
  <c r="CX34" i="40"/>
  <c r="CX38" i="40"/>
  <c r="CX89" i="40"/>
  <c r="HE89" i="40"/>
  <c r="CX36" i="40"/>
  <c r="CX88" i="40"/>
  <c r="HE88" i="40"/>
  <c r="CX35" i="40"/>
  <c r="CX87" i="40"/>
  <c r="HE87" i="40"/>
  <c r="CX86" i="40"/>
  <c r="HE86" i="40"/>
  <c r="CW33" i="40"/>
  <c r="CW34" i="40"/>
  <c r="CW38" i="40"/>
  <c r="CW89" i="40"/>
  <c r="HD89" i="40"/>
  <c r="CW36" i="40"/>
  <c r="CW88" i="40"/>
  <c r="HD88" i="40"/>
  <c r="CW35" i="40"/>
  <c r="CW87" i="40"/>
  <c r="HD87" i="40"/>
  <c r="CW86" i="40"/>
  <c r="HD86" i="40"/>
  <c r="CV33" i="40"/>
  <c r="CV34" i="40"/>
  <c r="CV38" i="40"/>
  <c r="CV89" i="40"/>
  <c r="HC89" i="40"/>
  <c r="CV36" i="40"/>
  <c r="CV88" i="40"/>
  <c r="HC88" i="40"/>
  <c r="CV35" i="40"/>
  <c r="CV87" i="40"/>
  <c r="HC87" i="40"/>
  <c r="CV86" i="40"/>
  <c r="HC86" i="40"/>
  <c r="CU33" i="40"/>
  <c r="CU34" i="40"/>
  <c r="CU38" i="40"/>
  <c r="CU89" i="40"/>
  <c r="HB89" i="40"/>
  <c r="CU36" i="40"/>
  <c r="CU88" i="40"/>
  <c r="HB88" i="40"/>
  <c r="CU35" i="40"/>
  <c r="CU87" i="40"/>
  <c r="HB87" i="40"/>
  <c r="CU86" i="40"/>
  <c r="HB86" i="40"/>
  <c r="CT33" i="40"/>
  <c r="CT34" i="40"/>
  <c r="CT38" i="40"/>
  <c r="CT89" i="40"/>
  <c r="HA89" i="40"/>
  <c r="CT36" i="40"/>
  <c r="CT88" i="40"/>
  <c r="HA88" i="40"/>
  <c r="CT35" i="40"/>
  <c r="CT87" i="40"/>
  <c r="HA87" i="40"/>
  <c r="CT86" i="40"/>
  <c r="HA86" i="40"/>
  <c r="CS33" i="40"/>
  <c r="CS34" i="40"/>
  <c r="CS38" i="40"/>
  <c r="CS89" i="40"/>
  <c r="GZ89" i="40"/>
  <c r="CS36" i="40"/>
  <c r="CS88" i="40"/>
  <c r="GZ88" i="40"/>
  <c r="CS35" i="40"/>
  <c r="CS87" i="40"/>
  <c r="GZ87" i="40"/>
  <c r="CS86" i="40"/>
  <c r="GZ86" i="40"/>
  <c r="CR33" i="40"/>
  <c r="CR34" i="40"/>
  <c r="CR38" i="40"/>
  <c r="CR89" i="40"/>
  <c r="GY89" i="40"/>
  <c r="CR36" i="40"/>
  <c r="CR88" i="40"/>
  <c r="GY88" i="40"/>
  <c r="CR35" i="40"/>
  <c r="CR87" i="40"/>
  <c r="GY87" i="40"/>
  <c r="CR86" i="40"/>
  <c r="GY86" i="40"/>
  <c r="CQ33" i="40"/>
  <c r="CQ34" i="40"/>
  <c r="CQ38" i="40"/>
  <c r="CQ89" i="40"/>
  <c r="GX89" i="40"/>
  <c r="CQ36" i="40"/>
  <c r="CQ88" i="40"/>
  <c r="GX88" i="40"/>
  <c r="CQ35" i="40"/>
  <c r="CQ87" i="40"/>
  <c r="GX87" i="40"/>
  <c r="CQ86" i="40"/>
  <c r="GX86" i="40"/>
  <c r="CP33" i="40"/>
  <c r="CP34" i="40"/>
  <c r="CP38" i="40"/>
  <c r="CP89" i="40"/>
  <c r="GW89" i="40"/>
  <c r="CP36" i="40"/>
  <c r="CP88" i="40"/>
  <c r="GW88" i="40"/>
  <c r="CP35" i="40"/>
  <c r="CP87" i="40"/>
  <c r="GW87" i="40"/>
  <c r="CP86" i="40"/>
  <c r="GW86" i="40"/>
  <c r="CO33" i="40"/>
  <c r="CO34" i="40"/>
  <c r="CO38" i="40"/>
  <c r="CO89" i="40"/>
  <c r="GV89" i="40"/>
  <c r="CO36" i="40"/>
  <c r="CO88" i="40"/>
  <c r="GV88" i="40"/>
  <c r="CO35" i="40"/>
  <c r="CO87" i="40"/>
  <c r="GV87" i="40"/>
  <c r="CO86" i="40"/>
  <c r="GV86" i="40"/>
  <c r="CN33" i="40"/>
  <c r="CN34" i="40"/>
  <c r="CN38" i="40"/>
  <c r="CN89" i="40"/>
  <c r="GU89" i="40"/>
  <c r="CN36" i="40"/>
  <c r="CN88" i="40"/>
  <c r="GU88" i="40"/>
  <c r="CN35" i="40"/>
  <c r="CN87" i="40"/>
  <c r="GU87" i="40"/>
  <c r="CN86" i="40"/>
  <c r="GU86" i="40"/>
  <c r="CM33" i="40"/>
  <c r="CM34" i="40"/>
  <c r="CM38" i="40"/>
  <c r="CM89" i="40"/>
  <c r="GT89" i="40"/>
  <c r="CM36" i="40"/>
  <c r="CM88" i="40"/>
  <c r="GT88" i="40"/>
  <c r="CM35" i="40"/>
  <c r="CM87" i="40"/>
  <c r="GT87" i="40"/>
  <c r="CM86" i="40"/>
  <c r="GT86" i="40"/>
  <c r="CL33" i="40"/>
  <c r="CL34" i="40"/>
  <c r="CL38" i="40"/>
  <c r="CL89" i="40"/>
  <c r="GS89" i="40"/>
  <c r="CL36" i="40"/>
  <c r="CL88" i="40"/>
  <c r="GS88" i="40"/>
  <c r="CL35" i="40"/>
  <c r="CL87" i="40"/>
  <c r="GS87" i="40"/>
  <c r="CL86" i="40"/>
  <c r="GS86" i="40"/>
  <c r="CK33" i="40"/>
  <c r="CK34" i="40"/>
  <c r="CK38" i="40"/>
  <c r="CK89" i="40"/>
  <c r="GR89" i="40"/>
  <c r="CK36" i="40"/>
  <c r="CK88" i="40"/>
  <c r="GR88" i="40"/>
  <c r="CK35" i="40"/>
  <c r="CK87" i="40"/>
  <c r="GR87" i="40"/>
  <c r="CK86" i="40"/>
  <c r="GR86" i="40"/>
  <c r="CJ33" i="40"/>
  <c r="CJ34" i="40"/>
  <c r="CJ38" i="40"/>
  <c r="CJ89" i="40"/>
  <c r="GQ89" i="40"/>
  <c r="CJ36" i="40"/>
  <c r="CJ88" i="40"/>
  <c r="GQ88" i="40"/>
  <c r="CJ35" i="40"/>
  <c r="CJ87" i="40"/>
  <c r="GQ87" i="40"/>
  <c r="CJ86" i="40"/>
  <c r="GQ86" i="40"/>
  <c r="CI33" i="40"/>
  <c r="CI34" i="40"/>
  <c r="CI38" i="40"/>
  <c r="CI89" i="40"/>
  <c r="GP89" i="40"/>
  <c r="CI36" i="40"/>
  <c r="CI88" i="40"/>
  <c r="GP88" i="40"/>
  <c r="CI35" i="40"/>
  <c r="CI87" i="40"/>
  <c r="GP87" i="40"/>
  <c r="CI86" i="40"/>
  <c r="GP86" i="40"/>
  <c r="CH33" i="40"/>
  <c r="CH34" i="40"/>
  <c r="CH38" i="40"/>
  <c r="CH89" i="40"/>
  <c r="GO89" i="40"/>
  <c r="CH36" i="40"/>
  <c r="CH88" i="40"/>
  <c r="GO88" i="40"/>
  <c r="CH35" i="40"/>
  <c r="CH87" i="40"/>
  <c r="GO87" i="40"/>
  <c r="CH86" i="40"/>
  <c r="GO86" i="40"/>
  <c r="CG33" i="40"/>
  <c r="CG34" i="40"/>
  <c r="CG38" i="40"/>
  <c r="CG89" i="40"/>
  <c r="GN89" i="40"/>
  <c r="CG36" i="40"/>
  <c r="CG88" i="40"/>
  <c r="GN88" i="40"/>
  <c r="CG35" i="40"/>
  <c r="CG87" i="40"/>
  <c r="GN87" i="40"/>
  <c r="CG86" i="40"/>
  <c r="GN86" i="40"/>
  <c r="CF33" i="40"/>
  <c r="CF34" i="40"/>
  <c r="CF38" i="40"/>
  <c r="CF89" i="40"/>
  <c r="GM89" i="40"/>
  <c r="CF36" i="40"/>
  <c r="CF88" i="40"/>
  <c r="GM88" i="40"/>
  <c r="CF35" i="40"/>
  <c r="CF87" i="40"/>
  <c r="GM87" i="40"/>
  <c r="CF86" i="40"/>
  <c r="GM86" i="40"/>
  <c r="CE33" i="40"/>
  <c r="CE34" i="40"/>
  <c r="CE38" i="40"/>
  <c r="CE89" i="40"/>
  <c r="GL89" i="40"/>
  <c r="CE36" i="40"/>
  <c r="CE88" i="40"/>
  <c r="GL88" i="40"/>
  <c r="CE35" i="40"/>
  <c r="CE87" i="40"/>
  <c r="GL87" i="40"/>
  <c r="CE86" i="40"/>
  <c r="GL86" i="40"/>
  <c r="DL85" i="40"/>
  <c r="HR85" i="40"/>
  <c r="DI85" i="40"/>
  <c r="HP85" i="40"/>
  <c r="DH85" i="40"/>
  <c r="HO85" i="40"/>
  <c r="DG85" i="40"/>
  <c r="HN85" i="40"/>
  <c r="DF85" i="40"/>
  <c r="HM85" i="40"/>
  <c r="DE85" i="40"/>
  <c r="HL85" i="40"/>
  <c r="DC85" i="40"/>
  <c r="HJ85" i="40"/>
  <c r="DA85" i="40"/>
  <c r="HH85" i="40"/>
  <c r="CZ85" i="40"/>
  <c r="HG85" i="40"/>
  <c r="CY85" i="40"/>
  <c r="HF85" i="40"/>
  <c r="CX85" i="40"/>
  <c r="HE85" i="40"/>
  <c r="CW85" i="40"/>
  <c r="HD85" i="40"/>
  <c r="CU85" i="40"/>
  <c r="HB85" i="40"/>
  <c r="CS85" i="40"/>
  <c r="GZ85" i="40"/>
  <c r="CR85" i="40"/>
  <c r="GY85" i="40"/>
  <c r="CQ85" i="40"/>
  <c r="GX85" i="40"/>
  <c r="CP85" i="40"/>
  <c r="GW85" i="40"/>
  <c r="CO85" i="40"/>
  <c r="GV85" i="40"/>
  <c r="CM85" i="40"/>
  <c r="GT85" i="40"/>
  <c r="CK85" i="40"/>
  <c r="GR85" i="40"/>
  <c r="CJ85" i="40"/>
  <c r="GQ85" i="40"/>
  <c r="CI85" i="40"/>
  <c r="GP85" i="40"/>
  <c r="CH85" i="40"/>
  <c r="GO85" i="40"/>
  <c r="CG85" i="40"/>
  <c r="GN85" i="40"/>
  <c r="CE85" i="40"/>
  <c r="GL85" i="40"/>
  <c r="CD33" i="40"/>
  <c r="CD34" i="40"/>
  <c r="CD38" i="40"/>
  <c r="CD89" i="40"/>
  <c r="CD36" i="40"/>
  <c r="CD88" i="40"/>
  <c r="CD35" i="40"/>
  <c r="CD87" i="40"/>
  <c r="CD86" i="40"/>
  <c r="CC33" i="40"/>
  <c r="CC34" i="40"/>
  <c r="CC38" i="40"/>
  <c r="CC89" i="40"/>
  <c r="CC36" i="40"/>
  <c r="CC88" i="40"/>
  <c r="CC35" i="40"/>
  <c r="CC87" i="40"/>
  <c r="GJ87" i="40"/>
  <c r="CC86" i="40"/>
  <c r="CC85" i="40"/>
  <c r="GJ85" i="40"/>
  <c r="CB33" i="40"/>
  <c r="CB34" i="40"/>
  <c r="CB38" i="40"/>
  <c r="CB89" i="40"/>
  <c r="CB36" i="40"/>
  <c r="CB88" i="40"/>
  <c r="CB35" i="40"/>
  <c r="CB87" i="40"/>
  <c r="CB86" i="40"/>
  <c r="CB85" i="40"/>
  <c r="GI85" i="40"/>
  <c r="CA85" i="40"/>
  <c r="GH85" i="40"/>
  <c r="CA33" i="40"/>
  <c r="CA34" i="40"/>
  <c r="CA86" i="40"/>
  <c r="CA35" i="40"/>
  <c r="CA87" i="40"/>
  <c r="CA36" i="40"/>
  <c r="CA88" i="40"/>
  <c r="CA38" i="40"/>
  <c r="CA89" i="40"/>
  <c r="HS38" i="40"/>
  <c r="HS37" i="40"/>
  <c r="HS36" i="40"/>
  <c r="HS35" i="40"/>
  <c r="HS34" i="40"/>
  <c r="HS33" i="40"/>
  <c r="HS31" i="40"/>
  <c r="HS30" i="40"/>
  <c r="HS29" i="40"/>
  <c r="HS28" i="40"/>
  <c r="HS27" i="40"/>
  <c r="HS26" i="40"/>
  <c r="HS25" i="40"/>
  <c r="HS24" i="40"/>
  <c r="HS23" i="40"/>
  <c r="HS22" i="40"/>
  <c r="HS21" i="40"/>
  <c r="HS20" i="40"/>
  <c r="HS19" i="40"/>
  <c r="HS18" i="40"/>
  <c r="HS17" i="40"/>
  <c r="HS16" i="40"/>
  <c r="HS15" i="40"/>
  <c r="HS14" i="40"/>
  <c r="HR38" i="40"/>
  <c r="DL37" i="40"/>
  <c r="HR37" i="40"/>
  <c r="HR36" i="40"/>
  <c r="HR35" i="40"/>
  <c r="HR34" i="40"/>
  <c r="HR33" i="40"/>
  <c r="HR31" i="40"/>
  <c r="HR30" i="40"/>
  <c r="HR29" i="40"/>
  <c r="HR28" i="40"/>
  <c r="HR27" i="40"/>
  <c r="HR26" i="40"/>
  <c r="HR25" i="40"/>
  <c r="HR24" i="40"/>
  <c r="HR23" i="40"/>
  <c r="HR22" i="40"/>
  <c r="HR21" i="40"/>
  <c r="HR19" i="40"/>
  <c r="HR18" i="40"/>
  <c r="HR17" i="40"/>
  <c r="HR16" i="40"/>
  <c r="HR15" i="40"/>
  <c r="HR14" i="40"/>
  <c r="HQ38" i="40"/>
  <c r="DJ37" i="40"/>
  <c r="HQ37" i="40"/>
  <c r="HQ36" i="40"/>
  <c r="HQ35" i="40"/>
  <c r="HQ34" i="40"/>
  <c r="HQ33" i="40"/>
  <c r="HQ31" i="40"/>
  <c r="HQ30" i="40"/>
  <c r="HQ29" i="40"/>
  <c r="HQ28" i="40"/>
  <c r="HQ27" i="40"/>
  <c r="HQ26" i="40"/>
  <c r="HQ25" i="40"/>
  <c r="HQ24" i="40"/>
  <c r="HQ23" i="40"/>
  <c r="HQ21" i="40"/>
  <c r="HQ20" i="40"/>
  <c r="HQ19" i="40"/>
  <c r="HQ17" i="40"/>
  <c r="HQ16" i="40"/>
  <c r="HQ15" i="40"/>
  <c r="HP38" i="40"/>
  <c r="DI37" i="40"/>
  <c r="HP37" i="40"/>
  <c r="HP36" i="40"/>
  <c r="HP35" i="40"/>
  <c r="HP34" i="40"/>
  <c r="HP33" i="40"/>
  <c r="HP31" i="40"/>
  <c r="HP30" i="40"/>
  <c r="HP29" i="40"/>
  <c r="HP28" i="40"/>
  <c r="HP27" i="40"/>
  <c r="HP26" i="40"/>
  <c r="HP25" i="40"/>
  <c r="HP24" i="40"/>
  <c r="HP23" i="40"/>
  <c r="HP21" i="40"/>
  <c r="HP20" i="40"/>
  <c r="HP18" i="40"/>
  <c r="HP17" i="40"/>
  <c r="HP16" i="40"/>
  <c r="HO38" i="40"/>
  <c r="DH37" i="40"/>
  <c r="HO37" i="40"/>
  <c r="HO36" i="40"/>
  <c r="HO35" i="40"/>
  <c r="HO34" i="40"/>
  <c r="HO33" i="40"/>
  <c r="HO31" i="40"/>
  <c r="HO30" i="40"/>
  <c r="HO29" i="40"/>
  <c r="HO28" i="40"/>
  <c r="HO27" i="40"/>
  <c r="HO26" i="40"/>
  <c r="HO25" i="40"/>
  <c r="HO24" i="40"/>
  <c r="HO23" i="40"/>
  <c r="HO22" i="40"/>
  <c r="HO21" i="40"/>
  <c r="HO17" i="40"/>
  <c r="HO15" i="40"/>
  <c r="HO14" i="40"/>
  <c r="HN38" i="40"/>
  <c r="DG37" i="40"/>
  <c r="HN37" i="40"/>
  <c r="HN36" i="40"/>
  <c r="HN35" i="40"/>
  <c r="HN34" i="40"/>
  <c r="HN33" i="40"/>
  <c r="HN31" i="40"/>
  <c r="HN30" i="40"/>
  <c r="HN29" i="40"/>
  <c r="HN28" i="40"/>
  <c r="HN27" i="40"/>
  <c r="HN26" i="40"/>
  <c r="HN25" i="40"/>
  <c r="HN24" i="40"/>
  <c r="HN23" i="40"/>
  <c r="HN22" i="40"/>
  <c r="HN20" i="40"/>
  <c r="HN19" i="40"/>
  <c r="HN18" i="40"/>
  <c r="HN17" i="40"/>
  <c r="HN16" i="40"/>
  <c r="HN14" i="40"/>
  <c r="HM38" i="40"/>
  <c r="DF37" i="40"/>
  <c r="HM37" i="40"/>
  <c r="HM36" i="40"/>
  <c r="HM35" i="40"/>
  <c r="HM34" i="40"/>
  <c r="HM33" i="40"/>
  <c r="HM31" i="40"/>
  <c r="HM30" i="40"/>
  <c r="HM29" i="40"/>
  <c r="HM28" i="40"/>
  <c r="HM27" i="40"/>
  <c r="HM26" i="40"/>
  <c r="HM25" i="40"/>
  <c r="HM24" i="40"/>
  <c r="HM23" i="40"/>
  <c r="HM19" i="40"/>
  <c r="HM17" i="40"/>
  <c r="HM16" i="40"/>
  <c r="HM15" i="40"/>
  <c r="HL38" i="40"/>
  <c r="DE37" i="40"/>
  <c r="HL37" i="40"/>
  <c r="HL36" i="40"/>
  <c r="HL35" i="40"/>
  <c r="HL34" i="40"/>
  <c r="HL33" i="40"/>
  <c r="HL31" i="40"/>
  <c r="HL30" i="40"/>
  <c r="HL29" i="40"/>
  <c r="HL28" i="40"/>
  <c r="HL27" i="40"/>
  <c r="HL26" i="40"/>
  <c r="HL25" i="40"/>
  <c r="HL24" i="40"/>
  <c r="HL23" i="40"/>
  <c r="HL22" i="40"/>
  <c r="HL21" i="40"/>
  <c r="HL20" i="40"/>
  <c r="HL19" i="40"/>
  <c r="HL17" i="40"/>
  <c r="HL16" i="40"/>
  <c r="HL14" i="40"/>
  <c r="HK38" i="40"/>
  <c r="DD37" i="40"/>
  <c r="HK37" i="40"/>
  <c r="HK36" i="40"/>
  <c r="HK35" i="40"/>
  <c r="HK34" i="40"/>
  <c r="HK33" i="40"/>
  <c r="HK31" i="40"/>
  <c r="HK30" i="40"/>
  <c r="HK29" i="40"/>
  <c r="HK28" i="40"/>
  <c r="HK27" i="40"/>
  <c r="HK26" i="40"/>
  <c r="HK25" i="40"/>
  <c r="HK24" i="40"/>
  <c r="HK23" i="40"/>
  <c r="HK21" i="40"/>
  <c r="HK19" i="40"/>
  <c r="HK18" i="40"/>
  <c r="HK17" i="40"/>
  <c r="HK16" i="40"/>
  <c r="HJ38" i="40"/>
  <c r="DC37" i="40"/>
  <c r="HJ37" i="40"/>
  <c r="HJ36" i="40"/>
  <c r="HJ35" i="40"/>
  <c r="HJ34" i="40"/>
  <c r="HJ33" i="40"/>
  <c r="HJ31" i="40"/>
  <c r="HJ30" i="40"/>
  <c r="HJ29" i="40"/>
  <c r="HJ28" i="40"/>
  <c r="HJ27" i="40"/>
  <c r="HJ26" i="40"/>
  <c r="HJ25" i="40"/>
  <c r="HJ24" i="40"/>
  <c r="HJ23" i="40"/>
  <c r="HJ22" i="40"/>
  <c r="HJ21" i="40"/>
  <c r="HJ19" i="40"/>
  <c r="HJ18" i="40"/>
  <c r="HJ17" i="40"/>
  <c r="HJ16" i="40"/>
  <c r="HJ15" i="40"/>
  <c r="HJ14" i="40"/>
  <c r="HI38" i="40"/>
  <c r="DB37" i="40"/>
  <c r="HI37" i="40"/>
  <c r="HI36" i="40"/>
  <c r="HI35" i="40"/>
  <c r="HI34" i="40"/>
  <c r="HI33" i="40"/>
  <c r="HI31" i="40"/>
  <c r="HI30" i="40"/>
  <c r="HI29" i="40"/>
  <c r="HI28" i="40"/>
  <c r="HI27" i="40"/>
  <c r="HI26" i="40"/>
  <c r="HI25" i="40"/>
  <c r="HI24" i="40"/>
  <c r="HI23" i="40"/>
  <c r="HI21" i="40"/>
  <c r="HI20" i="40"/>
  <c r="HI19" i="40"/>
  <c r="HI17" i="40"/>
  <c r="HI16" i="40"/>
  <c r="HI15" i="40"/>
  <c r="HH38" i="40"/>
  <c r="DA37" i="40"/>
  <c r="HH37" i="40"/>
  <c r="HH36" i="40"/>
  <c r="HH35" i="40"/>
  <c r="HH34" i="40"/>
  <c r="HH33" i="40"/>
  <c r="HH31" i="40"/>
  <c r="HH30" i="40"/>
  <c r="HH29" i="40"/>
  <c r="HH28" i="40"/>
  <c r="HH27" i="40"/>
  <c r="HH26" i="40"/>
  <c r="HH25" i="40"/>
  <c r="HH24" i="40"/>
  <c r="HH23" i="40"/>
  <c r="HH21" i="40"/>
  <c r="HH20" i="40"/>
  <c r="HH18" i="40"/>
  <c r="HH17" i="40"/>
  <c r="HH16" i="40"/>
  <c r="HG38" i="40"/>
  <c r="CZ37" i="40"/>
  <c r="HG37" i="40"/>
  <c r="HG36" i="40"/>
  <c r="HG35" i="40"/>
  <c r="HG34" i="40"/>
  <c r="HG33" i="40"/>
  <c r="HG31" i="40"/>
  <c r="HG30" i="40"/>
  <c r="HG29" i="40"/>
  <c r="HG28" i="40"/>
  <c r="HG27" i="40"/>
  <c r="HG26" i="40"/>
  <c r="HG25" i="40"/>
  <c r="HG24" i="40"/>
  <c r="HG23" i="40"/>
  <c r="HG22" i="40"/>
  <c r="HG21" i="40"/>
  <c r="HG17" i="40"/>
  <c r="HG15" i="40"/>
  <c r="HG14" i="40"/>
  <c r="HF38" i="40"/>
  <c r="CY37" i="40"/>
  <c r="HF37" i="40"/>
  <c r="HF36" i="40"/>
  <c r="HF35" i="40"/>
  <c r="HF34" i="40"/>
  <c r="HF33" i="40"/>
  <c r="HF31" i="40"/>
  <c r="HF30" i="40"/>
  <c r="HF29" i="40"/>
  <c r="HF28" i="40"/>
  <c r="HF27" i="40"/>
  <c r="HF26" i="40"/>
  <c r="HF25" i="40"/>
  <c r="HF24" i="40"/>
  <c r="HF23" i="40"/>
  <c r="HF22" i="40"/>
  <c r="HF20" i="40"/>
  <c r="HF19" i="40"/>
  <c r="HF18" i="40"/>
  <c r="HF17" i="40"/>
  <c r="HF16" i="40"/>
  <c r="HF14" i="40"/>
  <c r="HE38" i="40"/>
  <c r="CX37" i="40"/>
  <c r="HE37" i="40"/>
  <c r="HE36" i="40"/>
  <c r="HE35" i="40"/>
  <c r="HE34" i="40"/>
  <c r="HE33" i="40"/>
  <c r="HE31" i="40"/>
  <c r="HE30" i="40"/>
  <c r="HE29" i="40"/>
  <c r="HE28" i="40"/>
  <c r="HE27" i="40"/>
  <c r="HE26" i="40"/>
  <c r="HE25" i="40"/>
  <c r="HE24" i="40"/>
  <c r="HE23" i="40"/>
  <c r="HE19" i="40"/>
  <c r="HE17" i="40"/>
  <c r="HE16" i="40"/>
  <c r="HE15" i="40"/>
  <c r="HD38" i="40"/>
  <c r="CW37" i="40"/>
  <c r="HD37" i="40"/>
  <c r="HD36" i="40"/>
  <c r="HD35" i="40"/>
  <c r="HD34" i="40"/>
  <c r="HD33" i="40"/>
  <c r="HD31" i="40"/>
  <c r="HD30" i="40"/>
  <c r="HD29" i="40"/>
  <c r="HD28" i="40"/>
  <c r="HD27" i="40"/>
  <c r="HD26" i="40"/>
  <c r="HD25" i="40"/>
  <c r="HD24" i="40"/>
  <c r="HD23" i="40"/>
  <c r="HD22" i="40"/>
  <c r="HD21" i="40"/>
  <c r="HD20" i="40"/>
  <c r="HD19" i="40"/>
  <c r="HD17" i="40"/>
  <c r="HD16" i="40"/>
  <c r="HD14" i="40"/>
  <c r="HC38" i="40"/>
  <c r="CV37" i="40"/>
  <c r="HC37" i="40"/>
  <c r="HC36" i="40"/>
  <c r="HC35" i="40"/>
  <c r="HC34" i="40"/>
  <c r="HC33" i="40"/>
  <c r="HC31" i="40"/>
  <c r="HC30" i="40"/>
  <c r="HC29" i="40"/>
  <c r="HC28" i="40"/>
  <c r="HC27" i="40"/>
  <c r="HC26" i="40"/>
  <c r="HC25" i="40"/>
  <c r="HC24" i="40"/>
  <c r="HC23" i="40"/>
  <c r="HC21" i="40"/>
  <c r="HC19" i="40"/>
  <c r="HC18" i="40"/>
  <c r="HC17" i="40"/>
  <c r="HC16" i="40"/>
  <c r="HB38" i="40"/>
  <c r="CU37" i="40"/>
  <c r="HB37" i="40"/>
  <c r="HB36" i="40"/>
  <c r="HB35" i="40"/>
  <c r="HB34" i="40"/>
  <c r="HB33" i="40"/>
  <c r="HB31" i="40"/>
  <c r="HB30" i="40"/>
  <c r="HB29" i="40"/>
  <c r="HB28" i="40"/>
  <c r="HB27" i="40"/>
  <c r="HB26" i="40"/>
  <c r="HB25" i="40"/>
  <c r="HB24" i="40"/>
  <c r="HB23" i="40"/>
  <c r="HB22" i="40"/>
  <c r="HB21" i="40"/>
  <c r="HB19" i="40"/>
  <c r="HB18" i="40"/>
  <c r="HB17" i="40"/>
  <c r="HB16" i="40"/>
  <c r="HB15" i="40"/>
  <c r="HB14" i="40"/>
  <c r="HA38" i="40"/>
  <c r="CT37" i="40"/>
  <c r="HA37" i="40"/>
  <c r="HA36" i="40"/>
  <c r="HA35" i="40"/>
  <c r="HA34" i="40"/>
  <c r="HA33" i="40"/>
  <c r="HA31" i="40"/>
  <c r="HA30" i="40"/>
  <c r="HA29" i="40"/>
  <c r="HA28" i="40"/>
  <c r="HA27" i="40"/>
  <c r="HA26" i="40"/>
  <c r="HA25" i="40"/>
  <c r="HA24" i="40"/>
  <c r="HA23" i="40"/>
  <c r="HA21" i="40"/>
  <c r="HA20" i="40"/>
  <c r="HA19" i="40"/>
  <c r="HA17" i="40"/>
  <c r="HA16" i="40"/>
  <c r="HA15" i="40"/>
  <c r="GZ38" i="40"/>
  <c r="CS37" i="40"/>
  <c r="GZ37" i="40"/>
  <c r="GZ36" i="40"/>
  <c r="GZ35" i="40"/>
  <c r="GZ34" i="40"/>
  <c r="GZ33" i="40"/>
  <c r="GZ31" i="40"/>
  <c r="GZ30" i="40"/>
  <c r="GZ29" i="40"/>
  <c r="GZ28" i="40"/>
  <c r="GZ27" i="40"/>
  <c r="GZ26" i="40"/>
  <c r="GZ25" i="40"/>
  <c r="GZ24" i="40"/>
  <c r="GZ23" i="40"/>
  <c r="GZ21" i="40"/>
  <c r="GZ20" i="40"/>
  <c r="GZ18" i="40"/>
  <c r="GZ17" i="40"/>
  <c r="GZ16" i="40"/>
  <c r="GY38" i="40"/>
  <c r="CR37" i="40"/>
  <c r="GY37" i="40"/>
  <c r="GY36" i="40"/>
  <c r="GY35" i="40"/>
  <c r="GY34" i="40"/>
  <c r="GY33" i="40"/>
  <c r="GY31" i="40"/>
  <c r="GY30" i="40"/>
  <c r="GY29" i="40"/>
  <c r="GY28" i="40"/>
  <c r="GY27" i="40"/>
  <c r="GY26" i="40"/>
  <c r="GY25" i="40"/>
  <c r="GY24" i="40"/>
  <c r="GY23" i="40"/>
  <c r="GY22" i="40"/>
  <c r="GY21" i="40"/>
  <c r="GY17" i="40"/>
  <c r="GY15" i="40"/>
  <c r="GY14" i="40"/>
  <c r="GX38" i="40"/>
  <c r="CQ37" i="40"/>
  <c r="GX37" i="40"/>
  <c r="GX36" i="40"/>
  <c r="GX35" i="40"/>
  <c r="GX34" i="40"/>
  <c r="GX33" i="40"/>
  <c r="GX31" i="40"/>
  <c r="GX30" i="40"/>
  <c r="GX29" i="40"/>
  <c r="GX28" i="40"/>
  <c r="GX27" i="40"/>
  <c r="GX26" i="40"/>
  <c r="GX25" i="40"/>
  <c r="GX24" i="40"/>
  <c r="GX23" i="40"/>
  <c r="GX22" i="40"/>
  <c r="GX20" i="40"/>
  <c r="GX19" i="40"/>
  <c r="GX18" i="40"/>
  <c r="GX17" i="40"/>
  <c r="GX16" i="40"/>
  <c r="GX14" i="40"/>
  <c r="GW38" i="40"/>
  <c r="CP37" i="40"/>
  <c r="GW37" i="40"/>
  <c r="GW36" i="40"/>
  <c r="GW35" i="40"/>
  <c r="GW34" i="40"/>
  <c r="GW33" i="40"/>
  <c r="GW31" i="40"/>
  <c r="GW30" i="40"/>
  <c r="GW29" i="40"/>
  <c r="GW28" i="40"/>
  <c r="GW27" i="40"/>
  <c r="GW26" i="40"/>
  <c r="GW25" i="40"/>
  <c r="GW24" i="40"/>
  <c r="GW23" i="40"/>
  <c r="GW19" i="40"/>
  <c r="GW17" i="40"/>
  <c r="GW16" i="40"/>
  <c r="GW15" i="40"/>
  <c r="GV38" i="40"/>
  <c r="CO37" i="40"/>
  <c r="GV37" i="40"/>
  <c r="GV36" i="40"/>
  <c r="GV35" i="40"/>
  <c r="GV34" i="40"/>
  <c r="GV33" i="40"/>
  <c r="GV31" i="40"/>
  <c r="GV30" i="40"/>
  <c r="GV29" i="40"/>
  <c r="GV28" i="40"/>
  <c r="GV27" i="40"/>
  <c r="GV26" i="40"/>
  <c r="GV25" i="40"/>
  <c r="GV24" i="40"/>
  <c r="GV23" i="40"/>
  <c r="GV22" i="40"/>
  <c r="GV21" i="40"/>
  <c r="GV20" i="40"/>
  <c r="GV19" i="40"/>
  <c r="GV17" i="40"/>
  <c r="GV16" i="40"/>
  <c r="GV14" i="40"/>
  <c r="GU38" i="40"/>
  <c r="CN37" i="40"/>
  <c r="GU37" i="40"/>
  <c r="GU36" i="40"/>
  <c r="GU35" i="40"/>
  <c r="GU34" i="40"/>
  <c r="GU33" i="40"/>
  <c r="GU31" i="40"/>
  <c r="GU30" i="40"/>
  <c r="GU29" i="40"/>
  <c r="GU28" i="40"/>
  <c r="GU27" i="40"/>
  <c r="GU26" i="40"/>
  <c r="GU25" i="40"/>
  <c r="GU24" i="40"/>
  <c r="GU23" i="40"/>
  <c r="GU21" i="40"/>
  <c r="GU19" i="40"/>
  <c r="GU18" i="40"/>
  <c r="GU17" i="40"/>
  <c r="GU16" i="40"/>
  <c r="GT38" i="40"/>
  <c r="CM37" i="40"/>
  <c r="GT37" i="40"/>
  <c r="GT36" i="40"/>
  <c r="GT35" i="40"/>
  <c r="GT34" i="40"/>
  <c r="GT33" i="40"/>
  <c r="GT31" i="40"/>
  <c r="GT30" i="40"/>
  <c r="GT29" i="40"/>
  <c r="GT28" i="40"/>
  <c r="GT27" i="40"/>
  <c r="GT26" i="40"/>
  <c r="GT25" i="40"/>
  <c r="GT24" i="40"/>
  <c r="GT23" i="40"/>
  <c r="GT22" i="40"/>
  <c r="GT21" i="40"/>
  <c r="GT19" i="40"/>
  <c r="GT18" i="40"/>
  <c r="GT17" i="40"/>
  <c r="GT16" i="40"/>
  <c r="GT15" i="40"/>
  <c r="GT14" i="40"/>
  <c r="GS38" i="40"/>
  <c r="CL37" i="40"/>
  <c r="GS37" i="40"/>
  <c r="GS36" i="40"/>
  <c r="GS35" i="40"/>
  <c r="GS34" i="40"/>
  <c r="GS33" i="40"/>
  <c r="GS31" i="40"/>
  <c r="GS30" i="40"/>
  <c r="GS29" i="40"/>
  <c r="GS28" i="40"/>
  <c r="GS27" i="40"/>
  <c r="GS26" i="40"/>
  <c r="GS25" i="40"/>
  <c r="GS24" i="40"/>
  <c r="GS23" i="40"/>
  <c r="GS21" i="40"/>
  <c r="GS20" i="40"/>
  <c r="GS19" i="40"/>
  <c r="GS17" i="40"/>
  <c r="GS16" i="40"/>
  <c r="GS15" i="40"/>
  <c r="GR38" i="40"/>
  <c r="CK37" i="40"/>
  <c r="GR37" i="40"/>
  <c r="GR36" i="40"/>
  <c r="GR35" i="40"/>
  <c r="GR34" i="40"/>
  <c r="GR33" i="40"/>
  <c r="GR31" i="40"/>
  <c r="GR30" i="40"/>
  <c r="GR29" i="40"/>
  <c r="GR28" i="40"/>
  <c r="GR27" i="40"/>
  <c r="GR26" i="40"/>
  <c r="GR25" i="40"/>
  <c r="GR24" i="40"/>
  <c r="GR23" i="40"/>
  <c r="GR21" i="40"/>
  <c r="GR20" i="40"/>
  <c r="GR18" i="40"/>
  <c r="GR17" i="40"/>
  <c r="GR16" i="40"/>
  <c r="GQ38" i="40"/>
  <c r="CJ37" i="40"/>
  <c r="GQ37" i="40"/>
  <c r="GQ36" i="40"/>
  <c r="GQ35" i="40"/>
  <c r="GQ34" i="40"/>
  <c r="GQ33" i="40"/>
  <c r="GQ31" i="40"/>
  <c r="GQ30" i="40"/>
  <c r="GQ29" i="40"/>
  <c r="GQ28" i="40"/>
  <c r="GQ27" i="40"/>
  <c r="GQ26" i="40"/>
  <c r="GQ25" i="40"/>
  <c r="GQ24" i="40"/>
  <c r="GQ23" i="40"/>
  <c r="GQ22" i="40"/>
  <c r="GQ21" i="40"/>
  <c r="GQ17" i="40"/>
  <c r="GQ15" i="40"/>
  <c r="GQ14" i="40"/>
  <c r="GP38" i="40"/>
  <c r="CI37" i="40"/>
  <c r="GP37" i="40"/>
  <c r="GP36" i="40"/>
  <c r="GP35" i="40"/>
  <c r="GP34" i="40"/>
  <c r="GP33" i="40"/>
  <c r="GP31" i="40"/>
  <c r="GP30" i="40"/>
  <c r="GP29" i="40"/>
  <c r="GP28" i="40"/>
  <c r="GP27" i="40"/>
  <c r="GP26" i="40"/>
  <c r="GP25" i="40"/>
  <c r="GP24" i="40"/>
  <c r="GP23" i="40"/>
  <c r="GP22" i="40"/>
  <c r="GP20" i="40"/>
  <c r="GP19" i="40"/>
  <c r="GP18" i="40"/>
  <c r="GP17" i="40"/>
  <c r="GP16" i="40"/>
  <c r="GP14" i="40"/>
  <c r="GO38" i="40"/>
  <c r="CH37" i="40"/>
  <c r="GO37" i="40"/>
  <c r="GO36" i="40"/>
  <c r="GO35" i="40"/>
  <c r="GO34" i="40"/>
  <c r="GO33" i="40"/>
  <c r="GO31" i="40"/>
  <c r="GO30" i="40"/>
  <c r="GO29" i="40"/>
  <c r="GO28" i="40"/>
  <c r="GO27" i="40"/>
  <c r="GO26" i="40"/>
  <c r="GO25" i="40"/>
  <c r="GO24" i="40"/>
  <c r="GO23" i="40"/>
  <c r="GO19" i="40"/>
  <c r="GO17" i="40"/>
  <c r="GO16" i="40"/>
  <c r="GO15" i="40"/>
  <c r="GN38" i="40"/>
  <c r="CG37" i="40"/>
  <c r="GN37" i="40"/>
  <c r="GN36" i="40"/>
  <c r="GN35" i="40"/>
  <c r="GN34" i="40"/>
  <c r="GN33" i="40"/>
  <c r="GN31" i="40"/>
  <c r="GN30" i="40"/>
  <c r="GN29" i="40"/>
  <c r="GN28" i="40"/>
  <c r="GN27" i="40"/>
  <c r="GN26" i="40"/>
  <c r="GN25" i="40"/>
  <c r="GN24" i="40"/>
  <c r="GN23" i="40"/>
  <c r="GN22" i="40"/>
  <c r="GN21" i="40"/>
  <c r="GN20" i="40"/>
  <c r="GN19" i="40"/>
  <c r="GN17" i="40"/>
  <c r="GN16" i="40"/>
  <c r="GN14" i="40"/>
  <c r="GM38" i="40"/>
  <c r="CF37" i="40"/>
  <c r="GM37" i="40"/>
  <c r="GM36" i="40"/>
  <c r="GM35" i="40"/>
  <c r="GM34" i="40"/>
  <c r="GM33" i="40"/>
  <c r="GM31" i="40"/>
  <c r="GM30" i="40"/>
  <c r="GM29" i="40"/>
  <c r="GM28" i="40"/>
  <c r="GM27" i="40"/>
  <c r="GM26" i="40"/>
  <c r="GM25" i="40"/>
  <c r="GM24" i="40"/>
  <c r="GM23" i="40"/>
  <c r="GM21" i="40"/>
  <c r="GM19" i="40"/>
  <c r="GM18" i="40"/>
  <c r="GM17" i="40"/>
  <c r="GM16" i="40"/>
  <c r="GL38" i="40"/>
  <c r="CE37" i="40"/>
  <c r="GL37" i="40"/>
  <c r="GL36" i="40"/>
  <c r="GL35" i="40"/>
  <c r="GL34" i="40"/>
  <c r="GL33" i="40"/>
  <c r="GL31" i="40"/>
  <c r="GL30" i="40"/>
  <c r="GL29" i="40"/>
  <c r="GL28" i="40"/>
  <c r="GL27" i="40"/>
  <c r="GL26" i="40"/>
  <c r="GL25" i="40"/>
  <c r="GL24" i="40"/>
  <c r="GL23" i="40"/>
  <c r="GL22" i="40"/>
  <c r="GL21" i="40"/>
  <c r="GL19" i="40"/>
  <c r="GL18" i="40"/>
  <c r="GL17" i="40"/>
  <c r="GL16" i="40"/>
  <c r="GL15" i="40"/>
  <c r="GL14" i="40"/>
  <c r="GK38" i="40"/>
  <c r="CD37" i="40"/>
  <c r="GK37" i="40"/>
  <c r="GK36" i="40"/>
  <c r="GK35" i="40"/>
  <c r="GK34" i="40"/>
  <c r="GK33" i="40"/>
  <c r="GK31" i="40"/>
  <c r="GK30" i="40"/>
  <c r="GK29" i="40"/>
  <c r="GK28" i="40"/>
  <c r="GK27" i="40"/>
  <c r="GK26" i="40"/>
  <c r="GK25" i="40"/>
  <c r="GK24" i="40"/>
  <c r="GK23" i="40"/>
  <c r="GK21" i="40"/>
  <c r="GK20" i="40"/>
  <c r="GK19" i="40"/>
  <c r="GK17" i="40"/>
  <c r="GK16" i="40"/>
  <c r="GK15" i="40"/>
  <c r="GJ38" i="40"/>
  <c r="CC37" i="40"/>
  <c r="GJ37" i="40"/>
  <c r="GJ36" i="40"/>
  <c r="GJ35" i="40"/>
  <c r="GJ34" i="40"/>
  <c r="GJ33" i="40"/>
  <c r="GJ31" i="40"/>
  <c r="GJ30" i="40"/>
  <c r="GJ29" i="40"/>
  <c r="GJ28" i="40"/>
  <c r="GJ27" i="40"/>
  <c r="GJ26" i="40"/>
  <c r="GJ25" i="40"/>
  <c r="GJ24" i="40"/>
  <c r="GJ23" i="40"/>
  <c r="GJ21" i="40"/>
  <c r="GJ20" i="40"/>
  <c r="GJ18" i="40"/>
  <c r="GJ17" i="40"/>
  <c r="GJ16" i="40"/>
  <c r="GI38" i="40"/>
  <c r="CB37" i="40"/>
  <c r="GI37" i="40"/>
  <c r="GI36" i="40"/>
  <c r="GI35" i="40"/>
  <c r="GI34" i="40"/>
  <c r="GI33" i="40"/>
  <c r="GI31" i="40"/>
  <c r="GI30" i="40"/>
  <c r="GI29" i="40"/>
  <c r="GI28" i="40"/>
  <c r="GI27" i="40"/>
  <c r="GI26" i="40"/>
  <c r="GI25" i="40"/>
  <c r="GI24" i="40"/>
  <c r="GI23" i="40"/>
  <c r="GI22" i="40"/>
  <c r="GI21" i="40"/>
  <c r="GI17" i="40"/>
  <c r="GI15" i="40"/>
  <c r="GI14" i="40"/>
  <c r="C11" i="40"/>
  <c r="C10" i="40"/>
  <c r="C9" i="40"/>
  <c r="C8" i="40"/>
  <c r="C7" i="40"/>
  <c r="HW141" i="40"/>
  <c r="EU61" i="40"/>
  <c r="EU58" i="40"/>
  <c r="BZ141" i="40"/>
  <c r="ET61" i="40"/>
  <c r="ET58" i="40"/>
  <c r="BY141" i="40"/>
  <c r="ES61" i="40"/>
  <c r="ES58" i="40"/>
  <c r="BX141" i="40"/>
  <c r="EQ61" i="40"/>
  <c r="EQ58" i="40"/>
  <c r="BV141" i="40"/>
  <c r="EM61" i="40"/>
  <c r="EM58" i="40"/>
  <c r="BR141" i="40"/>
  <c r="EL61" i="40"/>
  <c r="EL58" i="40"/>
  <c r="BQ141" i="40"/>
  <c r="EK61" i="40"/>
  <c r="EK58" i="40"/>
  <c r="BP141" i="40"/>
  <c r="EI61" i="40"/>
  <c r="EI58" i="40"/>
  <c r="BN141" i="40"/>
  <c r="EE61" i="40"/>
  <c r="EE58" i="40"/>
  <c r="BJ141" i="40"/>
  <c r="ED61" i="40"/>
  <c r="ED58" i="40"/>
  <c r="BI141" i="40"/>
  <c r="EC61" i="40"/>
  <c r="EC58" i="40"/>
  <c r="EA61" i="40"/>
  <c r="EA58" i="40"/>
  <c r="BG141" i="40"/>
  <c r="DW61" i="40"/>
  <c r="DW58" i="40"/>
  <c r="BC141" i="40"/>
  <c r="DV61" i="40"/>
  <c r="DV58" i="40"/>
  <c r="BB141" i="40"/>
  <c r="DU61" i="40"/>
  <c r="DU58" i="40"/>
  <c r="BA141" i="40"/>
  <c r="DS61" i="40"/>
  <c r="DS58" i="40"/>
  <c r="AY141" i="40"/>
  <c r="DO61" i="40"/>
  <c r="DO58" i="40"/>
  <c r="AU141" i="40"/>
  <c r="DN61" i="40"/>
  <c r="DN58" i="40"/>
  <c r="AT141" i="40"/>
  <c r="DM61" i="40"/>
  <c r="DM58" i="40"/>
  <c r="AS141" i="40"/>
  <c r="AR141" i="40"/>
  <c r="HW140" i="40"/>
  <c r="ES60" i="40"/>
  <c r="BX140" i="40"/>
  <c r="ER60" i="40"/>
  <c r="ER58" i="40"/>
  <c r="BW140" i="40"/>
  <c r="EQ60" i="40"/>
  <c r="BV140" i="40"/>
  <c r="EK60" i="40"/>
  <c r="BP140" i="40"/>
  <c r="EJ60" i="40"/>
  <c r="EJ58" i="40"/>
  <c r="BO140" i="40"/>
  <c r="EI60" i="40"/>
  <c r="BN140" i="40"/>
  <c r="EC60" i="40"/>
  <c r="EB60" i="40"/>
  <c r="EB58" i="40"/>
  <c r="BH140" i="40"/>
  <c r="EA60" i="40"/>
  <c r="BG140" i="40"/>
  <c r="DU60" i="40"/>
  <c r="BA140" i="40"/>
  <c r="DT60" i="40"/>
  <c r="DT58" i="40"/>
  <c r="AZ140" i="40"/>
  <c r="DS60" i="40"/>
  <c r="AY140" i="40"/>
  <c r="DM60" i="40"/>
  <c r="AS140" i="40"/>
  <c r="AR140" i="40"/>
  <c r="HW139" i="40"/>
  <c r="EP59" i="40"/>
  <c r="EP58" i="40"/>
  <c r="BU139" i="40"/>
  <c r="DR59" i="40"/>
  <c r="DR58" i="40"/>
  <c r="AX139" i="40"/>
  <c r="AR139" i="40"/>
  <c r="HW138" i="40"/>
  <c r="BZ138" i="40"/>
  <c r="BY138" i="40"/>
  <c r="BX138" i="40"/>
  <c r="BW138" i="40"/>
  <c r="BV138" i="40"/>
  <c r="BR138" i="40"/>
  <c r="BQ138" i="40"/>
  <c r="BP138" i="40"/>
  <c r="BO138" i="40"/>
  <c r="BN138" i="40"/>
  <c r="BJ138" i="40"/>
  <c r="BI138" i="40"/>
  <c r="BH138" i="40"/>
  <c r="BG138" i="40"/>
  <c r="BC138" i="40"/>
  <c r="BB138" i="40"/>
  <c r="BA138" i="40"/>
  <c r="AZ138" i="40"/>
  <c r="AY138" i="40"/>
  <c r="AU138" i="40"/>
  <c r="AT138" i="40"/>
  <c r="AS138" i="40"/>
  <c r="HW137" i="40"/>
  <c r="BZ137" i="40"/>
  <c r="BY137" i="40"/>
  <c r="BX137" i="40"/>
  <c r="BW137" i="40"/>
  <c r="BV137" i="40"/>
  <c r="BU137" i="40"/>
  <c r="BT137" i="40"/>
  <c r="BS137" i="40"/>
  <c r="BR137" i="40"/>
  <c r="BQ137" i="40"/>
  <c r="BP137" i="40"/>
  <c r="BO137" i="40"/>
  <c r="BN137" i="40"/>
  <c r="BM137" i="40"/>
  <c r="BL137" i="40"/>
  <c r="BK137" i="40"/>
  <c r="BJ137" i="40"/>
  <c r="BI137" i="40"/>
  <c r="BH137" i="40"/>
  <c r="BG137" i="40"/>
  <c r="BF137" i="40"/>
  <c r="BE137" i="40"/>
  <c r="BD137" i="40"/>
  <c r="BC137" i="40"/>
  <c r="BB137" i="40"/>
  <c r="BA137" i="40"/>
  <c r="AZ137" i="40"/>
  <c r="AY137" i="40"/>
  <c r="AX137" i="40"/>
  <c r="AW137" i="40"/>
  <c r="AV137" i="40"/>
  <c r="AU137" i="40"/>
  <c r="AT137" i="40"/>
  <c r="AS137" i="40"/>
  <c r="AO124" i="40"/>
  <c r="AN124" i="40"/>
  <c r="AM124" i="40"/>
  <c r="AL124" i="40"/>
  <c r="AK124" i="40"/>
  <c r="AJ124" i="40"/>
  <c r="AI124" i="40"/>
  <c r="AH124" i="40"/>
  <c r="AG124" i="40"/>
  <c r="AF124" i="40"/>
  <c r="AE124" i="40"/>
  <c r="AD124" i="40"/>
  <c r="AB124" i="40"/>
  <c r="Z124" i="40"/>
  <c r="Y124" i="40"/>
  <c r="V124" i="40"/>
  <c r="U124" i="40"/>
  <c r="T124" i="40"/>
  <c r="S124" i="40"/>
  <c r="R124" i="40"/>
  <c r="Q124" i="40"/>
  <c r="P124" i="40"/>
  <c r="O124" i="40"/>
  <c r="N124" i="40"/>
  <c r="M124" i="40"/>
  <c r="L124" i="40"/>
  <c r="K124" i="40"/>
  <c r="J124" i="40"/>
  <c r="I124" i="40"/>
  <c r="H124" i="40"/>
  <c r="G124" i="40"/>
  <c r="F124" i="40"/>
  <c r="E124" i="40"/>
  <c r="D124" i="40"/>
  <c r="C124" i="40"/>
  <c r="B124" i="40"/>
  <c r="ER50" i="40"/>
  <c r="ER47" i="40"/>
  <c r="BW103" i="40"/>
  <c r="EQ50" i="40"/>
  <c r="EQ47" i="40"/>
  <c r="BV103" i="40"/>
  <c r="EJ50" i="40"/>
  <c r="EJ47" i="40"/>
  <c r="BO103" i="40"/>
  <c r="EI50" i="40"/>
  <c r="EI47" i="40"/>
  <c r="BN103" i="40"/>
  <c r="EB50" i="40"/>
  <c r="EB47" i="40"/>
  <c r="BH103" i="40"/>
  <c r="EA50" i="40"/>
  <c r="EA47" i="40"/>
  <c r="BG103" i="40"/>
  <c r="DT50" i="40"/>
  <c r="DT47" i="40"/>
  <c r="AZ103" i="40"/>
  <c r="DS50" i="40"/>
  <c r="DS47" i="40"/>
  <c r="AY103" i="40"/>
  <c r="AR103" i="40"/>
  <c r="EP49" i="40"/>
  <c r="EP47" i="40"/>
  <c r="BU102" i="40"/>
  <c r="EO49" i="40"/>
  <c r="EO47" i="40"/>
  <c r="BT102" i="40"/>
  <c r="EN49" i="40"/>
  <c r="EN47" i="40"/>
  <c r="BS102" i="40"/>
  <c r="EH49" i="40"/>
  <c r="EH47" i="40"/>
  <c r="BM102" i="40"/>
  <c r="EG49" i="40"/>
  <c r="EG47" i="40"/>
  <c r="BL102" i="40"/>
  <c r="EF49" i="40"/>
  <c r="EF47" i="40"/>
  <c r="BK102" i="40"/>
  <c r="DZ49" i="40"/>
  <c r="DZ47" i="40"/>
  <c r="BF102" i="40"/>
  <c r="DY49" i="40"/>
  <c r="DY47" i="40"/>
  <c r="BE102" i="40"/>
  <c r="DX49" i="40"/>
  <c r="DX47" i="40"/>
  <c r="BD102" i="40"/>
  <c r="DR49" i="40"/>
  <c r="DR47" i="40"/>
  <c r="AX102" i="40"/>
  <c r="DQ49" i="40"/>
  <c r="DQ47" i="40"/>
  <c r="AW102" i="40"/>
  <c r="DP49" i="40"/>
  <c r="DP47" i="40"/>
  <c r="AV102" i="40"/>
  <c r="AR102" i="40"/>
  <c r="ER48" i="40"/>
  <c r="BW101" i="40"/>
  <c r="EQ48" i="40"/>
  <c r="BV101" i="40"/>
  <c r="EJ48" i="40"/>
  <c r="BO101" i="40"/>
  <c r="EI48" i="40"/>
  <c r="BN101" i="40"/>
  <c r="EB48" i="40"/>
  <c r="BH101" i="40"/>
  <c r="EA48" i="40"/>
  <c r="BG101" i="40"/>
  <c r="AR101" i="40"/>
  <c r="EA49" i="40"/>
  <c r="BG102" i="40"/>
  <c r="P125" i="40"/>
  <c r="DT48" i="40"/>
  <c r="AZ101" i="40"/>
  <c r="DS48" i="40"/>
  <c r="AY101" i="40"/>
  <c r="BZ100" i="40"/>
  <c r="BY100" i="40"/>
  <c r="BX100" i="40"/>
  <c r="BW100" i="40"/>
  <c r="BV100" i="40"/>
  <c r="BU100" i="40"/>
  <c r="BT100" i="40"/>
  <c r="BS100" i="40"/>
  <c r="BR100" i="40"/>
  <c r="BQ100" i="40"/>
  <c r="BP100" i="40"/>
  <c r="BO100" i="40"/>
  <c r="BN100" i="40"/>
  <c r="BM100" i="40"/>
  <c r="BL100" i="40"/>
  <c r="BK100" i="40"/>
  <c r="BJ100" i="40"/>
  <c r="BI100" i="40"/>
  <c r="BH100" i="40"/>
  <c r="BG100" i="40"/>
  <c r="BF100" i="40"/>
  <c r="BE100" i="40"/>
  <c r="BD100" i="40"/>
  <c r="BC100" i="40"/>
  <c r="BB100" i="40"/>
  <c r="BA100" i="40"/>
  <c r="AZ100" i="40"/>
  <c r="AY100" i="40"/>
  <c r="AX100" i="40"/>
  <c r="AW100" i="40"/>
  <c r="AV100" i="40"/>
  <c r="AU100" i="40"/>
  <c r="AT100" i="40"/>
  <c r="AS100" i="40"/>
  <c r="AJ36" i="40"/>
  <c r="AJ88" i="40"/>
  <c r="EP88" i="40"/>
  <c r="BW36" i="40"/>
  <c r="BW88" i="40"/>
  <c r="GD88" i="40"/>
  <c r="BU36" i="40"/>
  <c r="BU88" i="40"/>
  <c r="GB88" i="40"/>
  <c r="BT36" i="40"/>
  <c r="BT88" i="40"/>
  <c r="GA88" i="40"/>
  <c r="BR36" i="40"/>
  <c r="BR88" i="40"/>
  <c r="FY88" i="40"/>
  <c r="BE36" i="40"/>
  <c r="BE88" i="40"/>
  <c r="FK88" i="40"/>
  <c r="BC36" i="40"/>
  <c r="BC88" i="40"/>
  <c r="FI88" i="40"/>
  <c r="AZ36" i="40"/>
  <c r="AZ88" i="40"/>
  <c r="FF88" i="40"/>
  <c r="AO36" i="40"/>
  <c r="AO88" i="40"/>
  <c r="EU88" i="40"/>
  <c r="AM36" i="40"/>
  <c r="AM88" i="40"/>
  <c r="ES88" i="40"/>
  <c r="S36" i="40"/>
  <c r="S88" i="40"/>
  <c r="EC88" i="40"/>
  <c r="GI87" i="40"/>
  <c r="BZ35" i="40"/>
  <c r="BZ87" i="40"/>
  <c r="GG87" i="40"/>
  <c r="BR35" i="40"/>
  <c r="BR87" i="40"/>
  <c r="FY87" i="40"/>
  <c r="BN35" i="40"/>
  <c r="BN87" i="40"/>
  <c r="FU87" i="40"/>
  <c r="BM35" i="40"/>
  <c r="BM87" i="40"/>
  <c r="FT87" i="40"/>
  <c r="BL35" i="40"/>
  <c r="BL87" i="40"/>
  <c r="FS87" i="40"/>
  <c r="BJ35" i="40"/>
  <c r="BJ87" i="40"/>
  <c r="FQ87" i="40"/>
  <c r="AZ35" i="40"/>
  <c r="AZ87" i="40"/>
  <c r="FF87" i="40"/>
  <c r="AY35" i="40"/>
  <c r="AY87" i="40"/>
  <c r="FE87" i="40"/>
  <c r="AX35" i="40"/>
  <c r="AX87" i="40"/>
  <c r="FD87" i="40"/>
  <c r="AW35" i="40"/>
  <c r="AW87" i="40"/>
  <c r="FC87" i="40"/>
  <c r="AU35" i="40"/>
  <c r="AU87" i="40"/>
  <c r="FA87" i="40"/>
  <c r="AJ35" i="40"/>
  <c r="AJ87" i="40"/>
  <c r="EP87" i="40"/>
  <c r="AH35" i="40"/>
  <c r="AH87" i="40"/>
  <c r="EN87" i="40"/>
  <c r="AG35" i="40"/>
  <c r="AG87" i="40"/>
  <c r="EM87" i="40"/>
  <c r="BZ85" i="40"/>
  <c r="GG85" i="40"/>
  <c r="BY85" i="40"/>
  <c r="GF85" i="40"/>
  <c r="BX85" i="40"/>
  <c r="GE85" i="40"/>
  <c r="BW85" i="40"/>
  <c r="GD85" i="40"/>
  <c r="BT85" i="40"/>
  <c r="GA85" i="40"/>
  <c r="BS85" i="40"/>
  <c r="FZ85" i="40"/>
  <c r="BR85" i="40"/>
  <c r="FY85" i="40"/>
  <c r="BQ85" i="40"/>
  <c r="FX85" i="40"/>
  <c r="BP85" i="40"/>
  <c r="FW85" i="40"/>
  <c r="BO85" i="40"/>
  <c r="FV85" i="40"/>
  <c r="BL85" i="40"/>
  <c r="FS85" i="40"/>
  <c r="BK85" i="40"/>
  <c r="FR85" i="40"/>
  <c r="BJ85" i="40"/>
  <c r="FQ85" i="40"/>
  <c r="BI85" i="40"/>
  <c r="FP85" i="40"/>
  <c r="FO85" i="40"/>
  <c r="BH85" i="40"/>
  <c r="FN85" i="40"/>
  <c r="BE85" i="40"/>
  <c r="FK85" i="40"/>
  <c r="BD85" i="40"/>
  <c r="FJ85" i="40"/>
  <c r="BC85" i="40"/>
  <c r="FI85" i="40"/>
  <c r="BB85" i="40"/>
  <c r="FH85" i="40"/>
  <c r="BA85" i="40"/>
  <c r="FG85" i="40"/>
  <c r="AZ85" i="40"/>
  <c r="FF85" i="40"/>
  <c r="AW85" i="40"/>
  <c r="FC85" i="40"/>
  <c r="AV85" i="40"/>
  <c r="FB85" i="40"/>
  <c r="AU85" i="40"/>
  <c r="FA85" i="40"/>
  <c r="AT85" i="40"/>
  <c r="EZ85" i="40"/>
  <c r="AS85" i="40"/>
  <c r="EY85" i="40"/>
  <c r="AR85" i="40"/>
  <c r="EX85" i="40"/>
  <c r="AO85" i="40"/>
  <c r="EU85" i="40"/>
  <c r="AN85" i="40"/>
  <c r="ET85" i="40"/>
  <c r="AM85" i="40"/>
  <c r="ES85" i="40"/>
  <c r="AL85" i="40"/>
  <c r="ER85" i="40"/>
  <c r="AK85" i="40"/>
  <c r="EQ85" i="40"/>
  <c r="AJ85" i="40"/>
  <c r="EP85" i="40"/>
  <c r="AG85" i="40"/>
  <c r="EM85" i="40"/>
  <c r="AF85" i="40"/>
  <c r="EL85" i="40"/>
  <c r="AE85" i="40"/>
  <c r="EK85" i="40"/>
  <c r="AD85" i="40"/>
  <c r="EJ85" i="40"/>
  <c r="AB85" i="40"/>
  <c r="EI85" i="40"/>
  <c r="Z85" i="40"/>
  <c r="EH85" i="40"/>
  <c r="Y85" i="40"/>
  <c r="EG85" i="40"/>
  <c r="V85" i="40"/>
  <c r="EF85" i="40"/>
  <c r="U85" i="40"/>
  <c r="EE85" i="40"/>
  <c r="T85" i="40"/>
  <c r="ED85" i="40"/>
  <c r="S85" i="40"/>
  <c r="EC85" i="40"/>
  <c r="R85" i="40"/>
  <c r="EB85" i="40"/>
  <c r="Q85" i="40"/>
  <c r="EA85" i="40"/>
  <c r="P85" i="40"/>
  <c r="DZ85" i="40"/>
  <c r="O85" i="40"/>
  <c r="DY85" i="40"/>
  <c r="N85" i="40"/>
  <c r="DX85" i="40"/>
  <c r="M85" i="40"/>
  <c r="DW85" i="40"/>
  <c r="L85" i="40"/>
  <c r="DV85" i="40"/>
  <c r="K85" i="40"/>
  <c r="DU85" i="40"/>
  <c r="J85" i="40"/>
  <c r="DT85" i="40"/>
  <c r="I85" i="40"/>
  <c r="DS85" i="40"/>
  <c r="H85" i="40"/>
  <c r="DR85" i="40"/>
  <c r="G85" i="40"/>
  <c r="DQ85" i="40"/>
  <c r="F85" i="40"/>
  <c r="DP85" i="40"/>
  <c r="E85" i="40"/>
  <c r="DO85" i="40"/>
  <c r="D85" i="40"/>
  <c r="DN85" i="40"/>
  <c r="C85" i="40"/>
  <c r="DM85" i="40"/>
  <c r="DT61" i="40"/>
  <c r="GL61" i="40"/>
  <c r="GK61" i="40"/>
  <c r="DR61" i="40"/>
  <c r="GJ61" i="40"/>
  <c r="GD61" i="40"/>
  <c r="GC61" i="40"/>
  <c r="GB61" i="40"/>
  <c r="GA61" i="40"/>
  <c r="FZ61" i="40"/>
  <c r="FY61" i="40"/>
  <c r="FX61" i="40"/>
  <c r="FW61" i="40"/>
  <c r="FV61" i="40"/>
  <c r="FU61" i="40"/>
  <c r="FT61" i="40"/>
  <c r="FS61" i="40"/>
  <c r="FR61" i="40"/>
  <c r="FQ61" i="40"/>
  <c r="FP61" i="40"/>
  <c r="FO61" i="40"/>
  <c r="FN61" i="40"/>
  <c r="FM61" i="40"/>
  <c r="FL61" i="40"/>
  <c r="FK61" i="40"/>
  <c r="FJ61" i="40"/>
  <c r="FI61" i="40"/>
  <c r="FH61" i="40"/>
  <c r="FG61" i="40"/>
  <c r="FF61" i="40"/>
  <c r="FE61" i="40"/>
  <c r="FD61" i="40"/>
  <c r="FC61" i="40"/>
  <c r="FB61" i="40"/>
  <c r="FA61" i="40"/>
  <c r="EZ61" i="40"/>
  <c r="EY61" i="40"/>
  <c r="EX61" i="40"/>
  <c r="EW61" i="40"/>
  <c r="EV61" i="40"/>
  <c r="ER61" i="40"/>
  <c r="BW141" i="40"/>
  <c r="EP61" i="40"/>
  <c r="BU141" i="40"/>
  <c r="EO61" i="40"/>
  <c r="EN61" i="40"/>
  <c r="EJ61" i="40"/>
  <c r="BO141" i="40"/>
  <c r="EH61" i="40"/>
  <c r="EH58" i="40"/>
  <c r="BM141" i="40"/>
  <c r="EG61" i="40"/>
  <c r="EF61" i="40"/>
  <c r="EB61" i="40"/>
  <c r="BH141" i="40"/>
  <c r="DZ61" i="40"/>
  <c r="DZ58" i="40"/>
  <c r="BF141" i="40"/>
  <c r="DY61" i="40"/>
  <c r="DX61" i="40"/>
  <c r="DX58" i="40"/>
  <c r="BD141" i="40"/>
  <c r="HS61" i="40"/>
  <c r="HR61" i="40"/>
  <c r="AZ141" i="40"/>
  <c r="AX141" i="40"/>
  <c r="DQ61" i="40"/>
  <c r="DP61" i="40"/>
  <c r="GH61" i="40"/>
  <c r="GG61" i="40"/>
  <c r="GF61" i="40"/>
  <c r="GE61" i="40"/>
  <c r="GL60" i="40"/>
  <c r="GK60" i="40"/>
  <c r="GD60" i="40"/>
  <c r="GC60" i="40"/>
  <c r="GB60" i="40"/>
  <c r="GA60" i="40"/>
  <c r="FZ60" i="40"/>
  <c r="FY60" i="40"/>
  <c r="FX60" i="40"/>
  <c r="FW60" i="40"/>
  <c r="FV60" i="40"/>
  <c r="FU60" i="40"/>
  <c r="FT60" i="40"/>
  <c r="FS60" i="40"/>
  <c r="FR60" i="40"/>
  <c r="FQ60" i="40"/>
  <c r="FP60" i="40"/>
  <c r="FO60" i="40"/>
  <c r="FN60" i="40"/>
  <c r="FM60" i="40"/>
  <c r="FL60" i="40"/>
  <c r="FK60" i="40"/>
  <c r="FJ60" i="40"/>
  <c r="FI60" i="40"/>
  <c r="FH60" i="40"/>
  <c r="FG60" i="40"/>
  <c r="FF60" i="40"/>
  <c r="FE60" i="40"/>
  <c r="FD60" i="40"/>
  <c r="FC60" i="40"/>
  <c r="FB60" i="40"/>
  <c r="FA60" i="40"/>
  <c r="EZ60" i="40"/>
  <c r="EY60" i="40"/>
  <c r="EX60" i="40"/>
  <c r="EW60" i="40"/>
  <c r="EV60" i="40"/>
  <c r="EU60" i="40"/>
  <c r="BZ140" i="40"/>
  <c r="ET60" i="40"/>
  <c r="BY140" i="40"/>
  <c r="EP60" i="40"/>
  <c r="BU140" i="40"/>
  <c r="EO60" i="40"/>
  <c r="EN60" i="40"/>
  <c r="EM60" i="40"/>
  <c r="BR140" i="40"/>
  <c r="EL60" i="40"/>
  <c r="BQ140" i="40"/>
  <c r="EH60" i="40"/>
  <c r="BM140" i="40"/>
  <c r="EG60" i="40"/>
  <c r="EF60" i="40"/>
  <c r="EE60" i="40"/>
  <c r="BJ140" i="40"/>
  <c r="ED60" i="40"/>
  <c r="BI140" i="40"/>
  <c r="DZ60" i="40"/>
  <c r="BF140" i="40"/>
  <c r="DY60" i="40"/>
  <c r="DX60" i="40"/>
  <c r="DW60" i="40"/>
  <c r="BC140" i="40"/>
  <c r="DV60" i="40"/>
  <c r="BB140" i="40"/>
  <c r="HR60" i="40"/>
  <c r="DR60" i="40"/>
  <c r="AX140" i="40"/>
  <c r="DQ60" i="40"/>
  <c r="DP60" i="40"/>
  <c r="DO60" i="40"/>
  <c r="AU140" i="40"/>
  <c r="DN60" i="40"/>
  <c r="AT140" i="40"/>
  <c r="GE60" i="40"/>
  <c r="DT59" i="40"/>
  <c r="GL59" i="40"/>
  <c r="DS59" i="40"/>
  <c r="GK59" i="40"/>
  <c r="GJ59" i="40"/>
  <c r="GD59" i="40"/>
  <c r="GC59" i="40"/>
  <c r="GB59" i="40"/>
  <c r="GA59" i="40"/>
  <c r="FZ59" i="40"/>
  <c r="FY59" i="40"/>
  <c r="FX59" i="40"/>
  <c r="FW59" i="40"/>
  <c r="FV59" i="40"/>
  <c r="FU59" i="40"/>
  <c r="FT59" i="40"/>
  <c r="FS59" i="40"/>
  <c r="FR59" i="40"/>
  <c r="FQ59" i="40"/>
  <c r="FP59" i="40"/>
  <c r="FO59" i="40"/>
  <c r="FN59" i="40"/>
  <c r="FM59" i="40"/>
  <c r="FL59" i="40"/>
  <c r="FK59" i="40"/>
  <c r="FJ59" i="40"/>
  <c r="FI59" i="40"/>
  <c r="FH59" i="40"/>
  <c r="FG59" i="40"/>
  <c r="FF59" i="40"/>
  <c r="FE59" i="40"/>
  <c r="FD59" i="40"/>
  <c r="FC59" i="40"/>
  <c r="FB59" i="40"/>
  <c r="FA59" i="40"/>
  <c r="EZ59" i="40"/>
  <c r="EY59" i="40"/>
  <c r="EX59" i="40"/>
  <c r="EW59" i="40"/>
  <c r="EV59" i="40"/>
  <c r="EU59" i="40"/>
  <c r="BZ139" i="40"/>
  <c r="ET59" i="40"/>
  <c r="BY139" i="40"/>
  <c r="ES59" i="40"/>
  <c r="BX139" i="40"/>
  <c r="ER59" i="40"/>
  <c r="BW139" i="40"/>
  <c r="EQ59" i="40"/>
  <c r="BV139" i="40"/>
  <c r="EO59" i="40"/>
  <c r="EN59" i="40"/>
  <c r="EN58" i="40"/>
  <c r="BS139" i="40"/>
  <c r="EM59" i="40"/>
  <c r="BR139" i="40"/>
  <c r="EL59" i="40"/>
  <c r="BQ139" i="40"/>
  <c r="EK59" i="40"/>
  <c r="BP139" i="40"/>
  <c r="EJ59" i="40"/>
  <c r="BO139" i="40"/>
  <c r="EI59" i="40"/>
  <c r="BN139" i="40"/>
  <c r="EH59" i="40"/>
  <c r="BM139" i="40"/>
  <c r="EG59" i="40"/>
  <c r="EF59" i="40"/>
  <c r="EF58" i="40"/>
  <c r="BK139" i="40"/>
  <c r="EE59" i="40"/>
  <c r="BJ139" i="40"/>
  <c r="ED59" i="40"/>
  <c r="BI139" i="40"/>
  <c r="EC59" i="40"/>
  <c r="EB59" i="40"/>
  <c r="BH139" i="40"/>
  <c r="EA59" i="40"/>
  <c r="BG139" i="40"/>
  <c r="DZ59" i="40"/>
  <c r="BF139" i="40"/>
  <c r="DY59" i="40"/>
  <c r="DX59" i="40"/>
  <c r="BD139" i="40"/>
  <c r="DW59" i="40"/>
  <c r="BC139" i="40"/>
  <c r="DV59" i="40"/>
  <c r="HS59" i="40"/>
  <c r="DU59" i="40"/>
  <c r="HR59" i="40"/>
  <c r="AZ139" i="40"/>
  <c r="AY139" i="40"/>
  <c r="DQ59" i="40"/>
  <c r="GI59" i="40"/>
  <c r="DP59" i="40"/>
  <c r="GH59" i="40"/>
  <c r="DO59" i="40"/>
  <c r="AU139" i="40"/>
  <c r="DN59" i="40"/>
  <c r="GF59" i="40"/>
  <c r="DM59" i="40"/>
  <c r="GE59" i="40"/>
  <c r="GL58" i="40"/>
  <c r="GK58" i="40"/>
  <c r="GJ58" i="40"/>
  <c r="GD58" i="40"/>
  <c r="GC58" i="40"/>
  <c r="GB58" i="40"/>
  <c r="GA58" i="40"/>
  <c r="FZ58" i="40"/>
  <c r="FY58" i="40"/>
  <c r="FX58" i="40"/>
  <c r="FW58" i="40"/>
  <c r="FV58" i="40"/>
  <c r="FU58" i="40"/>
  <c r="FT58" i="40"/>
  <c r="FS58" i="40"/>
  <c r="FR58" i="40"/>
  <c r="FQ58" i="40"/>
  <c r="FP58" i="40"/>
  <c r="FO58" i="40"/>
  <c r="FN58" i="40"/>
  <c r="FM58" i="40"/>
  <c r="FL58" i="40"/>
  <c r="FK58" i="40"/>
  <c r="FJ58" i="40"/>
  <c r="FI58" i="40"/>
  <c r="FH58" i="40"/>
  <c r="FG58" i="40"/>
  <c r="FF58" i="40"/>
  <c r="FE58" i="40"/>
  <c r="FD58" i="40"/>
  <c r="FC58" i="40"/>
  <c r="FB58" i="40"/>
  <c r="FA58" i="40"/>
  <c r="EZ58" i="40"/>
  <c r="EY58" i="40"/>
  <c r="EX58" i="40"/>
  <c r="EW58" i="40"/>
  <c r="EV58" i="40"/>
  <c r="BU138" i="40"/>
  <c r="EO58" i="40"/>
  <c r="BT138" i="40"/>
  <c r="BS138" i="40"/>
  <c r="BM138" i="40"/>
  <c r="EG58" i="40"/>
  <c r="BL138" i="40"/>
  <c r="BK138" i="40"/>
  <c r="BF138" i="40"/>
  <c r="DY58" i="40"/>
  <c r="BE138" i="40"/>
  <c r="BD138" i="40"/>
  <c r="HS58" i="40"/>
  <c r="HR58" i="40"/>
  <c r="AX138" i="40"/>
  <c r="DQ58" i="40"/>
  <c r="AW139" i="40"/>
  <c r="DP58" i="40"/>
  <c r="AV141" i="40"/>
  <c r="GG58" i="40"/>
  <c r="GF58" i="40"/>
  <c r="GE58" i="40"/>
  <c r="DT57" i="40"/>
  <c r="GL57" i="40"/>
  <c r="DS57" i="40"/>
  <c r="GK57" i="40"/>
  <c r="GD57" i="40"/>
  <c r="GC57" i="40"/>
  <c r="GB57" i="40"/>
  <c r="GA57" i="40"/>
  <c r="FZ57" i="40"/>
  <c r="FY57" i="40"/>
  <c r="FX57" i="40"/>
  <c r="FW57" i="40"/>
  <c r="FV57" i="40"/>
  <c r="FU57" i="40"/>
  <c r="FT57" i="40"/>
  <c r="FS57" i="40"/>
  <c r="FR57" i="40"/>
  <c r="FQ57" i="40"/>
  <c r="FP57" i="40"/>
  <c r="FO57" i="40"/>
  <c r="FN57" i="40"/>
  <c r="FM57" i="40"/>
  <c r="FL57" i="40"/>
  <c r="FK57" i="40"/>
  <c r="FJ57" i="40"/>
  <c r="FI57" i="40"/>
  <c r="FH57" i="40"/>
  <c r="FG57" i="40"/>
  <c r="FF57" i="40"/>
  <c r="FE57" i="40"/>
  <c r="FD57" i="40"/>
  <c r="FC57" i="40"/>
  <c r="FB57" i="40"/>
  <c r="FA57" i="40"/>
  <c r="EZ57" i="40"/>
  <c r="EY57" i="40"/>
  <c r="EX57" i="40"/>
  <c r="EW57" i="40"/>
  <c r="EV57" i="40"/>
  <c r="EU57" i="40"/>
  <c r="ET57" i="40"/>
  <c r="ES57" i="40"/>
  <c r="ER57" i="40"/>
  <c r="EQ57" i="40"/>
  <c r="EP57" i="40"/>
  <c r="EO57" i="40"/>
  <c r="EN57" i="40"/>
  <c r="EM57" i="40"/>
  <c r="EL57" i="40"/>
  <c r="EK57" i="40"/>
  <c r="EJ57" i="40"/>
  <c r="EI57" i="40"/>
  <c r="EH57" i="40"/>
  <c r="EG57" i="40"/>
  <c r="EF57" i="40"/>
  <c r="EE57" i="40"/>
  <c r="ED57" i="40"/>
  <c r="EC57" i="40"/>
  <c r="EB57" i="40"/>
  <c r="EA57" i="40"/>
  <c r="DZ57" i="40"/>
  <c r="DY57" i="40"/>
  <c r="DX57" i="40"/>
  <c r="DW57" i="40"/>
  <c r="DV57" i="40"/>
  <c r="HS57" i="40"/>
  <c r="DU57" i="40"/>
  <c r="HR57" i="40"/>
  <c r="DR57" i="40"/>
  <c r="GJ57" i="40"/>
  <c r="DQ57" i="40"/>
  <c r="GI57" i="40"/>
  <c r="DP57" i="40"/>
  <c r="GH57" i="40"/>
  <c r="DO57" i="40"/>
  <c r="GG57" i="40"/>
  <c r="DN57" i="40"/>
  <c r="GF57" i="40"/>
  <c r="DM57" i="40"/>
  <c r="GE57" i="40"/>
  <c r="B55" i="40"/>
  <c r="FU50" i="40"/>
  <c r="FT50" i="40"/>
  <c r="FS50" i="40"/>
  <c r="FR50" i="40"/>
  <c r="FQ50" i="40"/>
  <c r="FP50" i="40"/>
  <c r="FO50" i="40"/>
  <c r="FN50" i="40"/>
  <c r="FM50" i="40"/>
  <c r="FL50" i="40"/>
  <c r="FK50" i="40"/>
  <c r="FJ50" i="40"/>
  <c r="FI50" i="40"/>
  <c r="FH50" i="40"/>
  <c r="FG50" i="40"/>
  <c r="FF50" i="40"/>
  <c r="FE50" i="40"/>
  <c r="FD50" i="40"/>
  <c r="FC50" i="40"/>
  <c r="FB50" i="40"/>
  <c r="FA50" i="40"/>
  <c r="EZ50" i="40"/>
  <c r="EY50" i="40"/>
  <c r="EX50" i="40"/>
  <c r="EW50" i="40"/>
  <c r="EV50" i="40"/>
  <c r="EU50" i="40"/>
  <c r="ET50" i="40"/>
  <c r="ET47" i="40"/>
  <c r="BY103" i="40"/>
  <c r="ES50" i="40"/>
  <c r="EP50" i="40"/>
  <c r="BU103" i="40"/>
  <c r="EO50" i="40"/>
  <c r="EN50" i="40"/>
  <c r="BS103" i="40"/>
  <c r="EM50" i="40"/>
  <c r="EL50" i="40"/>
  <c r="EK50" i="40"/>
  <c r="EH50" i="40"/>
  <c r="BM103" i="40"/>
  <c r="EG50" i="40"/>
  <c r="EF50" i="40"/>
  <c r="BK103" i="40"/>
  <c r="EE50" i="40"/>
  <c r="ED50" i="40"/>
  <c r="ED47" i="40"/>
  <c r="BI103" i="40"/>
  <c r="EC50" i="40"/>
  <c r="DZ50" i="40"/>
  <c r="BF103" i="40"/>
  <c r="DY50" i="40"/>
  <c r="DX50" i="40"/>
  <c r="BD103" i="40"/>
  <c r="DW50" i="40"/>
  <c r="DV50" i="40"/>
  <c r="DU50" i="40"/>
  <c r="DR50" i="40"/>
  <c r="AX103" i="40"/>
  <c r="DQ50" i="40"/>
  <c r="DP50" i="40"/>
  <c r="AV103" i="40"/>
  <c r="DO50" i="40"/>
  <c r="DN50" i="40"/>
  <c r="DN47" i="40"/>
  <c r="AT103" i="40"/>
  <c r="DM50" i="40"/>
  <c r="FU49" i="40"/>
  <c r="FT49" i="40"/>
  <c r="FS49" i="40"/>
  <c r="FR49" i="40"/>
  <c r="FQ49" i="40"/>
  <c r="FP49" i="40"/>
  <c r="FO49" i="40"/>
  <c r="FN49" i="40"/>
  <c r="FM49" i="40"/>
  <c r="FL49" i="40"/>
  <c r="FK49" i="40"/>
  <c r="FJ49" i="40"/>
  <c r="FI49" i="40"/>
  <c r="FH49" i="40"/>
  <c r="FG49" i="40"/>
  <c r="FF49" i="40"/>
  <c r="FE49" i="40"/>
  <c r="FD49" i="40"/>
  <c r="FC49" i="40"/>
  <c r="FB49" i="40"/>
  <c r="FA49" i="40"/>
  <c r="EZ49" i="40"/>
  <c r="EY49" i="40"/>
  <c r="EX49" i="40"/>
  <c r="EW49" i="40"/>
  <c r="EV49" i="40"/>
  <c r="EU49" i="40"/>
  <c r="ET49" i="40"/>
  <c r="ES49" i="40"/>
  <c r="ES47" i="40"/>
  <c r="BX102" i="40"/>
  <c r="ER49" i="40"/>
  <c r="BW102" i="40"/>
  <c r="EQ49" i="40"/>
  <c r="BV102" i="40"/>
  <c r="EM49" i="40"/>
  <c r="EL49" i="40"/>
  <c r="EK49" i="40"/>
  <c r="EK47" i="40"/>
  <c r="BP102" i="40"/>
  <c r="EJ49" i="40"/>
  <c r="BO102" i="40"/>
  <c r="EI49" i="40"/>
  <c r="BN102" i="40"/>
  <c r="EE49" i="40"/>
  <c r="ED49" i="40"/>
  <c r="EC49" i="40"/>
  <c r="EC47" i="40"/>
  <c r="EB49" i="40"/>
  <c r="BH102" i="40"/>
  <c r="DW49" i="40"/>
  <c r="DV49" i="40"/>
  <c r="DU49" i="40"/>
  <c r="DU47" i="40"/>
  <c r="BA102" i="40"/>
  <c r="DT49" i="40"/>
  <c r="AZ102" i="40"/>
  <c r="DS49" i="40"/>
  <c r="AY102" i="40"/>
  <c r="DO49" i="40"/>
  <c r="DN49" i="40"/>
  <c r="DM49" i="40"/>
  <c r="DM47" i="40"/>
  <c r="AS102" i="40"/>
  <c r="FU48" i="40"/>
  <c r="FT48" i="40"/>
  <c r="FS48" i="40"/>
  <c r="FR48" i="40"/>
  <c r="FQ48" i="40"/>
  <c r="FP48" i="40"/>
  <c r="FO48" i="40"/>
  <c r="FN48" i="40"/>
  <c r="FM48" i="40"/>
  <c r="FL48" i="40"/>
  <c r="FK48" i="40"/>
  <c r="FJ48" i="40"/>
  <c r="FI48" i="40"/>
  <c r="FH48" i="40"/>
  <c r="FG48" i="40"/>
  <c r="FF48" i="40"/>
  <c r="FE48" i="40"/>
  <c r="FD48" i="40"/>
  <c r="FC48" i="40"/>
  <c r="FB48" i="40"/>
  <c r="FA48" i="40"/>
  <c r="EZ48" i="40"/>
  <c r="EY48" i="40"/>
  <c r="EX48" i="40"/>
  <c r="EW48" i="40"/>
  <c r="EV48" i="40"/>
  <c r="EU48" i="40"/>
  <c r="ET48" i="40"/>
  <c r="ES48" i="40"/>
  <c r="EP48" i="40"/>
  <c r="BU101" i="40"/>
  <c r="EO48" i="40"/>
  <c r="BT101" i="40"/>
  <c r="EN48" i="40"/>
  <c r="BS101" i="40"/>
  <c r="EM48" i="40"/>
  <c r="EL48" i="40"/>
  <c r="EK48" i="40"/>
  <c r="EH48" i="40"/>
  <c r="BM101" i="40"/>
  <c r="EG48" i="40"/>
  <c r="BL101" i="40"/>
  <c r="EF48" i="40"/>
  <c r="BK101" i="40"/>
  <c r="EE48" i="40"/>
  <c r="ED48" i="40"/>
  <c r="EC48" i="40"/>
  <c r="DZ48" i="40"/>
  <c r="BF101" i="40"/>
  <c r="O125" i="40"/>
  <c r="DY48" i="40"/>
  <c r="BE101" i="40"/>
  <c r="BE103" i="40"/>
  <c r="N125" i="40"/>
  <c r="DX48" i="40"/>
  <c r="BD101" i="40"/>
  <c r="DW48" i="40"/>
  <c r="DV48" i="40"/>
  <c r="DU48" i="40"/>
  <c r="DR48" i="40"/>
  <c r="AX101" i="40"/>
  <c r="G125" i="40"/>
  <c r="DQ48" i="40"/>
  <c r="AW101" i="40"/>
  <c r="AW103" i="40"/>
  <c r="F125" i="40"/>
  <c r="DP48" i="40"/>
  <c r="AV101" i="40"/>
  <c r="DO48" i="40"/>
  <c r="DN48" i="40"/>
  <c r="DM48" i="40"/>
  <c r="FU47" i="40"/>
  <c r="FT47" i="40"/>
  <c r="FS47" i="40"/>
  <c r="FR47" i="40"/>
  <c r="FQ47" i="40"/>
  <c r="FP47" i="40"/>
  <c r="FO47" i="40"/>
  <c r="FN47" i="40"/>
  <c r="FM47" i="40"/>
  <c r="FL47" i="40"/>
  <c r="FK47" i="40"/>
  <c r="FJ47" i="40"/>
  <c r="FI47" i="40"/>
  <c r="FH47" i="40"/>
  <c r="FG47" i="40"/>
  <c r="FF47" i="40"/>
  <c r="FE47" i="40"/>
  <c r="FD47" i="40"/>
  <c r="FC47" i="40"/>
  <c r="FB47" i="40"/>
  <c r="FA47" i="40"/>
  <c r="EZ47" i="40"/>
  <c r="EY47" i="40"/>
  <c r="EX47" i="40"/>
  <c r="EW47" i="40"/>
  <c r="EV47" i="40"/>
  <c r="EU47" i="40"/>
  <c r="BZ102" i="40"/>
  <c r="BY102" i="40"/>
  <c r="BX103" i="40"/>
  <c r="BT103" i="40"/>
  <c r="EM47" i="40"/>
  <c r="BR102" i="40"/>
  <c r="EL47" i="40"/>
  <c r="BQ102" i="40"/>
  <c r="BP103" i="40"/>
  <c r="BL103" i="40"/>
  <c r="EE47" i="40"/>
  <c r="BJ102" i="40"/>
  <c r="BI102" i="40"/>
  <c r="DW47" i="40"/>
  <c r="BC102" i="40"/>
  <c r="DV47" i="40"/>
  <c r="BB102" i="40"/>
  <c r="BA101" i="40"/>
  <c r="DO47" i="40"/>
  <c r="AU102" i="40"/>
  <c r="AT102" i="40"/>
  <c r="AS103" i="40"/>
  <c r="FU46" i="40"/>
  <c r="FT46" i="40"/>
  <c r="FS46" i="40"/>
  <c r="FR46" i="40"/>
  <c r="FQ46" i="40"/>
  <c r="FP46" i="40"/>
  <c r="FO46" i="40"/>
  <c r="FN46" i="40"/>
  <c r="FM46" i="40"/>
  <c r="FL46" i="40"/>
  <c r="FK46" i="40"/>
  <c r="FJ46" i="40"/>
  <c r="FI46" i="40"/>
  <c r="FH46" i="40"/>
  <c r="FG46" i="40"/>
  <c r="FF46" i="40"/>
  <c r="FE46" i="40"/>
  <c r="FD46" i="40"/>
  <c r="FC46" i="40"/>
  <c r="FB46" i="40"/>
  <c r="FA46" i="40"/>
  <c r="EZ46" i="40"/>
  <c r="EY46" i="40"/>
  <c r="EX46" i="40"/>
  <c r="EW46" i="40"/>
  <c r="EV46" i="40"/>
  <c r="EU46" i="40"/>
  <c r="ET46" i="40"/>
  <c r="ES46" i="40"/>
  <c r="ER46" i="40"/>
  <c r="EQ46" i="40"/>
  <c r="EP46" i="40"/>
  <c r="EO46" i="40"/>
  <c r="EN46" i="40"/>
  <c r="EM46" i="40"/>
  <c r="EL46" i="40"/>
  <c r="EK46" i="40"/>
  <c r="EJ46" i="40"/>
  <c r="EI46" i="40"/>
  <c r="EH46" i="40"/>
  <c r="EG46" i="40"/>
  <c r="EF46" i="40"/>
  <c r="EE46" i="40"/>
  <c r="ED46" i="40"/>
  <c r="EC46" i="40"/>
  <c r="EB46" i="40"/>
  <c r="EA46" i="40"/>
  <c r="DZ46" i="40"/>
  <c r="DY46" i="40"/>
  <c r="DX46" i="40"/>
  <c r="DW46" i="40"/>
  <c r="DV46" i="40"/>
  <c r="DU46" i="40"/>
  <c r="DT46" i="40"/>
  <c r="DS46" i="40"/>
  <c r="DR46" i="40"/>
  <c r="DQ46" i="40"/>
  <c r="DP46" i="40"/>
  <c r="DO46" i="40"/>
  <c r="DN46" i="40"/>
  <c r="DM46" i="40"/>
  <c r="GD36" i="40"/>
  <c r="BH36" i="40"/>
  <c r="FN36" i="40"/>
  <c r="GH36" i="40"/>
  <c r="BZ36" i="40"/>
  <c r="GG36" i="40"/>
  <c r="BY36" i="40"/>
  <c r="BY88" i="40"/>
  <c r="GF88" i="40"/>
  <c r="BX36" i="40"/>
  <c r="BX88" i="40"/>
  <c r="GE88" i="40"/>
  <c r="BV36" i="40"/>
  <c r="BV88" i="40"/>
  <c r="GC88" i="40"/>
  <c r="GB36" i="40"/>
  <c r="GA36" i="40"/>
  <c r="BS36" i="40"/>
  <c r="FZ36" i="40"/>
  <c r="FY36" i="40"/>
  <c r="BQ36" i="40"/>
  <c r="BQ88" i="40"/>
  <c r="FX88" i="40"/>
  <c r="BP36" i="40"/>
  <c r="BP88" i="40"/>
  <c r="FW88" i="40"/>
  <c r="BO36" i="40"/>
  <c r="BO88" i="40"/>
  <c r="FV88" i="40"/>
  <c r="BN36" i="40"/>
  <c r="FU36" i="40"/>
  <c r="BM36" i="40"/>
  <c r="FT36" i="40"/>
  <c r="BL36" i="40"/>
  <c r="FS36" i="40"/>
  <c r="BK36" i="40"/>
  <c r="FR36" i="40"/>
  <c r="BJ36" i="40"/>
  <c r="FQ36" i="40"/>
  <c r="BI36" i="40"/>
  <c r="BI88" i="40"/>
  <c r="FP88" i="40"/>
  <c r="FO88" i="40"/>
  <c r="BH88" i="40"/>
  <c r="FN88" i="40"/>
  <c r="BG36" i="40"/>
  <c r="BG88" i="40"/>
  <c r="FM88" i="40"/>
  <c r="BF36" i="40"/>
  <c r="FL36" i="40"/>
  <c r="FK36" i="40"/>
  <c r="BD36" i="40"/>
  <c r="FJ36" i="40"/>
  <c r="FI36" i="40"/>
  <c r="BB36" i="40"/>
  <c r="BB88" i="40"/>
  <c r="FH88" i="40"/>
  <c r="BA36" i="40"/>
  <c r="BA88" i="40"/>
  <c r="FG88" i="40"/>
  <c r="FF36" i="40"/>
  <c r="AY36" i="40"/>
  <c r="FE36" i="40"/>
  <c r="AX36" i="40"/>
  <c r="FD36" i="40"/>
  <c r="AW36" i="40"/>
  <c r="FC36" i="40"/>
  <c r="AV36" i="40"/>
  <c r="FB36" i="40"/>
  <c r="AU36" i="40"/>
  <c r="FA36" i="40"/>
  <c r="AT36" i="40"/>
  <c r="AT88" i="40"/>
  <c r="EZ88" i="40"/>
  <c r="AS36" i="40"/>
  <c r="AS88" i="40"/>
  <c r="EY88" i="40"/>
  <c r="AR36" i="40"/>
  <c r="AR88" i="40"/>
  <c r="EX88" i="40"/>
  <c r="AQ36" i="40"/>
  <c r="AQ88" i="40"/>
  <c r="EW88" i="40"/>
  <c r="AP36" i="40"/>
  <c r="EV36" i="40"/>
  <c r="EU36" i="40"/>
  <c r="AN36" i="40"/>
  <c r="ET36" i="40"/>
  <c r="ES36" i="40"/>
  <c r="AL36" i="40"/>
  <c r="AL88" i="40"/>
  <c r="ER88" i="40"/>
  <c r="AK36" i="40"/>
  <c r="AK88" i="40"/>
  <c r="EQ88" i="40"/>
  <c r="EP36" i="40"/>
  <c r="AI36" i="40"/>
  <c r="EO36" i="40"/>
  <c r="AH36" i="40"/>
  <c r="EN36" i="40"/>
  <c r="AG36" i="40"/>
  <c r="EM36" i="40"/>
  <c r="AF36" i="40"/>
  <c r="EL36" i="40"/>
  <c r="AE36" i="40"/>
  <c r="EK36" i="40"/>
  <c r="AD36" i="40"/>
  <c r="AD88" i="40"/>
  <c r="EJ88" i="40"/>
  <c r="AB36" i="40"/>
  <c r="AB88" i="40"/>
  <c r="EI88" i="40"/>
  <c r="Z36" i="40"/>
  <c r="Z88" i="40"/>
  <c r="EH88" i="40"/>
  <c r="Y36" i="40"/>
  <c r="Y88" i="40"/>
  <c r="EG88" i="40"/>
  <c r="V36" i="40"/>
  <c r="EF36" i="40"/>
  <c r="U36" i="40"/>
  <c r="EE36" i="40"/>
  <c r="T36" i="40"/>
  <c r="ED36" i="40"/>
  <c r="EC36" i="40"/>
  <c r="R36" i="40"/>
  <c r="R88" i="40"/>
  <c r="EB88" i="40"/>
  <c r="Q36" i="40"/>
  <c r="Q88" i="40"/>
  <c r="EA88" i="40"/>
  <c r="P36" i="40"/>
  <c r="P88" i="40"/>
  <c r="DZ88" i="40"/>
  <c r="O36" i="40"/>
  <c r="O88" i="40"/>
  <c r="DY88" i="40"/>
  <c r="N36" i="40"/>
  <c r="DX36" i="40"/>
  <c r="M36" i="40"/>
  <c r="DW36" i="40"/>
  <c r="L36" i="40"/>
  <c r="DV36" i="40"/>
  <c r="K36" i="40"/>
  <c r="DU36" i="40"/>
  <c r="J36" i="40"/>
  <c r="J88" i="40"/>
  <c r="DT88" i="40"/>
  <c r="I36" i="40"/>
  <c r="I88" i="40"/>
  <c r="DS88" i="40"/>
  <c r="H36" i="40"/>
  <c r="H88" i="40"/>
  <c r="DR88" i="40"/>
  <c r="G36" i="40"/>
  <c r="G88" i="40"/>
  <c r="DQ88" i="40"/>
  <c r="F36" i="40"/>
  <c r="DP36" i="40"/>
  <c r="DO36" i="40"/>
  <c r="D36" i="40"/>
  <c r="DN36" i="40"/>
  <c r="C36" i="40"/>
  <c r="DM36" i="40"/>
  <c r="BG35" i="40"/>
  <c r="FM35" i="40"/>
  <c r="GH35" i="40"/>
  <c r="GG35" i="40"/>
  <c r="BY35" i="40"/>
  <c r="BY87" i="40"/>
  <c r="GF87" i="40"/>
  <c r="BX35" i="40"/>
  <c r="BX87" i="40"/>
  <c r="GE87" i="40"/>
  <c r="BW35" i="40"/>
  <c r="GD35" i="40"/>
  <c r="BV35" i="40"/>
  <c r="GC35" i="40"/>
  <c r="BU35" i="40"/>
  <c r="GB35" i="40"/>
  <c r="BT35" i="40"/>
  <c r="GA35" i="40"/>
  <c r="BS35" i="40"/>
  <c r="FZ35" i="40"/>
  <c r="FY35" i="40"/>
  <c r="BQ35" i="40"/>
  <c r="BQ87" i="40"/>
  <c r="FX87" i="40"/>
  <c r="BP35" i="40"/>
  <c r="BP87" i="40"/>
  <c r="FW87" i="40"/>
  <c r="BO35" i="40"/>
  <c r="BO87" i="40"/>
  <c r="FV87" i="40"/>
  <c r="FU35" i="40"/>
  <c r="FT35" i="40"/>
  <c r="FS35" i="40"/>
  <c r="BK35" i="40"/>
  <c r="FR35" i="40"/>
  <c r="FQ35" i="40"/>
  <c r="BI35" i="40"/>
  <c r="BI87" i="40"/>
  <c r="FP87" i="40"/>
  <c r="FO87" i="40"/>
  <c r="BH35" i="40"/>
  <c r="BH87" i="40"/>
  <c r="FN87" i="40"/>
  <c r="BG87" i="40"/>
  <c r="FM87" i="40"/>
  <c r="BF35" i="40"/>
  <c r="FL35" i="40"/>
  <c r="BE35" i="40"/>
  <c r="FK35" i="40"/>
  <c r="BD35" i="40"/>
  <c r="FJ35" i="40"/>
  <c r="BC35" i="40"/>
  <c r="FI35" i="40"/>
  <c r="BB35" i="40"/>
  <c r="BB87" i="40"/>
  <c r="FH87" i="40"/>
  <c r="BA35" i="40"/>
  <c r="BA87" i="40"/>
  <c r="FG87" i="40"/>
  <c r="FF35" i="40"/>
  <c r="FE35" i="40"/>
  <c r="FD35" i="40"/>
  <c r="FC35" i="40"/>
  <c r="AV35" i="40"/>
  <c r="FB35" i="40"/>
  <c r="FA35" i="40"/>
  <c r="AT35" i="40"/>
  <c r="AT87" i="40"/>
  <c r="EZ87" i="40"/>
  <c r="AS35" i="40"/>
  <c r="AS87" i="40"/>
  <c r="EY87" i="40"/>
  <c r="AR35" i="40"/>
  <c r="AR87" i="40"/>
  <c r="EX87" i="40"/>
  <c r="AQ35" i="40"/>
  <c r="AQ87" i="40"/>
  <c r="EW87" i="40"/>
  <c r="AP35" i="40"/>
  <c r="EV35" i="40"/>
  <c r="AO35" i="40"/>
  <c r="EU35" i="40"/>
  <c r="AN35" i="40"/>
  <c r="ET35" i="40"/>
  <c r="AM35" i="40"/>
  <c r="ES35" i="40"/>
  <c r="AL35" i="40"/>
  <c r="AL87" i="40"/>
  <c r="ER87" i="40"/>
  <c r="AK35" i="40"/>
  <c r="AK87" i="40"/>
  <c r="EQ87" i="40"/>
  <c r="EP35" i="40"/>
  <c r="AI35" i="40"/>
  <c r="EO35" i="40"/>
  <c r="EN35" i="40"/>
  <c r="EM35" i="40"/>
  <c r="AF35" i="40"/>
  <c r="EL35" i="40"/>
  <c r="AE35" i="40"/>
  <c r="EK35" i="40"/>
  <c r="AD35" i="40"/>
  <c r="AD87" i="40"/>
  <c r="EJ87" i="40"/>
  <c r="AB35" i="40"/>
  <c r="AB87" i="40"/>
  <c r="EI87" i="40"/>
  <c r="Z35" i="40"/>
  <c r="EH35" i="40"/>
  <c r="Y35" i="40"/>
  <c r="Y87" i="40"/>
  <c r="EG87" i="40"/>
  <c r="V35" i="40"/>
  <c r="EF35" i="40"/>
  <c r="U35" i="40"/>
  <c r="EE35" i="40"/>
  <c r="T35" i="40"/>
  <c r="ED35" i="40"/>
  <c r="S35" i="40"/>
  <c r="EC35" i="40"/>
  <c r="R35" i="40"/>
  <c r="R87" i="40"/>
  <c r="EB87" i="40"/>
  <c r="Q35" i="40"/>
  <c r="Q87" i="40"/>
  <c r="EA87" i="40"/>
  <c r="P35" i="40"/>
  <c r="P87" i="40"/>
  <c r="DZ87" i="40"/>
  <c r="O35" i="40"/>
  <c r="O87" i="40"/>
  <c r="DY87" i="40"/>
  <c r="N35" i="40"/>
  <c r="DX35" i="40"/>
  <c r="M35" i="40"/>
  <c r="DW35" i="40"/>
  <c r="L35" i="40"/>
  <c r="DV35" i="40"/>
  <c r="K35" i="40"/>
  <c r="DU35" i="40"/>
  <c r="J35" i="40"/>
  <c r="J87" i="40"/>
  <c r="DT87" i="40"/>
  <c r="I35" i="40"/>
  <c r="I87" i="40"/>
  <c r="DS87" i="40"/>
  <c r="H35" i="40"/>
  <c r="DR35" i="40"/>
  <c r="G35" i="40"/>
  <c r="DQ35" i="40"/>
  <c r="F35" i="40"/>
  <c r="DP35" i="40"/>
  <c r="DO35" i="40"/>
  <c r="D35" i="40"/>
  <c r="DN35" i="40"/>
  <c r="C35" i="40"/>
  <c r="DM35" i="40"/>
  <c r="BV33" i="40"/>
  <c r="BV34" i="40"/>
  <c r="BV86" i="40"/>
  <c r="GC86" i="40"/>
  <c r="BH33" i="40"/>
  <c r="BH34" i="40"/>
  <c r="BH86" i="40"/>
  <c r="FN86" i="40"/>
  <c r="BG33" i="40"/>
  <c r="BG34" i="40"/>
  <c r="BG86" i="40"/>
  <c r="FM86" i="40"/>
  <c r="AR33" i="40"/>
  <c r="AR34" i="40"/>
  <c r="EX34" i="40"/>
  <c r="AQ33" i="40"/>
  <c r="AQ34" i="40"/>
  <c r="AQ86" i="40"/>
  <c r="EW86" i="40"/>
  <c r="G33" i="40"/>
  <c r="G34" i="40"/>
  <c r="DQ34" i="40"/>
  <c r="BW33" i="40"/>
  <c r="GD33" i="40"/>
  <c r="GC33" i="40"/>
  <c r="FN33" i="40"/>
  <c r="FM33" i="40"/>
  <c r="BZ33" i="40"/>
  <c r="BY33" i="40"/>
  <c r="BX33" i="40"/>
  <c r="BW34" i="40"/>
  <c r="BW37" i="40"/>
  <c r="GD37" i="40"/>
  <c r="BU33" i="40"/>
  <c r="BT33" i="40"/>
  <c r="BS33" i="40"/>
  <c r="BR33" i="40"/>
  <c r="BQ33" i="40"/>
  <c r="BP33" i="40"/>
  <c r="BO33" i="40"/>
  <c r="BN33" i="40"/>
  <c r="BM33" i="40"/>
  <c r="BL33" i="40"/>
  <c r="BK33" i="40"/>
  <c r="BJ33" i="40"/>
  <c r="BI33" i="40"/>
  <c r="BF33" i="40"/>
  <c r="BE33" i="40"/>
  <c r="BD33" i="40"/>
  <c r="BC33" i="40"/>
  <c r="BB33" i="40"/>
  <c r="FH33" i="40"/>
  <c r="BA33" i="40"/>
  <c r="AZ33" i="40"/>
  <c r="AY33" i="40"/>
  <c r="AX33" i="40"/>
  <c r="AW33" i="40"/>
  <c r="AV33" i="40"/>
  <c r="AU33" i="40"/>
  <c r="AT33" i="40"/>
  <c r="AS33" i="40"/>
  <c r="EW33" i="40"/>
  <c r="AP33" i="40"/>
  <c r="AO33" i="40"/>
  <c r="AN33" i="40"/>
  <c r="AM33" i="40"/>
  <c r="AL33" i="40"/>
  <c r="AL34" i="40"/>
  <c r="AK33" i="40"/>
  <c r="AJ33" i="40"/>
  <c r="AI33" i="40"/>
  <c r="AH33" i="40"/>
  <c r="AG33" i="40"/>
  <c r="AF33" i="40"/>
  <c r="AE33" i="40"/>
  <c r="AD33" i="40"/>
  <c r="AB33" i="40"/>
  <c r="Z33" i="40"/>
  <c r="Y33" i="40"/>
  <c r="Y34" i="40"/>
  <c r="Y37" i="40"/>
  <c r="EG37" i="40"/>
  <c r="V33" i="40"/>
  <c r="U33" i="40"/>
  <c r="T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H34" i="40"/>
  <c r="H37" i="40"/>
  <c r="DR37" i="40"/>
  <c r="DQ33" i="40"/>
  <c r="F33" i="40"/>
  <c r="D33" i="40"/>
  <c r="C33" i="40"/>
  <c r="GH31" i="40"/>
  <c r="GG31" i="40"/>
  <c r="GF31" i="40"/>
  <c r="GE31" i="40"/>
  <c r="GD31" i="40"/>
  <c r="GC31" i="40"/>
  <c r="GB31" i="40"/>
  <c r="GA31" i="40"/>
  <c r="FZ31" i="40"/>
  <c r="FY31" i="40"/>
  <c r="FX31" i="40"/>
  <c r="FW31" i="40"/>
  <c r="FV31" i="40"/>
  <c r="FU31" i="40"/>
  <c r="FT31" i="40"/>
  <c r="FS31" i="40"/>
  <c r="FR31" i="40"/>
  <c r="FQ31" i="40"/>
  <c r="FP31" i="40"/>
  <c r="FO31" i="40"/>
  <c r="FN31" i="40"/>
  <c r="FM31" i="40"/>
  <c r="FL31" i="40"/>
  <c r="FK31" i="40"/>
  <c r="FJ31" i="40"/>
  <c r="FI31" i="40"/>
  <c r="FH31" i="40"/>
  <c r="FG31" i="40"/>
  <c r="FF31" i="40"/>
  <c r="FE31" i="40"/>
  <c r="FD31" i="40"/>
  <c r="FC31" i="40"/>
  <c r="FB31" i="40"/>
  <c r="FA31" i="40"/>
  <c r="EZ31" i="40"/>
  <c r="EY31" i="40"/>
  <c r="EX31" i="40"/>
  <c r="EW31" i="40"/>
  <c r="EV31" i="40"/>
  <c r="EU31" i="40"/>
  <c r="ET31" i="40"/>
  <c r="ES31" i="40"/>
  <c r="ER31" i="40"/>
  <c r="EQ31" i="40"/>
  <c r="EP31" i="40"/>
  <c r="EO31" i="40"/>
  <c r="EN31" i="40"/>
  <c r="EM31" i="40"/>
  <c r="EL31" i="40"/>
  <c r="EK31" i="40"/>
  <c r="EJ31" i="40"/>
  <c r="EI31" i="40"/>
  <c r="EH31" i="40"/>
  <c r="EG31" i="40"/>
  <c r="EF31" i="40"/>
  <c r="EE31" i="40"/>
  <c r="ED31" i="40"/>
  <c r="EC31" i="40"/>
  <c r="EB31" i="40"/>
  <c r="EA31" i="40"/>
  <c r="DZ31" i="40"/>
  <c r="DY31" i="40"/>
  <c r="DX31" i="40"/>
  <c r="DW31" i="40"/>
  <c r="DV31" i="40"/>
  <c r="DU31" i="40"/>
  <c r="DT31" i="40"/>
  <c r="DS31" i="40"/>
  <c r="DR31" i="40"/>
  <c r="DQ31" i="40"/>
  <c r="DP31" i="40"/>
  <c r="DO31" i="40"/>
  <c r="DN31" i="40"/>
  <c r="DM31" i="40"/>
  <c r="GH30" i="40"/>
  <c r="GG30" i="40"/>
  <c r="GF30" i="40"/>
  <c r="GE30" i="40"/>
  <c r="GD30" i="40"/>
  <c r="GC30" i="40"/>
  <c r="GB30" i="40"/>
  <c r="GA30" i="40"/>
  <c r="FZ30" i="40"/>
  <c r="FY30" i="40"/>
  <c r="FX30" i="40"/>
  <c r="FW30" i="40"/>
  <c r="FV30" i="40"/>
  <c r="FU30" i="40"/>
  <c r="FT30" i="40"/>
  <c r="FS30" i="40"/>
  <c r="FR30" i="40"/>
  <c r="FQ30" i="40"/>
  <c r="FP30" i="40"/>
  <c r="FO30" i="40"/>
  <c r="FN30" i="40"/>
  <c r="FM30" i="40"/>
  <c r="FL30" i="40"/>
  <c r="FK30" i="40"/>
  <c r="FJ30" i="40"/>
  <c r="FI30" i="40"/>
  <c r="FH30" i="40"/>
  <c r="FG30" i="40"/>
  <c r="FF30" i="40"/>
  <c r="FE30" i="40"/>
  <c r="FD30" i="40"/>
  <c r="FC30" i="40"/>
  <c r="FB30" i="40"/>
  <c r="FA30" i="40"/>
  <c r="EZ30" i="40"/>
  <c r="EY30" i="40"/>
  <c r="EX30" i="40"/>
  <c r="EW30" i="40"/>
  <c r="EV30" i="40"/>
  <c r="EU30" i="40"/>
  <c r="ET30" i="40"/>
  <c r="ES30" i="40"/>
  <c r="ER30" i="40"/>
  <c r="EQ30" i="40"/>
  <c r="EP30" i="40"/>
  <c r="EO30" i="40"/>
  <c r="EN30" i="40"/>
  <c r="EM30" i="40"/>
  <c r="EL30" i="40"/>
  <c r="EK30" i="40"/>
  <c r="EJ30" i="40"/>
  <c r="EI30" i="40"/>
  <c r="EH30" i="40"/>
  <c r="EG30" i="40"/>
  <c r="EF30" i="40"/>
  <c r="EE30" i="40"/>
  <c r="ED30" i="40"/>
  <c r="EC30" i="40"/>
  <c r="EB30" i="40"/>
  <c r="EA30" i="40"/>
  <c r="DZ30" i="40"/>
  <c r="DY30" i="40"/>
  <c r="DX30" i="40"/>
  <c r="DW30" i="40"/>
  <c r="DV30" i="40"/>
  <c r="DU30" i="40"/>
  <c r="DT30" i="40"/>
  <c r="DS30" i="40"/>
  <c r="DR30" i="40"/>
  <c r="DQ30" i="40"/>
  <c r="DP30" i="40"/>
  <c r="DO30" i="40"/>
  <c r="DN30" i="40"/>
  <c r="DM30" i="40"/>
  <c r="GH29" i="40"/>
  <c r="GG29" i="40"/>
  <c r="GF29" i="40"/>
  <c r="GE29" i="40"/>
  <c r="GD29" i="40"/>
  <c r="GC29" i="40"/>
  <c r="GB29" i="40"/>
  <c r="GA29" i="40"/>
  <c r="FZ29" i="40"/>
  <c r="FY29" i="40"/>
  <c r="FX29" i="40"/>
  <c r="FW29" i="40"/>
  <c r="FV29" i="40"/>
  <c r="FU29" i="40"/>
  <c r="FT29" i="40"/>
  <c r="FS29" i="40"/>
  <c r="FR29" i="40"/>
  <c r="FQ29" i="40"/>
  <c r="FP29" i="40"/>
  <c r="FO29" i="40"/>
  <c r="FN29" i="40"/>
  <c r="FM29" i="40"/>
  <c r="FL29" i="40"/>
  <c r="FK29" i="40"/>
  <c r="FJ29" i="40"/>
  <c r="FI29" i="40"/>
  <c r="FH29" i="40"/>
  <c r="FG29" i="40"/>
  <c r="FF29" i="40"/>
  <c r="FE29" i="40"/>
  <c r="FD29" i="40"/>
  <c r="FC29" i="40"/>
  <c r="FB29" i="40"/>
  <c r="FA29" i="40"/>
  <c r="EZ29" i="40"/>
  <c r="EY29" i="40"/>
  <c r="EX29" i="40"/>
  <c r="EW29" i="40"/>
  <c r="EV29" i="40"/>
  <c r="EU29" i="40"/>
  <c r="ET29" i="40"/>
  <c r="ES29" i="40"/>
  <c r="ER29" i="40"/>
  <c r="EQ29" i="40"/>
  <c r="EP29" i="40"/>
  <c r="EO29" i="40"/>
  <c r="EN29" i="40"/>
  <c r="EM29" i="40"/>
  <c r="EL29" i="40"/>
  <c r="EK29" i="40"/>
  <c r="EJ29" i="40"/>
  <c r="EI29" i="40"/>
  <c r="EH29" i="40"/>
  <c r="EG29" i="40"/>
  <c r="EF29" i="40"/>
  <c r="EE29" i="40"/>
  <c r="ED29" i="40"/>
  <c r="EC29" i="40"/>
  <c r="EB29" i="40"/>
  <c r="EA29" i="40"/>
  <c r="DZ29" i="40"/>
  <c r="DY29" i="40"/>
  <c r="DX29" i="40"/>
  <c r="DW29" i="40"/>
  <c r="DV29" i="40"/>
  <c r="DU29" i="40"/>
  <c r="DT29" i="40"/>
  <c r="DS29" i="40"/>
  <c r="DR29" i="40"/>
  <c r="DQ29" i="40"/>
  <c r="DP29" i="40"/>
  <c r="DO29" i="40"/>
  <c r="DN29" i="40"/>
  <c r="DM29" i="40"/>
  <c r="GH28" i="40"/>
  <c r="GG28" i="40"/>
  <c r="GF28" i="40"/>
  <c r="GE28" i="40"/>
  <c r="GD28" i="40"/>
  <c r="GC28" i="40"/>
  <c r="GB28" i="40"/>
  <c r="GA28" i="40"/>
  <c r="FZ28" i="40"/>
  <c r="FY28" i="40"/>
  <c r="FX28" i="40"/>
  <c r="FW28" i="40"/>
  <c r="FV28" i="40"/>
  <c r="FU28" i="40"/>
  <c r="FT28" i="40"/>
  <c r="FS28" i="40"/>
  <c r="FR28" i="40"/>
  <c r="FQ28" i="40"/>
  <c r="FP28" i="40"/>
  <c r="FO28" i="40"/>
  <c r="FN28" i="40"/>
  <c r="FM28" i="40"/>
  <c r="FL28" i="40"/>
  <c r="FK28" i="40"/>
  <c r="FJ28" i="40"/>
  <c r="FI28" i="40"/>
  <c r="FH28" i="40"/>
  <c r="FG28" i="40"/>
  <c r="FF28" i="40"/>
  <c r="FE28" i="40"/>
  <c r="FD28" i="40"/>
  <c r="FC28" i="40"/>
  <c r="FB28" i="40"/>
  <c r="FA28" i="40"/>
  <c r="EZ28" i="40"/>
  <c r="EY28" i="40"/>
  <c r="EX28" i="40"/>
  <c r="EW28" i="40"/>
  <c r="EV28" i="40"/>
  <c r="EU28" i="40"/>
  <c r="ET28" i="40"/>
  <c r="ES28" i="40"/>
  <c r="ER28" i="40"/>
  <c r="EQ28" i="40"/>
  <c r="EP28" i="40"/>
  <c r="EO28" i="40"/>
  <c r="EN28" i="40"/>
  <c r="EM28" i="40"/>
  <c r="EL28" i="40"/>
  <c r="EK28" i="40"/>
  <c r="EJ28" i="40"/>
  <c r="EI28" i="40"/>
  <c r="EH28" i="40"/>
  <c r="EG28" i="40"/>
  <c r="EF28" i="40"/>
  <c r="EE28" i="40"/>
  <c r="ED28" i="40"/>
  <c r="EC28" i="40"/>
  <c r="EB28" i="40"/>
  <c r="EA28" i="40"/>
  <c r="DZ28" i="40"/>
  <c r="DY28" i="40"/>
  <c r="DX28" i="40"/>
  <c r="DW28" i="40"/>
  <c r="DV28" i="40"/>
  <c r="DU28" i="40"/>
  <c r="DT28" i="40"/>
  <c r="DS28" i="40"/>
  <c r="DR28" i="40"/>
  <c r="DQ28" i="40"/>
  <c r="DP28" i="40"/>
  <c r="DO28" i="40"/>
  <c r="DN28" i="40"/>
  <c r="DM28" i="40"/>
  <c r="GH27" i="40"/>
  <c r="GG27" i="40"/>
  <c r="GF27" i="40"/>
  <c r="GE27" i="40"/>
  <c r="GD27" i="40"/>
  <c r="GC27" i="40"/>
  <c r="GB27" i="40"/>
  <c r="GA27" i="40"/>
  <c r="FZ27" i="40"/>
  <c r="FY27" i="40"/>
  <c r="FX27" i="40"/>
  <c r="FW27" i="40"/>
  <c r="FV27" i="40"/>
  <c r="FU27" i="40"/>
  <c r="FT27" i="40"/>
  <c r="FS27" i="40"/>
  <c r="FR27" i="40"/>
  <c r="FQ27" i="40"/>
  <c r="FP27" i="40"/>
  <c r="FO27" i="40"/>
  <c r="FN27" i="40"/>
  <c r="FM27" i="40"/>
  <c r="FL27" i="40"/>
  <c r="FK27" i="40"/>
  <c r="FJ27" i="40"/>
  <c r="FI27" i="40"/>
  <c r="FH27" i="40"/>
  <c r="FG27" i="40"/>
  <c r="FF27" i="40"/>
  <c r="FE27" i="40"/>
  <c r="FD27" i="40"/>
  <c r="FC27" i="40"/>
  <c r="FB27" i="40"/>
  <c r="FA27" i="40"/>
  <c r="EZ27" i="40"/>
  <c r="EY27" i="40"/>
  <c r="EX27" i="40"/>
  <c r="EW27" i="40"/>
  <c r="EV27" i="40"/>
  <c r="EU27" i="40"/>
  <c r="ET27" i="40"/>
  <c r="ES27" i="40"/>
  <c r="ER27" i="40"/>
  <c r="EQ27" i="40"/>
  <c r="EP27" i="40"/>
  <c r="EO27" i="40"/>
  <c r="EN27" i="40"/>
  <c r="EM27" i="40"/>
  <c r="EL27" i="40"/>
  <c r="EK27" i="40"/>
  <c r="EJ27" i="40"/>
  <c r="EI27" i="40"/>
  <c r="EH27" i="40"/>
  <c r="EG27" i="40"/>
  <c r="EF27" i="40"/>
  <c r="EE27" i="40"/>
  <c r="ED27" i="40"/>
  <c r="EC27" i="40"/>
  <c r="EB27" i="40"/>
  <c r="EA27" i="40"/>
  <c r="DZ27" i="40"/>
  <c r="DY27" i="40"/>
  <c r="DX27" i="40"/>
  <c r="DW27" i="40"/>
  <c r="DV27" i="40"/>
  <c r="DU27" i="40"/>
  <c r="DT27" i="40"/>
  <c r="DS27" i="40"/>
  <c r="DR27" i="40"/>
  <c r="DQ27" i="40"/>
  <c r="DP27" i="40"/>
  <c r="DO27" i="40"/>
  <c r="DN27" i="40"/>
  <c r="DM27" i="40"/>
  <c r="GH26" i="40"/>
  <c r="GG26" i="40"/>
  <c r="GF26" i="40"/>
  <c r="GE26" i="40"/>
  <c r="GD26" i="40"/>
  <c r="GC26" i="40"/>
  <c r="GB26" i="40"/>
  <c r="GA26" i="40"/>
  <c r="FZ26" i="40"/>
  <c r="FY26" i="40"/>
  <c r="FX26" i="40"/>
  <c r="FW26" i="40"/>
  <c r="FV26" i="40"/>
  <c r="FU26" i="40"/>
  <c r="FT26" i="40"/>
  <c r="FS26" i="40"/>
  <c r="FR26" i="40"/>
  <c r="FQ26" i="40"/>
  <c r="FP26" i="40"/>
  <c r="FO26" i="40"/>
  <c r="FN26" i="40"/>
  <c r="FM26" i="40"/>
  <c r="FL26" i="40"/>
  <c r="FK26" i="40"/>
  <c r="FJ26" i="40"/>
  <c r="FI26" i="40"/>
  <c r="FH26" i="40"/>
  <c r="FG26" i="40"/>
  <c r="FF26" i="40"/>
  <c r="FE26" i="40"/>
  <c r="FD26" i="40"/>
  <c r="FC26" i="40"/>
  <c r="FB26" i="40"/>
  <c r="FA26" i="40"/>
  <c r="EZ26" i="40"/>
  <c r="EY26" i="40"/>
  <c r="EX26" i="40"/>
  <c r="EW26" i="40"/>
  <c r="EV26" i="40"/>
  <c r="EU26" i="40"/>
  <c r="ET26" i="40"/>
  <c r="ES26" i="40"/>
  <c r="ER26" i="40"/>
  <c r="EQ26" i="40"/>
  <c r="EP26" i="40"/>
  <c r="EO26" i="40"/>
  <c r="EN26" i="40"/>
  <c r="EM26" i="40"/>
  <c r="EL26" i="40"/>
  <c r="EK26" i="40"/>
  <c r="EJ26" i="40"/>
  <c r="EI26" i="40"/>
  <c r="EH26" i="40"/>
  <c r="EG26" i="40"/>
  <c r="EF26" i="40"/>
  <c r="EE26" i="40"/>
  <c r="ED26" i="40"/>
  <c r="EC26" i="40"/>
  <c r="EB26" i="40"/>
  <c r="EA26" i="40"/>
  <c r="DZ26" i="40"/>
  <c r="DY26" i="40"/>
  <c r="DX26" i="40"/>
  <c r="DW26" i="40"/>
  <c r="DV26" i="40"/>
  <c r="DU26" i="40"/>
  <c r="DT26" i="40"/>
  <c r="DS26" i="40"/>
  <c r="DR26" i="40"/>
  <c r="DQ26" i="40"/>
  <c r="DP26" i="40"/>
  <c r="DO26" i="40"/>
  <c r="DN26" i="40"/>
  <c r="DM26" i="40"/>
  <c r="GH25" i="40"/>
  <c r="GG25" i="40"/>
  <c r="GF25" i="40"/>
  <c r="GE25" i="40"/>
  <c r="GD25" i="40"/>
  <c r="GC25" i="40"/>
  <c r="GB25" i="40"/>
  <c r="GA25" i="40"/>
  <c r="FZ25" i="40"/>
  <c r="FY25" i="40"/>
  <c r="FX25" i="40"/>
  <c r="FW25" i="40"/>
  <c r="FV25" i="40"/>
  <c r="FU25" i="40"/>
  <c r="FT25" i="40"/>
  <c r="FS25" i="40"/>
  <c r="FR25" i="40"/>
  <c r="FQ25" i="40"/>
  <c r="FP25" i="40"/>
  <c r="FO25" i="40"/>
  <c r="FN25" i="40"/>
  <c r="FM25" i="40"/>
  <c r="FL25" i="40"/>
  <c r="FK25" i="40"/>
  <c r="FJ25" i="40"/>
  <c r="FI25" i="40"/>
  <c r="FH25" i="40"/>
  <c r="FG25" i="40"/>
  <c r="FF25" i="40"/>
  <c r="FE25" i="40"/>
  <c r="FD25" i="40"/>
  <c r="FC25" i="40"/>
  <c r="FB25" i="40"/>
  <c r="FA25" i="40"/>
  <c r="EZ25" i="40"/>
  <c r="EY25" i="40"/>
  <c r="EX25" i="40"/>
  <c r="EW25" i="40"/>
  <c r="EV25" i="40"/>
  <c r="EU25" i="40"/>
  <c r="ET25" i="40"/>
  <c r="ES25" i="40"/>
  <c r="ER25" i="40"/>
  <c r="EQ25" i="40"/>
  <c r="EP25" i="40"/>
  <c r="EO25" i="40"/>
  <c r="EN25" i="40"/>
  <c r="EM25" i="40"/>
  <c r="EL25" i="40"/>
  <c r="EK25" i="40"/>
  <c r="EJ25" i="40"/>
  <c r="EI25" i="40"/>
  <c r="EH25" i="40"/>
  <c r="EG25" i="40"/>
  <c r="EF25" i="40"/>
  <c r="EE25" i="40"/>
  <c r="ED25" i="40"/>
  <c r="EC25" i="40"/>
  <c r="EB25" i="40"/>
  <c r="EA25" i="40"/>
  <c r="DZ25" i="40"/>
  <c r="DY25" i="40"/>
  <c r="DX25" i="40"/>
  <c r="DW25" i="40"/>
  <c r="DV25" i="40"/>
  <c r="DU25" i="40"/>
  <c r="DT25" i="40"/>
  <c r="DS25" i="40"/>
  <c r="DR25" i="40"/>
  <c r="DQ25" i="40"/>
  <c r="DP25" i="40"/>
  <c r="DO25" i="40"/>
  <c r="DN25" i="40"/>
  <c r="DM25" i="40"/>
  <c r="GH24" i="40"/>
  <c r="GG24" i="40"/>
  <c r="GF24" i="40"/>
  <c r="GE24" i="40"/>
  <c r="GD24" i="40"/>
  <c r="GC24" i="40"/>
  <c r="GB24" i="40"/>
  <c r="GA24" i="40"/>
  <c r="FZ24" i="40"/>
  <c r="FY24" i="40"/>
  <c r="FX24" i="40"/>
  <c r="FW24" i="40"/>
  <c r="FV24" i="40"/>
  <c r="FU24" i="40"/>
  <c r="FT24" i="40"/>
  <c r="FS24" i="40"/>
  <c r="FR24" i="40"/>
  <c r="FQ24" i="40"/>
  <c r="FP24" i="40"/>
  <c r="FO24" i="40"/>
  <c r="FN24" i="40"/>
  <c r="FM24" i="40"/>
  <c r="FL24" i="40"/>
  <c r="FK24" i="40"/>
  <c r="FJ24" i="40"/>
  <c r="FI24" i="40"/>
  <c r="FH24" i="40"/>
  <c r="FG24" i="40"/>
  <c r="FF24" i="40"/>
  <c r="FE24" i="40"/>
  <c r="FD24" i="40"/>
  <c r="FC24" i="40"/>
  <c r="FB24" i="40"/>
  <c r="FA24" i="40"/>
  <c r="EZ24" i="40"/>
  <c r="EY24" i="40"/>
  <c r="EX24" i="40"/>
  <c r="EW24" i="40"/>
  <c r="EV24" i="40"/>
  <c r="EU24" i="40"/>
  <c r="ET24" i="40"/>
  <c r="ES24" i="40"/>
  <c r="ER24" i="40"/>
  <c r="EQ24" i="40"/>
  <c r="EP24" i="40"/>
  <c r="EO24" i="40"/>
  <c r="EN24" i="40"/>
  <c r="EM24" i="40"/>
  <c r="EL24" i="40"/>
  <c r="EK24" i="40"/>
  <c r="EJ24" i="40"/>
  <c r="EI24" i="40"/>
  <c r="EH24" i="40"/>
  <c r="EG24" i="40"/>
  <c r="EF24" i="40"/>
  <c r="EE24" i="40"/>
  <c r="ED24" i="40"/>
  <c r="EC24" i="40"/>
  <c r="EB24" i="40"/>
  <c r="EA24" i="40"/>
  <c r="DZ24" i="40"/>
  <c r="DY24" i="40"/>
  <c r="DX24" i="40"/>
  <c r="DW24" i="40"/>
  <c r="DV24" i="40"/>
  <c r="DU24" i="40"/>
  <c r="DT24" i="40"/>
  <c r="DS24" i="40"/>
  <c r="DR24" i="40"/>
  <c r="DQ24" i="40"/>
  <c r="DP24" i="40"/>
  <c r="DO24" i="40"/>
  <c r="DN24" i="40"/>
  <c r="DM24" i="40"/>
  <c r="GH23" i="40"/>
  <c r="GG23" i="40"/>
  <c r="GF23" i="40"/>
  <c r="GE23" i="40"/>
  <c r="GD23" i="40"/>
  <c r="GC23" i="40"/>
  <c r="GB23" i="40"/>
  <c r="GA23" i="40"/>
  <c r="FZ23" i="40"/>
  <c r="FY23" i="40"/>
  <c r="FX23" i="40"/>
  <c r="FW23" i="40"/>
  <c r="FV23" i="40"/>
  <c r="FU23" i="40"/>
  <c r="FT23" i="40"/>
  <c r="FS23" i="40"/>
  <c r="FR23" i="40"/>
  <c r="FQ23" i="40"/>
  <c r="FP23" i="40"/>
  <c r="FO23" i="40"/>
  <c r="FN23" i="40"/>
  <c r="FM23" i="40"/>
  <c r="FL23" i="40"/>
  <c r="FK23" i="40"/>
  <c r="FJ23" i="40"/>
  <c r="FI23" i="40"/>
  <c r="FH23" i="40"/>
  <c r="FG23" i="40"/>
  <c r="FF23" i="40"/>
  <c r="FE23" i="40"/>
  <c r="FD23" i="40"/>
  <c r="FC23" i="40"/>
  <c r="FB23" i="40"/>
  <c r="FA23" i="40"/>
  <c r="EZ23" i="40"/>
  <c r="EY23" i="40"/>
  <c r="EX23" i="40"/>
  <c r="EW23" i="40"/>
  <c r="EV23" i="40"/>
  <c r="EU23" i="40"/>
  <c r="ET23" i="40"/>
  <c r="ES23" i="40"/>
  <c r="ER23" i="40"/>
  <c r="EQ23" i="40"/>
  <c r="EP23" i="40"/>
  <c r="EO23" i="40"/>
  <c r="EN23" i="40"/>
  <c r="EM23" i="40"/>
  <c r="EL23" i="40"/>
  <c r="EK23" i="40"/>
  <c r="EJ23" i="40"/>
  <c r="EI23" i="40"/>
  <c r="EH23" i="40"/>
  <c r="EG23" i="40"/>
  <c r="EF23" i="40"/>
  <c r="EE23" i="40"/>
  <c r="ED23" i="40"/>
  <c r="EC23" i="40"/>
  <c r="EB23" i="40"/>
  <c r="EA23" i="40"/>
  <c r="DZ23" i="40"/>
  <c r="DY23" i="40"/>
  <c r="DX23" i="40"/>
  <c r="DW23" i="40"/>
  <c r="DV23" i="40"/>
  <c r="DU23" i="40"/>
  <c r="DT23" i="40"/>
  <c r="DS23" i="40"/>
  <c r="DR23" i="40"/>
  <c r="DQ23" i="40"/>
  <c r="DP23" i="40"/>
  <c r="DO23" i="40"/>
  <c r="DN23" i="40"/>
  <c r="DM23" i="40"/>
  <c r="GH22" i="40"/>
  <c r="GG22" i="40"/>
  <c r="GF22" i="40"/>
  <c r="GE22" i="40"/>
  <c r="GD22" i="40"/>
  <c r="GA22" i="40"/>
  <c r="FZ22" i="40"/>
  <c r="FY22" i="40"/>
  <c r="FX22" i="40"/>
  <c r="FW22" i="40"/>
  <c r="FV22" i="40"/>
  <c r="FS22" i="40"/>
  <c r="FR22" i="40"/>
  <c r="FQ22" i="40"/>
  <c r="FP22" i="40"/>
  <c r="FO22" i="40"/>
  <c r="FN22" i="40"/>
  <c r="FK22" i="40"/>
  <c r="FJ22" i="40"/>
  <c r="FI22" i="40"/>
  <c r="FH22" i="40"/>
  <c r="FG22" i="40"/>
  <c r="FF22" i="40"/>
  <c r="FC22" i="40"/>
  <c r="FB22" i="40"/>
  <c r="FA22" i="40"/>
  <c r="EZ22" i="40"/>
  <c r="EY22" i="40"/>
  <c r="EX22" i="40"/>
  <c r="EU22" i="40"/>
  <c r="ET22" i="40"/>
  <c r="ES22" i="40"/>
  <c r="ER22" i="40"/>
  <c r="EQ22" i="40"/>
  <c r="EP22" i="40"/>
  <c r="EM22" i="40"/>
  <c r="EL22" i="40"/>
  <c r="EK22" i="40"/>
  <c r="EJ22" i="40"/>
  <c r="EI22" i="40"/>
  <c r="EH22" i="40"/>
  <c r="EG22" i="40"/>
  <c r="EF22" i="40"/>
  <c r="EE22" i="40"/>
  <c r="ED22" i="40"/>
  <c r="EC22" i="40"/>
  <c r="EB22" i="40"/>
  <c r="EA22" i="40"/>
  <c r="DZ22" i="40"/>
  <c r="DY22" i="40"/>
  <c r="DX22" i="40"/>
  <c r="DW22" i="40"/>
  <c r="DV22" i="40"/>
  <c r="DU22" i="40"/>
  <c r="DT22" i="40"/>
  <c r="DS22" i="40"/>
  <c r="DR22" i="40"/>
  <c r="DQ22" i="40"/>
  <c r="DP22" i="40"/>
  <c r="DO22" i="40"/>
  <c r="DN22" i="40"/>
  <c r="DM22" i="40"/>
  <c r="GF21" i="40"/>
  <c r="GE21" i="40"/>
  <c r="GC21" i="40"/>
  <c r="GA21" i="40"/>
  <c r="FX21" i="40"/>
  <c r="FW21" i="40"/>
  <c r="FU21" i="40"/>
  <c r="FS21" i="40"/>
  <c r="FP21" i="40"/>
  <c r="FO21" i="40"/>
  <c r="FM21" i="40"/>
  <c r="FK21" i="40"/>
  <c r="FH21" i="40"/>
  <c r="FG21" i="40"/>
  <c r="FE21" i="40"/>
  <c r="FC21" i="40"/>
  <c r="EZ21" i="40"/>
  <c r="EY21" i="40"/>
  <c r="EW21" i="40"/>
  <c r="EU21" i="40"/>
  <c r="ER21" i="40"/>
  <c r="EQ21" i="40"/>
  <c r="EO21" i="40"/>
  <c r="EM21" i="40"/>
  <c r="EK21" i="40"/>
  <c r="EJ21" i="40"/>
  <c r="EI21" i="40"/>
  <c r="EH21" i="40"/>
  <c r="EG21" i="40"/>
  <c r="EF21" i="40"/>
  <c r="EE21" i="40"/>
  <c r="ED21" i="40"/>
  <c r="EC21" i="40"/>
  <c r="EB21" i="40"/>
  <c r="EA21" i="40"/>
  <c r="DZ21" i="40"/>
  <c r="DY21" i="40"/>
  <c r="DX21" i="40"/>
  <c r="DW21" i="40"/>
  <c r="DV21" i="40"/>
  <c r="DU21" i="40"/>
  <c r="DT21" i="40"/>
  <c r="DS21" i="40"/>
  <c r="DR21" i="40"/>
  <c r="DQ21" i="40"/>
  <c r="DP21" i="40"/>
  <c r="DO21" i="40"/>
  <c r="DN21" i="40"/>
  <c r="DM21" i="40"/>
  <c r="GH20" i="40"/>
  <c r="GG20" i="40"/>
  <c r="GF20" i="40"/>
  <c r="GC20" i="40"/>
  <c r="GB20" i="40"/>
  <c r="GA20" i="40"/>
  <c r="FZ20" i="40"/>
  <c r="FY20" i="40"/>
  <c r="FX20" i="40"/>
  <c r="FU20" i="40"/>
  <c r="FT20" i="40"/>
  <c r="FS20" i="40"/>
  <c r="FR20" i="40"/>
  <c r="FQ20" i="40"/>
  <c r="FP20" i="40"/>
  <c r="FM20" i="40"/>
  <c r="FL20" i="40"/>
  <c r="FK20" i="40"/>
  <c r="FJ20" i="40"/>
  <c r="FI20" i="40"/>
  <c r="FH20" i="40"/>
  <c r="FE20" i="40"/>
  <c r="FD20" i="40"/>
  <c r="FC20" i="40"/>
  <c r="FB20" i="40"/>
  <c r="FA20" i="40"/>
  <c r="EZ20" i="40"/>
  <c r="EW20" i="40"/>
  <c r="EV20" i="40"/>
  <c r="EU20" i="40"/>
  <c r="ET20" i="40"/>
  <c r="ES20" i="40"/>
  <c r="ER20" i="40"/>
  <c r="EO20" i="40"/>
  <c r="EN20" i="40"/>
  <c r="EM20" i="40"/>
  <c r="EL20" i="40"/>
  <c r="EK20" i="40"/>
  <c r="EJ20" i="40"/>
  <c r="EI20" i="40"/>
  <c r="EH20" i="40"/>
  <c r="EG20" i="40"/>
  <c r="EF20" i="40"/>
  <c r="EE20" i="40"/>
  <c r="ED20" i="40"/>
  <c r="EC20" i="40"/>
  <c r="EB20" i="40"/>
  <c r="EA20" i="40"/>
  <c r="DZ20" i="40"/>
  <c r="DY20" i="40"/>
  <c r="DX20" i="40"/>
  <c r="DW20" i="40"/>
  <c r="DV20" i="40"/>
  <c r="DU20" i="40"/>
  <c r="DT20" i="40"/>
  <c r="DS20" i="40"/>
  <c r="DR20" i="40"/>
  <c r="DQ20" i="40"/>
  <c r="DP20" i="40"/>
  <c r="DO20" i="40"/>
  <c r="DN20" i="40"/>
  <c r="DM20" i="40"/>
  <c r="GH19" i="40"/>
  <c r="GG19" i="40"/>
  <c r="GE19" i="40"/>
  <c r="GD19" i="40"/>
  <c r="GC19" i="40"/>
  <c r="FZ19" i="40"/>
  <c r="FY19" i="40"/>
  <c r="FW19" i="40"/>
  <c r="FV19" i="40"/>
  <c r="FU19" i="40"/>
  <c r="FR19" i="40"/>
  <c r="FQ19" i="40"/>
  <c r="FO19" i="40"/>
  <c r="FN19" i="40"/>
  <c r="FM19" i="40"/>
  <c r="FJ19" i="40"/>
  <c r="FI19" i="40"/>
  <c r="FG19" i="40"/>
  <c r="FF19" i="40"/>
  <c r="FE19" i="40"/>
  <c r="FB19" i="40"/>
  <c r="FA19" i="40"/>
  <c r="EY19" i="40"/>
  <c r="EX19" i="40"/>
  <c r="EW19" i="40"/>
  <c r="ET19" i="40"/>
  <c r="ES19" i="40"/>
  <c r="EQ19" i="40"/>
  <c r="EP19" i="40"/>
  <c r="EO19" i="40"/>
  <c r="EL19" i="40"/>
  <c r="EK19" i="40"/>
  <c r="EJ19" i="40"/>
  <c r="EI19" i="40"/>
  <c r="EH19" i="40"/>
  <c r="EG19" i="40"/>
  <c r="EF19" i="40"/>
  <c r="EE19" i="40"/>
  <c r="ED19" i="40"/>
  <c r="EC19" i="40"/>
  <c r="EB19" i="40"/>
  <c r="EA19" i="40"/>
  <c r="DZ19" i="40"/>
  <c r="DY19" i="40"/>
  <c r="DX19" i="40"/>
  <c r="DW19" i="40"/>
  <c r="DV19" i="40"/>
  <c r="DU19" i="40"/>
  <c r="DT19" i="40"/>
  <c r="DS19" i="40"/>
  <c r="DR19" i="40"/>
  <c r="DQ19" i="40"/>
  <c r="DP19" i="40"/>
  <c r="DO19" i="40"/>
  <c r="DN19" i="40"/>
  <c r="DM19" i="40"/>
  <c r="GH18" i="40"/>
  <c r="GG18" i="40"/>
  <c r="GF18" i="40"/>
  <c r="GE18" i="40"/>
  <c r="GD18" i="40"/>
  <c r="GC18" i="40"/>
  <c r="GB18" i="40"/>
  <c r="GA18" i="40"/>
  <c r="FZ18" i="40"/>
  <c r="FY18" i="40"/>
  <c r="FX18" i="40"/>
  <c r="FW18" i="40"/>
  <c r="FV18" i="40"/>
  <c r="FU18" i="40"/>
  <c r="FT18" i="40"/>
  <c r="FS18" i="40"/>
  <c r="FR18" i="40"/>
  <c r="FQ18" i="40"/>
  <c r="FP18" i="40"/>
  <c r="FO18" i="40"/>
  <c r="FN18" i="40"/>
  <c r="FM18" i="40"/>
  <c r="FL18" i="40"/>
  <c r="FK18" i="40"/>
  <c r="FJ18" i="40"/>
  <c r="FI18" i="40"/>
  <c r="FH18" i="40"/>
  <c r="FG18" i="40"/>
  <c r="FF18" i="40"/>
  <c r="FE18" i="40"/>
  <c r="FD18" i="40"/>
  <c r="FC18" i="40"/>
  <c r="FB18" i="40"/>
  <c r="FA18" i="40"/>
  <c r="EZ18" i="40"/>
  <c r="EY18" i="40"/>
  <c r="EX18" i="40"/>
  <c r="EW18" i="40"/>
  <c r="EV18" i="40"/>
  <c r="EU18" i="40"/>
  <c r="ET18" i="40"/>
  <c r="ES18" i="40"/>
  <c r="ER18" i="40"/>
  <c r="EQ18" i="40"/>
  <c r="EP18" i="40"/>
  <c r="EO18" i="40"/>
  <c r="EN18" i="40"/>
  <c r="EM18" i="40"/>
  <c r="EL18" i="40"/>
  <c r="EK18" i="40"/>
  <c r="EJ18" i="40"/>
  <c r="EI18" i="40"/>
  <c r="EH18" i="40"/>
  <c r="EG18" i="40"/>
  <c r="EF18" i="40"/>
  <c r="EE18" i="40"/>
  <c r="ED18" i="40"/>
  <c r="EC18" i="40"/>
  <c r="EB18" i="40"/>
  <c r="EA18" i="40"/>
  <c r="DZ18" i="40"/>
  <c r="DY18" i="40"/>
  <c r="DX18" i="40"/>
  <c r="DW18" i="40"/>
  <c r="DV18" i="40"/>
  <c r="DU18" i="40"/>
  <c r="DT18" i="40"/>
  <c r="DS18" i="40"/>
  <c r="DR18" i="40"/>
  <c r="DQ18" i="40"/>
  <c r="DP18" i="40"/>
  <c r="DO18" i="40"/>
  <c r="DN18" i="40"/>
  <c r="DM18" i="40"/>
  <c r="GH17" i="40"/>
  <c r="GG17" i="40"/>
  <c r="GE17" i="40"/>
  <c r="GB17" i="40"/>
  <c r="GA17" i="40"/>
  <c r="FZ17" i="40"/>
  <c r="FY17" i="40"/>
  <c r="FW17" i="40"/>
  <c r="FT17" i="40"/>
  <c r="FS17" i="40"/>
  <c r="FR17" i="40"/>
  <c r="FQ17" i="40"/>
  <c r="FO17" i="40"/>
  <c r="FL17" i="40"/>
  <c r="FK17" i="40"/>
  <c r="FJ17" i="40"/>
  <c r="FI17" i="40"/>
  <c r="FG17" i="40"/>
  <c r="FD17" i="40"/>
  <c r="FC17" i="40"/>
  <c r="FB17" i="40"/>
  <c r="FA17" i="40"/>
  <c r="EY17" i="40"/>
  <c r="EV17" i="40"/>
  <c r="EU17" i="40"/>
  <c r="ET17" i="40"/>
  <c r="ES17" i="40"/>
  <c r="EQ17" i="40"/>
  <c r="EN17" i="40"/>
  <c r="EM17" i="40"/>
  <c r="EL17" i="40"/>
  <c r="EK17" i="40"/>
  <c r="EJ17" i="40"/>
  <c r="EI17" i="40"/>
  <c r="EH17" i="40"/>
  <c r="EG17" i="40"/>
  <c r="EF17" i="40"/>
  <c r="EE17" i="40"/>
  <c r="ED17" i="40"/>
  <c r="EC17" i="40"/>
  <c r="EB17" i="40"/>
  <c r="EA17" i="40"/>
  <c r="DZ17" i="40"/>
  <c r="DY17" i="40"/>
  <c r="DX17" i="40"/>
  <c r="DW17" i="40"/>
  <c r="DV17" i="40"/>
  <c r="DU17" i="40"/>
  <c r="DT17" i="40"/>
  <c r="DS17" i="40"/>
  <c r="DR17" i="40"/>
  <c r="DQ17" i="40"/>
  <c r="DP17" i="40"/>
  <c r="DO17" i="40"/>
  <c r="DN17" i="40"/>
  <c r="DM17" i="40"/>
  <c r="GG16" i="40"/>
  <c r="GF16" i="40"/>
  <c r="GE16" i="40"/>
  <c r="GD16" i="40"/>
  <c r="GC16" i="40"/>
  <c r="GB16" i="40"/>
  <c r="FY16" i="40"/>
  <c r="FX16" i="40"/>
  <c r="FW16" i="40"/>
  <c r="FV16" i="40"/>
  <c r="FU16" i="40"/>
  <c r="FT16" i="40"/>
  <c r="FQ16" i="40"/>
  <c r="FP16" i="40"/>
  <c r="FO16" i="40"/>
  <c r="FN16" i="40"/>
  <c r="FM16" i="40"/>
  <c r="FL16" i="40"/>
  <c r="FI16" i="40"/>
  <c r="FH16" i="40"/>
  <c r="FG16" i="40"/>
  <c r="FF16" i="40"/>
  <c r="FE16" i="40"/>
  <c r="FD16" i="40"/>
  <c r="FA16" i="40"/>
  <c r="EZ16" i="40"/>
  <c r="EY16" i="40"/>
  <c r="EX16" i="40"/>
  <c r="EW16" i="40"/>
  <c r="EV16" i="40"/>
  <c r="ES16" i="40"/>
  <c r="ER16" i="40"/>
  <c r="EQ16" i="40"/>
  <c r="EP16" i="40"/>
  <c r="EO16" i="40"/>
  <c r="EN16" i="40"/>
  <c r="EK16" i="40"/>
  <c r="EJ16" i="40"/>
  <c r="EI16" i="40"/>
  <c r="EH16" i="40"/>
  <c r="EG16" i="40"/>
  <c r="EF16" i="40"/>
  <c r="EE16" i="40"/>
  <c r="ED16" i="40"/>
  <c r="EC16" i="40"/>
  <c r="EB16" i="40"/>
  <c r="EA16" i="40"/>
  <c r="DZ16" i="40"/>
  <c r="DY16" i="40"/>
  <c r="DX16" i="40"/>
  <c r="DW16" i="40"/>
  <c r="DV16" i="40"/>
  <c r="DU16" i="40"/>
  <c r="DT16" i="40"/>
  <c r="DS16" i="40"/>
  <c r="DR16" i="40"/>
  <c r="DQ16" i="40"/>
  <c r="DP16" i="40"/>
  <c r="DO16" i="40"/>
  <c r="DN16" i="40"/>
  <c r="DM16" i="40"/>
  <c r="GG15" i="40"/>
  <c r="GE15" i="40"/>
  <c r="GD15" i="40"/>
  <c r="GC15" i="40"/>
  <c r="GA15" i="40"/>
  <c r="FY15" i="40"/>
  <c r="FW15" i="40"/>
  <c r="FV15" i="40"/>
  <c r="FU15" i="40"/>
  <c r="FS15" i="40"/>
  <c r="FQ15" i="40"/>
  <c r="FO15" i="40"/>
  <c r="FN15" i="40"/>
  <c r="FM15" i="40"/>
  <c r="FK15" i="40"/>
  <c r="FI15" i="40"/>
  <c r="FG15" i="40"/>
  <c r="FF15" i="40"/>
  <c r="FE15" i="40"/>
  <c r="FC15" i="40"/>
  <c r="FA15" i="40"/>
  <c r="EY15" i="40"/>
  <c r="EX15" i="40"/>
  <c r="EW15" i="40"/>
  <c r="EU15" i="40"/>
  <c r="ES15" i="40"/>
  <c r="EQ15" i="40"/>
  <c r="EP15" i="40"/>
  <c r="EO15" i="40"/>
  <c r="EM15" i="40"/>
  <c r="EK15" i="40"/>
  <c r="EJ15" i="40"/>
  <c r="EI15" i="40"/>
  <c r="EH15" i="40"/>
  <c r="EG15" i="40"/>
  <c r="EF15" i="40"/>
  <c r="EE15" i="40"/>
  <c r="ED15" i="40"/>
  <c r="EC15" i="40"/>
  <c r="EB15" i="40"/>
  <c r="EA15" i="40"/>
  <c r="DZ15" i="40"/>
  <c r="DY15" i="40"/>
  <c r="DX15" i="40"/>
  <c r="DW15" i="40"/>
  <c r="DV15" i="40"/>
  <c r="DU15" i="40"/>
  <c r="DT15" i="40"/>
  <c r="DS15" i="40"/>
  <c r="DR15" i="40"/>
  <c r="DQ15" i="40"/>
  <c r="DP15" i="40"/>
  <c r="DO15" i="40"/>
  <c r="DN15" i="40"/>
  <c r="DM15" i="40"/>
  <c r="GH14" i="40"/>
  <c r="GG14" i="40"/>
  <c r="GF14" i="40"/>
  <c r="GE14" i="40"/>
  <c r="GD14" i="40"/>
  <c r="GA14" i="40"/>
  <c r="FZ14" i="40"/>
  <c r="FY14" i="40"/>
  <c r="FX14" i="40"/>
  <c r="FW14" i="40"/>
  <c r="FV14" i="40"/>
  <c r="FS14" i="40"/>
  <c r="FR14" i="40"/>
  <c r="FQ14" i="40"/>
  <c r="FP14" i="40"/>
  <c r="FO14" i="40"/>
  <c r="FN14" i="40"/>
  <c r="FK14" i="40"/>
  <c r="FJ14" i="40"/>
  <c r="FI14" i="40"/>
  <c r="FH14" i="40"/>
  <c r="FG14" i="40"/>
  <c r="FF14" i="40"/>
  <c r="FC14" i="40"/>
  <c r="FB14" i="40"/>
  <c r="FA14" i="40"/>
  <c r="EZ14" i="40"/>
  <c r="EY14" i="40"/>
  <c r="EX14" i="40"/>
  <c r="EU14" i="40"/>
  <c r="ET14" i="40"/>
  <c r="ES14" i="40"/>
  <c r="ER14" i="40"/>
  <c r="EQ14" i="40"/>
  <c r="EP14" i="40"/>
  <c r="EM14" i="40"/>
  <c r="EL14" i="40"/>
  <c r="EK14" i="40"/>
  <c r="EJ14" i="40"/>
  <c r="EI14" i="40"/>
  <c r="EH14" i="40"/>
  <c r="EG14" i="40"/>
  <c r="EF14" i="40"/>
  <c r="EE14" i="40"/>
  <c r="ED14" i="40"/>
  <c r="EC14" i="40"/>
  <c r="EB14" i="40"/>
  <c r="EA14" i="40"/>
  <c r="DZ14" i="40"/>
  <c r="DY14" i="40"/>
  <c r="DX14" i="40"/>
  <c r="DW14" i="40"/>
  <c r="DV14" i="40"/>
  <c r="DU14" i="40"/>
  <c r="DT14" i="40"/>
  <c r="DS14" i="40"/>
  <c r="DR14" i="40"/>
  <c r="DQ14" i="40"/>
  <c r="DP14" i="40"/>
  <c r="DO14" i="40"/>
  <c r="DN14" i="40"/>
  <c r="DM14" i="40"/>
  <c r="C9" i="43"/>
  <c r="C8" i="43"/>
  <c r="C7" i="43"/>
  <c r="CN141" i="43"/>
  <c r="BJ61" i="43"/>
  <c r="BJ58" i="43"/>
  <c r="BQ141" i="43"/>
  <c r="BE141" i="43"/>
  <c r="CN140" i="43"/>
  <c r="CE60" i="43"/>
  <c r="CE58" i="43"/>
  <c r="CK140" i="43"/>
  <c r="CC60" i="43"/>
  <c r="CC58" i="43"/>
  <c r="CJ140" i="43"/>
  <c r="BW60" i="43"/>
  <c r="BW58" i="43"/>
  <c r="CD140" i="43"/>
  <c r="BV60" i="43"/>
  <c r="BV58" i="43"/>
  <c r="CC140" i="43"/>
  <c r="BU60" i="43"/>
  <c r="BU58" i="43"/>
  <c r="CB140" i="43"/>
  <c r="BO60" i="43"/>
  <c r="BO58" i="43"/>
  <c r="BV140" i="43"/>
  <c r="BN60" i="43"/>
  <c r="BN58" i="43"/>
  <c r="BU140" i="43"/>
  <c r="BM60" i="43"/>
  <c r="BM58" i="43"/>
  <c r="BT140" i="43"/>
  <c r="BG60" i="43"/>
  <c r="BG58" i="43"/>
  <c r="BN140" i="43"/>
  <c r="BF60" i="43"/>
  <c r="BF58" i="43"/>
  <c r="BM140" i="43"/>
  <c r="BE60" i="43"/>
  <c r="BE58" i="43"/>
  <c r="BL140" i="43"/>
  <c r="AY60" i="43"/>
  <c r="AY58" i="43"/>
  <c r="BF140" i="43"/>
  <c r="BE140" i="43"/>
  <c r="CN139" i="43"/>
  <c r="BB59" i="43"/>
  <c r="BB58" i="43"/>
  <c r="BI139" i="43"/>
  <c r="BE139" i="43"/>
  <c r="CN138" i="43"/>
  <c r="CG58" i="43"/>
  <c r="CM138" i="43"/>
  <c r="CF58" i="43"/>
  <c r="CL138" i="43"/>
  <c r="CK138" i="43"/>
  <c r="CJ138" i="43"/>
  <c r="BY58" i="43"/>
  <c r="CF138" i="43"/>
  <c r="BX58" i="43"/>
  <c r="CE138" i="43"/>
  <c r="CD138" i="43"/>
  <c r="CC138" i="43"/>
  <c r="CB138" i="43"/>
  <c r="BQ58" i="43"/>
  <c r="BX138" i="43"/>
  <c r="BP58" i="43"/>
  <c r="BW138" i="43"/>
  <c r="BV138" i="43"/>
  <c r="BU138" i="43"/>
  <c r="BT138" i="43"/>
  <c r="BI58" i="43"/>
  <c r="BP138" i="43"/>
  <c r="BH58" i="43"/>
  <c r="BO138" i="43"/>
  <c r="BN138" i="43"/>
  <c r="BM138" i="43"/>
  <c r="BL138" i="43"/>
  <c r="BA58" i="43"/>
  <c r="BH138" i="43"/>
  <c r="AZ58" i="43"/>
  <c r="BG138" i="43"/>
  <c r="BF138" i="43"/>
  <c r="CN137" i="43"/>
  <c r="CM137" i="43"/>
  <c r="CL137" i="43"/>
  <c r="CK137" i="43"/>
  <c r="CJ137" i="43"/>
  <c r="CI137" i="43"/>
  <c r="CH137" i="43"/>
  <c r="CG137" i="43"/>
  <c r="CF137" i="43"/>
  <c r="CE137" i="43"/>
  <c r="CD137" i="43"/>
  <c r="CC137" i="43"/>
  <c r="CB137" i="43"/>
  <c r="CA137" i="43"/>
  <c r="BZ137" i="43"/>
  <c r="BY137" i="43"/>
  <c r="BX137" i="43"/>
  <c r="BW137" i="43"/>
  <c r="BV137" i="43"/>
  <c r="BU137" i="43"/>
  <c r="BT137" i="43"/>
  <c r="BS137" i="43"/>
  <c r="BR137" i="43"/>
  <c r="BQ137" i="43"/>
  <c r="BP137" i="43"/>
  <c r="BO137" i="43"/>
  <c r="BN137" i="43"/>
  <c r="BM137" i="43"/>
  <c r="BL137" i="43"/>
  <c r="BK137" i="43"/>
  <c r="BJ137" i="43"/>
  <c r="BI137" i="43"/>
  <c r="BH137" i="43"/>
  <c r="BG137" i="43"/>
  <c r="BF137" i="43"/>
  <c r="AK124" i="43"/>
  <c r="AJ124" i="43"/>
  <c r="AI124" i="43"/>
  <c r="AH124" i="43"/>
  <c r="AG124" i="43"/>
  <c r="AF124" i="43"/>
  <c r="AE124" i="43"/>
  <c r="AD124" i="43"/>
  <c r="AC124" i="43"/>
  <c r="AB124" i="43"/>
  <c r="AA124" i="43"/>
  <c r="Z124" i="43"/>
  <c r="Y124" i="43"/>
  <c r="X124" i="43"/>
  <c r="W124" i="43"/>
  <c r="V124" i="43"/>
  <c r="U124" i="43"/>
  <c r="T124" i="43"/>
  <c r="S124" i="43"/>
  <c r="R124" i="43"/>
  <c r="Q124" i="43"/>
  <c r="P124" i="43"/>
  <c r="O124" i="43"/>
  <c r="N124" i="43"/>
  <c r="M124" i="43"/>
  <c r="L124" i="43"/>
  <c r="K124" i="43"/>
  <c r="J124" i="43"/>
  <c r="I124" i="43"/>
  <c r="H124" i="43"/>
  <c r="G124" i="43"/>
  <c r="F124" i="43"/>
  <c r="E124" i="43"/>
  <c r="D124" i="43"/>
  <c r="C124" i="43"/>
  <c r="B124" i="43"/>
  <c r="CF50" i="43"/>
  <c r="CF47" i="43"/>
  <c r="CK104" i="43"/>
  <c r="CD50" i="43"/>
  <c r="CD47" i="43"/>
  <c r="CJ104" i="43"/>
  <c r="CC50" i="43"/>
  <c r="CC47" i="43"/>
  <c r="CI104" i="43"/>
  <c r="BX50" i="43"/>
  <c r="BX47" i="43"/>
  <c r="CD104" i="43"/>
  <c r="BW50" i="43"/>
  <c r="BW47" i="43"/>
  <c r="CC104" i="43"/>
  <c r="BV50" i="43"/>
  <c r="BV47" i="43"/>
  <c r="CB104" i="43"/>
  <c r="BU50" i="43"/>
  <c r="BU47" i="43"/>
  <c r="CA104" i="43"/>
  <c r="BP50" i="43"/>
  <c r="BP47" i="43"/>
  <c r="BV104" i="43"/>
  <c r="BO50" i="43"/>
  <c r="BO47" i="43"/>
  <c r="BU104" i="43"/>
  <c r="BN50" i="43"/>
  <c r="BN47" i="43"/>
  <c r="BT104" i="43"/>
  <c r="BM50" i="43"/>
  <c r="BM47" i="43"/>
  <c r="BS104" i="43"/>
  <c r="BH50" i="43"/>
  <c r="BH47" i="43"/>
  <c r="BN104" i="43"/>
  <c r="BG50" i="43"/>
  <c r="BG47" i="43"/>
  <c r="BM104" i="43"/>
  <c r="BF50" i="43"/>
  <c r="BF47" i="43"/>
  <c r="BL104" i="43"/>
  <c r="BE50" i="43"/>
  <c r="BE47" i="43"/>
  <c r="BK104" i="43"/>
  <c r="AZ50" i="43"/>
  <c r="AZ47" i="43"/>
  <c r="BF104" i="43"/>
  <c r="AY50" i="43"/>
  <c r="AY47" i="43"/>
  <c r="BE104" i="43"/>
  <c r="BD104" i="43"/>
  <c r="CB49" i="43"/>
  <c r="CB47" i="43"/>
  <c r="CH103" i="43"/>
  <c r="BT49" i="43"/>
  <c r="BT47" i="43"/>
  <c r="BZ103" i="43"/>
  <c r="BL49" i="43"/>
  <c r="BL47" i="43"/>
  <c r="BR103" i="43"/>
  <c r="BD49" i="43"/>
  <c r="BD47" i="43"/>
  <c r="BJ103" i="43"/>
  <c r="BD103" i="43"/>
  <c r="CF48" i="43"/>
  <c r="CK102" i="43"/>
  <c r="CD48" i="43"/>
  <c r="CJ102" i="43"/>
  <c r="BX48" i="43"/>
  <c r="CD102" i="43"/>
  <c r="BW48" i="43"/>
  <c r="CC102" i="43"/>
  <c r="BV48" i="43"/>
  <c r="CB102" i="43"/>
  <c r="BP48" i="43"/>
  <c r="BV102" i="43"/>
  <c r="BO48" i="43"/>
  <c r="BU102" i="43"/>
  <c r="BD102" i="43"/>
  <c r="BO49" i="43"/>
  <c r="BU103" i="43"/>
  <c r="R125" i="43"/>
  <c r="BN48" i="43"/>
  <c r="BT102" i="43"/>
  <c r="BN49" i="43"/>
  <c r="BT103" i="43"/>
  <c r="Q125" i="43"/>
  <c r="BH48" i="43"/>
  <c r="BN102" i="43"/>
  <c r="BG48" i="43"/>
  <c r="BM102" i="43"/>
  <c r="BF48" i="43"/>
  <c r="BL102" i="43"/>
  <c r="AZ48" i="43"/>
  <c r="BF102" i="43"/>
  <c r="AY48" i="43"/>
  <c r="BE102" i="43"/>
  <c r="AY49" i="43"/>
  <c r="BE103" i="43"/>
  <c r="B125" i="43"/>
  <c r="AK125" i="43"/>
  <c r="CL101" i="43"/>
  <c r="CK101" i="43"/>
  <c r="CJ101" i="43"/>
  <c r="CI101" i="43"/>
  <c r="CH101" i="43"/>
  <c r="CG101" i="43"/>
  <c r="CF101" i="43"/>
  <c r="CE101" i="43"/>
  <c r="CD101" i="43"/>
  <c r="CC101" i="43"/>
  <c r="CB101" i="43"/>
  <c r="CA101" i="43"/>
  <c r="BZ101" i="43"/>
  <c r="BY101" i="43"/>
  <c r="BX101" i="43"/>
  <c r="BW101" i="43"/>
  <c r="BV101" i="43"/>
  <c r="BU101" i="43"/>
  <c r="BT101" i="43"/>
  <c r="BS101" i="43"/>
  <c r="BR101" i="43"/>
  <c r="BQ101" i="43"/>
  <c r="BP101" i="43"/>
  <c r="BO101" i="43"/>
  <c r="BN101" i="43"/>
  <c r="BM101" i="43"/>
  <c r="BL101" i="43"/>
  <c r="BK101" i="43"/>
  <c r="BJ101" i="43"/>
  <c r="BI101" i="43"/>
  <c r="BH101" i="43"/>
  <c r="BG101" i="43"/>
  <c r="BF101" i="43"/>
  <c r="BE101" i="43"/>
  <c r="AL35" i="43"/>
  <c r="AL87" i="43"/>
  <c r="CH87" i="43"/>
  <c r="AK35" i="43"/>
  <c r="AK87" i="43"/>
  <c r="CG87" i="43"/>
  <c r="AJ35" i="43"/>
  <c r="AJ87" i="43"/>
  <c r="CF87" i="43"/>
  <c r="AI35" i="43"/>
  <c r="AI87" i="43"/>
  <c r="CE87" i="43"/>
  <c r="AH35" i="43"/>
  <c r="AH87" i="43"/>
  <c r="CD87" i="43"/>
  <c r="AD35" i="43"/>
  <c r="AD87" i="43"/>
  <c r="BZ87" i="43"/>
  <c r="AC35" i="43"/>
  <c r="AC87" i="43"/>
  <c r="BY87" i="43"/>
  <c r="AB35" i="43"/>
  <c r="AB87" i="43"/>
  <c r="BX87" i="43"/>
  <c r="AA35" i="43"/>
  <c r="AA87" i="43"/>
  <c r="BW87" i="43"/>
  <c r="Z35" i="43"/>
  <c r="Z87" i="43"/>
  <c r="BV87" i="43"/>
  <c r="V35" i="43"/>
  <c r="V87" i="43"/>
  <c r="BR87" i="43"/>
  <c r="U35" i="43"/>
  <c r="U87" i="43"/>
  <c r="BQ87" i="43"/>
  <c r="T35" i="43"/>
  <c r="T87" i="43"/>
  <c r="BP87" i="43"/>
  <c r="S35" i="43"/>
  <c r="S87" i="43"/>
  <c r="BO87" i="43"/>
  <c r="R35" i="43"/>
  <c r="R87" i="43"/>
  <c r="BN87" i="43"/>
  <c r="N35" i="43"/>
  <c r="N87" i="43"/>
  <c r="BJ87" i="43"/>
  <c r="M35" i="43"/>
  <c r="M87" i="43"/>
  <c r="BI87" i="43"/>
  <c r="L35" i="43"/>
  <c r="L87" i="43"/>
  <c r="BH87" i="43"/>
  <c r="K35" i="43"/>
  <c r="K87" i="43"/>
  <c r="BG87" i="43"/>
  <c r="J35" i="43"/>
  <c r="J87" i="43"/>
  <c r="BF87" i="43"/>
  <c r="F35" i="43"/>
  <c r="F87" i="43"/>
  <c r="BB87" i="43"/>
  <c r="E35" i="43"/>
  <c r="E87" i="43"/>
  <c r="BA87" i="43"/>
  <c r="D35" i="43"/>
  <c r="D87" i="43"/>
  <c r="AZ87" i="43"/>
  <c r="C87" i="43"/>
  <c r="AY87" i="43"/>
  <c r="AJ85" i="43"/>
  <c r="CF85" i="43"/>
  <c r="AI85" i="43"/>
  <c r="CE85" i="43"/>
  <c r="AH85" i="43"/>
  <c r="CD85" i="43"/>
  <c r="AG85" i="43"/>
  <c r="CC85" i="43"/>
  <c r="AB85" i="43"/>
  <c r="BX85" i="43"/>
  <c r="AA85" i="43"/>
  <c r="BW85" i="43"/>
  <c r="Z85" i="43"/>
  <c r="BV85" i="43"/>
  <c r="Y85" i="43"/>
  <c r="BU85" i="43"/>
  <c r="T85" i="43"/>
  <c r="BP85" i="43"/>
  <c r="S85" i="43"/>
  <c r="BO85" i="43"/>
  <c r="R85" i="43"/>
  <c r="BN85" i="43"/>
  <c r="Q85" i="43"/>
  <c r="BM85" i="43"/>
  <c r="L85" i="43"/>
  <c r="BH85" i="43"/>
  <c r="K85" i="43"/>
  <c r="BG85" i="43"/>
  <c r="J85" i="43"/>
  <c r="BF85" i="43"/>
  <c r="I85" i="43"/>
  <c r="BE85" i="43"/>
  <c r="C85" i="43"/>
  <c r="AY85" i="43"/>
  <c r="AL85" i="43"/>
  <c r="CH85" i="43"/>
  <c r="AK85" i="43"/>
  <c r="CG85" i="43"/>
  <c r="AF85" i="43"/>
  <c r="CB85" i="43"/>
  <c r="AE85" i="43"/>
  <c r="CA85" i="43"/>
  <c r="AD85" i="43"/>
  <c r="BZ85" i="43"/>
  <c r="AC85" i="43"/>
  <c r="BY85" i="43"/>
  <c r="X85" i="43"/>
  <c r="BT85" i="43"/>
  <c r="W85" i="43"/>
  <c r="BS85" i="43"/>
  <c r="V85" i="43"/>
  <c r="BR85" i="43"/>
  <c r="U85" i="43"/>
  <c r="BQ85" i="43"/>
  <c r="P85" i="43"/>
  <c r="BL85" i="43"/>
  <c r="O85" i="43"/>
  <c r="BK85" i="43"/>
  <c r="N85" i="43"/>
  <c r="BJ85" i="43"/>
  <c r="M85" i="43"/>
  <c r="BI85" i="43"/>
  <c r="H85" i="43"/>
  <c r="BD85" i="43"/>
  <c r="G85" i="43"/>
  <c r="BC85" i="43"/>
  <c r="F85" i="43"/>
  <c r="BB85" i="43"/>
  <c r="E85" i="43"/>
  <c r="BA85" i="43"/>
  <c r="D85" i="43"/>
  <c r="AZ85" i="43"/>
  <c r="CJ61" i="43"/>
  <c r="CI61" i="43"/>
  <c r="CH61" i="43"/>
  <c r="CG61" i="43"/>
  <c r="CM141" i="43"/>
  <c r="CF61" i="43"/>
  <c r="CL141" i="43"/>
  <c r="CE61" i="43"/>
  <c r="CK141" i="43"/>
  <c r="CC61" i="43"/>
  <c r="CJ141" i="43"/>
  <c r="CB61" i="43"/>
  <c r="CB58" i="43"/>
  <c r="CI141" i="43"/>
  <c r="CA61" i="43"/>
  <c r="CA58" i="43"/>
  <c r="CH141" i="43"/>
  <c r="BZ61" i="43"/>
  <c r="BZ58" i="43"/>
  <c r="CG141" i="43"/>
  <c r="BY61" i="43"/>
  <c r="CF141" i="43"/>
  <c r="BX61" i="43"/>
  <c r="CE141" i="43"/>
  <c r="BW61" i="43"/>
  <c r="CD141" i="43"/>
  <c r="BV61" i="43"/>
  <c r="CC141" i="43"/>
  <c r="BU61" i="43"/>
  <c r="CB141" i="43"/>
  <c r="BT61" i="43"/>
  <c r="BT58" i="43"/>
  <c r="CA141" i="43"/>
  <c r="BS61" i="43"/>
  <c r="BS58" i="43"/>
  <c r="BZ141" i="43"/>
  <c r="BR61" i="43"/>
  <c r="BR58" i="43"/>
  <c r="BY141" i="43"/>
  <c r="BQ61" i="43"/>
  <c r="BX141" i="43"/>
  <c r="BP61" i="43"/>
  <c r="BW141" i="43"/>
  <c r="BO61" i="43"/>
  <c r="BV141" i="43"/>
  <c r="BN61" i="43"/>
  <c r="BU141" i="43"/>
  <c r="BM61" i="43"/>
  <c r="BT141" i="43"/>
  <c r="BL61" i="43"/>
  <c r="BL58" i="43"/>
  <c r="BS141" i="43"/>
  <c r="BK61" i="43"/>
  <c r="BK58" i="43"/>
  <c r="BR141" i="43"/>
  <c r="BI61" i="43"/>
  <c r="BP141" i="43"/>
  <c r="BH61" i="43"/>
  <c r="BO141" i="43"/>
  <c r="BG61" i="43"/>
  <c r="BN141" i="43"/>
  <c r="BF61" i="43"/>
  <c r="BM141" i="43"/>
  <c r="BE61" i="43"/>
  <c r="BL141" i="43"/>
  <c r="BD61" i="43"/>
  <c r="BD58" i="43"/>
  <c r="BK141" i="43"/>
  <c r="BC61" i="43"/>
  <c r="BC58" i="43"/>
  <c r="BJ141" i="43"/>
  <c r="BB61" i="43"/>
  <c r="BI141" i="43"/>
  <c r="BA61" i="43"/>
  <c r="BH141" i="43"/>
  <c r="AZ61" i="43"/>
  <c r="BG141" i="43"/>
  <c r="AY61" i="43"/>
  <c r="BF141" i="43"/>
  <c r="CJ60" i="43"/>
  <c r="CI60" i="43"/>
  <c r="CH60" i="43"/>
  <c r="CG60" i="43"/>
  <c r="CF60" i="43"/>
  <c r="CL140" i="43"/>
  <c r="CB60" i="43"/>
  <c r="CA60" i="43"/>
  <c r="CH140" i="43"/>
  <c r="BZ60" i="43"/>
  <c r="BY60" i="43"/>
  <c r="BX60" i="43"/>
  <c r="CE140" i="43"/>
  <c r="BT60" i="43"/>
  <c r="BS60" i="43"/>
  <c r="BZ140" i="43"/>
  <c r="BR60" i="43"/>
  <c r="BQ60" i="43"/>
  <c r="BP60" i="43"/>
  <c r="BW140" i="43"/>
  <c r="BL60" i="43"/>
  <c r="BK60" i="43"/>
  <c r="BR140" i="43"/>
  <c r="BJ60" i="43"/>
  <c r="BI60" i="43"/>
  <c r="BH60" i="43"/>
  <c r="BO140" i="43"/>
  <c r="BD60" i="43"/>
  <c r="BC60" i="43"/>
  <c r="BJ140" i="43"/>
  <c r="BB60" i="43"/>
  <c r="BA60" i="43"/>
  <c r="AZ60" i="43"/>
  <c r="BG140" i="43"/>
  <c r="CJ59" i="43"/>
  <c r="CI59" i="43"/>
  <c r="CH59" i="43"/>
  <c r="CG59" i="43"/>
  <c r="CF59" i="43"/>
  <c r="CE59" i="43"/>
  <c r="CC59" i="43"/>
  <c r="CJ139" i="43"/>
  <c r="CB59" i="43"/>
  <c r="CA59" i="43"/>
  <c r="BZ59" i="43"/>
  <c r="BY59" i="43"/>
  <c r="BX59" i="43"/>
  <c r="BW59" i="43"/>
  <c r="BV59" i="43"/>
  <c r="CC139" i="43"/>
  <c r="BU59" i="43"/>
  <c r="CB139" i="43"/>
  <c r="BT59" i="43"/>
  <c r="BS59" i="43"/>
  <c r="BR59" i="43"/>
  <c r="BQ59" i="43"/>
  <c r="BP59" i="43"/>
  <c r="BO59" i="43"/>
  <c r="BN59" i="43"/>
  <c r="BU139" i="43"/>
  <c r="BM59" i="43"/>
  <c r="BT139" i="43"/>
  <c r="BL59" i="43"/>
  <c r="BK59" i="43"/>
  <c r="BJ59" i="43"/>
  <c r="BI59" i="43"/>
  <c r="BH59" i="43"/>
  <c r="BG59" i="43"/>
  <c r="BF59" i="43"/>
  <c r="BM139" i="43"/>
  <c r="BE59" i="43"/>
  <c r="BL139" i="43"/>
  <c r="BD59" i="43"/>
  <c r="BC59" i="43"/>
  <c r="BA59" i="43"/>
  <c r="AZ59" i="43"/>
  <c r="AY59" i="43"/>
  <c r="CJ58" i="43"/>
  <c r="CI58" i="43"/>
  <c r="CH58" i="43"/>
  <c r="CM139" i="43"/>
  <c r="CL139" i="43"/>
  <c r="CK139" i="43"/>
  <c r="CI140" i="43"/>
  <c r="CH138" i="43"/>
  <c r="CG138" i="43"/>
  <c r="CF140" i="43"/>
  <c r="CE139" i="43"/>
  <c r="CD139" i="43"/>
  <c r="CA140" i="43"/>
  <c r="BZ138" i="43"/>
  <c r="BY138" i="43"/>
  <c r="BX140" i="43"/>
  <c r="BW139" i="43"/>
  <c r="BV139" i="43"/>
  <c r="BS138" i="43"/>
  <c r="BR138" i="43"/>
  <c r="BQ138" i="43"/>
  <c r="BP140" i="43"/>
  <c r="BO139" i="43"/>
  <c r="BN139" i="43"/>
  <c r="BK139" i="43"/>
  <c r="BJ138" i="43"/>
  <c r="BI138" i="43"/>
  <c r="BH139" i="43"/>
  <c r="BG139" i="43"/>
  <c r="BF139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B55" i="43"/>
  <c r="CJ50" i="43"/>
  <c r="CI50" i="43"/>
  <c r="CH50" i="43"/>
  <c r="CG50" i="43"/>
  <c r="CG47" i="43"/>
  <c r="CL104" i="43"/>
  <c r="CB50" i="43"/>
  <c r="CH104" i="43"/>
  <c r="CA50" i="43"/>
  <c r="BZ50" i="43"/>
  <c r="BY50" i="43"/>
  <c r="BY47" i="43"/>
  <c r="CE104" i="43"/>
  <c r="BT50" i="43"/>
  <c r="BZ104" i="43"/>
  <c r="BS50" i="43"/>
  <c r="BR50" i="43"/>
  <c r="BQ50" i="43"/>
  <c r="BQ47" i="43"/>
  <c r="BW104" i="43"/>
  <c r="BL50" i="43"/>
  <c r="BR104" i="43"/>
  <c r="BK50" i="43"/>
  <c r="BJ50" i="43"/>
  <c r="BI50" i="43"/>
  <c r="BI47" i="43"/>
  <c r="BO104" i="43"/>
  <c r="BD50" i="43"/>
  <c r="BJ104" i="43"/>
  <c r="BC50" i="43"/>
  <c r="BB50" i="43"/>
  <c r="BA50" i="43"/>
  <c r="BA47" i="43"/>
  <c r="BG104" i="43"/>
  <c r="CJ49" i="43"/>
  <c r="CI49" i="43"/>
  <c r="CH49" i="43"/>
  <c r="CG49" i="43"/>
  <c r="CF49" i="43"/>
  <c r="CD49" i="43"/>
  <c r="CJ103" i="43"/>
  <c r="CC49" i="43"/>
  <c r="CI103" i="43"/>
  <c r="CA49" i="43"/>
  <c r="BZ49" i="43"/>
  <c r="BY49" i="43"/>
  <c r="BX49" i="43"/>
  <c r="BW49" i="43"/>
  <c r="CC103" i="43"/>
  <c r="BV49" i="43"/>
  <c r="CB103" i="43"/>
  <c r="BU49" i="43"/>
  <c r="CA103" i="43"/>
  <c r="BS49" i="43"/>
  <c r="BR49" i="43"/>
  <c r="BQ49" i="43"/>
  <c r="BP49" i="43"/>
  <c r="BM49" i="43"/>
  <c r="BS103" i="43"/>
  <c r="BK49" i="43"/>
  <c r="BJ49" i="43"/>
  <c r="BI49" i="43"/>
  <c r="BH49" i="43"/>
  <c r="BG49" i="43"/>
  <c r="BM103" i="43"/>
  <c r="BF49" i="43"/>
  <c r="BL103" i="43"/>
  <c r="BE49" i="43"/>
  <c r="BK103" i="43"/>
  <c r="BC49" i="43"/>
  <c r="BB49" i="43"/>
  <c r="BA49" i="43"/>
  <c r="AZ49" i="43"/>
  <c r="CJ48" i="43"/>
  <c r="CI48" i="43"/>
  <c r="CH48" i="43"/>
  <c r="CG48" i="43"/>
  <c r="CL102" i="43"/>
  <c r="CC48" i="43"/>
  <c r="CI102" i="43"/>
  <c r="CB48" i="43"/>
  <c r="CH102" i="43"/>
  <c r="CA48" i="43"/>
  <c r="CA47" i="43"/>
  <c r="CG102" i="43"/>
  <c r="BZ48" i="43"/>
  <c r="BZ47" i="43"/>
  <c r="CF102" i="43"/>
  <c r="BY48" i="43"/>
  <c r="CE102" i="43"/>
  <c r="BU48" i="43"/>
  <c r="CA102" i="43"/>
  <c r="BT48" i="43"/>
  <c r="BZ102" i="43"/>
  <c r="BS48" i="43"/>
  <c r="BS47" i="43"/>
  <c r="BY102" i="43"/>
  <c r="BR48" i="43"/>
  <c r="BR47" i="43"/>
  <c r="BX102" i="43"/>
  <c r="BQ48" i="43"/>
  <c r="BW102" i="43"/>
  <c r="BM48" i="43"/>
  <c r="BS102" i="43"/>
  <c r="P125" i="43"/>
  <c r="BL48" i="43"/>
  <c r="BR102" i="43"/>
  <c r="BK48" i="43"/>
  <c r="BK47" i="43"/>
  <c r="BQ102" i="43"/>
  <c r="BJ48" i="43"/>
  <c r="BJ47" i="43"/>
  <c r="BP102" i="43"/>
  <c r="BI48" i="43"/>
  <c r="BO102" i="43"/>
  <c r="BO103" i="43"/>
  <c r="L125" i="43"/>
  <c r="BE48" i="43"/>
  <c r="BK102" i="43"/>
  <c r="H125" i="43"/>
  <c r="BD48" i="43"/>
  <c r="BJ102" i="43"/>
  <c r="BC48" i="43"/>
  <c r="BC47" i="43"/>
  <c r="BI102" i="43"/>
  <c r="BB48" i="43"/>
  <c r="BB47" i="43"/>
  <c r="BH102" i="43"/>
  <c r="BA48" i="43"/>
  <c r="BG102" i="43"/>
  <c r="BG103" i="43"/>
  <c r="D125" i="43"/>
  <c r="CJ47" i="43"/>
  <c r="CI47" i="43"/>
  <c r="CH47" i="43"/>
  <c r="CL103" i="43"/>
  <c r="CK103" i="43"/>
  <c r="CG104" i="43"/>
  <c r="CF103" i="43"/>
  <c r="CE103" i="43"/>
  <c r="CD103" i="43"/>
  <c r="BY103" i="43"/>
  <c r="BX104" i="43"/>
  <c r="BW103" i="43"/>
  <c r="BV103" i="43"/>
  <c r="BQ104" i="43"/>
  <c r="BP104" i="43"/>
  <c r="BN103" i="43"/>
  <c r="BI103" i="43"/>
  <c r="BH103" i="43"/>
  <c r="BF103" i="43"/>
  <c r="CJ46" i="43"/>
  <c r="CI46" i="43"/>
  <c r="CH46" i="43"/>
  <c r="CG46" i="43"/>
  <c r="CF46" i="43"/>
  <c r="CE46" i="43"/>
  <c r="CD46" i="43"/>
  <c r="CC46" i="43"/>
  <c r="CB46" i="43"/>
  <c r="CA46" i="43"/>
  <c r="BZ46" i="43"/>
  <c r="BY46" i="43"/>
  <c r="BX46" i="43"/>
  <c r="BW46" i="43"/>
  <c r="BV46" i="43"/>
  <c r="BU46" i="43"/>
  <c r="BT46" i="43"/>
  <c r="BS46" i="43"/>
  <c r="BR46" i="43"/>
  <c r="BQ46" i="43"/>
  <c r="BP46" i="43"/>
  <c r="BO46" i="43"/>
  <c r="BN46" i="43"/>
  <c r="BM46" i="43"/>
  <c r="BL46" i="43"/>
  <c r="BK46" i="43"/>
  <c r="BJ46" i="43"/>
  <c r="BI46" i="43"/>
  <c r="BH46" i="43"/>
  <c r="BG46" i="43"/>
  <c r="BF46" i="43"/>
  <c r="BE46" i="43"/>
  <c r="BD46" i="43"/>
  <c r="BC46" i="43"/>
  <c r="BB46" i="43"/>
  <c r="BA46" i="43"/>
  <c r="AZ46" i="43"/>
  <c r="AY46" i="43"/>
  <c r="AL36" i="43"/>
  <c r="CH36" i="43"/>
  <c r="AK36" i="43"/>
  <c r="CG36" i="43"/>
  <c r="AD36" i="43"/>
  <c r="BZ36" i="43"/>
  <c r="AC36" i="43"/>
  <c r="BY36" i="43"/>
  <c r="V36" i="43"/>
  <c r="BR36" i="43"/>
  <c r="U36" i="43"/>
  <c r="BQ36" i="43"/>
  <c r="N36" i="43"/>
  <c r="BJ36" i="43"/>
  <c r="M36" i="43"/>
  <c r="BI36" i="43"/>
  <c r="F36" i="43"/>
  <c r="BB36" i="43"/>
  <c r="E36" i="43"/>
  <c r="BA36" i="43"/>
  <c r="AX36" i="43"/>
  <c r="CJ36" i="43"/>
  <c r="AW36" i="43"/>
  <c r="CI36" i="43"/>
  <c r="AL88" i="43"/>
  <c r="CH88" i="43"/>
  <c r="AK88" i="43"/>
  <c r="CG88" i="43"/>
  <c r="AJ36" i="43"/>
  <c r="CF36" i="43"/>
  <c r="AI36" i="43"/>
  <c r="CE36" i="43"/>
  <c r="AH36" i="43"/>
  <c r="AH88" i="43"/>
  <c r="CD88" i="43"/>
  <c r="AG36" i="43"/>
  <c r="CC36" i="43"/>
  <c r="AF36" i="43"/>
  <c r="CB36" i="43"/>
  <c r="AE36" i="43"/>
  <c r="CA36" i="43"/>
  <c r="AD88" i="43"/>
  <c r="BZ88" i="43"/>
  <c r="AC88" i="43"/>
  <c r="BY88" i="43"/>
  <c r="AB36" i="43"/>
  <c r="AB88" i="43"/>
  <c r="BX88" i="43"/>
  <c r="AA36" i="43"/>
  <c r="BW36" i="43"/>
  <c r="Z36" i="43"/>
  <c r="Z88" i="43"/>
  <c r="BV88" i="43"/>
  <c r="Y36" i="43"/>
  <c r="Y88" i="43"/>
  <c r="BU88" i="43"/>
  <c r="X36" i="43"/>
  <c r="BT36" i="43"/>
  <c r="W36" i="43"/>
  <c r="BS36" i="43"/>
  <c r="V88" i="43"/>
  <c r="BR88" i="43"/>
  <c r="U88" i="43"/>
  <c r="BQ88" i="43"/>
  <c r="T36" i="43"/>
  <c r="BP36" i="43"/>
  <c r="S36" i="43"/>
  <c r="BO36" i="43"/>
  <c r="R36" i="43"/>
  <c r="BN36" i="43"/>
  <c r="Q36" i="43"/>
  <c r="BM36" i="43"/>
  <c r="P36" i="43"/>
  <c r="BL36" i="43"/>
  <c r="O36" i="43"/>
  <c r="BK36" i="43"/>
  <c r="N88" i="43"/>
  <c r="BJ88" i="43"/>
  <c r="M88" i="43"/>
  <c r="BI88" i="43"/>
  <c r="L36" i="43"/>
  <c r="L88" i="43"/>
  <c r="BH88" i="43"/>
  <c r="K36" i="43"/>
  <c r="BG36" i="43"/>
  <c r="J36" i="43"/>
  <c r="J88" i="43"/>
  <c r="BF88" i="43"/>
  <c r="I36" i="43"/>
  <c r="I88" i="43"/>
  <c r="BE88" i="43"/>
  <c r="H36" i="43"/>
  <c r="BD36" i="43"/>
  <c r="G36" i="43"/>
  <c r="BC36" i="43"/>
  <c r="F88" i="43"/>
  <c r="BB88" i="43"/>
  <c r="E88" i="43"/>
  <c r="BA88" i="43"/>
  <c r="D36" i="43"/>
  <c r="AZ36" i="43"/>
  <c r="CE35" i="43"/>
  <c r="CD35" i="43"/>
  <c r="BW35" i="43"/>
  <c r="BV35" i="43"/>
  <c r="BO35" i="43"/>
  <c r="BN35" i="43"/>
  <c r="BG35" i="43"/>
  <c r="BF35" i="43"/>
  <c r="AX35" i="43"/>
  <c r="AX87" i="43"/>
  <c r="AW35" i="43"/>
  <c r="AW87" i="43"/>
  <c r="CH35" i="43"/>
  <c r="CG35" i="43"/>
  <c r="CF35" i="43"/>
  <c r="AG35" i="43"/>
  <c r="CC35" i="43"/>
  <c r="AF35" i="43"/>
  <c r="AF87" i="43"/>
  <c r="CB87" i="43"/>
  <c r="AE35" i="43"/>
  <c r="AE87" i="43"/>
  <c r="CA87" i="43"/>
  <c r="BZ35" i="43"/>
  <c r="BY35" i="43"/>
  <c r="BX35" i="43"/>
  <c r="Y35" i="43"/>
  <c r="Y87" i="43"/>
  <c r="BU87" i="43"/>
  <c r="X35" i="43"/>
  <c r="X87" i="43"/>
  <c r="BT87" i="43"/>
  <c r="W35" i="43"/>
  <c r="W87" i="43"/>
  <c r="BS87" i="43"/>
  <c r="BR35" i="43"/>
  <c r="BQ35" i="43"/>
  <c r="BP35" i="43"/>
  <c r="Q35" i="43"/>
  <c r="BM35" i="43"/>
  <c r="P35" i="43"/>
  <c r="P87" i="43"/>
  <c r="BL87" i="43"/>
  <c r="O35" i="43"/>
  <c r="O87" i="43"/>
  <c r="BK87" i="43"/>
  <c r="BJ35" i="43"/>
  <c r="BI35" i="43"/>
  <c r="BH35" i="43"/>
  <c r="I35" i="43"/>
  <c r="I87" i="43"/>
  <c r="BE87" i="43"/>
  <c r="H35" i="43"/>
  <c r="BD35" i="43"/>
  <c r="G35" i="43"/>
  <c r="G87" i="43"/>
  <c r="BC87" i="43"/>
  <c r="BB35" i="43"/>
  <c r="BA35" i="43"/>
  <c r="AZ35" i="43"/>
  <c r="AL33" i="43"/>
  <c r="AL34" i="43"/>
  <c r="AL86" i="43"/>
  <c r="CH86" i="43"/>
  <c r="AK33" i="43"/>
  <c r="AK34" i="43"/>
  <c r="AK38" i="43"/>
  <c r="AJ33" i="43"/>
  <c r="AJ34" i="43"/>
  <c r="AJ37" i="43"/>
  <c r="CF37" i="43"/>
  <c r="AD33" i="43"/>
  <c r="AD34" i="43"/>
  <c r="AD86" i="43"/>
  <c r="BZ86" i="43"/>
  <c r="AC33" i="43"/>
  <c r="AC34" i="43"/>
  <c r="AC86" i="43"/>
  <c r="BY86" i="43"/>
  <c r="AB33" i="43"/>
  <c r="AB34" i="43"/>
  <c r="AB38" i="43"/>
  <c r="V33" i="43"/>
  <c r="V34" i="43"/>
  <c r="BR34" i="43"/>
  <c r="U33" i="43"/>
  <c r="U34" i="43"/>
  <c r="U38" i="43"/>
  <c r="T33" i="43"/>
  <c r="T34" i="43"/>
  <c r="T38" i="43"/>
  <c r="N33" i="43"/>
  <c r="N34" i="43"/>
  <c r="N86" i="43"/>
  <c r="BJ86" i="43"/>
  <c r="M33" i="43"/>
  <c r="M34" i="43"/>
  <c r="M86" i="43"/>
  <c r="BI86" i="43"/>
  <c r="L33" i="43"/>
  <c r="L34" i="43"/>
  <c r="L38" i="43"/>
  <c r="F33" i="43"/>
  <c r="F34" i="43"/>
  <c r="F86" i="43"/>
  <c r="BB86" i="43"/>
  <c r="E33" i="43"/>
  <c r="E34" i="43"/>
  <c r="E86" i="43"/>
  <c r="BA86" i="43"/>
  <c r="D33" i="43"/>
  <c r="D34" i="43"/>
  <c r="D38" i="43"/>
  <c r="CG33" i="43"/>
  <c r="CF33" i="43"/>
  <c r="BY33" i="43"/>
  <c r="BX33" i="43"/>
  <c r="BQ33" i="43"/>
  <c r="BP33" i="43"/>
  <c r="BI33" i="43"/>
  <c r="BH33" i="43"/>
  <c r="BA33" i="43"/>
  <c r="AZ33" i="43"/>
  <c r="AX33" i="43"/>
  <c r="AW33" i="43"/>
  <c r="AW34" i="43"/>
  <c r="CH33" i="43"/>
  <c r="AI33" i="43"/>
  <c r="AH33" i="43"/>
  <c r="AG33" i="43"/>
  <c r="AF33" i="43"/>
  <c r="AE33" i="43"/>
  <c r="AE34" i="43"/>
  <c r="BZ33" i="43"/>
  <c r="AA33" i="43"/>
  <c r="Z33" i="43"/>
  <c r="BV33" i="43"/>
  <c r="Y33" i="43"/>
  <c r="X33" i="43"/>
  <c r="W33" i="43"/>
  <c r="W34" i="43"/>
  <c r="BR33" i="43"/>
  <c r="S33" i="43"/>
  <c r="R33" i="43"/>
  <c r="Q33" i="43"/>
  <c r="P33" i="43"/>
  <c r="O33" i="43"/>
  <c r="O34" i="43"/>
  <c r="BJ33" i="43"/>
  <c r="K33" i="43"/>
  <c r="J33" i="43"/>
  <c r="I33" i="43"/>
  <c r="H33" i="43"/>
  <c r="G33" i="43"/>
  <c r="G34" i="43"/>
  <c r="BB33" i="43"/>
  <c r="CJ31" i="43"/>
  <c r="CI31" i="43"/>
  <c r="CH31" i="43"/>
  <c r="CG31" i="43"/>
  <c r="CF31" i="43"/>
  <c r="CE31" i="43"/>
  <c r="CD31" i="43"/>
  <c r="CC31" i="43"/>
  <c r="CB31" i="43"/>
  <c r="CA31" i="43"/>
  <c r="BZ31" i="43"/>
  <c r="BY31" i="43"/>
  <c r="BX31" i="43"/>
  <c r="BW31" i="43"/>
  <c r="BV31" i="43"/>
  <c r="BU31" i="43"/>
  <c r="BT31" i="43"/>
  <c r="BS31" i="43"/>
  <c r="BR31" i="43"/>
  <c r="BQ31" i="43"/>
  <c r="BP31" i="43"/>
  <c r="BO31" i="43"/>
  <c r="BN31" i="43"/>
  <c r="BM31" i="43"/>
  <c r="BL31" i="43"/>
  <c r="BK31" i="43"/>
  <c r="BJ31" i="43"/>
  <c r="BI31" i="43"/>
  <c r="BH31" i="43"/>
  <c r="BG31" i="43"/>
  <c r="BF31" i="43"/>
  <c r="BE31" i="43"/>
  <c r="BD31" i="43"/>
  <c r="BC31" i="43"/>
  <c r="BB31" i="43"/>
  <c r="BA31" i="43"/>
  <c r="AZ31" i="43"/>
  <c r="AY31" i="43"/>
  <c r="CJ30" i="43"/>
  <c r="CI30" i="43"/>
  <c r="CH30" i="43"/>
  <c r="CG30" i="43"/>
  <c r="CF30" i="43"/>
  <c r="CE30" i="43"/>
  <c r="CD30" i="43"/>
  <c r="CC30" i="43"/>
  <c r="CB30" i="43"/>
  <c r="CA30" i="43"/>
  <c r="BZ30" i="43"/>
  <c r="BY30" i="43"/>
  <c r="BX30" i="43"/>
  <c r="BW30" i="43"/>
  <c r="BV30" i="43"/>
  <c r="BU30" i="43"/>
  <c r="BT30" i="43"/>
  <c r="BS30" i="43"/>
  <c r="BR30" i="43"/>
  <c r="BQ30" i="43"/>
  <c r="BP30" i="43"/>
  <c r="BO30" i="43"/>
  <c r="BN30" i="43"/>
  <c r="BM30" i="43"/>
  <c r="BL30" i="43"/>
  <c r="BK30" i="43"/>
  <c r="BJ30" i="43"/>
  <c r="BI30" i="43"/>
  <c r="BH30" i="43"/>
  <c r="BG30" i="43"/>
  <c r="BF30" i="43"/>
  <c r="BE30" i="43"/>
  <c r="BD30" i="43"/>
  <c r="BC30" i="43"/>
  <c r="BB30" i="43"/>
  <c r="BA30" i="43"/>
  <c r="AZ30" i="43"/>
  <c r="AY30" i="43"/>
  <c r="CJ29" i="43"/>
  <c r="CI29" i="43"/>
  <c r="CH29" i="43"/>
  <c r="CG29" i="43"/>
  <c r="CF29" i="43"/>
  <c r="CE29" i="43"/>
  <c r="CD29" i="43"/>
  <c r="CC29" i="43"/>
  <c r="CB29" i="43"/>
  <c r="CA29" i="43"/>
  <c r="BZ29" i="43"/>
  <c r="BY29" i="43"/>
  <c r="BX29" i="43"/>
  <c r="BW29" i="43"/>
  <c r="BV29" i="43"/>
  <c r="BU29" i="43"/>
  <c r="BT29" i="43"/>
  <c r="BS29" i="43"/>
  <c r="BR29" i="43"/>
  <c r="BQ29" i="43"/>
  <c r="BP29" i="43"/>
  <c r="BO29" i="43"/>
  <c r="BN29" i="43"/>
  <c r="BM29" i="43"/>
  <c r="BL29" i="43"/>
  <c r="BK29" i="43"/>
  <c r="BJ29" i="43"/>
  <c r="BI29" i="43"/>
  <c r="BH29" i="43"/>
  <c r="BG29" i="43"/>
  <c r="BF29" i="43"/>
  <c r="BE29" i="43"/>
  <c r="BD29" i="43"/>
  <c r="BC29" i="43"/>
  <c r="BB29" i="43"/>
  <c r="BA29" i="43"/>
  <c r="AZ29" i="43"/>
  <c r="AY29" i="43"/>
  <c r="CJ28" i="43"/>
  <c r="CI28" i="43"/>
  <c r="CH28" i="43"/>
  <c r="CG28" i="43"/>
  <c r="CF28" i="43"/>
  <c r="CE28" i="43"/>
  <c r="CD28" i="43"/>
  <c r="CC28" i="43"/>
  <c r="CB28" i="43"/>
  <c r="CA28" i="43"/>
  <c r="BZ28" i="43"/>
  <c r="BY28" i="43"/>
  <c r="BX28" i="43"/>
  <c r="BW28" i="43"/>
  <c r="BV28" i="43"/>
  <c r="BU28" i="43"/>
  <c r="BT28" i="43"/>
  <c r="BS28" i="43"/>
  <c r="BR28" i="43"/>
  <c r="BQ28" i="43"/>
  <c r="BP28" i="43"/>
  <c r="BO28" i="43"/>
  <c r="BN28" i="43"/>
  <c r="BM28" i="43"/>
  <c r="BL28" i="43"/>
  <c r="BK28" i="43"/>
  <c r="BJ28" i="43"/>
  <c r="BI28" i="43"/>
  <c r="BH28" i="43"/>
  <c r="BG28" i="43"/>
  <c r="BF28" i="43"/>
  <c r="BE28" i="43"/>
  <c r="BD28" i="43"/>
  <c r="BC28" i="43"/>
  <c r="BB28" i="43"/>
  <c r="BA28" i="43"/>
  <c r="AZ28" i="43"/>
  <c r="AY28" i="43"/>
  <c r="CJ27" i="43"/>
  <c r="CI27" i="43"/>
  <c r="CH27" i="43"/>
  <c r="CG27" i="43"/>
  <c r="CF27" i="43"/>
  <c r="CE27" i="43"/>
  <c r="CD27" i="43"/>
  <c r="CC27" i="43"/>
  <c r="CB27" i="43"/>
  <c r="CA27" i="43"/>
  <c r="BZ27" i="43"/>
  <c r="BY27" i="43"/>
  <c r="BX27" i="43"/>
  <c r="BW27" i="43"/>
  <c r="BV27" i="43"/>
  <c r="BU27" i="43"/>
  <c r="BT27" i="43"/>
  <c r="BS27" i="43"/>
  <c r="BR27" i="43"/>
  <c r="BQ27" i="43"/>
  <c r="BP27" i="43"/>
  <c r="BO27" i="43"/>
  <c r="BN27" i="43"/>
  <c r="BM27" i="43"/>
  <c r="BL27" i="43"/>
  <c r="BK27" i="43"/>
  <c r="BJ27" i="43"/>
  <c r="BI27" i="43"/>
  <c r="BH27" i="43"/>
  <c r="BG27" i="43"/>
  <c r="BF27" i="43"/>
  <c r="BE27" i="43"/>
  <c r="BD27" i="43"/>
  <c r="BC27" i="43"/>
  <c r="BB27" i="43"/>
  <c r="BA27" i="43"/>
  <c r="AZ27" i="43"/>
  <c r="AY27" i="43"/>
  <c r="CJ26" i="43"/>
  <c r="CI26" i="43"/>
  <c r="CH26" i="43"/>
  <c r="CG26" i="43"/>
  <c r="CF26" i="43"/>
  <c r="CE26" i="43"/>
  <c r="CD26" i="43"/>
  <c r="CC26" i="43"/>
  <c r="CB26" i="43"/>
  <c r="CA26" i="43"/>
  <c r="BZ26" i="43"/>
  <c r="BY26" i="43"/>
  <c r="BX26" i="43"/>
  <c r="BW26" i="43"/>
  <c r="BV26" i="43"/>
  <c r="BU26" i="43"/>
  <c r="BT26" i="43"/>
  <c r="BS26" i="43"/>
  <c r="BR26" i="43"/>
  <c r="BQ26" i="43"/>
  <c r="BP26" i="43"/>
  <c r="BO26" i="43"/>
  <c r="BN26" i="43"/>
  <c r="BM26" i="43"/>
  <c r="BL26" i="43"/>
  <c r="BK26" i="43"/>
  <c r="BJ26" i="43"/>
  <c r="BI26" i="43"/>
  <c r="BH26" i="43"/>
  <c r="BG26" i="43"/>
  <c r="BF26" i="43"/>
  <c r="BE26" i="43"/>
  <c r="BD26" i="43"/>
  <c r="BC26" i="43"/>
  <c r="BB26" i="43"/>
  <c r="BA26" i="43"/>
  <c r="AZ26" i="43"/>
  <c r="AY26" i="43"/>
  <c r="CJ25" i="43"/>
  <c r="CI25" i="43"/>
  <c r="CH25" i="43"/>
  <c r="CG25" i="43"/>
  <c r="CF25" i="43"/>
  <c r="CE25" i="43"/>
  <c r="CD25" i="43"/>
  <c r="CC25" i="43"/>
  <c r="CB25" i="43"/>
  <c r="CA25" i="43"/>
  <c r="BZ25" i="43"/>
  <c r="BY25" i="43"/>
  <c r="BX25" i="43"/>
  <c r="BW25" i="43"/>
  <c r="BV25" i="43"/>
  <c r="BU25" i="43"/>
  <c r="BT25" i="43"/>
  <c r="BS25" i="43"/>
  <c r="BR25" i="43"/>
  <c r="BQ25" i="43"/>
  <c r="BP25" i="43"/>
  <c r="BO25" i="43"/>
  <c r="BN25" i="43"/>
  <c r="BM25" i="43"/>
  <c r="BL25" i="43"/>
  <c r="BK25" i="43"/>
  <c r="BJ25" i="43"/>
  <c r="BI25" i="43"/>
  <c r="BH25" i="43"/>
  <c r="BG25" i="43"/>
  <c r="BF25" i="43"/>
  <c r="BE25" i="43"/>
  <c r="BD25" i="43"/>
  <c r="BC25" i="43"/>
  <c r="BB25" i="43"/>
  <c r="BA25" i="43"/>
  <c r="AZ25" i="43"/>
  <c r="AY25" i="43"/>
  <c r="CJ24" i="43"/>
  <c r="CI24" i="43"/>
  <c r="CH24" i="43"/>
  <c r="CG24" i="43"/>
  <c r="CF24" i="43"/>
  <c r="CE24" i="43"/>
  <c r="CD24" i="43"/>
  <c r="CC24" i="43"/>
  <c r="CB24" i="43"/>
  <c r="CA24" i="43"/>
  <c r="BZ24" i="43"/>
  <c r="BY24" i="43"/>
  <c r="BX24" i="43"/>
  <c r="BW24" i="43"/>
  <c r="BV24" i="43"/>
  <c r="BU24" i="43"/>
  <c r="BT24" i="43"/>
  <c r="BS24" i="43"/>
  <c r="BR24" i="43"/>
  <c r="BQ24" i="43"/>
  <c r="BP24" i="43"/>
  <c r="BO24" i="43"/>
  <c r="BN24" i="43"/>
  <c r="BM24" i="43"/>
  <c r="BL24" i="43"/>
  <c r="BK24" i="43"/>
  <c r="BJ24" i="43"/>
  <c r="BI24" i="43"/>
  <c r="BH24" i="43"/>
  <c r="BG24" i="43"/>
  <c r="BF24" i="43"/>
  <c r="BE24" i="43"/>
  <c r="BD24" i="43"/>
  <c r="BC24" i="43"/>
  <c r="BB24" i="43"/>
  <c r="BA24" i="43"/>
  <c r="AZ24" i="43"/>
  <c r="AY24" i="43"/>
  <c r="CJ23" i="43"/>
  <c r="CI23" i="43"/>
  <c r="CH23" i="43"/>
  <c r="CG23" i="43"/>
  <c r="CF23" i="43"/>
  <c r="CE23" i="43"/>
  <c r="CD23" i="43"/>
  <c r="CC23" i="43"/>
  <c r="CB23" i="43"/>
  <c r="CA23" i="43"/>
  <c r="BZ23" i="43"/>
  <c r="BY23" i="43"/>
  <c r="BX23" i="43"/>
  <c r="BW23" i="43"/>
  <c r="BV23" i="43"/>
  <c r="BU23" i="43"/>
  <c r="BT23" i="43"/>
  <c r="BS23" i="43"/>
  <c r="BR23" i="43"/>
  <c r="BQ23" i="43"/>
  <c r="BP23" i="43"/>
  <c r="BO23" i="43"/>
  <c r="BN23" i="43"/>
  <c r="BM23" i="43"/>
  <c r="BL23" i="43"/>
  <c r="BK23" i="43"/>
  <c r="BJ23" i="43"/>
  <c r="BI23" i="43"/>
  <c r="BH23" i="43"/>
  <c r="BG23" i="43"/>
  <c r="BF23" i="43"/>
  <c r="BE23" i="43"/>
  <c r="BD23" i="43"/>
  <c r="BC23" i="43"/>
  <c r="BB23" i="43"/>
  <c r="BA23" i="43"/>
  <c r="AZ23" i="43"/>
  <c r="AY23" i="43"/>
  <c r="CJ22" i="43"/>
  <c r="CI22" i="43"/>
  <c r="CH22" i="43"/>
  <c r="CG22" i="43"/>
  <c r="CF22" i="43"/>
  <c r="CE22" i="43"/>
  <c r="CD22" i="43"/>
  <c r="CC22" i="43"/>
  <c r="CB22" i="43"/>
  <c r="CA22" i="43"/>
  <c r="BZ22" i="43"/>
  <c r="BY22" i="43"/>
  <c r="BX22" i="43"/>
  <c r="BW22" i="43"/>
  <c r="BV22" i="43"/>
  <c r="BU22" i="43"/>
  <c r="BT22" i="43"/>
  <c r="BS22" i="43"/>
  <c r="BR22" i="43"/>
  <c r="BQ22" i="43"/>
  <c r="BP22" i="43"/>
  <c r="BO22" i="43"/>
  <c r="BN22" i="43"/>
  <c r="BM22" i="43"/>
  <c r="BL22" i="43"/>
  <c r="BK22" i="43"/>
  <c r="BJ22" i="43"/>
  <c r="BI22" i="43"/>
  <c r="BH22" i="43"/>
  <c r="BG22" i="43"/>
  <c r="BF22" i="43"/>
  <c r="BE22" i="43"/>
  <c r="BD22" i="43"/>
  <c r="BC22" i="43"/>
  <c r="BB22" i="43"/>
  <c r="BA22" i="43"/>
  <c r="AZ22" i="43"/>
  <c r="AY22" i="43"/>
  <c r="CJ21" i="43"/>
  <c r="CI21" i="43"/>
  <c r="CH21" i="43"/>
  <c r="CG21" i="43"/>
  <c r="CF21" i="43"/>
  <c r="CE21" i="43"/>
  <c r="CD21" i="43"/>
  <c r="CC21" i="43"/>
  <c r="CB21" i="43"/>
  <c r="CA21" i="43"/>
  <c r="BZ21" i="43"/>
  <c r="BY21" i="43"/>
  <c r="BX21" i="43"/>
  <c r="BW21" i="43"/>
  <c r="BV21" i="43"/>
  <c r="BU21" i="43"/>
  <c r="BT21" i="43"/>
  <c r="BS21" i="43"/>
  <c r="BR21" i="43"/>
  <c r="BQ21" i="43"/>
  <c r="BP21" i="43"/>
  <c r="BO21" i="43"/>
  <c r="BN21" i="43"/>
  <c r="BM21" i="43"/>
  <c r="BL21" i="43"/>
  <c r="BK21" i="43"/>
  <c r="BJ21" i="43"/>
  <c r="BI21" i="43"/>
  <c r="BH21" i="43"/>
  <c r="BG21" i="43"/>
  <c r="BF21" i="43"/>
  <c r="BE21" i="43"/>
  <c r="BD21" i="43"/>
  <c r="BC21" i="43"/>
  <c r="BB21" i="43"/>
  <c r="BA21" i="43"/>
  <c r="AZ21" i="43"/>
  <c r="AY21" i="43"/>
  <c r="CJ20" i="43"/>
  <c r="CI20" i="43"/>
  <c r="CH20" i="43"/>
  <c r="CG20" i="43"/>
  <c r="CF20" i="43"/>
  <c r="CE20" i="43"/>
  <c r="CD20" i="43"/>
  <c r="CC20" i="43"/>
  <c r="CB20" i="43"/>
  <c r="CA20" i="43"/>
  <c r="BZ20" i="43"/>
  <c r="BY20" i="43"/>
  <c r="BX20" i="43"/>
  <c r="BW20" i="43"/>
  <c r="BV20" i="43"/>
  <c r="BU20" i="43"/>
  <c r="BT20" i="43"/>
  <c r="BS20" i="43"/>
  <c r="BR20" i="43"/>
  <c r="BQ20" i="43"/>
  <c r="BP20" i="43"/>
  <c r="BO20" i="43"/>
  <c r="BN20" i="43"/>
  <c r="BM20" i="43"/>
  <c r="BL20" i="43"/>
  <c r="BK20" i="43"/>
  <c r="BJ20" i="43"/>
  <c r="BI20" i="43"/>
  <c r="BH20" i="43"/>
  <c r="BG20" i="43"/>
  <c r="BF20" i="43"/>
  <c r="BE20" i="43"/>
  <c r="BD20" i="43"/>
  <c r="BC20" i="43"/>
  <c r="BB20" i="43"/>
  <c r="BA20" i="43"/>
  <c r="AZ20" i="43"/>
  <c r="AY20" i="43"/>
  <c r="CJ19" i="43"/>
  <c r="CI19" i="43"/>
  <c r="CH19" i="43"/>
  <c r="CG19" i="43"/>
  <c r="CF19" i="43"/>
  <c r="CE19" i="43"/>
  <c r="CD19" i="43"/>
  <c r="CC19" i="43"/>
  <c r="CB19" i="43"/>
  <c r="CA19" i="43"/>
  <c r="BZ19" i="43"/>
  <c r="BY19" i="43"/>
  <c r="BX19" i="43"/>
  <c r="BW19" i="43"/>
  <c r="BV19" i="43"/>
  <c r="BU19" i="43"/>
  <c r="BT19" i="43"/>
  <c r="BS19" i="43"/>
  <c r="BR19" i="43"/>
  <c r="BQ19" i="43"/>
  <c r="BP19" i="43"/>
  <c r="BO19" i="43"/>
  <c r="BN19" i="43"/>
  <c r="BM19" i="43"/>
  <c r="BL19" i="43"/>
  <c r="BK19" i="43"/>
  <c r="BJ19" i="43"/>
  <c r="BI19" i="43"/>
  <c r="BH19" i="43"/>
  <c r="BG19" i="43"/>
  <c r="BF19" i="43"/>
  <c r="BE19" i="43"/>
  <c r="BD19" i="43"/>
  <c r="BC19" i="43"/>
  <c r="BB19" i="43"/>
  <c r="BA19" i="43"/>
  <c r="AZ19" i="43"/>
  <c r="AY19" i="43"/>
  <c r="CJ18" i="43"/>
  <c r="CI18" i="43"/>
  <c r="CH18" i="43"/>
  <c r="CG18" i="43"/>
  <c r="CF18" i="43"/>
  <c r="CE18" i="43"/>
  <c r="CD18" i="43"/>
  <c r="CC18" i="43"/>
  <c r="CB18" i="43"/>
  <c r="CA18" i="43"/>
  <c r="BZ18" i="43"/>
  <c r="BY18" i="43"/>
  <c r="BX18" i="43"/>
  <c r="BW18" i="43"/>
  <c r="BV18" i="43"/>
  <c r="BU18" i="43"/>
  <c r="BT18" i="43"/>
  <c r="BS18" i="43"/>
  <c r="BR18" i="43"/>
  <c r="BQ18" i="43"/>
  <c r="BP18" i="43"/>
  <c r="BO18" i="43"/>
  <c r="BN18" i="43"/>
  <c r="BM18" i="43"/>
  <c r="BL18" i="43"/>
  <c r="BK18" i="43"/>
  <c r="BJ18" i="43"/>
  <c r="BI18" i="43"/>
  <c r="BH18" i="43"/>
  <c r="BG18" i="43"/>
  <c r="BF18" i="43"/>
  <c r="BE18" i="43"/>
  <c r="BD18" i="43"/>
  <c r="BC18" i="43"/>
  <c r="BB18" i="43"/>
  <c r="BA18" i="43"/>
  <c r="AZ18" i="43"/>
  <c r="AY18" i="43"/>
  <c r="CJ17" i="43"/>
  <c r="CI17" i="43"/>
  <c r="CH17" i="43"/>
  <c r="CG17" i="43"/>
  <c r="CF17" i="43"/>
  <c r="CE17" i="43"/>
  <c r="CD17" i="43"/>
  <c r="CC17" i="43"/>
  <c r="CB17" i="43"/>
  <c r="CA17" i="43"/>
  <c r="BZ17" i="43"/>
  <c r="BY17" i="43"/>
  <c r="BX17" i="43"/>
  <c r="BW17" i="43"/>
  <c r="BV17" i="43"/>
  <c r="BU17" i="43"/>
  <c r="BT17" i="43"/>
  <c r="BS17" i="43"/>
  <c r="BR17" i="43"/>
  <c r="BQ17" i="43"/>
  <c r="BP17" i="43"/>
  <c r="BO17" i="43"/>
  <c r="BN17" i="43"/>
  <c r="BM17" i="43"/>
  <c r="BL17" i="43"/>
  <c r="BK17" i="43"/>
  <c r="BJ17" i="43"/>
  <c r="BI17" i="43"/>
  <c r="BH17" i="43"/>
  <c r="BG17" i="43"/>
  <c r="BF17" i="43"/>
  <c r="BE17" i="43"/>
  <c r="BD17" i="43"/>
  <c r="BC17" i="43"/>
  <c r="BB17" i="43"/>
  <c r="BA17" i="43"/>
  <c r="AZ17" i="43"/>
  <c r="AY17" i="43"/>
  <c r="CJ16" i="43"/>
  <c r="CI16" i="43"/>
  <c r="CH16" i="43"/>
  <c r="CG16" i="43"/>
  <c r="CF16" i="43"/>
  <c r="CE16" i="43"/>
  <c r="CD16" i="43"/>
  <c r="CC16" i="43"/>
  <c r="CB16" i="43"/>
  <c r="CA16" i="43"/>
  <c r="BZ16" i="43"/>
  <c r="BY16" i="43"/>
  <c r="BX16" i="43"/>
  <c r="BW16" i="43"/>
  <c r="BV16" i="43"/>
  <c r="BU16" i="43"/>
  <c r="BT16" i="43"/>
  <c r="BS16" i="43"/>
  <c r="BR16" i="43"/>
  <c r="BQ16" i="43"/>
  <c r="BP16" i="43"/>
  <c r="BO16" i="43"/>
  <c r="BN16" i="43"/>
  <c r="BM16" i="43"/>
  <c r="BL16" i="43"/>
  <c r="BK16" i="43"/>
  <c r="BJ16" i="43"/>
  <c r="BI16" i="43"/>
  <c r="BH16" i="43"/>
  <c r="BG16" i="43"/>
  <c r="BF16" i="43"/>
  <c r="BE16" i="43"/>
  <c r="BD16" i="43"/>
  <c r="BC16" i="43"/>
  <c r="BB16" i="43"/>
  <c r="BA16" i="43"/>
  <c r="AZ16" i="43"/>
  <c r="AY16" i="43"/>
  <c r="CJ15" i="43"/>
  <c r="CI15" i="43"/>
  <c r="CH15" i="43"/>
  <c r="CG15" i="43"/>
  <c r="CF15" i="43"/>
  <c r="CE15" i="43"/>
  <c r="CD15" i="43"/>
  <c r="CC15" i="43"/>
  <c r="CB15" i="43"/>
  <c r="CA15" i="43"/>
  <c r="BZ15" i="43"/>
  <c r="BY15" i="43"/>
  <c r="BX15" i="43"/>
  <c r="BW15" i="43"/>
  <c r="BV15" i="43"/>
  <c r="BU15" i="43"/>
  <c r="BT15" i="43"/>
  <c r="BS15" i="43"/>
  <c r="BR15" i="43"/>
  <c r="BQ15" i="43"/>
  <c r="BP15" i="43"/>
  <c r="BO15" i="43"/>
  <c r="BN15" i="43"/>
  <c r="BM15" i="43"/>
  <c r="BL15" i="43"/>
  <c r="BK15" i="43"/>
  <c r="BJ15" i="43"/>
  <c r="BI15" i="43"/>
  <c r="BH15" i="43"/>
  <c r="BG15" i="43"/>
  <c r="BF15" i="43"/>
  <c r="BE15" i="43"/>
  <c r="BD15" i="43"/>
  <c r="BC15" i="43"/>
  <c r="BB15" i="43"/>
  <c r="BA15" i="43"/>
  <c r="AZ15" i="43"/>
  <c r="AY15" i="43"/>
  <c r="CJ14" i="43"/>
  <c r="CI14" i="43"/>
  <c r="CH14" i="43"/>
  <c r="CG14" i="43"/>
  <c r="CF14" i="43"/>
  <c r="CE14" i="43"/>
  <c r="CD14" i="43"/>
  <c r="CC14" i="43"/>
  <c r="CB14" i="43"/>
  <c r="CA14" i="43"/>
  <c r="BZ14" i="43"/>
  <c r="BY14" i="43"/>
  <c r="BX14" i="43"/>
  <c r="BW14" i="43"/>
  <c r="BV14" i="43"/>
  <c r="BU14" i="43"/>
  <c r="BT14" i="43"/>
  <c r="BS14" i="43"/>
  <c r="BR14" i="43"/>
  <c r="BQ14" i="43"/>
  <c r="BP14" i="43"/>
  <c r="BO14" i="43"/>
  <c r="BN14" i="43"/>
  <c r="BM14" i="43"/>
  <c r="BL14" i="43"/>
  <c r="BK14" i="43"/>
  <c r="BJ14" i="43"/>
  <c r="BI14" i="43"/>
  <c r="BH14" i="43"/>
  <c r="BG14" i="43"/>
  <c r="BF14" i="43"/>
  <c r="BE14" i="43"/>
  <c r="BD14" i="43"/>
  <c r="BC14" i="43"/>
  <c r="BB14" i="43"/>
  <c r="BA14" i="43"/>
  <c r="AZ14" i="43"/>
  <c r="AY14" i="43"/>
  <c r="C8" i="42"/>
  <c r="C7" i="42"/>
  <c r="AW141" i="42"/>
  <c r="AD141" i="42"/>
  <c r="AW140" i="42"/>
  <c r="AD140" i="42"/>
  <c r="AW139" i="42"/>
  <c r="AD139" i="42"/>
  <c r="AW138" i="42"/>
  <c r="AW137" i="42"/>
  <c r="AV137" i="42"/>
  <c r="AU137" i="42"/>
  <c r="AT137" i="42"/>
  <c r="AS137" i="42"/>
  <c r="AR137" i="42"/>
  <c r="AQ137" i="42"/>
  <c r="AP137" i="42"/>
  <c r="AO137" i="42"/>
  <c r="AN137" i="42"/>
  <c r="AM137" i="42"/>
  <c r="AL137" i="42"/>
  <c r="AK137" i="42"/>
  <c r="AJ137" i="42"/>
  <c r="AI137" i="42"/>
  <c r="AH137" i="42"/>
  <c r="AG137" i="42"/>
  <c r="AF137" i="42"/>
  <c r="AE137" i="42"/>
  <c r="W124" i="42"/>
  <c r="V124" i="42"/>
  <c r="U124" i="42"/>
  <c r="T124" i="42"/>
  <c r="S124" i="42"/>
  <c r="R124" i="42"/>
  <c r="Q124" i="42"/>
  <c r="P124" i="42"/>
  <c r="O124" i="42"/>
  <c r="N124" i="42"/>
  <c r="M124" i="42"/>
  <c r="L124" i="42"/>
  <c r="K124" i="42"/>
  <c r="J124" i="42"/>
  <c r="I124" i="42"/>
  <c r="H124" i="42"/>
  <c r="G124" i="42"/>
  <c r="F124" i="42"/>
  <c r="E124" i="42"/>
  <c r="D124" i="42"/>
  <c r="C124" i="42"/>
  <c r="B124" i="42"/>
  <c r="AT104" i="42"/>
  <c r="AO50" i="42"/>
  <c r="AO47" i="42"/>
  <c r="AG50" i="42"/>
  <c r="AG47" i="42"/>
  <c r="AM104" i="42"/>
  <c r="Y50" i="42"/>
  <c r="Y47" i="42"/>
  <c r="AE104" i="42"/>
  <c r="AC104" i="42"/>
  <c r="AT103" i="42"/>
  <c r="AO49" i="42"/>
  <c r="AK49" i="42"/>
  <c r="AK47" i="42"/>
  <c r="AQ103" i="42"/>
  <c r="AG49" i="42"/>
  <c r="AM103" i="42"/>
  <c r="AC49" i="42"/>
  <c r="AC47" i="42"/>
  <c r="AI103" i="42"/>
  <c r="Y49" i="42"/>
  <c r="AE103" i="42"/>
  <c r="AC103" i="42"/>
  <c r="AC102" i="42"/>
  <c r="V125" i="42"/>
  <c r="AT102" i="42"/>
  <c r="AO48" i="42"/>
  <c r="AG48" i="42"/>
  <c r="AM102" i="42"/>
  <c r="K125" i="42"/>
  <c r="Y48" i="42"/>
  <c r="AE102" i="42"/>
  <c r="C125" i="42"/>
  <c r="AU101" i="42"/>
  <c r="AT101" i="42"/>
  <c r="AS101" i="42"/>
  <c r="AR101" i="42"/>
  <c r="AQ101" i="42"/>
  <c r="AP101" i="42"/>
  <c r="AO101" i="42"/>
  <c r="AN101" i="42"/>
  <c r="AM101" i="42"/>
  <c r="AL101" i="42"/>
  <c r="AK101" i="42"/>
  <c r="AJ101" i="42"/>
  <c r="AI101" i="42"/>
  <c r="AH101" i="42"/>
  <c r="AG101" i="42"/>
  <c r="AF101" i="42"/>
  <c r="AE101" i="42"/>
  <c r="AD101" i="42"/>
  <c r="F35" i="42"/>
  <c r="F87" i="42"/>
  <c r="AA87" i="42"/>
  <c r="V85" i="42"/>
  <c r="AQ85" i="42"/>
  <c r="T85" i="42"/>
  <c r="AO85" i="42"/>
  <c r="S85" i="42"/>
  <c r="AN85" i="42"/>
  <c r="F85" i="42"/>
  <c r="AA85" i="42"/>
  <c r="D85" i="42"/>
  <c r="Y85" i="42"/>
  <c r="C85" i="42"/>
  <c r="X85" i="42"/>
  <c r="W85" i="42"/>
  <c r="AR85" i="42"/>
  <c r="U85" i="42"/>
  <c r="AP85" i="42"/>
  <c r="R85" i="42"/>
  <c r="AM85" i="42"/>
  <c r="Q85" i="42"/>
  <c r="AL85" i="42"/>
  <c r="P85" i="42"/>
  <c r="AK85" i="42"/>
  <c r="O85" i="42"/>
  <c r="AJ85" i="42"/>
  <c r="N85" i="42"/>
  <c r="AI85" i="42"/>
  <c r="M85" i="42"/>
  <c r="AH85" i="42"/>
  <c r="L85" i="42"/>
  <c r="AG85" i="42"/>
  <c r="K85" i="42"/>
  <c r="AF85" i="42"/>
  <c r="J85" i="42"/>
  <c r="AE85" i="42"/>
  <c r="I85" i="42"/>
  <c r="AD85" i="42"/>
  <c r="H85" i="42"/>
  <c r="AC85" i="42"/>
  <c r="G85" i="42"/>
  <c r="AB85" i="42"/>
  <c r="E85" i="42"/>
  <c r="Z85" i="42"/>
  <c r="AV141" i="42"/>
  <c r="AU141" i="42"/>
  <c r="AT141" i="42"/>
  <c r="AS141" i="42"/>
  <c r="AR61" i="42"/>
  <c r="AR58" i="42"/>
  <c r="AQ61" i="42"/>
  <c r="AQ58" i="42"/>
  <c r="AP61" i="42"/>
  <c r="AP58" i="42"/>
  <c r="AO61" i="42"/>
  <c r="AO58" i="42"/>
  <c r="AN61" i="42"/>
  <c r="AN58" i="42"/>
  <c r="AM61" i="42"/>
  <c r="AM58" i="42"/>
  <c r="AL61" i="42"/>
  <c r="AL58" i="42"/>
  <c r="AK61" i="42"/>
  <c r="AK58" i="42"/>
  <c r="AR141" i="42"/>
  <c r="AJ61" i="42"/>
  <c r="AJ58" i="42"/>
  <c r="AQ141" i="42"/>
  <c r="AI61" i="42"/>
  <c r="AI58" i="42"/>
  <c r="AP141" i="42"/>
  <c r="AH61" i="42"/>
  <c r="AH58" i="42"/>
  <c r="AO141" i="42"/>
  <c r="AG61" i="42"/>
  <c r="AG58" i="42"/>
  <c r="AN141" i="42"/>
  <c r="AF61" i="42"/>
  <c r="AF58" i="42"/>
  <c r="AM141" i="42"/>
  <c r="AE61" i="42"/>
  <c r="AE58" i="42"/>
  <c r="AL141" i="42"/>
  <c r="AD61" i="42"/>
  <c r="AD58" i="42"/>
  <c r="AK141" i="42"/>
  <c r="AC61" i="42"/>
  <c r="AC58" i="42"/>
  <c r="AJ141" i="42"/>
  <c r="AB61" i="42"/>
  <c r="AB58" i="42"/>
  <c r="AI141" i="42"/>
  <c r="AA61" i="42"/>
  <c r="AA58" i="42"/>
  <c r="AH141" i="42"/>
  <c r="Z61" i="42"/>
  <c r="Z58" i="42"/>
  <c r="AG141" i="42"/>
  <c r="Y61" i="42"/>
  <c r="Y58" i="42"/>
  <c r="AF141" i="42"/>
  <c r="X61" i="42"/>
  <c r="X58" i="42"/>
  <c r="AE141" i="42"/>
  <c r="AV140" i="42"/>
  <c r="AU140" i="42"/>
  <c r="AT140" i="42"/>
  <c r="AS140" i="42"/>
  <c r="AR60" i="42"/>
  <c r="AQ60" i="42"/>
  <c r="AP60" i="42"/>
  <c r="AO60" i="42"/>
  <c r="AN60" i="42"/>
  <c r="AM60" i="42"/>
  <c r="AL60" i="42"/>
  <c r="AK60" i="42"/>
  <c r="AR140" i="42"/>
  <c r="AJ60" i="42"/>
  <c r="AQ140" i="42"/>
  <c r="AI60" i="42"/>
  <c r="AP140" i="42"/>
  <c r="AH60" i="42"/>
  <c r="AO140" i="42"/>
  <c r="AG60" i="42"/>
  <c r="AN140" i="42"/>
  <c r="AF60" i="42"/>
  <c r="AM140" i="42"/>
  <c r="AE60" i="42"/>
  <c r="AL140" i="42"/>
  <c r="AD60" i="42"/>
  <c r="AK140" i="42"/>
  <c r="AC60" i="42"/>
  <c r="AJ140" i="42"/>
  <c r="AB60" i="42"/>
  <c r="AI140" i="42"/>
  <c r="AA60" i="42"/>
  <c r="AH140" i="42"/>
  <c r="Z60" i="42"/>
  <c r="AG140" i="42"/>
  <c r="Y60" i="42"/>
  <c r="AF140" i="42"/>
  <c r="X60" i="42"/>
  <c r="AE140" i="42"/>
  <c r="AV139" i="42"/>
  <c r="AU139" i="42"/>
  <c r="AT139" i="42"/>
  <c r="AS139" i="42"/>
  <c r="AR59" i="42"/>
  <c r="AQ59" i="42"/>
  <c r="AP59" i="42"/>
  <c r="AO59" i="42"/>
  <c r="AN59" i="42"/>
  <c r="AM59" i="42"/>
  <c r="AL59" i="42"/>
  <c r="AK59" i="42"/>
  <c r="AR139" i="42"/>
  <c r="AJ59" i="42"/>
  <c r="AQ139" i="42"/>
  <c r="AI59" i="42"/>
  <c r="AP139" i="42"/>
  <c r="AH59" i="42"/>
  <c r="AO139" i="42"/>
  <c r="AG59" i="42"/>
  <c r="AN139" i="42"/>
  <c r="AF59" i="42"/>
  <c r="AM139" i="42"/>
  <c r="AE59" i="42"/>
  <c r="AL139" i="42"/>
  <c r="AD59" i="42"/>
  <c r="AK139" i="42"/>
  <c r="AC59" i="42"/>
  <c r="AJ139" i="42"/>
  <c r="AB59" i="42"/>
  <c r="AI139" i="42"/>
  <c r="AA59" i="42"/>
  <c r="AH139" i="42"/>
  <c r="Z59" i="42"/>
  <c r="AG139" i="42"/>
  <c r="Y59" i="42"/>
  <c r="AF139" i="42"/>
  <c r="X59" i="42"/>
  <c r="AE139" i="42"/>
  <c r="AV138" i="42"/>
  <c r="AU138" i="42"/>
  <c r="AT138" i="42"/>
  <c r="AS138" i="42"/>
  <c r="AR138" i="42"/>
  <c r="AQ138" i="42"/>
  <c r="AP138" i="42"/>
  <c r="AO138" i="42"/>
  <c r="AN138" i="42"/>
  <c r="AM138" i="42"/>
  <c r="AL138" i="42"/>
  <c r="AK138" i="42"/>
  <c r="AJ138" i="42"/>
  <c r="AI138" i="42"/>
  <c r="AH138" i="42"/>
  <c r="AG138" i="42"/>
  <c r="AF138" i="42"/>
  <c r="AE138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B55" i="42"/>
  <c r="AU104" i="42"/>
  <c r="AR50" i="42"/>
  <c r="AR47" i="42"/>
  <c r="AQ50" i="42"/>
  <c r="AP50" i="42"/>
  <c r="AP47" i="42"/>
  <c r="AN50" i="42"/>
  <c r="AM50" i="42"/>
  <c r="AM47" i="42"/>
  <c r="AL50" i="42"/>
  <c r="AL47" i="42"/>
  <c r="AR104" i="42"/>
  <c r="AK50" i="42"/>
  <c r="AQ104" i="42"/>
  <c r="AJ50" i="42"/>
  <c r="AJ47" i="42"/>
  <c r="AP104" i="42"/>
  <c r="AI50" i="42"/>
  <c r="AH50" i="42"/>
  <c r="AH47" i="42"/>
  <c r="AN104" i="42"/>
  <c r="AF50" i="42"/>
  <c r="AE50" i="42"/>
  <c r="AE47" i="42"/>
  <c r="AK104" i="42"/>
  <c r="AD50" i="42"/>
  <c r="AD47" i="42"/>
  <c r="AJ104" i="42"/>
  <c r="AC50" i="42"/>
  <c r="AI104" i="42"/>
  <c r="AB50" i="42"/>
  <c r="AB47" i="42"/>
  <c r="AH104" i="42"/>
  <c r="AA50" i="42"/>
  <c r="Z50" i="42"/>
  <c r="Z47" i="42"/>
  <c r="AF104" i="42"/>
  <c r="X50" i="42"/>
  <c r="AU103" i="42"/>
  <c r="AS103" i="42"/>
  <c r="AR49" i="42"/>
  <c r="AQ49" i="42"/>
  <c r="AQ47" i="42"/>
  <c r="AP49" i="42"/>
  <c r="AN49" i="42"/>
  <c r="AN47" i="42"/>
  <c r="AM49" i="42"/>
  <c r="AL49" i="42"/>
  <c r="AR103" i="42"/>
  <c r="AJ49" i="42"/>
  <c r="AP103" i="42"/>
  <c r="AI49" i="42"/>
  <c r="AI47" i="42"/>
  <c r="AO103" i="42"/>
  <c r="AH49" i="42"/>
  <c r="AN103" i="42"/>
  <c r="AF49" i="42"/>
  <c r="AF47" i="42"/>
  <c r="AL103" i="42"/>
  <c r="AE49" i="42"/>
  <c r="AK103" i="42"/>
  <c r="AD49" i="42"/>
  <c r="AJ103" i="42"/>
  <c r="AB49" i="42"/>
  <c r="AH103" i="42"/>
  <c r="AA49" i="42"/>
  <c r="AA47" i="42"/>
  <c r="AG103" i="42"/>
  <c r="Z49" i="42"/>
  <c r="AF103" i="42"/>
  <c r="X49" i="42"/>
  <c r="X47" i="42"/>
  <c r="AD103" i="42"/>
  <c r="AU102" i="42"/>
  <c r="AS102" i="42"/>
  <c r="AR48" i="42"/>
  <c r="AQ48" i="42"/>
  <c r="AP48" i="42"/>
  <c r="AN48" i="42"/>
  <c r="AM48" i="42"/>
  <c r="AL48" i="42"/>
  <c r="AR102" i="42"/>
  <c r="AK48" i="42"/>
  <c r="AQ102" i="42"/>
  <c r="O125" i="42"/>
  <c r="AJ48" i="42"/>
  <c r="AI48" i="42"/>
  <c r="AH48" i="42"/>
  <c r="AN102" i="42"/>
  <c r="L125" i="42"/>
  <c r="AF48" i="42"/>
  <c r="AL102" i="42"/>
  <c r="AE48" i="42"/>
  <c r="AD48" i="42"/>
  <c r="AJ102" i="42"/>
  <c r="AC48" i="42"/>
  <c r="AI102" i="42"/>
  <c r="G125" i="42"/>
  <c r="AB48" i="42"/>
  <c r="AA48" i="42"/>
  <c r="Z48" i="42"/>
  <c r="AF102" i="42"/>
  <c r="D125" i="42"/>
  <c r="X48" i="42"/>
  <c r="AD102" i="42"/>
  <c r="AS104" i="42"/>
  <c r="AP102" i="42"/>
  <c r="AO104" i="42"/>
  <c r="AL104" i="42"/>
  <c r="AK102" i="42"/>
  <c r="AH102" i="42"/>
  <c r="AG104" i="42"/>
  <c r="AD104" i="42"/>
  <c r="AR46" i="42"/>
  <c r="AQ46" i="42"/>
  <c r="AP46" i="42"/>
  <c r="AO46" i="42"/>
  <c r="AN46" i="42"/>
  <c r="AM46" i="42"/>
  <c r="AL46" i="42"/>
  <c r="AK46" i="42"/>
  <c r="AJ46" i="42"/>
  <c r="AI46" i="42"/>
  <c r="AH46" i="42"/>
  <c r="AG46" i="42"/>
  <c r="AF46" i="42"/>
  <c r="AE46" i="42"/>
  <c r="AD46" i="42"/>
  <c r="AC46" i="42"/>
  <c r="AB46" i="42"/>
  <c r="AA46" i="42"/>
  <c r="Z46" i="42"/>
  <c r="Y46" i="42"/>
  <c r="X46" i="42"/>
  <c r="L33" i="42"/>
  <c r="L34" i="42"/>
  <c r="L38" i="42"/>
  <c r="L89" i="42"/>
  <c r="AG89" i="42"/>
  <c r="N36" i="42"/>
  <c r="AI36" i="42"/>
  <c r="M36" i="42"/>
  <c r="AH36" i="42"/>
  <c r="J36" i="42"/>
  <c r="AE36" i="42"/>
  <c r="E36" i="42"/>
  <c r="Z36" i="42"/>
  <c r="W36" i="42"/>
  <c r="AR36" i="42"/>
  <c r="V36" i="42"/>
  <c r="V88" i="42"/>
  <c r="AQ88" i="42"/>
  <c r="U36" i="42"/>
  <c r="U88" i="42"/>
  <c r="AP88" i="42"/>
  <c r="T36" i="42"/>
  <c r="AO36" i="42"/>
  <c r="S36" i="42"/>
  <c r="AN36" i="42"/>
  <c r="R36" i="42"/>
  <c r="R88" i="42"/>
  <c r="AM88" i="42"/>
  <c r="Q36" i="42"/>
  <c r="Q88" i="42"/>
  <c r="AL88" i="42"/>
  <c r="P36" i="42"/>
  <c r="P88" i="42"/>
  <c r="AK88" i="42"/>
  <c r="O36" i="42"/>
  <c r="AJ36" i="42"/>
  <c r="N88" i="42"/>
  <c r="AI88" i="42"/>
  <c r="M88" i="42"/>
  <c r="AH88" i="42"/>
  <c r="L36" i="42"/>
  <c r="L88" i="42"/>
  <c r="AG88" i="42"/>
  <c r="K36" i="42"/>
  <c r="AF36" i="42"/>
  <c r="J88" i="42"/>
  <c r="AE88" i="42"/>
  <c r="I36" i="42"/>
  <c r="I88" i="42"/>
  <c r="AD88" i="42"/>
  <c r="H36" i="42"/>
  <c r="H88" i="42"/>
  <c r="AC88" i="42"/>
  <c r="G36" i="42"/>
  <c r="AB36" i="42"/>
  <c r="F36" i="42"/>
  <c r="F88" i="42"/>
  <c r="AA88" i="42"/>
  <c r="E88" i="42"/>
  <c r="Z88" i="42"/>
  <c r="D36" i="42"/>
  <c r="Y36" i="42"/>
  <c r="C36" i="42"/>
  <c r="X36" i="42"/>
  <c r="AS36" i="42"/>
  <c r="M35" i="42"/>
  <c r="AH35" i="42"/>
  <c r="K35" i="42"/>
  <c r="AF35" i="42"/>
  <c r="J35" i="42"/>
  <c r="AE35" i="42"/>
  <c r="W35" i="42"/>
  <c r="W87" i="42"/>
  <c r="AR87" i="42"/>
  <c r="V35" i="42"/>
  <c r="AQ35" i="42"/>
  <c r="U35" i="42"/>
  <c r="U87" i="42"/>
  <c r="AP87" i="42"/>
  <c r="T35" i="42"/>
  <c r="AO35" i="42"/>
  <c r="S35" i="42"/>
  <c r="S87" i="42"/>
  <c r="AN87" i="42"/>
  <c r="R35" i="42"/>
  <c r="R87" i="42"/>
  <c r="AM87" i="42"/>
  <c r="Q35" i="42"/>
  <c r="Q87" i="42"/>
  <c r="AL87" i="42"/>
  <c r="P35" i="42"/>
  <c r="P87" i="42"/>
  <c r="AK87" i="42"/>
  <c r="O35" i="42"/>
  <c r="O87" i="42"/>
  <c r="AJ87" i="42"/>
  <c r="N35" i="42"/>
  <c r="AI35" i="42"/>
  <c r="M87" i="42"/>
  <c r="AH87" i="42"/>
  <c r="L35" i="42"/>
  <c r="AG35" i="42"/>
  <c r="K87" i="42"/>
  <c r="AF87" i="42"/>
  <c r="J87" i="42"/>
  <c r="AE87" i="42"/>
  <c r="I35" i="42"/>
  <c r="I87" i="42"/>
  <c r="AD87" i="42"/>
  <c r="H35" i="42"/>
  <c r="H87" i="42"/>
  <c r="AC87" i="42"/>
  <c r="G35" i="42"/>
  <c r="G87" i="42"/>
  <c r="AB87" i="42"/>
  <c r="AA35" i="42"/>
  <c r="E35" i="42"/>
  <c r="E87" i="42"/>
  <c r="Z87" i="42"/>
  <c r="D35" i="42"/>
  <c r="Y35" i="42"/>
  <c r="C35" i="42"/>
  <c r="C87" i="42"/>
  <c r="X87" i="42"/>
  <c r="V33" i="42"/>
  <c r="V34" i="42"/>
  <c r="V86" i="42"/>
  <c r="AQ86" i="42"/>
  <c r="T33" i="42"/>
  <c r="T34" i="42"/>
  <c r="T86" i="42"/>
  <c r="AO86" i="42"/>
  <c r="L86" i="42"/>
  <c r="AG86" i="42"/>
  <c r="F33" i="42"/>
  <c r="F34" i="42"/>
  <c r="F86" i="42"/>
  <c r="AA86" i="42"/>
  <c r="D33" i="42"/>
  <c r="D34" i="42"/>
  <c r="D86" i="42"/>
  <c r="Y86" i="42"/>
  <c r="Q33" i="42"/>
  <c r="AL33" i="42"/>
  <c r="P33" i="42"/>
  <c r="AK33" i="42"/>
  <c r="O33" i="42"/>
  <c r="AJ33" i="42"/>
  <c r="M33" i="42"/>
  <c r="AH33" i="42"/>
  <c r="AG33" i="42"/>
  <c r="E33" i="42"/>
  <c r="Z33" i="42"/>
  <c r="Y33" i="42"/>
  <c r="W33" i="42"/>
  <c r="W34" i="42"/>
  <c r="AQ33" i="42"/>
  <c r="U33" i="42"/>
  <c r="AP33" i="42"/>
  <c r="S33" i="42"/>
  <c r="R33" i="42"/>
  <c r="Q34" i="42"/>
  <c r="O34" i="42"/>
  <c r="N33" i="42"/>
  <c r="AI33" i="42"/>
  <c r="K33" i="42"/>
  <c r="J33" i="42"/>
  <c r="I33" i="42"/>
  <c r="I34" i="42"/>
  <c r="I86" i="42"/>
  <c r="AD86" i="42"/>
  <c r="H33" i="42"/>
  <c r="G33" i="42"/>
  <c r="G34" i="42"/>
  <c r="AA33" i="42"/>
  <c r="C33" i="42"/>
  <c r="AR31" i="42"/>
  <c r="AQ31" i="42"/>
  <c r="AP31" i="42"/>
  <c r="AO31" i="42"/>
  <c r="AN31" i="42"/>
  <c r="AM31" i="42"/>
  <c r="AL31" i="42"/>
  <c r="AK31" i="42"/>
  <c r="AJ31" i="42"/>
  <c r="AI31" i="42"/>
  <c r="AH31" i="42"/>
  <c r="AG31" i="42"/>
  <c r="AF31" i="42"/>
  <c r="AE31" i="42"/>
  <c r="AD31" i="42"/>
  <c r="AC31" i="42"/>
  <c r="AB31" i="42"/>
  <c r="AA31" i="42"/>
  <c r="Z31" i="42"/>
  <c r="Y31" i="42"/>
  <c r="X31" i="42"/>
  <c r="AR30" i="42"/>
  <c r="AQ30" i="42"/>
  <c r="AP30" i="42"/>
  <c r="AO30" i="42"/>
  <c r="AN30" i="42"/>
  <c r="AM30" i="42"/>
  <c r="AL30" i="42"/>
  <c r="AK30" i="42"/>
  <c r="AJ30" i="42"/>
  <c r="AI30" i="42"/>
  <c r="AH30" i="42"/>
  <c r="AG30" i="42"/>
  <c r="AF30" i="42"/>
  <c r="AE30" i="42"/>
  <c r="AD30" i="42"/>
  <c r="AC30" i="42"/>
  <c r="AB30" i="42"/>
  <c r="AA30" i="42"/>
  <c r="Z30" i="42"/>
  <c r="Y30" i="42"/>
  <c r="X30" i="42"/>
  <c r="AR29" i="42"/>
  <c r="AQ29" i="42"/>
  <c r="AP29" i="42"/>
  <c r="AO29" i="42"/>
  <c r="AN29" i="42"/>
  <c r="AM29" i="42"/>
  <c r="AL29" i="42"/>
  <c r="AK29" i="42"/>
  <c r="AJ29" i="42"/>
  <c r="AI29" i="42"/>
  <c r="AH29" i="42"/>
  <c r="AG29" i="42"/>
  <c r="AF29" i="42"/>
  <c r="AE29" i="42"/>
  <c r="AD29" i="42"/>
  <c r="AC29" i="42"/>
  <c r="AB29" i="42"/>
  <c r="AA29" i="42"/>
  <c r="Z29" i="42"/>
  <c r="Y29" i="42"/>
  <c r="X29" i="42"/>
  <c r="AR28" i="42"/>
  <c r="AQ28" i="42"/>
  <c r="AP28" i="42"/>
  <c r="AO28" i="42"/>
  <c r="AN28" i="42"/>
  <c r="AM28" i="42"/>
  <c r="AL28" i="42"/>
  <c r="AK28" i="42"/>
  <c r="AJ28" i="42"/>
  <c r="AI28" i="42"/>
  <c r="AH28" i="42"/>
  <c r="AG28" i="42"/>
  <c r="AF28" i="42"/>
  <c r="AE28" i="42"/>
  <c r="AD28" i="42"/>
  <c r="AC28" i="42"/>
  <c r="AB28" i="42"/>
  <c r="AA28" i="42"/>
  <c r="Z28" i="42"/>
  <c r="Y28" i="42"/>
  <c r="X28" i="42"/>
  <c r="AR27" i="42"/>
  <c r="AQ27" i="42"/>
  <c r="AP27" i="42"/>
  <c r="AO27" i="42"/>
  <c r="AN27" i="42"/>
  <c r="AM27" i="42"/>
  <c r="AL27" i="42"/>
  <c r="AK27" i="42"/>
  <c r="AJ27" i="42"/>
  <c r="AI27" i="42"/>
  <c r="AH27" i="42"/>
  <c r="AG27" i="42"/>
  <c r="AF27" i="42"/>
  <c r="AE27" i="42"/>
  <c r="AD27" i="42"/>
  <c r="AC27" i="42"/>
  <c r="AB27" i="42"/>
  <c r="AA27" i="42"/>
  <c r="Z27" i="42"/>
  <c r="Y27" i="42"/>
  <c r="X27" i="42"/>
  <c r="AR26" i="42"/>
  <c r="AQ26" i="42"/>
  <c r="AP26" i="42"/>
  <c r="AO26" i="42"/>
  <c r="AN26" i="42"/>
  <c r="AM26" i="42"/>
  <c r="AL26" i="42"/>
  <c r="AK26" i="42"/>
  <c r="AJ26" i="42"/>
  <c r="AI26" i="42"/>
  <c r="AH26" i="42"/>
  <c r="AG26" i="42"/>
  <c r="AF26" i="42"/>
  <c r="AE26" i="42"/>
  <c r="AD26" i="42"/>
  <c r="AC26" i="42"/>
  <c r="AB26" i="42"/>
  <c r="AA26" i="42"/>
  <c r="Z26" i="42"/>
  <c r="Y26" i="42"/>
  <c r="X26" i="42"/>
  <c r="AR25" i="42"/>
  <c r="AQ25" i="42"/>
  <c r="AP25" i="42"/>
  <c r="AO25" i="42"/>
  <c r="AN25" i="42"/>
  <c r="AM25" i="42"/>
  <c r="AL25" i="42"/>
  <c r="AK25" i="42"/>
  <c r="AJ25" i="42"/>
  <c r="AI25" i="42"/>
  <c r="AH25" i="42"/>
  <c r="AG25" i="42"/>
  <c r="AF25" i="42"/>
  <c r="AE25" i="42"/>
  <c r="AD25" i="42"/>
  <c r="AC25" i="42"/>
  <c r="AB25" i="42"/>
  <c r="AA25" i="42"/>
  <c r="Z25" i="42"/>
  <c r="Y25" i="42"/>
  <c r="X25" i="42"/>
  <c r="AR24" i="42"/>
  <c r="AQ24" i="42"/>
  <c r="AP24" i="42"/>
  <c r="AO24" i="42"/>
  <c r="AN24" i="42"/>
  <c r="AM24" i="42"/>
  <c r="AL24" i="42"/>
  <c r="AK24" i="42"/>
  <c r="AJ24" i="42"/>
  <c r="AI24" i="42"/>
  <c r="AH24" i="42"/>
  <c r="AG24" i="42"/>
  <c r="AF24" i="42"/>
  <c r="AE24" i="42"/>
  <c r="AD24" i="42"/>
  <c r="AC24" i="42"/>
  <c r="AB24" i="42"/>
  <c r="AA24" i="42"/>
  <c r="Z24" i="42"/>
  <c r="Y24" i="42"/>
  <c r="X24" i="42"/>
  <c r="AR23" i="42"/>
  <c r="AQ23" i="42"/>
  <c r="AP23" i="42"/>
  <c r="AO23" i="42"/>
  <c r="AN23" i="42"/>
  <c r="AM23" i="42"/>
  <c r="AL23" i="42"/>
  <c r="AK23" i="42"/>
  <c r="AJ23" i="42"/>
  <c r="AI23" i="42"/>
  <c r="AH23" i="42"/>
  <c r="AG23" i="42"/>
  <c r="AF23" i="42"/>
  <c r="AE23" i="42"/>
  <c r="AD23" i="42"/>
  <c r="AC23" i="42"/>
  <c r="AB23" i="42"/>
  <c r="AA23" i="42"/>
  <c r="Z23" i="42"/>
  <c r="Y23" i="42"/>
  <c r="X23" i="42"/>
  <c r="AR22" i="42"/>
  <c r="AQ22" i="42"/>
  <c r="AP22" i="42"/>
  <c r="AO22" i="42"/>
  <c r="AN22" i="42"/>
  <c r="AM22" i="42"/>
  <c r="AL22" i="42"/>
  <c r="AK22" i="42"/>
  <c r="AJ22" i="42"/>
  <c r="AI22" i="42"/>
  <c r="AH22" i="42"/>
  <c r="AG22" i="42"/>
  <c r="AF22" i="42"/>
  <c r="AE22" i="42"/>
  <c r="AD22" i="42"/>
  <c r="AC22" i="42"/>
  <c r="AB22" i="42"/>
  <c r="AA22" i="42"/>
  <c r="Z22" i="42"/>
  <c r="Y22" i="42"/>
  <c r="X22" i="42"/>
  <c r="AR21" i="42"/>
  <c r="AQ21" i="42"/>
  <c r="AP21" i="42"/>
  <c r="AO21" i="42"/>
  <c r="AN21" i="42"/>
  <c r="AM21" i="42"/>
  <c r="AL21" i="42"/>
  <c r="AK21" i="42"/>
  <c r="AJ21" i="42"/>
  <c r="AI21" i="42"/>
  <c r="AH21" i="42"/>
  <c r="AG21" i="42"/>
  <c r="AF21" i="42"/>
  <c r="AE21" i="42"/>
  <c r="AD21" i="42"/>
  <c r="AC21" i="42"/>
  <c r="AB21" i="42"/>
  <c r="AA21" i="42"/>
  <c r="Z21" i="42"/>
  <c r="Y21" i="42"/>
  <c r="X21" i="42"/>
  <c r="AR20" i="42"/>
  <c r="AQ20" i="42"/>
  <c r="AP20" i="42"/>
  <c r="AO20" i="42"/>
  <c r="AN20" i="42"/>
  <c r="AM20" i="42"/>
  <c r="AL20" i="42"/>
  <c r="AK20" i="42"/>
  <c r="AJ20" i="42"/>
  <c r="AI20" i="42"/>
  <c r="AH20" i="42"/>
  <c r="AG20" i="42"/>
  <c r="AF20" i="42"/>
  <c r="AE20" i="42"/>
  <c r="AD20" i="42"/>
  <c r="AC20" i="42"/>
  <c r="AB20" i="42"/>
  <c r="AA20" i="42"/>
  <c r="Z20" i="42"/>
  <c r="Y20" i="42"/>
  <c r="X20" i="42"/>
  <c r="AR19" i="42"/>
  <c r="AQ19" i="42"/>
  <c r="AP19" i="42"/>
  <c r="AO19" i="42"/>
  <c r="AN19" i="42"/>
  <c r="AM19" i="42"/>
  <c r="AL19" i="42"/>
  <c r="AK19" i="42"/>
  <c r="AJ19" i="42"/>
  <c r="AI19" i="42"/>
  <c r="AH19" i="42"/>
  <c r="AG19" i="42"/>
  <c r="AF19" i="42"/>
  <c r="AE19" i="42"/>
  <c r="AD19" i="42"/>
  <c r="AC19" i="42"/>
  <c r="AB19" i="42"/>
  <c r="AA19" i="42"/>
  <c r="Z19" i="42"/>
  <c r="Y19" i="42"/>
  <c r="X19" i="42"/>
  <c r="AR18" i="42"/>
  <c r="AQ18" i="42"/>
  <c r="AP18" i="42"/>
  <c r="AO18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Y18" i="42"/>
  <c r="X18" i="42"/>
  <c r="AR17" i="42"/>
  <c r="AQ17" i="42"/>
  <c r="AP17" i="42"/>
  <c r="AO17" i="42"/>
  <c r="AN17" i="42"/>
  <c r="AM17" i="42"/>
  <c r="AL17" i="42"/>
  <c r="AK17" i="42"/>
  <c r="AJ17" i="42"/>
  <c r="AI17" i="42"/>
  <c r="AH17" i="42"/>
  <c r="AG17" i="42"/>
  <c r="AF17" i="42"/>
  <c r="AE17" i="42"/>
  <c r="AD17" i="42"/>
  <c r="AC17" i="42"/>
  <c r="AB17" i="42"/>
  <c r="AA17" i="42"/>
  <c r="Z17" i="42"/>
  <c r="Y17" i="42"/>
  <c r="X17" i="42"/>
  <c r="AR16" i="42"/>
  <c r="AQ16" i="42"/>
  <c r="AP16" i="42"/>
  <c r="AO16" i="42"/>
  <c r="AN16" i="42"/>
  <c r="AM16" i="42"/>
  <c r="AL16" i="42"/>
  <c r="AK16" i="42"/>
  <c r="AJ16" i="42"/>
  <c r="AI16" i="42"/>
  <c r="AH16" i="42"/>
  <c r="AG16" i="42"/>
  <c r="AF16" i="42"/>
  <c r="AE16" i="42"/>
  <c r="AD16" i="42"/>
  <c r="AC16" i="42"/>
  <c r="AB16" i="42"/>
  <c r="AA16" i="42"/>
  <c r="Z16" i="42"/>
  <c r="Y16" i="42"/>
  <c r="X16" i="42"/>
  <c r="AR15" i="42"/>
  <c r="AQ15" i="42"/>
  <c r="AP15" i="42"/>
  <c r="AO15" i="42"/>
  <c r="AN15" i="42"/>
  <c r="AM15" i="42"/>
  <c r="AL15" i="42"/>
  <c r="AK15" i="42"/>
  <c r="AJ15" i="42"/>
  <c r="AI15" i="42"/>
  <c r="AH15" i="42"/>
  <c r="AG15" i="42"/>
  <c r="AF15" i="42"/>
  <c r="AE15" i="42"/>
  <c r="AD15" i="42"/>
  <c r="AC15" i="42"/>
  <c r="AB15" i="42"/>
  <c r="AA15" i="42"/>
  <c r="Z15" i="42"/>
  <c r="Y15" i="42"/>
  <c r="X15" i="42"/>
  <c r="AR14" i="42"/>
  <c r="AQ14" i="42"/>
  <c r="AP14" i="42"/>
  <c r="AO14" i="42"/>
  <c r="AN14" i="42"/>
  <c r="AM14" i="42"/>
  <c r="AL14" i="42"/>
  <c r="AK14" i="42"/>
  <c r="AJ14" i="42"/>
  <c r="AI14" i="42"/>
  <c r="AH14" i="42"/>
  <c r="AG14" i="42"/>
  <c r="AF14" i="42"/>
  <c r="AE14" i="42"/>
  <c r="AD14" i="42"/>
  <c r="AC14" i="42"/>
  <c r="AB14" i="42"/>
  <c r="AA14" i="42"/>
  <c r="Z14" i="42"/>
  <c r="Y14" i="42"/>
  <c r="X14" i="42"/>
  <c r="CK89" i="39"/>
  <c r="FN89" i="39"/>
  <c r="CK36" i="39"/>
  <c r="CK88" i="39"/>
  <c r="FN88" i="39"/>
  <c r="CK35" i="39"/>
  <c r="CK87" i="39"/>
  <c r="FN87" i="39"/>
  <c r="CK86" i="39"/>
  <c r="FN86" i="39"/>
  <c r="CK85" i="39"/>
  <c r="FN85" i="39"/>
  <c r="CJ89" i="39"/>
  <c r="FM89" i="39"/>
  <c r="CJ36" i="39"/>
  <c r="CJ88" i="39"/>
  <c r="FM88" i="39"/>
  <c r="CJ35" i="39"/>
  <c r="CJ87" i="39"/>
  <c r="FM87" i="39"/>
  <c r="CJ86" i="39"/>
  <c r="FM86" i="39"/>
  <c r="CJ85" i="39"/>
  <c r="CI89" i="39"/>
  <c r="FL89" i="39"/>
  <c r="CI36" i="39"/>
  <c r="CI88" i="39"/>
  <c r="FL88" i="39"/>
  <c r="CI35" i="39"/>
  <c r="CI87" i="39"/>
  <c r="FL87" i="39"/>
  <c r="CI86" i="39"/>
  <c r="FL86" i="39"/>
  <c r="CI85" i="39"/>
  <c r="FM85" i="39"/>
  <c r="FL85" i="39"/>
  <c r="CH89" i="39"/>
  <c r="FK89" i="39"/>
  <c r="CH36" i="39"/>
  <c r="CH88" i="39"/>
  <c r="FK88" i="39"/>
  <c r="CH35" i="39"/>
  <c r="CH87" i="39"/>
  <c r="FK87" i="39"/>
  <c r="CH86" i="39"/>
  <c r="FK86" i="39"/>
  <c r="CG89" i="39"/>
  <c r="FJ89" i="39"/>
  <c r="CG36" i="39"/>
  <c r="CG88" i="39"/>
  <c r="FJ88" i="39"/>
  <c r="CG35" i="39"/>
  <c r="CG87" i="39"/>
  <c r="FJ87" i="39"/>
  <c r="CG86" i="39"/>
  <c r="FJ86" i="39"/>
  <c r="CF89" i="39"/>
  <c r="FI89" i="39"/>
  <c r="CF36" i="39"/>
  <c r="CF88" i="39"/>
  <c r="FI88" i="39"/>
  <c r="CF35" i="39"/>
  <c r="CF87" i="39"/>
  <c r="FI87" i="39"/>
  <c r="CF86" i="39"/>
  <c r="FI86" i="39"/>
  <c r="CU61" i="39"/>
  <c r="CU60" i="39"/>
  <c r="CU59" i="39"/>
  <c r="CU58" i="39"/>
  <c r="CU57" i="39"/>
  <c r="CT61" i="39"/>
  <c r="FN61" i="39"/>
  <c r="CT60" i="39"/>
  <c r="FN60" i="39"/>
  <c r="CT59" i="39"/>
  <c r="FN59" i="39"/>
  <c r="CT58" i="39"/>
  <c r="FN58" i="39"/>
  <c r="CT57" i="39"/>
  <c r="FN57" i="39"/>
  <c r="CS61" i="39"/>
  <c r="FM61" i="39"/>
  <c r="CS60" i="39"/>
  <c r="FM60" i="39"/>
  <c r="CS59" i="39"/>
  <c r="FM59" i="39"/>
  <c r="CS58" i="39"/>
  <c r="FM58" i="39"/>
  <c r="CS57" i="39"/>
  <c r="FM57" i="39"/>
  <c r="CR61" i="39"/>
  <c r="FL61" i="39"/>
  <c r="CR60" i="39"/>
  <c r="FL60" i="39"/>
  <c r="CR59" i="39"/>
  <c r="FL59" i="39"/>
  <c r="CR58" i="39"/>
  <c r="FL58" i="39"/>
  <c r="CR57" i="39"/>
  <c r="FL57" i="39"/>
  <c r="CQ61" i="39"/>
  <c r="FK61" i="39"/>
  <c r="CQ60" i="39"/>
  <c r="FK60" i="39"/>
  <c r="CQ59" i="39"/>
  <c r="FK59" i="39"/>
  <c r="CQ58" i="39"/>
  <c r="FK58" i="39"/>
  <c r="CQ57" i="39"/>
  <c r="FK57" i="39"/>
  <c r="FN38" i="39"/>
  <c r="CK37" i="39"/>
  <c r="FN37" i="39"/>
  <c r="FN36" i="39"/>
  <c r="FN35" i="39"/>
  <c r="FN34" i="39"/>
  <c r="FN33" i="39"/>
  <c r="FN31" i="39"/>
  <c r="FN30" i="39"/>
  <c r="FN29" i="39"/>
  <c r="FN28" i="39"/>
  <c r="FN27" i="39"/>
  <c r="FN26" i="39"/>
  <c r="FN25" i="39"/>
  <c r="FN24" i="39"/>
  <c r="FN23" i="39"/>
  <c r="FN22" i="39"/>
  <c r="FN21" i="39"/>
  <c r="FN20" i="39"/>
  <c r="FN19" i="39"/>
  <c r="FN18" i="39"/>
  <c r="FN17" i="39"/>
  <c r="FN16" i="39"/>
  <c r="FN15" i="39"/>
  <c r="FN14" i="39"/>
  <c r="FM38" i="39"/>
  <c r="CJ37" i="39"/>
  <c r="FM37" i="39"/>
  <c r="FM36" i="39"/>
  <c r="FM35" i="39"/>
  <c r="FM34" i="39"/>
  <c r="FM33" i="39"/>
  <c r="FM31" i="39"/>
  <c r="FM30" i="39"/>
  <c r="FM29" i="39"/>
  <c r="FM28" i="39"/>
  <c r="FM27" i="39"/>
  <c r="FM26" i="39"/>
  <c r="FM25" i="39"/>
  <c r="FM24" i="39"/>
  <c r="FM23" i="39"/>
  <c r="FM22" i="39"/>
  <c r="FM21" i="39"/>
  <c r="FM20" i="39"/>
  <c r="FM19" i="39"/>
  <c r="FM18" i="39"/>
  <c r="FM17" i="39"/>
  <c r="FM16" i="39"/>
  <c r="FM15" i="39"/>
  <c r="FM14" i="39"/>
  <c r="FL38" i="39"/>
  <c r="CI37" i="39"/>
  <c r="FL37" i="39"/>
  <c r="FL36" i="39"/>
  <c r="FL35" i="39"/>
  <c r="FL34" i="39"/>
  <c r="FL33" i="39"/>
  <c r="FL31" i="39"/>
  <c r="FL30" i="39"/>
  <c r="FL29" i="39"/>
  <c r="FL28" i="39"/>
  <c r="FL27" i="39"/>
  <c r="FL26" i="39"/>
  <c r="FL25" i="39"/>
  <c r="FL24" i="39"/>
  <c r="FL23" i="39"/>
  <c r="FL22" i="39"/>
  <c r="FL21" i="39"/>
  <c r="FL20" i="39"/>
  <c r="FL19" i="39"/>
  <c r="FL18" i="39"/>
  <c r="FL17" i="39"/>
  <c r="FL16" i="39"/>
  <c r="FL15" i="39"/>
  <c r="FL14" i="39"/>
  <c r="CL14" i="39"/>
  <c r="CL15" i="39"/>
  <c r="CL16" i="39"/>
  <c r="CL17" i="39"/>
  <c r="CL18" i="39"/>
  <c r="CL19" i="39"/>
  <c r="CL20" i="39"/>
  <c r="CL21" i="39"/>
  <c r="CL22" i="39"/>
  <c r="C89" i="39"/>
  <c r="CL89" i="39"/>
  <c r="C36" i="39"/>
  <c r="C88" i="39"/>
  <c r="CL88" i="39"/>
  <c r="C35" i="39"/>
  <c r="C87" i="39"/>
  <c r="CL87" i="39"/>
  <c r="C86" i="39"/>
  <c r="CL86" i="39"/>
  <c r="C85" i="39"/>
  <c r="CL85" i="39"/>
  <c r="CH85" i="39"/>
  <c r="FK85" i="39"/>
  <c r="CG85" i="39"/>
  <c r="FJ85" i="39"/>
  <c r="CF85" i="39"/>
  <c r="FI85" i="39"/>
  <c r="CE89" i="39"/>
  <c r="FH89" i="39"/>
  <c r="CE36" i="39"/>
  <c r="CE88" i="39"/>
  <c r="FH88" i="39"/>
  <c r="CE35" i="39"/>
  <c r="CE87" i="39"/>
  <c r="FH87" i="39"/>
  <c r="CE86" i="39"/>
  <c r="FH86" i="39"/>
  <c r="CE85" i="39"/>
  <c r="FH85" i="39"/>
  <c r="CB89" i="39"/>
  <c r="FG89" i="39"/>
  <c r="CB36" i="39"/>
  <c r="CB88" i="39"/>
  <c r="FG88" i="39"/>
  <c r="CB35" i="39"/>
  <c r="CB87" i="39"/>
  <c r="FG87" i="39"/>
  <c r="CB86" i="39"/>
  <c r="FG86" i="39"/>
  <c r="CB85" i="39"/>
  <c r="FG85" i="39"/>
  <c r="CA89" i="39"/>
  <c r="FF89" i="39"/>
  <c r="CA36" i="39"/>
  <c r="CA88" i="39"/>
  <c r="FF88" i="39"/>
  <c r="CA35" i="39"/>
  <c r="CA87" i="39"/>
  <c r="FF87" i="39"/>
  <c r="CA86" i="39"/>
  <c r="FF86" i="39"/>
  <c r="CA85" i="39"/>
  <c r="BZ89" i="39"/>
  <c r="FE89" i="39"/>
  <c r="BZ36" i="39"/>
  <c r="BZ88" i="39"/>
  <c r="FE88" i="39"/>
  <c r="BZ35" i="39"/>
  <c r="BZ87" i="39"/>
  <c r="FE87" i="39"/>
  <c r="BZ86" i="39"/>
  <c r="FE86" i="39"/>
  <c r="BZ85" i="39"/>
  <c r="FE85" i="39"/>
  <c r="BY89" i="39"/>
  <c r="FD89" i="39"/>
  <c r="BY36" i="39"/>
  <c r="BY88" i="39"/>
  <c r="FD88" i="39"/>
  <c r="BY35" i="39"/>
  <c r="BY87" i="39"/>
  <c r="FD87" i="39"/>
  <c r="BY86" i="39"/>
  <c r="FD86" i="39"/>
  <c r="BY85" i="39"/>
  <c r="BX89" i="39"/>
  <c r="FC89" i="39"/>
  <c r="BX36" i="39"/>
  <c r="BX88" i="39"/>
  <c r="FC88" i="39"/>
  <c r="BX35" i="39"/>
  <c r="BX87" i="39"/>
  <c r="FC87" i="39"/>
  <c r="BX86" i="39"/>
  <c r="FC86" i="39"/>
  <c r="BX85" i="39"/>
  <c r="FC85" i="39"/>
  <c r="BW89" i="39"/>
  <c r="FB89" i="39"/>
  <c r="BW36" i="39"/>
  <c r="BW88" i="39"/>
  <c r="FB88" i="39"/>
  <c r="BW35" i="39"/>
  <c r="BW87" i="39"/>
  <c r="FB87" i="39"/>
  <c r="BW86" i="39"/>
  <c r="FB86" i="39"/>
  <c r="BW85" i="39"/>
  <c r="FB85" i="39"/>
  <c r="BV89" i="39"/>
  <c r="FA89" i="39"/>
  <c r="BV36" i="39"/>
  <c r="BV88" i="39"/>
  <c r="FA88" i="39"/>
  <c r="BV35" i="39"/>
  <c r="BV87" i="39"/>
  <c r="FA87" i="39"/>
  <c r="BV86" i="39"/>
  <c r="FA86" i="39"/>
  <c r="BV85" i="39"/>
  <c r="BU89" i="39"/>
  <c r="EZ89" i="39"/>
  <c r="BU36" i="39"/>
  <c r="BU88" i="39"/>
  <c r="EZ88" i="39"/>
  <c r="BU35" i="39"/>
  <c r="BU87" i="39"/>
  <c r="EZ87" i="39"/>
  <c r="BU86" i="39"/>
  <c r="EZ86" i="39"/>
  <c r="BU85" i="39"/>
  <c r="EZ85" i="39"/>
  <c r="BT89" i="39"/>
  <c r="EY89" i="39"/>
  <c r="BT36" i="39"/>
  <c r="BT88" i="39"/>
  <c r="EY88" i="39"/>
  <c r="BT35" i="39"/>
  <c r="BT87" i="39"/>
  <c r="EY87" i="39"/>
  <c r="BT86" i="39"/>
  <c r="EY86" i="39"/>
  <c r="BT85" i="39"/>
  <c r="EY85" i="39"/>
  <c r="BS89" i="39"/>
  <c r="EX89" i="39"/>
  <c r="BS36" i="39"/>
  <c r="BS88" i="39"/>
  <c r="EX88" i="39"/>
  <c r="BS35" i="39"/>
  <c r="BS87" i="39"/>
  <c r="EX87" i="39"/>
  <c r="BS86" i="39"/>
  <c r="EX86" i="39"/>
  <c r="BS85" i="39"/>
  <c r="BR89" i="39"/>
  <c r="BR36" i="39"/>
  <c r="BR88" i="39"/>
  <c r="BR35" i="39"/>
  <c r="BR87" i="39"/>
  <c r="BR86" i="39"/>
  <c r="BR85" i="39"/>
  <c r="EW85" i="39"/>
  <c r="BQ89" i="39"/>
  <c r="EV89" i="39"/>
  <c r="BQ36" i="39"/>
  <c r="BQ88" i="39"/>
  <c r="BQ35" i="39"/>
  <c r="BQ87" i="39"/>
  <c r="BQ86" i="39"/>
  <c r="BQ85" i="39"/>
  <c r="EV85" i="39"/>
  <c r="BN89" i="39"/>
  <c r="EU89" i="39"/>
  <c r="BN36" i="39"/>
  <c r="BN88" i="39"/>
  <c r="EU88" i="39"/>
  <c r="BN35" i="39"/>
  <c r="BN87" i="39"/>
  <c r="EU87" i="39"/>
  <c r="BN86" i="39"/>
  <c r="EU86" i="39"/>
  <c r="BN85" i="39"/>
  <c r="EU85" i="39"/>
  <c r="BM89" i="39"/>
  <c r="BM36" i="39"/>
  <c r="BM88" i="39"/>
  <c r="BM35" i="39"/>
  <c r="BM87" i="39"/>
  <c r="BM86" i="39"/>
  <c r="BM85" i="39"/>
  <c r="ET85" i="39"/>
  <c r="BL89" i="39"/>
  <c r="BL36" i="39"/>
  <c r="BL88" i="39"/>
  <c r="BL35" i="39"/>
  <c r="BL87" i="39"/>
  <c r="BL86" i="39"/>
  <c r="BL85" i="39"/>
  <c r="ES85" i="39"/>
  <c r="BI89" i="39"/>
  <c r="ER89" i="39"/>
  <c r="BI36" i="39"/>
  <c r="BI88" i="39"/>
  <c r="ER88" i="39"/>
  <c r="BI35" i="39"/>
  <c r="BI87" i="39"/>
  <c r="ER87" i="39"/>
  <c r="BI86" i="39"/>
  <c r="ER86" i="39"/>
  <c r="BI85" i="39"/>
  <c r="ER85" i="39"/>
  <c r="BH89" i="39"/>
  <c r="EQ89" i="39"/>
  <c r="BH36" i="39"/>
  <c r="BH88" i="39"/>
  <c r="EQ88" i="39"/>
  <c r="BH35" i="39"/>
  <c r="BH87" i="39"/>
  <c r="EQ87" i="39"/>
  <c r="BH86" i="39"/>
  <c r="EQ86" i="39"/>
  <c r="BH85" i="39"/>
  <c r="EQ85" i="39"/>
  <c r="BG89" i="39"/>
  <c r="EP89" i="39"/>
  <c r="BG36" i="39"/>
  <c r="BG88" i="39"/>
  <c r="EP88" i="39"/>
  <c r="BG35" i="39"/>
  <c r="BG87" i="39"/>
  <c r="EP87" i="39"/>
  <c r="BG86" i="39"/>
  <c r="BG85" i="39"/>
  <c r="BF89" i="39"/>
  <c r="EO89" i="39"/>
  <c r="BF36" i="39"/>
  <c r="BF88" i="39"/>
  <c r="EO88" i="39"/>
  <c r="BF35" i="39"/>
  <c r="BF87" i="39"/>
  <c r="EO87" i="39"/>
  <c r="BF86" i="39"/>
  <c r="EO86" i="39"/>
  <c r="BF85" i="39"/>
  <c r="EO85" i="39"/>
  <c r="BE89" i="39"/>
  <c r="BE36" i="39"/>
  <c r="BE88" i="39"/>
  <c r="BE35" i="39"/>
  <c r="BE87" i="39"/>
  <c r="BE86" i="39"/>
  <c r="BE85" i="39"/>
  <c r="EN85" i="39"/>
  <c r="BD89" i="39"/>
  <c r="EM89" i="39"/>
  <c r="BD36" i="39"/>
  <c r="BD88" i="39"/>
  <c r="EM88" i="39"/>
  <c r="BD35" i="39"/>
  <c r="BD87" i="39"/>
  <c r="EM87" i="39"/>
  <c r="BD86" i="39"/>
  <c r="EM86" i="39"/>
  <c r="BD85" i="39"/>
  <c r="EM85" i="39"/>
  <c r="BC89" i="39"/>
  <c r="BC36" i="39"/>
  <c r="BC88" i="39"/>
  <c r="BC35" i="39"/>
  <c r="BC87" i="39"/>
  <c r="BC86" i="39"/>
  <c r="BC85" i="39"/>
  <c r="EL85" i="39"/>
  <c r="BB89" i="39"/>
  <c r="EK89" i="39"/>
  <c r="BB36" i="39"/>
  <c r="BB88" i="39"/>
  <c r="BB35" i="39"/>
  <c r="BB87" i="39"/>
  <c r="BB86" i="39"/>
  <c r="BB85" i="39"/>
  <c r="BA89" i="39"/>
  <c r="EJ89" i="39"/>
  <c r="BA36" i="39"/>
  <c r="BA88" i="39"/>
  <c r="EJ88" i="39"/>
  <c r="BA35" i="39"/>
  <c r="BA87" i="39"/>
  <c r="EJ87" i="39"/>
  <c r="BA86" i="39"/>
  <c r="EJ86" i="39"/>
  <c r="BA85" i="39"/>
  <c r="EJ85" i="39"/>
  <c r="AZ89" i="39"/>
  <c r="AZ36" i="39"/>
  <c r="AZ88" i="39"/>
  <c r="AZ35" i="39"/>
  <c r="AZ87" i="39"/>
  <c r="AZ86" i="39"/>
  <c r="AZ85" i="39"/>
  <c r="EI85" i="39"/>
  <c r="AY89" i="39"/>
  <c r="EH89" i="39"/>
  <c r="AY36" i="39"/>
  <c r="AY88" i="39"/>
  <c r="EH88" i="39"/>
  <c r="AY35" i="39"/>
  <c r="AY87" i="39"/>
  <c r="EH87" i="39"/>
  <c r="AY86" i="39"/>
  <c r="EH86" i="39"/>
  <c r="AY85" i="39"/>
  <c r="AX89" i="39"/>
  <c r="EG89" i="39"/>
  <c r="AX36" i="39"/>
  <c r="AX88" i="39"/>
  <c r="EG88" i="39"/>
  <c r="AX35" i="39"/>
  <c r="AX87" i="39"/>
  <c r="EG87" i="39"/>
  <c r="AX86" i="39"/>
  <c r="EG86" i="39"/>
  <c r="AX85" i="39"/>
  <c r="EG85" i="39"/>
  <c r="AW89" i="39"/>
  <c r="EF89" i="39"/>
  <c r="AW36" i="39"/>
  <c r="AW88" i="39"/>
  <c r="EF88" i="39"/>
  <c r="AW35" i="39"/>
  <c r="AW87" i="39"/>
  <c r="EF87" i="39"/>
  <c r="AW86" i="39"/>
  <c r="EF86" i="39"/>
  <c r="AW85" i="39"/>
  <c r="EF85" i="39"/>
  <c r="AV89" i="39"/>
  <c r="EE89" i="39"/>
  <c r="AV36" i="39"/>
  <c r="AV88" i="39"/>
  <c r="EE88" i="39"/>
  <c r="AV35" i="39"/>
  <c r="AV87" i="39"/>
  <c r="EE87" i="39"/>
  <c r="AV86" i="39"/>
  <c r="EE86" i="39"/>
  <c r="AV85" i="39"/>
  <c r="EE85" i="39"/>
  <c r="AU89" i="39"/>
  <c r="ED89" i="39"/>
  <c r="AU36" i="39"/>
  <c r="AU88" i="39"/>
  <c r="ED88" i="39"/>
  <c r="AU35" i="39"/>
  <c r="AU87" i="39"/>
  <c r="ED87" i="39"/>
  <c r="AU86" i="39"/>
  <c r="ED86" i="39"/>
  <c r="AU85" i="39"/>
  <c r="ED85" i="39"/>
  <c r="AT89" i="39"/>
  <c r="EC89" i="39"/>
  <c r="AT36" i="39"/>
  <c r="AT88" i="39"/>
  <c r="EC88" i="39"/>
  <c r="AT35" i="39"/>
  <c r="AT87" i="39"/>
  <c r="EC87" i="39"/>
  <c r="AT86" i="39"/>
  <c r="EC86" i="39"/>
  <c r="AT85" i="39"/>
  <c r="EC85" i="39"/>
  <c r="AS89" i="39"/>
  <c r="EB89" i="39"/>
  <c r="AS36" i="39"/>
  <c r="AS88" i="39"/>
  <c r="EB88" i="39"/>
  <c r="AS35" i="39"/>
  <c r="AS87" i="39"/>
  <c r="EB87" i="39"/>
  <c r="AS86" i="39"/>
  <c r="EB86" i="39"/>
  <c r="AS85" i="39"/>
  <c r="EB85" i="39"/>
  <c r="AP89" i="39"/>
  <c r="DY89" i="39"/>
  <c r="AP36" i="39"/>
  <c r="AP88" i="39"/>
  <c r="DY88" i="39"/>
  <c r="AP35" i="39"/>
  <c r="AP87" i="39"/>
  <c r="DY87" i="39"/>
  <c r="AP86" i="39"/>
  <c r="AP85" i="39"/>
  <c r="DY85" i="39"/>
  <c r="AO89" i="39"/>
  <c r="DX89" i="39"/>
  <c r="AO36" i="39"/>
  <c r="AO88" i="39"/>
  <c r="DX88" i="39"/>
  <c r="AO35" i="39"/>
  <c r="AO87" i="39"/>
  <c r="DX87" i="39"/>
  <c r="AO86" i="39"/>
  <c r="DX86" i="39"/>
  <c r="AO85" i="39"/>
  <c r="AN89" i="39"/>
  <c r="DW89" i="39"/>
  <c r="AN36" i="39"/>
  <c r="AN88" i="39"/>
  <c r="DW88" i="39"/>
  <c r="AN35" i="39"/>
  <c r="AN87" i="39"/>
  <c r="DW87" i="39"/>
  <c r="AN86" i="39"/>
  <c r="DW86" i="39"/>
  <c r="AN85" i="39"/>
  <c r="DW85" i="39"/>
  <c r="AM89" i="39"/>
  <c r="DV89" i="39"/>
  <c r="AM36" i="39"/>
  <c r="AM88" i="39"/>
  <c r="DV88" i="39"/>
  <c r="AM35" i="39"/>
  <c r="AM87" i="39"/>
  <c r="DV87" i="39"/>
  <c r="AM86" i="39"/>
  <c r="AM85" i="39"/>
  <c r="AL89" i="39"/>
  <c r="AL36" i="39"/>
  <c r="AL88" i="39"/>
  <c r="AL35" i="39"/>
  <c r="AL87" i="39"/>
  <c r="AL86" i="39"/>
  <c r="AL85" i="39"/>
  <c r="DU85" i="39"/>
  <c r="FF85" i="39"/>
  <c r="FD85" i="39"/>
  <c r="FA85" i="39"/>
  <c r="CP61" i="39"/>
  <c r="FJ61" i="39"/>
  <c r="CP60" i="39"/>
  <c r="FJ60" i="39"/>
  <c r="CP59" i="39"/>
  <c r="FJ59" i="39"/>
  <c r="CP58" i="39"/>
  <c r="FJ58" i="39"/>
  <c r="CP57" i="39"/>
  <c r="FJ57" i="39"/>
  <c r="CO61" i="39"/>
  <c r="FI61" i="39"/>
  <c r="CO60" i="39"/>
  <c r="FI60" i="39"/>
  <c r="CO59" i="39"/>
  <c r="FI59" i="39"/>
  <c r="CO58" i="39"/>
  <c r="FI58" i="39"/>
  <c r="CO57" i="39"/>
  <c r="FI57" i="39"/>
  <c r="CN61" i="39"/>
  <c r="FH61" i="39"/>
  <c r="CN60" i="39"/>
  <c r="FH60" i="39"/>
  <c r="CN59" i="39"/>
  <c r="FH59" i="39"/>
  <c r="CN58" i="39"/>
  <c r="FH58" i="39"/>
  <c r="CN57" i="39"/>
  <c r="FH57" i="39"/>
  <c r="CM61" i="39"/>
  <c r="FG61" i="39"/>
  <c r="CM60" i="39"/>
  <c r="FG60" i="39"/>
  <c r="CM59" i="39"/>
  <c r="FG59" i="39"/>
  <c r="CM58" i="39"/>
  <c r="FG58" i="39"/>
  <c r="CM57" i="39"/>
  <c r="FG57" i="39"/>
  <c r="CL61" i="39"/>
  <c r="FF61" i="39"/>
  <c r="CL60" i="39"/>
  <c r="FF60" i="39"/>
  <c r="CL59" i="39"/>
  <c r="FF59" i="39"/>
  <c r="CL58" i="39"/>
  <c r="FF58" i="39"/>
  <c r="CL57" i="39"/>
  <c r="FF57" i="39"/>
  <c r="FE61" i="39"/>
  <c r="FE60" i="39"/>
  <c r="FE59" i="39"/>
  <c r="FE58" i="39"/>
  <c r="FE57" i="39"/>
  <c r="FD61" i="39"/>
  <c r="FD60" i="39"/>
  <c r="FD59" i="39"/>
  <c r="FD58" i="39"/>
  <c r="FD57" i="39"/>
  <c r="FI38" i="39"/>
  <c r="CF37" i="39"/>
  <c r="FI37" i="39"/>
  <c r="CE37" i="39"/>
  <c r="FH36" i="39"/>
  <c r="FH35" i="39"/>
  <c r="FG36" i="39"/>
  <c r="FF36" i="39"/>
  <c r="FF35" i="39"/>
  <c r="FF33" i="39"/>
  <c r="FD36" i="39"/>
  <c r="FD35" i="39"/>
  <c r="FC36" i="39"/>
  <c r="FC35" i="39"/>
  <c r="FC33" i="39"/>
  <c r="FK38" i="39"/>
  <c r="CH37" i="39"/>
  <c r="FK37" i="39"/>
  <c r="FK36" i="39"/>
  <c r="FK35" i="39"/>
  <c r="FK34" i="39"/>
  <c r="FK33" i="39"/>
  <c r="FK31" i="39"/>
  <c r="FK30" i="39"/>
  <c r="FK29" i="39"/>
  <c r="FK28" i="39"/>
  <c r="FK27" i="39"/>
  <c r="FK26" i="39"/>
  <c r="FK25" i="39"/>
  <c r="FK24" i="39"/>
  <c r="FK23" i="39"/>
  <c r="FK22" i="39"/>
  <c r="FK21" i="39"/>
  <c r="FK20" i="39"/>
  <c r="FK19" i="39"/>
  <c r="FK18" i="39"/>
  <c r="FK17" i="39"/>
  <c r="FK16" i="39"/>
  <c r="FK15" i="39"/>
  <c r="FK14" i="39"/>
  <c r="FJ38" i="39"/>
  <c r="CG37" i="39"/>
  <c r="FJ37" i="39"/>
  <c r="FJ36" i="39"/>
  <c r="FJ35" i="39"/>
  <c r="FJ34" i="39"/>
  <c r="FJ33" i="39"/>
  <c r="FJ31" i="39"/>
  <c r="FJ30" i="39"/>
  <c r="FJ29" i="39"/>
  <c r="FJ28" i="39"/>
  <c r="FJ27" i="39"/>
  <c r="FJ26" i="39"/>
  <c r="FJ25" i="39"/>
  <c r="FJ24" i="39"/>
  <c r="FJ23" i="39"/>
  <c r="FJ22" i="39"/>
  <c r="FJ21" i="39"/>
  <c r="FJ20" i="39"/>
  <c r="FJ19" i="39"/>
  <c r="FJ18" i="39"/>
  <c r="FJ17" i="39"/>
  <c r="FJ16" i="39"/>
  <c r="FJ15" i="39"/>
  <c r="FJ14" i="39"/>
  <c r="FI36" i="39"/>
  <c r="FI35" i="39"/>
  <c r="FI34" i="39"/>
  <c r="FI33" i="39"/>
  <c r="FI31" i="39"/>
  <c r="FI30" i="39"/>
  <c r="FI29" i="39"/>
  <c r="FI28" i="39"/>
  <c r="FI27" i="39"/>
  <c r="FI26" i="39"/>
  <c r="FI25" i="39"/>
  <c r="FI24" i="39"/>
  <c r="FI23" i="39"/>
  <c r="FI22" i="39"/>
  <c r="FI21" i="39"/>
  <c r="FI20" i="39"/>
  <c r="FI19" i="39"/>
  <c r="FI18" i="39"/>
  <c r="FI17" i="39"/>
  <c r="FI16" i="39"/>
  <c r="FI15" i="39"/>
  <c r="FI14" i="39"/>
  <c r="FH38" i="39"/>
  <c r="FH37" i="39"/>
  <c r="FH34" i="39"/>
  <c r="FH33" i="39"/>
  <c r="FH31" i="39"/>
  <c r="FH30" i="39"/>
  <c r="FH29" i="39"/>
  <c r="FH28" i="39"/>
  <c r="FH27" i="39"/>
  <c r="FH26" i="39"/>
  <c r="FH25" i="39"/>
  <c r="FH24" i="39"/>
  <c r="FH23" i="39"/>
  <c r="FH22" i="39"/>
  <c r="FH21" i="39"/>
  <c r="FH20" i="39"/>
  <c r="FH19" i="39"/>
  <c r="FH18" i="39"/>
  <c r="FH17" i="39"/>
  <c r="FH16" i="39"/>
  <c r="FH15" i="39"/>
  <c r="FH14" i="39"/>
  <c r="FG35" i="39"/>
  <c r="FG33" i="39"/>
  <c r="FG31" i="39"/>
  <c r="FG30" i="39"/>
  <c r="FG29" i="39"/>
  <c r="FG28" i="39"/>
  <c r="FG27" i="39"/>
  <c r="FG26" i="39"/>
  <c r="FG25" i="39"/>
  <c r="FG24" i="39"/>
  <c r="FG23" i="39"/>
  <c r="FG22" i="39"/>
  <c r="FG21" i="39"/>
  <c r="FG20" i="39"/>
  <c r="FG19" i="39"/>
  <c r="FG18" i="39"/>
  <c r="FG17" i="39"/>
  <c r="FG16" i="39"/>
  <c r="FG15" i="39"/>
  <c r="FG14" i="39"/>
  <c r="FF31" i="39"/>
  <c r="FF30" i="39"/>
  <c r="FF29" i="39"/>
  <c r="FF28" i="39"/>
  <c r="FF27" i="39"/>
  <c r="FF26" i="39"/>
  <c r="FF25" i="39"/>
  <c r="FF24" i="39"/>
  <c r="FF23" i="39"/>
  <c r="FF22" i="39"/>
  <c r="FF21" i="39"/>
  <c r="FF20" i="39"/>
  <c r="FF19" i="39"/>
  <c r="FF18" i="39"/>
  <c r="FF17" i="39"/>
  <c r="FF16" i="39"/>
  <c r="FF15" i="39"/>
  <c r="FF14" i="39"/>
  <c r="FE36" i="39"/>
  <c r="FE35" i="39"/>
  <c r="FE31" i="39"/>
  <c r="FE30" i="39"/>
  <c r="FE29" i="39"/>
  <c r="FE28" i="39"/>
  <c r="FE27" i="39"/>
  <c r="FE26" i="39"/>
  <c r="FE25" i="39"/>
  <c r="FE24" i="39"/>
  <c r="FE23" i="39"/>
  <c r="FE22" i="39"/>
  <c r="FE21" i="39"/>
  <c r="FE20" i="39"/>
  <c r="FE19" i="39"/>
  <c r="FE18" i="39"/>
  <c r="FE17" i="39"/>
  <c r="FE16" i="39"/>
  <c r="FE15" i="39"/>
  <c r="FE14" i="39"/>
  <c r="FD33" i="39"/>
  <c r="FD31" i="39"/>
  <c r="FD30" i="39"/>
  <c r="FD29" i="39"/>
  <c r="FD28" i="39"/>
  <c r="FD27" i="39"/>
  <c r="FD26" i="39"/>
  <c r="FD25" i="39"/>
  <c r="FD24" i="39"/>
  <c r="FD23" i="39"/>
  <c r="FD22" i="39"/>
  <c r="FD21" i="39"/>
  <c r="FD20" i="39"/>
  <c r="FD19" i="39"/>
  <c r="FD18" i="39"/>
  <c r="FD17" i="39"/>
  <c r="FD16" i="39"/>
  <c r="FD15" i="39"/>
  <c r="FD14" i="39"/>
  <c r="FC31" i="39"/>
  <c r="FC30" i="39"/>
  <c r="FC29" i="39"/>
  <c r="FC28" i="39"/>
  <c r="FC27" i="39"/>
  <c r="FC26" i="39"/>
  <c r="FC25" i="39"/>
  <c r="FC24" i="39"/>
  <c r="FC23" i="39"/>
  <c r="FC22" i="39"/>
  <c r="FC21" i="39"/>
  <c r="FC20" i="39"/>
  <c r="FC19" i="39"/>
  <c r="FC18" i="39"/>
  <c r="FC17" i="39"/>
  <c r="FC16" i="39"/>
  <c r="FC15" i="39"/>
  <c r="FC14" i="39"/>
  <c r="FB36" i="39"/>
  <c r="FB35" i="39"/>
  <c r="FB33" i="39"/>
  <c r="FB31" i="39"/>
  <c r="FB30" i="39"/>
  <c r="FB29" i="39"/>
  <c r="FB28" i="39"/>
  <c r="FB27" i="39"/>
  <c r="FB26" i="39"/>
  <c r="FB25" i="39"/>
  <c r="FB24" i="39"/>
  <c r="FB23" i="39"/>
  <c r="FB22" i="39"/>
  <c r="FB21" i="39"/>
  <c r="FB20" i="39"/>
  <c r="FB19" i="39"/>
  <c r="FB18" i="39"/>
  <c r="FB17" i="39"/>
  <c r="FB16" i="39"/>
  <c r="FB15" i="39"/>
  <c r="FB14" i="39"/>
  <c r="FA38" i="39"/>
  <c r="BV37" i="39"/>
  <c r="FA37" i="39"/>
  <c r="FA36" i="39"/>
  <c r="FA35" i="39"/>
  <c r="FA34" i="39"/>
  <c r="FA33" i="39"/>
  <c r="FA31" i="39"/>
  <c r="FA30" i="39"/>
  <c r="FA29" i="39"/>
  <c r="FA28" i="39"/>
  <c r="FA27" i="39"/>
  <c r="FA26" i="39"/>
  <c r="FA25" i="39"/>
  <c r="FA24" i="39"/>
  <c r="FA23" i="39"/>
  <c r="FA22" i="39"/>
  <c r="FA21" i="39"/>
  <c r="FA20" i="39"/>
  <c r="FA19" i="39"/>
  <c r="FA18" i="39"/>
  <c r="FA17" i="39"/>
  <c r="FA16" i="39"/>
  <c r="FA15" i="39"/>
  <c r="FA14" i="39"/>
  <c r="EZ38" i="39"/>
  <c r="BU37" i="39"/>
  <c r="EZ37" i="39"/>
  <c r="EZ36" i="39"/>
  <c r="EZ35" i="39"/>
  <c r="EZ34" i="39"/>
  <c r="EZ33" i="39"/>
  <c r="EZ31" i="39"/>
  <c r="EZ30" i="39"/>
  <c r="EZ29" i="39"/>
  <c r="EZ28" i="39"/>
  <c r="EZ27" i="39"/>
  <c r="EZ26" i="39"/>
  <c r="EZ25" i="39"/>
  <c r="EZ24" i="39"/>
  <c r="EZ23" i="39"/>
  <c r="EZ22" i="39"/>
  <c r="EZ21" i="39"/>
  <c r="EZ20" i="39"/>
  <c r="EZ19" i="39"/>
  <c r="EZ18" i="39"/>
  <c r="EZ17" i="39"/>
  <c r="EZ16" i="39"/>
  <c r="EZ15" i="39"/>
  <c r="EZ14" i="39"/>
  <c r="EY38" i="39"/>
  <c r="BT37" i="39"/>
  <c r="EY37" i="39"/>
  <c r="EY36" i="39"/>
  <c r="EY35" i="39"/>
  <c r="EY34" i="39"/>
  <c r="EY33" i="39"/>
  <c r="EY31" i="39"/>
  <c r="EY30" i="39"/>
  <c r="EY29" i="39"/>
  <c r="EY28" i="39"/>
  <c r="EY27" i="39"/>
  <c r="EY26" i="39"/>
  <c r="EY25" i="39"/>
  <c r="EY24" i="39"/>
  <c r="EY23" i="39"/>
  <c r="EY22" i="39"/>
  <c r="EY21" i="39"/>
  <c r="EY20" i="39"/>
  <c r="EY19" i="39"/>
  <c r="EY18" i="39"/>
  <c r="EY17" i="39"/>
  <c r="EY16" i="39"/>
  <c r="EY15" i="39"/>
  <c r="EY14" i="39"/>
  <c r="EX38" i="39"/>
  <c r="BS37" i="39"/>
  <c r="EX37" i="39"/>
  <c r="EX36" i="39"/>
  <c r="EX35" i="39"/>
  <c r="EX34" i="39"/>
  <c r="EX33" i="39"/>
  <c r="EX31" i="39"/>
  <c r="EX30" i="39"/>
  <c r="EX29" i="39"/>
  <c r="EX28" i="39"/>
  <c r="EX27" i="39"/>
  <c r="EX26" i="39"/>
  <c r="EX25" i="39"/>
  <c r="EX24" i="39"/>
  <c r="EX23" i="39"/>
  <c r="EX22" i="39"/>
  <c r="EX21" i="39"/>
  <c r="EX20" i="39"/>
  <c r="EX19" i="39"/>
  <c r="EX18" i="39"/>
  <c r="EX17" i="39"/>
  <c r="EX16" i="39"/>
  <c r="EX15" i="39"/>
  <c r="EX14" i="39"/>
  <c r="EW38" i="39"/>
  <c r="BR37" i="39"/>
  <c r="EW37" i="39"/>
  <c r="EW36" i="39"/>
  <c r="EW35" i="39"/>
  <c r="EW34" i="39"/>
  <c r="EW33" i="39"/>
  <c r="EW31" i="39"/>
  <c r="EW30" i="39"/>
  <c r="EW29" i="39"/>
  <c r="EW28" i="39"/>
  <c r="EW27" i="39"/>
  <c r="EW26" i="39"/>
  <c r="EW25" i="39"/>
  <c r="EW24" i="39"/>
  <c r="EW23" i="39"/>
  <c r="EW22" i="39"/>
  <c r="EW21" i="39"/>
  <c r="EW20" i="39"/>
  <c r="EW19" i="39"/>
  <c r="EW18" i="39"/>
  <c r="EW17" i="39"/>
  <c r="EW16" i="39"/>
  <c r="EW15" i="39"/>
  <c r="EW14" i="39"/>
  <c r="EV38" i="39"/>
  <c r="BQ37" i="39"/>
  <c r="EV37" i="39"/>
  <c r="EV36" i="39"/>
  <c r="EV35" i="39"/>
  <c r="EV34" i="39"/>
  <c r="EV33" i="39"/>
  <c r="EV31" i="39"/>
  <c r="EV30" i="39"/>
  <c r="EV29" i="39"/>
  <c r="EV28" i="39"/>
  <c r="EV27" i="39"/>
  <c r="EV26" i="39"/>
  <c r="EV25" i="39"/>
  <c r="EV24" i="39"/>
  <c r="EV23" i="39"/>
  <c r="EV22" i="39"/>
  <c r="EV21" i="39"/>
  <c r="EV20" i="39"/>
  <c r="EV19" i="39"/>
  <c r="EV18" i="39"/>
  <c r="EV17" i="39"/>
  <c r="EV16" i="39"/>
  <c r="EV15" i="39"/>
  <c r="EV14" i="39"/>
  <c r="EU38" i="39"/>
  <c r="BN37" i="39"/>
  <c r="EU37" i="39"/>
  <c r="EU36" i="39"/>
  <c r="EU35" i="39"/>
  <c r="EU34" i="39"/>
  <c r="EU33" i="39"/>
  <c r="EU31" i="39"/>
  <c r="EU30" i="39"/>
  <c r="EU29" i="39"/>
  <c r="EU28" i="39"/>
  <c r="EU27" i="39"/>
  <c r="EU26" i="39"/>
  <c r="EU25" i="39"/>
  <c r="EU24" i="39"/>
  <c r="EU23" i="39"/>
  <c r="EU22" i="39"/>
  <c r="EU21" i="39"/>
  <c r="EU20" i="39"/>
  <c r="EU19" i="39"/>
  <c r="EU18" i="39"/>
  <c r="EU17" i="39"/>
  <c r="EU16" i="39"/>
  <c r="EU15" i="39"/>
  <c r="EU14" i="39"/>
  <c r="ET38" i="39"/>
  <c r="BM37" i="39"/>
  <c r="ET37" i="39"/>
  <c r="ET36" i="39"/>
  <c r="ET35" i="39"/>
  <c r="ET34" i="39"/>
  <c r="ET33" i="39"/>
  <c r="ET31" i="39"/>
  <c r="ET30" i="39"/>
  <c r="ET29" i="39"/>
  <c r="ET28" i="39"/>
  <c r="ET27" i="39"/>
  <c r="ET26" i="39"/>
  <c r="ET25" i="39"/>
  <c r="ET24" i="39"/>
  <c r="ET23" i="39"/>
  <c r="ET22" i="39"/>
  <c r="ET21" i="39"/>
  <c r="ET20" i="39"/>
  <c r="ET19" i="39"/>
  <c r="ET18" i="39"/>
  <c r="ET17" i="39"/>
  <c r="ET16" i="39"/>
  <c r="ET15" i="39"/>
  <c r="ET14" i="39"/>
  <c r="ES38" i="39"/>
  <c r="BL37" i="39"/>
  <c r="ES37" i="39"/>
  <c r="ES36" i="39"/>
  <c r="ES35" i="39"/>
  <c r="ES34" i="39"/>
  <c r="ES33" i="39"/>
  <c r="ES31" i="39"/>
  <c r="ES30" i="39"/>
  <c r="ES29" i="39"/>
  <c r="ES28" i="39"/>
  <c r="ES27" i="39"/>
  <c r="ES26" i="39"/>
  <c r="ES25" i="39"/>
  <c r="ES24" i="39"/>
  <c r="ES23" i="39"/>
  <c r="ES22" i="39"/>
  <c r="ES21" i="39"/>
  <c r="ES20" i="39"/>
  <c r="ES19" i="39"/>
  <c r="ES18" i="39"/>
  <c r="ES17" i="39"/>
  <c r="ES16" i="39"/>
  <c r="ES15" i="39"/>
  <c r="ES14" i="39"/>
  <c r="ER38" i="39"/>
  <c r="BI37" i="39"/>
  <c r="ER37" i="39"/>
  <c r="ER36" i="39"/>
  <c r="ER35" i="39"/>
  <c r="ER34" i="39"/>
  <c r="ER33" i="39"/>
  <c r="ER31" i="39"/>
  <c r="ER30" i="39"/>
  <c r="ER29" i="39"/>
  <c r="ER28" i="39"/>
  <c r="ER27" i="39"/>
  <c r="ER26" i="39"/>
  <c r="ER25" i="39"/>
  <c r="ER24" i="39"/>
  <c r="ER23" i="39"/>
  <c r="ER22" i="39"/>
  <c r="ER21" i="39"/>
  <c r="ER20" i="39"/>
  <c r="ER19" i="39"/>
  <c r="ER18" i="39"/>
  <c r="ER17" i="39"/>
  <c r="ER16" i="39"/>
  <c r="ER15" i="39"/>
  <c r="ER14" i="39"/>
  <c r="EQ38" i="39"/>
  <c r="BH37" i="39"/>
  <c r="EQ37" i="39"/>
  <c r="EQ36" i="39"/>
  <c r="EQ35" i="39"/>
  <c r="EQ34" i="39"/>
  <c r="EQ33" i="39"/>
  <c r="EQ31" i="39"/>
  <c r="EQ30" i="39"/>
  <c r="EQ29" i="39"/>
  <c r="EQ28" i="39"/>
  <c r="EQ27" i="39"/>
  <c r="EQ26" i="39"/>
  <c r="EQ25" i="39"/>
  <c r="EQ24" i="39"/>
  <c r="EQ23" i="39"/>
  <c r="EQ22" i="39"/>
  <c r="EQ21" i="39"/>
  <c r="EQ20" i="39"/>
  <c r="EQ19" i="39"/>
  <c r="EQ18" i="39"/>
  <c r="EQ17" i="39"/>
  <c r="EQ16" i="39"/>
  <c r="EQ15" i="39"/>
  <c r="EQ14" i="39"/>
  <c r="EP38" i="39"/>
  <c r="BG37" i="39"/>
  <c r="EP37" i="39"/>
  <c r="EP36" i="39"/>
  <c r="EP35" i="39"/>
  <c r="EP34" i="39"/>
  <c r="EP33" i="39"/>
  <c r="EP31" i="39"/>
  <c r="EP30" i="39"/>
  <c r="EP29" i="39"/>
  <c r="EP28" i="39"/>
  <c r="EP27" i="39"/>
  <c r="EP26" i="39"/>
  <c r="EP25" i="39"/>
  <c r="EP24" i="39"/>
  <c r="EP23" i="39"/>
  <c r="EP22" i="39"/>
  <c r="EP21" i="39"/>
  <c r="EP20" i="39"/>
  <c r="EP19" i="39"/>
  <c r="EP18" i="39"/>
  <c r="EP17" i="39"/>
  <c r="EP16" i="39"/>
  <c r="EP15" i="39"/>
  <c r="EP14" i="39"/>
  <c r="EO38" i="39"/>
  <c r="BF37" i="39"/>
  <c r="EO37" i="39"/>
  <c r="EO36" i="39"/>
  <c r="EO35" i="39"/>
  <c r="EO34" i="39"/>
  <c r="EO33" i="39"/>
  <c r="EO31" i="39"/>
  <c r="EO30" i="39"/>
  <c r="EO29" i="39"/>
  <c r="EO28" i="39"/>
  <c r="EO27" i="39"/>
  <c r="EO26" i="39"/>
  <c r="EO25" i="39"/>
  <c r="EO24" i="39"/>
  <c r="EO23" i="39"/>
  <c r="EO22" i="39"/>
  <c r="EO21" i="39"/>
  <c r="EO20" i="39"/>
  <c r="EO19" i="39"/>
  <c r="EO18" i="39"/>
  <c r="EO17" i="39"/>
  <c r="EO16" i="39"/>
  <c r="EO15" i="39"/>
  <c r="EO14" i="39"/>
  <c r="EN38" i="39"/>
  <c r="BE37" i="39"/>
  <c r="EN37" i="39"/>
  <c r="EN36" i="39"/>
  <c r="EN35" i="39"/>
  <c r="EN34" i="39"/>
  <c r="EN33" i="39"/>
  <c r="EN31" i="39"/>
  <c r="EN30" i="39"/>
  <c r="EN29" i="39"/>
  <c r="EN28" i="39"/>
  <c r="EN27" i="39"/>
  <c r="EN26" i="39"/>
  <c r="EN25" i="39"/>
  <c r="EN24" i="39"/>
  <c r="EN23" i="39"/>
  <c r="EN22" i="39"/>
  <c r="EN21" i="39"/>
  <c r="EN20" i="39"/>
  <c r="EN19" i="39"/>
  <c r="EN18" i="39"/>
  <c r="EN17" i="39"/>
  <c r="EN16" i="39"/>
  <c r="EN15" i="39"/>
  <c r="EN14" i="39"/>
  <c r="EM38" i="39"/>
  <c r="BD37" i="39"/>
  <c r="EM37" i="39"/>
  <c r="EM36" i="39"/>
  <c r="EM35" i="39"/>
  <c r="EM34" i="39"/>
  <c r="EM33" i="39"/>
  <c r="EM31" i="39"/>
  <c r="EM30" i="39"/>
  <c r="EM29" i="39"/>
  <c r="EM28" i="39"/>
  <c r="EM27" i="39"/>
  <c r="EM26" i="39"/>
  <c r="EM25" i="39"/>
  <c r="EM24" i="39"/>
  <c r="EM23" i="39"/>
  <c r="EM22" i="39"/>
  <c r="EM21" i="39"/>
  <c r="EM20" i="39"/>
  <c r="EM19" i="39"/>
  <c r="EM18" i="39"/>
  <c r="EM17" i="39"/>
  <c r="EM16" i="39"/>
  <c r="EM15" i="39"/>
  <c r="EM14" i="39"/>
  <c r="EL38" i="39"/>
  <c r="BC37" i="39"/>
  <c r="EL37" i="39"/>
  <c r="EL36" i="39"/>
  <c r="EL35" i="39"/>
  <c r="EL34" i="39"/>
  <c r="EL33" i="39"/>
  <c r="EL31" i="39"/>
  <c r="EL30" i="39"/>
  <c r="EL29" i="39"/>
  <c r="EL28" i="39"/>
  <c r="EL27" i="39"/>
  <c r="EL26" i="39"/>
  <c r="EL25" i="39"/>
  <c r="EL24" i="39"/>
  <c r="EL23" i="39"/>
  <c r="EL22" i="39"/>
  <c r="EL21" i="39"/>
  <c r="EL20" i="39"/>
  <c r="EL19" i="39"/>
  <c r="EL18" i="39"/>
  <c r="EL17" i="39"/>
  <c r="EL16" i="39"/>
  <c r="EL15" i="39"/>
  <c r="EL14" i="39"/>
  <c r="EK38" i="39"/>
  <c r="BB37" i="39"/>
  <c r="EK37" i="39"/>
  <c r="EK36" i="39"/>
  <c r="EK35" i="39"/>
  <c r="EK34" i="39"/>
  <c r="EK33" i="39"/>
  <c r="EK31" i="39"/>
  <c r="EK30" i="39"/>
  <c r="EK29" i="39"/>
  <c r="EK28" i="39"/>
  <c r="EK27" i="39"/>
  <c r="EK26" i="39"/>
  <c r="EK25" i="39"/>
  <c r="EK24" i="39"/>
  <c r="EK23" i="39"/>
  <c r="EK22" i="39"/>
  <c r="EK21" i="39"/>
  <c r="EK20" i="39"/>
  <c r="EK19" i="39"/>
  <c r="EK18" i="39"/>
  <c r="EK17" i="39"/>
  <c r="EK16" i="39"/>
  <c r="EK15" i="39"/>
  <c r="EK14" i="39"/>
  <c r="EJ38" i="39"/>
  <c r="BA37" i="39"/>
  <c r="EJ37" i="39"/>
  <c r="EJ36" i="39"/>
  <c r="EJ35" i="39"/>
  <c r="EJ34" i="39"/>
  <c r="EJ33" i="39"/>
  <c r="EJ31" i="39"/>
  <c r="EJ30" i="39"/>
  <c r="EJ29" i="39"/>
  <c r="EJ28" i="39"/>
  <c r="EJ27" i="39"/>
  <c r="EJ26" i="39"/>
  <c r="EJ25" i="39"/>
  <c r="EJ24" i="39"/>
  <c r="EJ23" i="39"/>
  <c r="EJ22" i="39"/>
  <c r="EJ21" i="39"/>
  <c r="EJ20" i="39"/>
  <c r="EJ19" i="39"/>
  <c r="EJ18" i="39"/>
  <c r="EJ17" i="39"/>
  <c r="EJ16" i="39"/>
  <c r="EJ15" i="39"/>
  <c r="EJ14" i="39"/>
  <c r="EI38" i="39"/>
  <c r="AZ37" i="39"/>
  <c r="EI37" i="39"/>
  <c r="EI36" i="39"/>
  <c r="EI35" i="39"/>
  <c r="EI34" i="39"/>
  <c r="EI33" i="39"/>
  <c r="EI31" i="39"/>
  <c r="EI30" i="39"/>
  <c r="EI29" i="39"/>
  <c r="EI28" i="39"/>
  <c r="EI27" i="39"/>
  <c r="EI26" i="39"/>
  <c r="EI25" i="39"/>
  <c r="EI24" i="39"/>
  <c r="EI23" i="39"/>
  <c r="EI22" i="39"/>
  <c r="EI21" i="39"/>
  <c r="EI20" i="39"/>
  <c r="EI19" i="39"/>
  <c r="EI18" i="39"/>
  <c r="EI17" i="39"/>
  <c r="EI16" i="39"/>
  <c r="EI15" i="39"/>
  <c r="EI14" i="39"/>
  <c r="EH38" i="39"/>
  <c r="AY37" i="39"/>
  <c r="EH37" i="39"/>
  <c r="EH36" i="39"/>
  <c r="EH35" i="39"/>
  <c r="EH34" i="39"/>
  <c r="EH33" i="39"/>
  <c r="EH31" i="39"/>
  <c r="EH30" i="39"/>
  <c r="EH29" i="39"/>
  <c r="EH28" i="39"/>
  <c r="EH27" i="39"/>
  <c r="EH26" i="39"/>
  <c r="EH25" i="39"/>
  <c r="EH24" i="39"/>
  <c r="EH23" i="39"/>
  <c r="EH22" i="39"/>
  <c r="EH21" i="39"/>
  <c r="EH20" i="39"/>
  <c r="EH19" i="39"/>
  <c r="EH18" i="39"/>
  <c r="EH17" i="39"/>
  <c r="EH16" i="39"/>
  <c r="EH15" i="39"/>
  <c r="EH14" i="39"/>
  <c r="EG38" i="39"/>
  <c r="AX37" i="39"/>
  <c r="EG37" i="39"/>
  <c r="EG36" i="39"/>
  <c r="EG35" i="39"/>
  <c r="EG34" i="39"/>
  <c r="EG33" i="39"/>
  <c r="EG31" i="39"/>
  <c r="EG30" i="39"/>
  <c r="EG29" i="39"/>
  <c r="EG28" i="39"/>
  <c r="EG27" i="39"/>
  <c r="EG26" i="39"/>
  <c r="EG25" i="39"/>
  <c r="EG24" i="39"/>
  <c r="EG23" i="39"/>
  <c r="EG22" i="39"/>
  <c r="EG21" i="39"/>
  <c r="EG20" i="39"/>
  <c r="EG19" i="39"/>
  <c r="EG18" i="39"/>
  <c r="EG17" i="39"/>
  <c r="EG16" i="39"/>
  <c r="EG15" i="39"/>
  <c r="EG14" i="39"/>
  <c r="EF38" i="39"/>
  <c r="AW37" i="39"/>
  <c r="EF37" i="39"/>
  <c r="EF36" i="39"/>
  <c r="EF35" i="39"/>
  <c r="EF34" i="39"/>
  <c r="EF33" i="39"/>
  <c r="EF31" i="39"/>
  <c r="EF30" i="39"/>
  <c r="EF29" i="39"/>
  <c r="EF28" i="39"/>
  <c r="EF27" i="39"/>
  <c r="EF26" i="39"/>
  <c r="EF25" i="39"/>
  <c r="EF24" i="39"/>
  <c r="EF23" i="39"/>
  <c r="EF22" i="39"/>
  <c r="EF21" i="39"/>
  <c r="EF20" i="39"/>
  <c r="EF19" i="39"/>
  <c r="EF18" i="39"/>
  <c r="EF17" i="39"/>
  <c r="EF16" i="39"/>
  <c r="EF15" i="39"/>
  <c r="EF14" i="39"/>
  <c r="EE38" i="39"/>
  <c r="AV37" i="39"/>
  <c r="EE37" i="39"/>
  <c r="EE36" i="39"/>
  <c r="EE35" i="39"/>
  <c r="EE34" i="39"/>
  <c r="EE33" i="39"/>
  <c r="EE31" i="39"/>
  <c r="EE30" i="39"/>
  <c r="EE29" i="39"/>
  <c r="EE28" i="39"/>
  <c r="EE27" i="39"/>
  <c r="EE26" i="39"/>
  <c r="EE25" i="39"/>
  <c r="EE24" i="39"/>
  <c r="EE23" i="39"/>
  <c r="EE22" i="39"/>
  <c r="EE21" i="39"/>
  <c r="EE20" i="39"/>
  <c r="EE19" i="39"/>
  <c r="EE18" i="39"/>
  <c r="EE17" i="39"/>
  <c r="EE16" i="39"/>
  <c r="EE15" i="39"/>
  <c r="EE14" i="39"/>
  <c r="ED38" i="39"/>
  <c r="AU37" i="39"/>
  <c r="ED37" i="39"/>
  <c r="ED36" i="39"/>
  <c r="ED35" i="39"/>
  <c r="ED34" i="39"/>
  <c r="ED33" i="39"/>
  <c r="ED31" i="39"/>
  <c r="ED30" i="39"/>
  <c r="ED29" i="39"/>
  <c r="ED28" i="39"/>
  <c r="ED27" i="39"/>
  <c r="ED26" i="39"/>
  <c r="ED25" i="39"/>
  <c r="ED24" i="39"/>
  <c r="ED23" i="39"/>
  <c r="ED22" i="39"/>
  <c r="ED21" i="39"/>
  <c r="ED20" i="39"/>
  <c r="ED19" i="39"/>
  <c r="ED18" i="39"/>
  <c r="ED17" i="39"/>
  <c r="ED16" i="39"/>
  <c r="ED15" i="39"/>
  <c r="ED14" i="39"/>
  <c r="EC38" i="39"/>
  <c r="AT37" i="39"/>
  <c r="EC37" i="39"/>
  <c r="EC36" i="39"/>
  <c r="EC35" i="39"/>
  <c r="EC34" i="39"/>
  <c r="EC33" i="39"/>
  <c r="EC31" i="39"/>
  <c r="EC30" i="39"/>
  <c r="EC29" i="39"/>
  <c r="EC28" i="39"/>
  <c r="EC27" i="39"/>
  <c r="EC26" i="39"/>
  <c r="EC25" i="39"/>
  <c r="EC24" i="39"/>
  <c r="EC23" i="39"/>
  <c r="EC22" i="39"/>
  <c r="EC21" i="39"/>
  <c r="EC20" i="39"/>
  <c r="EC19" i="39"/>
  <c r="EC18" i="39"/>
  <c r="EC17" i="39"/>
  <c r="EC16" i="39"/>
  <c r="EC15" i="39"/>
  <c r="EC14" i="39"/>
  <c r="EB38" i="39"/>
  <c r="AS37" i="39"/>
  <c r="EB37" i="39"/>
  <c r="EB36" i="39"/>
  <c r="EB35" i="39"/>
  <c r="EB34" i="39"/>
  <c r="EB33" i="39"/>
  <c r="EB31" i="39"/>
  <c r="EB30" i="39"/>
  <c r="EB29" i="39"/>
  <c r="EB28" i="39"/>
  <c r="EB27" i="39"/>
  <c r="EB26" i="39"/>
  <c r="EB25" i="39"/>
  <c r="EB24" i="39"/>
  <c r="EB23" i="39"/>
  <c r="EB22" i="39"/>
  <c r="EB21" i="39"/>
  <c r="EB20" i="39"/>
  <c r="EB19" i="39"/>
  <c r="EB18" i="39"/>
  <c r="EB17" i="39"/>
  <c r="EB16" i="39"/>
  <c r="EB15" i="39"/>
  <c r="EB14" i="39"/>
  <c r="DY38" i="39"/>
  <c r="AP37" i="39"/>
  <c r="DY37" i="39"/>
  <c r="DY36" i="39"/>
  <c r="DY35" i="39"/>
  <c r="DY34" i="39"/>
  <c r="DY33" i="39"/>
  <c r="DY31" i="39"/>
  <c r="DY30" i="39"/>
  <c r="DY29" i="39"/>
  <c r="DY28" i="39"/>
  <c r="DY27" i="39"/>
  <c r="DY26" i="39"/>
  <c r="DY24" i="39"/>
  <c r="DY23" i="39"/>
  <c r="DY22" i="39"/>
  <c r="DY21" i="39"/>
  <c r="DY20" i="39"/>
  <c r="DY19" i="39"/>
  <c r="DY18" i="39"/>
  <c r="DY17" i="39"/>
  <c r="DY16" i="39"/>
  <c r="DY15" i="39"/>
  <c r="DY14" i="39"/>
  <c r="DX38" i="39"/>
  <c r="AO37" i="39"/>
  <c r="DX37" i="39"/>
  <c r="DX36" i="39"/>
  <c r="DX35" i="39"/>
  <c r="DX34" i="39"/>
  <c r="DX33" i="39"/>
  <c r="DX31" i="39"/>
  <c r="DX30" i="39"/>
  <c r="DX29" i="39"/>
  <c r="DX28" i="39"/>
  <c r="DX27" i="39"/>
  <c r="DX26" i="39"/>
  <c r="DX25" i="39"/>
  <c r="DX24" i="39"/>
  <c r="DX23" i="39"/>
  <c r="DX22" i="39"/>
  <c r="DX21" i="39"/>
  <c r="DX20" i="39"/>
  <c r="DX19" i="39"/>
  <c r="DX18" i="39"/>
  <c r="DX17" i="39"/>
  <c r="DX16" i="39"/>
  <c r="DX15" i="39"/>
  <c r="DX14" i="39"/>
  <c r="DW38" i="39"/>
  <c r="AN37" i="39"/>
  <c r="DW37" i="39"/>
  <c r="DW36" i="39"/>
  <c r="DW35" i="39"/>
  <c r="DW34" i="39"/>
  <c r="DW33" i="39"/>
  <c r="DW31" i="39"/>
  <c r="DW30" i="39"/>
  <c r="DW29" i="39"/>
  <c r="DW28" i="39"/>
  <c r="DW27" i="39"/>
  <c r="DW26" i="39"/>
  <c r="DW25" i="39"/>
  <c r="DW24" i="39"/>
  <c r="DW23" i="39"/>
  <c r="DW22" i="39"/>
  <c r="DW21" i="39"/>
  <c r="DW20" i="39"/>
  <c r="DW19" i="39"/>
  <c r="DW18" i="39"/>
  <c r="DW17" i="39"/>
  <c r="DW16" i="39"/>
  <c r="DW15" i="39"/>
  <c r="DW14" i="39"/>
  <c r="DV38" i="39"/>
  <c r="AM37" i="39"/>
  <c r="DV37" i="39"/>
  <c r="DV36" i="39"/>
  <c r="DV35" i="39"/>
  <c r="DV34" i="39"/>
  <c r="DV33" i="39"/>
  <c r="DV31" i="39"/>
  <c r="DV30" i="39"/>
  <c r="DV29" i="39"/>
  <c r="DV28" i="39"/>
  <c r="DV27" i="39"/>
  <c r="DV26" i="39"/>
  <c r="DV25" i="39"/>
  <c r="DV24" i="39"/>
  <c r="DV23" i="39"/>
  <c r="DV22" i="39"/>
  <c r="DV21" i="39"/>
  <c r="DV20" i="39"/>
  <c r="DV19" i="39"/>
  <c r="DV18" i="39"/>
  <c r="DV17" i="39"/>
  <c r="DV16" i="39"/>
  <c r="DV15" i="39"/>
  <c r="DV14" i="39"/>
  <c r="DU38" i="39"/>
  <c r="AL37" i="39"/>
  <c r="DU37" i="39"/>
  <c r="DU36" i="39"/>
  <c r="DU35" i="39"/>
  <c r="DU34" i="39"/>
  <c r="DU33" i="39"/>
  <c r="DU31" i="39"/>
  <c r="DU30" i="39"/>
  <c r="DU29" i="39"/>
  <c r="DU28" i="39"/>
  <c r="DU27" i="39"/>
  <c r="DU26" i="39"/>
  <c r="DU25" i="39"/>
  <c r="DU24" i="39"/>
  <c r="DU23" i="39"/>
  <c r="DU22" i="39"/>
  <c r="DU21" i="39"/>
  <c r="DU20" i="39"/>
  <c r="DU19" i="39"/>
  <c r="DU18" i="39"/>
  <c r="DU17" i="39"/>
  <c r="DU16" i="39"/>
  <c r="DU15" i="39"/>
  <c r="DU14" i="39"/>
  <c r="DT38" i="39"/>
  <c r="AK37" i="39"/>
  <c r="DT37" i="39"/>
  <c r="AK36" i="39"/>
  <c r="DT36" i="39"/>
  <c r="AK35" i="39"/>
  <c r="DT35" i="39"/>
  <c r="DT34" i="39"/>
  <c r="DT33" i="39"/>
  <c r="DT31" i="39"/>
  <c r="DT30" i="39"/>
  <c r="DT29" i="39"/>
  <c r="DT28" i="39"/>
  <c r="DT27" i="39"/>
  <c r="DT26" i="39"/>
  <c r="DT25" i="39"/>
  <c r="DT24" i="39"/>
  <c r="DT23" i="39"/>
  <c r="DT22" i="39"/>
  <c r="DT21" i="39"/>
  <c r="DT20" i="39"/>
  <c r="DT19" i="39"/>
  <c r="DT18" i="39"/>
  <c r="DT17" i="39"/>
  <c r="DT16" i="39"/>
  <c r="DT15" i="39"/>
  <c r="DT14" i="39"/>
  <c r="DS38" i="39"/>
  <c r="AJ37" i="39"/>
  <c r="DS37" i="39"/>
  <c r="AJ36" i="39"/>
  <c r="DS36" i="39"/>
  <c r="AJ35" i="39"/>
  <c r="DS35" i="39"/>
  <c r="DS34" i="39"/>
  <c r="DS33" i="39"/>
  <c r="DS31" i="39"/>
  <c r="DS30" i="39"/>
  <c r="DS29" i="39"/>
  <c r="DS28" i="39"/>
  <c r="DS27" i="39"/>
  <c r="DS26" i="39"/>
  <c r="DS25" i="39"/>
  <c r="DS24" i="39"/>
  <c r="DS23" i="39"/>
  <c r="DS22" i="39"/>
  <c r="DS21" i="39"/>
  <c r="DS20" i="39"/>
  <c r="DS19" i="39"/>
  <c r="DS18" i="39"/>
  <c r="DS17" i="39"/>
  <c r="DS16" i="39"/>
  <c r="DS15" i="39"/>
  <c r="DS14" i="39"/>
  <c r="CM14" i="39"/>
  <c r="CN14" i="39"/>
  <c r="CO14" i="39"/>
  <c r="CP14" i="39"/>
  <c r="CQ14" i="39"/>
  <c r="CR14" i="39"/>
  <c r="CS14" i="39"/>
  <c r="CT14" i="39"/>
  <c r="CM15" i="39"/>
  <c r="CN15" i="39"/>
  <c r="CO15" i="39"/>
  <c r="CP15" i="39"/>
  <c r="CQ15" i="39"/>
  <c r="CR15" i="39"/>
  <c r="CS15" i="39"/>
  <c r="CT15" i="39"/>
  <c r="CM16" i="39"/>
  <c r="CN16" i="39"/>
  <c r="CO16" i="39"/>
  <c r="CP16" i="39"/>
  <c r="CQ16" i="39"/>
  <c r="CR16" i="39"/>
  <c r="CS16" i="39"/>
  <c r="CT16" i="39"/>
  <c r="CM17" i="39"/>
  <c r="CN17" i="39"/>
  <c r="CO17" i="39"/>
  <c r="CP17" i="39"/>
  <c r="CQ17" i="39"/>
  <c r="CR17" i="39"/>
  <c r="CS17" i="39"/>
  <c r="CT17" i="39"/>
  <c r="CM18" i="39"/>
  <c r="CN18" i="39"/>
  <c r="CO18" i="39"/>
  <c r="CP18" i="39"/>
  <c r="CQ18" i="39"/>
  <c r="CR18" i="39"/>
  <c r="CS18" i="39"/>
  <c r="CT18" i="39"/>
  <c r="CM19" i="39"/>
  <c r="CN19" i="39"/>
  <c r="CO19" i="39"/>
  <c r="CP19" i="39"/>
  <c r="CQ19" i="39"/>
  <c r="CR19" i="39"/>
  <c r="CS19" i="39"/>
  <c r="CT19" i="39"/>
  <c r="CM20" i="39"/>
  <c r="CN20" i="39"/>
  <c r="CO20" i="39"/>
  <c r="CP20" i="39"/>
  <c r="CQ20" i="39"/>
  <c r="CR20" i="39"/>
  <c r="CS20" i="39"/>
  <c r="CT20" i="39"/>
  <c r="CM21" i="39"/>
  <c r="CN21" i="39"/>
  <c r="CO21" i="39"/>
  <c r="CP21" i="39"/>
  <c r="CQ21" i="39"/>
  <c r="CR21" i="39"/>
  <c r="CS21" i="39"/>
  <c r="CT21" i="39"/>
  <c r="CM22" i="39"/>
  <c r="CN22" i="39"/>
  <c r="CO22" i="39"/>
  <c r="CP22" i="39"/>
  <c r="CQ22" i="39"/>
  <c r="CR22" i="39"/>
  <c r="CS22" i="39"/>
  <c r="CT22" i="39"/>
  <c r="ES87" i="39"/>
  <c r="FC61" i="39"/>
  <c r="FC60" i="39"/>
  <c r="FC59" i="39"/>
  <c r="FC58" i="39"/>
  <c r="FC57" i="39"/>
  <c r="FB61" i="39"/>
  <c r="FB60" i="39"/>
  <c r="FB59" i="39"/>
  <c r="FB58" i="39"/>
  <c r="FB57" i="39"/>
  <c r="FA61" i="39"/>
  <c r="FA60" i="39"/>
  <c r="FA59" i="39"/>
  <c r="FA58" i="39"/>
  <c r="FA57" i="39"/>
  <c r="EZ61" i="39"/>
  <c r="EZ60" i="39"/>
  <c r="EZ59" i="39"/>
  <c r="EZ58" i="39"/>
  <c r="EZ57" i="39"/>
  <c r="EY61" i="39"/>
  <c r="EY60" i="39"/>
  <c r="EY59" i="39"/>
  <c r="EY58" i="39"/>
  <c r="EY57" i="39"/>
  <c r="EX61" i="39"/>
  <c r="EX60" i="39"/>
  <c r="EX59" i="39"/>
  <c r="EX58" i="39"/>
  <c r="EX57" i="39"/>
  <c r="EW61" i="39"/>
  <c r="EW60" i="39"/>
  <c r="EW59" i="39"/>
  <c r="EW58" i="39"/>
  <c r="EW57" i="39"/>
  <c r="EV61" i="39"/>
  <c r="EV60" i="39"/>
  <c r="EV59" i="39"/>
  <c r="EV58" i="39"/>
  <c r="EV57" i="39"/>
  <c r="EU61" i="39"/>
  <c r="EU60" i="39"/>
  <c r="EU59" i="39"/>
  <c r="EU58" i="39"/>
  <c r="EU57" i="39"/>
  <c r="ET61" i="39"/>
  <c r="ET60" i="39"/>
  <c r="ET59" i="39"/>
  <c r="ET58" i="39"/>
  <c r="ET57" i="39"/>
  <c r="ES61" i="39"/>
  <c r="ES60" i="39"/>
  <c r="ES59" i="39"/>
  <c r="ES58" i="39"/>
  <c r="ES57" i="39"/>
  <c r="ER61" i="39"/>
  <c r="ER60" i="39"/>
  <c r="ER59" i="39"/>
  <c r="ER58" i="39"/>
  <c r="ER57" i="39"/>
  <c r="EQ61" i="39"/>
  <c r="EQ60" i="39"/>
  <c r="EQ59" i="39"/>
  <c r="EQ58" i="39"/>
  <c r="EQ57" i="39"/>
  <c r="EP61" i="39"/>
  <c r="EP60" i="39"/>
  <c r="EP59" i="39"/>
  <c r="EP58" i="39"/>
  <c r="EP57" i="39"/>
  <c r="EO61" i="39"/>
  <c r="EO60" i="39"/>
  <c r="EO59" i="39"/>
  <c r="EO58" i="39"/>
  <c r="EO57" i="39"/>
  <c r="EN61" i="39"/>
  <c r="EN60" i="39"/>
  <c r="EN59" i="39"/>
  <c r="EN58" i="39"/>
  <c r="EN57" i="39"/>
  <c r="EM61" i="39"/>
  <c r="EM60" i="39"/>
  <c r="EM59" i="39"/>
  <c r="EM58" i="39"/>
  <c r="EM57" i="39"/>
  <c r="EL61" i="39"/>
  <c r="EL60" i="39"/>
  <c r="EL59" i="39"/>
  <c r="EL58" i="39"/>
  <c r="EL57" i="39"/>
  <c r="EK61" i="39"/>
  <c r="EK60" i="39"/>
  <c r="EK59" i="39"/>
  <c r="EK58" i="39"/>
  <c r="EK57" i="39"/>
  <c r="EJ61" i="39"/>
  <c r="EJ60" i="39"/>
  <c r="EJ59" i="39"/>
  <c r="EJ58" i="39"/>
  <c r="EJ57" i="39"/>
  <c r="EI61" i="39"/>
  <c r="EI60" i="39"/>
  <c r="EI59" i="39"/>
  <c r="EI58" i="39"/>
  <c r="EI57" i="39"/>
  <c r="EH61" i="39"/>
  <c r="EH60" i="39"/>
  <c r="EH59" i="39"/>
  <c r="EH58" i="39"/>
  <c r="EH57" i="39"/>
  <c r="EG61" i="39"/>
  <c r="EG60" i="39"/>
  <c r="EG59" i="39"/>
  <c r="EG58" i="39"/>
  <c r="EG57" i="39"/>
  <c r="EF61" i="39"/>
  <c r="EF60" i="39"/>
  <c r="EF59" i="39"/>
  <c r="EF58" i="39"/>
  <c r="EF57" i="39"/>
  <c r="EE61" i="39"/>
  <c r="EE60" i="39"/>
  <c r="EE59" i="39"/>
  <c r="EE58" i="39"/>
  <c r="EE57" i="39"/>
  <c r="ED61" i="39"/>
  <c r="ED60" i="39"/>
  <c r="ED59" i="39"/>
  <c r="ED58" i="39"/>
  <c r="ED57" i="39"/>
  <c r="EC61" i="39"/>
  <c r="EC60" i="39"/>
  <c r="EC59" i="39"/>
  <c r="EC58" i="39"/>
  <c r="EC57" i="39"/>
  <c r="EB61" i="39"/>
  <c r="EB60" i="39"/>
  <c r="EB59" i="39"/>
  <c r="EB58" i="39"/>
  <c r="EB57" i="39"/>
  <c r="DY61" i="39"/>
  <c r="DY60" i="39"/>
  <c r="DY59" i="39"/>
  <c r="DY58" i="39"/>
  <c r="DY57" i="39"/>
  <c r="DX61" i="39"/>
  <c r="DX60" i="39"/>
  <c r="DX59" i="39"/>
  <c r="DX58" i="39"/>
  <c r="DX57" i="39"/>
  <c r="DW61" i="39"/>
  <c r="DW60" i="39"/>
  <c r="DW59" i="39"/>
  <c r="DW58" i="39"/>
  <c r="DW57" i="39"/>
  <c r="DV61" i="39"/>
  <c r="DV60" i="39"/>
  <c r="DV59" i="39"/>
  <c r="DV58" i="39"/>
  <c r="DV57" i="39"/>
  <c r="DU61" i="39"/>
  <c r="DU60" i="39"/>
  <c r="DU59" i="39"/>
  <c r="DU58" i="39"/>
  <c r="DU57" i="39"/>
  <c r="DT61" i="39"/>
  <c r="DT58" i="39"/>
  <c r="CE141" i="39"/>
  <c r="DT60" i="39"/>
  <c r="CE140" i="39"/>
  <c r="DT59" i="39"/>
  <c r="CE138" i="39"/>
  <c r="DT57" i="39"/>
  <c r="DS61" i="39"/>
  <c r="DS58" i="39"/>
  <c r="CB141" i="39"/>
  <c r="DS60" i="39"/>
  <c r="DS59" i="39"/>
  <c r="DS57" i="39"/>
  <c r="DR61" i="39"/>
  <c r="DR58" i="39"/>
  <c r="CA141" i="39"/>
  <c r="DR60" i="39"/>
  <c r="DR59" i="39"/>
  <c r="DR57" i="39"/>
  <c r="DQ61" i="39"/>
  <c r="DQ60" i="39"/>
  <c r="DQ58" i="39"/>
  <c r="BZ140" i="39"/>
  <c r="DQ59" i="39"/>
  <c r="BZ138" i="39"/>
  <c r="DQ57" i="39"/>
  <c r="EV50" i="39"/>
  <c r="EV49" i="39"/>
  <c r="EV48" i="39"/>
  <c r="EV47" i="39"/>
  <c r="EV46" i="39"/>
  <c r="EU50" i="39"/>
  <c r="EU49" i="39"/>
  <c r="EU48" i="39"/>
  <c r="EU47" i="39"/>
  <c r="EU46" i="39"/>
  <c r="ET50" i="39"/>
  <c r="ET49" i="39"/>
  <c r="ET48" i="39"/>
  <c r="ET47" i="39"/>
  <c r="ET46" i="39"/>
  <c r="ES50" i="39"/>
  <c r="ES49" i="39"/>
  <c r="ES48" i="39"/>
  <c r="ES47" i="39"/>
  <c r="ES46" i="39"/>
  <c r="ER50" i="39"/>
  <c r="ER49" i="39"/>
  <c r="ER48" i="39"/>
  <c r="ER47" i="39"/>
  <c r="ER46" i="39"/>
  <c r="EQ50" i="39"/>
  <c r="EQ49" i="39"/>
  <c r="EQ48" i="39"/>
  <c r="EQ47" i="39"/>
  <c r="EQ46" i="39"/>
  <c r="EP50" i="39"/>
  <c r="EP49" i="39"/>
  <c r="EP48" i="39"/>
  <c r="EP47" i="39"/>
  <c r="EP46" i="39"/>
  <c r="EO50" i="39"/>
  <c r="EO49" i="39"/>
  <c r="EO48" i="39"/>
  <c r="EO47" i="39"/>
  <c r="EO46" i="39"/>
  <c r="EN50" i="39"/>
  <c r="EN49" i="39"/>
  <c r="EN48" i="39"/>
  <c r="EN47" i="39"/>
  <c r="EN46" i="39"/>
  <c r="EM50" i="39"/>
  <c r="EM49" i="39"/>
  <c r="EM48" i="39"/>
  <c r="EM47" i="39"/>
  <c r="EM46" i="39"/>
  <c r="EL50" i="39"/>
  <c r="EL49" i="39"/>
  <c r="EL48" i="39"/>
  <c r="EL47" i="39"/>
  <c r="EL46" i="39"/>
  <c r="EK50" i="39"/>
  <c r="EK49" i="39"/>
  <c r="EK48" i="39"/>
  <c r="EK47" i="39"/>
  <c r="EK46" i="39"/>
  <c r="EJ50" i="39"/>
  <c r="EJ49" i="39"/>
  <c r="EJ48" i="39"/>
  <c r="EJ47" i="39"/>
  <c r="EJ46" i="39"/>
  <c r="EI50" i="39"/>
  <c r="EI49" i="39"/>
  <c r="EI48" i="39"/>
  <c r="EI47" i="39"/>
  <c r="EI46" i="39"/>
  <c r="EH50" i="39"/>
  <c r="EH49" i="39"/>
  <c r="EH48" i="39"/>
  <c r="EH47" i="39"/>
  <c r="EH46" i="39"/>
  <c r="EG50" i="39"/>
  <c r="EG49" i="39"/>
  <c r="EG48" i="39"/>
  <c r="EG47" i="39"/>
  <c r="EG46" i="39"/>
  <c r="EF50" i="39"/>
  <c r="EF49" i="39"/>
  <c r="EF48" i="39"/>
  <c r="EF47" i="39"/>
  <c r="EF46" i="39"/>
  <c r="EE50" i="39"/>
  <c r="EE49" i="39"/>
  <c r="EE48" i="39"/>
  <c r="EE47" i="39"/>
  <c r="EE46" i="39"/>
  <c r="ED50" i="39"/>
  <c r="ED49" i="39"/>
  <c r="ED48" i="39"/>
  <c r="ED47" i="39"/>
  <c r="ED46" i="39"/>
  <c r="EC50" i="39"/>
  <c r="EC49" i="39"/>
  <c r="EC48" i="39"/>
  <c r="EC47" i="39"/>
  <c r="EC46" i="39"/>
  <c r="EB50" i="39"/>
  <c r="EB49" i="39"/>
  <c r="EB48" i="39"/>
  <c r="EB47" i="39"/>
  <c r="EB46" i="39"/>
  <c r="DY50" i="39"/>
  <c r="DY49" i="39"/>
  <c r="DY48" i="39"/>
  <c r="DY47" i="39"/>
  <c r="DY46" i="39"/>
  <c r="DX50" i="39"/>
  <c r="DX49" i="39"/>
  <c r="DX48" i="39"/>
  <c r="DX47" i="39"/>
  <c r="DX46" i="39"/>
  <c r="DW50" i="39"/>
  <c r="DW49" i="39"/>
  <c r="DW48" i="39"/>
  <c r="DW47" i="39"/>
  <c r="DW46" i="39"/>
  <c r="DV50" i="39"/>
  <c r="DV49" i="39"/>
  <c r="DV48" i="39"/>
  <c r="DV47" i="39"/>
  <c r="DV46" i="39"/>
  <c r="DU50" i="39"/>
  <c r="DU49" i="39"/>
  <c r="DU48" i="39"/>
  <c r="DU47" i="39"/>
  <c r="DU46" i="39"/>
  <c r="DT50" i="39"/>
  <c r="DT47" i="39"/>
  <c r="CE103" i="39"/>
  <c r="DT49" i="39"/>
  <c r="DT48" i="39"/>
  <c r="DT46" i="39"/>
  <c r="DR14" i="39"/>
  <c r="DQ14" i="39"/>
  <c r="DP14" i="39"/>
  <c r="DO14" i="39"/>
  <c r="DN14" i="39"/>
  <c r="DM14" i="39"/>
  <c r="DL14" i="39"/>
  <c r="DK14" i="39"/>
  <c r="DJ14" i="39"/>
  <c r="DI14" i="39"/>
  <c r="DH14" i="39"/>
  <c r="DG14" i="39"/>
  <c r="DF14" i="39"/>
  <c r="DE14" i="39"/>
  <c r="DD14" i="39"/>
  <c r="DC14" i="39"/>
  <c r="DB14" i="39"/>
  <c r="DR34" i="39"/>
  <c r="DR33" i="39"/>
  <c r="AG36" i="39"/>
  <c r="DP36" i="39"/>
  <c r="AG35" i="39"/>
  <c r="DP35" i="39"/>
  <c r="DP33" i="39"/>
  <c r="DN34" i="39"/>
  <c r="DN33" i="39"/>
  <c r="AC36" i="39"/>
  <c r="DL36" i="39"/>
  <c r="DL33" i="39"/>
  <c r="AB36" i="39"/>
  <c r="DK36" i="39"/>
  <c r="DJ33" i="39"/>
  <c r="X36" i="39"/>
  <c r="DG36" i="39"/>
  <c r="X35" i="39"/>
  <c r="DG35" i="39"/>
  <c r="DG34" i="39"/>
  <c r="DG33" i="39"/>
  <c r="DF34" i="39"/>
  <c r="DF33" i="39"/>
  <c r="U36" i="39"/>
  <c r="DD36" i="39"/>
  <c r="U35" i="39"/>
  <c r="DD35" i="39"/>
  <c r="T36" i="39"/>
  <c r="DC36" i="39"/>
  <c r="T35" i="39"/>
  <c r="DC35" i="39"/>
  <c r="DC34" i="39"/>
  <c r="DC33" i="39"/>
  <c r="DB34" i="39"/>
  <c r="P36" i="39"/>
  <c r="CY36" i="39"/>
  <c r="P35" i="39"/>
  <c r="CY35" i="39"/>
  <c r="CX34" i="39"/>
  <c r="CX33" i="39"/>
  <c r="CV33" i="39"/>
  <c r="L36" i="39"/>
  <c r="CU36" i="39"/>
  <c r="L35" i="39"/>
  <c r="CU35" i="39"/>
  <c r="CU34" i="39"/>
  <c r="CU33" i="39"/>
  <c r="CT34" i="39"/>
  <c r="CT33" i="39"/>
  <c r="J35" i="39"/>
  <c r="CS35" i="39"/>
  <c r="CR36" i="39"/>
  <c r="CR35" i="39"/>
  <c r="H36" i="39"/>
  <c r="CQ36" i="39"/>
  <c r="H35" i="39"/>
  <c r="CQ35" i="39"/>
  <c r="CQ34" i="39"/>
  <c r="E36" i="39"/>
  <c r="CN36" i="39"/>
  <c r="E35" i="39"/>
  <c r="CN35" i="39"/>
  <c r="CN33" i="39"/>
  <c r="D36" i="39"/>
  <c r="CM36" i="39"/>
  <c r="D35" i="39"/>
  <c r="CM35" i="39"/>
  <c r="AJ87" i="39"/>
  <c r="DS87" i="39"/>
  <c r="AI36" i="39"/>
  <c r="DR36" i="39"/>
  <c r="AI35" i="39"/>
  <c r="AI87" i="39"/>
  <c r="DR87" i="39"/>
  <c r="AH37" i="39"/>
  <c r="DQ37" i="39"/>
  <c r="AH36" i="39"/>
  <c r="DQ36" i="39"/>
  <c r="AH35" i="39"/>
  <c r="AH87" i="39"/>
  <c r="DQ87" i="39"/>
  <c r="DQ38" i="39"/>
  <c r="DQ33" i="39"/>
  <c r="AG87" i="39"/>
  <c r="DP87" i="39"/>
  <c r="DP34" i="39"/>
  <c r="AF36" i="39"/>
  <c r="AF88" i="39"/>
  <c r="DO88" i="39"/>
  <c r="AF35" i="39"/>
  <c r="DO35" i="39"/>
  <c r="DO34" i="39"/>
  <c r="AE36" i="39"/>
  <c r="AE88" i="39"/>
  <c r="DN88" i="39"/>
  <c r="AE35" i="39"/>
  <c r="AE87" i="39"/>
  <c r="DN87" i="39"/>
  <c r="AD36" i="39"/>
  <c r="AD88" i="39"/>
  <c r="DM88" i="39"/>
  <c r="AD35" i="39"/>
  <c r="AD87" i="39"/>
  <c r="DM87" i="39"/>
  <c r="DM34" i="39"/>
  <c r="DM33" i="39"/>
  <c r="AC88" i="39"/>
  <c r="DL88" i="39"/>
  <c r="AC35" i="39"/>
  <c r="DL35" i="39"/>
  <c r="DL34" i="39"/>
  <c r="AB35" i="39"/>
  <c r="DK35" i="39"/>
  <c r="DK34" i="39"/>
  <c r="AA36" i="39"/>
  <c r="DJ36" i="39"/>
  <c r="AA35" i="39"/>
  <c r="DJ35" i="39"/>
  <c r="Z36" i="39"/>
  <c r="DI36" i="39"/>
  <c r="Z35" i="39"/>
  <c r="DI35" i="39"/>
  <c r="DI33" i="39"/>
  <c r="Y36" i="39"/>
  <c r="Y88" i="39"/>
  <c r="DH88" i="39"/>
  <c r="Y35" i="39"/>
  <c r="Y87" i="39"/>
  <c r="DH87" i="39"/>
  <c r="DH34" i="39"/>
  <c r="Y37" i="39"/>
  <c r="DH37" i="39"/>
  <c r="X88" i="39"/>
  <c r="DG88" i="39"/>
  <c r="X87" i="39"/>
  <c r="DG87" i="39"/>
  <c r="W37" i="39"/>
  <c r="DF37" i="39"/>
  <c r="W36" i="39"/>
  <c r="W88" i="39"/>
  <c r="DF88" i="39"/>
  <c r="W35" i="39"/>
  <c r="DF35" i="39"/>
  <c r="DF38" i="39"/>
  <c r="V36" i="39"/>
  <c r="DE36" i="39"/>
  <c r="V35" i="39"/>
  <c r="V87" i="39"/>
  <c r="DE87" i="39"/>
  <c r="DE34" i="39"/>
  <c r="DE33" i="39"/>
  <c r="U88" i="39"/>
  <c r="DD88" i="39"/>
  <c r="DC38" i="39"/>
  <c r="T37" i="39"/>
  <c r="DC37" i="39"/>
  <c r="T88" i="39"/>
  <c r="DC88" i="39"/>
  <c r="S36" i="39"/>
  <c r="DB36" i="39"/>
  <c r="S35" i="39"/>
  <c r="DB35" i="39"/>
  <c r="R36" i="39"/>
  <c r="DA36" i="39"/>
  <c r="R35" i="39"/>
  <c r="R87" i="39"/>
  <c r="DA87" i="39"/>
  <c r="DA33" i="39"/>
  <c r="Q36" i="39"/>
  <c r="Q88" i="39"/>
  <c r="CZ88" i="39"/>
  <c r="Q35" i="39"/>
  <c r="CZ35" i="39"/>
  <c r="CZ34" i="39"/>
  <c r="P88" i="39"/>
  <c r="CY88" i="39"/>
  <c r="CY34" i="39"/>
  <c r="CX38" i="39"/>
  <c r="O37" i="39"/>
  <c r="CX37" i="39"/>
  <c r="O36" i="39"/>
  <c r="O88" i="39"/>
  <c r="CX88" i="39"/>
  <c r="O35" i="39"/>
  <c r="O87" i="39"/>
  <c r="CX87" i="39"/>
  <c r="N36" i="39"/>
  <c r="N88" i="39"/>
  <c r="CW88" i="39"/>
  <c r="N35" i="39"/>
  <c r="N87" i="39"/>
  <c r="CW87" i="39"/>
  <c r="CW34" i="39"/>
  <c r="M36" i="39"/>
  <c r="M88" i="39"/>
  <c r="CV88" i="39"/>
  <c r="M35" i="39"/>
  <c r="CV35" i="39"/>
  <c r="CV34" i="39"/>
  <c r="K36" i="39"/>
  <c r="CT36" i="39"/>
  <c r="K35" i="39"/>
  <c r="CT35" i="39"/>
  <c r="J36" i="39"/>
  <c r="CS36" i="39"/>
  <c r="CS34" i="39"/>
  <c r="I87" i="39"/>
  <c r="CR87" i="39"/>
  <c r="CR34" i="39"/>
  <c r="H88" i="39"/>
  <c r="CQ88" i="39"/>
  <c r="G36" i="39"/>
  <c r="CP36" i="39"/>
  <c r="G35" i="39"/>
  <c r="CP35" i="39"/>
  <c r="CP34" i="39"/>
  <c r="G37" i="39"/>
  <c r="CP37" i="39"/>
  <c r="F36" i="39"/>
  <c r="F88" i="39"/>
  <c r="CO88" i="39"/>
  <c r="F35" i="39"/>
  <c r="F87" i="39"/>
  <c r="CO87" i="39"/>
  <c r="CO34" i="39"/>
  <c r="E88" i="39"/>
  <c r="CN88" i="39"/>
  <c r="CN34" i="39"/>
  <c r="D88" i="39"/>
  <c r="CM88" i="39"/>
  <c r="D87" i="39"/>
  <c r="CM87" i="39"/>
  <c r="C37" i="39"/>
  <c r="CL37" i="39"/>
  <c r="C33" i="38"/>
  <c r="C34" i="38"/>
  <c r="C38" i="38"/>
  <c r="AQ38" i="38"/>
  <c r="C37" i="38"/>
  <c r="AQ37" i="38"/>
  <c r="C36" i="38"/>
  <c r="AQ36" i="38"/>
  <c r="C35" i="38"/>
  <c r="AQ35" i="38"/>
  <c r="AQ34" i="38"/>
  <c r="AQ33" i="38"/>
  <c r="AP33" i="38"/>
  <c r="AP34" i="38"/>
  <c r="AP38" i="38"/>
  <c r="BZ38" i="38"/>
  <c r="AP37" i="38"/>
  <c r="BZ37" i="38"/>
  <c r="AP36" i="38"/>
  <c r="BZ36" i="38"/>
  <c r="AP35" i="38"/>
  <c r="BZ35" i="38"/>
  <c r="BZ34" i="38"/>
  <c r="BZ33" i="38"/>
  <c r="AO33" i="38"/>
  <c r="AO34" i="38"/>
  <c r="AO38" i="38"/>
  <c r="BY38" i="38"/>
  <c r="AO37" i="38"/>
  <c r="BY37" i="38"/>
  <c r="AO36" i="38"/>
  <c r="BY36" i="38"/>
  <c r="AO35" i="38"/>
  <c r="BY35" i="38"/>
  <c r="BY34" i="38"/>
  <c r="BY33" i="38"/>
  <c r="AN33" i="38"/>
  <c r="AN34" i="38"/>
  <c r="AN38" i="38"/>
  <c r="BX38" i="38"/>
  <c r="AN37" i="38"/>
  <c r="BX37" i="38"/>
  <c r="AN36" i="38"/>
  <c r="BX36" i="38"/>
  <c r="AN35" i="38"/>
  <c r="BX35" i="38"/>
  <c r="BX34" i="38"/>
  <c r="BX33" i="38"/>
  <c r="AM33" i="38"/>
  <c r="AM34" i="38"/>
  <c r="AM38" i="38"/>
  <c r="BW38" i="38"/>
  <c r="AM37" i="38"/>
  <c r="BW37" i="38"/>
  <c r="AM36" i="38"/>
  <c r="BW36" i="38"/>
  <c r="AM35" i="38"/>
  <c r="BW35" i="38"/>
  <c r="BW34" i="38"/>
  <c r="BW33" i="38"/>
  <c r="AL33" i="38"/>
  <c r="AL34" i="38"/>
  <c r="AL38" i="38"/>
  <c r="BV38" i="38"/>
  <c r="AL37" i="38"/>
  <c r="BV37" i="38"/>
  <c r="AL36" i="38"/>
  <c r="BV36" i="38"/>
  <c r="AL35" i="38"/>
  <c r="BV35" i="38"/>
  <c r="BV34" i="38"/>
  <c r="BV33" i="38"/>
  <c r="AK33" i="38"/>
  <c r="AK34" i="38"/>
  <c r="AK38" i="38"/>
  <c r="BU38" i="38"/>
  <c r="AK37" i="38"/>
  <c r="BU37" i="38"/>
  <c r="AK36" i="38"/>
  <c r="BU36" i="38"/>
  <c r="AK35" i="38"/>
  <c r="BU35" i="38"/>
  <c r="BU34" i="38"/>
  <c r="BU33" i="38"/>
  <c r="AJ33" i="38"/>
  <c r="AJ34" i="38"/>
  <c r="AJ38" i="38"/>
  <c r="BT38" i="38"/>
  <c r="AJ37" i="38"/>
  <c r="BT37" i="38"/>
  <c r="AJ36" i="38"/>
  <c r="BT36" i="38"/>
  <c r="AJ35" i="38"/>
  <c r="BT35" i="38"/>
  <c r="BT34" i="38"/>
  <c r="BT33" i="38"/>
  <c r="AI33" i="38"/>
  <c r="AI34" i="38"/>
  <c r="AI38" i="38"/>
  <c r="BS38" i="38"/>
  <c r="AI37" i="38"/>
  <c r="BS37" i="38"/>
  <c r="AI36" i="38"/>
  <c r="BS36" i="38"/>
  <c r="AI35" i="38"/>
  <c r="BS35" i="38"/>
  <c r="BS34" i="38"/>
  <c r="BS33" i="38"/>
  <c r="AH33" i="38"/>
  <c r="AH34" i="38"/>
  <c r="AH38" i="38"/>
  <c r="BR38" i="38"/>
  <c r="AH37" i="38"/>
  <c r="BR37" i="38"/>
  <c r="AH36" i="38"/>
  <c r="BR36" i="38"/>
  <c r="AH35" i="38"/>
  <c r="BR35" i="38"/>
  <c r="BR34" i="38"/>
  <c r="BR33" i="38"/>
  <c r="AG33" i="38"/>
  <c r="AG34" i="38"/>
  <c r="AG38" i="38"/>
  <c r="BQ38" i="38"/>
  <c r="AG37" i="38"/>
  <c r="BQ37" i="38"/>
  <c r="AG36" i="38"/>
  <c r="BQ36" i="38"/>
  <c r="AG35" i="38"/>
  <c r="BQ35" i="38"/>
  <c r="BQ34" i="38"/>
  <c r="BQ33" i="38"/>
  <c r="AF33" i="38"/>
  <c r="AF34" i="38"/>
  <c r="AF38" i="38"/>
  <c r="BP38" i="38"/>
  <c r="AF37" i="38"/>
  <c r="BP37" i="38"/>
  <c r="AF36" i="38"/>
  <c r="BP36" i="38"/>
  <c r="AF35" i="38"/>
  <c r="BP35" i="38"/>
  <c r="BP34" i="38"/>
  <c r="BP33" i="38"/>
  <c r="AE33" i="38"/>
  <c r="AE34" i="38"/>
  <c r="AE38" i="38"/>
  <c r="BO38" i="38"/>
  <c r="AE37" i="38"/>
  <c r="BO37" i="38"/>
  <c r="AE36" i="38"/>
  <c r="BO36" i="38"/>
  <c r="AE35" i="38"/>
  <c r="BO35" i="38"/>
  <c r="BO34" i="38"/>
  <c r="BO33" i="38"/>
  <c r="AD33" i="38"/>
  <c r="AD34" i="38"/>
  <c r="AD38" i="38"/>
  <c r="BN38" i="38"/>
  <c r="AD37" i="38"/>
  <c r="BN37" i="38"/>
  <c r="AD36" i="38"/>
  <c r="BN36" i="38"/>
  <c r="AD35" i="38"/>
  <c r="BN35" i="38"/>
  <c r="BN34" i="38"/>
  <c r="BN33" i="38"/>
  <c r="AC33" i="38"/>
  <c r="AC34" i="38"/>
  <c r="AC38" i="38"/>
  <c r="BM38" i="38"/>
  <c r="AC37" i="38"/>
  <c r="BM37" i="38"/>
  <c r="AC36" i="38"/>
  <c r="BM36" i="38"/>
  <c r="AC35" i="38"/>
  <c r="BM35" i="38"/>
  <c r="BM34" i="38"/>
  <c r="BM33" i="38"/>
  <c r="AB33" i="38"/>
  <c r="AB34" i="38"/>
  <c r="AB38" i="38"/>
  <c r="BL38" i="38"/>
  <c r="AB37" i="38"/>
  <c r="BL37" i="38"/>
  <c r="AB36" i="38"/>
  <c r="BL36" i="38"/>
  <c r="AB35" i="38"/>
  <c r="BL35" i="38"/>
  <c r="BL34" i="38"/>
  <c r="BL33" i="38"/>
  <c r="AA33" i="38"/>
  <c r="AA34" i="38"/>
  <c r="AA38" i="38"/>
  <c r="BK38" i="38"/>
  <c r="AA37" i="38"/>
  <c r="BK37" i="38"/>
  <c r="AA36" i="38"/>
  <c r="BK36" i="38"/>
  <c r="AA35" i="38"/>
  <c r="BK35" i="38"/>
  <c r="BK34" i="38"/>
  <c r="BK33" i="38"/>
  <c r="Z33" i="38"/>
  <c r="Z34" i="38"/>
  <c r="Z38" i="38"/>
  <c r="BJ38" i="38"/>
  <c r="Z37" i="38"/>
  <c r="BJ37" i="38"/>
  <c r="Z36" i="38"/>
  <c r="BJ36" i="38"/>
  <c r="Z35" i="38"/>
  <c r="BJ35" i="38"/>
  <c r="BJ34" i="38"/>
  <c r="BJ33" i="38"/>
  <c r="Y33" i="38"/>
  <c r="Y34" i="38"/>
  <c r="Y38" i="38"/>
  <c r="BI38" i="38"/>
  <c r="Y37" i="38"/>
  <c r="BI37" i="38"/>
  <c r="Y36" i="38"/>
  <c r="BI36" i="38"/>
  <c r="Y35" i="38"/>
  <c r="BI35" i="38"/>
  <c r="BI34" i="38"/>
  <c r="BI33" i="38"/>
  <c r="V33" i="38"/>
  <c r="V34" i="38"/>
  <c r="V38" i="38"/>
  <c r="BH38" i="38"/>
  <c r="V37" i="38"/>
  <c r="BH37" i="38"/>
  <c r="V36" i="38"/>
  <c r="BH36" i="38"/>
  <c r="V35" i="38"/>
  <c r="BH35" i="38"/>
  <c r="BH34" i="38"/>
  <c r="BH33" i="38"/>
  <c r="U33" i="38"/>
  <c r="U34" i="38"/>
  <c r="U38" i="38"/>
  <c r="BG38" i="38"/>
  <c r="U37" i="38"/>
  <c r="BG37" i="38"/>
  <c r="U36" i="38"/>
  <c r="BG36" i="38"/>
  <c r="U35" i="38"/>
  <c r="BG35" i="38"/>
  <c r="BG34" i="38"/>
  <c r="BG33" i="38"/>
  <c r="T33" i="38"/>
  <c r="T34" i="38"/>
  <c r="T38" i="38"/>
  <c r="BF38" i="38"/>
  <c r="T37" i="38"/>
  <c r="BF37" i="38"/>
  <c r="T36" i="38"/>
  <c r="BF36" i="38"/>
  <c r="T35" i="38"/>
  <c r="BF35" i="38"/>
  <c r="BF34" i="38"/>
  <c r="BF33" i="38"/>
  <c r="S33" i="38"/>
  <c r="S34" i="38"/>
  <c r="S38" i="38"/>
  <c r="BE38" i="38"/>
  <c r="S37" i="38"/>
  <c r="BE37" i="38"/>
  <c r="S36" i="38"/>
  <c r="BE36" i="38"/>
  <c r="S35" i="38"/>
  <c r="BE35" i="38"/>
  <c r="BE34" i="38"/>
  <c r="BE33" i="38"/>
  <c r="R33" i="38"/>
  <c r="R34" i="38"/>
  <c r="R38" i="38"/>
  <c r="BD38" i="38"/>
  <c r="R37" i="38"/>
  <c r="BD37" i="38"/>
  <c r="R36" i="38"/>
  <c r="BD36" i="38"/>
  <c r="R35" i="38"/>
  <c r="BD35" i="38"/>
  <c r="BD34" i="38"/>
  <c r="BD33" i="38"/>
  <c r="Q33" i="38"/>
  <c r="Q34" i="38"/>
  <c r="Q38" i="38"/>
  <c r="BC38" i="38"/>
  <c r="Q37" i="38"/>
  <c r="BC37" i="38"/>
  <c r="Q36" i="38"/>
  <c r="BC36" i="38"/>
  <c r="Q35" i="38"/>
  <c r="BC35" i="38"/>
  <c r="BC34" i="38"/>
  <c r="BC33" i="38"/>
  <c r="N33" i="38"/>
  <c r="N34" i="38"/>
  <c r="N38" i="38"/>
  <c r="BB38" i="38"/>
  <c r="N37" i="38"/>
  <c r="BB37" i="38"/>
  <c r="N36" i="38"/>
  <c r="BB36" i="38"/>
  <c r="N35" i="38"/>
  <c r="BB35" i="38"/>
  <c r="BB34" i="38"/>
  <c r="BB33" i="38"/>
  <c r="M33" i="38"/>
  <c r="M34" i="38"/>
  <c r="M38" i="38"/>
  <c r="BA38" i="38"/>
  <c r="M37" i="38"/>
  <c r="BA37" i="38"/>
  <c r="M36" i="38"/>
  <c r="BA36" i="38"/>
  <c r="M35" i="38"/>
  <c r="BA35" i="38"/>
  <c r="BA34" i="38"/>
  <c r="BA33" i="38"/>
  <c r="L33" i="38"/>
  <c r="L34" i="38"/>
  <c r="L38" i="38"/>
  <c r="AZ38" i="38"/>
  <c r="L37" i="38"/>
  <c r="AZ37" i="38"/>
  <c r="L36" i="38"/>
  <c r="AZ36" i="38"/>
  <c r="L35" i="38"/>
  <c r="AZ35" i="38"/>
  <c r="AZ34" i="38"/>
  <c r="AZ33" i="38"/>
  <c r="K33" i="38"/>
  <c r="K34" i="38"/>
  <c r="K38" i="38"/>
  <c r="AY38" i="38"/>
  <c r="K37" i="38"/>
  <c r="AY37" i="38"/>
  <c r="K36" i="38"/>
  <c r="AY36" i="38"/>
  <c r="K35" i="38"/>
  <c r="AY35" i="38"/>
  <c r="AY34" i="38"/>
  <c r="AY33" i="38"/>
  <c r="J33" i="38"/>
  <c r="J34" i="38"/>
  <c r="J38" i="38"/>
  <c r="AX38" i="38"/>
  <c r="J37" i="38"/>
  <c r="AX37" i="38"/>
  <c r="J36" i="38"/>
  <c r="AX36" i="38"/>
  <c r="J35" i="38"/>
  <c r="AX35" i="38"/>
  <c r="AX34" i="38"/>
  <c r="AX33" i="38"/>
  <c r="I33" i="38"/>
  <c r="I34" i="38"/>
  <c r="I38" i="38"/>
  <c r="AW38" i="38"/>
  <c r="I37" i="38"/>
  <c r="AW37" i="38"/>
  <c r="I36" i="38"/>
  <c r="AW36" i="38"/>
  <c r="I35" i="38"/>
  <c r="AW35" i="38"/>
  <c r="AW34" i="38"/>
  <c r="AW33" i="38"/>
  <c r="H33" i="38"/>
  <c r="H34" i="38"/>
  <c r="H38" i="38"/>
  <c r="AV38" i="38"/>
  <c r="H37" i="38"/>
  <c r="AV37" i="38"/>
  <c r="H36" i="38"/>
  <c r="AV36" i="38"/>
  <c r="H35" i="38"/>
  <c r="AV35" i="38"/>
  <c r="AV34" i="38"/>
  <c r="AV33" i="38"/>
  <c r="G33" i="38"/>
  <c r="G34" i="38"/>
  <c r="G38" i="38"/>
  <c r="AU38" i="38"/>
  <c r="G37" i="38"/>
  <c r="AU37" i="38"/>
  <c r="G36" i="38"/>
  <c r="AU36" i="38"/>
  <c r="G35" i="38"/>
  <c r="AU35" i="38"/>
  <c r="AU34" i="38"/>
  <c r="AU33" i="38"/>
  <c r="F33" i="38"/>
  <c r="F34" i="38"/>
  <c r="F38" i="38"/>
  <c r="AT38" i="38"/>
  <c r="F37" i="38"/>
  <c r="AT37" i="38"/>
  <c r="F36" i="38"/>
  <c r="AT36" i="38"/>
  <c r="F35" i="38"/>
  <c r="AT35" i="38"/>
  <c r="AT34" i="38"/>
  <c r="AT33" i="38"/>
  <c r="E33" i="38"/>
  <c r="E34" i="38"/>
  <c r="E38" i="38"/>
  <c r="AS38" i="38"/>
  <c r="E37" i="38"/>
  <c r="AS37" i="38"/>
  <c r="E36" i="38"/>
  <c r="AS36" i="38"/>
  <c r="E35" i="38"/>
  <c r="AS35" i="38"/>
  <c r="AS34" i="38"/>
  <c r="AS33" i="38"/>
  <c r="D33" i="38"/>
  <c r="D34" i="38"/>
  <c r="D38" i="38"/>
  <c r="AR38" i="38"/>
  <c r="D37" i="38"/>
  <c r="AR37" i="38"/>
  <c r="D36" i="38"/>
  <c r="AR36" i="38"/>
  <c r="D35" i="38"/>
  <c r="AR35" i="38"/>
  <c r="AR34" i="38"/>
  <c r="AR33" i="38"/>
  <c r="AM88" i="38"/>
  <c r="BW88" i="38"/>
  <c r="AM86" i="38"/>
  <c r="BW86" i="38"/>
  <c r="AJ87" i="38"/>
  <c r="BT87" i="38"/>
  <c r="AI87" i="38"/>
  <c r="BS87" i="38"/>
  <c r="AG87" i="38"/>
  <c r="BQ87" i="38"/>
  <c r="AF87" i="38"/>
  <c r="BP87" i="38"/>
  <c r="AB88" i="38"/>
  <c r="BL88" i="38"/>
  <c r="AB87" i="38"/>
  <c r="BL87" i="38"/>
  <c r="AA87" i="38"/>
  <c r="BK87" i="38"/>
  <c r="L88" i="38"/>
  <c r="AZ88" i="38"/>
  <c r="K88" i="38"/>
  <c r="AY88" i="38"/>
  <c r="H87" i="38"/>
  <c r="AV87" i="38"/>
  <c r="G87" i="38"/>
  <c r="AU87" i="38"/>
  <c r="D87" i="38"/>
  <c r="AR87" i="38"/>
  <c r="DY86" i="39"/>
  <c r="DX85" i="39"/>
  <c r="DV86" i="39"/>
  <c r="DV85" i="39"/>
  <c r="EH85" i="39"/>
  <c r="EI89" i="39"/>
  <c r="EI88" i="39"/>
  <c r="EI87" i="39"/>
  <c r="EI86" i="39"/>
  <c r="EK88" i="39"/>
  <c r="EK87" i="39"/>
  <c r="EK86" i="39"/>
  <c r="EK85" i="39"/>
  <c r="EL89" i="39"/>
  <c r="EL88" i="39"/>
  <c r="EL87" i="39"/>
  <c r="EL86" i="39"/>
  <c r="EN89" i="39"/>
  <c r="EN88" i="39"/>
  <c r="EN87" i="39"/>
  <c r="EN86" i="39"/>
  <c r="EP86" i="39"/>
  <c r="EP85" i="39"/>
  <c r="ES89" i="39"/>
  <c r="ES88" i="39"/>
  <c r="ES86" i="39"/>
  <c r="ET89" i="39"/>
  <c r="ET88" i="39"/>
  <c r="ET87" i="39"/>
  <c r="ET86" i="39"/>
  <c r="EV88" i="39"/>
  <c r="EV87" i="39"/>
  <c r="EV86" i="39"/>
  <c r="EW89" i="39"/>
  <c r="EW88" i="39"/>
  <c r="EW87" i="39"/>
  <c r="EW86" i="39"/>
  <c r="EX85" i="39"/>
  <c r="AK124" i="39"/>
  <c r="FR141" i="39"/>
  <c r="AN141" i="39"/>
  <c r="FR140" i="39"/>
  <c r="DF60" i="39"/>
  <c r="DF58" i="39"/>
  <c r="BM140" i="39"/>
  <c r="DE60" i="39"/>
  <c r="DE58" i="39"/>
  <c r="BL140" i="39"/>
  <c r="DD60" i="39"/>
  <c r="DD58" i="39"/>
  <c r="BI140" i="39"/>
  <c r="AS140" i="39"/>
  <c r="AN140" i="39"/>
  <c r="FR139" i="39"/>
  <c r="AN139" i="39"/>
  <c r="FR138" i="39"/>
  <c r="DP58" i="39"/>
  <c r="BY138" i="39"/>
  <c r="DM58" i="39"/>
  <c r="BV138" i="39"/>
  <c r="DH58" i="39"/>
  <c r="BQ138" i="39"/>
  <c r="CZ58" i="39"/>
  <c r="BE138" i="39"/>
  <c r="CW58" i="39"/>
  <c r="BB138" i="39"/>
  <c r="AW138" i="39"/>
  <c r="FR137" i="39"/>
  <c r="CE137" i="39"/>
  <c r="CB137" i="39"/>
  <c r="CA137" i="39"/>
  <c r="BZ137" i="39"/>
  <c r="BY137" i="39"/>
  <c r="BX137" i="39"/>
  <c r="BW137" i="39"/>
  <c r="BV137" i="39"/>
  <c r="BU137" i="39"/>
  <c r="BT137" i="39"/>
  <c r="BS137" i="39"/>
  <c r="BR137" i="39"/>
  <c r="BQ137" i="39"/>
  <c r="BN137" i="39"/>
  <c r="BM137" i="39"/>
  <c r="BL137" i="39"/>
  <c r="BI137" i="39"/>
  <c r="BH137" i="39"/>
  <c r="BG137" i="39"/>
  <c r="BF137" i="39"/>
  <c r="BE137" i="39"/>
  <c r="BD137" i="39"/>
  <c r="BC137" i="39"/>
  <c r="BB137" i="39"/>
  <c r="BA137" i="39"/>
  <c r="AZ137" i="39"/>
  <c r="AY137" i="39"/>
  <c r="AX137" i="39"/>
  <c r="AW137" i="39"/>
  <c r="AV137" i="39"/>
  <c r="AU137" i="39"/>
  <c r="AT137" i="39"/>
  <c r="AS137" i="39"/>
  <c r="AP137" i="39"/>
  <c r="AO137" i="39"/>
  <c r="AJ124" i="39"/>
  <c r="AI124" i="39"/>
  <c r="AH124" i="39"/>
  <c r="AG124" i="39"/>
  <c r="AF124" i="39"/>
  <c r="AE124" i="39"/>
  <c r="AD124" i="39"/>
  <c r="AC124" i="39"/>
  <c r="AB124" i="39"/>
  <c r="AA124" i="39"/>
  <c r="Z124" i="39"/>
  <c r="Y124" i="39"/>
  <c r="X124" i="39"/>
  <c r="W124" i="39"/>
  <c r="V124" i="39"/>
  <c r="U124" i="39"/>
  <c r="T124" i="39"/>
  <c r="S124" i="39"/>
  <c r="R124" i="39"/>
  <c r="Q124" i="39"/>
  <c r="P124" i="39"/>
  <c r="O124" i="39"/>
  <c r="N124" i="39"/>
  <c r="M124" i="39"/>
  <c r="L124" i="39"/>
  <c r="K124" i="39"/>
  <c r="J124" i="39"/>
  <c r="I124" i="39"/>
  <c r="H124" i="39"/>
  <c r="G124" i="39"/>
  <c r="F124" i="39"/>
  <c r="E124" i="39"/>
  <c r="D124" i="39"/>
  <c r="C124" i="39"/>
  <c r="B124" i="39"/>
  <c r="DO50" i="39"/>
  <c r="DO47" i="39"/>
  <c r="BX103" i="39"/>
  <c r="CY50" i="39"/>
  <c r="CY47" i="39"/>
  <c r="BD103" i="39"/>
  <c r="AN103" i="39"/>
  <c r="AN101" i="39"/>
  <c r="AN102" i="39"/>
  <c r="AF125" i="39"/>
  <c r="DS49" i="39"/>
  <c r="DS47" i="39"/>
  <c r="CB102" i="39"/>
  <c r="DO48" i="39"/>
  <c r="BX101" i="39"/>
  <c r="CW48" i="39"/>
  <c r="CW47" i="39"/>
  <c r="BB101" i="39"/>
  <c r="CE100" i="39"/>
  <c r="CB100" i="39"/>
  <c r="CA100" i="39"/>
  <c r="BZ100" i="39"/>
  <c r="BY100" i="39"/>
  <c r="BX100" i="39"/>
  <c r="BW100" i="39"/>
  <c r="BV100" i="39"/>
  <c r="BU100" i="39"/>
  <c r="BT100" i="39"/>
  <c r="BS100" i="39"/>
  <c r="BR100" i="39"/>
  <c r="BQ100" i="39"/>
  <c r="BN100" i="39"/>
  <c r="BM100" i="39"/>
  <c r="BL100" i="39"/>
  <c r="BI100" i="39"/>
  <c r="BH100" i="39"/>
  <c r="BG100" i="39"/>
  <c r="BF100" i="39"/>
  <c r="BE100" i="39"/>
  <c r="BD100" i="39"/>
  <c r="BC100" i="39"/>
  <c r="BB100" i="39"/>
  <c r="BA100" i="39"/>
  <c r="AZ100" i="39"/>
  <c r="AY100" i="39"/>
  <c r="AX100" i="39"/>
  <c r="AW100" i="39"/>
  <c r="AV100" i="39"/>
  <c r="AU100" i="39"/>
  <c r="AT100" i="39"/>
  <c r="AS100" i="39"/>
  <c r="AP100" i="39"/>
  <c r="AO100" i="39"/>
  <c r="AJ88" i="39"/>
  <c r="DS88" i="39"/>
  <c r="AI88" i="39"/>
  <c r="DR88" i="39"/>
  <c r="AG88" i="39"/>
  <c r="DP88" i="39"/>
  <c r="S88" i="39"/>
  <c r="DB88" i="39"/>
  <c r="T87" i="39"/>
  <c r="DC87" i="39"/>
  <c r="Y86" i="39"/>
  <c r="DH86" i="39"/>
  <c r="T86" i="39"/>
  <c r="DC86" i="39"/>
  <c r="F85" i="39"/>
  <c r="CO85" i="39"/>
  <c r="E85" i="39"/>
  <c r="CN85" i="39"/>
  <c r="AK85" i="39"/>
  <c r="DT85" i="39"/>
  <c r="AJ85" i="39"/>
  <c r="DS85" i="39"/>
  <c r="AI85" i="39"/>
  <c r="DR85" i="39"/>
  <c r="AH85" i="39"/>
  <c r="DQ85" i="39"/>
  <c r="AG85" i="39"/>
  <c r="DP85" i="39"/>
  <c r="AF85" i="39"/>
  <c r="DO85" i="39"/>
  <c r="AE85" i="39"/>
  <c r="DN85" i="39"/>
  <c r="AD85" i="39"/>
  <c r="DM85" i="39"/>
  <c r="AC85" i="39"/>
  <c r="DL85" i="39"/>
  <c r="AB85" i="39"/>
  <c r="DK85" i="39"/>
  <c r="AA85" i="39"/>
  <c r="DJ85" i="39"/>
  <c r="Z85" i="39"/>
  <c r="DI85" i="39"/>
  <c r="Y85" i="39"/>
  <c r="DH85" i="39"/>
  <c r="X85" i="39"/>
  <c r="DG85" i="39"/>
  <c r="W85" i="39"/>
  <c r="DF85" i="39"/>
  <c r="V85" i="39"/>
  <c r="DE85" i="39"/>
  <c r="U85" i="39"/>
  <c r="DD85" i="39"/>
  <c r="T85" i="39"/>
  <c r="DC85" i="39"/>
  <c r="S85" i="39"/>
  <c r="DB85" i="39"/>
  <c r="R85" i="39"/>
  <c r="DA85" i="39"/>
  <c r="Q85" i="39"/>
  <c r="CZ85" i="39"/>
  <c r="P85" i="39"/>
  <c r="CY85" i="39"/>
  <c r="O85" i="39"/>
  <c r="CX85" i="39"/>
  <c r="N85" i="39"/>
  <c r="CW85" i="39"/>
  <c r="M85" i="39"/>
  <c r="CV85" i="39"/>
  <c r="L85" i="39"/>
  <c r="CU85" i="39"/>
  <c r="K85" i="39"/>
  <c r="CT85" i="39"/>
  <c r="J85" i="39"/>
  <c r="CS85" i="39"/>
  <c r="I85" i="39"/>
  <c r="CR85" i="39"/>
  <c r="H85" i="39"/>
  <c r="CQ85" i="39"/>
  <c r="G85" i="39"/>
  <c r="CP85" i="39"/>
  <c r="D85" i="39"/>
  <c r="CM85" i="39"/>
  <c r="DP61" i="39"/>
  <c r="BY141" i="39"/>
  <c r="DO61" i="39"/>
  <c r="DN61" i="39"/>
  <c r="DM61" i="39"/>
  <c r="BV141" i="39"/>
  <c r="DL61" i="39"/>
  <c r="DL58" i="39"/>
  <c r="BU141" i="39"/>
  <c r="DK61" i="39"/>
  <c r="DK58" i="39"/>
  <c r="BT141" i="39"/>
  <c r="DJ61" i="39"/>
  <c r="DJ58" i="39"/>
  <c r="BS141" i="39"/>
  <c r="DI61" i="39"/>
  <c r="DH61" i="39"/>
  <c r="BQ141" i="39"/>
  <c r="DG61" i="39"/>
  <c r="DF61" i="39"/>
  <c r="DE61" i="39"/>
  <c r="BL141" i="39"/>
  <c r="DD61" i="39"/>
  <c r="BI141" i="39"/>
  <c r="DC61" i="39"/>
  <c r="DC58" i="39"/>
  <c r="BH141" i="39"/>
  <c r="DB61" i="39"/>
  <c r="DB58" i="39"/>
  <c r="BG141" i="39"/>
  <c r="DA61" i="39"/>
  <c r="DA58" i="39"/>
  <c r="BF141" i="39"/>
  <c r="CZ61" i="39"/>
  <c r="BE141" i="39"/>
  <c r="CY61" i="39"/>
  <c r="CX61" i="39"/>
  <c r="CW61" i="39"/>
  <c r="BB141" i="39"/>
  <c r="CV61" i="39"/>
  <c r="CV58" i="39"/>
  <c r="BA141" i="39"/>
  <c r="AZ141" i="39"/>
  <c r="AY141" i="39"/>
  <c r="AX141" i="39"/>
  <c r="AW141" i="39"/>
  <c r="AT141" i="39"/>
  <c r="AS141" i="39"/>
  <c r="AP141" i="39"/>
  <c r="AO141" i="39"/>
  <c r="CA140" i="39"/>
  <c r="DP60" i="39"/>
  <c r="BY140" i="39"/>
  <c r="DO60" i="39"/>
  <c r="DN60" i="39"/>
  <c r="DN58" i="39"/>
  <c r="BW140" i="39"/>
  <c r="DM60" i="39"/>
  <c r="BV140" i="39"/>
  <c r="DL60" i="39"/>
  <c r="BU140" i="39"/>
  <c r="DK60" i="39"/>
  <c r="DJ60" i="39"/>
  <c r="BS140" i="39"/>
  <c r="DI60" i="39"/>
  <c r="DI58" i="39"/>
  <c r="BR140" i="39"/>
  <c r="DH60" i="39"/>
  <c r="BQ140" i="39"/>
  <c r="DG60" i="39"/>
  <c r="DC60" i="39"/>
  <c r="DB60" i="39"/>
  <c r="BG140" i="39"/>
  <c r="DA60" i="39"/>
  <c r="BF140" i="39"/>
  <c r="CZ60" i="39"/>
  <c r="BE140" i="39"/>
  <c r="CY60" i="39"/>
  <c r="CX60" i="39"/>
  <c r="CX58" i="39"/>
  <c r="BC140" i="39"/>
  <c r="CW60" i="39"/>
  <c r="BB140" i="39"/>
  <c r="CV60" i="39"/>
  <c r="AY140" i="39"/>
  <c r="AX140" i="39"/>
  <c r="AW140" i="39"/>
  <c r="AU140" i="39"/>
  <c r="AT140" i="39"/>
  <c r="AO140" i="39"/>
  <c r="DP59" i="39"/>
  <c r="DO59" i="39"/>
  <c r="DN59" i="39"/>
  <c r="DM59" i="39"/>
  <c r="DL59" i="39"/>
  <c r="DK59" i="39"/>
  <c r="DJ59" i="39"/>
  <c r="DI59" i="39"/>
  <c r="DH59" i="39"/>
  <c r="DG59" i="39"/>
  <c r="DF59" i="39"/>
  <c r="DE59" i="39"/>
  <c r="DD59" i="39"/>
  <c r="DC59" i="39"/>
  <c r="DB59" i="39"/>
  <c r="DA59" i="39"/>
  <c r="CZ59" i="39"/>
  <c r="CY59" i="39"/>
  <c r="CX59" i="39"/>
  <c r="CW59" i="39"/>
  <c r="CV59" i="39"/>
  <c r="CB138" i="39"/>
  <c r="CA139" i="39"/>
  <c r="DO58" i="39"/>
  <c r="BX138" i="39"/>
  <c r="BW138" i="39"/>
  <c r="BU138" i="39"/>
  <c r="BT139" i="39"/>
  <c r="BS138" i="39"/>
  <c r="BR138" i="39"/>
  <c r="DG58" i="39"/>
  <c r="BN138" i="39"/>
  <c r="BM138" i="39"/>
  <c r="BL138" i="39"/>
  <c r="BI138" i="39"/>
  <c r="BG139" i="39"/>
  <c r="BF138" i="39"/>
  <c r="CY58" i="39"/>
  <c r="BD138" i="39"/>
  <c r="BC138" i="39"/>
  <c r="BA138" i="39"/>
  <c r="AZ138" i="39"/>
  <c r="AY138" i="39"/>
  <c r="AX138" i="39"/>
  <c r="AV138" i="39"/>
  <c r="AU138" i="39"/>
  <c r="AT138" i="39"/>
  <c r="AS138" i="39"/>
  <c r="AP138" i="39"/>
  <c r="AO138" i="39"/>
  <c r="DP57" i="39"/>
  <c r="DO57" i="39"/>
  <c r="DN57" i="39"/>
  <c r="DM57" i="39"/>
  <c r="DL57" i="39"/>
  <c r="DK57" i="39"/>
  <c r="DJ57" i="39"/>
  <c r="DI57" i="39"/>
  <c r="DH57" i="39"/>
  <c r="DG57" i="39"/>
  <c r="DF57" i="39"/>
  <c r="DE57" i="39"/>
  <c r="DD57" i="39"/>
  <c r="DC57" i="39"/>
  <c r="DB57" i="39"/>
  <c r="DA57" i="39"/>
  <c r="CZ57" i="39"/>
  <c r="CY57" i="39"/>
  <c r="CX57" i="39"/>
  <c r="CW57" i="39"/>
  <c r="CV57" i="39"/>
  <c r="B55" i="39"/>
  <c r="DS50" i="39"/>
  <c r="CB103" i="39"/>
  <c r="DR50" i="39"/>
  <c r="DR47" i="39"/>
  <c r="CA103" i="39"/>
  <c r="DQ50" i="39"/>
  <c r="DQ47" i="39"/>
  <c r="BZ103" i="39"/>
  <c r="DP50" i="39"/>
  <c r="DP47" i="39"/>
  <c r="BY103" i="39"/>
  <c r="DN50" i="39"/>
  <c r="DM50" i="39"/>
  <c r="DL50" i="39"/>
  <c r="DL47" i="39"/>
  <c r="BU103" i="39"/>
  <c r="DK50" i="39"/>
  <c r="DK47" i="39"/>
  <c r="BT103" i="39"/>
  <c r="DJ50" i="39"/>
  <c r="DJ47" i="39"/>
  <c r="BS103" i="39"/>
  <c r="DI50" i="39"/>
  <c r="DI47" i="39"/>
  <c r="BR103" i="39"/>
  <c r="DH50" i="39"/>
  <c r="DH47" i="39"/>
  <c r="BQ103" i="39"/>
  <c r="DG50" i="39"/>
  <c r="DG47" i="39"/>
  <c r="BN103" i="39"/>
  <c r="DF50" i="39"/>
  <c r="DF47" i="39"/>
  <c r="BM103" i="39"/>
  <c r="DE50" i="39"/>
  <c r="DE47" i="39"/>
  <c r="BL103" i="39"/>
  <c r="DD50" i="39"/>
  <c r="DD47" i="39"/>
  <c r="BI103" i="39"/>
  <c r="DC50" i="39"/>
  <c r="DC47" i="39"/>
  <c r="BH103" i="39"/>
  <c r="DB50" i="39"/>
  <c r="DB47" i="39"/>
  <c r="BG103" i="39"/>
  <c r="DA50" i="39"/>
  <c r="DA47" i="39"/>
  <c r="BF103" i="39"/>
  <c r="CZ50" i="39"/>
  <c r="CZ47" i="39"/>
  <c r="BE103" i="39"/>
  <c r="CX50" i="39"/>
  <c r="CW50" i="39"/>
  <c r="CV50" i="39"/>
  <c r="CV47" i="39"/>
  <c r="BA103" i="39"/>
  <c r="CU50" i="39"/>
  <c r="CU47" i="39"/>
  <c r="AZ103" i="39"/>
  <c r="CT50" i="39"/>
  <c r="CT47" i="39"/>
  <c r="AY103" i="39"/>
  <c r="CS50" i="39"/>
  <c r="CS47" i="39"/>
  <c r="AX103" i="39"/>
  <c r="CR50" i="39"/>
  <c r="CR47" i="39"/>
  <c r="AW103" i="39"/>
  <c r="CQ50" i="39"/>
  <c r="CQ47" i="39"/>
  <c r="AV103" i="39"/>
  <c r="CP50" i="39"/>
  <c r="CP47" i="39"/>
  <c r="AU103" i="39"/>
  <c r="CO50" i="39"/>
  <c r="CO47" i="39"/>
  <c r="AT103" i="39"/>
  <c r="CN50" i="39"/>
  <c r="CN47" i="39"/>
  <c r="AS103" i="39"/>
  <c r="CM50" i="39"/>
  <c r="CM47" i="39"/>
  <c r="AP103" i="39"/>
  <c r="CL50" i="39"/>
  <c r="CL47" i="39"/>
  <c r="AO103" i="39"/>
  <c r="DR49" i="39"/>
  <c r="DQ49" i="39"/>
  <c r="DP49" i="39"/>
  <c r="DO49" i="39"/>
  <c r="BX102" i="39"/>
  <c r="DN49" i="39"/>
  <c r="DM49" i="39"/>
  <c r="DL49" i="39"/>
  <c r="DK49" i="39"/>
  <c r="DJ49" i="39"/>
  <c r="DI49" i="39"/>
  <c r="DH49" i="39"/>
  <c r="DG49" i="39"/>
  <c r="BN102" i="39"/>
  <c r="DF49" i="39"/>
  <c r="DE49" i="39"/>
  <c r="DD49" i="39"/>
  <c r="DC49" i="39"/>
  <c r="BH102" i="39"/>
  <c r="DB49" i="39"/>
  <c r="DA49" i="39"/>
  <c r="CZ49" i="39"/>
  <c r="CY49" i="39"/>
  <c r="BD102" i="39"/>
  <c r="CX49" i="39"/>
  <c r="CW49" i="39"/>
  <c r="CV49" i="39"/>
  <c r="CU49" i="39"/>
  <c r="CT49" i="39"/>
  <c r="CS49" i="39"/>
  <c r="CR49" i="39"/>
  <c r="CQ49" i="39"/>
  <c r="AV102" i="39"/>
  <c r="CP49" i="39"/>
  <c r="CO49" i="39"/>
  <c r="CN49" i="39"/>
  <c r="CM49" i="39"/>
  <c r="AP102" i="39"/>
  <c r="CL49" i="39"/>
  <c r="DS48" i="39"/>
  <c r="DR48" i="39"/>
  <c r="DQ48" i="39"/>
  <c r="DP48" i="39"/>
  <c r="DN48" i="39"/>
  <c r="DM48" i="39"/>
  <c r="DL48" i="39"/>
  <c r="DK48" i="39"/>
  <c r="DJ48" i="39"/>
  <c r="DI48" i="39"/>
  <c r="DH48" i="39"/>
  <c r="DG48" i="39"/>
  <c r="BN101" i="39"/>
  <c r="DF48" i="39"/>
  <c r="BM101" i="39"/>
  <c r="DE48" i="39"/>
  <c r="BL101" i="39"/>
  <c r="DD48" i="39"/>
  <c r="DC48" i="39"/>
  <c r="DB48" i="39"/>
  <c r="DA48" i="39"/>
  <c r="CZ48" i="39"/>
  <c r="CY48" i="39"/>
  <c r="BD101" i="39"/>
  <c r="CX48" i="39"/>
  <c r="CX47" i="39"/>
  <c r="BC101" i="39"/>
  <c r="CV48" i="39"/>
  <c r="CU48" i="39"/>
  <c r="CT48" i="39"/>
  <c r="CS48" i="39"/>
  <c r="CR48" i="39"/>
  <c r="CQ48" i="39"/>
  <c r="AV101" i="39"/>
  <c r="G125" i="39"/>
  <c r="CP48" i="39"/>
  <c r="AU101" i="39"/>
  <c r="CO48" i="39"/>
  <c r="AT101" i="39"/>
  <c r="CN48" i="39"/>
  <c r="CM48" i="39"/>
  <c r="CL48" i="39"/>
  <c r="DN47" i="39"/>
  <c r="BW103" i="39"/>
  <c r="DM47" i="39"/>
  <c r="BV103" i="39"/>
  <c r="BT102" i="39"/>
  <c r="BC103" i="39"/>
  <c r="BB103" i="39"/>
  <c r="AZ102" i="39"/>
  <c r="DS46" i="39"/>
  <c r="DR46" i="39"/>
  <c r="DQ46" i="39"/>
  <c r="DP46" i="39"/>
  <c r="DO46" i="39"/>
  <c r="DN46" i="39"/>
  <c r="DM46" i="39"/>
  <c r="DL46" i="39"/>
  <c r="DK46" i="39"/>
  <c r="DJ46" i="39"/>
  <c r="DI46" i="39"/>
  <c r="DH46" i="39"/>
  <c r="DG46" i="39"/>
  <c r="DF46" i="39"/>
  <c r="DE46" i="39"/>
  <c r="DD46" i="39"/>
  <c r="DC46" i="39"/>
  <c r="DB46" i="39"/>
  <c r="DA46" i="39"/>
  <c r="CZ46" i="39"/>
  <c r="CY46" i="39"/>
  <c r="CX46" i="39"/>
  <c r="CW46" i="39"/>
  <c r="CV46" i="39"/>
  <c r="CU46" i="39"/>
  <c r="CT46" i="39"/>
  <c r="CS46" i="39"/>
  <c r="CR46" i="39"/>
  <c r="CQ46" i="39"/>
  <c r="CP46" i="39"/>
  <c r="CO46" i="39"/>
  <c r="CN46" i="39"/>
  <c r="CM46" i="39"/>
  <c r="CL46" i="39"/>
  <c r="AK88" i="39"/>
  <c r="DT88" i="39"/>
  <c r="G88" i="39"/>
  <c r="CP88" i="39"/>
  <c r="AK87" i="39"/>
  <c r="DT87" i="39"/>
  <c r="AB87" i="39"/>
  <c r="DK87" i="39"/>
  <c r="Z87" i="39"/>
  <c r="DI87" i="39"/>
  <c r="W87" i="39"/>
  <c r="DF87" i="39"/>
  <c r="U87" i="39"/>
  <c r="DD87" i="39"/>
  <c r="L87" i="39"/>
  <c r="CU87" i="39"/>
  <c r="G87" i="39"/>
  <c r="CP87" i="39"/>
  <c r="E87" i="39"/>
  <c r="CN87" i="39"/>
  <c r="DR31" i="39"/>
  <c r="DQ31" i="39"/>
  <c r="DP31" i="39"/>
  <c r="DO31" i="39"/>
  <c r="DN31" i="39"/>
  <c r="DM31" i="39"/>
  <c r="DL31" i="39"/>
  <c r="DK31" i="39"/>
  <c r="DJ31" i="39"/>
  <c r="DI31" i="39"/>
  <c r="DH31" i="39"/>
  <c r="DG31" i="39"/>
  <c r="DF31" i="39"/>
  <c r="DE31" i="39"/>
  <c r="DD31" i="39"/>
  <c r="DC31" i="39"/>
  <c r="DB31" i="39"/>
  <c r="DA31" i="39"/>
  <c r="CZ31" i="39"/>
  <c r="CY31" i="39"/>
  <c r="CX31" i="39"/>
  <c r="CW31" i="39"/>
  <c r="CV31" i="39"/>
  <c r="CU31" i="39"/>
  <c r="CT31" i="39"/>
  <c r="CS31" i="39"/>
  <c r="CR31" i="39"/>
  <c r="CQ31" i="39"/>
  <c r="CP31" i="39"/>
  <c r="CO31" i="39"/>
  <c r="CN31" i="39"/>
  <c r="CM31" i="39"/>
  <c r="CL31" i="39"/>
  <c r="DR30" i="39"/>
  <c r="DQ30" i="39"/>
  <c r="DP30" i="39"/>
  <c r="DO30" i="39"/>
  <c r="DN30" i="39"/>
  <c r="DM30" i="39"/>
  <c r="DL30" i="39"/>
  <c r="DK30" i="39"/>
  <c r="DJ30" i="39"/>
  <c r="DI30" i="39"/>
  <c r="DH30" i="39"/>
  <c r="DG30" i="39"/>
  <c r="DF30" i="39"/>
  <c r="DE30" i="39"/>
  <c r="DD30" i="39"/>
  <c r="DC30" i="39"/>
  <c r="DB30" i="39"/>
  <c r="DA30" i="39"/>
  <c r="CZ30" i="39"/>
  <c r="CY30" i="39"/>
  <c r="CX30" i="39"/>
  <c r="CW30" i="39"/>
  <c r="CV30" i="39"/>
  <c r="CU30" i="39"/>
  <c r="CT30" i="39"/>
  <c r="CS30" i="39"/>
  <c r="CR30" i="39"/>
  <c r="CQ30" i="39"/>
  <c r="CP30" i="39"/>
  <c r="CO30" i="39"/>
  <c r="CN30" i="39"/>
  <c r="CM30" i="39"/>
  <c r="CL30" i="39"/>
  <c r="DR29" i="39"/>
  <c r="DQ29" i="39"/>
  <c r="DP29" i="39"/>
  <c r="DO29" i="39"/>
  <c r="DN29" i="39"/>
  <c r="DM29" i="39"/>
  <c r="DL29" i="39"/>
  <c r="DK29" i="39"/>
  <c r="DJ29" i="39"/>
  <c r="DI29" i="39"/>
  <c r="DH29" i="39"/>
  <c r="DG29" i="39"/>
  <c r="DF29" i="39"/>
  <c r="DE29" i="39"/>
  <c r="DD29" i="39"/>
  <c r="DC29" i="39"/>
  <c r="DB29" i="39"/>
  <c r="DA29" i="39"/>
  <c r="CZ29" i="39"/>
  <c r="CY29" i="39"/>
  <c r="CX29" i="39"/>
  <c r="CW29" i="39"/>
  <c r="CV29" i="39"/>
  <c r="CU29" i="39"/>
  <c r="CT29" i="39"/>
  <c r="CS29" i="39"/>
  <c r="CR29" i="39"/>
  <c r="CQ29" i="39"/>
  <c r="CP29" i="39"/>
  <c r="CO29" i="39"/>
  <c r="CN29" i="39"/>
  <c r="CM29" i="39"/>
  <c r="CL29" i="39"/>
  <c r="DR28" i="39"/>
  <c r="DQ28" i="39"/>
  <c r="DP28" i="39"/>
  <c r="DO28" i="39"/>
  <c r="DN28" i="39"/>
  <c r="DM28" i="39"/>
  <c r="DL28" i="39"/>
  <c r="DK28" i="39"/>
  <c r="DJ28" i="39"/>
  <c r="DI28" i="39"/>
  <c r="DH28" i="39"/>
  <c r="DG28" i="39"/>
  <c r="DF28" i="39"/>
  <c r="DE28" i="39"/>
  <c r="DD28" i="39"/>
  <c r="DC28" i="39"/>
  <c r="DB28" i="39"/>
  <c r="DA28" i="39"/>
  <c r="CZ28" i="39"/>
  <c r="CY28" i="39"/>
  <c r="CX28" i="39"/>
  <c r="CW28" i="39"/>
  <c r="CV28" i="39"/>
  <c r="CU28" i="39"/>
  <c r="CT28" i="39"/>
  <c r="CS28" i="39"/>
  <c r="CR28" i="39"/>
  <c r="CQ28" i="39"/>
  <c r="CP28" i="39"/>
  <c r="CO28" i="39"/>
  <c r="CN28" i="39"/>
  <c r="CM28" i="39"/>
  <c r="CL28" i="39"/>
  <c r="DR27" i="39"/>
  <c r="DQ27" i="39"/>
  <c r="DP27" i="39"/>
  <c r="DO27" i="39"/>
  <c r="DN27" i="39"/>
  <c r="DM27" i="39"/>
  <c r="DL27" i="39"/>
  <c r="DK27" i="39"/>
  <c r="DJ27" i="39"/>
  <c r="DI27" i="39"/>
  <c r="DH27" i="39"/>
  <c r="DG27" i="39"/>
  <c r="DF27" i="39"/>
  <c r="DE27" i="39"/>
  <c r="DD27" i="39"/>
  <c r="DC27" i="39"/>
  <c r="DB27" i="39"/>
  <c r="DA27" i="39"/>
  <c r="CZ27" i="39"/>
  <c r="CY27" i="39"/>
  <c r="CX27" i="39"/>
  <c r="CW27" i="39"/>
  <c r="CV27" i="39"/>
  <c r="CU27" i="39"/>
  <c r="CT27" i="39"/>
  <c r="CS27" i="39"/>
  <c r="CR27" i="39"/>
  <c r="CQ27" i="39"/>
  <c r="CP27" i="39"/>
  <c r="CO27" i="39"/>
  <c r="CN27" i="39"/>
  <c r="CM27" i="39"/>
  <c r="CL27" i="39"/>
  <c r="DR26" i="39"/>
  <c r="DQ26" i="39"/>
  <c r="DP26" i="39"/>
  <c r="DO26" i="39"/>
  <c r="DN26" i="39"/>
  <c r="DM26" i="39"/>
  <c r="DL26" i="39"/>
  <c r="DK26" i="39"/>
  <c r="DJ26" i="39"/>
  <c r="DI26" i="39"/>
  <c r="DH26" i="39"/>
  <c r="DG26" i="39"/>
  <c r="DF26" i="39"/>
  <c r="DE26" i="39"/>
  <c r="DD26" i="39"/>
  <c r="DC26" i="39"/>
  <c r="DB26" i="39"/>
  <c r="DA26" i="39"/>
  <c r="CZ26" i="39"/>
  <c r="CY26" i="39"/>
  <c r="CX26" i="39"/>
  <c r="CW26" i="39"/>
  <c r="CV26" i="39"/>
  <c r="CU26" i="39"/>
  <c r="CT26" i="39"/>
  <c r="CS26" i="39"/>
  <c r="CR26" i="39"/>
  <c r="CQ26" i="39"/>
  <c r="CP26" i="39"/>
  <c r="CO26" i="39"/>
  <c r="CN26" i="39"/>
  <c r="CM26" i="39"/>
  <c r="CL26" i="39"/>
  <c r="DR25" i="39"/>
  <c r="DQ25" i="39"/>
  <c r="DP25" i="39"/>
  <c r="DO25" i="39"/>
  <c r="DN25" i="39"/>
  <c r="DM25" i="39"/>
  <c r="DL25" i="39"/>
  <c r="DK25" i="39"/>
  <c r="DJ25" i="39"/>
  <c r="DI25" i="39"/>
  <c r="DH25" i="39"/>
  <c r="DG25" i="39"/>
  <c r="DF25" i="39"/>
  <c r="DE25" i="39"/>
  <c r="DD25" i="39"/>
  <c r="DC25" i="39"/>
  <c r="DB25" i="39"/>
  <c r="DA25" i="39"/>
  <c r="CZ25" i="39"/>
  <c r="CY25" i="39"/>
  <c r="CX25" i="39"/>
  <c r="CW25" i="39"/>
  <c r="CV25" i="39"/>
  <c r="CU25" i="39"/>
  <c r="CT25" i="39"/>
  <c r="CS25" i="39"/>
  <c r="CR25" i="39"/>
  <c r="CQ25" i="39"/>
  <c r="CP25" i="39"/>
  <c r="CO25" i="39"/>
  <c r="CN25" i="39"/>
  <c r="CM25" i="39"/>
  <c r="CL25" i="39"/>
  <c r="DR24" i="39"/>
  <c r="DQ24" i="39"/>
  <c r="DP24" i="39"/>
  <c r="DO24" i="39"/>
  <c r="DN24" i="39"/>
  <c r="DM24" i="39"/>
  <c r="DL24" i="39"/>
  <c r="DK24" i="39"/>
  <c r="DJ24" i="39"/>
  <c r="DI24" i="39"/>
  <c r="DH24" i="39"/>
  <c r="DG24" i="39"/>
  <c r="DF24" i="39"/>
  <c r="DE24" i="39"/>
  <c r="DD24" i="39"/>
  <c r="DC24" i="39"/>
  <c r="DB24" i="39"/>
  <c r="DA24" i="39"/>
  <c r="CZ24" i="39"/>
  <c r="CY24" i="39"/>
  <c r="CX24" i="39"/>
  <c r="CW24" i="39"/>
  <c r="CV24" i="39"/>
  <c r="CU24" i="39"/>
  <c r="CT24" i="39"/>
  <c r="CS24" i="39"/>
  <c r="CR24" i="39"/>
  <c r="CQ24" i="39"/>
  <c r="CP24" i="39"/>
  <c r="CO24" i="39"/>
  <c r="CN24" i="39"/>
  <c r="CM24" i="39"/>
  <c r="CL24" i="39"/>
  <c r="DR23" i="39"/>
  <c r="DQ23" i="39"/>
  <c r="DP23" i="39"/>
  <c r="DO23" i="39"/>
  <c r="DN23" i="39"/>
  <c r="DM23" i="39"/>
  <c r="DL23" i="39"/>
  <c r="DK23" i="39"/>
  <c r="DJ23" i="39"/>
  <c r="DI23" i="39"/>
  <c r="DH23" i="39"/>
  <c r="DG23" i="39"/>
  <c r="DF23" i="39"/>
  <c r="DE23" i="39"/>
  <c r="DD23" i="39"/>
  <c r="DC23" i="39"/>
  <c r="DB23" i="39"/>
  <c r="DA23" i="39"/>
  <c r="CZ23" i="39"/>
  <c r="CY23" i="39"/>
  <c r="CX23" i="39"/>
  <c r="CW23" i="39"/>
  <c r="CV23" i="39"/>
  <c r="CU23" i="39"/>
  <c r="CT23" i="39"/>
  <c r="CS23" i="39"/>
  <c r="CR23" i="39"/>
  <c r="CQ23" i="39"/>
  <c r="CP23" i="39"/>
  <c r="CO23" i="39"/>
  <c r="CN23" i="39"/>
  <c r="CM23" i="39"/>
  <c r="CL23" i="39"/>
  <c r="DR22" i="39"/>
  <c r="DQ22" i="39"/>
  <c r="DP22" i="39"/>
  <c r="DO22" i="39"/>
  <c r="DN22" i="39"/>
  <c r="DM22" i="39"/>
  <c r="DL22" i="39"/>
  <c r="DK22" i="39"/>
  <c r="DJ22" i="39"/>
  <c r="DI22" i="39"/>
  <c r="DH22" i="39"/>
  <c r="DG22" i="39"/>
  <c r="DF22" i="39"/>
  <c r="DE22" i="39"/>
  <c r="DD22" i="39"/>
  <c r="DC22" i="39"/>
  <c r="DB22" i="39"/>
  <c r="DA22" i="39"/>
  <c r="CZ22" i="39"/>
  <c r="CY22" i="39"/>
  <c r="CX22" i="39"/>
  <c r="CW22" i="39"/>
  <c r="CV22" i="39"/>
  <c r="CU22" i="39"/>
  <c r="DR21" i="39"/>
  <c r="DQ21" i="39"/>
  <c r="DP21" i="39"/>
  <c r="DO21" i="39"/>
  <c r="DN21" i="39"/>
  <c r="DM21" i="39"/>
  <c r="DL21" i="39"/>
  <c r="DK21" i="39"/>
  <c r="DJ21" i="39"/>
  <c r="DI21" i="39"/>
  <c r="DH21" i="39"/>
  <c r="DG21" i="39"/>
  <c r="DF21" i="39"/>
  <c r="DE21" i="39"/>
  <c r="DD21" i="39"/>
  <c r="DC21" i="39"/>
  <c r="DB21" i="39"/>
  <c r="DA21" i="39"/>
  <c r="CZ21" i="39"/>
  <c r="CY21" i="39"/>
  <c r="CX21" i="39"/>
  <c r="CW21" i="39"/>
  <c r="CV21" i="39"/>
  <c r="CU21" i="39"/>
  <c r="DR20" i="39"/>
  <c r="DQ20" i="39"/>
  <c r="DP20" i="39"/>
  <c r="DO20" i="39"/>
  <c r="DN20" i="39"/>
  <c r="DM20" i="39"/>
  <c r="DL20" i="39"/>
  <c r="DK20" i="39"/>
  <c r="DJ20" i="39"/>
  <c r="DI20" i="39"/>
  <c r="DH20" i="39"/>
  <c r="DG20" i="39"/>
  <c r="DF20" i="39"/>
  <c r="DE20" i="39"/>
  <c r="DD20" i="39"/>
  <c r="DC20" i="39"/>
  <c r="DB20" i="39"/>
  <c r="DA20" i="39"/>
  <c r="CZ20" i="39"/>
  <c r="CY20" i="39"/>
  <c r="CX20" i="39"/>
  <c r="CW20" i="39"/>
  <c r="CV20" i="39"/>
  <c r="CU20" i="39"/>
  <c r="DR19" i="39"/>
  <c r="DQ19" i="39"/>
  <c r="DP19" i="39"/>
  <c r="DO19" i="39"/>
  <c r="DN19" i="39"/>
  <c r="DM19" i="39"/>
  <c r="DL19" i="39"/>
  <c r="DK19" i="39"/>
  <c r="DJ19" i="39"/>
  <c r="DI19" i="39"/>
  <c r="DH19" i="39"/>
  <c r="DG19" i="39"/>
  <c r="DF19" i="39"/>
  <c r="DE19" i="39"/>
  <c r="DD19" i="39"/>
  <c r="DC19" i="39"/>
  <c r="DB19" i="39"/>
  <c r="DA19" i="39"/>
  <c r="CZ19" i="39"/>
  <c r="CY19" i="39"/>
  <c r="CX19" i="39"/>
  <c r="CW19" i="39"/>
  <c r="CV19" i="39"/>
  <c r="CU19" i="39"/>
  <c r="DR18" i="39"/>
  <c r="DQ18" i="39"/>
  <c r="DP18" i="39"/>
  <c r="DO18" i="39"/>
  <c r="DN18" i="39"/>
  <c r="DM18" i="39"/>
  <c r="DL18" i="39"/>
  <c r="DK18" i="39"/>
  <c r="DJ18" i="39"/>
  <c r="DI18" i="39"/>
  <c r="DH18" i="39"/>
  <c r="DG18" i="39"/>
  <c r="DF18" i="39"/>
  <c r="DE18" i="39"/>
  <c r="DD18" i="39"/>
  <c r="DC18" i="39"/>
  <c r="DB18" i="39"/>
  <c r="DA18" i="39"/>
  <c r="CZ18" i="39"/>
  <c r="CY18" i="39"/>
  <c r="CX18" i="39"/>
  <c r="CW18" i="39"/>
  <c r="CV18" i="39"/>
  <c r="CU18" i="39"/>
  <c r="DR17" i="39"/>
  <c r="DQ17" i="39"/>
  <c r="DP17" i="39"/>
  <c r="DO17" i="39"/>
  <c r="DN17" i="39"/>
  <c r="DM17" i="39"/>
  <c r="DL17" i="39"/>
  <c r="DK17" i="39"/>
  <c r="DJ17" i="39"/>
  <c r="DI17" i="39"/>
  <c r="DH17" i="39"/>
  <c r="DG17" i="39"/>
  <c r="DF17" i="39"/>
  <c r="DE17" i="39"/>
  <c r="DD17" i="39"/>
  <c r="DC17" i="39"/>
  <c r="DB17" i="39"/>
  <c r="DA17" i="39"/>
  <c r="CZ17" i="39"/>
  <c r="CY17" i="39"/>
  <c r="CX17" i="39"/>
  <c r="CW17" i="39"/>
  <c r="CV17" i="39"/>
  <c r="CU17" i="39"/>
  <c r="DR16" i="39"/>
  <c r="DQ16" i="39"/>
  <c r="DP16" i="39"/>
  <c r="DO16" i="39"/>
  <c r="DN16" i="39"/>
  <c r="DM16" i="39"/>
  <c r="DL16" i="39"/>
  <c r="DK16" i="39"/>
  <c r="DJ16" i="39"/>
  <c r="DI16" i="39"/>
  <c r="DH16" i="39"/>
  <c r="DG16" i="39"/>
  <c r="DF16" i="39"/>
  <c r="DE16" i="39"/>
  <c r="DD16" i="39"/>
  <c r="DC16" i="39"/>
  <c r="DB16" i="39"/>
  <c r="DA16" i="39"/>
  <c r="CZ16" i="39"/>
  <c r="CY16" i="39"/>
  <c r="CX16" i="39"/>
  <c r="CW16" i="39"/>
  <c r="CV16" i="39"/>
  <c r="CU16" i="39"/>
  <c r="DR15" i="39"/>
  <c r="DQ15" i="39"/>
  <c r="DP15" i="39"/>
  <c r="DO15" i="39"/>
  <c r="DN15" i="39"/>
  <c r="DM15" i="39"/>
  <c r="DL15" i="39"/>
  <c r="DK15" i="39"/>
  <c r="DJ15" i="39"/>
  <c r="DI15" i="39"/>
  <c r="DH15" i="39"/>
  <c r="DG15" i="39"/>
  <c r="DF15" i="39"/>
  <c r="DE15" i="39"/>
  <c r="DD15" i="39"/>
  <c r="DC15" i="39"/>
  <c r="DB15" i="39"/>
  <c r="DA15" i="39"/>
  <c r="CZ15" i="39"/>
  <c r="CY15" i="39"/>
  <c r="CX15" i="39"/>
  <c r="CW15" i="39"/>
  <c r="CV15" i="39"/>
  <c r="CU15" i="39"/>
  <c r="DA14" i="39"/>
  <c r="CZ14" i="39"/>
  <c r="CY14" i="39"/>
  <c r="CX14" i="39"/>
  <c r="CW14" i="39"/>
  <c r="CV14" i="39"/>
  <c r="AW141" i="38"/>
  <c r="AW140" i="38"/>
  <c r="AW139" i="38"/>
  <c r="CD137" i="38"/>
  <c r="CC137" i="38"/>
  <c r="CB137" i="38"/>
  <c r="CA137" i="38"/>
  <c r="BZ137" i="38"/>
  <c r="BY137" i="38"/>
  <c r="BX137" i="38"/>
  <c r="BW137" i="38"/>
  <c r="BV137" i="38"/>
  <c r="BU137" i="38"/>
  <c r="BT137" i="38"/>
  <c r="BS137" i="38"/>
  <c r="BR137" i="38"/>
  <c r="BQ137" i="38"/>
  <c r="BP137" i="38"/>
  <c r="BO137" i="38"/>
  <c r="BN137" i="38"/>
  <c r="BM137" i="38"/>
  <c r="BL137" i="38"/>
  <c r="BK137" i="38"/>
  <c r="BJ137" i="38"/>
  <c r="BI137" i="38"/>
  <c r="BH137" i="38"/>
  <c r="BG137" i="38"/>
  <c r="BF137" i="38"/>
  <c r="BE137" i="38"/>
  <c r="BD137" i="38"/>
  <c r="BC137" i="38"/>
  <c r="BB137" i="38"/>
  <c r="BA137" i="38"/>
  <c r="AZ137" i="38"/>
  <c r="AY137" i="38"/>
  <c r="AX137" i="38"/>
  <c r="AO124" i="38"/>
  <c r="AN124" i="38"/>
  <c r="AM124" i="38"/>
  <c r="AL124" i="38"/>
  <c r="AK124" i="38"/>
  <c r="AJ124" i="38"/>
  <c r="AI124" i="38"/>
  <c r="AH124" i="38"/>
  <c r="AG124" i="38"/>
  <c r="AF124" i="38"/>
  <c r="AE124" i="38"/>
  <c r="AD124" i="38"/>
  <c r="AC124" i="38"/>
  <c r="AB124" i="38"/>
  <c r="AA124" i="38"/>
  <c r="Z124" i="38"/>
  <c r="Y124" i="38"/>
  <c r="V124" i="38"/>
  <c r="U124" i="38"/>
  <c r="T124" i="38"/>
  <c r="S124" i="38"/>
  <c r="R124" i="38"/>
  <c r="Q124" i="38"/>
  <c r="N124" i="38"/>
  <c r="M124" i="38"/>
  <c r="L124" i="38"/>
  <c r="K124" i="38"/>
  <c r="J124" i="38"/>
  <c r="I124" i="38"/>
  <c r="H124" i="38"/>
  <c r="G124" i="38"/>
  <c r="F124" i="38"/>
  <c r="E124" i="38"/>
  <c r="D124" i="38"/>
  <c r="C124" i="38"/>
  <c r="B124" i="38"/>
  <c r="AV104" i="38"/>
  <c r="AV103" i="38"/>
  <c r="AV102" i="38"/>
  <c r="CB101" i="38"/>
  <c r="CA101" i="38"/>
  <c r="BZ101" i="38"/>
  <c r="BY101" i="38"/>
  <c r="BX101" i="38"/>
  <c r="BW101" i="38"/>
  <c r="BV101" i="38"/>
  <c r="BU101" i="38"/>
  <c r="BT101" i="38"/>
  <c r="BS101" i="38"/>
  <c r="BR101" i="38"/>
  <c r="BQ101" i="38"/>
  <c r="BP101" i="38"/>
  <c r="BO101" i="38"/>
  <c r="BN101" i="38"/>
  <c r="BM101" i="38"/>
  <c r="BL101" i="38"/>
  <c r="BK101" i="38"/>
  <c r="BJ101" i="38"/>
  <c r="BI101" i="38"/>
  <c r="BH101" i="38"/>
  <c r="BG101" i="38"/>
  <c r="BF101" i="38"/>
  <c r="BE101" i="38"/>
  <c r="BD101" i="38"/>
  <c r="BC101" i="38"/>
  <c r="BB101" i="38"/>
  <c r="BA101" i="38"/>
  <c r="AZ101" i="38"/>
  <c r="AY101" i="38"/>
  <c r="AX101" i="38"/>
  <c r="AW101" i="38"/>
  <c r="Z85" i="38"/>
  <c r="BJ85" i="38"/>
  <c r="AP85" i="38"/>
  <c r="BZ85" i="38"/>
  <c r="AO85" i="38"/>
  <c r="BY85" i="38"/>
  <c r="AN85" i="38"/>
  <c r="BX85" i="38"/>
  <c r="AM85" i="38"/>
  <c r="BW85" i="38"/>
  <c r="AL85" i="38"/>
  <c r="BV85" i="38"/>
  <c r="AK85" i="38"/>
  <c r="BU85" i="38"/>
  <c r="AJ85" i="38"/>
  <c r="BT85" i="38"/>
  <c r="AI85" i="38"/>
  <c r="BS85" i="38"/>
  <c r="AH85" i="38"/>
  <c r="BR85" i="38"/>
  <c r="AG85" i="38"/>
  <c r="BQ85" i="38"/>
  <c r="AF85" i="38"/>
  <c r="BP85" i="38"/>
  <c r="AE85" i="38"/>
  <c r="BO85" i="38"/>
  <c r="AD85" i="38"/>
  <c r="BN85" i="38"/>
  <c r="AC85" i="38"/>
  <c r="BM85" i="38"/>
  <c r="AB85" i="38"/>
  <c r="BL85" i="38"/>
  <c r="AA85" i="38"/>
  <c r="BK85" i="38"/>
  <c r="Y85" i="38"/>
  <c r="BI85" i="38"/>
  <c r="V85" i="38"/>
  <c r="BH85" i="38"/>
  <c r="U85" i="38"/>
  <c r="BG85" i="38"/>
  <c r="T85" i="38"/>
  <c r="BF85" i="38"/>
  <c r="S85" i="38"/>
  <c r="BE85" i="38"/>
  <c r="R85" i="38"/>
  <c r="BD85" i="38"/>
  <c r="Q85" i="38"/>
  <c r="BC85" i="38"/>
  <c r="N85" i="38"/>
  <c r="BB85" i="38"/>
  <c r="M85" i="38"/>
  <c r="BA85" i="38"/>
  <c r="L85" i="38"/>
  <c r="AZ85" i="38"/>
  <c r="K85" i="38"/>
  <c r="AY85" i="38"/>
  <c r="J85" i="38"/>
  <c r="AX85" i="38"/>
  <c r="I85" i="38"/>
  <c r="AW85" i="38"/>
  <c r="H85" i="38"/>
  <c r="AV85" i="38"/>
  <c r="G85" i="38"/>
  <c r="AU85" i="38"/>
  <c r="F85" i="38"/>
  <c r="AT85" i="38"/>
  <c r="E85" i="38"/>
  <c r="AS85" i="38"/>
  <c r="D85" i="38"/>
  <c r="AR85" i="38"/>
  <c r="C85" i="38"/>
  <c r="AQ85" i="38"/>
  <c r="BZ61" i="38"/>
  <c r="BY61" i="38"/>
  <c r="BX61" i="38"/>
  <c r="BW61" i="38"/>
  <c r="BV61" i="38"/>
  <c r="BU61" i="38"/>
  <c r="BU58" i="38"/>
  <c r="BT61" i="38"/>
  <c r="BS61" i="38"/>
  <c r="BR61" i="38"/>
  <c r="BQ61" i="38"/>
  <c r="BP61" i="38"/>
  <c r="BO61" i="38"/>
  <c r="BN61" i="38"/>
  <c r="BM61" i="38"/>
  <c r="BM58" i="38"/>
  <c r="BT141" i="38"/>
  <c r="BL61" i="38"/>
  <c r="BK61" i="38"/>
  <c r="BJ61" i="38"/>
  <c r="BI61" i="38"/>
  <c r="BH61" i="38"/>
  <c r="BG61" i="38"/>
  <c r="BF61" i="38"/>
  <c r="BE61" i="38"/>
  <c r="BE58" i="38"/>
  <c r="BL141" i="38"/>
  <c r="BD61" i="38"/>
  <c r="BC61" i="38"/>
  <c r="BB61" i="38"/>
  <c r="BA61" i="38"/>
  <c r="AZ61" i="38"/>
  <c r="AY61" i="38"/>
  <c r="AX61" i="38"/>
  <c r="AW61" i="38"/>
  <c r="AW58" i="38"/>
  <c r="BD141" i="38"/>
  <c r="AV61" i="38"/>
  <c r="AU61" i="38"/>
  <c r="AT61" i="38"/>
  <c r="AS61" i="38"/>
  <c r="AR61" i="38"/>
  <c r="AQ61" i="38"/>
  <c r="BZ60" i="38"/>
  <c r="BY60" i="38"/>
  <c r="BX60" i="38"/>
  <c r="BW60" i="38"/>
  <c r="BV60" i="38"/>
  <c r="BU60" i="38"/>
  <c r="BT60" i="38"/>
  <c r="BS60" i="38"/>
  <c r="BR60" i="38"/>
  <c r="BQ60" i="38"/>
  <c r="BP60" i="38"/>
  <c r="BO60" i="38"/>
  <c r="BN60" i="38"/>
  <c r="BM60" i="38"/>
  <c r="BL60" i="38"/>
  <c r="BK60" i="38"/>
  <c r="BJ60" i="38"/>
  <c r="BI60" i="38"/>
  <c r="BH60" i="38"/>
  <c r="BG60" i="38"/>
  <c r="BF60" i="38"/>
  <c r="BE60" i="38"/>
  <c r="BD60" i="38"/>
  <c r="BC60" i="38"/>
  <c r="BB60" i="38"/>
  <c r="BA60" i="38"/>
  <c r="AZ60" i="38"/>
  <c r="AY60" i="38"/>
  <c r="AX60" i="38"/>
  <c r="AW60" i="38"/>
  <c r="AV60" i="38"/>
  <c r="AU60" i="38"/>
  <c r="AT60" i="38"/>
  <c r="AS60" i="38"/>
  <c r="AR60" i="38"/>
  <c r="AQ60" i="38"/>
  <c r="BZ59" i="38"/>
  <c r="BY59" i="38"/>
  <c r="BX59" i="38"/>
  <c r="BW59" i="38"/>
  <c r="BV59" i="38"/>
  <c r="BU59" i="38"/>
  <c r="BT59" i="38"/>
  <c r="BS59" i="38"/>
  <c r="BR59" i="38"/>
  <c r="BQ59" i="38"/>
  <c r="BP59" i="38"/>
  <c r="BO59" i="38"/>
  <c r="BN59" i="38"/>
  <c r="BM59" i="38"/>
  <c r="BL59" i="38"/>
  <c r="BK59" i="38"/>
  <c r="BJ59" i="38"/>
  <c r="BI59" i="38"/>
  <c r="BH59" i="38"/>
  <c r="BG59" i="38"/>
  <c r="BF59" i="38"/>
  <c r="BE59" i="38"/>
  <c r="BD59" i="38"/>
  <c r="BC59" i="38"/>
  <c r="BB59" i="38"/>
  <c r="BA59" i="38"/>
  <c r="AZ59" i="38"/>
  <c r="AY59" i="38"/>
  <c r="AX59" i="38"/>
  <c r="AW59" i="38"/>
  <c r="AV59" i="38"/>
  <c r="AU59" i="38"/>
  <c r="AT59" i="38"/>
  <c r="AS59" i="38"/>
  <c r="AR59" i="38"/>
  <c r="AQ59" i="38"/>
  <c r="CD138" i="38"/>
  <c r="BZ58" i="38"/>
  <c r="BY58" i="38"/>
  <c r="BX58" i="38"/>
  <c r="CB138" i="38"/>
  <c r="BW58" i="38"/>
  <c r="CA138" i="38"/>
  <c r="BV58" i="38"/>
  <c r="BT58" i="38"/>
  <c r="BS58" i="38"/>
  <c r="BZ138" i="38"/>
  <c r="BR58" i="38"/>
  <c r="BQ58" i="38"/>
  <c r="BP58" i="38"/>
  <c r="BW138" i="38"/>
  <c r="BO58" i="38"/>
  <c r="BV138" i="38"/>
  <c r="BN58" i="38"/>
  <c r="BU138" i="38"/>
  <c r="BT138" i="38"/>
  <c r="BL58" i="38"/>
  <c r="BS138" i="38"/>
  <c r="BK58" i="38"/>
  <c r="BR138" i="38"/>
  <c r="BJ58" i="38"/>
  <c r="BI58" i="38"/>
  <c r="BH58" i="38"/>
  <c r="BO138" i="38"/>
  <c r="BG58" i="38"/>
  <c r="BN138" i="38"/>
  <c r="BF58" i="38"/>
  <c r="BM138" i="38"/>
  <c r="BL138" i="38"/>
  <c r="BD58" i="38"/>
  <c r="BK138" i="38"/>
  <c r="BC58" i="38"/>
  <c r="BJ138" i="38"/>
  <c r="BB58" i="38"/>
  <c r="BA58" i="38"/>
  <c r="AZ58" i="38"/>
  <c r="BG138" i="38"/>
  <c r="AY58" i="38"/>
  <c r="AX58" i="38"/>
  <c r="BE138" i="38"/>
  <c r="BD138" i="38"/>
  <c r="AV58" i="38"/>
  <c r="BC138" i="38"/>
  <c r="AU58" i="38"/>
  <c r="BB138" i="38"/>
  <c r="AT58" i="38"/>
  <c r="AS58" i="38"/>
  <c r="AR58" i="38"/>
  <c r="AY138" i="38"/>
  <c r="AQ58" i="38"/>
  <c r="AX138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B55" i="38"/>
  <c r="BZ50" i="38"/>
  <c r="BY50" i="38"/>
  <c r="BX50" i="38"/>
  <c r="BW50" i="38"/>
  <c r="BV50" i="38"/>
  <c r="BU50" i="38"/>
  <c r="BT50" i="38"/>
  <c r="BS50" i="38"/>
  <c r="BR50" i="38"/>
  <c r="BQ50" i="38"/>
  <c r="BQ47" i="38"/>
  <c r="BW104" i="38"/>
  <c r="BP50" i="38"/>
  <c r="BO50" i="38"/>
  <c r="BN50" i="38"/>
  <c r="BM50" i="38"/>
  <c r="BL50" i="38"/>
  <c r="BK50" i="38"/>
  <c r="BJ50" i="38"/>
  <c r="BI50" i="38"/>
  <c r="BI47" i="38"/>
  <c r="BO104" i="38"/>
  <c r="BH50" i="38"/>
  <c r="BG50" i="38"/>
  <c r="BF50" i="38"/>
  <c r="BE50" i="38"/>
  <c r="BD50" i="38"/>
  <c r="BC50" i="38"/>
  <c r="BB50" i="38"/>
  <c r="BA50" i="38"/>
  <c r="BA47" i="38"/>
  <c r="BG104" i="38"/>
  <c r="AZ50" i="38"/>
  <c r="AY50" i="38"/>
  <c r="AX50" i="38"/>
  <c r="AW50" i="38"/>
  <c r="AV50" i="38"/>
  <c r="AU50" i="38"/>
  <c r="AT50" i="38"/>
  <c r="AS50" i="38"/>
  <c r="AS47" i="38"/>
  <c r="AY104" i="38"/>
  <c r="AR50" i="38"/>
  <c r="AQ50" i="38"/>
  <c r="BZ49" i="38"/>
  <c r="BY49" i="38"/>
  <c r="BX49" i="38"/>
  <c r="BW49" i="38"/>
  <c r="BV49" i="38"/>
  <c r="BU49" i="38"/>
  <c r="BT49" i="38"/>
  <c r="BS49" i="38"/>
  <c r="BR49" i="38"/>
  <c r="BQ49" i="38"/>
  <c r="BP49" i="38"/>
  <c r="BO49" i="38"/>
  <c r="BN49" i="38"/>
  <c r="BM49" i="38"/>
  <c r="BL49" i="38"/>
  <c r="BK49" i="38"/>
  <c r="BJ49" i="38"/>
  <c r="BI49" i="38"/>
  <c r="BH49" i="38"/>
  <c r="BG49" i="38"/>
  <c r="BF49" i="38"/>
  <c r="BE49" i="38"/>
  <c r="BD49" i="38"/>
  <c r="BC49" i="38"/>
  <c r="BB49" i="38"/>
  <c r="BA49" i="38"/>
  <c r="AZ49" i="38"/>
  <c r="AY49" i="38"/>
  <c r="AX49" i="38"/>
  <c r="AW49" i="38"/>
  <c r="AV49" i="38"/>
  <c r="AU49" i="38"/>
  <c r="AT49" i="38"/>
  <c r="AS49" i="38"/>
  <c r="AR49" i="38"/>
  <c r="AQ49" i="38"/>
  <c r="BZ48" i="38"/>
  <c r="BY48" i="38"/>
  <c r="BX48" i="38"/>
  <c r="BW48" i="38"/>
  <c r="BV48" i="38"/>
  <c r="BU48" i="38"/>
  <c r="BT48" i="38"/>
  <c r="BS48" i="38"/>
  <c r="BR48" i="38"/>
  <c r="BQ48" i="38"/>
  <c r="BP48" i="38"/>
  <c r="BO48" i="38"/>
  <c r="BN48" i="38"/>
  <c r="BM48" i="38"/>
  <c r="BL48" i="38"/>
  <c r="BK48" i="38"/>
  <c r="BJ48" i="38"/>
  <c r="BI48" i="38"/>
  <c r="BH48" i="38"/>
  <c r="BG48" i="38"/>
  <c r="BF48" i="38"/>
  <c r="BE48" i="38"/>
  <c r="BD48" i="38"/>
  <c r="BC48" i="38"/>
  <c r="BB48" i="38"/>
  <c r="BA48" i="38"/>
  <c r="AZ48" i="38"/>
  <c r="AY48" i="38"/>
  <c r="AX48" i="38"/>
  <c r="AW48" i="38"/>
  <c r="AV48" i="38"/>
  <c r="AU48" i="38"/>
  <c r="AT48" i="38"/>
  <c r="AS48" i="38"/>
  <c r="AR48" i="38"/>
  <c r="AQ48" i="38"/>
  <c r="BZ47" i="38"/>
  <c r="BY47" i="38"/>
  <c r="BX47" i="38"/>
  <c r="BW47" i="38"/>
  <c r="BV47" i="38"/>
  <c r="BU47" i="38"/>
  <c r="BT47" i="38"/>
  <c r="BS47" i="38"/>
  <c r="BR47" i="38"/>
  <c r="BP47" i="38"/>
  <c r="BO47" i="38"/>
  <c r="BN47" i="38"/>
  <c r="BT102" i="38"/>
  <c r="BM47" i="38"/>
  <c r="BL47" i="38"/>
  <c r="BK47" i="38"/>
  <c r="BJ47" i="38"/>
  <c r="BH47" i="38"/>
  <c r="BG47" i="38"/>
  <c r="BF47" i="38"/>
  <c r="BL104" i="38"/>
  <c r="BE47" i="38"/>
  <c r="BD47" i="38"/>
  <c r="BC47" i="38"/>
  <c r="BB47" i="38"/>
  <c r="AZ47" i="38"/>
  <c r="AY47" i="38"/>
  <c r="AX47" i="38"/>
  <c r="BD104" i="38"/>
  <c r="AW47" i="38"/>
  <c r="AV47" i="38"/>
  <c r="AU47" i="38"/>
  <c r="AT47" i="38"/>
  <c r="AR47" i="38"/>
  <c r="AQ47" i="38"/>
  <c r="BZ46" i="38"/>
  <c r="BY46" i="38"/>
  <c r="BX46" i="38"/>
  <c r="BW46" i="38"/>
  <c r="BV46" i="38"/>
  <c r="BU46" i="38"/>
  <c r="BT46" i="38"/>
  <c r="BS46" i="38"/>
  <c r="BR46" i="38"/>
  <c r="BQ46" i="38"/>
  <c r="BP46" i="38"/>
  <c r="BO46" i="38"/>
  <c r="BN46" i="38"/>
  <c r="BM46" i="38"/>
  <c r="BL46" i="38"/>
  <c r="BK46" i="38"/>
  <c r="BJ46" i="38"/>
  <c r="BI46" i="38"/>
  <c r="BH46" i="38"/>
  <c r="BG46" i="38"/>
  <c r="BF46" i="38"/>
  <c r="BE46" i="38"/>
  <c r="BD46" i="38"/>
  <c r="BC46" i="38"/>
  <c r="BB46" i="38"/>
  <c r="BA46" i="38"/>
  <c r="AZ46" i="38"/>
  <c r="AY46" i="38"/>
  <c r="AX46" i="38"/>
  <c r="AW46" i="38"/>
  <c r="AV46" i="38"/>
  <c r="AU46" i="38"/>
  <c r="AT46" i="38"/>
  <c r="AS46" i="38"/>
  <c r="AR46" i="38"/>
  <c r="AQ46" i="38"/>
  <c r="AN88" i="38"/>
  <c r="BX88" i="38"/>
  <c r="AJ88" i="38"/>
  <c r="BT88" i="38"/>
  <c r="AF88" i="38"/>
  <c r="BP88" i="38"/>
  <c r="AE88" i="38"/>
  <c r="BO88" i="38"/>
  <c r="V88" i="38"/>
  <c r="BH88" i="38"/>
  <c r="U88" i="38"/>
  <c r="BG88" i="38"/>
  <c r="R88" i="38"/>
  <c r="BD88" i="38"/>
  <c r="H88" i="38"/>
  <c r="AV88" i="38"/>
  <c r="D88" i="38"/>
  <c r="AR88" i="38"/>
  <c r="C88" i="38"/>
  <c r="AQ88" i="38"/>
  <c r="AN87" i="38"/>
  <c r="BX87" i="38"/>
  <c r="AM87" i="38"/>
  <c r="BW87" i="38"/>
  <c r="AH87" i="38"/>
  <c r="BR87" i="38"/>
  <c r="AE87" i="38"/>
  <c r="BO87" i="38"/>
  <c r="AC87" i="38"/>
  <c r="BM87" i="38"/>
  <c r="V87" i="38"/>
  <c r="BH87" i="38"/>
  <c r="U87" i="38"/>
  <c r="BG87" i="38"/>
  <c r="T87" i="38"/>
  <c r="BF87" i="38"/>
  <c r="S87" i="38"/>
  <c r="BE87" i="38"/>
  <c r="R87" i="38"/>
  <c r="BD87" i="38"/>
  <c r="Q87" i="38"/>
  <c r="BC87" i="38"/>
  <c r="M87" i="38"/>
  <c r="BA87" i="38"/>
  <c r="L87" i="38"/>
  <c r="AZ87" i="38"/>
  <c r="K87" i="38"/>
  <c r="AY87" i="38"/>
  <c r="C87" i="38"/>
  <c r="AQ87" i="38"/>
  <c r="V86" i="38"/>
  <c r="BH86" i="38"/>
  <c r="BZ31" i="38"/>
  <c r="BY31" i="38"/>
  <c r="BX31" i="38"/>
  <c r="BW31" i="38"/>
  <c r="BV31" i="38"/>
  <c r="BU31" i="38"/>
  <c r="BT31" i="38"/>
  <c r="BS31" i="38"/>
  <c r="BR31" i="38"/>
  <c r="BQ31" i="38"/>
  <c r="BP31" i="38"/>
  <c r="BO31" i="38"/>
  <c r="BN31" i="38"/>
  <c r="BM31" i="38"/>
  <c r="BL31" i="38"/>
  <c r="BK31" i="38"/>
  <c r="BJ31" i="38"/>
  <c r="BI31" i="38"/>
  <c r="BH31" i="38"/>
  <c r="BG31" i="38"/>
  <c r="BF31" i="38"/>
  <c r="BE31" i="38"/>
  <c r="BD31" i="38"/>
  <c r="BC31" i="38"/>
  <c r="BB31" i="38"/>
  <c r="BA31" i="38"/>
  <c r="AZ31" i="38"/>
  <c r="AY31" i="38"/>
  <c r="AX31" i="38"/>
  <c r="AW31" i="38"/>
  <c r="AV31" i="38"/>
  <c r="AU31" i="38"/>
  <c r="AT31" i="38"/>
  <c r="AS31" i="38"/>
  <c r="AR31" i="38"/>
  <c r="AQ31" i="38"/>
  <c r="BZ30" i="38"/>
  <c r="BY30" i="38"/>
  <c r="BX30" i="38"/>
  <c r="BW30" i="38"/>
  <c r="BV30" i="38"/>
  <c r="BU30" i="38"/>
  <c r="BT30" i="38"/>
  <c r="BS30" i="38"/>
  <c r="BR30" i="38"/>
  <c r="BQ30" i="38"/>
  <c r="BP30" i="38"/>
  <c r="BO30" i="38"/>
  <c r="BN30" i="38"/>
  <c r="BM30" i="38"/>
  <c r="BL30" i="38"/>
  <c r="BK30" i="38"/>
  <c r="BJ30" i="38"/>
  <c r="BI30" i="38"/>
  <c r="BH30" i="38"/>
  <c r="BG30" i="38"/>
  <c r="BF30" i="38"/>
  <c r="BE30" i="38"/>
  <c r="BD30" i="38"/>
  <c r="BC30" i="38"/>
  <c r="BB30" i="38"/>
  <c r="BA30" i="38"/>
  <c r="AZ30" i="38"/>
  <c r="AY30" i="38"/>
  <c r="AX30" i="38"/>
  <c r="AW30" i="38"/>
  <c r="AV30" i="38"/>
  <c r="AU30" i="38"/>
  <c r="AT30" i="38"/>
  <c r="AS30" i="38"/>
  <c r="AR30" i="38"/>
  <c r="AQ30" i="38"/>
  <c r="BZ29" i="38"/>
  <c r="BY29" i="38"/>
  <c r="BX29" i="38"/>
  <c r="BW29" i="38"/>
  <c r="BV29" i="38"/>
  <c r="BU29" i="38"/>
  <c r="BT29" i="38"/>
  <c r="BS29" i="38"/>
  <c r="BR29" i="38"/>
  <c r="BQ29" i="38"/>
  <c r="BP29" i="38"/>
  <c r="BO29" i="38"/>
  <c r="BN29" i="38"/>
  <c r="BM29" i="38"/>
  <c r="BL29" i="38"/>
  <c r="BK29" i="38"/>
  <c r="BJ29" i="38"/>
  <c r="BI29" i="38"/>
  <c r="BH29" i="38"/>
  <c r="BG29" i="38"/>
  <c r="BF29" i="38"/>
  <c r="BE29" i="38"/>
  <c r="BD29" i="38"/>
  <c r="BC29" i="38"/>
  <c r="BB29" i="38"/>
  <c r="BA29" i="38"/>
  <c r="AZ29" i="38"/>
  <c r="AY29" i="38"/>
  <c r="AX29" i="38"/>
  <c r="AW29" i="38"/>
  <c r="AV29" i="38"/>
  <c r="AU29" i="38"/>
  <c r="AT29" i="38"/>
  <c r="AS29" i="38"/>
  <c r="AR29" i="38"/>
  <c r="AQ29" i="38"/>
  <c r="BZ28" i="38"/>
  <c r="BY28" i="38"/>
  <c r="BX28" i="38"/>
  <c r="BW28" i="38"/>
  <c r="BV28" i="38"/>
  <c r="BU28" i="38"/>
  <c r="BT28" i="38"/>
  <c r="BS28" i="38"/>
  <c r="BR28" i="38"/>
  <c r="BQ28" i="38"/>
  <c r="BP28" i="38"/>
  <c r="BO28" i="38"/>
  <c r="BN28" i="38"/>
  <c r="BM28" i="38"/>
  <c r="BL28" i="38"/>
  <c r="BK28" i="38"/>
  <c r="BJ28" i="38"/>
  <c r="BI28" i="38"/>
  <c r="BH28" i="38"/>
  <c r="BG28" i="38"/>
  <c r="BF28" i="38"/>
  <c r="BE28" i="38"/>
  <c r="BD28" i="38"/>
  <c r="BC28" i="38"/>
  <c r="BB28" i="38"/>
  <c r="BA28" i="38"/>
  <c r="AZ28" i="38"/>
  <c r="AY28" i="38"/>
  <c r="AX28" i="38"/>
  <c r="AW28" i="38"/>
  <c r="AV28" i="38"/>
  <c r="AU28" i="38"/>
  <c r="AT28" i="38"/>
  <c r="AS28" i="38"/>
  <c r="AR28" i="38"/>
  <c r="AQ28" i="38"/>
  <c r="BZ27" i="38"/>
  <c r="BY27" i="38"/>
  <c r="BX27" i="38"/>
  <c r="BW27" i="38"/>
  <c r="BV27" i="38"/>
  <c r="BU27" i="38"/>
  <c r="BT27" i="38"/>
  <c r="BS27" i="38"/>
  <c r="BR27" i="38"/>
  <c r="BQ27" i="38"/>
  <c r="BP27" i="38"/>
  <c r="BO27" i="38"/>
  <c r="BN27" i="38"/>
  <c r="BM27" i="38"/>
  <c r="BL27" i="38"/>
  <c r="BK27" i="38"/>
  <c r="BJ27" i="38"/>
  <c r="BI27" i="38"/>
  <c r="BH27" i="38"/>
  <c r="BG27" i="38"/>
  <c r="BF27" i="38"/>
  <c r="BE27" i="38"/>
  <c r="BD27" i="38"/>
  <c r="BC27" i="38"/>
  <c r="BB27" i="38"/>
  <c r="BA27" i="38"/>
  <c r="AZ27" i="38"/>
  <c r="AY27" i="38"/>
  <c r="AX27" i="38"/>
  <c r="AW27" i="38"/>
  <c r="AV27" i="38"/>
  <c r="AU27" i="38"/>
  <c r="AT27" i="38"/>
  <c r="AS27" i="38"/>
  <c r="AR27" i="38"/>
  <c r="AQ27" i="38"/>
  <c r="BZ26" i="38"/>
  <c r="BY26" i="38"/>
  <c r="BX26" i="38"/>
  <c r="BW26" i="38"/>
  <c r="BV26" i="38"/>
  <c r="BU26" i="38"/>
  <c r="BT26" i="38"/>
  <c r="BS26" i="38"/>
  <c r="BR26" i="38"/>
  <c r="BQ26" i="38"/>
  <c r="BP26" i="38"/>
  <c r="BO26" i="38"/>
  <c r="BN26" i="38"/>
  <c r="BM26" i="38"/>
  <c r="BL26" i="38"/>
  <c r="BK26" i="38"/>
  <c r="BJ26" i="38"/>
  <c r="BI26" i="38"/>
  <c r="BH26" i="38"/>
  <c r="BG26" i="38"/>
  <c r="BF26" i="38"/>
  <c r="BE26" i="38"/>
  <c r="BD26" i="38"/>
  <c r="BC26" i="38"/>
  <c r="BB26" i="38"/>
  <c r="BA26" i="38"/>
  <c r="AZ26" i="38"/>
  <c r="AY26" i="38"/>
  <c r="AX26" i="38"/>
  <c r="AW26" i="38"/>
  <c r="AV26" i="38"/>
  <c r="AU26" i="38"/>
  <c r="AT26" i="38"/>
  <c r="AS26" i="38"/>
  <c r="AR26" i="38"/>
  <c r="AQ26" i="38"/>
  <c r="BZ25" i="38"/>
  <c r="BY25" i="38"/>
  <c r="BX25" i="38"/>
  <c r="BW25" i="38"/>
  <c r="BV25" i="38"/>
  <c r="BU25" i="38"/>
  <c r="BT25" i="38"/>
  <c r="BS25" i="38"/>
  <c r="BR25" i="38"/>
  <c r="BQ25" i="38"/>
  <c r="BP25" i="38"/>
  <c r="BO25" i="38"/>
  <c r="BN25" i="38"/>
  <c r="BM25" i="38"/>
  <c r="BL25" i="38"/>
  <c r="BK25" i="38"/>
  <c r="BJ25" i="38"/>
  <c r="BI25" i="38"/>
  <c r="BH25" i="38"/>
  <c r="BG25" i="38"/>
  <c r="BF25" i="38"/>
  <c r="BE25" i="38"/>
  <c r="BD25" i="38"/>
  <c r="BC25" i="38"/>
  <c r="BB25" i="38"/>
  <c r="BA25" i="38"/>
  <c r="AZ25" i="38"/>
  <c r="AY25" i="38"/>
  <c r="AX25" i="38"/>
  <c r="AW25" i="38"/>
  <c r="AV25" i="38"/>
  <c r="AU25" i="38"/>
  <c r="AT25" i="38"/>
  <c r="AS25" i="38"/>
  <c r="AR25" i="38"/>
  <c r="AQ25" i="38"/>
  <c r="BZ24" i="38"/>
  <c r="BY24" i="38"/>
  <c r="BX24" i="38"/>
  <c r="BW24" i="38"/>
  <c r="BV24" i="38"/>
  <c r="BU24" i="38"/>
  <c r="BT24" i="38"/>
  <c r="BS24" i="38"/>
  <c r="BR24" i="38"/>
  <c r="BQ24" i="38"/>
  <c r="BP24" i="38"/>
  <c r="BO24" i="38"/>
  <c r="BN24" i="38"/>
  <c r="BM24" i="38"/>
  <c r="BL24" i="38"/>
  <c r="BK24" i="38"/>
  <c r="BJ24" i="38"/>
  <c r="BI24" i="38"/>
  <c r="BH24" i="38"/>
  <c r="BG24" i="38"/>
  <c r="BF24" i="38"/>
  <c r="BE24" i="38"/>
  <c r="BD24" i="38"/>
  <c r="BC24" i="38"/>
  <c r="BB24" i="38"/>
  <c r="BA24" i="38"/>
  <c r="AZ24" i="38"/>
  <c r="AY24" i="38"/>
  <c r="AX24" i="38"/>
  <c r="AW24" i="38"/>
  <c r="AV24" i="38"/>
  <c r="AU24" i="38"/>
  <c r="AT24" i="38"/>
  <c r="AS24" i="38"/>
  <c r="AR24" i="38"/>
  <c r="AQ24" i="38"/>
  <c r="BZ23" i="38"/>
  <c r="BY23" i="38"/>
  <c r="BX23" i="38"/>
  <c r="BW23" i="38"/>
  <c r="BV23" i="38"/>
  <c r="BU23" i="38"/>
  <c r="BT23" i="38"/>
  <c r="BS23" i="38"/>
  <c r="BR23" i="38"/>
  <c r="BQ23" i="38"/>
  <c r="BP23" i="38"/>
  <c r="BO23" i="38"/>
  <c r="BN23" i="38"/>
  <c r="BM23" i="38"/>
  <c r="BL23" i="38"/>
  <c r="BK23" i="38"/>
  <c r="BJ23" i="38"/>
  <c r="BI23" i="38"/>
  <c r="BH23" i="38"/>
  <c r="BG23" i="38"/>
  <c r="BF23" i="38"/>
  <c r="BE23" i="38"/>
  <c r="BD23" i="38"/>
  <c r="BC23" i="38"/>
  <c r="BB23" i="38"/>
  <c r="BA23" i="38"/>
  <c r="AZ23" i="38"/>
  <c r="AY23" i="38"/>
  <c r="AX23" i="38"/>
  <c r="AW23" i="38"/>
  <c r="AV23" i="38"/>
  <c r="AU23" i="38"/>
  <c r="AT23" i="38"/>
  <c r="AS23" i="38"/>
  <c r="AR23" i="38"/>
  <c r="AQ23" i="38"/>
  <c r="BZ22" i="38"/>
  <c r="BY22" i="38"/>
  <c r="BX22" i="38"/>
  <c r="BW22" i="38"/>
  <c r="BV22" i="38"/>
  <c r="BU22" i="38"/>
  <c r="BT22" i="38"/>
  <c r="BS22" i="38"/>
  <c r="BR22" i="38"/>
  <c r="BQ22" i="38"/>
  <c r="BP22" i="38"/>
  <c r="BO22" i="38"/>
  <c r="BN22" i="38"/>
  <c r="BM22" i="38"/>
  <c r="BL22" i="38"/>
  <c r="BK22" i="38"/>
  <c r="BJ22" i="38"/>
  <c r="BI22" i="38"/>
  <c r="BH22" i="38"/>
  <c r="BG22" i="38"/>
  <c r="BF22" i="38"/>
  <c r="BE22" i="38"/>
  <c r="BD22" i="38"/>
  <c r="BC22" i="38"/>
  <c r="BB22" i="38"/>
  <c r="BA22" i="38"/>
  <c r="AZ22" i="38"/>
  <c r="AY22" i="38"/>
  <c r="AX22" i="38"/>
  <c r="AW22" i="38"/>
  <c r="AV22" i="38"/>
  <c r="AU22" i="38"/>
  <c r="AT22" i="38"/>
  <c r="AS22" i="38"/>
  <c r="AR22" i="38"/>
  <c r="AQ22" i="38"/>
  <c r="BZ21" i="38"/>
  <c r="BY21" i="38"/>
  <c r="BX21" i="38"/>
  <c r="BW21" i="38"/>
  <c r="BV21" i="38"/>
  <c r="BU21" i="38"/>
  <c r="BT21" i="38"/>
  <c r="BS21" i="38"/>
  <c r="BR21" i="38"/>
  <c r="BQ21" i="38"/>
  <c r="BP21" i="38"/>
  <c r="BO21" i="38"/>
  <c r="BN21" i="38"/>
  <c r="BM21" i="38"/>
  <c r="BL21" i="38"/>
  <c r="BK21" i="38"/>
  <c r="BJ21" i="38"/>
  <c r="BI21" i="38"/>
  <c r="BH21" i="38"/>
  <c r="BG21" i="38"/>
  <c r="BF21" i="38"/>
  <c r="BE21" i="38"/>
  <c r="BD21" i="38"/>
  <c r="BC21" i="38"/>
  <c r="BB21" i="38"/>
  <c r="BA21" i="38"/>
  <c r="AZ21" i="38"/>
  <c r="AY21" i="38"/>
  <c r="AX21" i="38"/>
  <c r="AW21" i="38"/>
  <c r="AV21" i="38"/>
  <c r="AU21" i="38"/>
  <c r="AT21" i="38"/>
  <c r="AS21" i="38"/>
  <c r="AR21" i="38"/>
  <c r="AQ21" i="38"/>
  <c r="BZ20" i="38"/>
  <c r="BY20" i="38"/>
  <c r="BX20" i="38"/>
  <c r="BW20" i="38"/>
  <c r="BV20" i="38"/>
  <c r="BU20" i="38"/>
  <c r="BT20" i="38"/>
  <c r="BS20" i="38"/>
  <c r="BR20" i="38"/>
  <c r="BQ20" i="38"/>
  <c r="BP20" i="38"/>
  <c r="BO20" i="38"/>
  <c r="BN20" i="38"/>
  <c r="BM20" i="38"/>
  <c r="BL20" i="38"/>
  <c r="BK20" i="38"/>
  <c r="BJ20" i="38"/>
  <c r="BI20" i="38"/>
  <c r="BH20" i="38"/>
  <c r="BG20" i="38"/>
  <c r="BF20" i="38"/>
  <c r="BE20" i="38"/>
  <c r="BD20" i="38"/>
  <c r="BC20" i="38"/>
  <c r="BB20" i="38"/>
  <c r="BA20" i="38"/>
  <c r="AZ20" i="38"/>
  <c r="AY20" i="38"/>
  <c r="AX20" i="38"/>
  <c r="AW20" i="38"/>
  <c r="AV20" i="38"/>
  <c r="AU20" i="38"/>
  <c r="AT20" i="38"/>
  <c r="AS20" i="38"/>
  <c r="AR20" i="38"/>
  <c r="AQ20" i="38"/>
  <c r="BZ19" i="38"/>
  <c r="BY19" i="38"/>
  <c r="BX19" i="38"/>
  <c r="BW19" i="38"/>
  <c r="BV19" i="38"/>
  <c r="BU19" i="38"/>
  <c r="BT19" i="38"/>
  <c r="BS19" i="38"/>
  <c r="BR19" i="38"/>
  <c r="BQ19" i="38"/>
  <c r="BP19" i="38"/>
  <c r="BO19" i="38"/>
  <c r="BN19" i="38"/>
  <c r="BM19" i="38"/>
  <c r="BL19" i="38"/>
  <c r="BK19" i="38"/>
  <c r="BJ19" i="38"/>
  <c r="BI19" i="38"/>
  <c r="BH19" i="38"/>
  <c r="BG19" i="38"/>
  <c r="BF19" i="38"/>
  <c r="BE19" i="38"/>
  <c r="BD19" i="38"/>
  <c r="BC19" i="38"/>
  <c r="BB19" i="38"/>
  <c r="BA19" i="38"/>
  <c r="AZ19" i="38"/>
  <c r="AY19" i="38"/>
  <c r="AX19" i="38"/>
  <c r="AW19" i="38"/>
  <c r="AV19" i="38"/>
  <c r="AU19" i="38"/>
  <c r="AT19" i="38"/>
  <c r="AS19" i="38"/>
  <c r="AR19" i="38"/>
  <c r="AQ19" i="38"/>
  <c r="BZ18" i="38"/>
  <c r="BY18" i="38"/>
  <c r="BX18" i="38"/>
  <c r="BW18" i="38"/>
  <c r="BV18" i="38"/>
  <c r="BU18" i="38"/>
  <c r="BT18" i="38"/>
  <c r="BS18" i="38"/>
  <c r="BR18" i="38"/>
  <c r="BQ18" i="38"/>
  <c r="BP18" i="38"/>
  <c r="BO18" i="38"/>
  <c r="BN18" i="38"/>
  <c r="BM18" i="38"/>
  <c r="BL18" i="38"/>
  <c r="BK18" i="38"/>
  <c r="BJ18" i="38"/>
  <c r="BI18" i="38"/>
  <c r="BH18" i="38"/>
  <c r="BG18" i="38"/>
  <c r="BF18" i="38"/>
  <c r="BE18" i="38"/>
  <c r="BD18" i="38"/>
  <c r="BC18" i="38"/>
  <c r="BB18" i="38"/>
  <c r="BA18" i="38"/>
  <c r="AZ18" i="38"/>
  <c r="AY18" i="38"/>
  <c r="AX18" i="38"/>
  <c r="AW18" i="38"/>
  <c r="AV18" i="38"/>
  <c r="AU18" i="38"/>
  <c r="AT18" i="38"/>
  <c r="AS18" i="38"/>
  <c r="AR18" i="38"/>
  <c r="AQ18" i="38"/>
  <c r="BZ17" i="38"/>
  <c r="BY17" i="38"/>
  <c r="BX17" i="38"/>
  <c r="BW17" i="38"/>
  <c r="BV17" i="38"/>
  <c r="BU17" i="38"/>
  <c r="BT17" i="38"/>
  <c r="BS17" i="38"/>
  <c r="BR17" i="38"/>
  <c r="BQ17" i="38"/>
  <c r="BP17" i="38"/>
  <c r="BO17" i="38"/>
  <c r="BN17" i="38"/>
  <c r="BM17" i="38"/>
  <c r="BL17" i="38"/>
  <c r="BK17" i="38"/>
  <c r="BJ17" i="38"/>
  <c r="BI17" i="38"/>
  <c r="BH17" i="38"/>
  <c r="BG17" i="38"/>
  <c r="BF17" i="38"/>
  <c r="BE17" i="38"/>
  <c r="BD17" i="38"/>
  <c r="BC17" i="38"/>
  <c r="BB17" i="38"/>
  <c r="BA17" i="38"/>
  <c r="AZ17" i="38"/>
  <c r="AY17" i="38"/>
  <c r="AX17" i="38"/>
  <c r="AW17" i="38"/>
  <c r="AV17" i="38"/>
  <c r="AU17" i="38"/>
  <c r="AT17" i="38"/>
  <c r="AS17" i="38"/>
  <c r="AR17" i="38"/>
  <c r="AQ17" i="38"/>
  <c r="BZ16" i="38"/>
  <c r="BY16" i="38"/>
  <c r="BX16" i="38"/>
  <c r="BW16" i="38"/>
  <c r="BV16" i="38"/>
  <c r="BU16" i="38"/>
  <c r="BT16" i="38"/>
  <c r="BS16" i="38"/>
  <c r="BR16" i="38"/>
  <c r="BQ16" i="38"/>
  <c r="BP16" i="38"/>
  <c r="BO16" i="38"/>
  <c r="BN16" i="38"/>
  <c r="BM16" i="38"/>
  <c r="BL16" i="38"/>
  <c r="BK16" i="38"/>
  <c r="BJ16" i="38"/>
  <c r="BI16" i="38"/>
  <c r="BH16" i="38"/>
  <c r="BG16" i="38"/>
  <c r="BF16" i="38"/>
  <c r="BE16" i="38"/>
  <c r="BD16" i="38"/>
  <c r="BC16" i="38"/>
  <c r="BB16" i="38"/>
  <c r="BA16" i="38"/>
  <c r="AZ16" i="38"/>
  <c r="AY16" i="38"/>
  <c r="AX16" i="38"/>
  <c r="AW16" i="38"/>
  <c r="AV16" i="38"/>
  <c r="AU16" i="38"/>
  <c r="AT16" i="38"/>
  <c r="AS16" i="38"/>
  <c r="AR16" i="38"/>
  <c r="AQ16" i="38"/>
  <c r="BZ15" i="38"/>
  <c r="BY15" i="38"/>
  <c r="BX15" i="38"/>
  <c r="BW15" i="38"/>
  <c r="BV15" i="38"/>
  <c r="BU15" i="38"/>
  <c r="BT15" i="38"/>
  <c r="BS15" i="38"/>
  <c r="BR15" i="38"/>
  <c r="BQ15" i="38"/>
  <c r="BP15" i="38"/>
  <c r="BO15" i="38"/>
  <c r="BN15" i="38"/>
  <c r="BM15" i="38"/>
  <c r="BL15" i="38"/>
  <c r="BK15" i="38"/>
  <c r="BJ15" i="38"/>
  <c r="BI15" i="38"/>
  <c r="BH15" i="38"/>
  <c r="BG15" i="38"/>
  <c r="BF15" i="38"/>
  <c r="BE15" i="38"/>
  <c r="BD15" i="38"/>
  <c r="BC15" i="38"/>
  <c r="BB15" i="38"/>
  <c r="BA15" i="38"/>
  <c r="AZ15" i="38"/>
  <c r="AY15" i="38"/>
  <c r="AX15" i="38"/>
  <c r="AW15" i="38"/>
  <c r="AV15" i="38"/>
  <c r="AU15" i="38"/>
  <c r="AT15" i="38"/>
  <c r="AS15" i="38"/>
  <c r="AR15" i="38"/>
  <c r="AQ15" i="38"/>
  <c r="BZ14" i="38"/>
  <c r="BY14" i="38"/>
  <c r="BX14" i="38"/>
  <c r="BW14" i="38"/>
  <c r="BV14" i="38"/>
  <c r="BU14" i="38"/>
  <c r="BT14" i="38"/>
  <c r="BS14" i="38"/>
  <c r="BR14" i="38"/>
  <c r="BQ14" i="38"/>
  <c r="BP14" i="38"/>
  <c r="BO14" i="38"/>
  <c r="BN14" i="38"/>
  <c r="BM14" i="38"/>
  <c r="BL14" i="38"/>
  <c r="BK14" i="38"/>
  <c r="BJ14" i="38"/>
  <c r="BI14" i="38"/>
  <c r="BH14" i="38"/>
  <c r="BG14" i="38"/>
  <c r="BF14" i="38"/>
  <c r="BE14" i="38"/>
  <c r="BD14" i="38"/>
  <c r="BC14" i="38"/>
  <c r="BB14" i="38"/>
  <c r="BA14" i="38"/>
  <c r="AZ14" i="38"/>
  <c r="AY14" i="38"/>
  <c r="AX14" i="38"/>
  <c r="AW14" i="38"/>
  <c r="AV14" i="38"/>
  <c r="AU14" i="38"/>
  <c r="AT14" i="38"/>
  <c r="AS14" i="38"/>
  <c r="AR14" i="38"/>
  <c r="AQ14" i="38"/>
  <c r="C11" i="38"/>
  <c r="C10" i="38"/>
  <c r="C9" i="38"/>
  <c r="C8" i="38"/>
  <c r="C7" i="38"/>
  <c r="BA52" i="23"/>
  <c r="BB52" i="23"/>
  <c r="BA53" i="23"/>
  <c r="BB53" i="23"/>
  <c r="BA54" i="23"/>
  <c r="BB54" i="23"/>
  <c r="BA55" i="23"/>
  <c r="BB55" i="23"/>
  <c r="BA56" i="23"/>
  <c r="BB56" i="23"/>
  <c r="BC53" i="23"/>
  <c r="BC54" i="23"/>
  <c r="BC55" i="23"/>
  <c r="BC56" i="23"/>
  <c r="BC52" i="23"/>
  <c r="AH30" i="23"/>
  <c r="BB30" i="23"/>
  <c r="BC30" i="23"/>
  <c r="AE30" i="23"/>
  <c r="O30" i="23"/>
  <c r="P30" i="23"/>
  <c r="Q30" i="23"/>
  <c r="S30" i="23"/>
  <c r="BK30" i="23"/>
  <c r="BL30" i="23"/>
  <c r="BM30" i="23"/>
  <c r="BN30" i="23"/>
  <c r="BO30" i="23"/>
  <c r="BQ30" i="23"/>
  <c r="BP30" i="23"/>
  <c r="BR30" i="23"/>
  <c r="BV30" i="23"/>
  <c r="CB30" i="23"/>
  <c r="CC30" i="23"/>
  <c r="BW30" i="23"/>
  <c r="BX30" i="23"/>
  <c r="BY30" i="23"/>
  <c r="CC31" i="23"/>
  <c r="CB31" i="23"/>
  <c r="CA31" i="23"/>
  <c r="BZ31" i="23"/>
  <c r="BY31" i="23"/>
  <c r="BX31" i="23"/>
  <c r="BW31" i="23"/>
  <c r="BV31" i="23"/>
  <c r="BU31" i="23"/>
  <c r="BT31" i="23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C31" i="23"/>
  <c r="BB31" i="23"/>
  <c r="BA31" i="23"/>
  <c r="AZ31" i="23"/>
  <c r="AY31" i="23"/>
  <c r="AX31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K31" i="23"/>
  <c r="AJ31" i="23"/>
  <c r="AI31" i="23"/>
  <c r="AH31" i="23"/>
  <c r="AG31" i="23"/>
  <c r="BD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CP14" i="23"/>
  <c r="FQ14" i="23"/>
  <c r="CQ14" i="23"/>
  <c r="FR14" i="23"/>
  <c r="CR14" i="23"/>
  <c r="FS14" i="23"/>
  <c r="CS14" i="23"/>
  <c r="CT14" i="23"/>
  <c r="FU14" i="23"/>
  <c r="CU14" i="23"/>
  <c r="CV14" i="23"/>
  <c r="CW14" i="23"/>
  <c r="CX14" i="23"/>
  <c r="FY14" i="23"/>
  <c r="CY14" i="23"/>
  <c r="FZ14" i="23"/>
  <c r="CZ14" i="23"/>
  <c r="GA14" i="23"/>
  <c r="DA14" i="23"/>
  <c r="DB14" i="23"/>
  <c r="GC14" i="23"/>
  <c r="DC14" i="23"/>
  <c r="GD14" i="23"/>
  <c r="DD14" i="23"/>
  <c r="DE14" i="23"/>
  <c r="DF14" i="23"/>
  <c r="GG14" i="23"/>
  <c r="DG14" i="23"/>
  <c r="GH14" i="23"/>
  <c r="DH14" i="23"/>
  <c r="GI14" i="23"/>
  <c r="DI14" i="23"/>
  <c r="DJ14" i="23"/>
  <c r="GK14" i="23"/>
  <c r="DK14" i="23"/>
  <c r="DL14" i="23"/>
  <c r="DM14" i="23"/>
  <c r="DN14" i="23"/>
  <c r="GO14" i="23"/>
  <c r="DO14" i="23"/>
  <c r="GP14" i="23"/>
  <c r="DP14" i="23"/>
  <c r="GQ14" i="23"/>
  <c r="DQ14" i="23"/>
  <c r="DR14" i="23"/>
  <c r="GS14" i="23"/>
  <c r="DS14" i="23"/>
  <c r="DT14" i="23"/>
  <c r="DU14" i="23"/>
  <c r="DV14" i="23"/>
  <c r="GW14" i="23"/>
  <c r="DW14" i="23"/>
  <c r="GX14" i="23"/>
  <c r="DX14" i="23"/>
  <c r="GY14" i="23"/>
  <c r="DY14" i="23"/>
  <c r="DZ14" i="23"/>
  <c r="HA14" i="23"/>
  <c r="EA14" i="23"/>
  <c r="EB14" i="23"/>
  <c r="EC14" i="23"/>
  <c r="ED14" i="23"/>
  <c r="EE14" i="23"/>
  <c r="EF14" i="23"/>
  <c r="EG14" i="23"/>
  <c r="EH14" i="23"/>
  <c r="EI14" i="23"/>
  <c r="EJ14" i="23"/>
  <c r="EK14" i="23"/>
  <c r="EL14" i="23"/>
  <c r="EM14" i="23"/>
  <c r="EN14" i="23"/>
  <c r="EO14" i="23"/>
  <c r="EP14" i="23"/>
  <c r="EQ14" i="23"/>
  <c r="ER14" i="23"/>
  <c r="ES14" i="23"/>
  <c r="ET14" i="23"/>
  <c r="EU14" i="23"/>
  <c r="EV14" i="23"/>
  <c r="EW14" i="23"/>
  <c r="EX14" i="23"/>
  <c r="EY14" i="23"/>
  <c r="EZ14" i="23"/>
  <c r="FA14" i="23"/>
  <c r="FB14" i="23"/>
  <c r="FC14" i="23"/>
  <c r="FD14" i="23"/>
  <c r="CD14" i="23"/>
  <c r="FE14" i="23"/>
  <c r="CE14" i="23"/>
  <c r="FF14" i="23"/>
  <c r="CF14" i="23"/>
  <c r="FG14" i="23"/>
  <c r="CG14" i="23"/>
  <c r="FH14" i="23"/>
  <c r="CH14" i="23"/>
  <c r="FI14" i="23"/>
  <c r="CI14" i="23"/>
  <c r="FJ14" i="23"/>
  <c r="CJ14" i="23"/>
  <c r="FK14" i="23"/>
  <c r="CK14" i="23"/>
  <c r="FL14" i="23"/>
  <c r="CL14" i="23"/>
  <c r="FM14" i="23"/>
  <c r="CM14" i="23"/>
  <c r="FN14" i="23"/>
  <c r="CN14" i="23"/>
  <c r="FO14" i="23"/>
  <c r="CO14" i="23"/>
  <c r="FP14" i="23"/>
  <c r="FT14" i="23"/>
  <c r="FV14" i="23"/>
  <c r="FW14" i="23"/>
  <c r="FX14" i="23"/>
  <c r="GB14" i="23"/>
  <c r="GE14" i="23"/>
  <c r="GF14" i="23"/>
  <c r="GJ14" i="23"/>
  <c r="GL14" i="23"/>
  <c r="GM14" i="23"/>
  <c r="GN14" i="23"/>
  <c r="GR14" i="23"/>
  <c r="GT14" i="23"/>
  <c r="GU14" i="23"/>
  <c r="GV14" i="23"/>
  <c r="GZ14" i="23"/>
  <c r="HB14" i="23"/>
  <c r="HC14" i="23"/>
  <c r="HD14" i="23"/>
  <c r="CP15" i="23"/>
  <c r="FQ15" i="23"/>
  <c r="CQ15" i="23"/>
  <c r="FR15" i="23"/>
  <c r="CR15" i="23"/>
  <c r="FS15" i="23"/>
  <c r="CS15" i="23"/>
  <c r="CT15" i="23"/>
  <c r="CU15" i="23"/>
  <c r="FV15" i="23"/>
  <c r="CV15" i="23"/>
  <c r="FW15" i="23"/>
  <c r="CW15" i="23"/>
  <c r="CX15" i="23"/>
  <c r="FY15" i="23"/>
  <c r="CY15" i="23"/>
  <c r="FZ15" i="23"/>
  <c r="CZ15" i="23"/>
  <c r="GA15" i="23"/>
  <c r="DA15" i="23"/>
  <c r="DB15" i="23"/>
  <c r="DC15" i="23"/>
  <c r="GD15" i="23"/>
  <c r="DD15" i="23"/>
  <c r="GE15" i="23"/>
  <c r="DE15" i="23"/>
  <c r="DF15" i="23"/>
  <c r="GG15" i="23"/>
  <c r="DG15" i="23"/>
  <c r="GH15" i="23"/>
  <c r="DH15" i="23"/>
  <c r="GI15" i="23"/>
  <c r="DI15" i="23"/>
  <c r="DJ15" i="23"/>
  <c r="DK15" i="23"/>
  <c r="GL15" i="23"/>
  <c r="DL15" i="23"/>
  <c r="GM15" i="23"/>
  <c r="DM15" i="23"/>
  <c r="DN15" i="23"/>
  <c r="GO15" i="23"/>
  <c r="DO15" i="23"/>
  <c r="GP15" i="23"/>
  <c r="DP15" i="23"/>
  <c r="GQ15" i="23"/>
  <c r="DQ15" i="23"/>
  <c r="DR15" i="23"/>
  <c r="DS15" i="23"/>
  <c r="GT15" i="23"/>
  <c r="DT15" i="23"/>
  <c r="GU15" i="23"/>
  <c r="DU15" i="23"/>
  <c r="DV15" i="23"/>
  <c r="GW15" i="23"/>
  <c r="DW15" i="23"/>
  <c r="GX15" i="23"/>
  <c r="DX15" i="23"/>
  <c r="GY15" i="23"/>
  <c r="DY15" i="23"/>
  <c r="DZ15" i="23"/>
  <c r="EA15" i="23"/>
  <c r="HB15" i="23"/>
  <c r="EB15" i="23"/>
  <c r="HC15" i="23"/>
  <c r="EC15" i="23"/>
  <c r="ED15" i="23"/>
  <c r="EE15" i="23"/>
  <c r="EF15" i="23"/>
  <c r="EG15" i="23"/>
  <c r="EH15" i="23"/>
  <c r="EI15" i="23"/>
  <c r="EJ15" i="23"/>
  <c r="EK15" i="23"/>
  <c r="EL15" i="23"/>
  <c r="EM15" i="23"/>
  <c r="EN15" i="23"/>
  <c r="EO15" i="23"/>
  <c r="EP15" i="23"/>
  <c r="EQ15" i="23"/>
  <c r="ER15" i="23"/>
  <c r="ES15" i="23"/>
  <c r="ET15" i="23"/>
  <c r="EU15" i="23"/>
  <c r="EV15" i="23"/>
  <c r="EW15" i="23"/>
  <c r="EX15" i="23"/>
  <c r="EY15" i="23"/>
  <c r="EZ15" i="23"/>
  <c r="FA15" i="23"/>
  <c r="FB15" i="23"/>
  <c r="FC15" i="23"/>
  <c r="FD15" i="23"/>
  <c r="CD15" i="23"/>
  <c r="FE15" i="23"/>
  <c r="CE15" i="23"/>
  <c r="FF15" i="23"/>
  <c r="CF15" i="23"/>
  <c r="FG15" i="23"/>
  <c r="CG15" i="23"/>
  <c r="FH15" i="23"/>
  <c r="CH15" i="23"/>
  <c r="FI15" i="23"/>
  <c r="CI15" i="23"/>
  <c r="FJ15" i="23"/>
  <c r="CJ15" i="23"/>
  <c r="FK15" i="23"/>
  <c r="CK15" i="23"/>
  <c r="FL15" i="23"/>
  <c r="CL15" i="23"/>
  <c r="FM15" i="23"/>
  <c r="CM15" i="23"/>
  <c r="FN15" i="23"/>
  <c r="CN15" i="23"/>
  <c r="FO15" i="23"/>
  <c r="CO15" i="23"/>
  <c r="FP15" i="23"/>
  <c r="FT15" i="23"/>
  <c r="FU15" i="23"/>
  <c r="FX15" i="23"/>
  <c r="GB15" i="23"/>
  <c r="GC15" i="23"/>
  <c r="GF15" i="23"/>
  <c r="GJ15" i="23"/>
  <c r="GK15" i="23"/>
  <c r="GN15" i="23"/>
  <c r="GR15" i="23"/>
  <c r="GS15" i="23"/>
  <c r="GV15" i="23"/>
  <c r="GZ15" i="23"/>
  <c r="HA15" i="23"/>
  <c r="HD15" i="23"/>
  <c r="CP16" i="23"/>
  <c r="CQ16" i="23"/>
  <c r="CR16" i="23"/>
  <c r="FS16" i="23"/>
  <c r="CS16" i="23"/>
  <c r="FT16" i="23"/>
  <c r="CT16" i="23"/>
  <c r="CU16" i="23"/>
  <c r="FV16" i="23"/>
  <c r="CV16" i="23"/>
  <c r="FW16" i="23"/>
  <c r="CW16" i="23"/>
  <c r="CX16" i="23"/>
  <c r="CY16" i="23"/>
  <c r="CZ16" i="23"/>
  <c r="GA16" i="23"/>
  <c r="DA16" i="23"/>
  <c r="GB16" i="23"/>
  <c r="DB16" i="23"/>
  <c r="GC16" i="23"/>
  <c r="DC16" i="23"/>
  <c r="GD16" i="23"/>
  <c r="DD16" i="23"/>
  <c r="GE16" i="23"/>
  <c r="DE16" i="23"/>
  <c r="GF16" i="23"/>
  <c r="DF16" i="23"/>
  <c r="DG16" i="23"/>
  <c r="DH16" i="23"/>
  <c r="GI16" i="23"/>
  <c r="DI16" i="23"/>
  <c r="GJ16" i="23"/>
  <c r="DJ16" i="23"/>
  <c r="DK16" i="23"/>
  <c r="GL16" i="23"/>
  <c r="DL16" i="23"/>
  <c r="GM16" i="23"/>
  <c r="DM16" i="23"/>
  <c r="DN16" i="23"/>
  <c r="DO16" i="23"/>
  <c r="DP16" i="23"/>
  <c r="GQ16" i="23"/>
  <c r="DQ16" i="23"/>
  <c r="GR16" i="23"/>
  <c r="DR16" i="23"/>
  <c r="GS16" i="23"/>
  <c r="DS16" i="23"/>
  <c r="GT16" i="23"/>
  <c r="DT16" i="23"/>
  <c r="GU16" i="23"/>
  <c r="DU16" i="23"/>
  <c r="GV16" i="23"/>
  <c r="DV16" i="23"/>
  <c r="DW16" i="23"/>
  <c r="DX16" i="23"/>
  <c r="GY16" i="23"/>
  <c r="DY16" i="23"/>
  <c r="GZ16" i="23"/>
  <c r="DZ16" i="23"/>
  <c r="EA16" i="23"/>
  <c r="HB16" i="23"/>
  <c r="EB16" i="23"/>
  <c r="HC16" i="23"/>
  <c r="EC16" i="23"/>
  <c r="ED16" i="23"/>
  <c r="EE16" i="23"/>
  <c r="EF16" i="23"/>
  <c r="EG16" i="23"/>
  <c r="EH16" i="23"/>
  <c r="EI16" i="23"/>
  <c r="EJ16" i="23"/>
  <c r="EK16" i="23"/>
  <c r="EL16" i="23"/>
  <c r="EM16" i="23"/>
  <c r="EN16" i="23"/>
  <c r="EO16" i="23"/>
  <c r="EP16" i="23"/>
  <c r="EQ16" i="23"/>
  <c r="ER16" i="23"/>
  <c r="ES16" i="23"/>
  <c r="ET16" i="23"/>
  <c r="EU16" i="23"/>
  <c r="EV16" i="23"/>
  <c r="EW16" i="23"/>
  <c r="EX16" i="23"/>
  <c r="EY16" i="23"/>
  <c r="EZ16" i="23"/>
  <c r="FA16" i="23"/>
  <c r="FB16" i="23"/>
  <c r="FC16" i="23"/>
  <c r="FD16" i="23"/>
  <c r="CD16" i="23"/>
  <c r="FE16" i="23"/>
  <c r="CE16" i="23"/>
  <c r="FF16" i="23"/>
  <c r="CF16" i="23"/>
  <c r="FG16" i="23"/>
  <c r="CG16" i="23"/>
  <c r="FH16" i="23"/>
  <c r="CH16" i="23"/>
  <c r="FI16" i="23"/>
  <c r="CI16" i="23"/>
  <c r="FJ16" i="23"/>
  <c r="CJ16" i="23"/>
  <c r="FK16" i="23"/>
  <c r="CK16" i="23"/>
  <c r="FL16" i="23"/>
  <c r="CL16" i="23"/>
  <c r="FM16" i="23"/>
  <c r="CM16" i="23"/>
  <c r="FN16" i="23"/>
  <c r="CN16" i="23"/>
  <c r="FO16" i="23"/>
  <c r="CO16" i="23"/>
  <c r="FP16" i="23"/>
  <c r="FQ16" i="23"/>
  <c r="FR16" i="23"/>
  <c r="FU16" i="23"/>
  <c r="FX16" i="23"/>
  <c r="FY16" i="23"/>
  <c r="FZ16" i="23"/>
  <c r="GG16" i="23"/>
  <c r="GH16" i="23"/>
  <c r="GK16" i="23"/>
  <c r="GN16" i="23"/>
  <c r="GO16" i="23"/>
  <c r="GP16" i="23"/>
  <c r="GW16" i="23"/>
  <c r="GX16" i="23"/>
  <c r="HA16" i="23"/>
  <c r="HD16" i="23"/>
  <c r="CP17" i="23"/>
  <c r="FQ17" i="23"/>
  <c r="CQ17" i="23"/>
  <c r="FR17" i="23"/>
  <c r="CR17" i="23"/>
  <c r="FS17" i="23"/>
  <c r="CS17" i="23"/>
  <c r="FT17" i="23"/>
  <c r="CT17" i="23"/>
  <c r="CU17" i="23"/>
  <c r="CV17" i="23"/>
  <c r="CW17" i="23"/>
  <c r="FX17" i="23"/>
  <c r="CX17" i="23"/>
  <c r="FY17" i="23"/>
  <c r="CY17" i="23"/>
  <c r="CZ17" i="23"/>
  <c r="GA17" i="23"/>
  <c r="DA17" i="23"/>
  <c r="GB17" i="23"/>
  <c r="DB17" i="23"/>
  <c r="DC17" i="23"/>
  <c r="DD17" i="23"/>
  <c r="DE17" i="23"/>
  <c r="GF17" i="23"/>
  <c r="DF17" i="23"/>
  <c r="GG17" i="23"/>
  <c r="DG17" i="23"/>
  <c r="GH17" i="23"/>
  <c r="DH17" i="23"/>
  <c r="GI17" i="23"/>
  <c r="DI17" i="23"/>
  <c r="GJ17" i="23"/>
  <c r="DJ17" i="23"/>
  <c r="DK17" i="23"/>
  <c r="DL17" i="23"/>
  <c r="DM17" i="23"/>
  <c r="GN17" i="23"/>
  <c r="DN17" i="23"/>
  <c r="GO17" i="23"/>
  <c r="DO17" i="23"/>
  <c r="DP17" i="23"/>
  <c r="GQ17" i="23"/>
  <c r="DQ17" i="23"/>
  <c r="GR17" i="23"/>
  <c r="DR17" i="23"/>
  <c r="DS17" i="23"/>
  <c r="DT17" i="23"/>
  <c r="DU17" i="23"/>
  <c r="GV17" i="23"/>
  <c r="DV17" i="23"/>
  <c r="GW17" i="23"/>
  <c r="DW17" i="23"/>
  <c r="GX17" i="23"/>
  <c r="DX17" i="23"/>
  <c r="GY17" i="23"/>
  <c r="DY17" i="23"/>
  <c r="GZ17" i="23"/>
  <c r="DZ17" i="23"/>
  <c r="EA17" i="23"/>
  <c r="EB17" i="23"/>
  <c r="EC17" i="23"/>
  <c r="HD17" i="23"/>
  <c r="ED17" i="23"/>
  <c r="EE17" i="23"/>
  <c r="EF17" i="23"/>
  <c r="EG17" i="23"/>
  <c r="EH17" i="23"/>
  <c r="EI17" i="23"/>
  <c r="EJ17" i="23"/>
  <c r="EK17" i="23"/>
  <c r="EL17" i="23"/>
  <c r="EM17" i="23"/>
  <c r="EN17" i="23"/>
  <c r="EO17" i="23"/>
  <c r="EP17" i="23"/>
  <c r="EQ17" i="23"/>
  <c r="ER17" i="23"/>
  <c r="ES17" i="23"/>
  <c r="ET17" i="23"/>
  <c r="EU17" i="23"/>
  <c r="EV17" i="23"/>
  <c r="EW17" i="23"/>
  <c r="EX17" i="23"/>
  <c r="EY17" i="23"/>
  <c r="EZ17" i="23"/>
  <c r="FA17" i="23"/>
  <c r="FB17" i="23"/>
  <c r="FC17" i="23"/>
  <c r="FD17" i="23"/>
  <c r="CD17" i="23"/>
  <c r="FE17" i="23"/>
  <c r="CE17" i="23"/>
  <c r="FF17" i="23"/>
  <c r="CF17" i="23"/>
  <c r="FG17" i="23"/>
  <c r="CG17" i="23"/>
  <c r="FH17" i="23"/>
  <c r="CH17" i="23"/>
  <c r="FI17" i="23"/>
  <c r="CI17" i="23"/>
  <c r="FJ17" i="23"/>
  <c r="CJ17" i="23"/>
  <c r="FK17" i="23"/>
  <c r="CK17" i="23"/>
  <c r="FL17" i="23"/>
  <c r="CL17" i="23"/>
  <c r="FM17" i="23"/>
  <c r="CM17" i="23"/>
  <c r="FN17" i="23"/>
  <c r="CN17" i="23"/>
  <c r="FO17" i="23"/>
  <c r="CO17" i="23"/>
  <c r="FP17" i="23"/>
  <c r="FU17" i="23"/>
  <c r="FV17" i="23"/>
  <c r="FW17" i="23"/>
  <c r="FZ17" i="23"/>
  <c r="GC17" i="23"/>
  <c r="GD17" i="23"/>
  <c r="GE17" i="23"/>
  <c r="GK17" i="23"/>
  <c r="GL17" i="23"/>
  <c r="GM17" i="23"/>
  <c r="GP17" i="23"/>
  <c r="GS17" i="23"/>
  <c r="GT17" i="23"/>
  <c r="GU17" i="23"/>
  <c r="HA17" i="23"/>
  <c r="HB17" i="23"/>
  <c r="HC17" i="23"/>
  <c r="CP18" i="23"/>
  <c r="FQ18" i="23"/>
  <c r="CQ18" i="23"/>
  <c r="CR18" i="23"/>
  <c r="CS18" i="23"/>
  <c r="CT18" i="23"/>
  <c r="FU18" i="23"/>
  <c r="CU18" i="23"/>
  <c r="FV18" i="23"/>
  <c r="CV18" i="23"/>
  <c r="FW18" i="23"/>
  <c r="CW18" i="23"/>
  <c r="FX18" i="23"/>
  <c r="CX18" i="23"/>
  <c r="FY18" i="23"/>
  <c r="CY18" i="23"/>
  <c r="CZ18" i="23"/>
  <c r="DA18" i="23"/>
  <c r="DB18" i="23"/>
  <c r="GC18" i="23"/>
  <c r="DC18" i="23"/>
  <c r="GD18" i="23"/>
  <c r="DD18" i="23"/>
  <c r="GE18" i="23"/>
  <c r="DE18" i="23"/>
  <c r="GF18" i="23"/>
  <c r="DF18" i="23"/>
  <c r="GG18" i="23"/>
  <c r="DG18" i="23"/>
  <c r="DH18" i="23"/>
  <c r="DI18" i="23"/>
  <c r="DJ18" i="23"/>
  <c r="GK18" i="23"/>
  <c r="DK18" i="23"/>
  <c r="GL18" i="23"/>
  <c r="DL18" i="23"/>
  <c r="DM18" i="23"/>
  <c r="GN18" i="23"/>
  <c r="DN18" i="23"/>
  <c r="GO18" i="23"/>
  <c r="DO18" i="23"/>
  <c r="DP18" i="23"/>
  <c r="DQ18" i="23"/>
  <c r="DR18" i="23"/>
  <c r="GS18" i="23"/>
  <c r="DS18" i="23"/>
  <c r="GT18" i="23"/>
  <c r="DT18" i="23"/>
  <c r="GU18" i="23"/>
  <c r="DU18" i="23"/>
  <c r="GV18" i="23"/>
  <c r="DV18" i="23"/>
  <c r="GW18" i="23"/>
  <c r="DW18" i="23"/>
  <c r="DX18" i="23"/>
  <c r="DY18" i="23"/>
  <c r="DZ18" i="23"/>
  <c r="HA18" i="23"/>
  <c r="EA18" i="23"/>
  <c r="HB18" i="23"/>
  <c r="EB18" i="23"/>
  <c r="HC18" i="23"/>
  <c r="EC18" i="23"/>
  <c r="HD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ET18" i="23"/>
  <c r="EU18" i="23"/>
  <c r="EV18" i="23"/>
  <c r="EW18" i="23"/>
  <c r="EX18" i="23"/>
  <c r="EY18" i="23"/>
  <c r="EZ18" i="23"/>
  <c r="FA18" i="23"/>
  <c r="FB18" i="23"/>
  <c r="FC18" i="23"/>
  <c r="FD18" i="23"/>
  <c r="CD18" i="23"/>
  <c r="FE18" i="23"/>
  <c r="CE18" i="23"/>
  <c r="FF18" i="23"/>
  <c r="CF18" i="23"/>
  <c r="FG18" i="23"/>
  <c r="CG18" i="23"/>
  <c r="FH18" i="23"/>
  <c r="CH18" i="23"/>
  <c r="FI18" i="23"/>
  <c r="CI18" i="23"/>
  <c r="FJ18" i="23"/>
  <c r="CJ18" i="23"/>
  <c r="FK18" i="23"/>
  <c r="CK18" i="23"/>
  <c r="FL18" i="23"/>
  <c r="CL18" i="23"/>
  <c r="FM18" i="23"/>
  <c r="CM18" i="23"/>
  <c r="FN18" i="23"/>
  <c r="CN18" i="23"/>
  <c r="FO18" i="23"/>
  <c r="CO18" i="23"/>
  <c r="FP18" i="23"/>
  <c r="FR18" i="23"/>
  <c r="FS18" i="23"/>
  <c r="FT18" i="23"/>
  <c r="FZ18" i="23"/>
  <c r="GA18" i="23"/>
  <c r="GB18" i="23"/>
  <c r="GH18" i="23"/>
  <c r="GI18" i="23"/>
  <c r="GJ18" i="23"/>
  <c r="GM18" i="23"/>
  <c r="GP18" i="23"/>
  <c r="GQ18" i="23"/>
  <c r="GR18" i="23"/>
  <c r="GX18" i="23"/>
  <c r="GY18" i="23"/>
  <c r="GZ18" i="23"/>
  <c r="CP19" i="23"/>
  <c r="CQ19" i="23"/>
  <c r="FR19" i="23"/>
  <c r="CR19" i="23"/>
  <c r="FS19" i="23"/>
  <c r="CS19" i="23"/>
  <c r="CT19" i="23"/>
  <c r="FU19" i="23"/>
  <c r="CU19" i="23"/>
  <c r="FV19" i="23"/>
  <c r="CV19" i="23"/>
  <c r="CW19" i="23"/>
  <c r="CX19" i="23"/>
  <c r="CY19" i="23"/>
  <c r="FZ19" i="23"/>
  <c r="CZ19" i="23"/>
  <c r="GA19" i="23"/>
  <c r="DA19" i="23"/>
  <c r="DB19" i="23"/>
  <c r="GC19" i="23"/>
  <c r="DC19" i="23"/>
  <c r="GD19" i="23"/>
  <c r="DD19" i="23"/>
  <c r="GE19" i="23"/>
  <c r="DE19" i="23"/>
  <c r="DF19" i="23"/>
  <c r="DG19" i="23"/>
  <c r="GH19" i="23"/>
  <c r="DH19" i="23"/>
  <c r="GI19" i="23"/>
  <c r="DI19" i="23"/>
  <c r="DJ19" i="23"/>
  <c r="GK19" i="23"/>
  <c r="DK19" i="23"/>
  <c r="GL19" i="23"/>
  <c r="DL19" i="23"/>
  <c r="DM19" i="23"/>
  <c r="DN19" i="23"/>
  <c r="DO19" i="23"/>
  <c r="GP19" i="23"/>
  <c r="DP19" i="23"/>
  <c r="GQ19" i="23"/>
  <c r="DQ19" i="23"/>
  <c r="DR19" i="23"/>
  <c r="GS19" i="23"/>
  <c r="DS19" i="23"/>
  <c r="GT19" i="23"/>
  <c r="DT19" i="23"/>
  <c r="GU19" i="23"/>
  <c r="DU19" i="23"/>
  <c r="DV19" i="23"/>
  <c r="DW19" i="23"/>
  <c r="GX19" i="23"/>
  <c r="DX19" i="23"/>
  <c r="GY19" i="23"/>
  <c r="DY19" i="23"/>
  <c r="DZ19" i="23"/>
  <c r="HA19" i="23"/>
  <c r="EA19" i="23"/>
  <c r="HB19" i="23"/>
  <c r="EB19" i="23"/>
  <c r="EC19" i="23"/>
  <c r="ED19" i="23"/>
  <c r="EE19" i="23"/>
  <c r="EF19" i="23"/>
  <c r="EG19" i="23"/>
  <c r="EH19" i="23"/>
  <c r="EI19" i="23"/>
  <c r="EJ19" i="23"/>
  <c r="EK19" i="23"/>
  <c r="EL19" i="23"/>
  <c r="EM19" i="23"/>
  <c r="EN19" i="23"/>
  <c r="EO19" i="23"/>
  <c r="EP19" i="23"/>
  <c r="EQ19" i="23"/>
  <c r="ER19" i="23"/>
  <c r="ES19" i="23"/>
  <c r="ET19" i="23"/>
  <c r="EU19" i="23"/>
  <c r="EV19" i="23"/>
  <c r="EW19" i="23"/>
  <c r="EX19" i="23"/>
  <c r="EY19" i="23"/>
  <c r="EZ19" i="23"/>
  <c r="FA19" i="23"/>
  <c r="FB19" i="23"/>
  <c r="FC19" i="23"/>
  <c r="FD19" i="23"/>
  <c r="CD19" i="23"/>
  <c r="FE19" i="23"/>
  <c r="CE19" i="23"/>
  <c r="FF19" i="23"/>
  <c r="CF19" i="23"/>
  <c r="FG19" i="23"/>
  <c r="CG19" i="23"/>
  <c r="FH19" i="23"/>
  <c r="CH19" i="23"/>
  <c r="FI19" i="23"/>
  <c r="CI19" i="23"/>
  <c r="FJ19" i="23"/>
  <c r="CJ19" i="23"/>
  <c r="FK19" i="23"/>
  <c r="CK19" i="23"/>
  <c r="FL19" i="23"/>
  <c r="CL19" i="23"/>
  <c r="FM19" i="23"/>
  <c r="CM19" i="23"/>
  <c r="FN19" i="23"/>
  <c r="CN19" i="23"/>
  <c r="FO19" i="23"/>
  <c r="CO19" i="23"/>
  <c r="FP19" i="23"/>
  <c r="FQ19" i="23"/>
  <c r="FT19" i="23"/>
  <c r="FW19" i="23"/>
  <c r="FX19" i="23"/>
  <c r="FY19" i="23"/>
  <c r="GB19" i="23"/>
  <c r="GF19" i="23"/>
  <c r="GG19" i="23"/>
  <c r="GJ19" i="23"/>
  <c r="GM19" i="23"/>
  <c r="GN19" i="23"/>
  <c r="GO19" i="23"/>
  <c r="GR19" i="23"/>
  <c r="GV19" i="23"/>
  <c r="GW19" i="23"/>
  <c r="GZ19" i="23"/>
  <c r="HC19" i="23"/>
  <c r="HD19" i="23"/>
  <c r="CP20" i="23"/>
  <c r="CQ20" i="23"/>
  <c r="FR20" i="23"/>
  <c r="CR20" i="23"/>
  <c r="FS20" i="23"/>
  <c r="CS20" i="23"/>
  <c r="FT20" i="23"/>
  <c r="CT20" i="23"/>
  <c r="CU20" i="23"/>
  <c r="CV20" i="23"/>
  <c r="FW20" i="23"/>
  <c r="CW20" i="23"/>
  <c r="FX20" i="23"/>
  <c r="CX20" i="23"/>
  <c r="FY20" i="23"/>
  <c r="CY20" i="23"/>
  <c r="FZ20" i="23"/>
  <c r="CZ20" i="23"/>
  <c r="GA20" i="23"/>
  <c r="DA20" i="23"/>
  <c r="GB20" i="23"/>
  <c r="DB20" i="23"/>
  <c r="DC20" i="23"/>
  <c r="DD20" i="23"/>
  <c r="GE20" i="23"/>
  <c r="DE20" i="23"/>
  <c r="GF20" i="23"/>
  <c r="DF20" i="23"/>
  <c r="DG20" i="23"/>
  <c r="GH20" i="23"/>
  <c r="DH20" i="23"/>
  <c r="GI20" i="23"/>
  <c r="DI20" i="23"/>
  <c r="GJ20" i="23"/>
  <c r="DJ20" i="23"/>
  <c r="DK20" i="23"/>
  <c r="DL20" i="23"/>
  <c r="GM20" i="23"/>
  <c r="DM20" i="23"/>
  <c r="GN20" i="23"/>
  <c r="DN20" i="23"/>
  <c r="GO20" i="23"/>
  <c r="DO20" i="23"/>
  <c r="GP20" i="23"/>
  <c r="DP20" i="23"/>
  <c r="GQ20" i="23"/>
  <c r="DQ20" i="23"/>
  <c r="GR20" i="23"/>
  <c r="DR20" i="23"/>
  <c r="DS20" i="23"/>
  <c r="DT20" i="23"/>
  <c r="GU20" i="23"/>
  <c r="DU20" i="23"/>
  <c r="GV20" i="23"/>
  <c r="DV20" i="23"/>
  <c r="DW20" i="23"/>
  <c r="GX20" i="23"/>
  <c r="DX20" i="23"/>
  <c r="GY20" i="23"/>
  <c r="DY20" i="23"/>
  <c r="GZ20" i="23"/>
  <c r="DZ20" i="23"/>
  <c r="EA20" i="23"/>
  <c r="EB20" i="23"/>
  <c r="HC20" i="23"/>
  <c r="EC20" i="23"/>
  <c r="HD20" i="23"/>
  <c r="ED20" i="23"/>
  <c r="EE20" i="23"/>
  <c r="EF20" i="23"/>
  <c r="EG20" i="23"/>
  <c r="EH20" i="23"/>
  <c r="EI20" i="23"/>
  <c r="EJ20" i="23"/>
  <c r="EK20" i="23"/>
  <c r="EL20" i="23"/>
  <c r="EM20" i="23"/>
  <c r="EN20" i="23"/>
  <c r="EO20" i="23"/>
  <c r="EP20" i="23"/>
  <c r="EQ20" i="23"/>
  <c r="ER20" i="23"/>
  <c r="ES20" i="23"/>
  <c r="ET20" i="23"/>
  <c r="EU20" i="23"/>
  <c r="EV20" i="23"/>
  <c r="EW20" i="23"/>
  <c r="EX20" i="23"/>
  <c r="EY20" i="23"/>
  <c r="EZ20" i="23"/>
  <c r="FA20" i="23"/>
  <c r="FB20" i="23"/>
  <c r="FC20" i="23"/>
  <c r="FD20" i="23"/>
  <c r="CD20" i="23"/>
  <c r="FE20" i="23"/>
  <c r="CE20" i="23"/>
  <c r="FF20" i="23"/>
  <c r="CF20" i="23"/>
  <c r="FG20" i="23"/>
  <c r="CG20" i="23"/>
  <c r="FH20" i="23"/>
  <c r="CH20" i="23"/>
  <c r="FI20" i="23"/>
  <c r="CI20" i="23"/>
  <c r="FJ20" i="23"/>
  <c r="CJ20" i="23"/>
  <c r="FK20" i="23"/>
  <c r="CK20" i="23"/>
  <c r="FL20" i="23"/>
  <c r="CL20" i="23"/>
  <c r="FM20" i="23"/>
  <c r="CM20" i="23"/>
  <c r="FN20" i="23"/>
  <c r="CN20" i="23"/>
  <c r="FO20" i="23"/>
  <c r="CO20" i="23"/>
  <c r="FP20" i="23"/>
  <c r="FQ20" i="23"/>
  <c r="FU20" i="23"/>
  <c r="FV20" i="23"/>
  <c r="GC20" i="23"/>
  <c r="GD20" i="23"/>
  <c r="GG20" i="23"/>
  <c r="GK20" i="23"/>
  <c r="GL20" i="23"/>
  <c r="GS20" i="23"/>
  <c r="GT20" i="23"/>
  <c r="GW20" i="23"/>
  <c r="HA20" i="23"/>
  <c r="HB20" i="23"/>
  <c r="CP21" i="23"/>
  <c r="CQ21" i="23"/>
  <c r="CR21" i="23"/>
  <c r="CS21" i="23"/>
  <c r="FT21" i="23"/>
  <c r="CT21" i="23"/>
  <c r="FU21" i="23"/>
  <c r="CU21" i="23"/>
  <c r="FV21" i="23"/>
  <c r="CV21" i="23"/>
  <c r="FW21" i="23"/>
  <c r="CW21" i="23"/>
  <c r="FX21" i="23"/>
  <c r="CX21" i="23"/>
  <c r="FY21" i="23"/>
  <c r="CY21" i="23"/>
  <c r="CZ21" i="23"/>
  <c r="DA21" i="23"/>
  <c r="GB21" i="23"/>
  <c r="DB21" i="23"/>
  <c r="GC21" i="23"/>
  <c r="DC21" i="23"/>
  <c r="DD21" i="23"/>
  <c r="GE21" i="23"/>
  <c r="DE21" i="23"/>
  <c r="GF21" i="23"/>
  <c r="DF21" i="23"/>
  <c r="DG21" i="23"/>
  <c r="DH21" i="23"/>
  <c r="DI21" i="23"/>
  <c r="GJ21" i="23"/>
  <c r="DJ21" i="23"/>
  <c r="GK21" i="23"/>
  <c r="DK21" i="23"/>
  <c r="GL21" i="23"/>
  <c r="DL21" i="23"/>
  <c r="GM21" i="23"/>
  <c r="DM21" i="23"/>
  <c r="GN21" i="23"/>
  <c r="DN21" i="23"/>
  <c r="GO21" i="23"/>
  <c r="DO21" i="23"/>
  <c r="DP21" i="23"/>
  <c r="DQ21" i="23"/>
  <c r="GR21" i="23"/>
  <c r="DR21" i="23"/>
  <c r="GS21" i="23"/>
  <c r="DS21" i="23"/>
  <c r="DT21" i="23"/>
  <c r="GU21" i="23"/>
  <c r="DU21" i="23"/>
  <c r="GV21" i="23"/>
  <c r="DV21" i="23"/>
  <c r="DW21" i="23"/>
  <c r="DX21" i="23"/>
  <c r="DY21" i="23"/>
  <c r="GZ21" i="23"/>
  <c r="DZ21" i="23"/>
  <c r="HA21" i="23"/>
  <c r="EA21" i="23"/>
  <c r="HB21" i="23"/>
  <c r="EB21" i="23"/>
  <c r="HC21" i="23"/>
  <c r="EC21" i="23"/>
  <c r="HD21" i="23"/>
  <c r="ED21" i="23"/>
  <c r="EE21" i="23"/>
  <c r="EF21" i="23"/>
  <c r="EG21" i="23"/>
  <c r="EH21" i="23"/>
  <c r="EI21" i="23"/>
  <c r="EJ21" i="23"/>
  <c r="EK21" i="23"/>
  <c r="EL21" i="23"/>
  <c r="EM21" i="23"/>
  <c r="EN21" i="23"/>
  <c r="EO21" i="23"/>
  <c r="EP21" i="23"/>
  <c r="EQ21" i="23"/>
  <c r="ER21" i="23"/>
  <c r="ES21" i="23"/>
  <c r="ET21" i="23"/>
  <c r="EU21" i="23"/>
  <c r="EV21" i="23"/>
  <c r="EW21" i="23"/>
  <c r="EX21" i="23"/>
  <c r="EY21" i="23"/>
  <c r="EZ21" i="23"/>
  <c r="FA21" i="23"/>
  <c r="FB21" i="23"/>
  <c r="FC21" i="23"/>
  <c r="FD21" i="23"/>
  <c r="CD21" i="23"/>
  <c r="FE21" i="23"/>
  <c r="CE21" i="23"/>
  <c r="FF21" i="23"/>
  <c r="CF21" i="23"/>
  <c r="FG21" i="23"/>
  <c r="CG21" i="23"/>
  <c r="FH21" i="23"/>
  <c r="CH21" i="23"/>
  <c r="FI21" i="23"/>
  <c r="CI21" i="23"/>
  <c r="FJ21" i="23"/>
  <c r="CJ21" i="23"/>
  <c r="FK21" i="23"/>
  <c r="CK21" i="23"/>
  <c r="FL21" i="23"/>
  <c r="CL21" i="23"/>
  <c r="FM21" i="23"/>
  <c r="CM21" i="23"/>
  <c r="FN21" i="23"/>
  <c r="CN21" i="23"/>
  <c r="FO21" i="23"/>
  <c r="CO21" i="23"/>
  <c r="FP21" i="23"/>
  <c r="FQ21" i="23"/>
  <c r="FR21" i="23"/>
  <c r="FS21" i="23"/>
  <c r="FZ21" i="23"/>
  <c r="GA21" i="23"/>
  <c r="GD21" i="23"/>
  <c r="GG21" i="23"/>
  <c r="GH21" i="23"/>
  <c r="GI21" i="23"/>
  <c r="GP21" i="23"/>
  <c r="GQ21" i="23"/>
  <c r="GT21" i="23"/>
  <c r="GW21" i="23"/>
  <c r="GX21" i="23"/>
  <c r="GY21" i="23"/>
  <c r="CP22" i="23"/>
  <c r="FQ22" i="23"/>
  <c r="CQ22" i="23"/>
  <c r="FR22" i="23"/>
  <c r="CR22" i="23"/>
  <c r="FS22" i="23"/>
  <c r="CS22" i="23"/>
  <c r="FT22" i="23"/>
  <c r="CT22" i="23"/>
  <c r="FU22" i="23"/>
  <c r="CU22" i="23"/>
  <c r="CV22" i="23"/>
  <c r="CW22" i="23"/>
  <c r="CX22" i="23"/>
  <c r="FY22" i="23"/>
  <c r="CY22" i="23"/>
  <c r="FZ22" i="23"/>
  <c r="CZ22" i="23"/>
  <c r="DA22" i="23"/>
  <c r="GB22" i="23"/>
  <c r="DB22" i="23"/>
  <c r="GC22" i="23"/>
  <c r="DC22" i="23"/>
  <c r="DD22" i="23"/>
  <c r="DE22" i="23"/>
  <c r="DF22" i="23"/>
  <c r="GG22" i="23"/>
  <c r="DG22" i="23"/>
  <c r="GH22" i="23"/>
  <c r="DH22" i="23"/>
  <c r="GI22" i="23"/>
  <c r="DI22" i="23"/>
  <c r="GJ22" i="23"/>
  <c r="DJ22" i="23"/>
  <c r="GK22" i="23"/>
  <c r="DK22" i="23"/>
  <c r="DL22" i="23"/>
  <c r="DM22" i="23"/>
  <c r="DN22" i="23"/>
  <c r="GO22" i="23"/>
  <c r="DO22" i="23"/>
  <c r="GP22" i="23"/>
  <c r="DP22" i="23"/>
  <c r="DQ22" i="23"/>
  <c r="GR22" i="23"/>
  <c r="DR22" i="23"/>
  <c r="GS22" i="23"/>
  <c r="DS22" i="23"/>
  <c r="DT22" i="23"/>
  <c r="DU22" i="23"/>
  <c r="DV22" i="23"/>
  <c r="GW22" i="23"/>
  <c r="DW22" i="23"/>
  <c r="GX22" i="23"/>
  <c r="DX22" i="23"/>
  <c r="GY22" i="23"/>
  <c r="DY22" i="23"/>
  <c r="GZ22" i="23"/>
  <c r="DZ22" i="23"/>
  <c r="HA22" i="23"/>
  <c r="EA22" i="23"/>
  <c r="EB22" i="23"/>
  <c r="EC22" i="23"/>
  <c r="ED22" i="23"/>
  <c r="EE22" i="23"/>
  <c r="EF22" i="23"/>
  <c r="EG22" i="23"/>
  <c r="EH22" i="23"/>
  <c r="EI22" i="23"/>
  <c r="EJ22" i="23"/>
  <c r="EK22" i="23"/>
  <c r="EL22" i="23"/>
  <c r="EM22" i="23"/>
  <c r="EN22" i="23"/>
  <c r="EO22" i="23"/>
  <c r="EP22" i="23"/>
  <c r="EQ22" i="23"/>
  <c r="ER22" i="23"/>
  <c r="ES22" i="23"/>
  <c r="ET22" i="23"/>
  <c r="EU22" i="23"/>
  <c r="EV22" i="23"/>
  <c r="EW22" i="23"/>
  <c r="EX22" i="23"/>
  <c r="EY22" i="23"/>
  <c r="EZ22" i="23"/>
  <c r="FA22" i="23"/>
  <c r="FB22" i="23"/>
  <c r="FC22" i="23"/>
  <c r="FD22" i="23"/>
  <c r="CD22" i="23"/>
  <c r="FE22" i="23"/>
  <c r="CE22" i="23"/>
  <c r="FF22" i="23"/>
  <c r="CF22" i="23"/>
  <c r="FG22" i="23"/>
  <c r="CG22" i="23"/>
  <c r="FH22" i="23"/>
  <c r="CH22" i="23"/>
  <c r="FI22" i="23"/>
  <c r="CI22" i="23"/>
  <c r="FJ22" i="23"/>
  <c r="CJ22" i="23"/>
  <c r="FK22" i="23"/>
  <c r="CK22" i="23"/>
  <c r="FL22" i="23"/>
  <c r="CL22" i="23"/>
  <c r="FM22" i="23"/>
  <c r="CM22" i="23"/>
  <c r="FN22" i="23"/>
  <c r="CN22" i="23"/>
  <c r="FO22" i="23"/>
  <c r="CO22" i="23"/>
  <c r="FP22" i="23"/>
  <c r="FV22" i="23"/>
  <c r="FW22" i="23"/>
  <c r="FX22" i="23"/>
  <c r="GA22" i="23"/>
  <c r="GD22" i="23"/>
  <c r="GE22" i="23"/>
  <c r="GF22" i="23"/>
  <c r="GL22" i="23"/>
  <c r="GM22" i="23"/>
  <c r="GN22" i="23"/>
  <c r="GQ22" i="23"/>
  <c r="GT22" i="23"/>
  <c r="GU22" i="23"/>
  <c r="GV22" i="23"/>
  <c r="HB22" i="23"/>
  <c r="HC22" i="23"/>
  <c r="HD22" i="23"/>
  <c r="CP23" i="23"/>
  <c r="FQ23" i="23"/>
  <c r="CQ23" i="23"/>
  <c r="FR23" i="23"/>
  <c r="CR23" i="23"/>
  <c r="FS23" i="23"/>
  <c r="CS23" i="23"/>
  <c r="CT23" i="23"/>
  <c r="CU23" i="23"/>
  <c r="FV23" i="23"/>
  <c r="CV23" i="23"/>
  <c r="FW23" i="23"/>
  <c r="CW23" i="23"/>
  <c r="CX23" i="23"/>
  <c r="FY23" i="23"/>
  <c r="CY23" i="23"/>
  <c r="FZ23" i="23"/>
  <c r="CZ23" i="23"/>
  <c r="DA23" i="23"/>
  <c r="DB23" i="23"/>
  <c r="DC23" i="23"/>
  <c r="GD23" i="23"/>
  <c r="DD23" i="23"/>
  <c r="GE23" i="23"/>
  <c r="DE23" i="23"/>
  <c r="DF23" i="23"/>
  <c r="GG23" i="23"/>
  <c r="DG23" i="23"/>
  <c r="GH23" i="23"/>
  <c r="DH23" i="23"/>
  <c r="GI23" i="23"/>
  <c r="DI23" i="23"/>
  <c r="DJ23" i="23"/>
  <c r="DK23" i="23"/>
  <c r="GL23" i="23"/>
  <c r="DL23" i="23"/>
  <c r="GM23" i="23"/>
  <c r="DM23" i="23"/>
  <c r="DN23" i="23"/>
  <c r="GO23" i="23"/>
  <c r="DO23" i="23"/>
  <c r="GP23" i="23"/>
  <c r="DP23" i="23"/>
  <c r="GQ23" i="23"/>
  <c r="DQ23" i="23"/>
  <c r="DR23" i="23"/>
  <c r="DS23" i="23"/>
  <c r="GT23" i="23"/>
  <c r="DT23" i="23"/>
  <c r="GU23" i="23"/>
  <c r="DU23" i="23"/>
  <c r="DV23" i="23"/>
  <c r="GW23" i="23"/>
  <c r="DW23" i="23"/>
  <c r="GX23" i="23"/>
  <c r="DX23" i="23"/>
  <c r="GY23" i="23"/>
  <c r="DY23" i="23"/>
  <c r="DZ23" i="23"/>
  <c r="EA23" i="23"/>
  <c r="HB23" i="23"/>
  <c r="EB23" i="23"/>
  <c r="HC23" i="23"/>
  <c r="EC23" i="23"/>
  <c r="ED23" i="23"/>
  <c r="EE23" i="23"/>
  <c r="EF23" i="23"/>
  <c r="EG23" i="23"/>
  <c r="EH23" i="23"/>
  <c r="EI23" i="23"/>
  <c r="EJ23" i="23"/>
  <c r="EK23" i="23"/>
  <c r="EL23" i="23"/>
  <c r="EM23" i="23"/>
  <c r="EN23" i="23"/>
  <c r="EO23" i="23"/>
  <c r="EP23" i="23"/>
  <c r="EQ23" i="23"/>
  <c r="ER23" i="23"/>
  <c r="ES23" i="23"/>
  <c r="ET23" i="23"/>
  <c r="EU23" i="23"/>
  <c r="EV23" i="23"/>
  <c r="EW23" i="23"/>
  <c r="EX23" i="23"/>
  <c r="EY23" i="23"/>
  <c r="EZ23" i="23"/>
  <c r="FA23" i="23"/>
  <c r="FB23" i="23"/>
  <c r="FC23" i="23"/>
  <c r="FD23" i="23"/>
  <c r="CD23" i="23"/>
  <c r="FE23" i="23"/>
  <c r="CE23" i="23"/>
  <c r="FF23" i="23"/>
  <c r="CF23" i="23"/>
  <c r="FG23" i="23"/>
  <c r="CG23" i="23"/>
  <c r="FH23" i="23"/>
  <c r="CH23" i="23"/>
  <c r="FI23" i="23"/>
  <c r="CI23" i="23"/>
  <c r="FJ23" i="23"/>
  <c r="CJ23" i="23"/>
  <c r="FK23" i="23"/>
  <c r="CK23" i="23"/>
  <c r="FL23" i="23"/>
  <c r="CL23" i="23"/>
  <c r="FM23" i="23"/>
  <c r="CM23" i="23"/>
  <c r="FN23" i="23"/>
  <c r="CN23" i="23"/>
  <c r="FO23" i="23"/>
  <c r="CO23" i="23"/>
  <c r="FP23" i="23"/>
  <c r="FT23" i="23"/>
  <c r="FU23" i="23"/>
  <c r="FX23" i="23"/>
  <c r="GA23" i="23"/>
  <c r="GB23" i="23"/>
  <c r="GC23" i="23"/>
  <c r="GF23" i="23"/>
  <c r="GJ23" i="23"/>
  <c r="GK23" i="23"/>
  <c r="GN23" i="23"/>
  <c r="GR23" i="23"/>
  <c r="GS23" i="23"/>
  <c r="GV23" i="23"/>
  <c r="GZ23" i="23"/>
  <c r="HA23" i="23"/>
  <c r="HD23" i="23"/>
  <c r="CP24" i="23"/>
  <c r="CQ24" i="23"/>
  <c r="CR24" i="23"/>
  <c r="FS24" i="23"/>
  <c r="CS24" i="23"/>
  <c r="FT24" i="23"/>
  <c r="CT24" i="23"/>
  <c r="CU24" i="23"/>
  <c r="FV24" i="23"/>
  <c r="CV24" i="23"/>
  <c r="FW24" i="23"/>
  <c r="CW24" i="23"/>
  <c r="CX24" i="23"/>
  <c r="CY24" i="23"/>
  <c r="CZ24" i="23"/>
  <c r="GA24" i="23"/>
  <c r="DA24" i="23"/>
  <c r="GB24" i="23"/>
  <c r="DB24" i="23"/>
  <c r="GC24" i="23"/>
  <c r="DC24" i="23"/>
  <c r="GD24" i="23"/>
  <c r="DD24" i="23"/>
  <c r="GE24" i="23"/>
  <c r="DE24" i="23"/>
  <c r="GF24" i="23"/>
  <c r="DF24" i="23"/>
  <c r="DG24" i="23"/>
  <c r="DH24" i="23"/>
  <c r="GI24" i="23"/>
  <c r="DI24" i="23"/>
  <c r="GJ24" i="23"/>
  <c r="DJ24" i="23"/>
  <c r="DK24" i="23"/>
  <c r="GL24" i="23"/>
  <c r="DL24" i="23"/>
  <c r="GM24" i="23"/>
  <c r="DM24" i="23"/>
  <c r="DN24" i="23"/>
  <c r="DO24" i="23"/>
  <c r="DP24" i="23"/>
  <c r="GQ24" i="23"/>
  <c r="DQ24" i="23"/>
  <c r="GR24" i="23"/>
  <c r="DR24" i="23"/>
  <c r="GS24" i="23"/>
  <c r="DS24" i="23"/>
  <c r="GT24" i="23"/>
  <c r="DT24" i="23"/>
  <c r="GU24" i="23"/>
  <c r="DU24" i="23"/>
  <c r="GV24" i="23"/>
  <c r="DV24" i="23"/>
  <c r="DW24" i="23"/>
  <c r="DX24" i="23"/>
  <c r="GY24" i="23"/>
  <c r="DY24" i="23"/>
  <c r="GZ24" i="23"/>
  <c r="DZ24" i="23"/>
  <c r="EA24" i="23"/>
  <c r="HB24" i="23"/>
  <c r="EB24" i="23"/>
  <c r="HC24" i="23"/>
  <c r="EC24" i="23"/>
  <c r="ED24" i="23"/>
  <c r="EE24" i="23"/>
  <c r="EF24" i="23"/>
  <c r="EG24" i="23"/>
  <c r="EH24" i="23"/>
  <c r="EI24" i="23"/>
  <c r="EJ24" i="23"/>
  <c r="EK24" i="23"/>
  <c r="EL24" i="23"/>
  <c r="EM24" i="23"/>
  <c r="EN24" i="23"/>
  <c r="EO24" i="23"/>
  <c r="EP24" i="23"/>
  <c r="EQ24" i="23"/>
  <c r="ER24" i="23"/>
  <c r="ES24" i="23"/>
  <c r="ET24" i="23"/>
  <c r="EU24" i="23"/>
  <c r="EV24" i="23"/>
  <c r="EW24" i="23"/>
  <c r="EX24" i="23"/>
  <c r="EY24" i="23"/>
  <c r="EZ24" i="23"/>
  <c r="FA24" i="23"/>
  <c r="FB24" i="23"/>
  <c r="FC24" i="23"/>
  <c r="FD24" i="23"/>
  <c r="CD24" i="23"/>
  <c r="FE24" i="23"/>
  <c r="CE24" i="23"/>
  <c r="FF24" i="23"/>
  <c r="CF24" i="23"/>
  <c r="FG24" i="23"/>
  <c r="CG24" i="23"/>
  <c r="FH24" i="23"/>
  <c r="CH24" i="23"/>
  <c r="FI24" i="23"/>
  <c r="CI24" i="23"/>
  <c r="FJ24" i="23"/>
  <c r="CJ24" i="23"/>
  <c r="FK24" i="23"/>
  <c r="CK24" i="23"/>
  <c r="FL24" i="23"/>
  <c r="CL24" i="23"/>
  <c r="FM24" i="23"/>
  <c r="CM24" i="23"/>
  <c r="FN24" i="23"/>
  <c r="CN24" i="23"/>
  <c r="FO24" i="23"/>
  <c r="CO24" i="23"/>
  <c r="FP24" i="23"/>
  <c r="FQ24" i="23"/>
  <c r="FR24" i="23"/>
  <c r="FU24" i="23"/>
  <c r="FX24" i="23"/>
  <c r="FY24" i="23"/>
  <c r="FZ24" i="23"/>
  <c r="GG24" i="23"/>
  <c r="GH24" i="23"/>
  <c r="GK24" i="23"/>
  <c r="GN24" i="23"/>
  <c r="GO24" i="23"/>
  <c r="GP24" i="23"/>
  <c r="GW24" i="23"/>
  <c r="GX24" i="23"/>
  <c r="HA24" i="23"/>
  <c r="HD24" i="23"/>
  <c r="CP25" i="23"/>
  <c r="FQ25" i="23"/>
  <c r="CQ25" i="23"/>
  <c r="FR25" i="23"/>
  <c r="CR25" i="23"/>
  <c r="FS25" i="23"/>
  <c r="CS25" i="23"/>
  <c r="FT25" i="23"/>
  <c r="CT25" i="23"/>
  <c r="CU25" i="23"/>
  <c r="CV25" i="23"/>
  <c r="CW25" i="23"/>
  <c r="FX25" i="23"/>
  <c r="CX25" i="23"/>
  <c r="FY25" i="23"/>
  <c r="CY25" i="23"/>
  <c r="CZ25" i="23"/>
  <c r="GA25" i="23"/>
  <c r="DA25" i="23"/>
  <c r="GB25" i="23"/>
  <c r="DB25" i="23"/>
  <c r="DC25" i="23"/>
  <c r="DD25" i="23"/>
  <c r="DE25" i="23"/>
  <c r="GF25" i="23"/>
  <c r="DF25" i="23"/>
  <c r="GG25" i="23"/>
  <c r="DG25" i="23"/>
  <c r="GH25" i="23"/>
  <c r="DH25" i="23"/>
  <c r="GI25" i="23"/>
  <c r="DI25" i="23"/>
  <c r="GJ25" i="23"/>
  <c r="DJ25" i="23"/>
  <c r="DK25" i="23"/>
  <c r="DL25" i="23"/>
  <c r="DM25" i="23"/>
  <c r="GN25" i="23"/>
  <c r="DN25" i="23"/>
  <c r="GO25" i="23"/>
  <c r="DO25" i="23"/>
  <c r="DP25" i="23"/>
  <c r="GQ25" i="23"/>
  <c r="DQ25" i="23"/>
  <c r="GR25" i="23"/>
  <c r="DR25" i="23"/>
  <c r="DS25" i="23"/>
  <c r="DT25" i="23"/>
  <c r="DU25" i="23"/>
  <c r="GV25" i="23"/>
  <c r="DV25" i="23"/>
  <c r="GW25" i="23"/>
  <c r="DW25" i="23"/>
  <c r="GX25" i="23"/>
  <c r="DX25" i="23"/>
  <c r="GY25" i="23"/>
  <c r="DY25" i="23"/>
  <c r="GZ25" i="23"/>
  <c r="DZ25" i="23"/>
  <c r="EA25" i="23"/>
  <c r="EB25" i="23"/>
  <c r="EC25" i="23"/>
  <c r="HD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ET25" i="23"/>
  <c r="EU25" i="23"/>
  <c r="EV25" i="23"/>
  <c r="EW25" i="23"/>
  <c r="EX25" i="23"/>
  <c r="EY25" i="23"/>
  <c r="EZ25" i="23"/>
  <c r="FA25" i="23"/>
  <c r="FB25" i="23"/>
  <c r="FC25" i="23"/>
  <c r="FD25" i="23"/>
  <c r="CD25" i="23"/>
  <c r="FE25" i="23"/>
  <c r="CE25" i="23"/>
  <c r="FF25" i="23"/>
  <c r="CF25" i="23"/>
  <c r="FG25" i="23"/>
  <c r="CG25" i="23"/>
  <c r="FH25" i="23"/>
  <c r="CH25" i="23"/>
  <c r="FI25" i="23"/>
  <c r="CI25" i="23"/>
  <c r="FJ25" i="23"/>
  <c r="CJ25" i="23"/>
  <c r="FK25" i="23"/>
  <c r="CK25" i="23"/>
  <c r="FL25" i="23"/>
  <c r="CL25" i="23"/>
  <c r="FM25" i="23"/>
  <c r="CM25" i="23"/>
  <c r="FN25" i="23"/>
  <c r="CN25" i="23"/>
  <c r="FO25" i="23"/>
  <c r="CO25" i="23"/>
  <c r="FP25" i="23"/>
  <c r="FU25" i="23"/>
  <c r="FV25" i="23"/>
  <c r="FW25" i="23"/>
  <c r="FZ25" i="23"/>
  <c r="GC25" i="23"/>
  <c r="GD25" i="23"/>
  <c r="GE25" i="23"/>
  <c r="GK25" i="23"/>
  <c r="GL25" i="23"/>
  <c r="GM25" i="23"/>
  <c r="GP25" i="23"/>
  <c r="GS25" i="23"/>
  <c r="GT25" i="23"/>
  <c r="GU25" i="23"/>
  <c r="HA25" i="23"/>
  <c r="HB25" i="23"/>
  <c r="HC25" i="23"/>
  <c r="CP26" i="23"/>
  <c r="FQ26" i="23"/>
  <c r="CQ26" i="23"/>
  <c r="CR26" i="23"/>
  <c r="CS26" i="23"/>
  <c r="CT26" i="23"/>
  <c r="FU26" i="23"/>
  <c r="CU26" i="23"/>
  <c r="FV26" i="23"/>
  <c r="CV26" i="23"/>
  <c r="FW26" i="23"/>
  <c r="CW26" i="23"/>
  <c r="FX26" i="23"/>
  <c r="CX26" i="23"/>
  <c r="FY26" i="23"/>
  <c r="CY26" i="23"/>
  <c r="CZ26" i="23"/>
  <c r="DA26" i="23"/>
  <c r="DB26" i="23"/>
  <c r="GC26" i="23"/>
  <c r="DC26" i="23"/>
  <c r="GD26" i="23"/>
  <c r="DD26" i="23"/>
  <c r="GE26" i="23"/>
  <c r="DE26" i="23"/>
  <c r="GF26" i="23"/>
  <c r="DF26" i="23"/>
  <c r="GG26" i="23"/>
  <c r="DG26" i="23"/>
  <c r="DH26" i="23"/>
  <c r="DI26" i="23"/>
  <c r="DJ26" i="23"/>
  <c r="GK26" i="23"/>
  <c r="DK26" i="23"/>
  <c r="GL26" i="23"/>
  <c r="DL26" i="23"/>
  <c r="DM26" i="23"/>
  <c r="GN26" i="23"/>
  <c r="DN26" i="23"/>
  <c r="GO26" i="23"/>
  <c r="DO26" i="23"/>
  <c r="DP26" i="23"/>
  <c r="DQ26" i="23"/>
  <c r="DR26" i="23"/>
  <c r="GS26" i="23"/>
  <c r="DS26" i="23"/>
  <c r="GT26" i="23"/>
  <c r="DT26" i="23"/>
  <c r="GU26" i="23"/>
  <c r="DU26" i="23"/>
  <c r="GV26" i="23"/>
  <c r="DV26" i="23"/>
  <c r="GW26" i="23"/>
  <c r="DW26" i="23"/>
  <c r="DX26" i="23"/>
  <c r="DY26" i="23"/>
  <c r="DZ26" i="23"/>
  <c r="HA26" i="23"/>
  <c r="EA26" i="23"/>
  <c r="HB26" i="23"/>
  <c r="EB26" i="23"/>
  <c r="HC26" i="23"/>
  <c r="EC26" i="23"/>
  <c r="HD26" i="23"/>
  <c r="ED26" i="23"/>
  <c r="EE26" i="23"/>
  <c r="EF26" i="23"/>
  <c r="EG26" i="23"/>
  <c r="EH26" i="23"/>
  <c r="EI26" i="23"/>
  <c r="EJ26" i="23"/>
  <c r="EK26" i="23"/>
  <c r="EL26" i="23"/>
  <c r="EM26" i="23"/>
  <c r="EN26" i="23"/>
  <c r="EO26" i="23"/>
  <c r="EP26" i="23"/>
  <c r="EQ26" i="23"/>
  <c r="ER26" i="23"/>
  <c r="ES26" i="23"/>
  <c r="ET26" i="23"/>
  <c r="EU26" i="23"/>
  <c r="EV26" i="23"/>
  <c r="EW26" i="23"/>
  <c r="EX26" i="23"/>
  <c r="EY26" i="23"/>
  <c r="EZ26" i="23"/>
  <c r="FA26" i="23"/>
  <c r="FB26" i="23"/>
  <c r="FC26" i="23"/>
  <c r="FD26" i="23"/>
  <c r="CD26" i="23"/>
  <c r="FE26" i="23"/>
  <c r="CE26" i="23"/>
  <c r="FF26" i="23"/>
  <c r="CF26" i="23"/>
  <c r="FG26" i="23"/>
  <c r="CG26" i="23"/>
  <c r="FH26" i="23"/>
  <c r="CH26" i="23"/>
  <c r="FI26" i="23"/>
  <c r="CI26" i="23"/>
  <c r="FJ26" i="23"/>
  <c r="CJ26" i="23"/>
  <c r="FK26" i="23"/>
  <c r="CK26" i="23"/>
  <c r="FL26" i="23"/>
  <c r="CL26" i="23"/>
  <c r="FM26" i="23"/>
  <c r="CM26" i="23"/>
  <c r="FN26" i="23"/>
  <c r="CN26" i="23"/>
  <c r="FO26" i="23"/>
  <c r="CO26" i="23"/>
  <c r="FP26" i="23"/>
  <c r="FR26" i="23"/>
  <c r="FS26" i="23"/>
  <c r="FT26" i="23"/>
  <c r="FZ26" i="23"/>
  <c r="GA26" i="23"/>
  <c r="GB26" i="23"/>
  <c r="GH26" i="23"/>
  <c r="GI26" i="23"/>
  <c r="GJ26" i="23"/>
  <c r="GM26" i="23"/>
  <c r="GP26" i="23"/>
  <c r="GQ26" i="23"/>
  <c r="GR26" i="23"/>
  <c r="GX26" i="23"/>
  <c r="GY26" i="23"/>
  <c r="GZ26" i="23"/>
  <c r="CP27" i="23"/>
  <c r="CQ27" i="23"/>
  <c r="FR27" i="23"/>
  <c r="CR27" i="23"/>
  <c r="FS27" i="23"/>
  <c r="CS27" i="23"/>
  <c r="CT27" i="23"/>
  <c r="FU27" i="23"/>
  <c r="CU27" i="23"/>
  <c r="FV27" i="23"/>
  <c r="CV27" i="23"/>
  <c r="CW27" i="23"/>
  <c r="CX27" i="23"/>
  <c r="CY27" i="23"/>
  <c r="FZ27" i="23"/>
  <c r="CZ27" i="23"/>
  <c r="GA27" i="23"/>
  <c r="DA27" i="23"/>
  <c r="DB27" i="23"/>
  <c r="GC27" i="23"/>
  <c r="DC27" i="23"/>
  <c r="GD27" i="23"/>
  <c r="DD27" i="23"/>
  <c r="GE27" i="23"/>
  <c r="DE27" i="23"/>
  <c r="DF27" i="23"/>
  <c r="DG27" i="23"/>
  <c r="GH27" i="23"/>
  <c r="DH27" i="23"/>
  <c r="GI27" i="23"/>
  <c r="DI27" i="23"/>
  <c r="DJ27" i="23"/>
  <c r="GK27" i="23"/>
  <c r="DK27" i="23"/>
  <c r="GL27" i="23"/>
  <c r="DL27" i="23"/>
  <c r="DM27" i="23"/>
  <c r="DN27" i="23"/>
  <c r="DO27" i="23"/>
  <c r="GP27" i="23"/>
  <c r="DP27" i="23"/>
  <c r="GQ27" i="23"/>
  <c r="DQ27" i="23"/>
  <c r="DR27" i="23"/>
  <c r="GS27" i="23"/>
  <c r="DS27" i="23"/>
  <c r="GT27" i="23"/>
  <c r="DT27" i="23"/>
  <c r="GU27" i="23"/>
  <c r="DU27" i="23"/>
  <c r="DV27" i="23"/>
  <c r="DW27" i="23"/>
  <c r="GX27" i="23"/>
  <c r="DX27" i="23"/>
  <c r="GY27" i="23"/>
  <c r="DY27" i="23"/>
  <c r="DZ27" i="23"/>
  <c r="HA27" i="23"/>
  <c r="EA27" i="23"/>
  <c r="HB27" i="23"/>
  <c r="EB27" i="23"/>
  <c r="EC27" i="23"/>
  <c r="ED27" i="23"/>
  <c r="EE27" i="23"/>
  <c r="EF27" i="23"/>
  <c r="EG27" i="23"/>
  <c r="EH27" i="23"/>
  <c r="EI27" i="23"/>
  <c r="EJ27" i="23"/>
  <c r="EK27" i="23"/>
  <c r="EL27" i="23"/>
  <c r="EM27" i="23"/>
  <c r="EN27" i="23"/>
  <c r="EO27" i="23"/>
  <c r="EP27" i="23"/>
  <c r="EQ27" i="23"/>
  <c r="ER27" i="23"/>
  <c r="ES27" i="23"/>
  <c r="ET27" i="23"/>
  <c r="EU27" i="23"/>
  <c r="EV27" i="23"/>
  <c r="EW27" i="23"/>
  <c r="EX27" i="23"/>
  <c r="EY27" i="23"/>
  <c r="EZ27" i="23"/>
  <c r="FA27" i="23"/>
  <c r="FB27" i="23"/>
  <c r="FC27" i="23"/>
  <c r="FD27" i="23"/>
  <c r="CD27" i="23"/>
  <c r="FE27" i="23"/>
  <c r="CE27" i="23"/>
  <c r="FF27" i="23"/>
  <c r="CF27" i="23"/>
  <c r="FG27" i="23"/>
  <c r="CG27" i="23"/>
  <c r="FH27" i="23"/>
  <c r="CH27" i="23"/>
  <c r="FI27" i="23"/>
  <c r="CI27" i="23"/>
  <c r="FJ27" i="23"/>
  <c r="CJ27" i="23"/>
  <c r="FK27" i="23"/>
  <c r="CK27" i="23"/>
  <c r="FL27" i="23"/>
  <c r="CL27" i="23"/>
  <c r="FM27" i="23"/>
  <c r="CM27" i="23"/>
  <c r="FN27" i="23"/>
  <c r="CN27" i="23"/>
  <c r="FO27" i="23"/>
  <c r="CO27" i="23"/>
  <c r="FP27" i="23"/>
  <c r="FQ27" i="23"/>
  <c r="FT27" i="23"/>
  <c r="FW27" i="23"/>
  <c r="FX27" i="23"/>
  <c r="FY27" i="23"/>
  <c r="GB27" i="23"/>
  <c r="GF27" i="23"/>
  <c r="GG27" i="23"/>
  <c r="GJ27" i="23"/>
  <c r="GM27" i="23"/>
  <c r="GN27" i="23"/>
  <c r="GO27" i="23"/>
  <c r="GR27" i="23"/>
  <c r="GV27" i="23"/>
  <c r="GW27" i="23"/>
  <c r="GZ27" i="23"/>
  <c r="HC27" i="23"/>
  <c r="HD27" i="23"/>
  <c r="CP28" i="23"/>
  <c r="CQ28" i="23"/>
  <c r="FR28" i="23"/>
  <c r="CR28" i="23"/>
  <c r="FS28" i="23"/>
  <c r="CS28" i="23"/>
  <c r="FT28" i="23"/>
  <c r="CT28" i="23"/>
  <c r="CU28" i="23"/>
  <c r="CV28" i="23"/>
  <c r="FW28" i="23"/>
  <c r="CW28" i="23"/>
  <c r="FX28" i="23"/>
  <c r="CX28" i="23"/>
  <c r="FY28" i="23"/>
  <c r="CY28" i="23"/>
  <c r="FZ28" i="23"/>
  <c r="CZ28" i="23"/>
  <c r="GA28" i="23"/>
  <c r="DA28" i="23"/>
  <c r="GB28" i="23"/>
  <c r="DB28" i="23"/>
  <c r="DC28" i="23"/>
  <c r="DD28" i="23"/>
  <c r="GE28" i="23"/>
  <c r="DE28" i="23"/>
  <c r="GF28" i="23"/>
  <c r="DF28" i="23"/>
  <c r="DG28" i="23"/>
  <c r="GH28" i="23"/>
  <c r="DH28" i="23"/>
  <c r="GI28" i="23"/>
  <c r="DI28" i="23"/>
  <c r="DJ28" i="23"/>
  <c r="DK28" i="23"/>
  <c r="DL28" i="23"/>
  <c r="GM28" i="23"/>
  <c r="DM28" i="23"/>
  <c r="GN28" i="23"/>
  <c r="DN28" i="23"/>
  <c r="GO28" i="23"/>
  <c r="DO28" i="23"/>
  <c r="GP28" i="23"/>
  <c r="DP28" i="23"/>
  <c r="GQ28" i="23"/>
  <c r="DQ28" i="23"/>
  <c r="GR28" i="23"/>
  <c r="DR28" i="23"/>
  <c r="DS28" i="23"/>
  <c r="DT28" i="23"/>
  <c r="GU28" i="23"/>
  <c r="DU28" i="23"/>
  <c r="GV28" i="23"/>
  <c r="DV28" i="23"/>
  <c r="DW28" i="23"/>
  <c r="GX28" i="23"/>
  <c r="DX28" i="23"/>
  <c r="GY28" i="23"/>
  <c r="DY28" i="23"/>
  <c r="GZ28" i="23"/>
  <c r="DZ28" i="23"/>
  <c r="EA28" i="23"/>
  <c r="EB28" i="23"/>
  <c r="HC28" i="23"/>
  <c r="EC28" i="23"/>
  <c r="HD28" i="23"/>
  <c r="ED28" i="23"/>
  <c r="EE28" i="23"/>
  <c r="EF28" i="23"/>
  <c r="EG28" i="23"/>
  <c r="EH28" i="23"/>
  <c r="EI28" i="23"/>
  <c r="EJ28" i="23"/>
  <c r="EK28" i="23"/>
  <c r="EL28" i="23"/>
  <c r="EM28" i="23"/>
  <c r="EN28" i="23"/>
  <c r="EO28" i="23"/>
  <c r="EP28" i="23"/>
  <c r="EQ28" i="23"/>
  <c r="ER28" i="23"/>
  <c r="ES28" i="23"/>
  <c r="ET28" i="23"/>
  <c r="EU28" i="23"/>
  <c r="EV28" i="23"/>
  <c r="EW28" i="23"/>
  <c r="EX28" i="23"/>
  <c r="EY28" i="23"/>
  <c r="EZ28" i="23"/>
  <c r="FA28" i="23"/>
  <c r="FB28" i="23"/>
  <c r="FC28" i="23"/>
  <c r="FD28" i="23"/>
  <c r="CD28" i="23"/>
  <c r="FE28" i="23"/>
  <c r="CE28" i="23"/>
  <c r="FF28" i="23"/>
  <c r="CF28" i="23"/>
  <c r="FG28" i="23"/>
  <c r="CG28" i="23"/>
  <c r="FH28" i="23"/>
  <c r="CH28" i="23"/>
  <c r="FI28" i="23"/>
  <c r="CI28" i="23"/>
  <c r="FJ28" i="23"/>
  <c r="CJ28" i="23"/>
  <c r="FK28" i="23"/>
  <c r="CK28" i="23"/>
  <c r="FL28" i="23"/>
  <c r="CL28" i="23"/>
  <c r="FM28" i="23"/>
  <c r="CM28" i="23"/>
  <c r="FN28" i="23"/>
  <c r="CN28" i="23"/>
  <c r="FO28" i="23"/>
  <c r="CO28" i="23"/>
  <c r="FP28" i="23"/>
  <c r="FQ28" i="23"/>
  <c r="FU28" i="23"/>
  <c r="FV28" i="23"/>
  <c r="GC28" i="23"/>
  <c r="GD28" i="23"/>
  <c r="GG28" i="23"/>
  <c r="GJ28" i="23"/>
  <c r="GK28" i="23"/>
  <c r="GL28" i="23"/>
  <c r="GS28" i="23"/>
  <c r="GT28" i="23"/>
  <c r="GW28" i="23"/>
  <c r="HA28" i="23"/>
  <c r="HB28" i="23"/>
  <c r="CP29" i="23"/>
  <c r="CQ29" i="23"/>
  <c r="CR29" i="23"/>
  <c r="CS29" i="23"/>
  <c r="FT29" i="23"/>
  <c r="CT29" i="23"/>
  <c r="FU29" i="23"/>
  <c r="CU29" i="23"/>
  <c r="FV29" i="23"/>
  <c r="CV29" i="23"/>
  <c r="FW29" i="23"/>
  <c r="CW29" i="23"/>
  <c r="FX29" i="23"/>
  <c r="CX29" i="23"/>
  <c r="FY29" i="23"/>
  <c r="CY29" i="23"/>
  <c r="CZ29" i="23"/>
  <c r="DA29" i="23"/>
  <c r="GB29" i="23"/>
  <c r="DB29" i="23"/>
  <c r="GC29" i="23"/>
  <c r="DC29" i="23"/>
  <c r="DD29" i="23"/>
  <c r="GE29" i="23"/>
  <c r="DE29" i="23"/>
  <c r="GF29" i="23"/>
  <c r="DF29" i="23"/>
  <c r="DG29" i="23"/>
  <c r="DH29" i="23"/>
  <c r="DI29" i="23"/>
  <c r="GJ29" i="23"/>
  <c r="DJ29" i="23"/>
  <c r="GK29" i="23"/>
  <c r="DK29" i="23"/>
  <c r="GL29" i="23"/>
  <c r="DL29" i="23"/>
  <c r="GM29" i="23"/>
  <c r="DM29" i="23"/>
  <c r="GN29" i="23"/>
  <c r="DN29" i="23"/>
  <c r="GO29" i="23"/>
  <c r="DO29" i="23"/>
  <c r="DP29" i="23"/>
  <c r="DQ29" i="23"/>
  <c r="GR29" i="23"/>
  <c r="DR29" i="23"/>
  <c r="GS29" i="23"/>
  <c r="DS29" i="23"/>
  <c r="DT29" i="23"/>
  <c r="GU29" i="23"/>
  <c r="DU29" i="23"/>
  <c r="GV29" i="23"/>
  <c r="DV29" i="23"/>
  <c r="DW29" i="23"/>
  <c r="DX29" i="23"/>
  <c r="DY29" i="23"/>
  <c r="GZ29" i="23"/>
  <c r="DZ29" i="23"/>
  <c r="HA29" i="23"/>
  <c r="EA29" i="23"/>
  <c r="HB29" i="23"/>
  <c r="EB29" i="23"/>
  <c r="HC29" i="23"/>
  <c r="EC29" i="23"/>
  <c r="HD29" i="23"/>
  <c r="ED29" i="23"/>
  <c r="EE29" i="23"/>
  <c r="EF29" i="23"/>
  <c r="EG29" i="23"/>
  <c r="EH29" i="23"/>
  <c r="EI29" i="23"/>
  <c r="EJ29" i="23"/>
  <c r="EK29" i="23"/>
  <c r="EL29" i="23"/>
  <c r="EM29" i="23"/>
  <c r="EN29" i="23"/>
  <c r="EO29" i="23"/>
  <c r="EP29" i="23"/>
  <c r="EQ29" i="23"/>
  <c r="ER29" i="23"/>
  <c r="ES29" i="23"/>
  <c r="ET29" i="23"/>
  <c r="EU29" i="23"/>
  <c r="EV29" i="23"/>
  <c r="EW29" i="23"/>
  <c r="EX29" i="23"/>
  <c r="EY29" i="23"/>
  <c r="EZ29" i="23"/>
  <c r="FA29" i="23"/>
  <c r="FB29" i="23"/>
  <c r="FC29" i="23"/>
  <c r="FD29" i="23"/>
  <c r="CD29" i="23"/>
  <c r="FE29" i="23"/>
  <c r="CE29" i="23"/>
  <c r="FF29" i="23"/>
  <c r="CF29" i="23"/>
  <c r="FG29" i="23"/>
  <c r="CG29" i="23"/>
  <c r="FH29" i="23"/>
  <c r="CH29" i="23"/>
  <c r="FI29" i="23"/>
  <c r="CI29" i="23"/>
  <c r="FJ29" i="23"/>
  <c r="CJ29" i="23"/>
  <c r="FK29" i="23"/>
  <c r="CK29" i="23"/>
  <c r="FL29" i="23"/>
  <c r="CL29" i="23"/>
  <c r="FM29" i="23"/>
  <c r="CM29" i="23"/>
  <c r="FN29" i="23"/>
  <c r="CN29" i="23"/>
  <c r="FO29" i="23"/>
  <c r="CO29" i="23"/>
  <c r="FP29" i="23"/>
  <c r="FQ29" i="23"/>
  <c r="FR29" i="23"/>
  <c r="FS29" i="23"/>
  <c r="FZ29" i="23"/>
  <c r="GA29" i="23"/>
  <c r="GD29" i="23"/>
  <c r="GG29" i="23"/>
  <c r="GH29" i="23"/>
  <c r="GI29" i="23"/>
  <c r="GP29" i="23"/>
  <c r="GQ29" i="23"/>
  <c r="GT29" i="23"/>
  <c r="GW29" i="23"/>
  <c r="GX29" i="23"/>
  <c r="GY29" i="23"/>
  <c r="CP30" i="23"/>
  <c r="FQ30" i="23"/>
  <c r="CQ30" i="23"/>
  <c r="FR30" i="23"/>
  <c r="CR30" i="23"/>
  <c r="CS30" i="23"/>
  <c r="FT30" i="23"/>
  <c r="CT30" i="23"/>
  <c r="FU30" i="23"/>
  <c r="CU30" i="23"/>
  <c r="CV30" i="23"/>
  <c r="CW30" i="23"/>
  <c r="CX30" i="23"/>
  <c r="FY30" i="23"/>
  <c r="CY30" i="23"/>
  <c r="FZ30" i="23"/>
  <c r="CZ30" i="23"/>
  <c r="GA30" i="23"/>
  <c r="DA30" i="23"/>
  <c r="GB30" i="23"/>
  <c r="DB30" i="23"/>
  <c r="GC30" i="23"/>
  <c r="DC30" i="23"/>
  <c r="GD30" i="23"/>
  <c r="DD30" i="23"/>
  <c r="DE30" i="23"/>
  <c r="DG30" i="23"/>
  <c r="GH30" i="23"/>
  <c r="DH30" i="23"/>
  <c r="DI30" i="23"/>
  <c r="GJ30" i="23"/>
  <c r="DJ30" i="23"/>
  <c r="GK30" i="23"/>
  <c r="DK30" i="23"/>
  <c r="DL30" i="23"/>
  <c r="DM30" i="23"/>
  <c r="DN30" i="23"/>
  <c r="GO30" i="23"/>
  <c r="DO30" i="23"/>
  <c r="GP30" i="23"/>
  <c r="DP30" i="23"/>
  <c r="GQ30" i="23"/>
  <c r="DQ30" i="23"/>
  <c r="GR30" i="23"/>
  <c r="DR30" i="23"/>
  <c r="GS30" i="23"/>
  <c r="DS30" i="23"/>
  <c r="GT30" i="23"/>
  <c r="DT30" i="23"/>
  <c r="DU30" i="23"/>
  <c r="DV30" i="23"/>
  <c r="GW30" i="23"/>
  <c r="DW30" i="23"/>
  <c r="GX30" i="23"/>
  <c r="DX30" i="23"/>
  <c r="DY30" i="23"/>
  <c r="GZ30" i="23"/>
  <c r="DZ30" i="23"/>
  <c r="HA30" i="23"/>
  <c r="EA30" i="23"/>
  <c r="EB30" i="23"/>
  <c r="EC30" i="23"/>
  <c r="EF30" i="23"/>
  <c r="EG30" i="23"/>
  <c r="EH30" i="23"/>
  <c r="EI30" i="23"/>
  <c r="EJ30" i="23"/>
  <c r="EK30" i="23"/>
  <c r="EL30" i="23"/>
  <c r="EP30" i="23"/>
  <c r="EQ30" i="23"/>
  <c r="ER30" i="23"/>
  <c r="ES30" i="23"/>
  <c r="ET30" i="23"/>
  <c r="EU30" i="23"/>
  <c r="EV30" i="23"/>
  <c r="EW30" i="23"/>
  <c r="EY30" i="23"/>
  <c r="EZ30" i="23"/>
  <c r="FA30" i="23"/>
  <c r="FB30" i="23"/>
  <c r="CD30" i="23"/>
  <c r="FE30" i="23"/>
  <c r="CE30" i="23"/>
  <c r="FF30" i="23"/>
  <c r="CF30" i="23"/>
  <c r="FG30" i="23"/>
  <c r="CG30" i="23"/>
  <c r="FH30" i="23"/>
  <c r="CH30" i="23"/>
  <c r="FI30" i="23"/>
  <c r="CI30" i="23"/>
  <c r="FJ30" i="23"/>
  <c r="CJ30" i="23"/>
  <c r="FK30" i="23"/>
  <c r="CK30" i="23"/>
  <c r="FL30" i="23"/>
  <c r="CL30" i="23"/>
  <c r="FM30" i="23"/>
  <c r="CM30" i="23"/>
  <c r="FN30" i="23"/>
  <c r="CN30" i="23"/>
  <c r="FO30" i="23"/>
  <c r="CO30" i="23"/>
  <c r="FP30" i="23"/>
  <c r="FS30" i="23"/>
  <c r="FV30" i="23"/>
  <c r="FW30" i="23"/>
  <c r="FX30" i="23"/>
  <c r="GE30" i="23"/>
  <c r="GF30" i="23"/>
  <c r="GI30" i="23"/>
  <c r="GL30" i="23"/>
  <c r="GM30" i="23"/>
  <c r="GN30" i="23"/>
  <c r="GU30" i="23"/>
  <c r="GV30" i="23"/>
  <c r="GY30" i="23"/>
  <c r="HB30" i="23"/>
  <c r="HC30" i="23"/>
  <c r="HD30" i="23"/>
  <c r="CP31" i="23"/>
  <c r="FQ31" i="23"/>
  <c r="CQ31" i="23"/>
  <c r="FR31" i="23"/>
  <c r="CR31" i="23"/>
  <c r="CS31" i="23"/>
  <c r="CT31" i="23"/>
  <c r="CX31" i="23"/>
  <c r="FY31" i="23"/>
  <c r="CY31" i="23"/>
  <c r="FZ31" i="23"/>
  <c r="CZ31" i="23"/>
  <c r="GA31" i="23"/>
  <c r="DA31" i="23"/>
  <c r="DB31" i="23"/>
  <c r="DF31" i="23"/>
  <c r="GG31" i="23"/>
  <c r="DG31" i="23"/>
  <c r="GH31" i="23"/>
  <c r="DH31" i="23"/>
  <c r="GI31" i="23"/>
  <c r="DI31" i="23"/>
  <c r="DJ31" i="23"/>
  <c r="DN31" i="23"/>
  <c r="GO31" i="23"/>
  <c r="DO31" i="23"/>
  <c r="GP31" i="23"/>
  <c r="DP31" i="23"/>
  <c r="GQ31" i="23"/>
  <c r="DQ31" i="23"/>
  <c r="DR31" i="23"/>
  <c r="DV31" i="23"/>
  <c r="GW31" i="23"/>
  <c r="DW31" i="23"/>
  <c r="GX31" i="23"/>
  <c r="DX31" i="23"/>
  <c r="DY31" i="23"/>
  <c r="DZ31" i="23"/>
  <c r="EA31" i="23"/>
  <c r="HB31" i="23"/>
  <c r="ED31" i="23"/>
  <c r="EE31" i="23"/>
  <c r="EF31" i="23"/>
  <c r="EG31" i="23"/>
  <c r="EH31" i="23"/>
  <c r="EL31" i="23"/>
  <c r="EM31" i="23"/>
  <c r="EN31" i="23"/>
  <c r="EO31" i="23"/>
  <c r="EP31" i="23"/>
  <c r="ET31" i="23"/>
  <c r="EU31" i="23"/>
  <c r="EV31" i="23"/>
  <c r="EW31" i="23"/>
  <c r="EX31" i="23"/>
  <c r="FB31" i="23"/>
  <c r="FC31" i="23"/>
  <c r="FD31" i="23"/>
  <c r="CD31" i="23"/>
  <c r="FE31" i="23"/>
  <c r="CE31" i="23"/>
  <c r="FF31" i="23"/>
  <c r="CF31" i="23"/>
  <c r="FG31" i="23"/>
  <c r="CG31" i="23"/>
  <c r="FH31" i="23"/>
  <c r="CH31" i="23"/>
  <c r="FI31" i="23"/>
  <c r="CI31" i="23"/>
  <c r="FJ31" i="23"/>
  <c r="CJ31" i="23"/>
  <c r="FK31" i="23"/>
  <c r="CK31" i="23"/>
  <c r="FL31" i="23"/>
  <c r="CL31" i="23"/>
  <c r="FM31" i="23"/>
  <c r="CM31" i="23"/>
  <c r="FN31" i="23"/>
  <c r="CN31" i="23"/>
  <c r="FO31" i="23"/>
  <c r="CO31" i="23"/>
  <c r="FP31" i="23"/>
  <c r="FS31" i="23"/>
  <c r="FT31" i="23"/>
  <c r="FU31" i="23"/>
  <c r="GB31" i="23"/>
  <c r="GC31" i="23"/>
  <c r="GJ31" i="23"/>
  <c r="GK31" i="23"/>
  <c r="GR31" i="23"/>
  <c r="GS31" i="23"/>
  <c r="GY31" i="23"/>
  <c r="GZ31" i="23"/>
  <c r="HA31" i="23"/>
  <c r="CP32" i="23"/>
  <c r="CQ32" i="23"/>
  <c r="CR32" i="23"/>
  <c r="FS32" i="23"/>
  <c r="CS32" i="23"/>
  <c r="FT32" i="23"/>
  <c r="CT32" i="23"/>
  <c r="FU32" i="23"/>
  <c r="CU32" i="23"/>
  <c r="FV32" i="23"/>
  <c r="CV32" i="23"/>
  <c r="FW32" i="23"/>
  <c r="CW32" i="23"/>
  <c r="FX32" i="23"/>
  <c r="CX32" i="23"/>
  <c r="CY32" i="23"/>
  <c r="CZ32" i="23"/>
  <c r="GA32" i="23"/>
  <c r="DA32" i="23"/>
  <c r="GB32" i="23"/>
  <c r="DB32" i="23"/>
  <c r="GC32" i="23"/>
  <c r="DC32" i="23"/>
  <c r="GD32" i="23"/>
  <c r="DD32" i="23"/>
  <c r="GE32" i="23"/>
  <c r="DE32" i="23"/>
  <c r="DF32" i="23"/>
  <c r="DG32" i="23"/>
  <c r="DH32" i="23"/>
  <c r="GI32" i="23"/>
  <c r="DI32" i="23"/>
  <c r="GJ32" i="23"/>
  <c r="DJ32" i="23"/>
  <c r="GK32" i="23"/>
  <c r="DK32" i="23"/>
  <c r="GL32" i="23"/>
  <c r="DL32" i="23"/>
  <c r="GM32" i="23"/>
  <c r="DM32" i="23"/>
  <c r="GN32" i="23"/>
  <c r="DN32" i="23"/>
  <c r="DO32" i="23"/>
  <c r="DP32" i="23"/>
  <c r="GQ32" i="23"/>
  <c r="DQ32" i="23"/>
  <c r="GR32" i="23"/>
  <c r="DR32" i="23"/>
  <c r="DS32" i="23"/>
  <c r="GT32" i="23"/>
  <c r="DT32" i="23"/>
  <c r="GU32" i="23"/>
  <c r="DU32" i="23"/>
  <c r="DV32" i="23"/>
  <c r="DW32" i="23"/>
  <c r="DX32" i="23"/>
  <c r="GY32" i="23"/>
  <c r="DY32" i="23"/>
  <c r="GZ32" i="23"/>
  <c r="DZ32" i="23"/>
  <c r="HA32" i="23"/>
  <c r="EA32" i="23"/>
  <c r="HB32" i="23"/>
  <c r="EB32" i="23"/>
  <c r="HC32" i="23"/>
  <c r="EC32" i="23"/>
  <c r="HD32" i="23"/>
  <c r="ED32" i="23"/>
  <c r="EE32" i="23"/>
  <c r="EF32" i="23"/>
  <c r="EG32" i="23"/>
  <c r="EH32" i="23"/>
  <c r="EI32" i="23"/>
  <c r="EJ32" i="23"/>
  <c r="EK32" i="23"/>
  <c r="EL32" i="23"/>
  <c r="EM32" i="23"/>
  <c r="EN32" i="23"/>
  <c r="EO32" i="23"/>
  <c r="EP32" i="23"/>
  <c r="EQ32" i="23"/>
  <c r="ER32" i="23"/>
  <c r="ES32" i="23"/>
  <c r="ET32" i="23"/>
  <c r="EU32" i="23"/>
  <c r="EV32" i="23"/>
  <c r="EW32" i="23"/>
  <c r="EX32" i="23"/>
  <c r="EY32" i="23"/>
  <c r="EZ32" i="23"/>
  <c r="FA32" i="23"/>
  <c r="FB32" i="23"/>
  <c r="FC32" i="23"/>
  <c r="FD32" i="23"/>
  <c r="CD32" i="23"/>
  <c r="FE32" i="23"/>
  <c r="CE32" i="23"/>
  <c r="FF32" i="23"/>
  <c r="CF32" i="23"/>
  <c r="FG32" i="23"/>
  <c r="CG32" i="23"/>
  <c r="FH32" i="23"/>
  <c r="CH32" i="23"/>
  <c r="FI32" i="23"/>
  <c r="CI32" i="23"/>
  <c r="FJ32" i="23"/>
  <c r="CJ32" i="23"/>
  <c r="FK32" i="23"/>
  <c r="CK32" i="23"/>
  <c r="FL32" i="23"/>
  <c r="CL32" i="23"/>
  <c r="FM32" i="23"/>
  <c r="CM32" i="23"/>
  <c r="FN32" i="23"/>
  <c r="CN32" i="23"/>
  <c r="FO32" i="23"/>
  <c r="CO32" i="23"/>
  <c r="FP32" i="23"/>
  <c r="FQ32" i="23"/>
  <c r="FR32" i="23"/>
  <c r="FY32" i="23"/>
  <c r="FZ32" i="23"/>
  <c r="GF32" i="23"/>
  <c r="GG32" i="23"/>
  <c r="GH32" i="23"/>
  <c r="GO32" i="23"/>
  <c r="GP32" i="23"/>
  <c r="GS32" i="23"/>
  <c r="GV32" i="23"/>
  <c r="GW32" i="23"/>
  <c r="GX32" i="23"/>
  <c r="O34" i="23"/>
  <c r="O37" i="23"/>
  <c r="CP34" i="23"/>
  <c r="FQ34" i="23"/>
  <c r="P34" i="23"/>
  <c r="CQ34" i="23"/>
  <c r="FR34" i="23"/>
  <c r="Q34" i="23"/>
  <c r="R34" i="23"/>
  <c r="CS34" i="23"/>
  <c r="FT34" i="23"/>
  <c r="S34" i="23"/>
  <c r="S37" i="23"/>
  <c r="W34" i="23"/>
  <c r="X34" i="23"/>
  <c r="CY34" i="23"/>
  <c r="FZ34" i="23"/>
  <c r="Y34" i="23"/>
  <c r="Z34" i="23"/>
  <c r="DA34" i="23"/>
  <c r="GB34" i="23"/>
  <c r="AA34" i="23"/>
  <c r="AE34" i="23"/>
  <c r="AE37" i="23"/>
  <c r="DF34" i="23"/>
  <c r="GG34" i="23"/>
  <c r="AF34" i="23"/>
  <c r="DG34" i="23"/>
  <c r="GH34" i="23"/>
  <c r="BD34" i="23"/>
  <c r="AG34" i="23"/>
  <c r="DI34" i="23"/>
  <c r="GJ34" i="23"/>
  <c r="AH34" i="23"/>
  <c r="AH38" i="23"/>
  <c r="DJ38" i="23"/>
  <c r="GK38" i="23"/>
  <c r="AL34" i="23"/>
  <c r="AL37" i="23"/>
  <c r="AM34" i="23"/>
  <c r="DO34" i="23"/>
  <c r="GP34" i="23"/>
  <c r="AN34" i="23"/>
  <c r="AO34" i="23"/>
  <c r="DQ34" i="23"/>
  <c r="GR34" i="23"/>
  <c r="AP34" i="23"/>
  <c r="AP37" i="23"/>
  <c r="DR34" i="23"/>
  <c r="GS34" i="23"/>
  <c r="AT34" i="23"/>
  <c r="AT37" i="23"/>
  <c r="DV34" i="23"/>
  <c r="GW34" i="23"/>
  <c r="AU34" i="23"/>
  <c r="DW34" i="23"/>
  <c r="GX34" i="23"/>
  <c r="AV34" i="23"/>
  <c r="AW34" i="23"/>
  <c r="DY34" i="23"/>
  <c r="GZ34" i="23"/>
  <c r="AX34" i="23"/>
  <c r="AX37" i="23"/>
  <c r="BB34" i="23"/>
  <c r="BC34" i="23"/>
  <c r="EE34" i="23"/>
  <c r="BE34" i="23"/>
  <c r="EF34" i="23"/>
  <c r="BF34" i="23"/>
  <c r="EG34" i="23"/>
  <c r="BG34" i="23"/>
  <c r="BK34" i="23"/>
  <c r="EL34" i="23"/>
  <c r="BL34" i="23"/>
  <c r="EM34" i="23"/>
  <c r="BM34" i="23"/>
  <c r="EN34" i="23"/>
  <c r="BN34" i="23"/>
  <c r="EO34" i="23"/>
  <c r="BO34" i="23"/>
  <c r="BS34" i="23"/>
  <c r="ET34" i="23"/>
  <c r="BT34" i="23"/>
  <c r="EU34" i="23"/>
  <c r="BU34" i="23"/>
  <c r="BV34" i="23"/>
  <c r="EW34" i="23"/>
  <c r="BW34" i="23"/>
  <c r="EX34" i="23"/>
  <c r="CA34" i="23"/>
  <c r="FB34" i="23"/>
  <c r="CB34" i="23"/>
  <c r="FC34" i="23"/>
  <c r="CC34" i="23"/>
  <c r="C34" i="23"/>
  <c r="CD34" i="23"/>
  <c r="FE34" i="23"/>
  <c r="D34" i="23"/>
  <c r="CE34" i="23"/>
  <c r="FF34" i="23"/>
  <c r="E34" i="23"/>
  <c r="F34" i="23"/>
  <c r="G34" i="23"/>
  <c r="CH34" i="23"/>
  <c r="FI34" i="23"/>
  <c r="H34" i="23"/>
  <c r="CI34" i="23"/>
  <c r="FJ34" i="23"/>
  <c r="I34" i="23"/>
  <c r="J34" i="23"/>
  <c r="CK34" i="23"/>
  <c r="FL34" i="23"/>
  <c r="K34" i="23"/>
  <c r="CL34" i="23"/>
  <c r="FM34" i="23"/>
  <c r="L34" i="23"/>
  <c r="M34" i="23"/>
  <c r="N34" i="23"/>
  <c r="O35" i="23"/>
  <c r="CP35" i="23"/>
  <c r="FQ35" i="23"/>
  <c r="P35" i="23"/>
  <c r="CQ35" i="23"/>
  <c r="FR35" i="23"/>
  <c r="Q35" i="23"/>
  <c r="CR35" i="23"/>
  <c r="FS35" i="23"/>
  <c r="R35" i="23"/>
  <c r="CS35" i="23"/>
  <c r="FT35" i="23"/>
  <c r="S35" i="23"/>
  <c r="CT35" i="23"/>
  <c r="T35" i="23"/>
  <c r="CU35" i="23"/>
  <c r="FV35" i="23"/>
  <c r="U35" i="23"/>
  <c r="CV35" i="23"/>
  <c r="FW35" i="23"/>
  <c r="V35" i="23"/>
  <c r="CW35" i="23"/>
  <c r="FX35" i="23"/>
  <c r="W35" i="23"/>
  <c r="CX35" i="23"/>
  <c r="X35" i="23"/>
  <c r="CY35" i="23"/>
  <c r="FZ35" i="23"/>
  <c r="Y35" i="23"/>
  <c r="CZ35" i="23"/>
  <c r="GA35" i="23"/>
  <c r="Z35" i="23"/>
  <c r="DA35" i="23"/>
  <c r="GB35" i="23"/>
  <c r="AA35" i="23"/>
  <c r="DB35" i="23"/>
  <c r="GC35" i="23"/>
  <c r="AB35" i="23"/>
  <c r="DC35" i="23"/>
  <c r="AC35" i="23"/>
  <c r="DD35" i="23"/>
  <c r="GE35" i="23"/>
  <c r="AD35" i="23"/>
  <c r="DE35" i="23"/>
  <c r="GF35" i="23"/>
  <c r="AF35" i="23"/>
  <c r="DG35" i="23"/>
  <c r="GH35" i="23"/>
  <c r="BD35" i="23"/>
  <c r="DH35" i="23"/>
  <c r="GI35" i="23"/>
  <c r="AG35" i="23"/>
  <c r="DI35" i="23"/>
  <c r="AH35" i="23"/>
  <c r="DJ35" i="23"/>
  <c r="AI35" i="23"/>
  <c r="DK35" i="23"/>
  <c r="AJ35" i="23"/>
  <c r="DL35" i="23"/>
  <c r="GM35" i="23"/>
  <c r="AK35" i="23"/>
  <c r="DM35" i="23"/>
  <c r="GN35" i="23"/>
  <c r="AL35" i="23"/>
  <c r="DN35" i="23"/>
  <c r="AM35" i="23"/>
  <c r="DO35" i="23"/>
  <c r="GP35" i="23"/>
  <c r="AN35" i="23"/>
  <c r="DP35" i="23"/>
  <c r="GQ35" i="23"/>
  <c r="AO35" i="23"/>
  <c r="DQ35" i="23"/>
  <c r="GR35" i="23"/>
  <c r="AP35" i="23"/>
  <c r="DR35" i="23"/>
  <c r="GS35" i="23"/>
  <c r="AQ35" i="23"/>
  <c r="DS35" i="23"/>
  <c r="GT35" i="23"/>
  <c r="AR35" i="23"/>
  <c r="DT35" i="23"/>
  <c r="GU35" i="23"/>
  <c r="AS35" i="23"/>
  <c r="DU35" i="23"/>
  <c r="GV35" i="23"/>
  <c r="AT35" i="23"/>
  <c r="DV35" i="23"/>
  <c r="GW35" i="23"/>
  <c r="AU35" i="23"/>
  <c r="DW35" i="23"/>
  <c r="GX35" i="23"/>
  <c r="AV35" i="23"/>
  <c r="DX35" i="23"/>
  <c r="GY35" i="23"/>
  <c r="AW35" i="23"/>
  <c r="DY35" i="23"/>
  <c r="AX35" i="23"/>
  <c r="DZ35" i="23"/>
  <c r="AY35" i="23"/>
  <c r="EA35" i="23"/>
  <c r="AZ35" i="23"/>
  <c r="EB35" i="23"/>
  <c r="HC35" i="23"/>
  <c r="BA35" i="23"/>
  <c r="EC35" i="23"/>
  <c r="HD35" i="23"/>
  <c r="BE35" i="23"/>
  <c r="EF35" i="23"/>
  <c r="BF35" i="23"/>
  <c r="EG35" i="23"/>
  <c r="BG35" i="23"/>
  <c r="EH35" i="23"/>
  <c r="BH35" i="23"/>
  <c r="EI35" i="23"/>
  <c r="BI35" i="23"/>
  <c r="EJ35" i="23"/>
  <c r="BJ35" i="23"/>
  <c r="EK35" i="23"/>
  <c r="BK35" i="23"/>
  <c r="EL35" i="23"/>
  <c r="BO35" i="23"/>
  <c r="EP35" i="23"/>
  <c r="BP35" i="23"/>
  <c r="EQ35" i="23"/>
  <c r="BQ35" i="23"/>
  <c r="ER35" i="23"/>
  <c r="BR35" i="23"/>
  <c r="ES35" i="23"/>
  <c r="BS35" i="23"/>
  <c r="ET35" i="23"/>
  <c r="BT35" i="23"/>
  <c r="EU35" i="23"/>
  <c r="BU35" i="23"/>
  <c r="EV35" i="23"/>
  <c r="BV35" i="23"/>
  <c r="EW35" i="23"/>
  <c r="BX35" i="23"/>
  <c r="EY35" i="23"/>
  <c r="BY35" i="23"/>
  <c r="EZ35" i="23"/>
  <c r="BZ35" i="23"/>
  <c r="FA35" i="23"/>
  <c r="CA35" i="23"/>
  <c r="FB35" i="23"/>
  <c r="C35" i="23"/>
  <c r="B87" i="23"/>
  <c r="D35" i="23"/>
  <c r="CE35" i="23"/>
  <c r="FF35" i="23"/>
  <c r="E35" i="23"/>
  <c r="CF35" i="23"/>
  <c r="FG35" i="23"/>
  <c r="F35" i="23"/>
  <c r="CG35" i="23"/>
  <c r="FH35" i="23"/>
  <c r="G35" i="23"/>
  <c r="CH35" i="23"/>
  <c r="FI35" i="23"/>
  <c r="H35" i="23"/>
  <c r="CI35" i="23"/>
  <c r="FJ35" i="23"/>
  <c r="I35" i="23"/>
  <c r="CJ35" i="23"/>
  <c r="FK35" i="23"/>
  <c r="J35" i="23"/>
  <c r="CK35" i="23"/>
  <c r="FL35" i="23"/>
  <c r="K35" i="23"/>
  <c r="J87" i="23"/>
  <c r="CK87" i="23"/>
  <c r="FL87" i="23"/>
  <c r="L35" i="23"/>
  <c r="CM35" i="23"/>
  <c r="FN35" i="23"/>
  <c r="M35" i="23"/>
  <c r="CN35" i="23"/>
  <c r="FO35" i="23"/>
  <c r="N35" i="23"/>
  <c r="FU35" i="23"/>
  <c r="FY35" i="23"/>
  <c r="GD35" i="23"/>
  <c r="GJ35" i="23"/>
  <c r="GK35" i="23"/>
  <c r="GL35" i="23"/>
  <c r="GO35" i="23"/>
  <c r="GZ35" i="23"/>
  <c r="HA35" i="23"/>
  <c r="HB35" i="23"/>
  <c r="O36" i="23"/>
  <c r="CP36" i="23"/>
  <c r="FQ36" i="23"/>
  <c r="P36" i="23"/>
  <c r="CQ36" i="23"/>
  <c r="Q36" i="23"/>
  <c r="CR36" i="23"/>
  <c r="FS36" i="23"/>
  <c r="R36" i="23"/>
  <c r="CS36" i="23"/>
  <c r="FT36" i="23"/>
  <c r="S36" i="23"/>
  <c r="CT36" i="23"/>
  <c r="FU36" i="23"/>
  <c r="T36" i="23"/>
  <c r="CU36" i="23"/>
  <c r="FV36" i="23"/>
  <c r="U36" i="23"/>
  <c r="CV36" i="23"/>
  <c r="FW36" i="23"/>
  <c r="V36" i="23"/>
  <c r="CW36" i="23"/>
  <c r="FX36" i="23"/>
  <c r="W36" i="23"/>
  <c r="CX36" i="23"/>
  <c r="FY36" i="23"/>
  <c r="X36" i="23"/>
  <c r="CY36" i="23"/>
  <c r="FZ36" i="23"/>
  <c r="Y36" i="23"/>
  <c r="CZ36" i="23"/>
  <c r="Z36" i="23"/>
  <c r="DA36" i="23"/>
  <c r="AA36" i="23"/>
  <c r="DB36" i="23"/>
  <c r="GC36" i="23"/>
  <c r="AB36" i="23"/>
  <c r="DC36" i="23"/>
  <c r="GD36" i="23"/>
  <c r="AC36" i="23"/>
  <c r="DD36" i="23"/>
  <c r="GE36" i="23"/>
  <c r="AD36" i="23"/>
  <c r="DE36" i="23"/>
  <c r="GF36" i="23"/>
  <c r="AE36" i="23"/>
  <c r="DF36" i="23"/>
  <c r="GG36" i="23"/>
  <c r="AF36" i="23"/>
  <c r="DG36" i="23"/>
  <c r="BD36" i="23"/>
  <c r="DH36" i="23"/>
  <c r="GI36" i="23"/>
  <c r="AG36" i="23"/>
  <c r="DI36" i="23"/>
  <c r="GJ36" i="23"/>
  <c r="AH36" i="23"/>
  <c r="DJ36" i="23"/>
  <c r="GK36" i="23"/>
  <c r="AI36" i="23"/>
  <c r="DK36" i="23"/>
  <c r="GL36" i="23"/>
  <c r="AJ36" i="23"/>
  <c r="DL36" i="23"/>
  <c r="GM36" i="23"/>
  <c r="AK36" i="23"/>
  <c r="DM36" i="23"/>
  <c r="GN36" i="23"/>
  <c r="AL36" i="23"/>
  <c r="DN36" i="23"/>
  <c r="GO36" i="23"/>
  <c r="AM36" i="23"/>
  <c r="DO36" i="23"/>
  <c r="GP36" i="23"/>
  <c r="AN36" i="23"/>
  <c r="DP36" i="23"/>
  <c r="AO36" i="23"/>
  <c r="DQ36" i="23"/>
  <c r="AP36" i="23"/>
  <c r="DR36" i="23"/>
  <c r="GS36" i="23"/>
  <c r="AQ36" i="23"/>
  <c r="DS36" i="23"/>
  <c r="GT36" i="23"/>
  <c r="AR36" i="23"/>
  <c r="DT36" i="23"/>
  <c r="GU36" i="23"/>
  <c r="AS36" i="23"/>
  <c r="DU36" i="23"/>
  <c r="GV36" i="23"/>
  <c r="AT36" i="23"/>
  <c r="DV36" i="23"/>
  <c r="GW36" i="23"/>
  <c r="AU36" i="23"/>
  <c r="DW36" i="23"/>
  <c r="AV36" i="23"/>
  <c r="DX36" i="23"/>
  <c r="GY36" i="23"/>
  <c r="AW36" i="23"/>
  <c r="DY36" i="23"/>
  <c r="GZ36" i="23"/>
  <c r="AX36" i="23"/>
  <c r="DZ36" i="23"/>
  <c r="HA36" i="23"/>
  <c r="AY36" i="23"/>
  <c r="EA36" i="23"/>
  <c r="HB36" i="23"/>
  <c r="AZ36" i="23"/>
  <c r="EB36" i="23"/>
  <c r="HC36" i="23"/>
  <c r="BA36" i="23"/>
  <c r="EC36" i="23"/>
  <c r="HD36" i="23"/>
  <c r="BB36" i="23"/>
  <c r="ED36" i="23"/>
  <c r="BC36" i="23"/>
  <c r="EE36" i="23"/>
  <c r="BE36" i="23"/>
  <c r="EF36" i="23"/>
  <c r="BF36" i="23"/>
  <c r="EG36" i="23"/>
  <c r="BG36" i="23"/>
  <c r="EH36" i="23"/>
  <c r="BH36" i="23"/>
  <c r="EI36" i="23"/>
  <c r="BI36" i="23"/>
  <c r="EJ36" i="23"/>
  <c r="BJ36" i="23"/>
  <c r="EK36" i="23"/>
  <c r="BK36" i="23"/>
  <c r="EL36" i="23"/>
  <c r="BL36" i="23"/>
  <c r="EM36" i="23"/>
  <c r="BM36" i="23"/>
  <c r="EN36" i="23"/>
  <c r="BN36" i="23"/>
  <c r="EO36" i="23"/>
  <c r="BO36" i="23"/>
  <c r="EP36" i="23"/>
  <c r="BP36" i="23"/>
  <c r="EQ36" i="23"/>
  <c r="BQ36" i="23"/>
  <c r="ER36" i="23"/>
  <c r="BR36" i="23"/>
  <c r="ES36" i="23"/>
  <c r="BS36" i="23"/>
  <c r="ET36" i="23"/>
  <c r="BT36" i="23"/>
  <c r="EU36" i="23"/>
  <c r="BU36" i="23"/>
  <c r="EV36" i="23"/>
  <c r="BV36" i="23"/>
  <c r="EW36" i="23"/>
  <c r="BW36" i="23"/>
  <c r="EX36" i="23"/>
  <c r="BX36" i="23"/>
  <c r="EY36" i="23"/>
  <c r="BY36" i="23"/>
  <c r="EZ36" i="23"/>
  <c r="BZ36" i="23"/>
  <c r="FA36" i="23"/>
  <c r="CA36" i="23"/>
  <c r="FB36" i="23"/>
  <c r="CB36" i="23"/>
  <c r="FC36" i="23"/>
  <c r="CC36" i="23"/>
  <c r="FD36" i="23"/>
  <c r="C36" i="23"/>
  <c r="CD36" i="23"/>
  <c r="FE36" i="23"/>
  <c r="D36" i="23"/>
  <c r="CE36" i="23"/>
  <c r="FF36" i="23"/>
  <c r="E36" i="23"/>
  <c r="CF36" i="23"/>
  <c r="FG36" i="23"/>
  <c r="F36" i="23"/>
  <c r="CG36" i="23"/>
  <c r="FH36" i="23"/>
  <c r="G36" i="23"/>
  <c r="CH36" i="23"/>
  <c r="FI36" i="23"/>
  <c r="H36" i="23"/>
  <c r="CI36" i="23"/>
  <c r="FJ36" i="23"/>
  <c r="I36" i="23"/>
  <c r="CJ36" i="23"/>
  <c r="FK36" i="23"/>
  <c r="J36" i="23"/>
  <c r="CK36" i="23"/>
  <c r="FL36" i="23"/>
  <c r="K36" i="23"/>
  <c r="CL36" i="23"/>
  <c r="FM36" i="23"/>
  <c r="L36" i="23"/>
  <c r="CM36" i="23"/>
  <c r="FN36" i="23"/>
  <c r="M36" i="23"/>
  <c r="N36" i="23"/>
  <c r="CO36" i="23"/>
  <c r="FP36" i="23"/>
  <c r="FR36" i="23"/>
  <c r="GA36" i="23"/>
  <c r="GB36" i="23"/>
  <c r="GH36" i="23"/>
  <c r="GQ36" i="23"/>
  <c r="GR36" i="23"/>
  <c r="GX36" i="23"/>
  <c r="CP37" i="23"/>
  <c r="FQ37" i="23"/>
  <c r="P37" i="23"/>
  <c r="CQ37" i="23"/>
  <c r="FR37" i="23"/>
  <c r="R37" i="23"/>
  <c r="CS37" i="23"/>
  <c r="FT37" i="23"/>
  <c r="CT37" i="23"/>
  <c r="FU37" i="23"/>
  <c r="X37" i="23"/>
  <c r="CY37" i="23"/>
  <c r="FZ37" i="23"/>
  <c r="Z37" i="23"/>
  <c r="DA37" i="23"/>
  <c r="GB37" i="23"/>
  <c r="DF37" i="23"/>
  <c r="GG37" i="23"/>
  <c r="AF37" i="23"/>
  <c r="DG37" i="23"/>
  <c r="GH37" i="23"/>
  <c r="AG37" i="23"/>
  <c r="DI37" i="23"/>
  <c r="GJ37" i="23"/>
  <c r="DN37" i="23"/>
  <c r="GO37" i="23"/>
  <c r="AM37" i="23"/>
  <c r="DO37" i="23"/>
  <c r="GP37" i="23"/>
  <c r="AO37" i="23"/>
  <c r="DQ37" i="23"/>
  <c r="GR37" i="23"/>
  <c r="DR37" i="23"/>
  <c r="DV37" i="23"/>
  <c r="GW37" i="23"/>
  <c r="AU37" i="23"/>
  <c r="DW37" i="23"/>
  <c r="GX37" i="23"/>
  <c r="AW37" i="23"/>
  <c r="DY37" i="23"/>
  <c r="GZ37" i="23"/>
  <c r="DZ37" i="23"/>
  <c r="HA37" i="23"/>
  <c r="BC37" i="23"/>
  <c r="EE37" i="23"/>
  <c r="BE37" i="23"/>
  <c r="EF37" i="23"/>
  <c r="BF37" i="23"/>
  <c r="EG37" i="23"/>
  <c r="BK37" i="23"/>
  <c r="EL37" i="23"/>
  <c r="BL37" i="23"/>
  <c r="EM37" i="23"/>
  <c r="BM37" i="23"/>
  <c r="EN37" i="23"/>
  <c r="BN37" i="23"/>
  <c r="EO37" i="23"/>
  <c r="BS37" i="23"/>
  <c r="ET37" i="23"/>
  <c r="BT37" i="23"/>
  <c r="EU37" i="23"/>
  <c r="BV37" i="23"/>
  <c r="EW37" i="23"/>
  <c r="BW37" i="23"/>
  <c r="EX37" i="23"/>
  <c r="CA37" i="23"/>
  <c r="FB37" i="23"/>
  <c r="CB37" i="23"/>
  <c r="FC37" i="23"/>
  <c r="C37" i="23"/>
  <c r="CD37" i="23"/>
  <c r="FE37" i="23"/>
  <c r="D37" i="23"/>
  <c r="CE37" i="23"/>
  <c r="FF37" i="23"/>
  <c r="G37" i="23"/>
  <c r="CH37" i="23"/>
  <c r="FI37" i="23"/>
  <c r="H37" i="23"/>
  <c r="CI37" i="23"/>
  <c r="FJ37" i="23"/>
  <c r="J37" i="23"/>
  <c r="CK37" i="23"/>
  <c r="FL37" i="23"/>
  <c r="K37" i="23"/>
  <c r="CL37" i="23"/>
  <c r="FM37" i="23"/>
  <c r="GS37" i="23"/>
  <c r="P38" i="23"/>
  <c r="CQ38" i="23"/>
  <c r="FR38" i="23"/>
  <c r="R38" i="23"/>
  <c r="CS38" i="23"/>
  <c r="FT38" i="23"/>
  <c r="S38" i="23"/>
  <c r="CT38" i="23"/>
  <c r="FU38" i="23"/>
  <c r="X38" i="23"/>
  <c r="CY38" i="23"/>
  <c r="FZ38" i="23"/>
  <c r="Y38" i="23"/>
  <c r="CZ38" i="23"/>
  <c r="Z38" i="23"/>
  <c r="DA38" i="23"/>
  <c r="GB38" i="23"/>
  <c r="AE38" i="23"/>
  <c r="DF38" i="23"/>
  <c r="GG38" i="23"/>
  <c r="AF38" i="23"/>
  <c r="DG38" i="23"/>
  <c r="GH38" i="23"/>
  <c r="BD38" i="23"/>
  <c r="DH38" i="23"/>
  <c r="AG38" i="23"/>
  <c r="DI38" i="23"/>
  <c r="GJ38" i="23"/>
  <c r="AL38" i="23"/>
  <c r="DN38" i="23"/>
  <c r="AM38" i="23"/>
  <c r="DO38" i="23"/>
  <c r="GP38" i="23"/>
  <c r="AN38" i="23"/>
  <c r="DP38" i="23"/>
  <c r="GQ38" i="23"/>
  <c r="AO38" i="23"/>
  <c r="DQ38" i="23"/>
  <c r="GR38" i="23"/>
  <c r="AP38" i="23"/>
  <c r="DR38" i="23"/>
  <c r="AU38" i="23"/>
  <c r="DW38" i="23"/>
  <c r="GX38" i="23"/>
  <c r="AW38" i="23"/>
  <c r="DY38" i="23"/>
  <c r="GZ38" i="23"/>
  <c r="AX38" i="23"/>
  <c r="DZ38" i="23"/>
  <c r="HA38" i="23"/>
  <c r="BC38" i="23"/>
  <c r="EE38" i="23"/>
  <c r="BE38" i="23"/>
  <c r="EF38" i="23"/>
  <c r="BF38" i="23"/>
  <c r="EG38" i="23"/>
  <c r="BK38" i="23"/>
  <c r="EL38" i="23"/>
  <c r="BL38" i="23"/>
  <c r="EM38" i="23"/>
  <c r="BM38" i="23"/>
  <c r="EN38" i="23"/>
  <c r="BN38" i="23"/>
  <c r="EO38" i="23"/>
  <c r="BO38" i="23"/>
  <c r="EP38" i="23"/>
  <c r="BS38" i="23"/>
  <c r="ET38" i="23"/>
  <c r="BT38" i="23"/>
  <c r="EU38" i="23"/>
  <c r="BV38" i="23"/>
  <c r="EW38" i="23"/>
  <c r="BW38" i="23"/>
  <c r="EX38" i="23"/>
  <c r="CA38" i="23"/>
  <c r="FB38" i="23"/>
  <c r="CB38" i="23"/>
  <c r="FC38" i="23"/>
  <c r="C38" i="23"/>
  <c r="CD38" i="23"/>
  <c r="FE38" i="23"/>
  <c r="D38" i="23"/>
  <c r="C89" i="23"/>
  <c r="CD89" i="23"/>
  <c r="FE89" i="23"/>
  <c r="E38" i="23"/>
  <c r="G38" i="23"/>
  <c r="H38" i="23"/>
  <c r="CI38" i="23"/>
  <c r="FJ38" i="23"/>
  <c r="J38" i="23"/>
  <c r="CK38" i="23"/>
  <c r="FL38" i="23"/>
  <c r="K38" i="23"/>
  <c r="CL38" i="23"/>
  <c r="FM38" i="23"/>
  <c r="N38" i="23"/>
  <c r="CO38" i="23"/>
  <c r="FP38" i="23"/>
  <c r="GA38" i="23"/>
  <c r="GI38" i="23"/>
  <c r="GO38" i="23"/>
  <c r="GS38" i="23"/>
  <c r="CP46" i="23"/>
  <c r="FQ46" i="23"/>
  <c r="CQ46" i="23"/>
  <c r="CR46" i="23"/>
  <c r="FS46" i="23"/>
  <c r="CS46" i="23"/>
  <c r="CT46" i="23"/>
  <c r="CU46" i="23"/>
  <c r="CV46" i="23"/>
  <c r="FW46" i="23"/>
  <c r="CW46" i="23"/>
  <c r="CX46" i="23"/>
  <c r="FY46" i="23"/>
  <c r="CY46" i="23"/>
  <c r="CZ46" i="23"/>
  <c r="DA46" i="23"/>
  <c r="DB46" i="23"/>
  <c r="DC46" i="23"/>
  <c r="DD46" i="23"/>
  <c r="GE46" i="23"/>
  <c r="DE46" i="23"/>
  <c r="DF46" i="23"/>
  <c r="GG46" i="23"/>
  <c r="DG46" i="23"/>
  <c r="DH46" i="23"/>
  <c r="DI46" i="23"/>
  <c r="DJ46" i="23"/>
  <c r="DK46" i="23"/>
  <c r="DL46" i="23"/>
  <c r="GM46" i="23"/>
  <c r="DM46" i="23"/>
  <c r="DN46" i="23"/>
  <c r="GO46" i="23"/>
  <c r="DO46" i="23"/>
  <c r="DP46" i="23"/>
  <c r="DQ46" i="23"/>
  <c r="DR46" i="23"/>
  <c r="DS46" i="23"/>
  <c r="DT46" i="23"/>
  <c r="GU46" i="23"/>
  <c r="DU46" i="23"/>
  <c r="DV46" i="23"/>
  <c r="GW46" i="23"/>
  <c r="DW46" i="23"/>
  <c r="DX46" i="23"/>
  <c r="DY46" i="23"/>
  <c r="DZ46" i="23"/>
  <c r="EA46" i="23"/>
  <c r="EB46" i="23"/>
  <c r="HC46" i="23"/>
  <c r="EC46" i="23"/>
  <c r="HD46" i="23"/>
  <c r="ED46" i="23"/>
  <c r="EE46" i="23"/>
  <c r="EF46" i="23"/>
  <c r="EG46" i="23"/>
  <c r="EH46" i="23"/>
  <c r="EI46" i="23"/>
  <c r="EJ46" i="23"/>
  <c r="EK46" i="23"/>
  <c r="EL46" i="23"/>
  <c r="EM46" i="23"/>
  <c r="EN46" i="23"/>
  <c r="EO46" i="23"/>
  <c r="EP46" i="23"/>
  <c r="EQ46" i="23"/>
  <c r="ER46" i="23"/>
  <c r="ES46" i="23"/>
  <c r="ET46" i="23"/>
  <c r="EU46" i="23"/>
  <c r="EV46" i="23"/>
  <c r="EW46" i="23"/>
  <c r="EX46" i="23"/>
  <c r="EY46" i="23"/>
  <c r="EZ46" i="23"/>
  <c r="FA46" i="23"/>
  <c r="FB46" i="23"/>
  <c r="FC46" i="23"/>
  <c r="FD46" i="23"/>
  <c r="CD46" i="23"/>
  <c r="FE46" i="23"/>
  <c r="CE46" i="23"/>
  <c r="FF46" i="23"/>
  <c r="CF46" i="23"/>
  <c r="FG46" i="23"/>
  <c r="CG46" i="23"/>
  <c r="FH46" i="23"/>
  <c r="CH46" i="23"/>
  <c r="FI46" i="23"/>
  <c r="CI46" i="23"/>
  <c r="FJ46" i="23"/>
  <c r="CJ46" i="23"/>
  <c r="FK46" i="23"/>
  <c r="CK46" i="23"/>
  <c r="FL46" i="23"/>
  <c r="CL46" i="23"/>
  <c r="FM46" i="23"/>
  <c r="CM46" i="23"/>
  <c r="FN46" i="23"/>
  <c r="CN46" i="23"/>
  <c r="FO46" i="23"/>
  <c r="CO46" i="23"/>
  <c r="FP46" i="23"/>
  <c r="FR46" i="23"/>
  <c r="FT46" i="23"/>
  <c r="FU46" i="23"/>
  <c r="FV46" i="23"/>
  <c r="FX46" i="23"/>
  <c r="FZ46" i="23"/>
  <c r="GA46" i="23"/>
  <c r="GB46" i="23"/>
  <c r="GC46" i="23"/>
  <c r="GD46" i="23"/>
  <c r="GF46" i="23"/>
  <c r="GH46" i="23"/>
  <c r="GI46" i="23"/>
  <c r="GJ46" i="23"/>
  <c r="GK46" i="23"/>
  <c r="GL46" i="23"/>
  <c r="GN46" i="23"/>
  <c r="GP46" i="23"/>
  <c r="GQ46" i="23"/>
  <c r="GR46" i="23"/>
  <c r="GS46" i="23"/>
  <c r="GT46" i="23"/>
  <c r="GV46" i="23"/>
  <c r="GX46" i="23"/>
  <c r="GY46" i="23"/>
  <c r="GZ46" i="23"/>
  <c r="HA46" i="23"/>
  <c r="HB46" i="23"/>
  <c r="CP47" i="23"/>
  <c r="CQ47" i="23"/>
  <c r="CR47" i="23"/>
  <c r="FS47" i="23"/>
  <c r="CS47" i="23"/>
  <c r="FT47" i="23"/>
  <c r="CT47" i="23"/>
  <c r="CU47" i="23"/>
  <c r="FV47" i="23"/>
  <c r="CV47" i="23"/>
  <c r="CW47" i="23"/>
  <c r="CX47" i="23"/>
  <c r="CY47" i="23"/>
  <c r="CZ47" i="23"/>
  <c r="GA47" i="23"/>
  <c r="DA47" i="23"/>
  <c r="GB47" i="23"/>
  <c r="DB47" i="23"/>
  <c r="DC47" i="23"/>
  <c r="GD47" i="23"/>
  <c r="DD47" i="23"/>
  <c r="DE47" i="23"/>
  <c r="DF47" i="23"/>
  <c r="DG47" i="23"/>
  <c r="GH47" i="23"/>
  <c r="DH47" i="23"/>
  <c r="GI47" i="23"/>
  <c r="DI47" i="23"/>
  <c r="GJ47" i="23"/>
  <c r="DJ47" i="23"/>
  <c r="DK47" i="23"/>
  <c r="DL47" i="23"/>
  <c r="DM47" i="23"/>
  <c r="DN47" i="23"/>
  <c r="DO47" i="23"/>
  <c r="GP47" i="23"/>
  <c r="DP47" i="23"/>
  <c r="GQ47" i="23"/>
  <c r="DQ47" i="23"/>
  <c r="DR47" i="23"/>
  <c r="DS47" i="23"/>
  <c r="DT47" i="23"/>
  <c r="DU47" i="23"/>
  <c r="DV47" i="23"/>
  <c r="DW47" i="23"/>
  <c r="GX47" i="23"/>
  <c r="DX47" i="23"/>
  <c r="GY47" i="23"/>
  <c r="DY47" i="23"/>
  <c r="GZ47" i="23"/>
  <c r="DZ47" i="23"/>
  <c r="EA47" i="23"/>
  <c r="EB47" i="23"/>
  <c r="EC47" i="23"/>
  <c r="ED47" i="23"/>
  <c r="EE47" i="23"/>
  <c r="EF47" i="23"/>
  <c r="EG47" i="23"/>
  <c r="EH47" i="23"/>
  <c r="EI47" i="23"/>
  <c r="EJ47" i="23"/>
  <c r="EK47" i="23"/>
  <c r="EL47" i="23"/>
  <c r="EM47" i="23"/>
  <c r="EN47" i="23"/>
  <c r="EO47" i="23"/>
  <c r="EP47" i="23"/>
  <c r="EQ47" i="23"/>
  <c r="ER47" i="23"/>
  <c r="ES47" i="23"/>
  <c r="ET47" i="23"/>
  <c r="EU47" i="23"/>
  <c r="EV47" i="23"/>
  <c r="EW47" i="23"/>
  <c r="EX47" i="23"/>
  <c r="EY47" i="23"/>
  <c r="EZ47" i="23"/>
  <c r="FA47" i="23"/>
  <c r="FB47" i="23"/>
  <c r="FC47" i="23"/>
  <c r="FD47" i="23"/>
  <c r="CD47" i="23"/>
  <c r="CE47" i="23"/>
  <c r="FF47" i="23"/>
  <c r="CF47" i="23"/>
  <c r="FG47" i="23"/>
  <c r="CG47" i="23"/>
  <c r="CH47" i="23"/>
  <c r="CH50" i="23"/>
  <c r="CM104" i="23"/>
  <c r="CI47" i="23"/>
  <c r="FJ47" i="23"/>
  <c r="CJ47" i="23"/>
  <c r="FK47" i="23"/>
  <c r="CK47" i="23"/>
  <c r="FL47" i="23"/>
  <c r="CL47" i="23"/>
  <c r="FM47" i="23"/>
  <c r="CM47" i="23"/>
  <c r="FN47" i="23"/>
  <c r="CN47" i="23"/>
  <c r="FO47" i="23"/>
  <c r="CO47" i="23"/>
  <c r="FP47" i="23"/>
  <c r="FQ47" i="23"/>
  <c r="FR47" i="23"/>
  <c r="FU47" i="23"/>
  <c r="FW47" i="23"/>
  <c r="FX47" i="23"/>
  <c r="FY47" i="23"/>
  <c r="FZ47" i="23"/>
  <c r="GC47" i="23"/>
  <c r="GE47" i="23"/>
  <c r="GF47" i="23"/>
  <c r="GG47" i="23"/>
  <c r="GK47" i="23"/>
  <c r="GL47" i="23"/>
  <c r="GM47" i="23"/>
  <c r="GN47" i="23"/>
  <c r="GO47" i="23"/>
  <c r="GR47" i="23"/>
  <c r="GS47" i="23"/>
  <c r="GT47" i="23"/>
  <c r="GU47" i="23"/>
  <c r="GV47" i="23"/>
  <c r="GW47" i="23"/>
  <c r="HA47" i="23"/>
  <c r="HB47" i="23"/>
  <c r="HC47" i="23"/>
  <c r="HD47" i="23"/>
  <c r="CP48" i="23"/>
  <c r="CQ48" i="23"/>
  <c r="CR48" i="23"/>
  <c r="FS48" i="23"/>
  <c r="CS48" i="23"/>
  <c r="FT48" i="23"/>
  <c r="CT48" i="23"/>
  <c r="FU48" i="23"/>
  <c r="CU48" i="23"/>
  <c r="FV48" i="23"/>
  <c r="CV48" i="23"/>
  <c r="FW48" i="23"/>
  <c r="CW48" i="23"/>
  <c r="CX48" i="23"/>
  <c r="CY48" i="23"/>
  <c r="CZ48" i="23"/>
  <c r="DA48" i="23"/>
  <c r="GB48" i="23"/>
  <c r="DB48" i="23"/>
  <c r="GC48" i="23"/>
  <c r="DC48" i="23"/>
  <c r="GD48" i="23"/>
  <c r="DD48" i="23"/>
  <c r="GE48" i="23"/>
  <c r="DE48" i="23"/>
  <c r="DF48" i="23"/>
  <c r="DG48" i="23"/>
  <c r="DH48" i="23"/>
  <c r="GI48" i="23"/>
  <c r="DI48" i="23"/>
  <c r="GJ48" i="23"/>
  <c r="DJ48" i="23"/>
  <c r="GK48" i="23"/>
  <c r="DK48" i="23"/>
  <c r="GL48" i="23"/>
  <c r="DL48" i="23"/>
  <c r="GM48" i="23"/>
  <c r="DM48" i="23"/>
  <c r="DN48" i="23"/>
  <c r="DO48" i="23"/>
  <c r="DP48" i="23"/>
  <c r="DQ48" i="23"/>
  <c r="GR48" i="23"/>
  <c r="DR48" i="23"/>
  <c r="GS48" i="23"/>
  <c r="DS48" i="23"/>
  <c r="GT48" i="23"/>
  <c r="DT48" i="23"/>
  <c r="GU48" i="23"/>
  <c r="DU48" i="23"/>
  <c r="DV48" i="23"/>
  <c r="DW48" i="23"/>
  <c r="DX48" i="23"/>
  <c r="GY48" i="23"/>
  <c r="DY48" i="23"/>
  <c r="GZ48" i="23"/>
  <c r="DZ48" i="23"/>
  <c r="HA48" i="23"/>
  <c r="EA48" i="23"/>
  <c r="HB48" i="23"/>
  <c r="EB48" i="23"/>
  <c r="HC48" i="23"/>
  <c r="EC48" i="23"/>
  <c r="ED48" i="23"/>
  <c r="EE48" i="23"/>
  <c r="EF48" i="23"/>
  <c r="EG48" i="23"/>
  <c r="EH48" i="23"/>
  <c r="EI48" i="23"/>
  <c r="EJ48" i="23"/>
  <c r="EK48" i="23"/>
  <c r="EL48" i="23"/>
  <c r="EM48" i="23"/>
  <c r="EN48" i="23"/>
  <c r="EO48" i="23"/>
  <c r="EP48" i="23"/>
  <c r="EQ48" i="23"/>
  <c r="ER48" i="23"/>
  <c r="ES48" i="23"/>
  <c r="ET48" i="23"/>
  <c r="EU48" i="23"/>
  <c r="EV48" i="23"/>
  <c r="EW48" i="23"/>
  <c r="EX48" i="23"/>
  <c r="EY48" i="23"/>
  <c r="EZ48" i="23"/>
  <c r="FA48" i="23"/>
  <c r="FB48" i="23"/>
  <c r="FC48" i="23"/>
  <c r="FD48" i="23"/>
  <c r="CD48" i="23"/>
  <c r="FE48" i="23"/>
  <c r="CE48" i="23"/>
  <c r="CF48" i="23"/>
  <c r="FG48" i="23"/>
  <c r="CG48" i="23"/>
  <c r="FH48" i="23"/>
  <c r="CH48" i="23"/>
  <c r="FI48" i="23"/>
  <c r="CI48" i="23"/>
  <c r="CJ48" i="23"/>
  <c r="FK48" i="23"/>
  <c r="CK48" i="23"/>
  <c r="FL48" i="23"/>
  <c r="CL48" i="23"/>
  <c r="FM48" i="23"/>
  <c r="CM48" i="23"/>
  <c r="FN48" i="23"/>
  <c r="CN48" i="23"/>
  <c r="FO48" i="23"/>
  <c r="CO48" i="23"/>
  <c r="FP48" i="23"/>
  <c r="FQ48" i="23"/>
  <c r="FR48" i="23"/>
  <c r="FX48" i="23"/>
  <c r="FY48" i="23"/>
  <c r="FZ48" i="23"/>
  <c r="GA48" i="23"/>
  <c r="GF48" i="23"/>
  <c r="GG48" i="23"/>
  <c r="GH48" i="23"/>
  <c r="GN48" i="23"/>
  <c r="GO48" i="23"/>
  <c r="GP48" i="23"/>
  <c r="GQ48" i="23"/>
  <c r="GV48" i="23"/>
  <c r="GW48" i="23"/>
  <c r="GX48" i="23"/>
  <c r="HD48" i="23"/>
  <c r="CP49" i="23"/>
  <c r="FQ49" i="23"/>
  <c r="CQ49" i="23"/>
  <c r="FR49" i="23"/>
  <c r="CR49" i="23"/>
  <c r="FS49" i="23"/>
  <c r="CS49" i="23"/>
  <c r="FT49" i="23"/>
  <c r="CT49" i="23"/>
  <c r="CU49" i="23"/>
  <c r="CV49" i="23"/>
  <c r="CW49" i="23"/>
  <c r="CX49" i="23"/>
  <c r="FY49" i="23"/>
  <c r="CY49" i="23"/>
  <c r="FZ49" i="23"/>
  <c r="CZ49" i="23"/>
  <c r="GA49" i="23"/>
  <c r="DA49" i="23"/>
  <c r="GB49" i="23"/>
  <c r="DB49" i="23"/>
  <c r="DC49" i="23"/>
  <c r="DD49" i="23"/>
  <c r="DE49" i="23"/>
  <c r="DF49" i="23"/>
  <c r="GG49" i="23"/>
  <c r="DG49" i="23"/>
  <c r="GH49" i="23"/>
  <c r="DH49" i="23"/>
  <c r="GI49" i="23"/>
  <c r="DI49" i="23"/>
  <c r="GJ49" i="23"/>
  <c r="DJ49" i="23"/>
  <c r="DK49" i="23"/>
  <c r="DL49" i="23"/>
  <c r="DM49" i="23"/>
  <c r="DN49" i="23"/>
  <c r="GO49" i="23"/>
  <c r="DO49" i="23"/>
  <c r="GP49" i="23"/>
  <c r="DP49" i="23"/>
  <c r="GQ49" i="23"/>
  <c r="DQ49" i="23"/>
  <c r="GR49" i="23"/>
  <c r="DR49" i="23"/>
  <c r="DS49" i="23"/>
  <c r="DT49" i="23"/>
  <c r="DU49" i="23"/>
  <c r="DV49" i="23"/>
  <c r="GW49" i="23"/>
  <c r="DW49" i="23"/>
  <c r="GX49" i="23"/>
  <c r="DX49" i="23"/>
  <c r="GY49" i="23"/>
  <c r="DY49" i="23"/>
  <c r="GZ49" i="23"/>
  <c r="DZ49" i="23"/>
  <c r="EA49" i="23"/>
  <c r="EB49" i="23"/>
  <c r="EC49" i="23"/>
  <c r="ED49" i="23"/>
  <c r="EE49" i="23"/>
  <c r="EF49" i="23"/>
  <c r="EG49" i="23"/>
  <c r="EH49" i="23"/>
  <c r="EI49" i="23"/>
  <c r="EJ49" i="23"/>
  <c r="EK49" i="23"/>
  <c r="EL49" i="23"/>
  <c r="EM49" i="23"/>
  <c r="EN49" i="23"/>
  <c r="EO49" i="23"/>
  <c r="EP49" i="23"/>
  <c r="EQ49" i="23"/>
  <c r="ER49" i="23"/>
  <c r="ES49" i="23"/>
  <c r="ET49" i="23"/>
  <c r="EU49" i="23"/>
  <c r="EV49" i="23"/>
  <c r="EW49" i="23"/>
  <c r="EX49" i="23"/>
  <c r="EY49" i="23"/>
  <c r="EZ49" i="23"/>
  <c r="FA49" i="23"/>
  <c r="FB49" i="23"/>
  <c r="FC49" i="23"/>
  <c r="FD49" i="23"/>
  <c r="CD49" i="23"/>
  <c r="FE49" i="23"/>
  <c r="CE49" i="23"/>
  <c r="FF49" i="23"/>
  <c r="CF49" i="23"/>
  <c r="FG49" i="23"/>
  <c r="CG49" i="23"/>
  <c r="CL103" i="23"/>
  <c r="CH49" i="23"/>
  <c r="FI49" i="23"/>
  <c r="CI49" i="23"/>
  <c r="FJ49" i="23"/>
  <c r="CJ49" i="23"/>
  <c r="CO103" i="23"/>
  <c r="CK49" i="23"/>
  <c r="FL49" i="23"/>
  <c r="CL49" i="23"/>
  <c r="FM49" i="23"/>
  <c r="CM49" i="23"/>
  <c r="FN49" i="23"/>
  <c r="CN49" i="23"/>
  <c r="FO49" i="23"/>
  <c r="CO49" i="23"/>
  <c r="FP49" i="23"/>
  <c r="FU49" i="23"/>
  <c r="FV49" i="23"/>
  <c r="FW49" i="23"/>
  <c r="FX49" i="23"/>
  <c r="GC49" i="23"/>
  <c r="GD49" i="23"/>
  <c r="GE49" i="23"/>
  <c r="GF49" i="23"/>
  <c r="GK49" i="23"/>
  <c r="GL49" i="23"/>
  <c r="GM49" i="23"/>
  <c r="GN49" i="23"/>
  <c r="GS49" i="23"/>
  <c r="GT49" i="23"/>
  <c r="GU49" i="23"/>
  <c r="GV49" i="23"/>
  <c r="HA49" i="23"/>
  <c r="HB49" i="23"/>
  <c r="HC49" i="23"/>
  <c r="HD49" i="23"/>
  <c r="CP50" i="23"/>
  <c r="FQ50" i="23"/>
  <c r="CQ50" i="23"/>
  <c r="CR50" i="23"/>
  <c r="CS50" i="23"/>
  <c r="CT50" i="23"/>
  <c r="FU50" i="23"/>
  <c r="CU50" i="23"/>
  <c r="FV50" i="23"/>
  <c r="CV50" i="23"/>
  <c r="FW50" i="23"/>
  <c r="CW50" i="23"/>
  <c r="FX50" i="23"/>
  <c r="CX50" i="23"/>
  <c r="FY50" i="23"/>
  <c r="CY50" i="23"/>
  <c r="CZ50" i="23"/>
  <c r="DA50" i="23"/>
  <c r="DB50" i="23"/>
  <c r="DC50" i="23"/>
  <c r="GD50" i="23"/>
  <c r="DD50" i="23"/>
  <c r="GE50" i="23"/>
  <c r="DE50" i="23"/>
  <c r="GF50" i="23"/>
  <c r="DF50" i="23"/>
  <c r="GG50" i="23"/>
  <c r="DG50" i="23"/>
  <c r="DH50" i="23"/>
  <c r="DI50" i="23"/>
  <c r="DJ50" i="23"/>
  <c r="GK50" i="23"/>
  <c r="DK50" i="23"/>
  <c r="GL50" i="23"/>
  <c r="DL50" i="23"/>
  <c r="GM50" i="23"/>
  <c r="DM50" i="23"/>
  <c r="GN50" i="23"/>
  <c r="DN50" i="23"/>
  <c r="GO50" i="23"/>
  <c r="DO50" i="23"/>
  <c r="DP50" i="23"/>
  <c r="DQ50" i="23"/>
  <c r="DR50" i="23"/>
  <c r="GS50" i="23"/>
  <c r="DS50" i="23"/>
  <c r="GT50" i="23"/>
  <c r="DT50" i="23"/>
  <c r="GU50" i="23"/>
  <c r="DU50" i="23"/>
  <c r="GV50" i="23"/>
  <c r="DV50" i="23"/>
  <c r="GW50" i="23"/>
  <c r="DW50" i="23"/>
  <c r="DX50" i="23"/>
  <c r="DY50" i="23"/>
  <c r="DZ50" i="23"/>
  <c r="HA50" i="23"/>
  <c r="EA50" i="23"/>
  <c r="HB50" i="23"/>
  <c r="EB50" i="23"/>
  <c r="HC50" i="23"/>
  <c r="EC50" i="23"/>
  <c r="HD50" i="23"/>
  <c r="ED50" i="23"/>
  <c r="EE50" i="23"/>
  <c r="EF50" i="23"/>
  <c r="EG50" i="23"/>
  <c r="EH50" i="23"/>
  <c r="EI50" i="23"/>
  <c r="EJ50" i="23"/>
  <c r="EK50" i="23"/>
  <c r="EL50" i="23"/>
  <c r="EM50" i="23"/>
  <c r="EN50" i="23"/>
  <c r="EO50" i="23"/>
  <c r="EP50" i="23"/>
  <c r="EQ50" i="23"/>
  <c r="ER50" i="23"/>
  <c r="ES50" i="23"/>
  <c r="ET50" i="23"/>
  <c r="EU50" i="23"/>
  <c r="EV50" i="23"/>
  <c r="EW50" i="23"/>
  <c r="EX50" i="23"/>
  <c r="EY50" i="23"/>
  <c r="EZ50" i="23"/>
  <c r="FA50" i="23"/>
  <c r="FB50" i="23"/>
  <c r="FC50" i="23"/>
  <c r="FD50" i="23"/>
  <c r="CD50" i="23"/>
  <c r="FE50" i="23"/>
  <c r="CE50" i="23"/>
  <c r="FF50" i="23"/>
  <c r="CF50" i="23"/>
  <c r="FG50" i="23"/>
  <c r="CG50" i="23"/>
  <c r="FH50" i="23"/>
  <c r="FI50" i="23"/>
  <c r="CI50" i="23"/>
  <c r="CJ50" i="23"/>
  <c r="CK50" i="23"/>
  <c r="FL50" i="23"/>
  <c r="CL50" i="23"/>
  <c r="FM50" i="23"/>
  <c r="CM50" i="23"/>
  <c r="FN50" i="23"/>
  <c r="CN50" i="23"/>
  <c r="FO50" i="23"/>
  <c r="CO50" i="23"/>
  <c r="FP50" i="23"/>
  <c r="FR50" i="23"/>
  <c r="FS50" i="23"/>
  <c r="FT50" i="23"/>
  <c r="FZ50" i="23"/>
  <c r="GA50" i="23"/>
  <c r="GB50" i="23"/>
  <c r="GC50" i="23"/>
  <c r="GH50" i="23"/>
  <c r="GI50" i="23"/>
  <c r="GJ50" i="23"/>
  <c r="GP50" i="23"/>
  <c r="GQ50" i="23"/>
  <c r="GR50" i="23"/>
  <c r="GX50" i="23"/>
  <c r="GY50" i="23"/>
  <c r="GZ50" i="23"/>
  <c r="CP57" i="23"/>
  <c r="CQ57" i="23"/>
  <c r="FR57" i="23"/>
  <c r="CR57" i="23"/>
  <c r="FS57" i="23"/>
  <c r="CS57" i="23"/>
  <c r="FT57" i="23"/>
  <c r="CT57" i="23"/>
  <c r="FU57" i="23"/>
  <c r="CU57" i="23"/>
  <c r="FV57" i="23"/>
  <c r="CV57" i="23"/>
  <c r="CW57" i="23"/>
  <c r="CX57" i="23"/>
  <c r="CY57" i="23"/>
  <c r="FZ57" i="23"/>
  <c r="CZ57" i="23"/>
  <c r="GA57" i="23"/>
  <c r="DA57" i="23"/>
  <c r="GB57" i="23"/>
  <c r="DB57" i="23"/>
  <c r="GC57" i="23"/>
  <c r="DC57" i="23"/>
  <c r="GD57" i="23"/>
  <c r="DD57" i="23"/>
  <c r="DE57" i="23"/>
  <c r="DF57" i="23"/>
  <c r="DG57" i="23"/>
  <c r="GH57" i="23"/>
  <c r="DH57" i="23"/>
  <c r="GI57" i="23"/>
  <c r="DI57" i="23"/>
  <c r="GJ57" i="23"/>
  <c r="DJ57" i="23"/>
  <c r="GK57" i="23"/>
  <c r="DK57" i="23"/>
  <c r="GL57" i="23"/>
  <c r="DL57" i="23"/>
  <c r="DM57" i="23"/>
  <c r="DN57" i="23"/>
  <c r="DO57" i="23"/>
  <c r="DP57" i="23"/>
  <c r="GQ57" i="23"/>
  <c r="DQ57" i="23"/>
  <c r="GR57" i="23"/>
  <c r="DR57" i="23"/>
  <c r="GS57" i="23"/>
  <c r="DS57" i="23"/>
  <c r="GT57" i="23"/>
  <c r="DT57" i="23"/>
  <c r="DU57" i="23"/>
  <c r="DV57" i="23"/>
  <c r="DW57" i="23"/>
  <c r="GX57" i="23"/>
  <c r="DX57" i="23"/>
  <c r="GY57" i="23"/>
  <c r="DY57" i="23"/>
  <c r="GZ57" i="23"/>
  <c r="DZ57" i="23"/>
  <c r="HA57" i="23"/>
  <c r="EA57" i="23"/>
  <c r="HB57" i="23"/>
  <c r="EB57" i="23"/>
  <c r="EC57" i="23"/>
  <c r="ED57" i="23"/>
  <c r="EE57" i="23"/>
  <c r="EF57" i="23"/>
  <c r="EG57" i="23"/>
  <c r="EH57" i="23"/>
  <c r="EI57" i="23"/>
  <c r="EJ57" i="23"/>
  <c r="EK57" i="23"/>
  <c r="EL57" i="23"/>
  <c r="EM57" i="23"/>
  <c r="EN57" i="23"/>
  <c r="EO57" i="23"/>
  <c r="EP57" i="23"/>
  <c r="EQ57" i="23"/>
  <c r="ER57" i="23"/>
  <c r="ES57" i="23"/>
  <c r="ET57" i="23"/>
  <c r="EU57" i="23"/>
  <c r="EV57" i="23"/>
  <c r="EW57" i="23"/>
  <c r="EX57" i="23"/>
  <c r="EY57" i="23"/>
  <c r="EZ57" i="23"/>
  <c r="FA57" i="23"/>
  <c r="FB57" i="23"/>
  <c r="FC57" i="23"/>
  <c r="FD57" i="23"/>
  <c r="CD57" i="23"/>
  <c r="FE57" i="23"/>
  <c r="CE57" i="23"/>
  <c r="FF57" i="23"/>
  <c r="CF57" i="23"/>
  <c r="FG57" i="23"/>
  <c r="CG57" i="23"/>
  <c r="FH57" i="23"/>
  <c r="CH57" i="23"/>
  <c r="FI57" i="23"/>
  <c r="CI57" i="23"/>
  <c r="FJ57" i="23"/>
  <c r="CJ57" i="23"/>
  <c r="FK57" i="23"/>
  <c r="CK57" i="23"/>
  <c r="FL57" i="23"/>
  <c r="CL57" i="23"/>
  <c r="FM57" i="23"/>
  <c r="CM57" i="23"/>
  <c r="FN57" i="23"/>
  <c r="CN57" i="23"/>
  <c r="FO57" i="23"/>
  <c r="CO57" i="23"/>
  <c r="FP57" i="23"/>
  <c r="FQ57" i="23"/>
  <c r="FW57" i="23"/>
  <c r="FX57" i="23"/>
  <c r="FY57" i="23"/>
  <c r="GE57" i="23"/>
  <c r="GF57" i="23"/>
  <c r="GG57" i="23"/>
  <c r="GM57" i="23"/>
  <c r="GN57" i="23"/>
  <c r="GO57" i="23"/>
  <c r="GP57" i="23"/>
  <c r="GU57" i="23"/>
  <c r="GV57" i="23"/>
  <c r="GW57" i="23"/>
  <c r="HC57" i="23"/>
  <c r="HD57" i="23"/>
  <c r="CP58" i="23"/>
  <c r="FQ58" i="23"/>
  <c r="CQ58" i="23"/>
  <c r="FR58" i="23"/>
  <c r="CR58" i="23"/>
  <c r="FS58" i="23"/>
  <c r="CS58" i="23"/>
  <c r="CT58" i="23"/>
  <c r="CU58" i="23"/>
  <c r="CV58" i="23"/>
  <c r="FW58" i="23"/>
  <c r="CW58" i="23"/>
  <c r="FX58" i="23"/>
  <c r="CX58" i="23"/>
  <c r="FY58" i="23"/>
  <c r="CY58" i="23"/>
  <c r="FZ58" i="23"/>
  <c r="CZ58" i="23"/>
  <c r="GA58" i="23"/>
  <c r="DA58" i="23"/>
  <c r="DB58" i="23"/>
  <c r="DC58" i="23"/>
  <c r="DD58" i="23"/>
  <c r="GE58" i="23"/>
  <c r="DE58" i="23"/>
  <c r="GF58" i="23"/>
  <c r="DF58" i="23"/>
  <c r="GG58" i="23"/>
  <c r="DG58" i="23"/>
  <c r="GH58" i="23"/>
  <c r="DH58" i="23"/>
  <c r="GI58" i="23"/>
  <c r="DI58" i="23"/>
  <c r="DJ58" i="23"/>
  <c r="DK58" i="23"/>
  <c r="DL58" i="23"/>
  <c r="GM58" i="23"/>
  <c r="DM58" i="23"/>
  <c r="GN58" i="23"/>
  <c r="DN58" i="23"/>
  <c r="GO58" i="23"/>
  <c r="DO58" i="23"/>
  <c r="GP58" i="23"/>
  <c r="DP58" i="23"/>
  <c r="GQ58" i="23"/>
  <c r="DQ58" i="23"/>
  <c r="DR58" i="23"/>
  <c r="DS58" i="23"/>
  <c r="DT58" i="23"/>
  <c r="GU58" i="23"/>
  <c r="DU58" i="23"/>
  <c r="GV58" i="23"/>
  <c r="DV58" i="23"/>
  <c r="GW58" i="23"/>
  <c r="DW58" i="23"/>
  <c r="GX58" i="23"/>
  <c r="DX58" i="23"/>
  <c r="GY58" i="23"/>
  <c r="DY58" i="23"/>
  <c r="DZ58" i="23"/>
  <c r="EA58" i="23"/>
  <c r="EB58" i="23"/>
  <c r="HC58" i="23"/>
  <c r="EC58" i="23"/>
  <c r="HD58" i="23"/>
  <c r="ED58" i="23"/>
  <c r="EE58" i="23"/>
  <c r="EF58" i="23"/>
  <c r="EG58" i="23"/>
  <c r="EH58" i="23"/>
  <c r="EI58" i="23"/>
  <c r="EJ58" i="23"/>
  <c r="EK58" i="23"/>
  <c r="EL58" i="23"/>
  <c r="EM58" i="23"/>
  <c r="EN58" i="23"/>
  <c r="EO58" i="23"/>
  <c r="EP58" i="23"/>
  <c r="EQ58" i="23"/>
  <c r="ER58" i="23"/>
  <c r="ES58" i="23"/>
  <c r="ET58" i="23"/>
  <c r="EU58" i="23"/>
  <c r="EV58" i="23"/>
  <c r="EW58" i="23"/>
  <c r="EX58" i="23"/>
  <c r="EY58" i="23"/>
  <c r="EZ58" i="23"/>
  <c r="FA58" i="23"/>
  <c r="FB58" i="23"/>
  <c r="FC58" i="23"/>
  <c r="FD58" i="23"/>
  <c r="CD58" i="23"/>
  <c r="FE58" i="23"/>
  <c r="CE58" i="23"/>
  <c r="FF58" i="23"/>
  <c r="CF58" i="23"/>
  <c r="CG58" i="23"/>
  <c r="CH58" i="23"/>
  <c r="FI58" i="23"/>
  <c r="CI58" i="23"/>
  <c r="FJ58" i="23"/>
  <c r="CJ58" i="23"/>
  <c r="FK58" i="23"/>
  <c r="CK58" i="23"/>
  <c r="FL58" i="23"/>
  <c r="CL58" i="23"/>
  <c r="FM58" i="23"/>
  <c r="CM58" i="23"/>
  <c r="FN58" i="23"/>
  <c r="CN58" i="23"/>
  <c r="FO58" i="23"/>
  <c r="CO58" i="23"/>
  <c r="FP58" i="23"/>
  <c r="FT58" i="23"/>
  <c r="FU58" i="23"/>
  <c r="FV58" i="23"/>
  <c r="GB58" i="23"/>
  <c r="GC58" i="23"/>
  <c r="GD58" i="23"/>
  <c r="GJ58" i="23"/>
  <c r="GK58" i="23"/>
  <c r="GL58" i="23"/>
  <c r="GR58" i="23"/>
  <c r="GS58" i="23"/>
  <c r="GT58" i="23"/>
  <c r="GZ58" i="23"/>
  <c r="HA58" i="23"/>
  <c r="HB58" i="23"/>
  <c r="CP59" i="23"/>
  <c r="CQ59" i="23"/>
  <c r="CR59" i="23"/>
  <c r="CS59" i="23"/>
  <c r="CT59" i="23"/>
  <c r="FU59" i="23"/>
  <c r="CU59" i="23"/>
  <c r="FV59" i="23"/>
  <c r="CV59" i="23"/>
  <c r="FW59" i="23"/>
  <c r="CW59" i="23"/>
  <c r="FX59" i="23"/>
  <c r="CX59" i="23"/>
  <c r="CY59" i="23"/>
  <c r="CZ59" i="23"/>
  <c r="DA59" i="23"/>
  <c r="DB59" i="23"/>
  <c r="GC59" i="23"/>
  <c r="DC59" i="23"/>
  <c r="GD59" i="23"/>
  <c r="DD59" i="23"/>
  <c r="GE59" i="23"/>
  <c r="DE59" i="23"/>
  <c r="GF59" i="23"/>
  <c r="DF59" i="23"/>
  <c r="DG59" i="23"/>
  <c r="DH59" i="23"/>
  <c r="DI59" i="23"/>
  <c r="DJ59" i="23"/>
  <c r="GK59" i="23"/>
  <c r="DK59" i="23"/>
  <c r="GL59" i="23"/>
  <c r="DL59" i="23"/>
  <c r="GM59" i="23"/>
  <c r="DM59" i="23"/>
  <c r="GN59" i="23"/>
  <c r="DN59" i="23"/>
  <c r="DO59" i="23"/>
  <c r="DP59" i="23"/>
  <c r="DQ59" i="23"/>
  <c r="DR59" i="23"/>
  <c r="GS59" i="23"/>
  <c r="DS59" i="23"/>
  <c r="GT59" i="23"/>
  <c r="DT59" i="23"/>
  <c r="GU59" i="23"/>
  <c r="DU59" i="23"/>
  <c r="GV59" i="23"/>
  <c r="DV59" i="23"/>
  <c r="DW59" i="23"/>
  <c r="DX59" i="23"/>
  <c r="DY59" i="23"/>
  <c r="DZ59" i="23"/>
  <c r="HA59" i="23"/>
  <c r="EA59" i="23"/>
  <c r="HB59" i="23"/>
  <c r="EB59" i="23"/>
  <c r="HC59" i="23"/>
  <c r="EC59" i="23"/>
  <c r="HD59" i="23"/>
  <c r="ED59" i="23"/>
  <c r="EE59" i="23"/>
  <c r="EF59" i="23"/>
  <c r="EG59" i="23"/>
  <c r="EH59" i="23"/>
  <c r="EI59" i="23"/>
  <c r="EJ59" i="23"/>
  <c r="EK59" i="23"/>
  <c r="EL59" i="23"/>
  <c r="EM59" i="23"/>
  <c r="EN59" i="23"/>
  <c r="EO59" i="23"/>
  <c r="EP59" i="23"/>
  <c r="EQ59" i="23"/>
  <c r="ER59" i="23"/>
  <c r="ES59" i="23"/>
  <c r="ET59" i="23"/>
  <c r="EU59" i="23"/>
  <c r="EV59" i="23"/>
  <c r="EW59" i="23"/>
  <c r="EX59" i="23"/>
  <c r="EY59" i="23"/>
  <c r="EZ59" i="23"/>
  <c r="FA59" i="23"/>
  <c r="FB59" i="23"/>
  <c r="FC59" i="23"/>
  <c r="FD59" i="23"/>
  <c r="CD59" i="23"/>
  <c r="FE59" i="23"/>
  <c r="CE59" i="23"/>
  <c r="CK139" i="23"/>
  <c r="FF59" i="23"/>
  <c r="CF59" i="23"/>
  <c r="FG59" i="23"/>
  <c r="CG59" i="23"/>
  <c r="FH59" i="23"/>
  <c r="CH59" i="23"/>
  <c r="CN139" i="23"/>
  <c r="CI59" i="23"/>
  <c r="FJ59" i="23"/>
  <c r="CJ59" i="23"/>
  <c r="FK59" i="23"/>
  <c r="CK59" i="23"/>
  <c r="FL59" i="23"/>
  <c r="CL59" i="23"/>
  <c r="FM59" i="23"/>
  <c r="CM59" i="23"/>
  <c r="FN59" i="23"/>
  <c r="CN59" i="23"/>
  <c r="FO59" i="23"/>
  <c r="CO59" i="23"/>
  <c r="FP59" i="23"/>
  <c r="FQ59" i="23"/>
  <c r="FR59" i="23"/>
  <c r="FS59" i="23"/>
  <c r="FT59" i="23"/>
  <c r="FY59" i="23"/>
  <c r="FZ59" i="23"/>
  <c r="GA59" i="23"/>
  <c r="GB59" i="23"/>
  <c r="GG59" i="23"/>
  <c r="GH59" i="23"/>
  <c r="GI59" i="23"/>
  <c r="GJ59" i="23"/>
  <c r="GO59" i="23"/>
  <c r="GP59" i="23"/>
  <c r="GQ59" i="23"/>
  <c r="GR59" i="23"/>
  <c r="GW59" i="23"/>
  <c r="GX59" i="23"/>
  <c r="GY59" i="23"/>
  <c r="GZ59" i="23"/>
  <c r="CP60" i="23"/>
  <c r="FQ60" i="23"/>
  <c r="CQ60" i="23"/>
  <c r="FR60" i="23"/>
  <c r="CR60" i="23"/>
  <c r="FS60" i="23"/>
  <c r="CS60" i="23"/>
  <c r="FT60" i="23"/>
  <c r="CT60" i="23"/>
  <c r="FU60" i="23"/>
  <c r="CU60" i="23"/>
  <c r="CV60" i="23"/>
  <c r="CW60" i="23"/>
  <c r="CX60" i="23"/>
  <c r="CY60" i="23"/>
  <c r="FZ60" i="23"/>
  <c r="CZ60" i="23"/>
  <c r="GA60" i="23"/>
  <c r="DA60" i="23"/>
  <c r="GB60" i="23"/>
  <c r="DB60" i="23"/>
  <c r="GC60" i="23"/>
  <c r="DC60" i="23"/>
  <c r="DD60" i="23"/>
  <c r="DE60" i="23"/>
  <c r="DF60" i="23"/>
  <c r="GG60" i="23"/>
  <c r="DG60" i="23"/>
  <c r="GH60" i="23"/>
  <c r="DH60" i="23"/>
  <c r="GI60" i="23"/>
  <c r="DI60" i="23"/>
  <c r="GJ60" i="23"/>
  <c r="DJ60" i="23"/>
  <c r="GK60" i="23"/>
  <c r="DK60" i="23"/>
  <c r="DL60" i="23"/>
  <c r="DM60" i="23"/>
  <c r="DN60" i="23"/>
  <c r="GO60" i="23"/>
  <c r="DO60" i="23"/>
  <c r="GP60" i="23"/>
  <c r="DP60" i="23"/>
  <c r="GQ60" i="23"/>
  <c r="DQ60" i="23"/>
  <c r="GR60" i="23"/>
  <c r="DR60" i="23"/>
  <c r="GS60" i="23"/>
  <c r="DS60" i="23"/>
  <c r="DT60" i="23"/>
  <c r="DU60" i="23"/>
  <c r="DV60" i="23"/>
  <c r="GW60" i="23"/>
  <c r="DW60" i="23"/>
  <c r="GX60" i="23"/>
  <c r="DX60" i="23"/>
  <c r="GY60" i="23"/>
  <c r="DY60" i="23"/>
  <c r="GZ60" i="23"/>
  <c r="DZ60" i="23"/>
  <c r="HA60" i="23"/>
  <c r="EA60" i="23"/>
  <c r="EB60" i="23"/>
  <c r="EC60" i="23"/>
  <c r="ED60" i="23"/>
  <c r="EE60" i="23"/>
  <c r="EF60" i="23"/>
  <c r="EG60" i="23"/>
  <c r="EH60" i="23"/>
  <c r="EI60" i="23"/>
  <c r="EJ60" i="23"/>
  <c r="EK60" i="23"/>
  <c r="EL60" i="23"/>
  <c r="EM60" i="23"/>
  <c r="EN60" i="23"/>
  <c r="EO60" i="23"/>
  <c r="EP60" i="23"/>
  <c r="EQ60" i="23"/>
  <c r="ER60" i="23"/>
  <c r="ES60" i="23"/>
  <c r="ET60" i="23"/>
  <c r="EU60" i="23"/>
  <c r="EV60" i="23"/>
  <c r="EW60" i="23"/>
  <c r="EX60" i="23"/>
  <c r="EY60" i="23"/>
  <c r="EZ60" i="23"/>
  <c r="FA60" i="23"/>
  <c r="FB60" i="23"/>
  <c r="FC60" i="23"/>
  <c r="FD60" i="23"/>
  <c r="CD60" i="23"/>
  <c r="CE60" i="23"/>
  <c r="FF60" i="23"/>
  <c r="CF60" i="23"/>
  <c r="FG60" i="23"/>
  <c r="CG60" i="23"/>
  <c r="FH60" i="23"/>
  <c r="CH60" i="23"/>
  <c r="CI60" i="23"/>
  <c r="FJ60" i="23"/>
  <c r="CJ60" i="23"/>
  <c r="FK60" i="23"/>
  <c r="CK60" i="23"/>
  <c r="FL60" i="23"/>
  <c r="CL60" i="23"/>
  <c r="FM60" i="23"/>
  <c r="CM60" i="23"/>
  <c r="FN60" i="23"/>
  <c r="CN60" i="23"/>
  <c r="FO60" i="23"/>
  <c r="CO60" i="23"/>
  <c r="FP60" i="23"/>
  <c r="FV60" i="23"/>
  <c r="FW60" i="23"/>
  <c r="FX60" i="23"/>
  <c r="FY60" i="23"/>
  <c r="GD60" i="23"/>
  <c r="GE60" i="23"/>
  <c r="GF60" i="23"/>
  <c r="GL60" i="23"/>
  <c r="GM60" i="23"/>
  <c r="GN60" i="23"/>
  <c r="GT60" i="23"/>
  <c r="GU60" i="23"/>
  <c r="GV60" i="23"/>
  <c r="HB60" i="23"/>
  <c r="HC60" i="23"/>
  <c r="HD60" i="23"/>
  <c r="CP61" i="23"/>
  <c r="FQ61" i="23"/>
  <c r="CQ61" i="23"/>
  <c r="FR61" i="23"/>
  <c r="CR61" i="23"/>
  <c r="CS61" i="23"/>
  <c r="CT61" i="23"/>
  <c r="CU61" i="23"/>
  <c r="CV61" i="23"/>
  <c r="FW61" i="23"/>
  <c r="CW61" i="23"/>
  <c r="FX61" i="23"/>
  <c r="CX61" i="23"/>
  <c r="FY61" i="23"/>
  <c r="CY61" i="23"/>
  <c r="FZ61" i="23"/>
  <c r="CZ61" i="23"/>
  <c r="DA61" i="23"/>
  <c r="DB61" i="23"/>
  <c r="DC61" i="23"/>
  <c r="DD61" i="23"/>
  <c r="GE61" i="23"/>
  <c r="DE61" i="23"/>
  <c r="GF61" i="23"/>
  <c r="DF61" i="23"/>
  <c r="GG61" i="23"/>
  <c r="DG61" i="23"/>
  <c r="GH61" i="23"/>
  <c r="DH61" i="23"/>
  <c r="DI61" i="23"/>
  <c r="DJ61" i="23"/>
  <c r="DK61" i="23"/>
  <c r="DL61" i="23"/>
  <c r="GM61" i="23"/>
  <c r="DM61" i="23"/>
  <c r="GN61" i="23"/>
  <c r="DN61" i="23"/>
  <c r="GO61" i="23"/>
  <c r="DO61" i="23"/>
  <c r="GP61" i="23"/>
  <c r="DP61" i="23"/>
  <c r="DQ61" i="23"/>
  <c r="DR61" i="23"/>
  <c r="DS61" i="23"/>
  <c r="DT61" i="23"/>
  <c r="GU61" i="23"/>
  <c r="DU61" i="23"/>
  <c r="GV61" i="23"/>
  <c r="DV61" i="23"/>
  <c r="GW61" i="23"/>
  <c r="DW61" i="23"/>
  <c r="GX61" i="23"/>
  <c r="DX61" i="23"/>
  <c r="DY61" i="23"/>
  <c r="DZ61" i="23"/>
  <c r="EA61" i="23"/>
  <c r="EB61" i="23"/>
  <c r="HC61" i="23"/>
  <c r="EC61" i="23"/>
  <c r="HD61" i="23"/>
  <c r="ED61" i="23"/>
  <c r="EE61" i="23"/>
  <c r="EF61" i="23"/>
  <c r="EG61" i="23"/>
  <c r="EH61" i="23"/>
  <c r="EI61" i="23"/>
  <c r="EJ61" i="23"/>
  <c r="EK61" i="23"/>
  <c r="EL61" i="23"/>
  <c r="EM61" i="23"/>
  <c r="EN61" i="23"/>
  <c r="EO61" i="23"/>
  <c r="EP61" i="23"/>
  <c r="EQ61" i="23"/>
  <c r="ER61" i="23"/>
  <c r="ES61" i="23"/>
  <c r="ET61" i="23"/>
  <c r="EU61" i="23"/>
  <c r="EV61" i="23"/>
  <c r="EW61" i="23"/>
  <c r="EX61" i="23"/>
  <c r="EY61" i="23"/>
  <c r="EZ61" i="23"/>
  <c r="FA61" i="23"/>
  <c r="FB61" i="23"/>
  <c r="FC61" i="23"/>
  <c r="FD61" i="23"/>
  <c r="CD61" i="23"/>
  <c r="FE61" i="23"/>
  <c r="CE61" i="23"/>
  <c r="CK141" i="23"/>
  <c r="CF61" i="23"/>
  <c r="FG61" i="23"/>
  <c r="CG61" i="23"/>
  <c r="FH61" i="23"/>
  <c r="CH61" i="23"/>
  <c r="FI61" i="23"/>
  <c r="CI61" i="23"/>
  <c r="CJ61" i="23"/>
  <c r="FK61" i="23"/>
  <c r="CK61" i="23"/>
  <c r="FL61" i="23"/>
  <c r="CL61" i="23"/>
  <c r="FM61" i="23"/>
  <c r="CM61" i="23"/>
  <c r="FN61" i="23"/>
  <c r="CN61" i="23"/>
  <c r="FO61" i="23"/>
  <c r="CO61" i="23"/>
  <c r="FP61" i="23"/>
  <c r="FS61" i="23"/>
  <c r="FT61" i="23"/>
  <c r="FU61" i="23"/>
  <c r="FV61" i="23"/>
  <c r="GA61" i="23"/>
  <c r="GB61" i="23"/>
  <c r="GC61" i="23"/>
  <c r="GD61" i="23"/>
  <c r="GI61" i="23"/>
  <c r="GJ61" i="23"/>
  <c r="GK61" i="23"/>
  <c r="GL61" i="23"/>
  <c r="GQ61" i="23"/>
  <c r="GR61" i="23"/>
  <c r="GS61" i="23"/>
  <c r="GT61" i="23"/>
  <c r="GY61" i="23"/>
  <c r="GZ61" i="23"/>
  <c r="HA61" i="23"/>
  <c r="HB61" i="23"/>
  <c r="CP85" i="23"/>
  <c r="CQ85" i="23"/>
  <c r="CR85" i="23"/>
  <c r="FS85" i="23"/>
  <c r="CS85" i="23"/>
  <c r="FT85" i="23"/>
  <c r="CT85" i="23"/>
  <c r="FU85" i="23"/>
  <c r="CU85" i="23"/>
  <c r="FV85" i="23"/>
  <c r="CV85" i="23"/>
  <c r="CW85" i="23"/>
  <c r="FX85" i="23"/>
  <c r="CX85" i="23"/>
  <c r="CY85" i="23"/>
  <c r="CZ85" i="23"/>
  <c r="GA85" i="23"/>
  <c r="DA85" i="23"/>
  <c r="GB85" i="23"/>
  <c r="DB85" i="23"/>
  <c r="DC85" i="23"/>
  <c r="GD85" i="23"/>
  <c r="DD85" i="23"/>
  <c r="DE85" i="23"/>
  <c r="GF85" i="23"/>
  <c r="DF85" i="23"/>
  <c r="DG85" i="23"/>
  <c r="DH85" i="23"/>
  <c r="GI85" i="23"/>
  <c r="DI85" i="23"/>
  <c r="GJ85" i="23"/>
  <c r="DJ85" i="23"/>
  <c r="GK85" i="23"/>
  <c r="DK85" i="23"/>
  <c r="GL85" i="23"/>
  <c r="DL85" i="23"/>
  <c r="DM85" i="23"/>
  <c r="GN85" i="23"/>
  <c r="DN85" i="23"/>
  <c r="DO85" i="23"/>
  <c r="DP85" i="23"/>
  <c r="GQ85" i="23"/>
  <c r="DQ85" i="23"/>
  <c r="GR85" i="23"/>
  <c r="DR85" i="23"/>
  <c r="DS85" i="23"/>
  <c r="DT85" i="23"/>
  <c r="DU85" i="23"/>
  <c r="GV85" i="23"/>
  <c r="DV85" i="23"/>
  <c r="DW85" i="23"/>
  <c r="DX85" i="23"/>
  <c r="GY85" i="23"/>
  <c r="DY85" i="23"/>
  <c r="GZ85" i="23"/>
  <c r="DZ85" i="23"/>
  <c r="HA85" i="23"/>
  <c r="EA85" i="23"/>
  <c r="HB85" i="23"/>
  <c r="EB85" i="23"/>
  <c r="EC85" i="23"/>
  <c r="HD85" i="23"/>
  <c r="ED85" i="23"/>
  <c r="EE85" i="23"/>
  <c r="EF85" i="23"/>
  <c r="EG85" i="23"/>
  <c r="EH85" i="23"/>
  <c r="EI85" i="23"/>
  <c r="EJ85" i="23"/>
  <c r="EK85" i="23"/>
  <c r="EL85" i="23"/>
  <c r="EM85" i="23"/>
  <c r="EN85" i="23"/>
  <c r="EO85" i="23"/>
  <c r="EP85" i="23"/>
  <c r="EQ85" i="23"/>
  <c r="ER85" i="23"/>
  <c r="ES85" i="23"/>
  <c r="ET85" i="23"/>
  <c r="EU85" i="23"/>
  <c r="EV85" i="23"/>
  <c r="EW85" i="23"/>
  <c r="EX85" i="23"/>
  <c r="EY85" i="23"/>
  <c r="EZ85" i="23"/>
  <c r="FA85" i="23"/>
  <c r="FB85" i="23"/>
  <c r="FC85" i="23"/>
  <c r="FD85" i="23"/>
  <c r="C85" i="23"/>
  <c r="CD85" i="23"/>
  <c r="FE85" i="23"/>
  <c r="D85" i="23"/>
  <c r="CE85" i="23"/>
  <c r="FF85" i="23"/>
  <c r="E85" i="23"/>
  <c r="CF85" i="23"/>
  <c r="FG85" i="23"/>
  <c r="F85" i="23"/>
  <c r="CG85" i="23"/>
  <c r="FH85" i="23"/>
  <c r="G85" i="23"/>
  <c r="CH85" i="23"/>
  <c r="FI85" i="23"/>
  <c r="H85" i="23"/>
  <c r="CI85" i="23"/>
  <c r="FJ85" i="23"/>
  <c r="I85" i="23"/>
  <c r="CJ85" i="23"/>
  <c r="FK85" i="23"/>
  <c r="J85" i="23"/>
  <c r="CK85" i="23"/>
  <c r="FL85" i="23"/>
  <c r="K85" i="23"/>
  <c r="CL85" i="23"/>
  <c r="FM85" i="23"/>
  <c r="L85" i="23"/>
  <c r="CM85" i="23"/>
  <c r="FN85" i="23"/>
  <c r="M85" i="23"/>
  <c r="CN85" i="23"/>
  <c r="FO85" i="23"/>
  <c r="N85" i="23"/>
  <c r="CO85" i="23"/>
  <c r="FP85" i="23"/>
  <c r="FQ85" i="23"/>
  <c r="FR85" i="23"/>
  <c r="FW85" i="23"/>
  <c r="FY85" i="23"/>
  <c r="FZ85" i="23"/>
  <c r="GC85" i="23"/>
  <c r="GE85" i="23"/>
  <c r="GG85" i="23"/>
  <c r="GH85" i="23"/>
  <c r="GM85" i="23"/>
  <c r="GO85" i="23"/>
  <c r="GP85" i="23"/>
  <c r="GS85" i="23"/>
  <c r="GT85" i="23"/>
  <c r="GU85" i="23"/>
  <c r="GW85" i="23"/>
  <c r="GX85" i="23"/>
  <c r="HC85" i="23"/>
  <c r="CP86" i="23"/>
  <c r="FQ86" i="23"/>
  <c r="CQ86" i="23"/>
  <c r="CR86" i="23"/>
  <c r="CS86" i="23"/>
  <c r="FT86" i="23"/>
  <c r="CT86" i="23"/>
  <c r="CU86" i="23"/>
  <c r="CV86" i="23"/>
  <c r="CW86" i="23"/>
  <c r="CX86" i="23"/>
  <c r="FY86" i="23"/>
  <c r="CY86" i="23"/>
  <c r="CZ86" i="23"/>
  <c r="DA86" i="23"/>
  <c r="GB86" i="23"/>
  <c r="DB86" i="23"/>
  <c r="GC86" i="23"/>
  <c r="DC86" i="23"/>
  <c r="DD86" i="23"/>
  <c r="DE86" i="23"/>
  <c r="DF86" i="23"/>
  <c r="GG86" i="23"/>
  <c r="DG86" i="23"/>
  <c r="DH86" i="23"/>
  <c r="DI86" i="23"/>
  <c r="GJ86" i="23"/>
  <c r="DJ86" i="23"/>
  <c r="DK86" i="23"/>
  <c r="DL86" i="23"/>
  <c r="DM86" i="23"/>
  <c r="DN86" i="23"/>
  <c r="GO86" i="23"/>
  <c r="DO86" i="23"/>
  <c r="DP86" i="23"/>
  <c r="DQ86" i="23"/>
  <c r="GR86" i="23"/>
  <c r="DR86" i="23"/>
  <c r="GS86" i="23"/>
  <c r="DS86" i="23"/>
  <c r="DT86" i="23"/>
  <c r="DU86" i="23"/>
  <c r="DV86" i="23"/>
  <c r="GW86" i="23"/>
  <c r="DW86" i="23"/>
  <c r="DX86" i="23"/>
  <c r="DY86" i="23"/>
  <c r="GZ86" i="23"/>
  <c r="DZ86" i="23"/>
  <c r="EA86" i="23"/>
  <c r="EB86" i="23"/>
  <c r="EC86" i="23"/>
  <c r="ED86" i="23"/>
  <c r="EE86" i="23"/>
  <c r="EF86" i="23"/>
  <c r="EG86" i="23"/>
  <c r="EH86" i="23"/>
  <c r="EI86" i="23"/>
  <c r="EJ86" i="23"/>
  <c r="EK86" i="23"/>
  <c r="EL86" i="23"/>
  <c r="EM86" i="23"/>
  <c r="EN86" i="23"/>
  <c r="EO86" i="23"/>
  <c r="EP86" i="23"/>
  <c r="EQ86" i="23"/>
  <c r="ER86" i="23"/>
  <c r="ES86" i="23"/>
  <c r="ET86" i="23"/>
  <c r="EU86" i="23"/>
  <c r="EV86" i="23"/>
  <c r="EW86" i="23"/>
  <c r="EX86" i="23"/>
  <c r="EY86" i="23"/>
  <c r="EZ86" i="23"/>
  <c r="FA86" i="23"/>
  <c r="FB86" i="23"/>
  <c r="FC86" i="23"/>
  <c r="FD86" i="23"/>
  <c r="C86" i="23"/>
  <c r="CD86" i="23"/>
  <c r="FE86" i="23"/>
  <c r="F86" i="23"/>
  <c r="CG86" i="23"/>
  <c r="FH86" i="23"/>
  <c r="G86" i="23"/>
  <c r="CH86" i="23"/>
  <c r="FI86" i="23"/>
  <c r="I86" i="23"/>
  <c r="CJ86" i="23"/>
  <c r="FK86" i="23"/>
  <c r="J86" i="23"/>
  <c r="CK86" i="23"/>
  <c r="FL86" i="23"/>
  <c r="K86" i="23"/>
  <c r="CL86" i="23"/>
  <c r="FM86" i="23"/>
  <c r="N86" i="23"/>
  <c r="CO86" i="23"/>
  <c r="FP86" i="23"/>
  <c r="FR86" i="23"/>
  <c r="FS86" i="23"/>
  <c r="FU86" i="23"/>
  <c r="FV86" i="23"/>
  <c r="FW86" i="23"/>
  <c r="FX86" i="23"/>
  <c r="FZ86" i="23"/>
  <c r="GA86" i="23"/>
  <c r="GD86" i="23"/>
  <c r="GE86" i="23"/>
  <c r="GF86" i="23"/>
  <c r="GH86" i="23"/>
  <c r="GI86" i="23"/>
  <c r="GK86" i="23"/>
  <c r="GL86" i="23"/>
  <c r="GM86" i="23"/>
  <c r="GN86" i="23"/>
  <c r="GP86" i="23"/>
  <c r="GQ86" i="23"/>
  <c r="GT86" i="23"/>
  <c r="GU86" i="23"/>
  <c r="GV86" i="23"/>
  <c r="GX86" i="23"/>
  <c r="GY86" i="23"/>
  <c r="HA86" i="23"/>
  <c r="HB86" i="23"/>
  <c r="HC86" i="23"/>
  <c r="HD86" i="23"/>
  <c r="CP87" i="23"/>
  <c r="CQ87" i="23"/>
  <c r="FR87" i="23"/>
  <c r="CR87" i="23"/>
  <c r="CS87" i="23"/>
  <c r="CT87" i="23"/>
  <c r="FU87" i="23"/>
  <c r="CU87" i="23"/>
  <c r="CV87" i="23"/>
  <c r="CW87" i="23"/>
  <c r="CX87" i="23"/>
  <c r="CY87" i="23"/>
  <c r="FZ87" i="23"/>
  <c r="CZ87" i="23"/>
  <c r="DA87" i="23"/>
  <c r="DB87" i="23"/>
  <c r="GC87" i="23"/>
  <c r="DC87" i="23"/>
  <c r="DD87" i="23"/>
  <c r="DE87" i="23"/>
  <c r="GF87" i="23"/>
  <c r="DF87" i="23"/>
  <c r="DG87" i="23"/>
  <c r="GH87" i="23"/>
  <c r="DH87" i="23"/>
  <c r="DI87" i="23"/>
  <c r="DJ87" i="23"/>
  <c r="GK87" i="23"/>
  <c r="DK87" i="23"/>
  <c r="DL87" i="23"/>
  <c r="DM87" i="23"/>
  <c r="GN87" i="23"/>
  <c r="DN87" i="23"/>
  <c r="DO87" i="23"/>
  <c r="GP87" i="23"/>
  <c r="DP87" i="23"/>
  <c r="DQ87" i="23"/>
  <c r="DR87" i="23"/>
  <c r="GS87" i="23"/>
  <c r="DS87" i="23"/>
  <c r="DT87" i="23"/>
  <c r="DU87" i="23"/>
  <c r="DV87" i="23"/>
  <c r="DW87" i="23"/>
  <c r="GX87" i="23"/>
  <c r="DX87" i="23"/>
  <c r="DY87" i="23"/>
  <c r="DZ87" i="23"/>
  <c r="HA87" i="23"/>
  <c r="EA87" i="23"/>
  <c r="EB87" i="23"/>
  <c r="EC87" i="23"/>
  <c r="HD87" i="23"/>
  <c r="ED87" i="23"/>
  <c r="EE87" i="23"/>
  <c r="EF87" i="23"/>
  <c r="EG87" i="23"/>
  <c r="EH87" i="23"/>
  <c r="EI87" i="23"/>
  <c r="EJ87" i="23"/>
  <c r="EK87" i="23"/>
  <c r="EL87" i="23"/>
  <c r="EM87" i="23"/>
  <c r="EN87" i="23"/>
  <c r="EO87" i="23"/>
  <c r="EP87" i="23"/>
  <c r="EQ87" i="23"/>
  <c r="ER87" i="23"/>
  <c r="ES87" i="23"/>
  <c r="ET87" i="23"/>
  <c r="EU87" i="23"/>
  <c r="EV87" i="23"/>
  <c r="EW87" i="23"/>
  <c r="EX87" i="23"/>
  <c r="EY87" i="23"/>
  <c r="EZ87" i="23"/>
  <c r="FA87" i="23"/>
  <c r="FB87" i="23"/>
  <c r="FC87" i="23"/>
  <c r="FD87" i="23"/>
  <c r="C87" i="23"/>
  <c r="CD87" i="23"/>
  <c r="FE87" i="23"/>
  <c r="D87" i="23"/>
  <c r="CE87" i="23"/>
  <c r="FF87" i="23"/>
  <c r="E87" i="23"/>
  <c r="CF87" i="23"/>
  <c r="FG87" i="23"/>
  <c r="F87" i="23"/>
  <c r="CG87" i="23"/>
  <c r="FH87" i="23"/>
  <c r="G87" i="23"/>
  <c r="CH87" i="23"/>
  <c r="FI87" i="23"/>
  <c r="H87" i="23"/>
  <c r="CI87" i="23"/>
  <c r="FJ87" i="23"/>
  <c r="I87" i="23"/>
  <c r="CJ87" i="23"/>
  <c r="FK87" i="23"/>
  <c r="K87" i="23"/>
  <c r="CL87" i="23"/>
  <c r="FM87" i="23"/>
  <c r="L87" i="23"/>
  <c r="CM87" i="23"/>
  <c r="FN87" i="23"/>
  <c r="N87" i="23"/>
  <c r="CO87" i="23"/>
  <c r="FP87" i="23"/>
  <c r="FQ87" i="23"/>
  <c r="FS87" i="23"/>
  <c r="FT87" i="23"/>
  <c r="FV87" i="23"/>
  <c r="FW87" i="23"/>
  <c r="FX87" i="23"/>
  <c r="FY87" i="23"/>
  <c r="GA87" i="23"/>
  <c r="GB87" i="23"/>
  <c r="GD87" i="23"/>
  <c r="GE87" i="23"/>
  <c r="GG87" i="23"/>
  <c r="GI87" i="23"/>
  <c r="GJ87" i="23"/>
  <c r="GL87" i="23"/>
  <c r="GM87" i="23"/>
  <c r="GO87" i="23"/>
  <c r="GQ87" i="23"/>
  <c r="GR87" i="23"/>
  <c r="GT87" i="23"/>
  <c r="GU87" i="23"/>
  <c r="GV87" i="23"/>
  <c r="GW87" i="23"/>
  <c r="GY87" i="23"/>
  <c r="GZ87" i="23"/>
  <c r="HB87" i="23"/>
  <c r="HC87" i="23"/>
  <c r="CP88" i="23"/>
  <c r="FQ88" i="23"/>
  <c r="CQ88" i="23"/>
  <c r="CR88" i="23"/>
  <c r="FS88" i="23"/>
  <c r="CS88" i="23"/>
  <c r="CT88" i="23"/>
  <c r="CU88" i="23"/>
  <c r="FV88" i="23"/>
  <c r="CV88" i="23"/>
  <c r="CW88" i="23"/>
  <c r="CX88" i="23"/>
  <c r="FY88" i="23"/>
  <c r="CY88" i="23"/>
  <c r="CZ88" i="23"/>
  <c r="GA88" i="23"/>
  <c r="DA88" i="23"/>
  <c r="DB88" i="23"/>
  <c r="DC88" i="23"/>
  <c r="GD88" i="23"/>
  <c r="DD88" i="23"/>
  <c r="DE88" i="23"/>
  <c r="DF88" i="23"/>
  <c r="GG88" i="23"/>
  <c r="DG88" i="23"/>
  <c r="DH88" i="23"/>
  <c r="GI88" i="23"/>
  <c r="DI88" i="23"/>
  <c r="DJ88" i="23"/>
  <c r="DK88" i="23"/>
  <c r="GL88" i="23"/>
  <c r="DL88" i="23"/>
  <c r="DM88" i="23"/>
  <c r="DN88" i="23"/>
  <c r="GO88" i="23"/>
  <c r="DO88" i="23"/>
  <c r="DP88" i="23"/>
  <c r="GQ88" i="23"/>
  <c r="DQ88" i="23"/>
  <c r="DR88" i="23"/>
  <c r="DS88" i="23"/>
  <c r="GT88" i="23"/>
  <c r="DT88" i="23"/>
  <c r="DU88" i="23"/>
  <c r="GV88" i="23"/>
  <c r="DV88" i="23"/>
  <c r="GW88" i="23"/>
  <c r="DW88" i="23"/>
  <c r="DX88" i="23"/>
  <c r="GY88" i="23"/>
  <c r="DY88" i="23"/>
  <c r="DZ88" i="23"/>
  <c r="EA88" i="23"/>
  <c r="HB88" i="23"/>
  <c r="EB88" i="23"/>
  <c r="EC88" i="23"/>
  <c r="ED88" i="23"/>
  <c r="EE88" i="23"/>
  <c r="EF88" i="23"/>
  <c r="EG88" i="23"/>
  <c r="EH88" i="23"/>
  <c r="EI88" i="23"/>
  <c r="EJ88" i="23"/>
  <c r="EK88" i="23"/>
  <c r="EL88" i="23"/>
  <c r="EM88" i="23"/>
  <c r="EN88" i="23"/>
  <c r="EO88" i="23"/>
  <c r="EP88" i="23"/>
  <c r="EQ88" i="23"/>
  <c r="ER88" i="23"/>
  <c r="ES88" i="23"/>
  <c r="ET88" i="23"/>
  <c r="EU88" i="23"/>
  <c r="EV88" i="23"/>
  <c r="EW88" i="23"/>
  <c r="EX88" i="23"/>
  <c r="EY88" i="23"/>
  <c r="EZ88" i="23"/>
  <c r="FA88" i="23"/>
  <c r="FB88" i="23"/>
  <c r="FC88" i="23"/>
  <c r="FD88" i="23"/>
  <c r="C88" i="23"/>
  <c r="CD88" i="23"/>
  <c r="FE88" i="23"/>
  <c r="D88" i="23"/>
  <c r="CE88" i="23"/>
  <c r="FF88" i="23"/>
  <c r="E88" i="23"/>
  <c r="CF88" i="23"/>
  <c r="FG88" i="23"/>
  <c r="F88" i="23"/>
  <c r="CG88" i="23"/>
  <c r="FH88" i="23"/>
  <c r="G88" i="23"/>
  <c r="CH88" i="23"/>
  <c r="FI88" i="23"/>
  <c r="H88" i="23"/>
  <c r="CI88" i="23"/>
  <c r="FJ88" i="23"/>
  <c r="I88" i="23"/>
  <c r="CJ88" i="23"/>
  <c r="FK88" i="23"/>
  <c r="J88" i="23"/>
  <c r="CK88" i="23"/>
  <c r="FL88" i="23"/>
  <c r="K88" i="23"/>
  <c r="CL88" i="23"/>
  <c r="FM88" i="23"/>
  <c r="M88" i="23"/>
  <c r="CN88" i="23"/>
  <c r="FO88" i="23"/>
  <c r="N88" i="23"/>
  <c r="CO88" i="23"/>
  <c r="FP88" i="23"/>
  <c r="FR88" i="23"/>
  <c r="FT88" i="23"/>
  <c r="FU88" i="23"/>
  <c r="FW88" i="23"/>
  <c r="FX88" i="23"/>
  <c r="FZ88" i="23"/>
  <c r="GB88" i="23"/>
  <c r="GC88" i="23"/>
  <c r="GE88" i="23"/>
  <c r="GF88" i="23"/>
  <c r="GH88" i="23"/>
  <c r="GJ88" i="23"/>
  <c r="GK88" i="23"/>
  <c r="GM88" i="23"/>
  <c r="GN88" i="23"/>
  <c r="GP88" i="23"/>
  <c r="GR88" i="23"/>
  <c r="GS88" i="23"/>
  <c r="GU88" i="23"/>
  <c r="GX88" i="23"/>
  <c r="GZ88" i="23"/>
  <c r="HA88" i="23"/>
  <c r="HC88" i="23"/>
  <c r="HD88" i="23"/>
  <c r="CP89" i="23"/>
  <c r="FQ89" i="23"/>
  <c r="CQ89" i="23"/>
  <c r="CR89" i="23"/>
  <c r="CS89" i="23"/>
  <c r="FT89" i="23"/>
  <c r="CT89" i="23"/>
  <c r="CU89" i="23"/>
  <c r="CV89" i="23"/>
  <c r="FW89" i="23"/>
  <c r="CW89" i="23"/>
  <c r="CX89" i="23"/>
  <c r="CY89" i="23"/>
  <c r="CZ89" i="23"/>
  <c r="DA89" i="23"/>
  <c r="GB89" i="23"/>
  <c r="DB89" i="23"/>
  <c r="DC89" i="23"/>
  <c r="DD89" i="23"/>
  <c r="GE89" i="23"/>
  <c r="DE89" i="23"/>
  <c r="GF89" i="23"/>
  <c r="DF89" i="23"/>
  <c r="GG89" i="23"/>
  <c r="DG89" i="23"/>
  <c r="DH89" i="23"/>
  <c r="DI89" i="23"/>
  <c r="GJ89" i="23"/>
  <c r="DJ89" i="23"/>
  <c r="DK89" i="23"/>
  <c r="DL89" i="23"/>
  <c r="GM89" i="23"/>
  <c r="DM89" i="23"/>
  <c r="DN89" i="23"/>
  <c r="DO89" i="23"/>
  <c r="DP89" i="23"/>
  <c r="DQ89" i="23"/>
  <c r="GR89" i="23"/>
  <c r="DR89" i="23"/>
  <c r="DS89" i="23"/>
  <c r="DT89" i="23"/>
  <c r="GU89" i="23"/>
  <c r="DU89" i="23"/>
  <c r="DV89" i="23"/>
  <c r="GW89" i="23"/>
  <c r="DW89" i="23"/>
  <c r="DX89" i="23"/>
  <c r="DY89" i="23"/>
  <c r="GZ89" i="23"/>
  <c r="DZ89" i="23"/>
  <c r="EA89" i="23"/>
  <c r="EB89" i="23"/>
  <c r="HC89" i="23"/>
  <c r="EC89" i="23"/>
  <c r="ED89" i="23"/>
  <c r="EE89" i="23"/>
  <c r="EF89" i="23"/>
  <c r="EG89" i="23"/>
  <c r="EH89" i="23"/>
  <c r="EI89" i="23"/>
  <c r="EJ89" i="23"/>
  <c r="EK89" i="23"/>
  <c r="EL89" i="23"/>
  <c r="EM89" i="23"/>
  <c r="EN89" i="23"/>
  <c r="EO89" i="23"/>
  <c r="EP89" i="23"/>
  <c r="EQ89" i="23"/>
  <c r="ER89" i="23"/>
  <c r="ES89" i="23"/>
  <c r="ET89" i="23"/>
  <c r="EU89" i="23"/>
  <c r="EV89" i="23"/>
  <c r="EW89" i="23"/>
  <c r="EX89" i="23"/>
  <c r="EY89" i="23"/>
  <c r="EZ89" i="23"/>
  <c r="FA89" i="23"/>
  <c r="FB89" i="23"/>
  <c r="FC89" i="23"/>
  <c r="FD89" i="23"/>
  <c r="G89" i="23"/>
  <c r="CH89" i="23"/>
  <c r="FI89" i="23"/>
  <c r="I89" i="23"/>
  <c r="CJ89" i="23"/>
  <c r="FK89" i="23"/>
  <c r="J89" i="23"/>
  <c r="CK89" i="23"/>
  <c r="FL89" i="23"/>
  <c r="M89" i="23"/>
  <c r="CN89" i="23"/>
  <c r="FO89" i="23"/>
  <c r="N89" i="23"/>
  <c r="CO89" i="23"/>
  <c r="FP89" i="23"/>
  <c r="FR89" i="23"/>
  <c r="FS89" i="23"/>
  <c r="FU89" i="23"/>
  <c r="FV89" i="23"/>
  <c r="FX89" i="23"/>
  <c r="FY89" i="23"/>
  <c r="FZ89" i="23"/>
  <c r="GA89" i="23"/>
  <c r="GC89" i="23"/>
  <c r="GD89" i="23"/>
  <c r="GH89" i="23"/>
  <c r="GI89" i="23"/>
  <c r="GK89" i="23"/>
  <c r="GL89" i="23"/>
  <c r="GN89" i="23"/>
  <c r="GO89" i="23"/>
  <c r="GP89" i="23"/>
  <c r="GQ89" i="23"/>
  <c r="GS89" i="23"/>
  <c r="GT89" i="23"/>
  <c r="GV89" i="23"/>
  <c r="GX89" i="23"/>
  <c r="GY89" i="23"/>
  <c r="HA89" i="23"/>
  <c r="HB89" i="23"/>
  <c r="HD89" i="23"/>
  <c r="C11" i="23"/>
  <c r="C10" i="23"/>
  <c r="C9" i="23"/>
  <c r="C8" i="23"/>
  <c r="C7" i="23"/>
  <c r="CI141" i="23"/>
  <c r="CI140" i="23"/>
  <c r="CI139" i="23"/>
  <c r="CO137" i="23"/>
  <c r="CN137" i="23"/>
  <c r="CM137" i="23"/>
  <c r="CL137" i="23"/>
  <c r="CK137" i="23"/>
  <c r="CJ137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B124" i="23"/>
  <c r="CH104" i="23"/>
  <c r="CH103" i="23"/>
  <c r="CH102" i="23"/>
  <c r="CO101" i="23"/>
  <c r="CN101" i="23"/>
  <c r="CM101" i="23"/>
  <c r="CL101" i="23"/>
  <c r="CK101" i="23"/>
  <c r="CJ101" i="23"/>
  <c r="CI101" i="23"/>
  <c r="B85" i="23"/>
  <c r="CN138" i="23"/>
  <c r="CM138" i="23"/>
  <c r="CL138" i="23"/>
  <c r="CK138" i="23"/>
  <c r="CJ138" i="23"/>
  <c r="B55" i="23"/>
  <c r="B88" i="23"/>
  <c r="CM102" i="23"/>
  <c r="N125" i="23"/>
  <c r="CM103" i="23"/>
  <c r="CN103" i="23"/>
  <c r="CJ139" i="23"/>
  <c r="CJ141" i="23"/>
  <c r="CO102" i="23"/>
  <c r="CL139" i="23"/>
  <c r="B86" i="23"/>
  <c r="CJ104" i="23"/>
  <c r="CO140" i="23"/>
  <c r="CK140" i="23"/>
  <c r="CN141" i="23"/>
  <c r="I125" i="23"/>
  <c r="CK103" i="23"/>
  <c r="CI103" i="23"/>
  <c r="J125" i="23"/>
  <c r="K125" i="23"/>
  <c r="CK102" i="23"/>
  <c r="CK104" i="23"/>
  <c r="D125" i="23"/>
  <c r="CJ103" i="23"/>
  <c r="B89" i="23"/>
  <c r="CO138" i="23"/>
  <c r="L125" i="23"/>
  <c r="M125" i="23"/>
  <c r="F34" i="19"/>
  <c r="F38" i="19"/>
  <c r="Q38" i="19"/>
  <c r="E34" i="19"/>
  <c r="F37" i="19"/>
  <c r="Q37" i="19"/>
  <c r="G34" i="19"/>
  <c r="G38" i="19"/>
  <c r="R38" i="19"/>
  <c r="D34" i="19"/>
  <c r="C34" i="19"/>
  <c r="C37" i="19"/>
  <c r="N37" i="19"/>
  <c r="U38" i="19"/>
  <c r="C11" i="19"/>
  <c r="C10" i="19"/>
  <c r="C9" i="19"/>
  <c r="C8" i="19"/>
  <c r="C7" i="19"/>
  <c r="C38" i="19"/>
  <c r="N38" i="19"/>
  <c r="AL34" i="24"/>
  <c r="AL38" i="24"/>
  <c r="AL36" i="24"/>
  <c r="BX36" i="24"/>
  <c r="AK88" i="24"/>
  <c r="AL35" i="24"/>
  <c r="BX35" i="24"/>
  <c r="AK87" i="24"/>
  <c r="BW87" i="24"/>
  <c r="CA61" i="24"/>
  <c r="CA60" i="24"/>
  <c r="CA59" i="24"/>
  <c r="CA58" i="24"/>
  <c r="CA57" i="24"/>
  <c r="BZ61" i="24"/>
  <c r="BZ60" i="24"/>
  <c r="BZ59" i="24"/>
  <c r="BZ58" i="24"/>
  <c r="BZ57" i="24"/>
  <c r="BY61" i="24"/>
  <c r="BY60" i="24"/>
  <c r="BY59" i="24"/>
  <c r="BY58" i="24"/>
  <c r="BY57" i="24"/>
  <c r="BX61" i="24"/>
  <c r="BX60" i="24"/>
  <c r="BX59" i="24"/>
  <c r="BX58" i="24"/>
  <c r="BX57" i="24"/>
  <c r="CA50" i="24"/>
  <c r="CA49" i="24"/>
  <c r="CA48" i="24"/>
  <c r="CA47" i="24"/>
  <c r="CA46" i="24"/>
  <c r="BZ50" i="24"/>
  <c r="BZ49" i="24"/>
  <c r="BZ48" i="24"/>
  <c r="BZ47" i="24"/>
  <c r="BZ46" i="24"/>
  <c r="BY50" i="24"/>
  <c r="BY49" i="24"/>
  <c r="BY48" i="24"/>
  <c r="BY47" i="24"/>
  <c r="BY46" i="24"/>
  <c r="BX50" i="24"/>
  <c r="BX49" i="24"/>
  <c r="BX48" i="24"/>
  <c r="BX47" i="24"/>
  <c r="BX46" i="24"/>
  <c r="AN36" i="24"/>
  <c r="CA36" i="24"/>
  <c r="AN35" i="24"/>
  <c r="CA35" i="24"/>
  <c r="AN34" i="24"/>
  <c r="AN38" i="24"/>
  <c r="AM34" i="24"/>
  <c r="AM37" i="24"/>
  <c r="BZ37" i="24"/>
  <c r="AM36" i="24"/>
  <c r="BZ36" i="24"/>
  <c r="AM35" i="24"/>
  <c r="BZ35" i="24"/>
  <c r="AM38" i="24"/>
  <c r="BZ38" i="24"/>
  <c r="BY36" i="24"/>
  <c r="BY35" i="24"/>
  <c r="BY37" i="24"/>
  <c r="CA34" i="24"/>
  <c r="BZ34" i="24"/>
  <c r="BX34" i="24"/>
  <c r="CA32" i="24"/>
  <c r="CA31" i="24"/>
  <c r="CA30" i="24"/>
  <c r="CA29" i="24"/>
  <c r="CA28" i="24"/>
  <c r="CA27" i="24"/>
  <c r="CA26" i="24"/>
  <c r="CA25" i="24"/>
  <c r="CA24" i="24"/>
  <c r="CA23" i="24"/>
  <c r="CA22" i="24"/>
  <c r="CA21" i="24"/>
  <c r="CA20" i="24"/>
  <c r="CA19" i="24"/>
  <c r="CA18" i="24"/>
  <c r="CA17" i="24"/>
  <c r="CA16" i="24"/>
  <c r="CA15" i="24"/>
  <c r="CA14" i="24"/>
  <c r="BZ32" i="24"/>
  <c r="BZ31" i="24"/>
  <c r="BZ30" i="24"/>
  <c r="BZ29" i="24"/>
  <c r="BZ28" i="24"/>
  <c r="BZ27" i="24"/>
  <c r="BZ26" i="24"/>
  <c r="BZ25" i="24"/>
  <c r="BZ24" i="24"/>
  <c r="BZ23" i="24"/>
  <c r="BZ22" i="24"/>
  <c r="BZ21" i="24"/>
  <c r="BZ20" i="24"/>
  <c r="BZ19" i="24"/>
  <c r="BZ18" i="24"/>
  <c r="BZ17" i="24"/>
  <c r="BZ16" i="24"/>
  <c r="BZ15" i="24"/>
  <c r="BZ14" i="24"/>
  <c r="BY32" i="24"/>
  <c r="BY31" i="24"/>
  <c r="BY30" i="24"/>
  <c r="BY29" i="24"/>
  <c r="BY28" i="24"/>
  <c r="BY27" i="24"/>
  <c r="BY26" i="24"/>
  <c r="BY25" i="24"/>
  <c r="BY24" i="24"/>
  <c r="BY23" i="24"/>
  <c r="BY22" i="24"/>
  <c r="BY21" i="24"/>
  <c r="BY20" i="24"/>
  <c r="BY19" i="24"/>
  <c r="BY18" i="24"/>
  <c r="BY17" i="24"/>
  <c r="BY16" i="24"/>
  <c r="BY15" i="24"/>
  <c r="BY14" i="24"/>
  <c r="BX32" i="24"/>
  <c r="BX31" i="24"/>
  <c r="BX30" i="24"/>
  <c r="BX29" i="24"/>
  <c r="BX28" i="24"/>
  <c r="BX27" i="24"/>
  <c r="BX26" i="24"/>
  <c r="BX25" i="24"/>
  <c r="BX24" i="24"/>
  <c r="BX23" i="24"/>
  <c r="BX22" i="24"/>
  <c r="BX21" i="24"/>
  <c r="BX20" i="24"/>
  <c r="BX19" i="24"/>
  <c r="BX18" i="24"/>
  <c r="BX17" i="24"/>
  <c r="BX16" i="24"/>
  <c r="BX15" i="24"/>
  <c r="BX14" i="24"/>
  <c r="C11" i="24"/>
  <c r="C10" i="24"/>
  <c r="C9" i="24"/>
  <c r="C8" i="24"/>
  <c r="C7" i="24"/>
  <c r="AT141" i="24"/>
  <c r="AT140" i="24"/>
  <c r="AT139" i="24"/>
  <c r="BT58" i="24"/>
  <c r="BZ138" i="24"/>
  <c r="CD137" i="24"/>
  <c r="CC137" i="24"/>
  <c r="CB137" i="24"/>
  <c r="CA137" i="24"/>
  <c r="BZ137" i="24"/>
  <c r="BY137" i="24"/>
  <c r="BX137" i="24"/>
  <c r="BW137" i="24"/>
  <c r="BV137" i="24"/>
  <c r="BU137" i="24"/>
  <c r="BT137" i="24"/>
  <c r="BS137" i="24"/>
  <c r="BR137" i="24"/>
  <c r="BQ137" i="24"/>
  <c r="BP137" i="24"/>
  <c r="BO137" i="24"/>
  <c r="BN137" i="24"/>
  <c r="BM137" i="24"/>
  <c r="BL137" i="24"/>
  <c r="BK137" i="24"/>
  <c r="BJ137" i="24"/>
  <c r="BI137" i="24"/>
  <c r="BH137" i="24"/>
  <c r="BG137" i="24"/>
  <c r="BF137" i="24"/>
  <c r="BE137" i="24"/>
  <c r="BD137" i="24"/>
  <c r="BC137" i="24"/>
  <c r="BB137" i="24"/>
  <c r="BA137" i="24"/>
  <c r="AZ137" i="24"/>
  <c r="AY137" i="24"/>
  <c r="AX137" i="24"/>
  <c r="AW137" i="24"/>
  <c r="AV137" i="24"/>
  <c r="AU137" i="24"/>
  <c r="AK124" i="24"/>
  <c r="AJ124" i="24"/>
  <c r="AI124" i="24"/>
  <c r="AH124" i="24"/>
  <c r="AG124" i="24"/>
  <c r="AF124" i="24"/>
  <c r="AE124" i="24"/>
  <c r="AD124" i="24"/>
  <c r="AC124" i="24"/>
  <c r="AB124" i="24"/>
  <c r="AA124" i="24"/>
  <c r="Z124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M124" i="24"/>
  <c r="L124" i="24"/>
  <c r="K124" i="24"/>
  <c r="J124" i="24"/>
  <c r="I124" i="24"/>
  <c r="H124" i="24"/>
  <c r="G124" i="24"/>
  <c r="F124" i="24"/>
  <c r="E124" i="24"/>
  <c r="D124" i="24"/>
  <c r="C124" i="24"/>
  <c r="B124" i="24"/>
  <c r="AS104" i="24"/>
  <c r="AS103" i="24"/>
  <c r="AS102" i="24"/>
  <c r="CB101" i="24"/>
  <c r="CA101" i="24"/>
  <c r="BZ101" i="24"/>
  <c r="BY101" i="24"/>
  <c r="BX101" i="24"/>
  <c r="BW101" i="24"/>
  <c r="BV101" i="24"/>
  <c r="BU101" i="24"/>
  <c r="BT101" i="24"/>
  <c r="BS101" i="24"/>
  <c r="BR101" i="24"/>
  <c r="BQ101" i="24"/>
  <c r="BP101" i="24"/>
  <c r="BO101" i="24"/>
  <c r="BN101" i="24"/>
  <c r="BM101" i="24"/>
  <c r="BL101" i="24"/>
  <c r="BK101" i="24"/>
  <c r="BJ101" i="24"/>
  <c r="BI101" i="24"/>
  <c r="BH101" i="24"/>
  <c r="BG101" i="24"/>
  <c r="BF101" i="24"/>
  <c r="BE101" i="24"/>
  <c r="BD101" i="24"/>
  <c r="BC101" i="24"/>
  <c r="BB101" i="24"/>
  <c r="BA101" i="24"/>
  <c r="AZ101" i="24"/>
  <c r="AY101" i="24"/>
  <c r="AX101" i="24"/>
  <c r="AW101" i="24"/>
  <c r="AV101" i="24"/>
  <c r="AU101" i="24"/>
  <c r="AT101" i="24"/>
  <c r="U36" i="24"/>
  <c r="T88" i="24"/>
  <c r="BF88" i="24"/>
  <c r="AK85" i="24"/>
  <c r="BW85" i="24"/>
  <c r="AJ85" i="24"/>
  <c r="BV85" i="24"/>
  <c r="AI85" i="24"/>
  <c r="BU85" i="24"/>
  <c r="AH85" i="24"/>
  <c r="BT85" i="24"/>
  <c r="AG85" i="24"/>
  <c r="BS85" i="24"/>
  <c r="AF85" i="24"/>
  <c r="BR85" i="24"/>
  <c r="AE85" i="24"/>
  <c r="BQ85" i="24"/>
  <c r="AD85" i="24"/>
  <c r="BP85" i="24"/>
  <c r="AC85" i="24"/>
  <c r="BO85" i="24"/>
  <c r="AB85" i="24"/>
  <c r="BN85" i="24"/>
  <c r="AA85" i="24"/>
  <c r="BM85" i="24"/>
  <c r="Z85" i="24"/>
  <c r="BL85" i="24"/>
  <c r="Y85" i="24"/>
  <c r="BK85" i="24"/>
  <c r="X85" i="24"/>
  <c r="BJ85" i="24"/>
  <c r="W85" i="24"/>
  <c r="BI85" i="24"/>
  <c r="V85" i="24"/>
  <c r="BH85" i="24"/>
  <c r="U85" i="24"/>
  <c r="BG85" i="24"/>
  <c r="T85" i="24"/>
  <c r="BF85" i="24"/>
  <c r="S85" i="24"/>
  <c r="BE85" i="24"/>
  <c r="R85" i="24"/>
  <c r="BD85" i="24"/>
  <c r="Q85" i="24"/>
  <c r="BC85" i="24"/>
  <c r="P85" i="24"/>
  <c r="BB85" i="24"/>
  <c r="O85" i="24"/>
  <c r="BA85" i="24"/>
  <c r="N85" i="24"/>
  <c r="AZ85" i="24"/>
  <c r="M85" i="24"/>
  <c r="AY85" i="24"/>
  <c r="L85" i="24"/>
  <c r="AX85" i="24"/>
  <c r="K85" i="24"/>
  <c r="AW85" i="24"/>
  <c r="J85" i="24"/>
  <c r="AV85" i="24"/>
  <c r="I85" i="24"/>
  <c r="AU85" i="24"/>
  <c r="H85" i="24"/>
  <c r="AT85" i="24"/>
  <c r="G85" i="24"/>
  <c r="AS85" i="24"/>
  <c r="F85" i="24"/>
  <c r="AR85" i="24"/>
  <c r="E85" i="24"/>
  <c r="AQ85" i="24"/>
  <c r="D85" i="24"/>
  <c r="AP85" i="24"/>
  <c r="C85" i="24"/>
  <c r="AO85" i="24"/>
  <c r="B85" i="24"/>
  <c r="AN85" i="24"/>
  <c r="BW61" i="24"/>
  <c r="BV61" i="24"/>
  <c r="BU61" i="24"/>
  <c r="BT61" i="24"/>
  <c r="BS61" i="24"/>
  <c r="BR61" i="24"/>
  <c r="BQ61" i="24"/>
  <c r="BP61" i="24"/>
  <c r="BP58" i="24"/>
  <c r="BV138" i="24"/>
  <c r="BV141" i="24"/>
  <c r="BO61" i="24"/>
  <c r="BN61" i="24"/>
  <c r="BM61" i="24"/>
  <c r="BL61" i="24"/>
  <c r="BK61" i="24"/>
  <c r="BJ61" i="24"/>
  <c r="BI61" i="24"/>
  <c r="BI58" i="24"/>
  <c r="BI59" i="24"/>
  <c r="BO139" i="24"/>
  <c r="BH61" i="24"/>
  <c r="BG61" i="24"/>
  <c r="BF61" i="24"/>
  <c r="BE61" i="24"/>
  <c r="BD61" i="24"/>
  <c r="BC61" i="24"/>
  <c r="BB61" i="24"/>
  <c r="BA61" i="24"/>
  <c r="AZ61" i="24"/>
  <c r="AY61" i="24"/>
  <c r="AX61" i="24"/>
  <c r="AW61" i="24"/>
  <c r="AV61" i="24"/>
  <c r="AU61" i="24"/>
  <c r="AT61" i="24"/>
  <c r="AS61" i="24"/>
  <c r="AR61" i="24"/>
  <c r="AQ61" i="24"/>
  <c r="AP61" i="24"/>
  <c r="AO61" i="24"/>
  <c r="BW60" i="24"/>
  <c r="BV60" i="24"/>
  <c r="BU60" i="24"/>
  <c r="BT60" i="24"/>
  <c r="BS60" i="24"/>
  <c r="BR60" i="24"/>
  <c r="BQ60" i="24"/>
  <c r="BP60" i="24"/>
  <c r="BO60" i="24"/>
  <c r="BN60" i="24"/>
  <c r="BM60" i="24"/>
  <c r="BL60" i="24"/>
  <c r="BL58" i="24"/>
  <c r="BR140" i="24"/>
  <c r="BR138" i="24"/>
  <c r="BK60" i="24"/>
  <c r="BJ60" i="24"/>
  <c r="BI60" i="24"/>
  <c r="BH60" i="24"/>
  <c r="BG60" i="24"/>
  <c r="BF60" i="24"/>
  <c r="BE60" i="24"/>
  <c r="BD60" i="24"/>
  <c r="BC60" i="24"/>
  <c r="BB60" i="24"/>
  <c r="BA60" i="24"/>
  <c r="BA58" i="24"/>
  <c r="BG140" i="24"/>
  <c r="AZ60" i="24"/>
  <c r="AY60" i="24"/>
  <c r="AX60" i="24"/>
  <c r="AW60" i="24"/>
  <c r="AV60" i="24"/>
  <c r="AU60" i="24"/>
  <c r="AT60" i="24"/>
  <c r="AS60" i="24"/>
  <c r="AS58" i="24"/>
  <c r="AY140" i="24"/>
  <c r="AR60" i="24"/>
  <c r="AR58" i="24"/>
  <c r="AX140" i="24"/>
  <c r="AQ60" i="24"/>
  <c r="AP60" i="24"/>
  <c r="AO60" i="24"/>
  <c r="BW59" i="24"/>
  <c r="BV59" i="24"/>
  <c r="BU59" i="24"/>
  <c r="BT59" i="24"/>
  <c r="BS59" i="24"/>
  <c r="BS58" i="24"/>
  <c r="BY139" i="24"/>
  <c r="BR59" i="24"/>
  <c r="BQ59" i="24"/>
  <c r="BP59" i="24"/>
  <c r="BO59" i="24"/>
  <c r="BO58" i="24"/>
  <c r="BU139" i="24"/>
  <c r="BN59" i="24"/>
  <c r="BM59" i="24"/>
  <c r="BL59" i="24"/>
  <c r="BR139" i="24"/>
  <c r="BK59" i="24"/>
  <c r="BJ59" i="24"/>
  <c r="BH59" i="24"/>
  <c r="BG59" i="24"/>
  <c r="BF59" i="24"/>
  <c r="BE59" i="24"/>
  <c r="BE58" i="24"/>
  <c r="BK139" i="24"/>
  <c r="BD59" i="24"/>
  <c r="BD58" i="24"/>
  <c r="BJ139" i="24"/>
  <c r="BC59" i="24"/>
  <c r="BB59" i="24"/>
  <c r="BA59" i="24"/>
  <c r="AZ59" i="24"/>
  <c r="AY59" i="24"/>
  <c r="AX59" i="24"/>
  <c r="AW59" i="24"/>
  <c r="AV59" i="24"/>
  <c r="AV58" i="24"/>
  <c r="BB139" i="24"/>
  <c r="AU59" i="24"/>
  <c r="AT59" i="24"/>
  <c r="AS59" i="24"/>
  <c r="AR59" i="24"/>
  <c r="AQ59" i="24"/>
  <c r="AP59" i="24"/>
  <c r="AO59" i="24"/>
  <c r="CD138" i="24"/>
  <c r="BW58" i="24"/>
  <c r="BV58" i="24"/>
  <c r="BU58" i="24"/>
  <c r="CA138" i="24"/>
  <c r="BY138" i="24"/>
  <c r="BR58" i="24"/>
  <c r="BQ58" i="24"/>
  <c r="BN58" i="24"/>
  <c r="BT139" i="24"/>
  <c r="BM58" i="24"/>
  <c r="BK58" i="24"/>
  <c r="BQ138" i="24"/>
  <c r="BJ58" i="24"/>
  <c r="BH58" i="24"/>
  <c r="BG58" i="24"/>
  <c r="BM139" i="24"/>
  <c r="BF58" i="24"/>
  <c r="BL138" i="24"/>
  <c r="BK138" i="24"/>
  <c r="BJ138" i="24"/>
  <c r="BC58" i="24"/>
  <c r="BI138" i="24"/>
  <c r="BB58" i="24"/>
  <c r="BH138" i="24"/>
  <c r="BG138" i="24"/>
  <c r="AZ58" i="24"/>
  <c r="BF138" i="24"/>
  <c r="AY58" i="24"/>
  <c r="AX58" i="24"/>
  <c r="AW58" i="24"/>
  <c r="BC138" i="24"/>
  <c r="BB138" i="24"/>
  <c r="AU58" i="24"/>
  <c r="BA138" i="24"/>
  <c r="AT58" i="24"/>
  <c r="AY138" i="24"/>
  <c r="AX138" i="24"/>
  <c r="AQ58" i="24"/>
  <c r="AW139" i="24"/>
  <c r="AP58" i="24"/>
  <c r="AV138" i="24"/>
  <c r="AO58" i="24"/>
  <c r="AU138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B55" i="24"/>
  <c r="BW50" i="24"/>
  <c r="BV50" i="24"/>
  <c r="BV47" i="24"/>
  <c r="CA104" i="24"/>
  <c r="BU50" i="24"/>
  <c r="BU47" i="24"/>
  <c r="BZ104" i="24"/>
  <c r="BT50" i="24"/>
  <c r="BS50" i="24"/>
  <c r="BS47" i="24"/>
  <c r="BX104" i="24"/>
  <c r="BR50" i="24"/>
  <c r="BQ50" i="24"/>
  <c r="BP50" i="24"/>
  <c r="BO50" i="24"/>
  <c r="BN50" i="24"/>
  <c r="BM50" i="24"/>
  <c r="BM47" i="24"/>
  <c r="BR104" i="24"/>
  <c r="BL50" i="24"/>
  <c r="BK50" i="24"/>
  <c r="BJ50" i="24"/>
  <c r="BI50" i="24"/>
  <c r="BH50" i="24"/>
  <c r="BG50" i="24"/>
  <c r="BF50" i="24"/>
  <c r="BE50" i="24"/>
  <c r="BE47" i="24"/>
  <c r="BJ104" i="24"/>
  <c r="BD50" i="24"/>
  <c r="BC50" i="24"/>
  <c r="BC47" i="24"/>
  <c r="BH104" i="24"/>
  <c r="BB50" i="24"/>
  <c r="BA50" i="24"/>
  <c r="AZ50" i="24"/>
  <c r="AY50" i="24"/>
  <c r="AX50" i="24"/>
  <c r="AW50" i="24"/>
  <c r="AW47" i="24"/>
  <c r="BB104" i="24"/>
  <c r="AV50" i="24"/>
  <c r="AV47" i="24"/>
  <c r="BA104" i="24"/>
  <c r="AU50" i="24"/>
  <c r="AT50" i="24"/>
  <c r="AS50" i="24"/>
  <c r="AR50" i="24"/>
  <c r="AQ50" i="24"/>
  <c r="AP50" i="24"/>
  <c r="AO50" i="24"/>
  <c r="AO47" i="24"/>
  <c r="AT104" i="24"/>
  <c r="BW49" i="24"/>
  <c r="BW47" i="24"/>
  <c r="CB103" i="24"/>
  <c r="BV49" i="24"/>
  <c r="BU49" i="24"/>
  <c r="BT49" i="24"/>
  <c r="BS49" i="24"/>
  <c r="BR49" i="24"/>
  <c r="BQ49" i="24"/>
  <c r="BQ47" i="24"/>
  <c r="BP49" i="24"/>
  <c r="BP47" i="24"/>
  <c r="BU103" i="24"/>
  <c r="BO49" i="24"/>
  <c r="BN49" i="24"/>
  <c r="BM49" i="24"/>
  <c r="BL49" i="24"/>
  <c r="BL47" i="24"/>
  <c r="BQ103" i="24"/>
  <c r="BK49" i="24"/>
  <c r="BJ49" i="24"/>
  <c r="BI49" i="24"/>
  <c r="BI47" i="24"/>
  <c r="BN103" i="24"/>
  <c r="BH49" i="24"/>
  <c r="BH47" i="24"/>
  <c r="BM103" i="24"/>
  <c r="BG49" i="24"/>
  <c r="BG47" i="24"/>
  <c r="BL103" i="24"/>
  <c r="BF49" i="24"/>
  <c r="BE49" i="24"/>
  <c r="BJ103" i="24"/>
  <c r="BD49" i="24"/>
  <c r="BC49" i="24"/>
  <c r="BB49" i="24"/>
  <c r="BB47" i="24"/>
  <c r="BG103" i="24"/>
  <c r="BA49" i="24"/>
  <c r="AZ49" i="24"/>
  <c r="AZ47" i="24"/>
  <c r="BE103" i="24"/>
  <c r="AZ48" i="24"/>
  <c r="BE102" i="24"/>
  <c r="BE104" i="24"/>
  <c r="M125" i="24"/>
  <c r="AY49" i="24"/>
  <c r="AX49" i="24"/>
  <c r="AW49" i="24"/>
  <c r="AV49" i="24"/>
  <c r="AU49" i="24"/>
  <c r="AT49" i="24"/>
  <c r="AS49" i="24"/>
  <c r="AR49" i="24"/>
  <c r="AR47" i="24"/>
  <c r="AW103" i="24"/>
  <c r="AQ49" i="24"/>
  <c r="AP49" i="24"/>
  <c r="AO49" i="24"/>
  <c r="AT103" i="24"/>
  <c r="BW48" i="24"/>
  <c r="BV48" i="24"/>
  <c r="BU48" i="24"/>
  <c r="BZ102" i="24"/>
  <c r="BT48" i="24"/>
  <c r="BT47" i="24"/>
  <c r="BS48" i="24"/>
  <c r="BX102" i="24"/>
  <c r="BR48" i="24"/>
  <c r="BQ48" i="24"/>
  <c r="BP48" i="24"/>
  <c r="BU102" i="24"/>
  <c r="BO48" i="24"/>
  <c r="BO47" i="24"/>
  <c r="BT102" i="24"/>
  <c r="BN48" i="24"/>
  <c r="BN47" i="24"/>
  <c r="BS102" i="24"/>
  <c r="BM48" i="24"/>
  <c r="BR102" i="24"/>
  <c r="BL48" i="24"/>
  <c r="BQ102" i="24"/>
  <c r="BK48" i="24"/>
  <c r="BJ48" i="24"/>
  <c r="BJ47" i="24"/>
  <c r="BO102" i="24"/>
  <c r="BI48" i="24"/>
  <c r="BH48" i="24"/>
  <c r="BM102" i="24"/>
  <c r="BG48" i="24"/>
  <c r="BL102" i="24"/>
  <c r="BF48" i="24"/>
  <c r="BE48" i="24"/>
  <c r="BJ102" i="24"/>
  <c r="R125" i="24"/>
  <c r="BD48" i="24"/>
  <c r="BD47" i="24"/>
  <c r="BI102" i="24"/>
  <c r="BC48" i="24"/>
  <c r="BB48" i="24"/>
  <c r="BA48" i="24"/>
  <c r="AY48" i="24"/>
  <c r="AX48" i="24"/>
  <c r="AW48" i="24"/>
  <c r="BB102" i="24"/>
  <c r="BB103" i="24"/>
  <c r="J125" i="24"/>
  <c r="AV48" i="24"/>
  <c r="AU48" i="24"/>
  <c r="AT48" i="24"/>
  <c r="AS48" i="24"/>
  <c r="AR48" i="24"/>
  <c r="AQ48" i="24"/>
  <c r="AQ47" i="24"/>
  <c r="AV102" i="24"/>
  <c r="AP48" i="24"/>
  <c r="AO48" i="24"/>
  <c r="AT102" i="24"/>
  <c r="B125" i="24"/>
  <c r="CB102" i="24"/>
  <c r="BR47" i="24"/>
  <c r="BK47" i="24"/>
  <c r="BO104" i="24"/>
  <c r="BF47" i="24"/>
  <c r="BA47" i="24"/>
  <c r="AY47" i="24"/>
  <c r="BD104" i="24"/>
  <c r="AX47" i="24"/>
  <c r="BC104" i="24"/>
  <c r="AU47" i="24"/>
  <c r="AT47" i="24"/>
  <c r="AS47" i="24"/>
  <c r="AW104" i="24"/>
  <c r="AV104" i="24"/>
  <c r="AP47" i="24"/>
  <c r="BW46" i="24"/>
  <c r="BV46" i="24"/>
  <c r="BU46" i="24"/>
  <c r="BT46" i="24"/>
  <c r="BS46" i="24"/>
  <c r="BR46" i="24"/>
  <c r="BQ46" i="24"/>
  <c r="BP46" i="24"/>
  <c r="BO46" i="24"/>
  <c r="BN46" i="24"/>
  <c r="BM46" i="24"/>
  <c r="BL46" i="24"/>
  <c r="BK46" i="24"/>
  <c r="BJ46" i="24"/>
  <c r="BI46" i="24"/>
  <c r="BH46" i="24"/>
  <c r="BG46" i="24"/>
  <c r="BF46" i="24"/>
  <c r="BE46" i="24"/>
  <c r="BD46" i="24"/>
  <c r="BC46" i="24"/>
  <c r="BB46" i="24"/>
  <c r="BA46" i="24"/>
  <c r="AZ46" i="24"/>
  <c r="AY46" i="24"/>
  <c r="AX46" i="24"/>
  <c r="AW46" i="24"/>
  <c r="AV46" i="24"/>
  <c r="AU46" i="24"/>
  <c r="AT46" i="24"/>
  <c r="AS46" i="24"/>
  <c r="AR46" i="24"/>
  <c r="AQ46" i="24"/>
  <c r="AP46" i="24"/>
  <c r="AO46" i="24"/>
  <c r="AK36" i="24"/>
  <c r="AJ88" i="24"/>
  <c r="BW36" i="24"/>
  <c r="AJ36" i="24"/>
  <c r="BV36" i="24"/>
  <c r="AI88" i="24"/>
  <c r="BU88" i="24"/>
  <c r="AI36" i="24"/>
  <c r="AH88" i="24"/>
  <c r="BT88" i="24"/>
  <c r="AH36" i="24"/>
  <c r="AG88" i="24"/>
  <c r="BS88" i="24"/>
  <c r="AG36" i="24"/>
  <c r="AF88" i="24"/>
  <c r="BR88" i="24"/>
  <c r="AF36" i="24"/>
  <c r="BR36" i="24"/>
  <c r="AE36" i="24"/>
  <c r="AD88" i="24"/>
  <c r="BP88" i="24"/>
  <c r="AD36" i="24"/>
  <c r="BP36" i="24"/>
  <c r="AC36" i="24"/>
  <c r="BO36" i="24"/>
  <c r="AB36" i="24"/>
  <c r="AA88" i="24"/>
  <c r="BM88" i="24"/>
  <c r="AA36" i="24"/>
  <c r="BM36" i="24"/>
  <c r="Z36" i="24"/>
  <c r="Y88" i="24"/>
  <c r="BK88" i="24"/>
  <c r="Y36" i="24"/>
  <c r="X88" i="24"/>
  <c r="BJ88" i="24"/>
  <c r="X36" i="24"/>
  <c r="W36" i="24"/>
  <c r="BI36" i="24"/>
  <c r="V36" i="24"/>
  <c r="BH36" i="24"/>
  <c r="BG36" i="24"/>
  <c r="T36" i="24"/>
  <c r="BF36" i="24"/>
  <c r="S88" i="24"/>
  <c r="BE88" i="24"/>
  <c r="S36" i="24"/>
  <c r="BE36" i="24"/>
  <c r="R36" i="24"/>
  <c r="Q88" i="24"/>
  <c r="BC88" i="24"/>
  <c r="Q36" i="24"/>
  <c r="P88" i="24"/>
  <c r="BB88" i="24"/>
  <c r="P36" i="24"/>
  <c r="BB36" i="24"/>
  <c r="O36" i="24"/>
  <c r="BA36" i="24"/>
  <c r="N36" i="24"/>
  <c r="M36" i="24"/>
  <c r="L88" i="24"/>
  <c r="AX88" i="24"/>
  <c r="L36" i="24"/>
  <c r="K88" i="24"/>
  <c r="AW88" i="24"/>
  <c r="K36" i="24"/>
  <c r="AW36" i="24"/>
  <c r="J36" i="24"/>
  <c r="I36" i="24"/>
  <c r="H88" i="24"/>
  <c r="AT88" i="24"/>
  <c r="H36" i="24"/>
  <c r="G88" i="24"/>
  <c r="AT36" i="24"/>
  <c r="G36" i="24"/>
  <c r="F36" i="24"/>
  <c r="AR36" i="24"/>
  <c r="E36" i="24"/>
  <c r="AQ36" i="24"/>
  <c r="D36" i="24"/>
  <c r="AP36" i="24"/>
  <c r="C36" i="24"/>
  <c r="AK35" i="24"/>
  <c r="BW35" i="24"/>
  <c r="AJ35" i="24"/>
  <c r="AI87" i="24"/>
  <c r="BU87" i="24"/>
  <c r="AI35" i="24"/>
  <c r="AH87" i="24"/>
  <c r="BT87" i="24"/>
  <c r="AH35" i="24"/>
  <c r="AG87" i="24"/>
  <c r="BS87" i="24"/>
  <c r="AG35" i="24"/>
  <c r="AF35" i="24"/>
  <c r="BR35" i="24"/>
  <c r="AE35" i="24"/>
  <c r="BQ35" i="24"/>
  <c r="AD35" i="24"/>
  <c r="BP35" i="24"/>
  <c r="AC35" i="24"/>
  <c r="BO35" i="24"/>
  <c r="AB35" i="24"/>
  <c r="AA35" i="24"/>
  <c r="Z87" i="24"/>
  <c r="BL87" i="24"/>
  <c r="Z35" i="24"/>
  <c r="Y35" i="24"/>
  <c r="X87" i="24"/>
  <c r="BJ87" i="24"/>
  <c r="X35" i="24"/>
  <c r="BJ35" i="24"/>
  <c r="W35" i="24"/>
  <c r="BI35" i="24"/>
  <c r="V35" i="24"/>
  <c r="BH35" i="24"/>
  <c r="U35" i="24"/>
  <c r="BG35" i="24"/>
  <c r="T35" i="24"/>
  <c r="S87" i="24"/>
  <c r="BE87" i="24"/>
  <c r="S35" i="24"/>
  <c r="R35" i="24"/>
  <c r="Q87" i="24"/>
  <c r="BC87" i="24"/>
  <c r="Q35" i="24"/>
  <c r="P87" i="24"/>
  <c r="BB87" i="24"/>
  <c r="P35" i="24"/>
  <c r="O35" i="24"/>
  <c r="BA35" i="24"/>
  <c r="N35" i="24"/>
  <c r="AZ35" i="24"/>
  <c r="M35" i="24"/>
  <c r="L35" i="24"/>
  <c r="K87" i="24"/>
  <c r="AW87" i="24"/>
  <c r="K35" i="24"/>
  <c r="J87" i="24"/>
  <c r="AV87" i="24"/>
  <c r="J35" i="24"/>
  <c r="I87" i="24"/>
  <c r="AU87" i="24"/>
  <c r="I35" i="24"/>
  <c r="H87" i="24"/>
  <c r="AT87" i="24"/>
  <c r="H35" i="24"/>
  <c r="AT35" i="24"/>
  <c r="G35" i="24"/>
  <c r="F35" i="24"/>
  <c r="E35" i="24"/>
  <c r="AQ35" i="24"/>
  <c r="D35" i="24"/>
  <c r="C87" i="24"/>
  <c r="AO87" i="24"/>
  <c r="C35" i="24"/>
  <c r="B87" i="24"/>
  <c r="AN87" i="24"/>
  <c r="M34" i="24"/>
  <c r="AY34" i="24"/>
  <c r="AK34" i="24"/>
  <c r="AK38" i="24"/>
  <c r="AJ34" i="24"/>
  <c r="AJ38" i="24"/>
  <c r="BV38" i="24"/>
  <c r="AI34" i="24"/>
  <c r="AI38" i="24"/>
  <c r="AH34" i="24"/>
  <c r="AH38" i="24"/>
  <c r="AG34" i="24"/>
  <c r="AF86" i="24"/>
  <c r="BR86" i="24"/>
  <c r="AF34" i="24"/>
  <c r="AE86" i="24"/>
  <c r="BQ86" i="24"/>
  <c r="AF37" i="24"/>
  <c r="BR37" i="24"/>
  <c r="AE34" i="24"/>
  <c r="AE38" i="24"/>
  <c r="AD34" i="24"/>
  <c r="BP34" i="24"/>
  <c r="AC34" i="24"/>
  <c r="AC38" i="24"/>
  <c r="AB34" i="24"/>
  <c r="AA34" i="24"/>
  <c r="AA38" i="24"/>
  <c r="Z34" i="24"/>
  <c r="Z38" i="24"/>
  <c r="Y34" i="24"/>
  <c r="X86" i="24"/>
  <c r="BJ86" i="24"/>
  <c r="X34" i="24"/>
  <c r="X38" i="24"/>
  <c r="W34" i="24"/>
  <c r="BI34" i="24"/>
  <c r="V34" i="24"/>
  <c r="U34" i="24"/>
  <c r="U38" i="24"/>
  <c r="T89" i="24"/>
  <c r="BF89" i="24"/>
  <c r="T34" i="24"/>
  <c r="T38" i="24"/>
  <c r="S34" i="24"/>
  <c r="S38" i="24"/>
  <c r="R34" i="24"/>
  <c r="R38" i="24"/>
  <c r="Q34" i="24"/>
  <c r="P86" i="24"/>
  <c r="BB86" i="24"/>
  <c r="P34" i="24"/>
  <c r="P38" i="24"/>
  <c r="O34" i="24"/>
  <c r="BA34" i="24"/>
  <c r="N34" i="24"/>
  <c r="M38" i="24"/>
  <c r="AY38" i="24"/>
  <c r="L34" i="24"/>
  <c r="L38" i="24"/>
  <c r="K34" i="24"/>
  <c r="K38" i="24"/>
  <c r="J34" i="24"/>
  <c r="J38" i="24"/>
  <c r="AV38" i="24"/>
  <c r="I34" i="24"/>
  <c r="AU34" i="24"/>
  <c r="H34" i="24"/>
  <c r="AT34" i="24"/>
  <c r="G34" i="24"/>
  <c r="AS34" i="24"/>
  <c r="F34" i="24"/>
  <c r="AR34" i="24"/>
  <c r="E34" i="24"/>
  <c r="D34" i="24"/>
  <c r="D38" i="24"/>
  <c r="C34" i="24"/>
  <c r="C38" i="24"/>
  <c r="BW32" i="24"/>
  <c r="BV32" i="24"/>
  <c r="BU32" i="24"/>
  <c r="BT32" i="24"/>
  <c r="BS32" i="24"/>
  <c r="BR32" i="24"/>
  <c r="BQ32" i="24"/>
  <c r="BP32" i="24"/>
  <c r="BO32" i="24"/>
  <c r="BN32" i="24"/>
  <c r="BM32" i="24"/>
  <c r="BL32" i="24"/>
  <c r="BK32" i="24"/>
  <c r="BJ32" i="24"/>
  <c r="BI32" i="24"/>
  <c r="BH32" i="24"/>
  <c r="BG32" i="24"/>
  <c r="BF32" i="24"/>
  <c r="BE32" i="24"/>
  <c r="BD32" i="24"/>
  <c r="BC32" i="24"/>
  <c r="BB32" i="24"/>
  <c r="BA32" i="24"/>
  <c r="AZ32" i="24"/>
  <c r="AY32" i="24"/>
  <c r="AX32" i="24"/>
  <c r="AW32" i="24"/>
  <c r="AV32" i="24"/>
  <c r="AU32" i="24"/>
  <c r="AT32" i="24"/>
  <c r="AS32" i="24"/>
  <c r="AR32" i="24"/>
  <c r="AQ32" i="24"/>
  <c r="AP32" i="24"/>
  <c r="AO32" i="24"/>
  <c r="BW31" i="24"/>
  <c r="BV31" i="24"/>
  <c r="BU31" i="24"/>
  <c r="BT31" i="24"/>
  <c r="BS31" i="24"/>
  <c r="BR31" i="24"/>
  <c r="BQ31" i="24"/>
  <c r="BP31" i="24"/>
  <c r="BO31" i="24"/>
  <c r="BN31" i="24"/>
  <c r="BM31" i="24"/>
  <c r="BL31" i="24"/>
  <c r="BK31" i="24"/>
  <c r="BJ31" i="24"/>
  <c r="BI31" i="24"/>
  <c r="BH31" i="24"/>
  <c r="BG31" i="24"/>
  <c r="BF31" i="24"/>
  <c r="BE31" i="24"/>
  <c r="BD31" i="24"/>
  <c r="BC31" i="24"/>
  <c r="BB31" i="24"/>
  <c r="BA31" i="24"/>
  <c r="AZ31" i="24"/>
  <c r="AY31" i="24"/>
  <c r="AX31" i="24"/>
  <c r="AW31" i="24"/>
  <c r="AV31" i="24"/>
  <c r="AU31" i="24"/>
  <c r="AT31" i="24"/>
  <c r="AS31" i="24"/>
  <c r="AR31" i="24"/>
  <c r="AQ31" i="24"/>
  <c r="AP31" i="24"/>
  <c r="AO31" i="24"/>
  <c r="BW30" i="24"/>
  <c r="BV30" i="24"/>
  <c r="BU30" i="24"/>
  <c r="BT30" i="24"/>
  <c r="BS30" i="24"/>
  <c r="BR30" i="24"/>
  <c r="BQ30" i="24"/>
  <c r="BP30" i="24"/>
  <c r="BO30" i="24"/>
  <c r="BN30" i="24"/>
  <c r="BM30" i="24"/>
  <c r="BL30" i="24"/>
  <c r="BK30" i="24"/>
  <c r="BJ30" i="24"/>
  <c r="BI30" i="24"/>
  <c r="BH30" i="24"/>
  <c r="BG30" i="24"/>
  <c r="BF30" i="24"/>
  <c r="BE30" i="24"/>
  <c r="BD30" i="24"/>
  <c r="BC30" i="24"/>
  <c r="BB30" i="24"/>
  <c r="BA30" i="24"/>
  <c r="AZ30" i="24"/>
  <c r="AY30" i="24"/>
  <c r="AX30" i="24"/>
  <c r="AW30" i="24"/>
  <c r="AV30" i="24"/>
  <c r="AU30" i="24"/>
  <c r="AT30" i="24"/>
  <c r="AS30" i="24"/>
  <c r="AR30" i="24"/>
  <c r="AQ30" i="24"/>
  <c r="AP30" i="24"/>
  <c r="AO30" i="24"/>
  <c r="BW29" i="24"/>
  <c r="BV29" i="24"/>
  <c r="BU29" i="24"/>
  <c r="BT29" i="24"/>
  <c r="BS29" i="24"/>
  <c r="BR29" i="24"/>
  <c r="BQ29" i="24"/>
  <c r="BP29" i="24"/>
  <c r="BO29" i="24"/>
  <c r="BN29" i="24"/>
  <c r="BM29" i="24"/>
  <c r="BL29" i="24"/>
  <c r="BK29" i="24"/>
  <c r="BJ29" i="24"/>
  <c r="BI29" i="24"/>
  <c r="BH29" i="24"/>
  <c r="BG29" i="24"/>
  <c r="BF29" i="24"/>
  <c r="BE29" i="24"/>
  <c r="BD29" i="24"/>
  <c r="BC29" i="24"/>
  <c r="BB29" i="24"/>
  <c r="BA29" i="24"/>
  <c r="AZ29" i="24"/>
  <c r="AY29" i="24"/>
  <c r="AX29" i="24"/>
  <c r="AW29" i="24"/>
  <c r="AV29" i="24"/>
  <c r="AU29" i="24"/>
  <c r="AT29" i="24"/>
  <c r="AS29" i="24"/>
  <c r="AR29" i="24"/>
  <c r="AQ29" i="24"/>
  <c r="AP29" i="24"/>
  <c r="AO29" i="24"/>
  <c r="BW28" i="24"/>
  <c r="BV28" i="24"/>
  <c r="BU28" i="24"/>
  <c r="BT28" i="24"/>
  <c r="BS28" i="24"/>
  <c r="BR28" i="24"/>
  <c r="BQ28" i="24"/>
  <c r="BP28" i="24"/>
  <c r="BO28" i="24"/>
  <c r="BN28" i="24"/>
  <c r="BM28" i="24"/>
  <c r="BL28" i="24"/>
  <c r="BK28" i="24"/>
  <c r="BJ28" i="24"/>
  <c r="BI28" i="24"/>
  <c r="BH28" i="24"/>
  <c r="BG28" i="24"/>
  <c r="BF28" i="24"/>
  <c r="BE28" i="24"/>
  <c r="BD28" i="24"/>
  <c r="BC28" i="24"/>
  <c r="BB28" i="24"/>
  <c r="BA28" i="24"/>
  <c r="AZ28" i="24"/>
  <c r="AY28" i="24"/>
  <c r="AX28" i="24"/>
  <c r="AW28" i="24"/>
  <c r="AV28" i="24"/>
  <c r="AU28" i="24"/>
  <c r="AT28" i="24"/>
  <c r="AS28" i="24"/>
  <c r="AR28" i="24"/>
  <c r="AQ28" i="24"/>
  <c r="AP28" i="24"/>
  <c r="AO28" i="24"/>
  <c r="BW27" i="24"/>
  <c r="BV27" i="24"/>
  <c r="BU27" i="24"/>
  <c r="BT27" i="24"/>
  <c r="BS27" i="24"/>
  <c r="BR27" i="24"/>
  <c r="BQ27" i="24"/>
  <c r="BP27" i="24"/>
  <c r="BO27" i="24"/>
  <c r="BN27" i="24"/>
  <c r="BM27" i="24"/>
  <c r="BL27" i="24"/>
  <c r="BK27" i="24"/>
  <c r="BJ27" i="24"/>
  <c r="BI27" i="24"/>
  <c r="BH27" i="24"/>
  <c r="BG27" i="24"/>
  <c r="BF27" i="24"/>
  <c r="BE27" i="24"/>
  <c r="BD27" i="24"/>
  <c r="BC27" i="24"/>
  <c r="BB27" i="24"/>
  <c r="BA27" i="24"/>
  <c r="AZ27" i="24"/>
  <c r="AY27" i="24"/>
  <c r="AX27" i="24"/>
  <c r="AW27" i="24"/>
  <c r="AV27" i="24"/>
  <c r="AU27" i="24"/>
  <c r="AT27" i="24"/>
  <c r="AS27" i="24"/>
  <c r="AR27" i="24"/>
  <c r="AQ27" i="24"/>
  <c r="AP27" i="24"/>
  <c r="AO27" i="24"/>
  <c r="BW26" i="24"/>
  <c r="BV26" i="24"/>
  <c r="BU26" i="24"/>
  <c r="BT26" i="24"/>
  <c r="BS26" i="24"/>
  <c r="BR26" i="24"/>
  <c r="BQ26" i="24"/>
  <c r="BP26" i="24"/>
  <c r="BO26" i="24"/>
  <c r="BN26" i="24"/>
  <c r="BM26" i="24"/>
  <c r="BL26" i="24"/>
  <c r="BK26" i="24"/>
  <c r="BJ26" i="24"/>
  <c r="BI26" i="24"/>
  <c r="BH26" i="24"/>
  <c r="BG26" i="24"/>
  <c r="BF26" i="24"/>
  <c r="BE26" i="24"/>
  <c r="BD26" i="24"/>
  <c r="BC26" i="24"/>
  <c r="BB26" i="24"/>
  <c r="BA26" i="24"/>
  <c r="AZ26" i="24"/>
  <c r="AY26" i="24"/>
  <c r="AX26" i="24"/>
  <c r="AW26" i="24"/>
  <c r="AV26" i="24"/>
  <c r="AU26" i="24"/>
  <c r="AT26" i="24"/>
  <c r="AS26" i="24"/>
  <c r="AR26" i="24"/>
  <c r="AQ26" i="24"/>
  <c r="AP26" i="24"/>
  <c r="AO26" i="24"/>
  <c r="BW25" i="24"/>
  <c r="BV25" i="24"/>
  <c r="BU25" i="24"/>
  <c r="BT25" i="24"/>
  <c r="BS25" i="24"/>
  <c r="BR25" i="24"/>
  <c r="BQ25" i="24"/>
  <c r="BP25" i="24"/>
  <c r="BO25" i="24"/>
  <c r="BN25" i="24"/>
  <c r="BM25" i="24"/>
  <c r="BL25" i="24"/>
  <c r="BK25" i="24"/>
  <c r="BJ25" i="24"/>
  <c r="BI25" i="24"/>
  <c r="BH25" i="24"/>
  <c r="BG25" i="24"/>
  <c r="BF25" i="24"/>
  <c r="BE25" i="24"/>
  <c r="BD25" i="24"/>
  <c r="BC25" i="24"/>
  <c r="BB25" i="24"/>
  <c r="BA25" i="24"/>
  <c r="AZ25" i="24"/>
  <c r="AY25" i="24"/>
  <c r="AX25" i="24"/>
  <c r="AW25" i="24"/>
  <c r="AV25" i="24"/>
  <c r="AU25" i="24"/>
  <c r="AT25" i="24"/>
  <c r="AS25" i="24"/>
  <c r="AR25" i="24"/>
  <c r="AQ25" i="24"/>
  <c r="AP25" i="24"/>
  <c r="AO25" i="24"/>
  <c r="BW24" i="24"/>
  <c r="BV24" i="24"/>
  <c r="BU24" i="24"/>
  <c r="BT24" i="24"/>
  <c r="BS24" i="24"/>
  <c r="BR24" i="24"/>
  <c r="BQ24" i="24"/>
  <c r="BP24" i="24"/>
  <c r="BO24" i="24"/>
  <c r="BN24" i="24"/>
  <c r="BM24" i="24"/>
  <c r="BL24" i="24"/>
  <c r="BK24" i="24"/>
  <c r="BJ24" i="24"/>
  <c r="BI24" i="24"/>
  <c r="BH24" i="24"/>
  <c r="BG24" i="24"/>
  <c r="BF24" i="24"/>
  <c r="BE24" i="24"/>
  <c r="BD24" i="24"/>
  <c r="BC24" i="24"/>
  <c r="BB24" i="24"/>
  <c r="BA24" i="24"/>
  <c r="AZ24" i="24"/>
  <c r="AY24" i="24"/>
  <c r="AX24" i="24"/>
  <c r="AW24" i="24"/>
  <c r="AV24" i="24"/>
  <c r="AU24" i="24"/>
  <c r="AT24" i="24"/>
  <c r="AS24" i="24"/>
  <c r="AR24" i="24"/>
  <c r="AQ24" i="24"/>
  <c r="AP24" i="24"/>
  <c r="AO24" i="24"/>
  <c r="BW23" i="24"/>
  <c r="BV23" i="24"/>
  <c r="BU23" i="24"/>
  <c r="BT23" i="24"/>
  <c r="BS23" i="24"/>
  <c r="BR23" i="24"/>
  <c r="BQ23" i="24"/>
  <c r="BP23" i="24"/>
  <c r="BO23" i="24"/>
  <c r="BN23" i="24"/>
  <c r="BM23" i="24"/>
  <c r="BL23" i="24"/>
  <c r="BK23" i="24"/>
  <c r="BJ23" i="24"/>
  <c r="BI23" i="24"/>
  <c r="BH23" i="24"/>
  <c r="BG23" i="24"/>
  <c r="BF23" i="24"/>
  <c r="BE23" i="24"/>
  <c r="BD23" i="24"/>
  <c r="BC23" i="24"/>
  <c r="BB23" i="24"/>
  <c r="BA23" i="24"/>
  <c r="AZ23" i="24"/>
  <c r="AY23" i="24"/>
  <c r="AX23" i="24"/>
  <c r="AW23" i="24"/>
  <c r="AV23" i="24"/>
  <c r="AU23" i="24"/>
  <c r="AT23" i="24"/>
  <c r="AS23" i="24"/>
  <c r="AR23" i="24"/>
  <c r="AQ23" i="24"/>
  <c r="AP23" i="24"/>
  <c r="AO23" i="24"/>
  <c r="BW22" i="24"/>
  <c r="BV22" i="24"/>
  <c r="BU22" i="24"/>
  <c r="BT22" i="24"/>
  <c r="BS22" i="24"/>
  <c r="BR22" i="24"/>
  <c r="BQ22" i="24"/>
  <c r="BP22" i="24"/>
  <c r="BO22" i="24"/>
  <c r="BN22" i="24"/>
  <c r="BM22" i="24"/>
  <c r="BL22" i="24"/>
  <c r="BK22" i="24"/>
  <c r="BJ22" i="24"/>
  <c r="BI22" i="24"/>
  <c r="BH22" i="24"/>
  <c r="BG22" i="24"/>
  <c r="BF22" i="24"/>
  <c r="BE22" i="24"/>
  <c r="BD22" i="24"/>
  <c r="BC22" i="24"/>
  <c r="BB22" i="24"/>
  <c r="BA22" i="24"/>
  <c r="AZ22" i="24"/>
  <c r="AY22" i="24"/>
  <c r="AX22" i="24"/>
  <c r="AW22" i="24"/>
  <c r="AV22" i="24"/>
  <c r="AU22" i="24"/>
  <c r="AT22" i="24"/>
  <c r="AS22" i="24"/>
  <c r="AR22" i="24"/>
  <c r="AQ22" i="24"/>
  <c r="AP22" i="24"/>
  <c r="AO22" i="24"/>
  <c r="BW21" i="24"/>
  <c r="BV21" i="24"/>
  <c r="BU21" i="24"/>
  <c r="BT21" i="24"/>
  <c r="BS21" i="24"/>
  <c r="BR21" i="24"/>
  <c r="BQ21" i="24"/>
  <c r="BP21" i="24"/>
  <c r="BO21" i="24"/>
  <c r="BN21" i="24"/>
  <c r="BM21" i="24"/>
  <c r="BL21" i="24"/>
  <c r="BK21" i="24"/>
  <c r="BJ21" i="24"/>
  <c r="BI21" i="24"/>
  <c r="BH21" i="24"/>
  <c r="BG21" i="24"/>
  <c r="BF21" i="24"/>
  <c r="BE21" i="24"/>
  <c r="BD21" i="24"/>
  <c r="BC21" i="24"/>
  <c r="BB21" i="24"/>
  <c r="BA21" i="24"/>
  <c r="AZ21" i="24"/>
  <c r="AY21" i="24"/>
  <c r="AX21" i="24"/>
  <c r="AW21" i="24"/>
  <c r="AV21" i="24"/>
  <c r="AU21" i="24"/>
  <c r="AT21" i="24"/>
  <c r="AS21" i="24"/>
  <c r="AR21" i="24"/>
  <c r="AQ21" i="24"/>
  <c r="AP21" i="24"/>
  <c r="AO21" i="24"/>
  <c r="BW20" i="24"/>
  <c r="BV20" i="24"/>
  <c r="BU20" i="24"/>
  <c r="BT20" i="24"/>
  <c r="BS20" i="24"/>
  <c r="BR20" i="24"/>
  <c r="BQ20" i="24"/>
  <c r="BP20" i="24"/>
  <c r="BO20" i="24"/>
  <c r="BN20" i="24"/>
  <c r="BM20" i="24"/>
  <c r="BL20" i="24"/>
  <c r="BK20" i="24"/>
  <c r="BJ20" i="24"/>
  <c r="BI20" i="24"/>
  <c r="BH20" i="24"/>
  <c r="BG20" i="24"/>
  <c r="BF20" i="24"/>
  <c r="BE20" i="24"/>
  <c r="BD20" i="24"/>
  <c r="BC20" i="24"/>
  <c r="BB20" i="24"/>
  <c r="BA20" i="24"/>
  <c r="AZ20" i="24"/>
  <c r="AY20" i="24"/>
  <c r="AX20" i="24"/>
  <c r="AW20" i="24"/>
  <c r="AV20" i="24"/>
  <c r="AU20" i="24"/>
  <c r="AT20" i="24"/>
  <c r="AS20" i="24"/>
  <c r="AR20" i="24"/>
  <c r="AQ20" i="24"/>
  <c r="AP20" i="24"/>
  <c r="AO20" i="24"/>
  <c r="BW19" i="24"/>
  <c r="BV19" i="24"/>
  <c r="BU19" i="24"/>
  <c r="BT19" i="24"/>
  <c r="BS19" i="24"/>
  <c r="BR19" i="24"/>
  <c r="BQ19" i="24"/>
  <c r="BP19" i="24"/>
  <c r="BO19" i="24"/>
  <c r="BN19" i="24"/>
  <c r="BM19" i="24"/>
  <c r="BL19" i="24"/>
  <c r="BK19" i="24"/>
  <c r="BJ19" i="24"/>
  <c r="BI19" i="24"/>
  <c r="BH19" i="24"/>
  <c r="BG19" i="24"/>
  <c r="BF19" i="24"/>
  <c r="BE19" i="24"/>
  <c r="BD19" i="24"/>
  <c r="BC19" i="24"/>
  <c r="BB19" i="24"/>
  <c r="BA19" i="24"/>
  <c r="AZ19" i="24"/>
  <c r="AY19" i="24"/>
  <c r="AX19" i="24"/>
  <c r="AW19" i="24"/>
  <c r="AV19" i="24"/>
  <c r="AU19" i="24"/>
  <c r="AT19" i="24"/>
  <c r="AS19" i="24"/>
  <c r="AR19" i="24"/>
  <c r="AQ19" i="24"/>
  <c r="AP19" i="24"/>
  <c r="AO19" i="24"/>
  <c r="BW18" i="24"/>
  <c r="BV18" i="24"/>
  <c r="BU18" i="24"/>
  <c r="BT18" i="24"/>
  <c r="BS18" i="24"/>
  <c r="BR18" i="24"/>
  <c r="BQ18" i="24"/>
  <c r="BP18" i="24"/>
  <c r="BO18" i="24"/>
  <c r="BN18" i="24"/>
  <c r="BM18" i="24"/>
  <c r="BL18" i="24"/>
  <c r="BK18" i="24"/>
  <c r="BJ18" i="24"/>
  <c r="BI18" i="24"/>
  <c r="BH18" i="24"/>
  <c r="BG18" i="24"/>
  <c r="BF18" i="24"/>
  <c r="BE18" i="24"/>
  <c r="BD18" i="24"/>
  <c r="BC18" i="24"/>
  <c r="BB18" i="24"/>
  <c r="BA18" i="24"/>
  <c r="AZ18" i="24"/>
  <c r="AY18" i="24"/>
  <c r="AX18" i="24"/>
  <c r="AW18" i="24"/>
  <c r="AV18" i="24"/>
  <c r="AU18" i="24"/>
  <c r="AT18" i="24"/>
  <c r="AS18" i="24"/>
  <c r="AR18" i="24"/>
  <c r="AQ18" i="24"/>
  <c r="AP18" i="24"/>
  <c r="AO18" i="24"/>
  <c r="BW17" i="24"/>
  <c r="BV17" i="24"/>
  <c r="BU17" i="24"/>
  <c r="BT17" i="24"/>
  <c r="BS17" i="24"/>
  <c r="BR17" i="24"/>
  <c r="BQ17" i="24"/>
  <c r="BP17" i="24"/>
  <c r="BO17" i="24"/>
  <c r="BN17" i="24"/>
  <c r="BM17" i="24"/>
  <c r="BL17" i="24"/>
  <c r="BK17" i="24"/>
  <c r="BJ17" i="24"/>
  <c r="BI17" i="24"/>
  <c r="BH17" i="24"/>
  <c r="BG17" i="24"/>
  <c r="BF17" i="24"/>
  <c r="BE17" i="24"/>
  <c r="BD17" i="24"/>
  <c r="BC17" i="24"/>
  <c r="BB17" i="24"/>
  <c r="BA17" i="24"/>
  <c r="AZ17" i="24"/>
  <c r="AY17" i="24"/>
  <c r="AX17" i="24"/>
  <c r="AW17" i="24"/>
  <c r="AV17" i="24"/>
  <c r="AU17" i="24"/>
  <c r="AT17" i="24"/>
  <c r="AS17" i="24"/>
  <c r="AR17" i="24"/>
  <c r="AQ17" i="24"/>
  <c r="AP17" i="24"/>
  <c r="AO17" i="24"/>
  <c r="BW16" i="24"/>
  <c r="BV16" i="24"/>
  <c r="BU16" i="24"/>
  <c r="BT16" i="24"/>
  <c r="BS16" i="24"/>
  <c r="BR16" i="24"/>
  <c r="BQ16" i="24"/>
  <c r="BP16" i="24"/>
  <c r="BO16" i="24"/>
  <c r="BN16" i="24"/>
  <c r="BM16" i="24"/>
  <c r="BL16" i="24"/>
  <c r="BK16" i="24"/>
  <c r="BJ16" i="24"/>
  <c r="BI16" i="24"/>
  <c r="BH16" i="24"/>
  <c r="BG16" i="24"/>
  <c r="BF16" i="24"/>
  <c r="BE16" i="24"/>
  <c r="BD16" i="24"/>
  <c r="BC16" i="24"/>
  <c r="BB16" i="24"/>
  <c r="BA16" i="24"/>
  <c r="AZ16" i="24"/>
  <c r="AY16" i="24"/>
  <c r="AX16" i="24"/>
  <c r="AW16" i="24"/>
  <c r="AV16" i="24"/>
  <c r="AU16" i="24"/>
  <c r="AT16" i="24"/>
  <c r="AS16" i="24"/>
  <c r="AR16" i="24"/>
  <c r="AQ16" i="24"/>
  <c r="AP16" i="24"/>
  <c r="AO16" i="24"/>
  <c r="BW15" i="24"/>
  <c r="BV15" i="24"/>
  <c r="BU15" i="24"/>
  <c r="BT15" i="24"/>
  <c r="BS15" i="24"/>
  <c r="BR15" i="24"/>
  <c r="BQ15" i="24"/>
  <c r="BP15" i="24"/>
  <c r="BO15" i="24"/>
  <c r="BN15" i="24"/>
  <c r="BM15" i="24"/>
  <c r="BL15" i="24"/>
  <c r="BK15" i="24"/>
  <c r="BJ15" i="24"/>
  <c r="BI15" i="24"/>
  <c r="BH15" i="24"/>
  <c r="BG15" i="24"/>
  <c r="BF15" i="24"/>
  <c r="BE15" i="24"/>
  <c r="BD15" i="24"/>
  <c r="BC15" i="24"/>
  <c r="BB15" i="24"/>
  <c r="BA15" i="24"/>
  <c r="AZ15" i="24"/>
  <c r="AY15" i="24"/>
  <c r="AX15" i="24"/>
  <c r="AW15" i="24"/>
  <c r="AV15" i="24"/>
  <c r="AU15" i="24"/>
  <c r="AT15" i="24"/>
  <c r="AS15" i="24"/>
  <c r="AR15" i="24"/>
  <c r="AQ15" i="24"/>
  <c r="AP15" i="24"/>
  <c r="AO15" i="24"/>
  <c r="BW14" i="24"/>
  <c r="BV14" i="24"/>
  <c r="BU14" i="24"/>
  <c r="BT14" i="24"/>
  <c r="BS14" i="24"/>
  <c r="BR14" i="24"/>
  <c r="BQ14" i="24"/>
  <c r="BP14" i="24"/>
  <c r="BO14" i="24"/>
  <c r="BN14" i="24"/>
  <c r="BM14" i="24"/>
  <c r="BL14" i="24"/>
  <c r="BK14" i="24"/>
  <c r="BJ14" i="24"/>
  <c r="BI14" i="24"/>
  <c r="BH14" i="24"/>
  <c r="BG14" i="24"/>
  <c r="BF14" i="24"/>
  <c r="BE14" i="24"/>
  <c r="BD14" i="24"/>
  <c r="BC14" i="24"/>
  <c r="BB14" i="24"/>
  <c r="BA14" i="24"/>
  <c r="AZ14" i="24"/>
  <c r="AY14" i="24"/>
  <c r="AX14" i="24"/>
  <c r="AW14" i="24"/>
  <c r="AV14" i="24"/>
  <c r="AU14" i="24"/>
  <c r="AT14" i="24"/>
  <c r="AS14" i="24"/>
  <c r="AR14" i="24"/>
  <c r="AQ14" i="24"/>
  <c r="AP14" i="24"/>
  <c r="AO14" i="24"/>
  <c r="BY38" i="24"/>
  <c r="BY34" i="24"/>
  <c r="B88" i="24"/>
  <c r="AN88" i="24"/>
  <c r="AO36" i="24"/>
  <c r="BS104" i="24"/>
  <c r="BA139" i="24"/>
  <c r="AY103" i="24"/>
  <c r="BW103" i="24"/>
  <c r="BL104" i="24"/>
  <c r="BP141" i="24"/>
  <c r="CA102" i="24"/>
  <c r="BM104" i="24"/>
  <c r="BQ104" i="24"/>
  <c r="BU104" i="24"/>
  <c r="BA141" i="24"/>
  <c r="BM141" i="24"/>
  <c r="BY141" i="24"/>
  <c r="BQ139" i="24"/>
  <c r="BQ140" i="24"/>
  <c r="BQ141" i="24"/>
  <c r="CA38" i="24"/>
  <c r="BI104" i="24"/>
  <c r="U88" i="24"/>
  <c r="BG88" i="24"/>
  <c r="BM138" i="24"/>
  <c r="BK140" i="24"/>
  <c r="CA140" i="24"/>
  <c r="R88" i="24"/>
  <c r="BD88" i="24"/>
  <c r="BT34" i="24"/>
  <c r="BJ140" i="24"/>
  <c r="BZ140" i="24"/>
  <c r="W87" i="24"/>
  <c r="BI87" i="24"/>
  <c r="BU138" i="24"/>
  <c r="BM140" i="24"/>
  <c r="BX103" i="24"/>
  <c r="BY140" i="24"/>
  <c r="BU35" i="24"/>
  <c r="BU36" i="24"/>
  <c r="BH102" i="24"/>
  <c r="BH103" i="24"/>
  <c r="P125" i="24"/>
  <c r="BP104" i="24"/>
  <c r="BP139" i="24"/>
  <c r="BL139" i="24"/>
  <c r="BP140" i="24"/>
  <c r="BL141" i="24"/>
  <c r="BT141" i="24"/>
  <c r="CB141" i="24"/>
  <c r="W86" i="24"/>
  <c r="BI86" i="24"/>
  <c r="BV88" i="24"/>
  <c r="BU140" i="24"/>
  <c r="BU141" i="24"/>
  <c r="BL140" i="24"/>
  <c r="BT35" i="24"/>
  <c r="BT36" i="24"/>
  <c r="AY102" i="24"/>
  <c r="AY104" i="24"/>
  <c r="BG102" i="24"/>
  <c r="BW102" i="24"/>
  <c r="BS103" i="24"/>
  <c r="BG104" i="24"/>
  <c r="BW104" i="24"/>
  <c r="BK141" i="24"/>
  <c r="V86" i="24"/>
  <c r="BH86" i="24"/>
  <c r="BN102" i="24"/>
  <c r="BR103" i="24"/>
  <c r="BN104" i="24"/>
  <c r="BZ139" i="24"/>
  <c r="BV140" i="24"/>
  <c r="BR141" i="24"/>
  <c r="BZ141" i="24"/>
  <c r="V88" i="24"/>
  <c r="BH88" i="24"/>
  <c r="CA103" i="24"/>
  <c r="CA139" i="24"/>
  <c r="CA141" i="24"/>
  <c r="CC139" i="24"/>
  <c r="CC140" i="24"/>
  <c r="BZ103" i="24"/>
  <c r="CB104" i="24"/>
  <c r="CB140" i="24"/>
  <c r="CC138" i="24"/>
  <c r="AB87" i="24"/>
  <c r="BN87" i="24"/>
  <c r="AZ102" i="24"/>
  <c r="AZ104" i="24"/>
  <c r="AD86" i="24"/>
  <c r="BP86" i="24"/>
  <c r="BH141" i="24"/>
  <c r="BG141" i="24"/>
  <c r="BC140" i="24"/>
  <c r="BF141" i="24"/>
  <c r="BA102" i="24"/>
  <c r="BA140" i="24"/>
  <c r="BB140" i="24"/>
  <c r="AX103" i="24"/>
  <c r="BI139" i="24"/>
  <c r="BI141" i="24"/>
  <c r="BI140" i="24"/>
  <c r="AC87" i="24"/>
  <c r="BO87" i="24"/>
  <c r="M87" i="24"/>
  <c r="AY87" i="24"/>
  <c r="O86" i="24"/>
  <c r="BA86" i="24"/>
  <c r="N86" i="24"/>
  <c r="AZ86" i="24"/>
  <c r="G86" i="24"/>
  <c r="AS86" i="24"/>
  <c r="G87" i="24"/>
  <c r="AS87" i="24"/>
  <c r="F86" i="24"/>
  <c r="AR86" i="24"/>
  <c r="AY141" i="24"/>
  <c r="AX141" i="24"/>
  <c r="AW141" i="24"/>
  <c r="AU140" i="24"/>
  <c r="BD34" i="24"/>
  <c r="BD35" i="24"/>
  <c r="BD36" i="24"/>
  <c r="AO35" i="24"/>
  <c r="AV140" i="24"/>
  <c r="AV139" i="24"/>
  <c r="BH140" i="24"/>
  <c r="AV141" i="24"/>
  <c r="BD141" i="24"/>
  <c r="AW138" i="24"/>
  <c r="AU139" i="24"/>
  <c r="BC139" i="24"/>
  <c r="AU141" i="24"/>
  <c r="BC141" i="24"/>
  <c r="AW140" i="24"/>
  <c r="BD140" i="24"/>
  <c r="BF140" i="24"/>
  <c r="BB141" i="24"/>
  <c r="BJ141" i="24"/>
  <c r="AX102" i="24"/>
  <c r="AX104" i="24"/>
  <c r="BF104" i="24"/>
  <c r="BD103" i="24"/>
  <c r="AW102" i="24"/>
  <c r="BA103" i="24"/>
  <c r="BI103" i="24"/>
  <c r="BD102" i="24"/>
  <c r="L125" i="24"/>
  <c r="AZ103" i="24"/>
  <c r="AV103" i="24"/>
  <c r="T125" i="24"/>
  <c r="AB125" i="24"/>
  <c r="AA125" i="24"/>
  <c r="AS88" i="24"/>
  <c r="E88" i="24"/>
  <c r="AQ88" i="24"/>
  <c r="AV34" i="24"/>
  <c r="BL34" i="24"/>
  <c r="AW35" i="24"/>
  <c r="BM35" i="24"/>
  <c r="AX36" i="24"/>
  <c r="BN36" i="24"/>
  <c r="U87" i="24"/>
  <c r="BG87" i="24"/>
  <c r="O88" i="24"/>
  <c r="BA88" i="24"/>
  <c r="AC88" i="24"/>
  <c r="BO88" i="24"/>
  <c r="AE88" i="24"/>
  <c r="BQ88" i="24"/>
  <c r="BG34" i="24"/>
  <c r="BW34" i="24"/>
  <c r="AV35" i="24"/>
  <c r="D87" i="24"/>
  <c r="AP87" i="24"/>
  <c r="T87" i="24"/>
  <c r="BF87" i="24"/>
  <c r="AJ87" i="24"/>
  <c r="BV87" i="24"/>
  <c r="N88" i="24"/>
  <c r="AZ88" i="24"/>
  <c r="AB88" i="24"/>
  <c r="BN88" i="24"/>
  <c r="AX34" i="24"/>
  <c r="M86" i="24"/>
  <c r="AY86" i="24"/>
  <c r="BM34" i="24"/>
  <c r="AY36" i="24"/>
  <c r="L86" i="24"/>
  <c r="AX86" i="24"/>
  <c r="D88" i="24"/>
  <c r="AP88" i="24"/>
  <c r="AP34" i="24"/>
  <c r="BF34" i="24"/>
  <c r="BV34" i="24"/>
  <c r="BL36" i="24"/>
  <c r="E86" i="24"/>
  <c r="AQ86" i="24"/>
  <c r="AE87" i="24"/>
  <c r="BQ87" i="24"/>
  <c r="AC86" i="24"/>
  <c r="BO86" i="24"/>
  <c r="AW34" i="24"/>
  <c r="AX35" i="24"/>
  <c r="V87" i="24"/>
  <c r="BH87" i="24"/>
  <c r="AO34" i="24"/>
  <c r="BE34" i="24"/>
  <c r="BU34" i="24"/>
  <c r="AP35" i="24"/>
  <c r="BF35" i="24"/>
  <c r="BV35" i="24"/>
  <c r="AJ86" i="24"/>
  <c r="BV86" i="24"/>
  <c r="N87" i="24"/>
  <c r="AZ87" i="24"/>
  <c r="AD87" i="24"/>
  <c r="BP87" i="24"/>
  <c r="BW88" i="24"/>
  <c r="BF38" i="24"/>
  <c r="S89" i="24"/>
  <c r="BE89" i="24"/>
  <c r="B89" i="24"/>
  <c r="AN89" i="24"/>
  <c r="AO38" i="24"/>
  <c r="J89" i="24"/>
  <c r="AV89" i="24"/>
  <c r="AW38" i="24"/>
  <c r="Z89" i="24"/>
  <c r="BL89" i="24"/>
  <c r="BM38" i="24"/>
  <c r="AH89" i="24"/>
  <c r="BT89" i="24"/>
  <c r="BU38" i="24"/>
  <c r="L89" i="24"/>
  <c r="AX89" i="24"/>
  <c r="Y89" i="24"/>
  <c r="BK89" i="24"/>
  <c r="BL38" i="24"/>
  <c r="AG89" i="24"/>
  <c r="BS89" i="24"/>
  <c r="BT38" i="24"/>
  <c r="BQ38" i="24"/>
  <c r="AD89" i="24"/>
  <c r="BP89" i="24"/>
  <c r="BG38" i="24"/>
  <c r="AJ89" i="24"/>
  <c r="BV89" i="24"/>
  <c r="BW38" i="24"/>
  <c r="AX38" i="24"/>
  <c r="K89" i="24"/>
  <c r="AW89" i="24"/>
  <c r="AI89" i="24"/>
  <c r="BU89" i="24"/>
  <c r="O89" i="24"/>
  <c r="BA89" i="24"/>
  <c r="BB38" i="24"/>
  <c r="W89" i="24"/>
  <c r="BI89" i="24"/>
  <c r="BJ38" i="24"/>
  <c r="Y37" i="24"/>
  <c r="BK37" i="24"/>
  <c r="Y38" i="24"/>
  <c r="BH139" i="24"/>
  <c r="H37" i="24"/>
  <c r="AT37" i="24"/>
  <c r="BW139" i="24"/>
  <c r="W37" i="24"/>
  <c r="BI37" i="24"/>
  <c r="G38" i="24"/>
  <c r="BF139" i="24"/>
  <c r="V37" i="24"/>
  <c r="BH37" i="24"/>
  <c r="V38" i="24"/>
  <c r="BH38" i="24"/>
  <c r="BC34" i="24"/>
  <c r="BK34" i="24"/>
  <c r="BS34" i="24"/>
  <c r="AU35" i="24"/>
  <c r="BC35" i="24"/>
  <c r="BK35" i="24"/>
  <c r="AU36" i="24"/>
  <c r="BC36" i="24"/>
  <c r="BK36" i="24"/>
  <c r="BS36" i="24"/>
  <c r="E37" i="24"/>
  <c r="AQ37" i="24"/>
  <c r="M37" i="24"/>
  <c r="AY37" i="24"/>
  <c r="U37" i="24"/>
  <c r="BG37" i="24"/>
  <c r="AK37" i="24"/>
  <c r="BW37" i="24"/>
  <c r="C86" i="24"/>
  <c r="AO86" i="24"/>
  <c r="K86" i="24"/>
  <c r="AW86" i="24"/>
  <c r="S86" i="24"/>
  <c r="BE86" i="24"/>
  <c r="AI86" i="24"/>
  <c r="BU86" i="24"/>
  <c r="X125" i="24"/>
  <c r="Q37" i="24"/>
  <c r="BC37" i="24"/>
  <c r="AG38" i="24"/>
  <c r="AF89" i="24"/>
  <c r="BR89" i="24"/>
  <c r="BX139" i="24"/>
  <c r="X37" i="24"/>
  <c r="BJ37" i="24"/>
  <c r="H38" i="24"/>
  <c r="G89" i="24"/>
  <c r="AS89" i="24"/>
  <c r="AF38" i="24"/>
  <c r="BR38" i="24"/>
  <c r="AY139" i="24"/>
  <c r="O37" i="24"/>
  <c r="BA37" i="24"/>
  <c r="O38" i="24"/>
  <c r="N89" i="24"/>
  <c r="AZ89" i="24"/>
  <c r="CD139" i="24"/>
  <c r="AD37" i="24"/>
  <c r="BP37" i="24"/>
  <c r="F38" i="24"/>
  <c r="BB34" i="24"/>
  <c r="BJ34" i="24"/>
  <c r="BR34" i="24"/>
  <c r="D37" i="24"/>
  <c r="AP37" i="24"/>
  <c r="L37" i="24"/>
  <c r="AX37" i="24"/>
  <c r="T37" i="24"/>
  <c r="BF37" i="24"/>
  <c r="AJ37" i="24"/>
  <c r="BV37" i="24"/>
  <c r="B86" i="24"/>
  <c r="AN86" i="24"/>
  <c r="J86" i="24"/>
  <c r="AV86" i="24"/>
  <c r="R86" i="24"/>
  <c r="BD86" i="24"/>
  <c r="Z86" i="24"/>
  <c r="BL86" i="24"/>
  <c r="AH86" i="24"/>
  <c r="BT86" i="24"/>
  <c r="BP138" i="24"/>
  <c r="AG37" i="24"/>
  <c r="BS37" i="24"/>
  <c r="Q38" i="24"/>
  <c r="P89" i="24"/>
  <c r="BB89" i="24"/>
  <c r="BG139" i="24"/>
  <c r="G37" i="24"/>
  <c r="AS37" i="24"/>
  <c r="W38" i="24"/>
  <c r="AX139" i="24"/>
  <c r="F37" i="24"/>
  <c r="AR37" i="24"/>
  <c r="BQ34" i="24"/>
  <c r="C37" i="24"/>
  <c r="AO37" i="24"/>
  <c r="K37" i="24"/>
  <c r="AW37" i="24"/>
  <c r="S37" i="24"/>
  <c r="BE37" i="24"/>
  <c r="AA37" i="24"/>
  <c r="BM37" i="24"/>
  <c r="AI37" i="24"/>
  <c r="BU37" i="24"/>
  <c r="I86" i="24"/>
  <c r="AU86" i="24"/>
  <c r="Q86" i="24"/>
  <c r="BC86" i="24"/>
  <c r="Y86" i="24"/>
  <c r="BK86" i="24"/>
  <c r="AG86" i="24"/>
  <c r="BS86" i="24"/>
  <c r="BO138" i="24"/>
  <c r="P37" i="24"/>
  <c r="BB37" i="24"/>
  <c r="AE37" i="24"/>
  <c r="BQ37" i="24"/>
  <c r="BV139" i="24"/>
  <c r="AD38" i="24"/>
  <c r="J37" i="24"/>
  <c r="AV37" i="24"/>
  <c r="R37" i="24"/>
  <c r="BD37" i="24"/>
  <c r="Z37" i="24"/>
  <c r="BL37" i="24"/>
  <c r="AH37" i="24"/>
  <c r="BT37" i="24"/>
  <c r="U125" i="24"/>
  <c r="AC125" i="24"/>
  <c r="H125" i="24"/>
  <c r="F89" i="24"/>
  <c r="AR89" i="24"/>
  <c r="AS38" i="24"/>
  <c r="AE89" i="24"/>
  <c r="BQ89" i="24"/>
  <c r="X89" i="24"/>
  <c r="BJ89" i="24"/>
  <c r="BK38" i="24"/>
  <c r="U89" i="24"/>
  <c r="BG89" i="24"/>
  <c r="AR38" i="24"/>
  <c r="E89" i="24"/>
  <c r="AQ89" i="24"/>
  <c r="BP38" i="24"/>
  <c r="AC89" i="24"/>
  <c r="BO89" i="24"/>
  <c r="BA38" i="24"/>
  <c r="AT38" i="24"/>
  <c r="BS38" i="24"/>
  <c r="C34" i="20"/>
  <c r="E34" i="20"/>
  <c r="E38" i="20"/>
  <c r="P38" i="20"/>
  <c r="F34" i="20"/>
  <c r="F37" i="20"/>
  <c r="Q37" i="20"/>
  <c r="E37" i="20"/>
  <c r="P37" i="20"/>
  <c r="D34" i="20"/>
  <c r="D37" i="20"/>
  <c r="O37" i="20"/>
  <c r="G34" i="20"/>
  <c r="D38" i="20"/>
  <c r="O38" i="20"/>
  <c r="U38" i="20"/>
  <c r="C11" i="20"/>
  <c r="C10" i="20"/>
  <c r="C9" i="20"/>
  <c r="C8" i="20"/>
  <c r="C7" i="20"/>
  <c r="R124" i="21"/>
  <c r="Q124" i="21"/>
  <c r="P124" i="21"/>
  <c r="O124" i="21"/>
  <c r="N124" i="21"/>
  <c r="M124" i="21"/>
  <c r="L124" i="21"/>
  <c r="K124" i="21"/>
  <c r="J124" i="21"/>
  <c r="BQ61" i="21"/>
  <c r="BQ58" i="21"/>
  <c r="BW141" i="21"/>
  <c r="BQ59" i="21"/>
  <c r="BW139" i="21"/>
  <c r="BW137" i="21"/>
  <c r="BV137" i="21"/>
  <c r="BU137" i="21"/>
  <c r="BT140" i="21"/>
  <c r="BT137" i="21"/>
  <c r="BO61" i="21"/>
  <c r="BO58" i="21"/>
  <c r="BS141" i="21"/>
  <c r="BO59" i="21"/>
  <c r="BS139" i="21"/>
  <c r="BS137" i="21"/>
  <c r="BR137" i="21"/>
  <c r="BQ137" i="21"/>
  <c r="BL60" i="21"/>
  <c r="BL58" i="21"/>
  <c r="BP140" i="21"/>
  <c r="BP137" i="21"/>
  <c r="BK61" i="21"/>
  <c r="BK58" i="21"/>
  <c r="BK59" i="21"/>
  <c r="BI60" i="21"/>
  <c r="BI58" i="21"/>
  <c r="BO137" i="21"/>
  <c r="BH60" i="21"/>
  <c r="BH58" i="21"/>
  <c r="BN140" i="21"/>
  <c r="BN137" i="21"/>
  <c r="BG61" i="21"/>
  <c r="BG58" i="21"/>
  <c r="BM141" i="21"/>
  <c r="BG59" i="21"/>
  <c r="BM137" i="21"/>
  <c r="BL137" i="21"/>
  <c r="BK137" i="21"/>
  <c r="BD60" i="21"/>
  <c r="BD58" i="21"/>
  <c r="BJ140" i="21"/>
  <c r="BJ137" i="21"/>
  <c r="BC61" i="21"/>
  <c r="BC58" i="21"/>
  <c r="BI138" i="21"/>
  <c r="BC59" i="21"/>
  <c r="BI139" i="21"/>
  <c r="BI137" i="21"/>
  <c r="BB59" i="21"/>
  <c r="BB58" i="21"/>
  <c r="BH139" i="21"/>
  <c r="BH137" i="21"/>
  <c r="BG137" i="21"/>
  <c r="AZ60" i="21"/>
  <c r="AZ58" i="21"/>
  <c r="BF140" i="21"/>
  <c r="BF137" i="21"/>
  <c r="BE137" i="21"/>
  <c r="BD137" i="21"/>
  <c r="BC137" i="21"/>
  <c r="BB137" i="21"/>
  <c r="AU60" i="21"/>
  <c r="AU58" i="21"/>
  <c r="BA140" i="21"/>
  <c r="AU59" i="21"/>
  <c r="BA139" i="21"/>
  <c r="BA137" i="21"/>
  <c r="AZ137" i="21"/>
  <c r="AY137" i="21"/>
  <c r="AR60" i="21"/>
  <c r="AR58" i="21"/>
  <c r="AX140" i="21"/>
  <c r="AX137" i="21"/>
  <c r="AW137" i="21"/>
  <c r="AV137" i="21"/>
  <c r="BQ101" i="21"/>
  <c r="BR101" i="21"/>
  <c r="BS101" i="21"/>
  <c r="BT101" i="21"/>
  <c r="BU101" i="21"/>
  <c r="BS103" i="21"/>
  <c r="BA101" i="21"/>
  <c r="AZ101" i="21"/>
  <c r="AY101" i="21"/>
  <c r="AX101" i="21"/>
  <c r="AW101" i="21"/>
  <c r="AV101" i="21"/>
  <c r="AU101" i="21"/>
  <c r="BB101" i="21"/>
  <c r="BC101" i="21"/>
  <c r="BD101" i="21"/>
  <c r="BE101" i="21"/>
  <c r="BF101" i="21"/>
  <c r="BG101" i="21"/>
  <c r="BH101" i="21"/>
  <c r="BI101" i="21"/>
  <c r="BJ101" i="21"/>
  <c r="BK101" i="21"/>
  <c r="BL101" i="21"/>
  <c r="BM101" i="21"/>
  <c r="BN101" i="21"/>
  <c r="BO101" i="21"/>
  <c r="BP101" i="21"/>
  <c r="BD48" i="21"/>
  <c r="BD47" i="21"/>
  <c r="BI102" i="21"/>
  <c r="BD49" i="21"/>
  <c r="BI103" i="21"/>
  <c r="BA50" i="21"/>
  <c r="BA47" i="21"/>
  <c r="BF104" i="21"/>
  <c r="BA49" i="21"/>
  <c r="BF103" i="21"/>
  <c r="AK47" i="21"/>
  <c r="AK50" i="21"/>
  <c r="AP104" i="21"/>
  <c r="AL47" i="21"/>
  <c r="AP47" i="21"/>
  <c r="AS47" i="21"/>
  <c r="AT47" i="21"/>
  <c r="AT50" i="21"/>
  <c r="AY104" i="21"/>
  <c r="AJ47" i="21"/>
  <c r="AJ48" i="21"/>
  <c r="AO102" i="21"/>
  <c r="AJ50" i="21"/>
  <c r="AO104" i="21"/>
  <c r="AI124" i="21"/>
  <c r="AN104" i="21"/>
  <c r="AN102" i="21"/>
  <c r="AN103" i="21"/>
  <c r="AH125" i="21"/>
  <c r="AH124" i="21"/>
  <c r="AG124" i="21"/>
  <c r="AF124" i="21"/>
  <c r="AE125" i="21"/>
  <c r="AE124" i="21"/>
  <c r="AD124" i="21"/>
  <c r="AC124" i="21"/>
  <c r="AB124" i="21"/>
  <c r="AA124" i="21"/>
  <c r="Z124" i="21"/>
  <c r="Y124" i="21"/>
  <c r="X124" i="21"/>
  <c r="W124" i="21"/>
  <c r="V124" i="21"/>
  <c r="U124" i="21"/>
  <c r="T124" i="21"/>
  <c r="S124" i="21"/>
  <c r="I124" i="21"/>
  <c r="H124" i="21"/>
  <c r="AI86" i="21"/>
  <c r="BP86" i="21"/>
  <c r="AI85" i="21"/>
  <c r="AH85" i="21"/>
  <c r="AG85" i="21"/>
  <c r="AF85" i="21"/>
  <c r="BM85" i="21"/>
  <c r="AE85" i="21"/>
  <c r="BL85" i="21"/>
  <c r="AO141" i="21"/>
  <c r="AO140" i="21"/>
  <c r="AO139" i="21"/>
  <c r="AU137" i="21"/>
  <c r="AT137" i="21"/>
  <c r="AS137" i="21"/>
  <c r="AR137" i="21"/>
  <c r="AQ137" i="21"/>
  <c r="AP137" i="21"/>
  <c r="G124" i="21"/>
  <c r="F124" i="21"/>
  <c r="E124" i="21"/>
  <c r="D124" i="21"/>
  <c r="C124" i="21"/>
  <c r="B124" i="21"/>
  <c r="AT101" i="21"/>
  <c r="AS101" i="21"/>
  <c r="AR101" i="21"/>
  <c r="AQ101" i="21"/>
  <c r="AP101" i="21"/>
  <c r="AO101" i="21"/>
  <c r="N36" i="21"/>
  <c r="M88" i="21"/>
  <c r="AT88" i="21"/>
  <c r="BN85" i="21"/>
  <c r="Z85" i="21"/>
  <c r="BG85" i="21"/>
  <c r="J85" i="21"/>
  <c r="AQ85" i="21"/>
  <c r="B85" i="21"/>
  <c r="AD85" i="21"/>
  <c r="BK85" i="21"/>
  <c r="AC85" i="21"/>
  <c r="BJ85" i="21"/>
  <c r="AB85" i="21"/>
  <c r="BI85" i="21"/>
  <c r="AA85" i="21"/>
  <c r="BH85" i="21"/>
  <c r="Y85" i="21"/>
  <c r="BF85" i="21"/>
  <c r="X85" i="21"/>
  <c r="BE85" i="21"/>
  <c r="W85" i="21"/>
  <c r="BD85" i="21"/>
  <c r="V85" i="21"/>
  <c r="BC85" i="21"/>
  <c r="U85" i="21"/>
  <c r="BB85" i="21"/>
  <c r="T85" i="21"/>
  <c r="BA85" i="21"/>
  <c r="S85" i="21"/>
  <c r="AZ85" i="21"/>
  <c r="R85" i="21"/>
  <c r="AY85" i="21"/>
  <c r="Q85" i="21"/>
  <c r="AX85" i="21"/>
  <c r="P85" i="21"/>
  <c r="AW85" i="21"/>
  <c r="O85" i="21"/>
  <c r="AV85" i="21"/>
  <c r="N85" i="21"/>
  <c r="AU85" i="21"/>
  <c r="M85" i="21"/>
  <c r="AT85" i="21"/>
  <c r="L85" i="21"/>
  <c r="AS85" i="21"/>
  <c r="K85" i="21"/>
  <c r="AR85" i="21"/>
  <c r="I85" i="21"/>
  <c r="AP85" i="21"/>
  <c r="H85" i="21"/>
  <c r="AO85" i="21"/>
  <c r="G85" i="21"/>
  <c r="AN85" i="21"/>
  <c r="F85" i="21"/>
  <c r="AM85" i="21"/>
  <c r="E85" i="21"/>
  <c r="AL85" i="21"/>
  <c r="D85" i="21"/>
  <c r="AK85" i="21"/>
  <c r="C85" i="21"/>
  <c r="AJ85" i="21"/>
  <c r="BP61" i="21"/>
  <c r="BT141" i="21"/>
  <c r="BN61" i="21"/>
  <c r="BM61" i="21"/>
  <c r="BL61" i="21"/>
  <c r="BP141" i="21"/>
  <c r="BJ61" i="21"/>
  <c r="BI61" i="21"/>
  <c r="BH61" i="21"/>
  <c r="BF61" i="21"/>
  <c r="BE61" i="21"/>
  <c r="BE58" i="21"/>
  <c r="BK141" i="21"/>
  <c r="BD61" i="21"/>
  <c r="BJ141" i="21"/>
  <c r="BB61" i="21"/>
  <c r="BA61" i="21"/>
  <c r="AZ61" i="21"/>
  <c r="BF141" i="21"/>
  <c r="AY61" i="21"/>
  <c r="AX61" i="21"/>
  <c r="AW61" i="21"/>
  <c r="AV61" i="21"/>
  <c r="AV58" i="21"/>
  <c r="BB141" i="21"/>
  <c r="AU61" i="21"/>
  <c r="BA141" i="21"/>
  <c r="AT61" i="21"/>
  <c r="AT58" i="21"/>
  <c r="AZ141" i="21"/>
  <c r="AS61" i="21"/>
  <c r="AR61" i="21"/>
  <c r="AX141" i="21"/>
  <c r="AQ61" i="21"/>
  <c r="AP61" i="21"/>
  <c r="AO61" i="21"/>
  <c r="AN61" i="21"/>
  <c r="AN58" i="21"/>
  <c r="AT141" i="21"/>
  <c r="AM61" i="21"/>
  <c r="AM58" i="21"/>
  <c r="AS141" i="21"/>
  <c r="AL61" i="21"/>
  <c r="AL58" i="21"/>
  <c r="AR141" i="21"/>
  <c r="AK61" i="21"/>
  <c r="AJ61" i="21"/>
  <c r="AJ58" i="21"/>
  <c r="AP141" i="21"/>
  <c r="BQ60" i="21"/>
  <c r="BP60" i="21"/>
  <c r="BU140" i="21"/>
  <c r="BO60" i="21"/>
  <c r="BS140" i="21"/>
  <c r="BN60" i="21"/>
  <c r="BM60" i="21"/>
  <c r="BM58" i="21"/>
  <c r="BQ140" i="21"/>
  <c r="BK60" i="21"/>
  <c r="BJ60" i="21"/>
  <c r="BG60" i="21"/>
  <c r="BF60" i="21"/>
  <c r="BF58" i="21"/>
  <c r="BL140" i="21"/>
  <c r="BE60" i="21"/>
  <c r="BK138" i="21"/>
  <c r="BC60" i="21"/>
  <c r="BB60" i="21"/>
  <c r="BA60" i="21"/>
  <c r="BA58" i="21"/>
  <c r="BG140" i="21"/>
  <c r="AY60" i="21"/>
  <c r="AY58" i="21"/>
  <c r="BE140" i="21"/>
  <c r="AX60" i="21"/>
  <c r="AX58" i="21"/>
  <c r="BD140" i="21"/>
  <c r="AW60" i="21"/>
  <c r="AV60" i="21"/>
  <c r="BB140" i="21"/>
  <c r="AT60" i="21"/>
  <c r="AZ140" i="21"/>
  <c r="AS60" i="21"/>
  <c r="AQ60" i="21"/>
  <c r="AP60" i="21"/>
  <c r="AP58" i="21"/>
  <c r="AV140" i="21"/>
  <c r="AO60" i="21"/>
  <c r="AO58" i="21"/>
  <c r="AU140" i="21"/>
  <c r="AN60" i="21"/>
  <c r="AM60" i="21"/>
  <c r="AL60" i="21"/>
  <c r="AR140" i="21"/>
  <c r="AK60" i="21"/>
  <c r="AJ60" i="21"/>
  <c r="BP59" i="21"/>
  <c r="BP58" i="21"/>
  <c r="BN59" i="21"/>
  <c r="BM59" i="21"/>
  <c r="BL59" i="21"/>
  <c r="BP139" i="21"/>
  <c r="BJ59" i="21"/>
  <c r="BI59" i="21"/>
  <c r="BH59" i="21"/>
  <c r="BF59" i="21"/>
  <c r="BL139" i="21"/>
  <c r="BE59" i="21"/>
  <c r="BD59" i="21"/>
  <c r="BA59" i="21"/>
  <c r="AZ59" i="21"/>
  <c r="AY59" i="21"/>
  <c r="AX59" i="21"/>
  <c r="BD139" i="21"/>
  <c r="AW59" i="21"/>
  <c r="AV59" i="21"/>
  <c r="BB139" i="21"/>
  <c r="AT59" i="21"/>
  <c r="AS59" i="21"/>
  <c r="AR59" i="21"/>
  <c r="AQ59" i="21"/>
  <c r="AQ58" i="21"/>
  <c r="AW139" i="21"/>
  <c r="AP59" i="21"/>
  <c r="AO59" i="21"/>
  <c r="AN59" i="21"/>
  <c r="AM59" i="21"/>
  <c r="AS139" i="21"/>
  <c r="AL59" i="21"/>
  <c r="AR139" i="21"/>
  <c r="AK59" i="21"/>
  <c r="AK58" i="21"/>
  <c r="AQ139" i="21"/>
  <c r="AJ59" i="21"/>
  <c r="BW138" i="21"/>
  <c r="BU138" i="21"/>
  <c r="BT138" i="21"/>
  <c r="BS138" i="21"/>
  <c r="BN58" i="21"/>
  <c r="BQ138" i="21"/>
  <c r="BP138" i="21"/>
  <c r="BJ58" i="21"/>
  <c r="BM138" i="21"/>
  <c r="BL141" i="21"/>
  <c r="BL138" i="21"/>
  <c r="BJ138" i="21"/>
  <c r="BH138" i="21"/>
  <c r="BG138" i="21"/>
  <c r="BF138" i="21"/>
  <c r="BE141" i="21"/>
  <c r="AW58" i="21"/>
  <c r="BA138" i="21"/>
  <c r="AZ138" i="21"/>
  <c r="AS58" i="21"/>
  <c r="AV138" i="21"/>
  <c r="AU139" i="21"/>
  <c r="AT139" i="21"/>
  <c r="AT138" i="21"/>
  <c r="AS138" i="21"/>
  <c r="AQ138" i="21"/>
  <c r="AP138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B55" i="21"/>
  <c r="BQ50" i="21"/>
  <c r="BP50" i="21"/>
  <c r="BP47" i="21"/>
  <c r="BU104" i="21"/>
  <c r="BO50" i="21"/>
  <c r="BN50" i="21"/>
  <c r="BM50" i="21"/>
  <c r="BL50" i="21"/>
  <c r="BK50" i="21"/>
  <c r="BJ50" i="21"/>
  <c r="BJ47" i="21"/>
  <c r="BO104" i="21"/>
  <c r="BI50" i="21"/>
  <c r="BI47" i="21"/>
  <c r="BN104" i="21"/>
  <c r="BH50" i="21"/>
  <c r="BG50" i="21"/>
  <c r="BF50" i="21"/>
  <c r="BE50" i="21"/>
  <c r="BE47" i="21"/>
  <c r="BJ104" i="21"/>
  <c r="BD50" i="21"/>
  <c r="BI104" i="21"/>
  <c r="BC50" i="21"/>
  <c r="BB50" i="21"/>
  <c r="AZ50" i="21"/>
  <c r="AY50" i="21"/>
  <c r="AX50" i="21"/>
  <c r="AW50" i="21"/>
  <c r="AW47" i="21"/>
  <c r="BB104" i="21"/>
  <c r="AV50" i="21"/>
  <c r="AV47" i="21"/>
  <c r="BA104" i="21"/>
  <c r="AU50" i="21"/>
  <c r="AU47" i="21"/>
  <c r="AZ104" i="21"/>
  <c r="AS50" i="21"/>
  <c r="AX104" i="21"/>
  <c r="AR50" i="21"/>
  <c r="AQ50" i="21"/>
  <c r="AQ47" i="21"/>
  <c r="AV104" i="21"/>
  <c r="AP50" i="21"/>
  <c r="AU104" i="21"/>
  <c r="AO50" i="21"/>
  <c r="AO47" i="21"/>
  <c r="AT104" i="21"/>
  <c r="AN50" i="21"/>
  <c r="AM50" i="21"/>
  <c r="AM47" i="21"/>
  <c r="AR104" i="21"/>
  <c r="AL50" i="21"/>
  <c r="BQ49" i="21"/>
  <c r="BP49" i="21"/>
  <c r="BO49" i="21"/>
  <c r="BO47" i="21"/>
  <c r="BR103" i="21"/>
  <c r="BN49" i="21"/>
  <c r="BN47" i="21"/>
  <c r="BQ103" i="21"/>
  <c r="BM49" i="21"/>
  <c r="BL49" i="21"/>
  <c r="BL47" i="21"/>
  <c r="BK49" i="21"/>
  <c r="BJ49" i="21"/>
  <c r="BI49" i="21"/>
  <c r="BH49" i="21"/>
  <c r="BH47" i="21"/>
  <c r="BM103" i="21"/>
  <c r="BG49" i="21"/>
  <c r="BG47" i="21"/>
  <c r="BL103" i="21"/>
  <c r="BF49" i="21"/>
  <c r="BE49" i="21"/>
  <c r="BJ103" i="21"/>
  <c r="BC49" i="21"/>
  <c r="BB49" i="21"/>
  <c r="AZ49" i="21"/>
  <c r="AY49" i="21"/>
  <c r="AX49" i="21"/>
  <c r="AX47" i="21"/>
  <c r="BC103" i="21"/>
  <c r="AW49" i="21"/>
  <c r="AV49" i="21"/>
  <c r="BA103" i="21"/>
  <c r="AV48" i="21"/>
  <c r="BA102" i="21"/>
  <c r="N125" i="21"/>
  <c r="AU49" i="21"/>
  <c r="AT49" i="21"/>
  <c r="AS49" i="21"/>
  <c r="AX103" i="21"/>
  <c r="AR49" i="21"/>
  <c r="AR47" i="21"/>
  <c r="AW103" i="21"/>
  <c r="AQ49" i="21"/>
  <c r="AV103" i="21"/>
  <c r="AQ48" i="21"/>
  <c r="AV102" i="21"/>
  <c r="I125" i="21"/>
  <c r="AP49" i="21"/>
  <c r="AO49" i="21"/>
  <c r="AT103" i="21"/>
  <c r="AN49" i="21"/>
  <c r="AM49" i="21"/>
  <c r="AL49" i="21"/>
  <c r="AK49" i="21"/>
  <c r="AJ49" i="21"/>
  <c r="BQ48" i="21"/>
  <c r="BP48" i="21"/>
  <c r="BU102" i="21"/>
  <c r="BO48" i="21"/>
  <c r="BN48" i="21"/>
  <c r="BM48" i="21"/>
  <c r="BM47" i="21"/>
  <c r="BP102" i="21"/>
  <c r="BL48" i="21"/>
  <c r="BK48" i="21"/>
  <c r="BJ48" i="21"/>
  <c r="BI48" i="21"/>
  <c r="BN102" i="21"/>
  <c r="BH48" i="21"/>
  <c r="BG48" i="21"/>
  <c r="BF48" i="21"/>
  <c r="BE48" i="21"/>
  <c r="BJ102" i="21"/>
  <c r="BC48" i="21"/>
  <c r="BC47" i="21"/>
  <c r="BH102" i="21"/>
  <c r="BB48" i="21"/>
  <c r="BA48" i="21"/>
  <c r="AZ48" i="21"/>
  <c r="AZ47" i="21"/>
  <c r="BE102" i="21"/>
  <c r="BE103" i="21"/>
  <c r="BE104" i="21"/>
  <c r="R125" i="21"/>
  <c r="AY48" i="21"/>
  <c r="AX48" i="21"/>
  <c r="AW48" i="21"/>
  <c r="AU48" i="21"/>
  <c r="AT48" i="21"/>
  <c r="AY102" i="21"/>
  <c r="AS48" i="21"/>
  <c r="AR48" i="21"/>
  <c r="AW102" i="21"/>
  <c r="AW104" i="21"/>
  <c r="J125" i="21"/>
  <c r="AP48" i="21"/>
  <c r="AO48" i="21"/>
  <c r="AN48" i="21"/>
  <c r="AN47" i="21"/>
  <c r="AS102" i="21"/>
  <c r="AM48" i="21"/>
  <c r="AR102" i="21"/>
  <c r="AL48" i="21"/>
  <c r="AK48" i="21"/>
  <c r="AP102" i="21"/>
  <c r="AP103" i="21"/>
  <c r="C125" i="21"/>
  <c r="BQ47" i="21"/>
  <c r="BT104" i="21"/>
  <c r="BQ102" i="21"/>
  <c r="BK47" i="21"/>
  <c r="BM104" i="21"/>
  <c r="BF47" i="21"/>
  <c r="BH104" i="21"/>
  <c r="BB47" i="21"/>
  <c r="BG104" i="21"/>
  <c r="BF102" i="21"/>
  <c r="AY47" i="21"/>
  <c r="BD104" i="21"/>
  <c r="BQ46" i="21"/>
  <c r="BP46" i="21"/>
  <c r="BO46" i="21"/>
  <c r="BN46" i="21"/>
  <c r="BM46" i="21"/>
  <c r="BL46" i="21"/>
  <c r="BK46" i="21"/>
  <c r="BJ46" i="21"/>
  <c r="BI46" i="21"/>
  <c r="BH46" i="21"/>
  <c r="BG46" i="21"/>
  <c r="BF46" i="21"/>
  <c r="BE46" i="21"/>
  <c r="BD46" i="21"/>
  <c r="BC46" i="21"/>
  <c r="BB46" i="21"/>
  <c r="BA46" i="21"/>
  <c r="AZ46" i="21"/>
  <c r="AY46" i="21"/>
  <c r="AX46" i="21"/>
  <c r="AW46" i="21"/>
  <c r="AV46" i="21"/>
  <c r="AU46" i="21"/>
  <c r="AT46" i="21"/>
  <c r="AS46" i="21"/>
  <c r="AR46" i="21"/>
  <c r="AQ46" i="21"/>
  <c r="AP46" i="21"/>
  <c r="AO46" i="21"/>
  <c r="AN46" i="21"/>
  <c r="AM46" i="21"/>
  <c r="AL46" i="21"/>
  <c r="AK46" i="21"/>
  <c r="AJ46" i="21"/>
  <c r="AI36" i="21"/>
  <c r="BP36" i="21"/>
  <c r="AH88" i="21"/>
  <c r="BO88" i="21"/>
  <c r="AH36" i="21"/>
  <c r="AG36" i="21"/>
  <c r="BN36" i="21"/>
  <c r="AF36" i="21"/>
  <c r="BM36" i="21"/>
  <c r="AE36" i="21"/>
  <c r="AD88" i="21"/>
  <c r="BK88" i="21"/>
  <c r="BL36" i="21"/>
  <c r="AD36" i="21"/>
  <c r="AC36" i="21"/>
  <c r="AB36" i="21"/>
  <c r="AA88" i="21"/>
  <c r="BH88" i="21"/>
  <c r="AA36" i="21"/>
  <c r="BH36" i="21"/>
  <c r="Z88" i="21"/>
  <c r="BG88" i="21"/>
  <c r="Z36" i="21"/>
  <c r="Y36" i="21"/>
  <c r="X88" i="21"/>
  <c r="BE88" i="21"/>
  <c r="X36" i="21"/>
  <c r="W36" i="21"/>
  <c r="V88" i="21"/>
  <c r="BC88" i="21"/>
  <c r="V36" i="21"/>
  <c r="BC36" i="21"/>
  <c r="U36" i="21"/>
  <c r="T88" i="21"/>
  <c r="BA88" i="21"/>
  <c r="T36" i="21"/>
  <c r="S88" i="21"/>
  <c r="AZ88" i="21"/>
  <c r="S36" i="21"/>
  <c r="R88" i="21"/>
  <c r="AY88" i="21"/>
  <c r="R36" i="21"/>
  <c r="Q88" i="21"/>
  <c r="AX88" i="21"/>
  <c r="Q36" i="21"/>
  <c r="P88" i="21"/>
  <c r="AW88" i="21"/>
  <c r="P36" i="21"/>
  <c r="O36" i="21"/>
  <c r="AV36" i="21"/>
  <c r="M36" i="21"/>
  <c r="L36" i="21"/>
  <c r="K36" i="21"/>
  <c r="J88" i="21"/>
  <c r="AQ88" i="21"/>
  <c r="J36" i="21"/>
  <c r="I88" i="21"/>
  <c r="AP88" i="21"/>
  <c r="I36" i="21"/>
  <c r="AP36" i="21"/>
  <c r="H88" i="21"/>
  <c r="AO88" i="21"/>
  <c r="H36" i="21"/>
  <c r="G36" i="21"/>
  <c r="F36" i="21"/>
  <c r="AM36" i="21"/>
  <c r="E36" i="21"/>
  <c r="AL36" i="21"/>
  <c r="D36" i="21"/>
  <c r="AK36" i="21"/>
  <c r="C88" i="21"/>
  <c r="AJ88" i="21"/>
  <c r="C36" i="21"/>
  <c r="AJ36" i="21"/>
  <c r="AI35" i="21"/>
  <c r="AH87" i="21"/>
  <c r="AH35" i="21"/>
  <c r="BO35" i="21"/>
  <c r="AG35" i="21"/>
  <c r="BN35" i="21"/>
  <c r="AF35" i="21"/>
  <c r="BM35" i="21"/>
  <c r="AE35" i="21"/>
  <c r="AD87" i="21"/>
  <c r="BK87" i="21"/>
  <c r="BL35" i="21"/>
  <c r="AD35" i="21"/>
  <c r="BK35" i="21"/>
  <c r="AC35" i="21"/>
  <c r="AB35" i="21"/>
  <c r="AA87" i="21"/>
  <c r="BH87" i="21"/>
  <c r="AA35" i="21"/>
  <c r="Z87" i="21"/>
  <c r="BG87" i="21"/>
  <c r="Z35" i="21"/>
  <c r="Y87" i="21"/>
  <c r="BF87" i="21"/>
  <c r="Y35" i="21"/>
  <c r="X35" i="21"/>
  <c r="BE35" i="21"/>
  <c r="W35" i="21"/>
  <c r="BD35" i="21"/>
  <c r="V35" i="21"/>
  <c r="BC35" i="21"/>
  <c r="U35" i="21"/>
  <c r="BB35" i="21"/>
  <c r="T35" i="21"/>
  <c r="S87" i="21"/>
  <c r="AZ87" i="21"/>
  <c r="S35" i="21"/>
  <c r="R35" i="21"/>
  <c r="Q87" i="21"/>
  <c r="AX87" i="21"/>
  <c r="Q35" i="21"/>
  <c r="P87" i="21"/>
  <c r="AW87" i="21"/>
  <c r="P35" i="21"/>
  <c r="O35" i="21"/>
  <c r="N35" i="21"/>
  <c r="AU35" i="21"/>
  <c r="M35" i="21"/>
  <c r="AT35" i="21"/>
  <c r="L35" i="21"/>
  <c r="K35" i="21"/>
  <c r="J87" i="21"/>
  <c r="AQ87" i="21"/>
  <c r="J35" i="21"/>
  <c r="I35" i="21"/>
  <c r="H87" i="21"/>
  <c r="AO87" i="21"/>
  <c r="H35" i="21"/>
  <c r="AO35" i="21"/>
  <c r="G35" i="21"/>
  <c r="F87" i="21"/>
  <c r="AM87" i="21"/>
  <c r="F35" i="21"/>
  <c r="E35" i="21"/>
  <c r="AL35" i="21"/>
  <c r="D35" i="21"/>
  <c r="C87" i="21"/>
  <c r="AJ87" i="21"/>
  <c r="C35" i="21"/>
  <c r="AJ35" i="21"/>
  <c r="Z34" i="21"/>
  <c r="BG34" i="21"/>
  <c r="BQ34" i="21"/>
  <c r="AI34" i="21"/>
  <c r="AH34" i="21"/>
  <c r="AH38" i="21"/>
  <c r="AG89" i="21"/>
  <c r="BN89" i="21"/>
  <c r="AG34" i="21"/>
  <c r="AF34" i="21"/>
  <c r="AE86" i="21"/>
  <c r="BL86" i="21"/>
  <c r="AF38" i="21"/>
  <c r="BM38" i="21"/>
  <c r="AE34" i="21"/>
  <c r="AE37" i="21"/>
  <c r="BL34" i="21"/>
  <c r="AD34" i="21"/>
  <c r="AC34" i="21"/>
  <c r="AB34" i="21"/>
  <c r="AB38" i="21"/>
  <c r="BI38" i="21"/>
  <c r="AA34" i="21"/>
  <c r="BH34" i="21"/>
  <c r="AA38" i="21"/>
  <c r="Z38" i="21"/>
  <c r="Y89" i="21"/>
  <c r="BF89" i="21"/>
  <c r="Y34" i="21"/>
  <c r="X86" i="21"/>
  <c r="BE86" i="21"/>
  <c r="X34" i="21"/>
  <c r="X37" i="21"/>
  <c r="BE37" i="21"/>
  <c r="W34" i="21"/>
  <c r="V34" i="21"/>
  <c r="U34" i="21"/>
  <c r="T34" i="21"/>
  <c r="T38" i="21"/>
  <c r="S34" i="21"/>
  <c r="S38" i="21"/>
  <c r="R34" i="21"/>
  <c r="Q34" i="21"/>
  <c r="P34" i="21"/>
  <c r="P38" i="21"/>
  <c r="O34" i="21"/>
  <c r="O37" i="21"/>
  <c r="AV37" i="21"/>
  <c r="N34" i="21"/>
  <c r="M34" i="21"/>
  <c r="M38" i="21"/>
  <c r="L34" i="21"/>
  <c r="K34" i="21"/>
  <c r="J34" i="21"/>
  <c r="I34" i="21"/>
  <c r="H86" i="21"/>
  <c r="AO86" i="21"/>
  <c r="H34" i="21"/>
  <c r="H37" i="21"/>
  <c r="AO37" i="21"/>
  <c r="G34" i="21"/>
  <c r="F34" i="21"/>
  <c r="AM34" i="21"/>
  <c r="E34" i="21"/>
  <c r="E38" i="21"/>
  <c r="D34" i="21"/>
  <c r="C34" i="21"/>
  <c r="BQ32" i="21"/>
  <c r="BP32" i="21"/>
  <c r="BO32" i="21"/>
  <c r="BN32" i="21"/>
  <c r="BM32" i="21"/>
  <c r="BL32" i="21"/>
  <c r="BK32" i="21"/>
  <c r="BJ32" i="21"/>
  <c r="BI32" i="21"/>
  <c r="BH32" i="21"/>
  <c r="BG32" i="21"/>
  <c r="BF32" i="21"/>
  <c r="BE32" i="21"/>
  <c r="BD32" i="21"/>
  <c r="BC32" i="21"/>
  <c r="BB32" i="21"/>
  <c r="BA32" i="21"/>
  <c r="AZ32" i="21"/>
  <c r="AY32" i="21"/>
  <c r="AX32" i="21"/>
  <c r="AW32" i="21"/>
  <c r="AV32" i="21"/>
  <c r="AU32" i="21"/>
  <c r="AT32" i="21"/>
  <c r="AS32" i="21"/>
  <c r="AR32" i="21"/>
  <c r="AQ32" i="21"/>
  <c r="AP32" i="21"/>
  <c r="AO32" i="21"/>
  <c r="AN32" i="21"/>
  <c r="AM32" i="21"/>
  <c r="AL32" i="21"/>
  <c r="AK32" i="21"/>
  <c r="AJ32" i="21"/>
  <c r="BQ31" i="21"/>
  <c r="BP31" i="21"/>
  <c r="BO31" i="21"/>
  <c r="BN31" i="21"/>
  <c r="BM31" i="21"/>
  <c r="BL31" i="21"/>
  <c r="BK31" i="21"/>
  <c r="BJ31" i="21"/>
  <c r="BI31" i="21"/>
  <c r="BH31" i="21"/>
  <c r="BG31" i="21"/>
  <c r="BF31" i="21"/>
  <c r="BE31" i="21"/>
  <c r="BD31" i="21"/>
  <c r="BC31" i="21"/>
  <c r="BB31" i="21"/>
  <c r="BA31" i="21"/>
  <c r="AZ31" i="21"/>
  <c r="AY31" i="21"/>
  <c r="AX31" i="21"/>
  <c r="AW31" i="21"/>
  <c r="AV31" i="21"/>
  <c r="AU31" i="21"/>
  <c r="AT31" i="21"/>
  <c r="AS31" i="21"/>
  <c r="AR31" i="21"/>
  <c r="AQ31" i="21"/>
  <c r="AP31" i="21"/>
  <c r="AO31" i="21"/>
  <c r="AN31" i="21"/>
  <c r="AM31" i="21"/>
  <c r="AL31" i="21"/>
  <c r="AK31" i="21"/>
  <c r="AJ31" i="21"/>
  <c r="BQ30" i="21"/>
  <c r="BP30" i="21"/>
  <c r="BO30" i="21"/>
  <c r="BN30" i="21"/>
  <c r="BM30" i="21"/>
  <c r="BL30" i="21"/>
  <c r="BK30" i="21"/>
  <c r="BJ30" i="21"/>
  <c r="BI30" i="21"/>
  <c r="BH30" i="21"/>
  <c r="BG30" i="21"/>
  <c r="BF30" i="21"/>
  <c r="BE30" i="21"/>
  <c r="BD30" i="21"/>
  <c r="BC30" i="21"/>
  <c r="BB30" i="21"/>
  <c r="BA30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AK30" i="21"/>
  <c r="AJ30" i="21"/>
  <c r="BQ29" i="21"/>
  <c r="BP29" i="21"/>
  <c r="BO29" i="21"/>
  <c r="BN29" i="21"/>
  <c r="BM29" i="21"/>
  <c r="BL29" i="21"/>
  <c r="BK29" i="21"/>
  <c r="BJ29" i="21"/>
  <c r="BI29" i="21"/>
  <c r="BH29" i="21"/>
  <c r="BG29" i="21"/>
  <c r="BF29" i="21"/>
  <c r="BE29" i="21"/>
  <c r="BD29" i="2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AK29" i="21"/>
  <c r="AJ29" i="21"/>
  <c r="BQ28" i="21"/>
  <c r="BP28" i="21"/>
  <c r="BO28" i="21"/>
  <c r="BN28" i="21"/>
  <c r="BM28" i="21"/>
  <c r="BL28" i="21"/>
  <c r="BK28" i="21"/>
  <c r="BJ28" i="21"/>
  <c r="BI28" i="21"/>
  <c r="BH28" i="21"/>
  <c r="BG28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K28" i="21"/>
  <c r="AJ28" i="21"/>
  <c r="BQ27" i="21"/>
  <c r="BP27" i="21"/>
  <c r="BO27" i="21"/>
  <c r="BN27" i="21"/>
  <c r="BM27" i="21"/>
  <c r="BL27" i="21"/>
  <c r="BK27" i="21"/>
  <c r="BJ27" i="21"/>
  <c r="BI27" i="21"/>
  <c r="BH27" i="21"/>
  <c r="BG27" i="21"/>
  <c r="BF27" i="21"/>
  <c r="BE27" i="21"/>
  <c r="BD27" i="21"/>
  <c r="BC27" i="21"/>
  <c r="BB27" i="21"/>
  <c r="BA27" i="21"/>
  <c r="AZ27" i="21"/>
  <c r="AY27" i="21"/>
  <c r="AX27" i="21"/>
  <c r="AW27" i="21"/>
  <c r="AV27" i="21"/>
  <c r="AU27" i="21"/>
  <c r="AT27" i="21"/>
  <c r="AS27" i="21"/>
  <c r="AR27" i="21"/>
  <c r="AQ27" i="21"/>
  <c r="AP27" i="21"/>
  <c r="AO27" i="21"/>
  <c r="AN27" i="21"/>
  <c r="AM27" i="21"/>
  <c r="AL27" i="21"/>
  <c r="AK27" i="21"/>
  <c r="AJ27" i="21"/>
  <c r="BQ26" i="21"/>
  <c r="BP26" i="21"/>
  <c r="BO26" i="21"/>
  <c r="BN26" i="21"/>
  <c r="BM26" i="21"/>
  <c r="BL26" i="21"/>
  <c r="BK26" i="21"/>
  <c r="BJ26" i="21"/>
  <c r="BI26" i="21"/>
  <c r="BH26" i="21"/>
  <c r="BG26" i="21"/>
  <c r="BF26" i="21"/>
  <c r="BE26" i="21"/>
  <c r="BD26" i="21"/>
  <c r="BC26" i="21"/>
  <c r="BB26" i="21"/>
  <c r="BA26" i="21"/>
  <c r="AZ26" i="21"/>
  <c r="AY26" i="21"/>
  <c r="AX26" i="21"/>
  <c r="AW26" i="21"/>
  <c r="AV26" i="21"/>
  <c r="AU26" i="21"/>
  <c r="AT26" i="21"/>
  <c r="AS26" i="21"/>
  <c r="AR26" i="21"/>
  <c r="AQ26" i="21"/>
  <c r="AP26" i="21"/>
  <c r="AO26" i="21"/>
  <c r="AN26" i="21"/>
  <c r="AM26" i="21"/>
  <c r="AL26" i="21"/>
  <c r="AK26" i="21"/>
  <c r="AJ26" i="21"/>
  <c r="BQ25" i="21"/>
  <c r="BP25" i="21"/>
  <c r="BO25" i="21"/>
  <c r="BN25" i="21"/>
  <c r="BM25" i="21"/>
  <c r="BL25" i="21"/>
  <c r="BK25" i="21"/>
  <c r="BJ25" i="21"/>
  <c r="BI25" i="21"/>
  <c r="BH25" i="21"/>
  <c r="BG25" i="21"/>
  <c r="BF25" i="21"/>
  <c r="BE25" i="2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AP25" i="21"/>
  <c r="AO25" i="21"/>
  <c r="AN25" i="21"/>
  <c r="AM25" i="21"/>
  <c r="AL25" i="21"/>
  <c r="AK25" i="21"/>
  <c r="AJ25" i="21"/>
  <c r="BQ24" i="21"/>
  <c r="BP24" i="21"/>
  <c r="BO24" i="21"/>
  <c r="BN24" i="21"/>
  <c r="BM24" i="21"/>
  <c r="BL24" i="21"/>
  <c r="BK24" i="21"/>
  <c r="BJ24" i="21"/>
  <c r="BI24" i="21"/>
  <c r="BH24" i="21"/>
  <c r="BG24" i="21"/>
  <c r="BF24" i="21"/>
  <c r="BE24" i="21"/>
  <c r="BD24" i="21"/>
  <c r="BC24" i="21"/>
  <c r="BB24" i="21"/>
  <c r="BA24" i="21"/>
  <c r="AZ24" i="21"/>
  <c r="AY24" i="21"/>
  <c r="AX24" i="21"/>
  <c r="AW24" i="21"/>
  <c r="AV24" i="21"/>
  <c r="AU24" i="21"/>
  <c r="AT24" i="21"/>
  <c r="AS24" i="21"/>
  <c r="AR24" i="21"/>
  <c r="AQ24" i="21"/>
  <c r="AP24" i="21"/>
  <c r="AO24" i="21"/>
  <c r="AN24" i="21"/>
  <c r="AM24" i="21"/>
  <c r="AL24" i="21"/>
  <c r="AK24" i="21"/>
  <c r="AJ24" i="21"/>
  <c r="BQ23" i="21"/>
  <c r="BP23" i="21"/>
  <c r="BO23" i="21"/>
  <c r="BN23" i="21"/>
  <c r="BM23" i="21"/>
  <c r="BL23" i="21"/>
  <c r="BK23" i="21"/>
  <c r="BJ23" i="21"/>
  <c r="BI23" i="21"/>
  <c r="BH23" i="21"/>
  <c r="BG23" i="21"/>
  <c r="BF23" i="21"/>
  <c r="BE23" i="21"/>
  <c r="BD23" i="21"/>
  <c r="BC23" i="21"/>
  <c r="BB23" i="21"/>
  <c r="BA23" i="21"/>
  <c r="AZ23" i="21"/>
  <c r="AY23" i="21"/>
  <c r="AX23" i="21"/>
  <c r="AW23" i="21"/>
  <c r="AV23" i="21"/>
  <c r="AU23" i="21"/>
  <c r="AT23" i="21"/>
  <c r="AS23" i="21"/>
  <c r="AR23" i="21"/>
  <c r="AQ23" i="21"/>
  <c r="AP23" i="21"/>
  <c r="AO23" i="21"/>
  <c r="AN23" i="21"/>
  <c r="AM23" i="21"/>
  <c r="AL23" i="21"/>
  <c r="AK23" i="21"/>
  <c r="AJ23" i="21"/>
  <c r="BQ22" i="21"/>
  <c r="BP22" i="21"/>
  <c r="BO22" i="21"/>
  <c r="BN22" i="21"/>
  <c r="BM22" i="21"/>
  <c r="BL22" i="21"/>
  <c r="BK22" i="21"/>
  <c r="BJ22" i="21"/>
  <c r="BI22" i="21"/>
  <c r="BH22" i="21"/>
  <c r="BG22" i="21"/>
  <c r="BF22" i="21"/>
  <c r="BE22" i="21"/>
  <c r="BD22" i="21"/>
  <c r="BC22" i="21"/>
  <c r="BB22" i="21"/>
  <c r="BA22" i="21"/>
  <c r="AZ22" i="21"/>
  <c r="AY22" i="21"/>
  <c r="AX22" i="21"/>
  <c r="AW22" i="21"/>
  <c r="AV22" i="21"/>
  <c r="AU22" i="21"/>
  <c r="AT22" i="21"/>
  <c r="AS22" i="21"/>
  <c r="AR22" i="21"/>
  <c r="AQ22" i="21"/>
  <c r="AP22" i="21"/>
  <c r="AO22" i="21"/>
  <c r="AN22" i="21"/>
  <c r="AM22" i="21"/>
  <c r="AL22" i="21"/>
  <c r="AK22" i="21"/>
  <c r="AJ22" i="21"/>
  <c r="BQ21" i="21"/>
  <c r="BP21" i="21"/>
  <c r="BO21" i="21"/>
  <c r="BN21" i="21"/>
  <c r="BM21" i="21"/>
  <c r="BL21" i="21"/>
  <c r="BK21" i="21"/>
  <c r="BJ21" i="21"/>
  <c r="BI21" i="21"/>
  <c r="BH21" i="21"/>
  <c r="BG21" i="21"/>
  <c r="BF21" i="21"/>
  <c r="BE21" i="21"/>
  <c r="BD21" i="21"/>
  <c r="BC21" i="21"/>
  <c r="BB21" i="21"/>
  <c r="BA21" i="21"/>
  <c r="AZ21" i="21"/>
  <c r="AY21" i="21"/>
  <c r="AX21" i="21"/>
  <c r="AW21" i="21"/>
  <c r="AV21" i="21"/>
  <c r="AU21" i="21"/>
  <c r="AT21" i="21"/>
  <c r="AS21" i="21"/>
  <c r="AR21" i="21"/>
  <c r="AQ21" i="21"/>
  <c r="AP21" i="21"/>
  <c r="AO21" i="21"/>
  <c r="AN21" i="21"/>
  <c r="AM21" i="21"/>
  <c r="AL21" i="21"/>
  <c r="AK21" i="21"/>
  <c r="AJ21" i="21"/>
  <c r="BQ20" i="21"/>
  <c r="BP20" i="21"/>
  <c r="BO20" i="21"/>
  <c r="BN20" i="21"/>
  <c r="BM20" i="21"/>
  <c r="BL20" i="21"/>
  <c r="BK20" i="21"/>
  <c r="BJ20" i="21"/>
  <c r="BI20" i="21"/>
  <c r="BH20" i="21"/>
  <c r="BG20" i="21"/>
  <c r="BF20" i="21"/>
  <c r="BE20" i="21"/>
  <c r="BD20" i="21"/>
  <c r="BC20" i="21"/>
  <c r="BB20" i="21"/>
  <c r="BA20" i="21"/>
  <c r="AZ20" i="21"/>
  <c r="AY20" i="21"/>
  <c r="AX20" i="21"/>
  <c r="AW20" i="21"/>
  <c r="AV20" i="21"/>
  <c r="AU20" i="21"/>
  <c r="AT20" i="21"/>
  <c r="AS20" i="21"/>
  <c r="AR20" i="21"/>
  <c r="AQ20" i="21"/>
  <c r="AP20" i="21"/>
  <c r="AO20" i="21"/>
  <c r="AN20" i="21"/>
  <c r="AM20" i="21"/>
  <c r="AL20" i="21"/>
  <c r="AK20" i="21"/>
  <c r="AJ20" i="21"/>
  <c r="BQ19" i="21"/>
  <c r="BP19" i="21"/>
  <c r="BO19" i="21"/>
  <c r="BN19" i="21"/>
  <c r="BM19" i="21"/>
  <c r="BL19" i="21"/>
  <c r="BK19" i="21"/>
  <c r="BJ19" i="21"/>
  <c r="BI19" i="21"/>
  <c r="BH19" i="21"/>
  <c r="BG19" i="21"/>
  <c r="BF19" i="21"/>
  <c r="BE19" i="21"/>
  <c r="BD19" i="21"/>
  <c r="BC19" i="21"/>
  <c r="BB19" i="21"/>
  <c r="BA19" i="21"/>
  <c r="AZ19" i="21"/>
  <c r="AY19" i="21"/>
  <c r="AX19" i="21"/>
  <c r="AW19" i="21"/>
  <c r="AV19" i="21"/>
  <c r="AU19" i="21"/>
  <c r="AT19" i="21"/>
  <c r="AS19" i="21"/>
  <c r="AR19" i="21"/>
  <c r="AQ19" i="21"/>
  <c r="AP19" i="21"/>
  <c r="AO19" i="21"/>
  <c r="AN19" i="21"/>
  <c r="AM19" i="21"/>
  <c r="AL19" i="21"/>
  <c r="AK19" i="21"/>
  <c r="AJ19" i="21"/>
  <c r="BQ18" i="21"/>
  <c r="BP18" i="21"/>
  <c r="BO18" i="21"/>
  <c r="BN18" i="21"/>
  <c r="BM18" i="21"/>
  <c r="BL18" i="21"/>
  <c r="BK18" i="21"/>
  <c r="BJ18" i="21"/>
  <c r="BI18" i="21"/>
  <c r="BH18" i="21"/>
  <c r="BG18" i="21"/>
  <c r="BF18" i="21"/>
  <c r="BE18" i="21"/>
  <c r="BD18" i="21"/>
  <c r="BC18" i="21"/>
  <c r="BB18" i="21"/>
  <c r="BA18" i="21"/>
  <c r="AZ18" i="21"/>
  <c r="AY18" i="21"/>
  <c r="AX18" i="21"/>
  <c r="AW18" i="21"/>
  <c r="AV18" i="21"/>
  <c r="AU18" i="21"/>
  <c r="AT18" i="21"/>
  <c r="AS18" i="21"/>
  <c r="AR18" i="21"/>
  <c r="AQ18" i="21"/>
  <c r="AP18" i="21"/>
  <c r="AO18" i="21"/>
  <c r="AN18" i="21"/>
  <c r="AM18" i="21"/>
  <c r="AL18" i="21"/>
  <c r="AK18" i="21"/>
  <c r="AJ18" i="21"/>
  <c r="BQ17" i="21"/>
  <c r="BP17" i="21"/>
  <c r="BO17" i="21"/>
  <c r="BN17" i="21"/>
  <c r="BM17" i="21"/>
  <c r="BL17" i="21"/>
  <c r="BK17" i="21"/>
  <c r="BJ17" i="21"/>
  <c r="BI17" i="21"/>
  <c r="BH17" i="21"/>
  <c r="BG17" i="21"/>
  <c r="BF17" i="21"/>
  <c r="BE17" i="21"/>
  <c r="BD17" i="21"/>
  <c r="BC17" i="21"/>
  <c r="BB17" i="21"/>
  <c r="BA17" i="21"/>
  <c r="AZ17" i="21"/>
  <c r="AY17" i="21"/>
  <c r="AX17" i="21"/>
  <c r="AW17" i="21"/>
  <c r="AV17" i="21"/>
  <c r="AU17" i="21"/>
  <c r="AT17" i="21"/>
  <c r="AS17" i="21"/>
  <c r="AR17" i="21"/>
  <c r="AQ17" i="21"/>
  <c r="AP17" i="21"/>
  <c r="AO17" i="21"/>
  <c r="AN17" i="21"/>
  <c r="AM17" i="21"/>
  <c r="AL17" i="21"/>
  <c r="AK17" i="21"/>
  <c r="AJ17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BQ15" i="21"/>
  <c r="BP15" i="21"/>
  <c r="BO15" i="21"/>
  <c r="BN15" i="21"/>
  <c r="BM15" i="21"/>
  <c r="BL15" i="21"/>
  <c r="BK15" i="21"/>
  <c r="BJ15" i="21"/>
  <c r="BI15" i="21"/>
  <c r="BH15" i="21"/>
  <c r="BG15" i="21"/>
  <c r="BF15" i="21"/>
  <c r="BE15" i="21"/>
  <c r="BD15" i="21"/>
  <c r="BC15" i="21"/>
  <c r="BB15" i="21"/>
  <c r="BA15" i="21"/>
  <c r="AZ15" i="21"/>
  <c r="AY15" i="21"/>
  <c r="AX15" i="21"/>
  <c r="AW15" i="21"/>
  <c r="AV15" i="21"/>
  <c r="AU15" i="21"/>
  <c r="AT15" i="21"/>
  <c r="AS15" i="21"/>
  <c r="AR15" i="21"/>
  <c r="AQ15" i="21"/>
  <c r="AP15" i="21"/>
  <c r="AO15" i="21"/>
  <c r="AN15" i="21"/>
  <c r="AM15" i="21"/>
  <c r="AL15" i="21"/>
  <c r="AK15" i="21"/>
  <c r="AJ15" i="21"/>
  <c r="BQ14" i="21"/>
  <c r="BP14" i="21"/>
  <c r="BO14" i="21"/>
  <c r="BN14" i="21"/>
  <c r="BM14" i="21"/>
  <c r="BL14" i="21"/>
  <c r="BK14" i="21"/>
  <c r="BJ14" i="21"/>
  <c r="BI14" i="21"/>
  <c r="BH14" i="21"/>
  <c r="BG14" i="21"/>
  <c r="BF14" i="21"/>
  <c r="BE14" i="21"/>
  <c r="BD14" i="21"/>
  <c r="BC14" i="21"/>
  <c r="BB14" i="21"/>
  <c r="BA14" i="21"/>
  <c r="AZ14" i="21"/>
  <c r="AY14" i="21"/>
  <c r="AX14" i="21"/>
  <c r="AW14" i="21"/>
  <c r="AV14" i="21"/>
  <c r="AU14" i="21"/>
  <c r="AT14" i="21"/>
  <c r="AS14" i="21"/>
  <c r="AR14" i="21"/>
  <c r="AQ14" i="21"/>
  <c r="AP14" i="21"/>
  <c r="AO14" i="21"/>
  <c r="AN14" i="21"/>
  <c r="AM14" i="21"/>
  <c r="AL14" i="21"/>
  <c r="AK14" i="21"/>
  <c r="AJ14" i="21"/>
  <c r="C11" i="21"/>
  <c r="C10" i="21"/>
  <c r="C9" i="21"/>
  <c r="C8" i="21"/>
  <c r="C7" i="21"/>
  <c r="AW36" i="21"/>
  <c r="O88" i="21"/>
  <c r="AV88" i="21"/>
  <c r="BD102" i="21"/>
  <c r="BL102" i="21"/>
  <c r="BR102" i="21"/>
  <c r="BH103" i="21"/>
  <c r="BL104" i="21"/>
  <c r="BR104" i="21"/>
  <c r="AZ139" i="21"/>
  <c r="BD141" i="21"/>
  <c r="BD138" i="21"/>
  <c r="AV139" i="21"/>
  <c r="BH140" i="21"/>
  <c r="AV141" i="21"/>
  <c r="BH141" i="21"/>
  <c r="N88" i="21"/>
  <c r="AU88" i="21"/>
  <c r="BD34" i="21"/>
  <c r="V86" i="21"/>
  <c r="BC86" i="21"/>
  <c r="BQ35" i="21"/>
  <c r="AI87" i="21"/>
  <c r="BP87" i="21"/>
  <c r="BO36" i="21"/>
  <c r="AG88" i="21"/>
  <c r="BQ36" i="21"/>
  <c r="AI88" i="21"/>
  <c r="BP88" i="21"/>
  <c r="BB103" i="21"/>
  <c r="BN103" i="21"/>
  <c r="BP103" i="21"/>
  <c r="BT103" i="21"/>
  <c r="BD36" i="21"/>
  <c r="BO102" i="21"/>
  <c r="BG103" i="21"/>
  <c r="BO103" i="21"/>
  <c r="BU103" i="21"/>
  <c r="BQ104" i="21"/>
  <c r="BG139" i="21"/>
  <c r="BQ139" i="21"/>
  <c r="BU139" i="21"/>
  <c r="BG141" i="21"/>
  <c r="BQ141" i="21"/>
  <c r="BU141" i="21"/>
  <c r="BN141" i="21"/>
  <c r="BM102" i="21"/>
  <c r="BS102" i="21"/>
  <c r="BS104" i="21"/>
  <c r="BI140" i="21"/>
  <c r="BM140" i="21"/>
  <c r="BW140" i="21"/>
  <c r="AD125" i="21"/>
  <c r="AA125" i="21"/>
  <c r="V125" i="21"/>
  <c r="S125" i="21"/>
  <c r="W125" i="21"/>
  <c r="Z125" i="21"/>
  <c r="BP104" i="21"/>
  <c r="BF139" i="21"/>
  <c r="BJ139" i="21"/>
  <c r="BT139" i="21"/>
  <c r="AU102" i="21"/>
  <c r="BE139" i="21"/>
  <c r="BB138" i="21"/>
  <c r="BC102" i="21"/>
  <c r="BC104" i="21"/>
  <c r="P125" i="21"/>
  <c r="AG87" i="21"/>
  <c r="BN87" i="21"/>
  <c r="AG86" i="21"/>
  <c r="BN86" i="21"/>
  <c r="AE87" i="21"/>
  <c r="BL87" i="21"/>
  <c r="AE89" i="21"/>
  <c r="BL89" i="21"/>
  <c r="AD86" i="21"/>
  <c r="BK86" i="21"/>
  <c r="AC87" i="21"/>
  <c r="BJ87" i="21"/>
  <c r="W87" i="21"/>
  <c r="BD87" i="21"/>
  <c r="AX138" i="21"/>
  <c r="AW140" i="21"/>
  <c r="AX139" i="21"/>
  <c r="AP139" i="21"/>
  <c r="L86" i="21"/>
  <c r="AS86" i="21"/>
  <c r="AX102" i="21"/>
  <c r="K125" i="21"/>
  <c r="AZ36" i="21"/>
  <c r="D87" i="21"/>
  <c r="AK87" i="21"/>
  <c r="AY34" i="21"/>
  <c r="R86" i="21"/>
  <c r="AY86" i="21"/>
  <c r="U87" i="21"/>
  <c r="BB87" i="21"/>
  <c r="AR138" i="21"/>
  <c r="U125" i="21"/>
  <c r="Y125" i="21"/>
  <c r="AC125" i="21"/>
  <c r="AG125" i="21"/>
  <c r="AI125" i="21"/>
  <c r="BA35" i="21"/>
  <c r="AH89" i="21"/>
  <c r="BO89" i="21"/>
  <c r="AT34" i="21"/>
  <c r="BO34" i="21"/>
  <c r="AR35" i="21"/>
  <c r="O86" i="21"/>
  <c r="AV86" i="21"/>
  <c r="AC86" i="21"/>
  <c r="BJ86" i="21"/>
  <c r="T87" i="21"/>
  <c r="BA87" i="21"/>
  <c r="E88" i="21"/>
  <c r="AL88" i="21"/>
  <c r="U88" i="21"/>
  <c r="BB88" i="21"/>
  <c r="AF88" i="21"/>
  <c r="BM88" i="21"/>
  <c r="AH86" i="21"/>
  <c r="BT102" i="21"/>
  <c r="BB36" i="21"/>
  <c r="AU103" i="21"/>
  <c r="H125" i="21"/>
  <c r="AS140" i="21"/>
  <c r="BB102" i="21"/>
  <c r="O125" i="21"/>
  <c r="T125" i="21"/>
  <c r="X125" i="21"/>
  <c r="AB125" i="21"/>
  <c r="AF125" i="21"/>
  <c r="BA34" i="21"/>
  <c r="AY36" i="21"/>
  <c r="BI34" i="21"/>
  <c r="BI35" i="21"/>
  <c r="BI36" i="21"/>
  <c r="AF86" i="21"/>
  <c r="BM86" i="21"/>
  <c r="AR103" i="21"/>
  <c r="AS103" i="21"/>
  <c r="AQ103" i="21"/>
  <c r="AT102" i="21"/>
  <c r="AS104" i="21"/>
  <c r="AQ36" i="21"/>
  <c r="M87" i="21"/>
  <c r="AT87" i="21"/>
  <c r="AR36" i="21"/>
  <c r="J86" i="21"/>
  <c r="AQ86" i="21"/>
  <c r="BP35" i="21"/>
  <c r="BP34" i="21"/>
  <c r="G87" i="21"/>
  <c r="AN87" i="21"/>
  <c r="AU141" i="21"/>
  <c r="V87" i="21"/>
  <c r="BC87" i="21"/>
  <c r="AQ104" i="21"/>
  <c r="D88" i="21"/>
  <c r="AK88" i="21"/>
  <c r="D86" i="21"/>
  <c r="AK86" i="21"/>
  <c r="AL34" i="21"/>
  <c r="BP85" i="21"/>
  <c r="BO85" i="21"/>
  <c r="AQ140" i="21"/>
  <c r="AP140" i="21"/>
  <c r="AO103" i="21"/>
  <c r="AK35" i="21"/>
  <c r="BO87" i="21"/>
  <c r="B88" i="21"/>
  <c r="AJ34" i="21"/>
  <c r="BO86" i="21"/>
  <c r="BG38" i="21"/>
  <c r="AA89" i="21"/>
  <c r="BH89" i="21"/>
  <c r="I37" i="21"/>
  <c r="AP37" i="21"/>
  <c r="Y37" i="21"/>
  <c r="BF37" i="21"/>
  <c r="I38" i="21"/>
  <c r="Y38" i="21"/>
  <c r="X89" i="21"/>
  <c r="BE89" i="21"/>
  <c r="P37" i="21"/>
  <c r="AW37" i="21"/>
  <c r="O38" i="21"/>
  <c r="AQ102" i="21"/>
  <c r="D125" i="21"/>
  <c r="F37" i="21"/>
  <c r="AM37" i="21"/>
  <c r="BQ37" i="21"/>
  <c r="F38" i="21"/>
  <c r="AM38" i="21"/>
  <c r="AI89" i="21"/>
  <c r="AP34" i="21"/>
  <c r="BF34" i="21"/>
  <c r="AP35" i="21"/>
  <c r="AX35" i="21"/>
  <c r="AX36" i="21"/>
  <c r="BF36" i="21"/>
  <c r="E37" i="21"/>
  <c r="AL37" i="21"/>
  <c r="M37" i="21"/>
  <c r="AT37" i="21"/>
  <c r="AI37" i="21"/>
  <c r="BP37" i="21"/>
  <c r="AI38" i="21"/>
  <c r="S86" i="21"/>
  <c r="AZ86" i="21"/>
  <c r="AA86" i="21"/>
  <c r="BH86" i="21"/>
  <c r="AG37" i="21"/>
  <c r="BN37" i="21"/>
  <c r="AF37" i="21"/>
  <c r="BM37" i="21"/>
  <c r="X38" i="21"/>
  <c r="W89" i="21"/>
  <c r="BD89" i="21"/>
  <c r="G37" i="21"/>
  <c r="AN37" i="21"/>
  <c r="AW34" i="21"/>
  <c r="BE34" i="21"/>
  <c r="BM34" i="21"/>
  <c r="L37" i="21"/>
  <c r="AS37" i="21"/>
  <c r="T37" i="21"/>
  <c r="BA37" i="21"/>
  <c r="AB37" i="21"/>
  <c r="BI37" i="21"/>
  <c r="AU138" i="21"/>
  <c r="BL37" i="21"/>
  <c r="AD38" i="21"/>
  <c r="AN34" i="21"/>
  <c r="Y86" i="21"/>
  <c r="BF86" i="21"/>
  <c r="BN88" i="21"/>
  <c r="N37" i="21"/>
  <c r="AU37" i="21"/>
  <c r="Z37" i="21"/>
  <c r="BG37" i="21"/>
  <c r="AH37" i="21"/>
  <c r="BO37" i="21"/>
  <c r="BE38" i="21"/>
  <c r="BK38" i="21"/>
  <c r="AC89" i="21"/>
  <c r="BJ89" i="21"/>
  <c r="BP89" i="21"/>
  <c r="E89" i="21"/>
  <c r="AL89" i="21"/>
  <c r="BQ38" i="21"/>
  <c r="BP38" i="21"/>
  <c r="H37" i="17"/>
  <c r="H41" i="17"/>
  <c r="T41" i="17"/>
  <c r="M37" i="17"/>
  <c r="L37" i="17"/>
  <c r="I37" i="17"/>
  <c r="I41" i="17"/>
  <c r="U41" i="17"/>
  <c r="E37" i="17"/>
  <c r="E41" i="17"/>
  <c r="Q41" i="17"/>
  <c r="K37" i="17"/>
  <c r="K40" i="17"/>
  <c r="K41" i="17"/>
  <c r="J37" i="17"/>
  <c r="J41" i="17"/>
  <c r="J40" i="17"/>
  <c r="H40" i="17"/>
  <c r="G37" i="17"/>
  <c r="G40" i="17"/>
  <c r="G41" i="17"/>
  <c r="S41" i="17"/>
  <c r="F37" i="17"/>
  <c r="F40" i="17"/>
  <c r="E40" i="17"/>
  <c r="D37" i="17"/>
  <c r="D41" i="17"/>
  <c r="P41" i="17"/>
  <c r="F31" i="17"/>
  <c r="E31" i="17"/>
  <c r="D32" i="17"/>
  <c r="D31" i="17"/>
  <c r="I81" i="17"/>
  <c r="U81" i="17"/>
  <c r="H81" i="17"/>
  <c r="T81" i="17"/>
  <c r="G81" i="17"/>
  <c r="S81" i="17"/>
  <c r="F81" i="17"/>
  <c r="R81" i="17"/>
  <c r="E81" i="17"/>
  <c r="Q81" i="17"/>
  <c r="D81" i="17"/>
  <c r="P81" i="17"/>
  <c r="C81" i="17"/>
  <c r="O81" i="17"/>
  <c r="B81" i="17"/>
  <c r="M81" i="17"/>
  <c r="V60" i="17"/>
  <c r="U60" i="17"/>
  <c r="T60" i="17"/>
  <c r="S60" i="17"/>
  <c r="R60" i="17"/>
  <c r="Q60" i="17"/>
  <c r="P60" i="17"/>
  <c r="O60" i="17"/>
  <c r="B58" i="17"/>
  <c r="V49" i="17"/>
  <c r="U49" i="17"/>
  <c r="T49" i="17"/>
  <c r="S49" i="17"/>
  <c r="R49" i="17"/>
  <c r="Q49" i="17"/>
  <c r="P49" i="17"/>
  <c r="O49" i="17"/>
  <c r="U14" i="17"/>
  <c r="T14" i="17"/>
  <c r="S14" i="17"/>
  <c r="R14" i="17"/>
  <c r="Q14" i="17"/>
  <c r="P14" i="17"/>
  <c r="O14" i="17"/>
  <c r="C11" i="17"/>
  <c r="C10" i="17"/>
  <c r="C9" i="17"/>
  <c r="C8" i="17"/>
  <c r="C7" i="17"/>
  <c r="D40" i="17"/>
  <c r="F41" i="17"/>
  <c r="R41" i="17"/>
  <c r="V41" i="17"/>
  <c r="AD31" i="22"/>
  <c r="K47" i="22"/>
  <c r="AC31" i="22"/>
  <c r="C11" i="22"/>
  <c r="C10" i="22"/>
  <c r="C9" i="22"/>
  <c r="C8" i="22"/>
  <c r="C7" i="22"/>
  <c r="AR141" i="22"/>
  <c r="AR140" i="22"/>
  <c r="AR139" i="22"/>
  <c r="CB137" i="22"/>
  <c r="CA137" i="22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124" i="22"/>
  <c r="J124" i="22"/>
  <c r="I124" i="22"/>
  <c r="H124" i="22"/>
  <c r="G124" i="22"/>
  <c r="F124" i="22"/>
  <c r="E124" i="22"/>
  <c r="D124" i="22"/>
  <c r="C124" i="22"/>
  <c r="B124" i="22"/>
  <c r="BR50" i="22"/>
  <c r="BR47" i="22"/>
  <c r="BW104" i="22"/>
  <c r="AU50" i="22"/>
  <c r="AU47" i="22"/>
  <c r="AZ104" i="22"/>
  <c r="AQ104" i="22"/>
  <c r="BN49" i="22"/>
  <c r="BN47" i="22"/>
  <c r="BS103" i="22"/>
  <c r="AY49" i="22"/>
  <c r="AY47" i="22"/>
  <c r="BD103" i="22"/>
  <c r="AY48" i="22"/>
  <c r="BD102" i="22"/>
  <c r="AQ102" i="22"/>
  <c r="AQ103" i="22"/>
  <c r="AY50" i="22"/>
  <c r="BD104" i="22"/>
  <c r="N125" i="22"/>
  <c r="BK48" i="22"/>
  <c r="BK47" i="22"/>
  <c r="BP102" i="22"/>
  <c r="S125" i="22"/>
  <c r="BZ101" i="22"/>
  <c r="BY101" i="22"/>
  <c r="BX101" i="22"/>
  <c r="BW101" i="22"/>
  <c r="BV101" i="22"/>
  <c r="BU101" i="22"/>
  <c r="BT101" i="22"/>
  <c r="BS101" i="22"/>
  <c r="BR101" i="22"/>
  <c r="BQ101" i="22"/>
  <c r="BP101" i="22"/>
  <c r="BO101" i="22"/>
  <c r="BN101" i="22"/>
  <c r="BM101" i="22"/>
  <c r="BL101" i="22"/>
  <c r="BK101" i="22"/>
  <c r="BJ101" i="22"/>
  <c r="BI101" i="22"/>
  <c r="BH101" i="22"/>
  <c r="BG101" i="22"/>
  <c r="BF101" i="22"/>
  <c r="BE101" i="22"/>
  <c r="BD101" i="22"/>
  <c r="BC101" i="22"/>
  <c r="BB101" i="22"/>
  <c r="BA101" i="22"/>
  <c r="AZ101" i="22"/>
  <c r="AY101" i="22"/>
  <c r="AX101" i="22"/>
  <c r="AW101" i="22"/>
  <c r="AV101" i="22"/>
  <c r="AU101" i="22"/>
  <c r="AT101" i="22"/>
  <c r="AS101" i="22"/>
  <c r="AR101" i="22"/>
  <c r="AE36" i="22"/>
  <c r="AD88" i="22"/>
  <c r="BN88" i="22"/>
  <c r="AC35" i="22"/>
  <c r="AB87" i="22"/>
  <c r="BL87" i="22"/>
  <c r="AL34" i="22"/>
  <c r="AC34" i="22"/>
  <c r="AB86" i="22"/>
  <c r="BL86" i="22"/>
  <c r="AK85" i="22"/>
  <c r="BU85" i="22"/>
  <c r="AJ85" i="22"/>
  <c r="BT85" i="22"/>
  <c r="AI85" i="22"/>
  <c r="BS85" i="22"/>
  <c r="AH85" i="22"/>
  <c r="BR85" i="22"/>
  <c r="AG85" i="22"/>
  <c r="BQ85" i="22"/>
  <c r="AF85" i="22"/>
  <c r="BP85" i="22"/>
  <c r="AE85" i="22"/>
  <c r="BO85" i="22"/>
  <c r="AD85" i="22"/>
  <c r="BN85" i="22"/>
  <c r="AC85" i="22"/>
  <c r="BM85" i="22"/>
  <c r="AB85" i="22"/>
  <c r="BL85" i="22"/>
  <c r="AA85" i="22"/>
  <c r="BK85" i="22"/>
  <c r="Z85" i="22"/>
  <c r="BJ85" i="22"/>
  <c r="Y85" i="22"/>
  <c r="BI85" i="22"/>
  <c r="X85" i="22"/>
  <c r="BH85" i="22"/>
  <c r="W85" i="22"/>
  <c r="BG85" i="22"/>
  <c r="V85" i="22"/>
  <c r="BF85" i="22"/>
  <c r="U85" i="22"/>
  <c r="BE85" i="22"/>
  <c r="T85" i="22"/>
  <c r="BD85" i="22"/>
  <c r="S85" i="22"/>
  <c r="BC85" i="22"/>
  <c r="R85" i="22"/>
  <c r="BB85" i="22"/>
  <c r="Q85" i="22"/>
  <c r="BA85" i="22"/>
  <c r="P85" i="22"/>
  <c r="AZ85" i="22"/>
  <c r="O85" i="22"/>
  <c r="AY85" i="22"/>
  <c r="N85" i="22"/>
  <c r="AX85" i="22"/>
  <c r="M85" i="22"/>
  <c r="AW85" i="22"/>
  <c r="L85" i="22"/>
  <c r="AV85" i="22"/>
  <c r="K85" i="22"/>
  <c r="AU85" i="22"/>
  <c r="J85" i="22"/>
  <c r="AT85" i="22"/>
  <c r="I85" i="22"/>
  <c r="AS85" i="22"/>
  <c r="H85" i="22"/>
  <c r="AR85" i="22"/>
  <c r="G85" i="22"/>
  <c r="AQ85" i="22"/>
  <c r="F85" i="22"/>
  <c r="AP85" i="22"/>
  <c r="E85" i="22"/>
  <c r="AO85" i="22"/>
  <c r="D85" i="22"/>
  <c r="AN85" i="22"/>
  <c r="C85" i="22"/>
  <c r="AM85" i="22"/>
  <c r="B85" i="22"/>
  <c r="AL85" i="22"/>
  <c r="BV61" i="22"/>
  <c r="BU61" i="22"/>
  <c r="BT61" i="22"/>
  <c r="BS61" i="22"/>
  <c r="BR61" i="22"/>
  <c r="BQ61" i="22"/>
  <c r="BP61" i="22"/>
  <c r="BO61" i="22"/>
  <c r="BO58" i="22"/>
  <c r="BU141" i="22"/>
  <c r="BN61" i="22"/>
  <c r="BN58" i="22"/>
  <c r="BT141" i="22"/>
  <c r="BM61" i="22"/>
  <c r="BL61" i="22"/>
  <c r="BK61" i="22"/>
  <c r="BJ61" i="22"/>
  <c r="BI61" i="22"/>
  <c r="BH61" i="22"/>
  <c r="BG61" i="22"/>
  <c r="BG58" i="22"/>
  <c r="BM141" i="22"/>
  <c r="BF61" i="22"/>
  <c r="BE61" i="22"/>
  <c r="BD61" i="22"/>
  <c r="BC61" i="22"/>
  <c r="BB61" i="22"/>
  <c r="BA61" i="22"/>
  <c r="AZ61" i="22"/>
  <c r="AY61" i="22"/>
  <c r="AX61" i="22"/>
  <c r="AX58" i="22"/>
  <c r="BD141" i="22"/>
  <c r="AW61" i="22"/>
  <c r="AV61" i="22"/>
  <c r="AU61" i="22"/>
  <c r="AT61" i="22"/>
  <c r="AS61" i="22"/>
  <c r="AR61" i="22"/>
  <c r="AQ61" i="22"/>
  <c r="AP61" i="22"/>
  <c r="AO61" i="22"/>
  <c r="AN61" i="22"/>
  <c r="AM61" i="22"/>
  <c r="BV60" i="22"/>
  <c r="BU60" i="22"/>
  <c r="BT60" i="22"/>
  <c r="BS60" i="22"/>
  <c r="BR60" i="22"/>
  <c r="BQ60" i="22"/>
  <c r="BP60" i="22"/>
  <c r="BO60" i="22"/>
  <c r="BN60" i="22"/>
  <c r="BM60" i="22"/>
  <c r="BL60" i="22"/>
  <c r="BK60" i="22"/>
  <c r="BK58" i="22"/>
  <c r="BQ140" i="22"/>
  <c r="BJ60" i="22"/>
  <c r="BI60" i="22"/>
  <c r="BH60" i="22"/>
  <c r="BG60" i="22"/>
  <c r="BF60" i="22"/>
  <c r="BE60" i="22"/>
  <c r="BD60" i="22"/>
  <c r="BC60" i="22"/>
  <c r="BC58" i="22"/>
  <c r="BI140" i="22"/>
  <c r="BB60" i="22"/>
  <c r="BA60" i="22"/>
  <c r="AZ60" i="22"/>
  <c r="AY60" i="22"/>
  <c r="AX60" i="22"/>
  <c r="AW60" i="22"/>
  <c r="AV60" i="22"/>
  <c r="AU60" i="22"/>
  <c r="AU58" i="22"/>
  <c r="BA140" i="22"/>
  <c r="AT60" i="22"/>
  <c r="AT58" i="22"/>
  <c r="AZ140" i="22"/>
  <c r="AS60" i="22"/>
  <c r="AR60" i="22"/>
  <c r="AQ60" i="22"/>
  <c r="AP60" i="22"/>
  <c r="AP58" i="22"/>
  <c r="AV140" i="22"/>
  <c r="AO60" i="22"/>
  <c r="AN60" i="22"/>
  <c r="AM60" i="22"/>
  <c r="AM58" i="22"/>
  <c r="AS140" i="22"/>
  <c r="BV59" i="22"/>
  <c r="BV58" i="22"/>
  <c r="CB139" i="22"/>
  <c r="BU59" i="22"/>
  <c r="BT59" i="22"/>
  <c r="BS59" i="22"/>
  <c r="BR59" i="22"/>
  <c r="BQ59" i="22"/>
  <c r="BP59" i="22"/>
  <c r="BO59" i="22"/>
  <c r="BU139" i="22"/>
  <c r="BN59" i="22"/>
  <c r="BT139" i="22"/>
  <c r="BM59" i="22"/>
  <c r="BL59" i="22"/>
  <c r="BK59" i="22"/>
  <c r="BJ59" i="22"/>
  <c r="BI59" i="22"/>
  <c r="BH59" i="22"/>
  <c r="BG59" i="22"/>
  <c r="BM139" i="22"/>
  <c r="BF59" i="22"/>
  <c r="BE59" i="22"/>
  <c r="BD59" i="22"/>
  <c r="BC59" i="22"/>
  <c r="BB59" i="22"/>
  <c r="BA59" i="22"/>
  <c r="AZ59" i="22"/>
  <c r="AY59" i="22"/>
  <c r="AX59" i="22"/>
  <c r="BD139" i="22"/>
  <c r="AW59" i="22"/>
  <c r="AV59" i="22"/>
  <c r="AU59" i="22"/>
  <c r="AT59" i="22"/>
  <c r="AS59" i="22"/>
  <c r="AR59" i="22"/>
  <c r="AQ59" i="22"/>
  <c r="AQ58" i="22"/>
  <c r="AW139" i="22"/>
  <c r="AP59" i="22"/>
  <c r="AV139" i="22"/>
  <c r="AO59" i="22"/>
  <c r="AN59" i="22"/>
  <c r="AM59" i="22"/>
  <c r="CB138" i="22"/>
  <c r="BU58" i="22"/>
  <c r="CA138" i="22"/>
  <c r="BT58" i="22"/>
  <c r="BS58" i="22"/>
  <c r="BR58" i="22"/>
  <c r="BQ58" i="22"/>
  <c r="BW138" i="22"/>
  <c r="BP58" i="22"/>
  <c r="BV138" i="22"/>
  <c r="BU138" i="22"/>
  <c r="BT138" i="22"/>
  <c r="BM58" i="22"/>
  <c r="BS138" i="22"/>
  <c r="BL58" i="22"/>
  <c r="BQ138" i="22"/>
  <c r="BJ58" i="22"/>
  <c r="BI58" i="22"/>
  <c r="BO140" i="22"/>
  <c r="BH58" i="22"/>
  <c r="BN138" i="22"/>
  <c r="BM138" i="22"/>
  <c r="BF58" i="22"/>
  <c r="BE58" i="22"/>
  <c r="BD58" i="22"/>
  <c r="BI138" i="22"/>
  <c r="BB58" i="22"/>
  <c r="BH138" i="22"/>
  <c r="BA58" i="22"/>
  <c r="BG138" i="22"/>
  <c r="AZ58" i="22"/>
  <c r="AY58" i="22"/>
  <c r="BD138" i="22"/>
  <c r="AW58" i="22"/>
  <c r="AV58" i="22"/>
  <c r="BB138" i="22"/>
  <c r="BA138" i="22"/>
  <c r="AS58" i="22"/>
  <c r="AR58" i="22"/>
  <c r="AX138" i="22"/>
  <c r="AW138" i="22"/>
  <c r="AV138" i="22"/>
  <c r="AO58" i="22"/>
  <c r="AU139" i="22"/>
  <c r="AN58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B55" i="22"/>
  <c r="BV50" i="22"/>
  <c r="BU50" i="22"/>
  <c r="BT50" i="22"/>
  <c r="BS50" i="22"/>
  <c r="BQ50" i="22"/>
  <c r="BP50" i="22"/>
  <c r="BP47" i="22"/>
  <c r="BU104" i="22"/>
  <c r="BO50" i="22"/>
  <c r="BN50" i="22"/>
  <c r="BS104" i="22"/>
  <c r="BM50" i="22"/>
  <c r="BL50" i="22"/>
  <c r="BL47" i="22"/>
  <c r="BQ104" i="22"/>
  <c r="BK50" i="22"/>
  <c r="BJ50" i="22"/>
  <c r="BJ47" i="22"/>
  <c r="BO104" i="22"/>
  <c r="BI50" i="22"/>
  <c r="BH50" i="22"/>
  <c r="BG50" i="22"/>
  <c r="BF50" i="22"/>
  <c r="BF47" i="22"/>
  <c r="BK104" i="22"/>
  <c r="BE50" i="22"/>
  <c r="BD50" i="22"/>
  <c r="BC50" i="22"/>
  <c r="BB50" i="22"/>
  <c r="BB47" i="22"/>
  <c r="BG104" i="22"/>
  <c r="BA50" i="22"/>
  <c r="AZ50" i="22"/>
  <c r="AX50" i="22"/>
  <c r="AX47" i="22"/>
  <c r="BC104" i="22"/>
  <c r="AW50" i="22"/>
  <c r="AV50" i="22"/>
  <c r="AT50" i="22"/>
  <c r="AS50" i="22"/>
  <c r="AS47" i="22"/>
  <c r="AX104" i="22"/>
  <c r="AS48" i="22"/>
  <c r="AX102" i="22"/>
  <c r="AS49" i="22"/>
  <c r="AX103" i="22"/>
  <c r="H125" i="22"/>
  <c r="AR50" i="22"/>
  <c r="AQ50" i="22"/>
  <c r="AP50" i="22"/>
  <c r="AO50" i="22"/>
  <c r="AN50" i="22"/>
  <c r="AM50" i="22"/>
  <c r="BV49" i="22"/>
  <c r="BU49" i="22"/>
  <c r="BU47" i="22"/>
  <c r="BZ103" i="22"/>
  <c r="BT49" i="22"/>
  <c r="BS49" i="22"/>
  <c r="BR49" i="22"/>
  <c r="BQ49" i="22"/>
  <c r="BP49" i="22"/>
  <c r="BO49" i="22"/>
  <c r="BM49" i="22"/>
  <c r="BL49" i="22"/>
  <c r="BQ103" i="22"/>
  <c r="BK49" i="22"/>
  <c r="BJ49" i="22"/>
  <c r="BI49" i="22"/>
  <c r="BH49" i="22"/>
  <c r="BH47" i="22"/>
  <c r="BM103" i="22"/>
  <c r="BG49" i="22"/>
  <c r="BG47" i="22"/>
  <c r="BL103" i="22"/>
  <c r="BL104" i="22"/>
  <c r="BF49" i="22"/>
  <c r="BE49" i="22"/>
  <c r="BE47" i="22"/>
  <c r="BJ103" i="22"/>
  <c r="BD49" i="22"/>
  <c r="BC49" i="22"/>
  <c r="BB49" i="22"/>
  <c r="BA49" i="22"/>
  <c r="BA47" i="22"/>
  <c r="BF103" i="22"/>
  <c r="AZ49" i="22"/>
  <c r="AZ47" i="22"/>
  <c r="BE103" i="22"/>
  <c r="AX49" i="22"/>
  <c r="AW49" i="22"/>
  <c r="AV49" i="22"/>
  <c r="AV47" i="22"/>
  <c r="BA103" i="22"/>
  <c r="AU49" i="22"/>
  <c r="AT49" i="22"/>
  <c r="AR49" i="22"/>
  <c r="AQ49" i="22"/>
  <c r="AP49" i="22"/>
  <c r="AO49" i="22"/>
  <c r="AN49" i="22"/>
  <c r="AN47" i="22"/>
  <c r="AS103" i="22"/>
  <c r="AM49" i="22"/>
  <c r="BV48" i="22"/>
  <c r="BU48" i="22"/>
  <c r="BT48" i="22"/>
  <c r="BT47" i="22"/>
  <c r="BY102" i="22"/>
  <c r="BS48" i="22"/>
  <c r="BS47" i="22"/>
  <c r="BX102" i="22"/>
  <c r="BR48" i="22"/>
  <c r="BQ48" i="22"/>
  <c r="BP48" i="22"/>
  <c r="BO48" i="22"/>
  <c r="BN48" i="22"/>
  <c r="BM48" i="22"/>
  <c r="BL48" i="22"/>
  <c r="BQ102" i="22"/>
  <c r="BJ48" i="22"/>
  <c r="BI48" i="22"/>
  <c r="BH48" i="22"/>
  <c r="BM102" i="22"/>
  <c r="BG48" i="22"/>
  <c r="BF48" i="22"/>
  <c r="BE48" i="22"/>
  <c r="BD48" i="22"/>
  <c r="BC48" i="22"/>
  <c r="BC47" i="22"/>
  <c r="BH102" i="22"/>
  <c r="BH103" i="22"/>
  <c r="BH104" i="22"/>
  <c r="R125" i="22"/>
  <c r="BB48" i="22"/>
  <c r="BG102" i="22"/>
  <c r="BA48" i="22"/>
  <c r="BF102" i="22"/>
  <c r="AZ48" i="22"/>
  <c r="AX48" i="22"/>
  <c r="BC102" i="22"/>
  <c r="BC103" i="22"/>
  <c r="M125" i="22"/>
  <c r="AW48" i="22"/>
  <c r="AW47" i="22"/>
  <c r="BB102" i="22"/>
  <c r="BB103" i="22"/>
  <c r="BB104" i="22"/>
  <c r="L125" i="22"/>
  <c r="AV48" i="22"/>
  <c r="AU48" i="22"/>
  <c r="AT48" i="22"/>
  <c r="AR48" i="22"/>
  <c r="AQ48" i="22"/>
  <c r="AP48" i="22"/>
  <c r="AP47" i="22"/>
  <c r="AU102" i="22"/>
  <c r="AU103" i="22"/>
  <c r="AU104" i="22"/>
  <c r="E125" i="22"/>
  <c r="AO48" i="22"/>
  <c r="AO47" i="22"/>
  <c r="AT102" i="22"/>
  <c r="AN48" i="22"/>
  <c r="AM48" i="22"/>
  <c r="BV47" i="22"/>
  <c r="BQ47" i="22"/>
  <c r="BV104" i="22"/>
  <c r="BU103" i="22"/>
  <c r="BO47" i="22"/>
  <c r="BM47" i="22"/>
  <c r="BR103" i="22"/>
  <c r="BI47" i="22"/>
  <c r="BJ104" i="22"/>
  <c r="BD47" i="22"/>
  <c r="BE102" i="22"/>
  <c r="BA102" i="22"/>
  <c r="AT47" i="22"/>
  <c r="AY104" i="22"/>
  <c r="AR47" i="22"/>
  <c r="AQ47" i="22"/>
  <c r="AS104" i="22"/>
  <c r="AM47" i="22"/>
  <c r="BV46" i="22"/>
  <c r="BU46" i="22"/>
  <c r="BT46" i="22"/>
  <c r="BS46" i="22"/>
  <c r="BR46" i="22"/>
  <c r="BQ46" i="22"/>
  <c r="BP46" i="22"/>
  <c r="BO46" i="22"/>
  <c r="BN46" i="22"/>
  <c r="BM46" i="22"/>
  <c r="BL46" i="22"/>
  <c r="BK46" i="22"/>
  <c r="BJ46" i="22"/>
  <c r="BI46" i="22"/>
  <c r="BH46" i="22"/>
  <c r="BG46" i="22"/>
  <c r="BF46" i="22"/>
  <c r="BE46" i="22"/>
  <c r="BD46" i="22"/>
  <c r="BC46" i="22"/>
  <c r="BB46" i="22"/>
  <c r="BA46" i="22"/>
  <c r="AZ46" i="22"/>
  <c r="AY46" i="22"/>
  <c r="AX46" i="22"/>
  <c r="AW46" i="22"/>
  <c r="AV46" i="22"/>
  <c r="AU46" i="22"/>
  <c r="AT46" i="22"/>
  <c r="AS46" i="22"/>
  <c r="AR46" i="22"/>
  <c r="AQ46" i="22"/>
  <c r="AP46" i="22"/>
  <c r="AO46" i="22"/>
  <c r="AN46" i="22"/>
  <c r="AM46" i="22"/>
  <c r="AL36" i="22"/>
  <c r="AK36" i="22"/>
  <c r="BU36" i="22"/>
  <c r="AJ36" i="22"/>
  <c r="AI36" i="22"/>
  <c r="BS36" i="22"/>
  <c r="AH88" i="22"/>
  <c r="BR88" i="22"/>
  <c r="AH36" i="22"/>
  <c r="AG36" i="22"/>
  <c r="AF36" i="22"/>
  <c r="BP36" i="22"/>
  <c r="BO36" i="22"/>
  <c r="AD36" i="22"/>
  <c r="BN36" i="22"/>
  <c r="AC36" i="22"/>
  <c r="BM36" i="22"/>
  <c r="AB36" i="22"/>
  <c r="AA88" i="22"/>
  <c r="BK88" i="22"/>
  <c r="AA36" i="22"/>
  <c r="BK36" i="22"/>
  <c r="Z36" i="22"/>
  <c r="BJ36" i="22"/>
  <c r="Y36" i="22"/>
  <c r="X36" i="22"/>
  <c r="BH36" i="22"/>
  <c r="W36" i="22"/>
  <c r="BG36" i="22"/>
  <c r="V36" i="22"/>
  <c r="BF36" i="22"/>
  <c r="U36" i="22"/>
  <c r="BE36" i="22"/>
  <c r="T36" i="22"/>
  <c r="S88" i="22"/>
  <c r="BC88" i="22"/>
  <c r="S36" i="22"/>
  <c r="R36" i="22"/>
  <c r="BB36" i="22"/>
  <c r="Q36" i="22"/>
  <c r="BA36" i="22"/>
  <c r="P36" i="22"/>
  <c r="AZ36" i="22"/>
  <c r="O36" i="22"/>
  <c r="AY36" i="22"/>
  <c r="N36" i="22"/>
  <c r="AX36" i="22"/>
  <c r="M36" i="22"/>
  <c r="AW36" i="22"/>
  <c r="L36" i="22"/>
  <c r="K88" i="22"/>
  <c r="AU88" i="22"/>
  <c r="K36" i="22"/>
  <c r="J88" i="22"/>
  <c r="AT88" i="22"/>
  <c r="J36" i="22"/>
  <c r="AT36" i="22"/>
  <c r="I36" i="22"/>
  <c r="H36" i="22"/>
  <c r="AR36" i="22"/>
  <c r="G36" i="22"/>
  <c r="F88" i="22"/>
  <c r="F36" i="22"/>
  <c r="AP36" i="22"/>
  <c r="E36" i="22"/>
  <c r="D36" i="22"/>
  <c r="C88" i="22"/>
  <c r="AM88" i="22"/>
  <c r="C36" i="22"/>
  <c r="B88" i="22"/>
  <c r="AL88" i="22"/>
  <c r="AA35" i="22"/>
  <c r="Z87" i="22"/>
  <c r="AL35" i="22"/>
  <c r="BV35" i="22"/>
  <c r="AK35" i="22"/>
  <c r="BU35" i="22"/>
  <c r="AJ35" i="22"/>
  <c r="AI87" i="22"/>
  <c r="BS87" i="22"/>
  <c r="AI35" i="22"/>
  <c r="AH35" i="22"/>
  <c r="AG35" i="22"/>
  <c r="AF35" i="22"/>
  <c r="BP35" i="22"/>
  <c r="AE35" i="22"/>
  <c r="AD87" i="22"/>
  <c r="BN87" i="22"/>
  <c r="BO35" i="22"/>
  <c r="AD35" i="22"/>
  <c r="BN35" i="22"/>
  <c r="BM35" i="22"/>
  <c r="AB35" i="22"/>
  <c r="AA87" i="22"/>
  <c r="BK87" i="22"/>
  <c r="BJ87" i="22"/>
  <c r="Z35" i="22"/>
  <c r="Y87" i="22"/>
  <c r="BI87" i="22"/>
  <c r="Y35" i="22"/>
  <c r="X35" i="22"/>
  <c r="BH35" i="22"/>
  <c r="W35" i="22"/>
  <c r="BG35" i="22"/>
  <c r="V35" i="22"/>
  <c r="BF35" i="22"/>
  <c r="U35" i="22"/>
  <c r="T35" i="22"/>
  <c r="S87" i="22"/>
  <c r="BC87" i="22"/>
  <c r="S35" i="22"/>
  <c r="R87" i="22"/>
  <c r="BB87" i="22"/>
  <c r="R35" i="22"/>
  <c r="Q35" i="22"/>
  <c r="BA35" i="22"/>
  <c r="P35" i="22"/>
  <c r="AZ35" i="22"/>
  <c r="O35" i="22"/>
  <c r="AY35" i="22"/>
  <c r="N35" i="22"/>
  <c r="AX35" i="22"/>
  <c r="M35" i="22"/>
  <c r="AW35" i="22"/>
  <c r="L35" i="22"/>
  <c r="K35" i="22"/>
  <c r="J87" i="22"/>
  <c r="J35" i="22"/>
  <c r="I35" i="22"/>
  <c r="AS35" i="22"/>
  <c r="H35" i="22"/>
  <c r="AR35" i="22"/>
  <c r="G35" i="22"/>
  <c r="AQ35" i="22"/>
  <c r="F35" i="22"/>
  <c r="AP35" i="22"/>
  <c r="E35" i="22"/>
  <c r="AO35" i="22"/>
  <c r="D35" i="22"/>
  <c r="C35" i="22"/>
  <c r="B87" i="22"/>
  <c r="AL87" i="22"/>
  <c r="AK34" i="22"/>
  <c r="AK38" i="22"/>
  <c r="AJ34" i="22"/>
  <c r="AJ38" i="22"/>
  <c r="AI34" i="22"/>
  <c r="AH34" i="22"/>
  <c r="AG34" i="22"/>
  <c r="BQ34" i="22"/>
  <c r="AF34" i="22"/>
  <c r="BP34" i="22"/>
  <c r="AE34" i="22"/>
  <c r="AD34" i="22"/>
  <c r="BN34" i="22"/>
  <c r="AC38" i="22"/>
  <c r="AB34" i="22"/>
  <c r="AB38" i="22"/>
  <c r="AA34" i="22"/>
  <c r="Z86" i="22"/>
  <c r="Z34" i="22"/>
  <c r="Z38" i="22"/>
  <c r="BJ38" i="22"/>
  <c r="Y34" i="22"/>
  <c r="X34" i="22"/>
  <c r="BH34" i="22"/>
  <c r="W34" i="22"/>
  <c r="W37" i="22"/>
  <c r="BG37" i="22"/>
  <c r="V34" i="22"/>
  <c r="BF34" i="22"/>
  <c r="U34" i="22"/>
  <c r="U38" i="22"/>
  <c r="T89" i="22"/>
  <c r="BD89" i="22"/>
  <c r="T34" i="22"/>
  <c r="S34" i="22"/>
  <c r="R34" i="22"/>
  <c r="R38" i="22"/>
  <c r="Q34" i="22"/>
  <c r="BA34" i="22"/>
  <c r="P34" i="22"/>
  <c r="AZ34" i="22"/>
  <c r="O34" i="22"/>
  <c r="O38" i="22"/>
  <c r="N34" i="22"/>
  <c r="AX34" i="22"/>
  <c r="M34" i="22"/>
  <c r="M38" i="22"/>
  <c r="AW38" i="22"/>
  <c r="L34" i="22"/>
  <c r="L38" i="22"/>
  <c r="K89" i="22"/>
  <c r="K34" i="22"/>
  <c r="J34" i="22"/>
  <c r="I34" i="22"/>
  <c r="AS34" i="22"/>
  <c r="H34" i="22"/>
  <c r="AR34" i="22"/>
  <c r="G34" i="22"/>
  <c r="F34" i="22"/>
  <c r="E34" i="22"/>
  <c r="E38" i="22"/>
  <c r="D89" i="22"/>
  <c r="D34" i="22"/>
  <c r="D38" i="22"/>
  <c r="C34" i="22"/>
  <c r="C37" i="22"/>
  <c r="AM37" i="22"/>
  <c r="BV32" i="22"/>
  <c r="BU32" i="22"/>
  <c r="BT32" i="22"/>
  <c r="BS32" i="22"/>
  <c r="BR32" i="22"/>
  <c r="BQ32" i="22"/>
  <c r="BP32" i="22"/>
  <c r="BO32" i="22"/>
  <c r="BN32" i="22"/>
  <c r="BM32" i="22"/>
  <c r="BL32" i="22"/>
  <c r="BK32" i="22"/>
  <c r="BJ32" i="22"/>
  <c r="BI32" i="22"/>
  <c r="BH32" i="22"/>
  <c r="BG32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AT32" i="22"/>
  <c r="AS32" i="22"/>
  <c r="AR32" i="22"/>
  <c r="AQ32" i="22"/>
  <c r="AP32" i="22"/>
  <c r="AO32" i="22"/>
  <c r="AN32" i="22"/>
  <c r="AM32" i="22"/>
  <c r="BV31" i="22"/>
  <c r="BU31" i="22"/>
  <c r="BT31" i="22"/>
  <c r="BS31" i="22"/>
  <c r="BR31" i="22"/>
  <c r="BQ31" i="22"/>
  <c r="BP31" i="22"/>
  <c r="BO31" i="22"/>
  <c r="BN31" i="22"/>
  <c r="BM31" i="22"/>
  <c r="BL31" i="22"/>
  <c r="BK31" i="22"/>
  <c r="BJ31" i="22"/>
  <c r="BI31" i="22"/>
  <c r="BH31" i="22"/>
  <c r="BG31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P31" i="22"/>
  <c r="AO31" i="22"/>
  <c r="AN31" i="22"/>
  <c r="AM31" i="22"/>
  <c r="BV30" i="22"/>
  <c r="BU30" i="22"/>
  <c r="BT30" i="22"/>
  <c r="BS30" i="22"/>
  <c r="BR30" i="22"/>
  <c r="BQ30" i="22"/>
  <c r="BP30" i="22"/>
  <c r="BO30" i="22"/>
  <c r="BN30" i="22"/>
  <c r="BM30" i="22"/>
  <c r="BL30" i="22"/>
  <c r="BK30" i="22"/>
  <c r="BJ30" i="22"/>
  <c r="BI30" i="22"/>
  <c r="BH30" i="22"/>
  <c r="BG30" i="22"/>
  <c r="BF30" i="22"/>
  <c r="BE30" i="22"/>
  <c r="BD30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AQ30" i="22"/>
  <c r="AP30" i="22"/>
  <c r="AO30" i="22"/>
  <c r="AN30" i="22"/>
  <c r="AM30" i="22"/>
  <c r="BV29" i="22"/>
  <c r="BU29" i="22"/>
  <c r="BT29" i="22"/>
  <c r="BS29" i="22"/>
  <c r="BR29" i="22"/>
  <c r="BQ29" i="22"/>
  <c r="BP29" i="22"/>
  <c r="BO29" i="22"/>
  <c r="BN29" i="22"/>
  <c r="BM29" i="22"/>
  <c r="BL29" i="22"/>
  <c r="BK29" i="22"/>
  <c r="BJ29" i="22"/>
  <c r="BI29" i="22"/>
  <c r="BH29" i="22"/>
  <c r="BG29" i="22"/>
  <c r="BF29" i="22"/>
  <c r="BE29" i="22"/>
  <c r="BD29" i="22"/>
  <c r="BC29" i="22"/>
  <c r="BB29" i="22"/>
  <c r="BA29" i="22"/>
  <c r="AZ29" i="22"/>
  <c r="AY29" i="22"/>
  <c r="AX29" i="22"/>
  <c r="AW29" i="22"/>
  <c r="AV29" i="22"/>
  <c r="AU29" i="22"/>
  <c r="AT29" i="22"/>
  <c r="AS29" i="22"/>
  <c r="AR29" i="22"/>
  <c r="AQ29" i="22"/>
  <c r="AP29" i="22"/>
  <c r="AO29" i="22"/>
  <c r="AN29" i="22"/>
  <c r="AM29" i="22"/>
  <c r="BV28" i="22"/>
  <c r="BU28" i="22"/>
  <c r="BT28" i="22"/>
  <c r="BS28" i="22"/>
  <c r="BR28" i="22"/>
  <c r="BQ28" i="22"/>
  <c r="BP28" i="22"/>
  <c r="BO28" i="22"/>
  <c r="BN28" i="22"/>
  <c r="BM28" i="22"/>
  <c r="BL28" i="22"/>
  <c r="BK28" i="22"/>
  <c r="BJ28" i="22"/>
  <c r="BI28" i="22"/>
  <c r="BH28" i="22"/>
  <c r="BG28" i="22"/>
  <c r="BF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M28" i="22"/>
  <c r="BV27" i="22"/>
  <c r="BU27" i="22"/>
  <c r="BT27" i="22"/>
  <c r="BS27" i="22"/>
  <c r="BR27" i="22"/>
  <c r="BQ27" i="22"/>
  <c r="BP27" i="22"/>
  <c r="BO27" i="22"/>
  <c r="BN27" i="22"/>
  <c r="BM27" i="22"/>
  <c r="BL27" i="22"/>
  <c r="BK27" i="22"/>
  <c r="BJ27" i="22"/>
  <c r="BI27" i="22"/>
  <c r="BH27" i="22"/>
  <c r="BG27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BV26" i="22"/>
  <c r="BU26" i="22"/>
  <c r="BT26" i="22"/>
  <c r="BS26" i="22"/>
  <c r="BR26" i="22"/>
  <c r="BQ26" i="22"/>
  <c r="BP26" i="22"/>
  <c r="BO26" i="22"/>
  <c r="BN26" i="22"/>
  <c r="BM26" i="22"/>
  <c r="BL26" i="22"/>
  <c r="BK26" i="22"/>
  <c r="BJ26" i="22"/>
  <c r="BI26" i="22"/>
  <c r="BH26" i="22"/>
  <c r="BG26" i="22"/>
  <c r="BF26" i="22"/>
  <c r="BE26" i="22"/>
  <c r="BD26" i="22"/>
  <c r="BC26" i="22"/>
  <c r="BB26" i="22"/>
  <c r="BA26" i="22"/>
  <c r="AZ26" i="22"/>
  <c r="AY26" i="22"/>
  <c r="AX26" i="22"/>
  <c r="AW26" i="22"/>
  <c r="AV26" i="22"/>
  <c r="AU26" i="22"/>
  <c r="AT26" i="22"/>
  <c r="AS26" i="22"/>
  <c r="AR26" i="22"/>
  <c r="AQ26" i="22"/>
  <c r="AP26" i="22"/>
  <c r="AO26" i="22"/>
  <c r="AN26" i="22"/>
  <c r="AM26" i="22"/>
  <c r="BV25" i="22"/>
  <c r="BU25" i="22"/>
  <c r="BT25" i="22"/>
  <c r="BS25" i="22"/>
  <c r="BR25" i="22"/>
  <c r="BQ25" i="22"/>
  <c r="BP25" i="22"/>
  <c r="BO25" i="22"/>
  <c r="BN25" i="22"/>
  <c r="BM25" i="22"/>
  <c r="BL25" i="22"/>
  <c r="BK25" i="22"/>
  <c r="BJ25" i="22"/>
  <c r="BI25" i="22"/>
  <c r="BH25" i="22"/>
  <c r="BG25" i="22"/>
  <c r="BF25" i="22"/>
  <c r="BE25" i="22"/>
  <c r="BD25" i="22"/>
  <c r="BC25" i="22"/>
  <c r="BB25" i="22"/>
  <c r="BA25" i="22"/>
  <c r="AZ25" i="22"/>
  <c r="AY25" i="22"/>
  <c r="AX25" i="22"/>
  <c r="AW25" i="22"/>
  <c r="AV25" i="22"/>
  <c r="AU25" i="22"/>
  <c r="AT25" i="22"/>
  <c r="AS25" i="22"/>
  <c r="AR25" i="22"/>
  <c r="AQ25" i="22"/>
  <c r="AP25" i="22"/>
  <c r="AO25" i="22"/>
  <c r="AN25" i="22"/>
  <c r="AM25" i="22"/>
  <c r="BV24" i="22"/>
  <c r="BU24" i="22"/>
  <c r="BT24" i="22"/>
  <c r="BS24" i="22"/>
  <c r="BR24" i="22"/>
  <c r="BQ24" i="22"/>
  <c r="BP24" i="22"/>
  <c r="BO24" i="22"/>
  <c r="BN24" i="22"/>
  <c r="BM24" i="22"/>
  <c r="BL24" i="22"/>
  <c r="BK24" i="22"/>
  <c r="BJ24" i="22"/>
  <c r="BI24" i="22"/>
  <c r="BH24" i="22"/>
  <c r="BG24" i="22"/>
  <c r="BF24" i="22"/>
  <c r="BE24" i="22"/>
  <c r="BD24" i="22"/>
  <c r="BC24" i="22"/>
  <c r="BB24" i="22"/>
  <c r="BA24" i="22"/>
  <c r="AZ24" i="22"/>
  <c r="AY24" i="22"/>
  <c r="AX24" i="22"/>
  <c r="AW24" i="22"/>
  <c r="AV24" i="22"/>
  <c r="AU24" i="22"/>
  <c r="AT24" i="22"/>
  <c r="AS24" i="22"/>
  <c r="AR24" i="22"/>
  <c r="AQ24" i="22"/>
  <c r="AP24" i="22"/>
  <c r="AO24" i="22"/>
  <c r="AN24" i="22"/>
  <c r="AM24" i="22"/>
  <c r="BV23" i="22"/>
  <c r="BU23" i="22"/>
  <c r="BT23" i="22"/>
  <c r="BS23" i="22"/>
  <c r="BR23" i="22"/>
  <c r="BQ23" i="22"/>
  <c r="BP23" i="22"/>
  <c r="BO23" i="22"/>
  <c r="BN23" i="22"/>
  <c r="BM23" i="22"/>
  <c r="BL23" i="22"/>
  <c r="BK23" i="22"/>
  <c r="BJ23" i="22"/>
  <c r="BI23" i="22"/>
  <c r="BH23" i="22"/>
  <c r="BG23" i="22"/>
  <c r="BF23" i="22"/>
  <c r="BE23" i="22"/>
  <c r="BD23" i="22"/>
  <c r="BC23" i="22"/>
  <c r="BB23" i="22"/>
  <c r="BA23" i="22"/>
  <c r="AZ23" i="22"/>
  <c r="AY23" i="22"/>
  <c r="AX23" i="22"/>
  <c r="AW23" i="22"/>
  <c r="AV23" i="22"/>
  <c r="AU23" i="22"/>
  <c r="AT23" i="22"/>
  <c r="AS23" i="22"/>
  <c r="AR23" i="22"/>
  <c r="AQ23" i="22"/>
  <c r="AP23" i="22"/>
  <c r="AO23" i="22"/>
  <c r="AN23" i="22"/>
  <c r="AM23" i="22"/>
  <c r="BV22" i="22"/>
  <c r="BU22" i="22"/>
  <c r="BT22" i="22"/>
  <c r="BS22" i="22"/>
  <c r="BR22" i="22"/>
  <c r="BQ22" i="22"/>
  <c r="BP22" i="22"/>
  <c r="BO22" i="22"/>
  <c r="BN22" i="22"/>
  <c r="BM22" i="22"/>
  <c r="BL22" i="22"/>
  <c r="BK22" i="22"/>
  <c r="BJ22" i="22"/>
  <c r="BI22" i="22"/>
  <c r="BH22" i="22"/>
  <c r="BG22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BV21" i="22"/>
  <c r="BU21" i="22"/>
  <c r="BT21" i="22"/>
  <c r="BS21" i="22"/>
  <c r="BR21" i="22"/>
  <c r="BQ21" i="22"/>
  <c r="BP21" i="22"/>
  <c r="BO21" i="22"/>
  <c r="BN21" i="22"/>
  <c r="BM21" i="22"/>
  <c r="BL21" i="22"/>
  <c r="BK21" i="22"/>
  <c r="BJ21" i="22"/>
  <c r="BI21" i="22"/>
  <c r="BH21" i="22"/>
  <c r="BG21" i="22"/>
  <c r="BF21" i="22"/>
  <c r="BE21" i="22"/>
  <c r="BD21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BV20" i="22"/>
  <c r="BU20" i="22"/>
  <c r="BT20" i="22"/>
  <c r="BS20" i="22"/>
  <c r="BR20" i="22"/>
  <c r="BQ20" i="22"/>
  <c r="BP20" i="22"/>
  <c r="BO20" i="22"/>
  <c r="BN20" i="22"/>
  <c r="BM20" i="22"/>
  <c r="BL20" i="22"/>
  <c r="BK20" i="22"/>
  <c r="BJ20" i="22"/>
  <c r="BI20" i="22"/>
  <c r="BH20" i="22"/>
  <c r="BG20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BV19" i="22"/>
  <c r="BU19" i="22"/>
  <c r="BT19" i="22"/>
  <c r="BS19" i="22"/>
  <c r="BR19" i="22"/>
  <c r="BQ19" i="22"/>
  <c r="BP19" i="22"/>
  <c r="BO19" i="22"/>
  <c r="BN19" i="22"/>
  <c r="BM19" i="22"/>
  <c r="BL19" i="22"/>
  <c r="BK19" i="22"/>
  <c r="BJ19" i="22"/>
  <c r="BI19" i="22"/>
  <c r="BH19" i="22"/>
  <c r="BG19" i="22"/>
  <c r="BF19" i="22"/>
  <c r="BE19" i="22"/>
  <c r="BD19" i="22"/>
  <c r="BC19" i="22"/>
  <c r="BB19" i="22"/>
  <c r="BA19" i="22"/>
  <c r="AZ19" i="22"/>
  <c r="AY19" i="22"/>
  <c r="AX19" i="22"/>
  <c r="AW19" i="22"/>
  <c r="AV19" i="22"/>
  <c r="AU19" i="22"/>
  <c r="AT19" i="22"/>
  <c r="AS19" i="22"/>
  <c r="AR19" i="22"/>
  <c r="AQ19" i="22"/>
  <c r="AP19" i="22"/>
  <c r="AO19" i="22"/>
  <c r="AN19" i="22"/>
  <c r="AM19" i="22"/>
  <c r="BV18" i="22"/>
  <c r="BU18" i="22"/>
  <c r="BT18" i="22"/>
  <c r="BS18" i="22"/>
  <c r="BR18" i="22"/>
  <c r="BQ18" i="22"/>
  <c r="BP18" i="22"/>
  <c r="BO18" i="22"/>
  <c r="BN18" i="22"/>
  <c r="BM18" i="22"/>
  <c r="BL18" i="22"/>
  <c r="BK18" i="22"/>
  <c r="BJ18" i="22"/>
  <c r="BI18" i="22"/>
  <c r="BH18" i="22"/>
  <c r="BG18" i="22"/>
  <c r="BF18" i="22"/>
  <c r="BE18" i="22"/>
  <c r="BD18" i="22"/>
  <c r="BC18" i="22"/>
  <c r="BB18" i="22"/>
  <c r="BA18" i="22"/>
  <c r="AZ18" i="22"/>
  <c r="AY18" i="22"/>
  <c r="AX18" i="22"/>
  <c r="AW18" i="22"/>
  <c r="AV18" i="22"/>
  <c r="AU18" i="22"/>
  <c r="AT18" i="22"/>
  <c r="AS18" i="22"/>
  <c r="AR18" i="22"/>
  <c r="AQ18" i="22"/>
  <c r="AP18" i="22"/>
  <c r="AO18" i="22"/>
  <c r="AN18" i="22"/>
  <c r="AM18" i="22"/>
  <c r="BV17" i="22"/>
  <c r="BU17" i="22"/>
  <c r="BT17" i="22"/>
  <c r="BS17" i="22"/>
  <c r="BR17" i="22"/>
  <c r="BQ17" i="22"/>
  <c r="BP17" i="22"/>
  <c r="BO17" i="22"/>
  <c r="BN17" i="22"/>
  <c r="BM17" i="22"/>
  <c r="BL17" i="22"/>
  <c r="BK17" i="22"/>
  <c r="BJ17" i="22"/>
  <c r="BI17" i="22"/>
  <c r="BH17" i="22"/>
  <c r="BG17" i="22"/>
  <c r="BF17" i="22"/>
  <c r="BE17" i="22"/>
  <c r="BD17" i="22"/>
  <c r="BC17" i="22"/>
  <c r="BB17" i="22"/>
  <c r="BA17" i="22"/>
  <c r="AZ17" i="22"/>
  <c r="AY17" i="22"/>
  <c r="AX17" i="22"/>
  <c r="AW17" i="22"/>
  <c r="AV17" i="22"/>
  <c r="AU17" i="22"/>
  <c r="AT17" i="22"/>
  <c r="AS17" i="22"/>
  <c r="AR17" i="22"/>
  <c r="AQ17" i="22"/>
  <c r="AP17" i="22"/>
  <c r="AO17" i="22"/>
  <c r="AN17" i="22"/>
  <c r="AM17" i="22"/>
  <c r="BV16" i="22"/>
  <c r="BU16" i="22"/>
  <c r="BT16" i="22"/>
  <c r="BS16" i="22"/>
  <c r="BR16" i="22"/>
  <c r="BQ16" i="22"/>
  <c r="BP16" i="22"/>
  <c r="BO16" i="22"/>
  <c r="BN16" i="22"/>
  <c r="BM16" i="22"/>
  <c r="BL16" i="22"/>
  <c r="BK16" i="22"/>
  <c r="BJ16" i="22"/>
  <c r="BI16" i="22"/>
  <c r="BH16" i="22"/>
  <c r="BG16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AT16" i="22"/>
  <c r="AS16" i="22"/>
  <c r="AR16" i="22"/>
  <c r="AQ16" i="22"/>
  <c r="AP16" i="22"/>
  <c r="AO16" i="22"/>
  <c r="AN16" i="22"/>
  <c r="AM16" i="22"/>
  <c r="BV15" i="22"/>
  <c r="BU15" i="22"/>
  <c r="BT15" i="22"/>
  <c r="BS15" i="22"/>
  <c r="BR15" i="22"/>
  <c r="BQ15" i="22"/>
  <c r="BP15" i="22"/>
  <c r="BO15" i="22"/>
  <c r="BN15" i="22"/>
  <c r="BM15" i="22"/>
  <c r="BL15" i="22"/>
  <c r="BK15" i="22"/>
  <c r="BJ15" i="22"/>
  <c r="BI15" i="22"/>
  <c r="BH15" i="22"/>
  <c r="BG15" i="22"/>
  <c r="BF15" i="22"/>
  <c r="BE15" i="22"/>
  <c r="BD15" i="22"/>
  <c r="BC15" i="22"/>
  <c r="BB15" i="22"/>
  <c r="BA15" i="22"/>
  <c r="AZ15" i="22"/>
  <c r="AY15" i="22"/>
  <c r="AX15" i="22"/>
  <c r="AW15" i="22"/>
  <c r="AV15" i="22"/>
  <c r="AU15" i="22"/>
  <c r="AT15" i="22"/>
  <c r="AS15" i="22"/>
  <c r="AR15" i="22"/>
  <c r="AQ15" i="22"/>
  <c r="AP15" i="22"/>
  <c r="AO15" i="22"/>
  <c r="AN15" i="22"/>
  <c r="AM15" i="22"/>
  <c r="BV14" i="22"/>
  <c r="BU14" i="22"/>
  <c r="BT14" i="22"/>
  <c r="BS14" i="22"/>
  <c r="BR14" i="22"/>
  <c r="BQ14" i="22"/>
  <c r="BP14" i="22"/>
  <c r="BO14" i="22"/>
  <c r="BN14" i="22"/>
  <c r="BM14" i="22"/>
  <c r="BL14" i="22"/>
  <c r="BK14" i="22"/>
  <c r="BJ14" i="22"/>
  <c r="BI14" i="22"/>
  <c r="BH14" i="22"/>
  <c r="BG14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AQ14" i="22"/>
  <c r="AP14" i="22"/>
  <c r="AO14" i="22"/>
  <c r="AN14" i="22"/>
  <c r="AM14" i="22"/>
  <c r="BN102" i="22"/>
  <c r="BR102" i="22"/>
  <c r="BF104" i="22"/>
  <c r="BN103" i="22"/>
  <c r="BV103" i="22"/>
  <c r="BN104" i="22"/>
  <c r="BR104" i="22"/>
  <c r="BZ104" i="22"/>
  <c r="BN139" i="22"/>
  <c r="BR139" i="22"/>
  <c r="BV139" i="22"/>
  <c r="BZ139" i="22"/>
  <c r="BN140" i="22"/>
  <c r="BV140" i="22"/>
  <c r="BJ141" i="22"/>
  <c r="BN141" i="22"/>
  <c r="BV141" i="22"/>
  <c r="BR36" i="22"/>
  <c r="AG88" i="22"/>
  <c r="BQ88" i="22"/>
  <c r="BV36" i="22"/>
  <c r="AK88" i="22"/>
  <c r="BU88" i="22"/>
  <c r="AU36" i="22"/>
  <c r="AY102" i="22"/>
  <c r="BG103" i="22"/>
  <c r="BK102" i="22"/>
  <c r="BO102" i="22"/>
  <c r="BS102" i="22"/>
  <c r="BK103" i="22"/>
  <c r="BO103" i="22"/>
  <c r="BG139" i="22"/>
  <c r="BO139" i="22"/>
  <c r="BW139" i="22"/>
  <c r="CA139" i="22"/>
  <c r="BW140" i="22"/>
  <c r="CA140" i="22"/>
  <c r="K38" i="22"/>
  <c r="AU38" i="22"/>
  <c r="J86" i="22"/>
  <c r="AT86" i="22"/>
  <c r="BQ35" i="22"/>
  <c r="AF87" i="22"/>
  <c r="BP87" i="22"/>
  <c r="AZ102" i="22"/>
  <c r="BT102" i="22"/>
  <c r="BP103" i="22"/>
  <c r="BT103" i="22"/>
  <c r="BX103" i="22"/>
  <c r="BP104" i="22"/>
  <c r="BT104" i="22"/>
  <c r="BX104" i="22"/>
  <c r="BH139" i="22"/>
  <c r="BP140" i="22"/>
  <c r="BT140" i="22"/>
  <c r="BH141" i="22"/>
  <c r="BL141" i="22"/>
  <c r="CB141" i="22"/>
  <c r="AK87" i="22"/>
  <c r="BU87" i="22"/>
  <c r="BL34" i="22"/>
  <c r="AP88" i="22"/>
  <c r="BQ36" i="22"/>
  <c r="AF88" i="22"/>
  <c r="BP88" i="22"/>
  <c r="BU102" i="22"/>
  <c r="BI103" i="22"/>
  <c r="BY103" i="22"/>
  <c r="BM104" i="22"/>
  <c r="BY104" i="22"/>
  <c r="BI139" i="22"/>
  <c r="BQ139" i="22"/>
  <c r="BM140" i="22"/>
  <c r="BU140" i="22"/>
  <c r="BI141" i="22"/>
  <c r="BQ141" i="22"/>
  <c r="BG141" i="22"/>
  <c r="BO141" i="22"/>
  <c r="BW141" i="22"/>
  <c r="BK34" i="22"/>
  <c r="Z88" i="22"/>
  <c r="BJ88" i="22"/>
  <c r="BJ86" i="22"/>
  <c r="BJ35" i="22"/>
  <c r="V88" i="22"/>
  <c r="BF88" i="22"/>
  <c r="V87" i="22"/>
  <c r="BF87" i="22"/>
  <c r="U87" i="22"/>
  <c r="BE87" i="22"/>
  <c r="U86" i="22"/>
  <c r="BE86" i="22"/>
  <c r="T86" i="22"/>
  <c r="BD86" i="22"/>
  <c r="BD35" i="22"/>
  <c r="AZ139" i="22"/>
  <c r="AW102" i="22"/>
  <c r="AW104" i="22"/>
  <c r="AT103" i="22"/>
  <c r="BC34" i="22"/>
  <c r="P87" i="22"/>
  <c r="AZ87" i="22"/>
  <c r="L88" i="22"/>
  <c r="AV88" i="22"/>
  <c r="L86" i="22"/>
  <c r="AV86" i="22"/>
  <c r="L87" i="22"/>
  <c r="AV87" i="22"/>
  <c r="AX139" i="22"/>
  <c r="AX141" i="22"/>
  <c r="AV103" i="22"/>
  <c r="AT104" i="22"/>
  <c r="AK125" i="22"/>
  <c r="AT87" i="22"/>
  <c r="AM35" i="22"/>
  <c r="AU34" i="22"/>
  <c r="H87" i="22"/>
  <c r="AR87" i="22"/>
  <c r="AN34" i="22"/>
  <c r="AH125" i="22"/>
  <c r="AG125" i="22"/>
  <c r="AD125" i="22"/>
  <c r="AI125" i="22"/>
  <c r="AA125" i="22"/>
  <c r="BB140" i="22"/>
  <c r="AV141" i="22"/>
  <c r="AY140" i="22"/>
  <c r="BG140" i="22"/>
  <c r="AU141" i="22"/>
  <c r="BD140" i="22"/>
  <c r="BH140" i="22"/>
  <c r="BB139" i="22"/>
  <c r="AX140" i="22"/>
  <c r="BF140" i="22"/>
  <c r="BB141" i="22"/>
  <c r="AU140" i="22"/>
  <c r="AS139" i="22"/>
  <c r="BA139" i="22"/>
  <c r="BA141" i="22"/>
  <c r="AZ103" i="22"/>
  <c r="J125" i="22"/>
  <c r="AW103" i="22"/>
  <c r="G125" i="22"/>
  <c r="U88" i="22"/>
  <c r="BE88" i="22"/>
  <c r="I86" i="22"/>
  <c r="AS86" i="22"/>
  <c r="I88" i="22"/>
  <c r="AS88" i="22"/>
  <c r="T88" i="22"/>
  <c r="BD88" i="22"/>
  <c r="BJ34" i="22"/>
  <c r="BC35" i="22"/>
  <c r="AV36" i="22"/>
  <c r="H86" i="22"/>
  <c r="AR86" i="22"/>
  <c r="AC86" i="22"/>
  <c r="BM86" i="22"/>
  <c r="AC87" i="22"/>
  <c r="BM87" i="22"/>
  <c r="AC88" i="22"/>
  <c r="BM88" i="22"/>
  <c r="F87" i="22"/>
  <c r="AP87" i="22"/>
  <c r="AB88" i="22"/>
  <c r="BL88" i="22"/>
  <c r="BL36" i="22"/>
  <c r="P86" i="22"/>
  <c r="AZ86" i="22"/>
  <c r="E87" i="22"/>
  <c r="AO87" i="22"/>
  <c r="E88" i="22"/>
  <c r="AO88" i="22"/>
  <c r="P88" i="22"/>
  <c r="AZ88" i="22"/>
  <c r="Q86" i="22"/>
  <c r="BA86" i="22"/>
  <c r="BB34" i="22"/>
  <c r="BT34" i="22"/>
  <c r="AN36" i="22"/>
  <c r="D86" i="22"/>
  <c r="AN86" i="22"/>
  <c r="N86" i="22"/>
  <c r="AX86" i="22"/>
  <c r="Y86" i="22"/>
  <c r="BI86" i="22"/>
  <c r="AJ86" i="22"/>
  <c r="BT86" i="22"/>
  <c r="D87" i="22"/>
  <c r="AN87" i="22"/>
  <c r="N87" i="22"/>
  <c r="AX87" i="22"/>
  <c r="AJ87" i="22"/>
  <c r="BT87" i="22"/>
  <c r="N88" i="22"/>
  <c r="AX88" i="22"/>
  <c r="Y88" i="22"/>
  <c r="BI88" i="22"/>
  <c r="AJ88" i="22"/>
  <c r="BT88" i="22"/>
  <c r="AT34" i="22"/>
  <c r="AF86" i="22"/>
  <c r="BP86" i="22"/>
  <c r="BT35" i="22"/>
  <c r="AV34" i="22"/>
  <c r="AM36" i="22"/>
  <c r="B86" i="22"/>
  <c r="AL86" i="22"/>
  <c r="M86" i="22"/>
  <c r="AW86" i="22"/>
  <c r="M87" i="22"/>
  <c r="AW87" i="22"/>
  <c r="M88" i="22"/>
  <c r="AW88" i="22"/>
  <c r="L89" i="22"/>
  <c r="AV89" i="22"/>
  <c r="C89" i="22"/>
  <c r="AM89" i="22"/>
  <c r="AN38" i="22"/>
  <c r="AU89" i="22"/>
  <c r="AV38" i="22"/>
  <c r="J89" i="22"/>
  <c r="AT89" i="22"/>
  <c r="BB38" i="22"/>
  <c r="Q89" i="22"/>
  <c r="BA89" i="22"/>
  <c r="Y89" i="22"/>
  <c r="BI89" i="22"/>
  <c r="AN89" i="22"/>
  <c r="AO38" i="22"/>
  <c r="AJ89" i="22"/>
  <c r="BT89" i="22"/>
  <c r="BU38" i="22"/>
  <c r="BL38" i="22"/>
  <c r="AA89" i="22"/>
  <c r="BK89" i="22"/>
  <c r="BE38" i="22"/>
  <c r="H37" i="22"/>
  <c r="AR37" i="22"/>
  <c r="AF37" i="22"/>
  <c r="BP37" i="22"/>
  <c r="X38" i="22"/>
  <c r="AY34" i="22"/>
  <c r="K37" i="22"/>
  <c r="AU37" i="22"/>
  <c r="C38" i="22"/>
  <c r="S38" i="22"/>
  <c r="R89" i="22"/>
  <c r="BB89" i="22"/>
  <c r="V125" i="22"/>
  <c r="AO34" i="22"/>
  <c r="AW34" i="22"/>
  <c r="BE34" i="22"/>
  <c r="BM34" i="22"/>
  <c r="BU34" i="22"/>
  <c r="I37" i="22"/>
  <c r="AS37" i="22"/>
  <c r="Q37" i="22"/>
  <c r="BA37" i="22"/>
  <c r="AG37" i="22"/>
  <c r="BQ37" i="22"/>
  <c r="I38" i="22"/>
  <c r="AS38" i="22"/>
  <c r="Q38" i="22"/>
  <c r="Y38" i="22"/>
  <c r="AG38" i="22"/>
  <c r="G86" i="22"/>
  <c r="AQ86" i="22"/>
  <c r="O86" i="22"/>
  <c r="AY86" i="22"/>
  <c r="W86" i="22"/>
  <c r="BG86" i="22"/>
  <c r="AE86" i="22"/>
  <c r="BO86" i="22"/>
  <c r="G87" i="22"/>
  <c r="AQ87" i="22"/>
  <c r="O87" i="22"/>
  <c r="AY87" i="22"/>
  <c r="W87" i="22"/>
  <c r="BG87" i="22"/>
  <c r="AE87" i="22"/>
  <c r="BO87" i="22"/>
  <c r="G88" i="22"/>
  <c r="AQ88" i="22"/>
  <c r="O88" i="22"/>
  <c r="AY88" i="22"/>
  <c r="W88" i="22"/>
  <c r="BG88" i="22"/>
  <c r="AE88" i="22"/>
  <c r="BO88" i="22"/>
  <c r="T125" i="22"/>
  <c r="AB125" i="22"/>
  <c r="AJ125" i="22"/>
  <c r="P37" i="22"/>
  <c r="AZ37" i="22"/>
  <c r="P38" i="22"/>
  <c r="O37" i="22"/>
  <c r="AY37" i="22"/>
  <c r="AE37" i="22"/>
  <c r="BO37" i="22"/>
  <c r="Z125" i="22"/>
  <c r="N37" i="22"/>
  <c r="AX37" i="22"/>
  <c r="V37" i="22"/>
  <c r="BF37" i="22"/>
  <c r="AD37" i="22"/>
  <c r="BN37" i="22"/>
  <c r="AL37" i="22"/>
  <c r="BV37" i="22"/>
  <c r="N38" i="22"/>
  <c r="M89" i="22"/>
  <c r="AW89" i="22"/>
  <c r="V38" i="22"/>
  <c r="AD38" i="22"/>
  <c r="Y125" i="22"/>
  <c r="E37" i="22"/>
  <c r="AO37" i="22"/>
  <c r="M37" i="22"/>
  <c r="AW37" i="22"/>
  <c r="U37" i="22"/>
  <c r="BE37" i="22"/>
  <c r="AC37" i="22"/>
  <c r="BM37" i="22"/>
  <c r="AK37" i="22"/>
  <c r="BU37" i="22"/>
  <c r="C86" i="22"/>
  <c r="AM86" i="22"/>
  <c r="K86" i="22"/>
  <c r="AU86" i="22"/>
  <c r="AA86" i="22"/>
  <c r="BK86" i="22"/>
  <c r="AI86" i="22"/>
  <c r="BS86" i="22"/>
  <c r="X125" i="22"/>
  <c r="AF125" i="22"/>
  <c r="X37" i="22"/>
  <c r="BH37" i="22"/>
  <c r="H38" i="22"/>
  <c r="AF38" i="22"/>
  <c r="D37" i="22"/>
  <c r="AN37" i="22"/>
  <c r="L37" i="22"/>
  <c r="AV37" i="22"/>
  <c r="AB37" i="22"/>
  <c r="BL37" i="22"/>
  <c r="AJ37" i="22"/>
  <c r="BT37" i="22"/>
  <c r="W125" i="22"/>
  <c r="AE125" i="22"/>
  <c r="R37" i="22"/>
  <c r="BB37" i="22"/>
  <c r="Z37" i="22"/>
  <c r="BJ37" i="22"/>
  <c r="AH37" i="22"/>
  <c r="BR37" i="22"/>
  <c r="U125" i="22"/>
  <c r="AC125" i="22"/>
  <c r="BN38" i="22"/>
  <c r="AC89" i="22"/>
  <c r="BM89" i="22"/>
  <c r="H89" i="22"/>
  <c r="AR89" i="22"/>
  <c r="P89" i="22"/>
  <c r="AZ89" i="22"/>
  <c r="BA38" i="22"/>
  <c r="BH38" i="22"/>
  <c r="W89" i="22"/>
  <c r="BG89" i="22"/>
  <c r="AX38" i="22"/>
  <c r="AF89" i="22"/>
  <c r="BP89" i="22"/>
  <c r="BQ38" i="22"/>
  <c r="AZ38" i="22"/>
  <c r="O89" i="22"/>
  <c r="AY89" i="22"/>
  <c r="E40" i="18"/>
  <c r="E43" i="18"/>
  <c r="E44" i="18"/>
  <c r="P44" i="18"/>
  <c r="C40" i="18"/>
  <c r="C44" i="18"/>
  <c r="N44" i="18"/>
  <c r="J40" i="18"/>
  <c r="J44" i="18"/>
  <c r="I40" i="18"/>
  <c r="I44" i="18"/>
  <c r="T44" i="18"/>
  <c r="H40" i="18"/>
  <c r="H44" i="18"/>
  <c r="S44" i="18"/>
  <c r="G40" i="18"/>
  <c r="G43" i="18"/>
  <c r="F40" i="18"/>
  <c r="D40" i="18"/>
  <c r="D43" i="18"/>
  <c r="D44" i="18"/>
  <c r="O44" i="18"/>
  <c r="B16" i="18"/>
  <c r="I84" i="18"/>
  <c r="T84" i="18"/>
  <c r="H84" i="18"/>
  <c r="S84" i="18"/>
  <c r="G84" i="18"/>
  <c r="R84" i="18"/>
  <c r="F85" i="18"/>
  <c r="Q84" i="18"/>
  <c r="E84" i="18"/>
  <c r="P84" i="18"/>
  <c r="D84" i="18"/>
  <c r="O84" i="18"/>
  <c r="C84" i="18"/>
  <c r="N84" i="18"/>
  <c r="B84" i="18"/>
  <c r="M84" i="18"/>
  <c r="U63" i="18"/>
  <c r="T63" i="18"/>
  <c r="S63" i="18"/>
  <c r="R63" i="18"/>
  <c r="Q63" i="18"/>
  <c r="P63" i="18"/>
  <c r="O63" i="18"/>
  <c r="N63" i="18"/>
  <c r="B61" i="18"/>
  <c r="U52" i="18"/>
  <c r="T52" i="18"/>
  <c r="S52" i="18"/>
  <c r="R52" i="18"/>
  <c r="Q52" i="18"/>
  <c r="P52" i="18"/>
  <c r="O52" i="18"/>
  <c r="N52" i="18"/>
  <c r="U20" i="18"/>
  <c r="T20" i="18"/>
  <c r="S20" i="18"/>
  <c r="R20" i="18"/>
  <c r="Q20" i="18"/>
  <c r="P20" i="18"/>
  <c r="O20" i="18"/>
  <c r="N20" i="18"/>
  <c r="C17" i="18"/>
  <c r="C16" i="18"/>
  <c r="C15" i="18"/>
  <c r="C14" i="18"/>
  <c r="C13" i="18"/>
  <c r="C43" i="18"/>
  <c r="H43" i="18"/>
  <c r="J43" i="18"/>
  <c r="R21" i="35"/>
  <c r="Q21" i="35"/>
  <c r="P21" i="35"/>
  <c r="BJ21" i="35"/>
  <c r="BI21" i="35"/>
  <c r="BH21" i="35"/>
  <c r="AZ21" i="35"/>
  <c r="AY21" i="35"/>
  <c r="AX21" i="35"/>
  <c r="AP21" i="35"/>
  <c r="AO21" i="35"/>
  <c r="AN21" i="35"/>
  <c r="AH22" i="35"/>
  <c r="AI22" i="35"/>
  <c r="AJ22" i="35"/>
  <c r="AK22" i="35"/>
  <c r="AK21" i="35"/>
  <c r="AK24" i="35"/>
  <c r="AL22" i="35"/>
  <c r="AM22" i="35"/>
  <c r="AM25" i="35"/>
  <c r="AM21" i="35"/>
  <c r="AL21" i="35"/>
  <c r="AL24" i="35"/>
  <c r="AJ21" i="35"/>
  <c r="AJ24" i="35"/>
  <c r="AI21" i="35"/>
  <c r="AH21" i="35"/>
  <c r="AL23" i="35"/>
  <c r="AK23" i="35"/>
  <c r="AJ23" i="35"/>
  <c r="AI23" i="35"/>
  <c r="AH23" i="35"/>
  <c r="AG21" i="35"/>
  <c r="J22" i="35"/>
  <c r="J21" i="35"/>
  <c r="J24" i="35"/>
  <c r="K22" i="35"/>
  <c r="K21" i="35"/>
  <c r="K24" i="35"/>
  <c r="L22" i="35"/>
  <c r="M22" i="35"/>
  <c r="N22" i="35"/>
  <c r="N21" i="35"/>
  <c r="N24" i="35"/>
  <c r="O22" i="35"/>
  <c r="O25" i="35"/>
  <c r="O21" i="35"/>
  <c r="M21" i="35"/>
  <c r="L21" i="35"/>
  <c r="L24" i="35"/>
  <c r="N23" i="35"/>
  <c r="M23" i="35"/>
  <c r="L23" i="35"/>
  <c r="K23" i="35"/>
  <c r="J23" i="35"/>
  <c r="I21" i="35"/>
  <c r="Z21" i="35"/>
  <c r="S21" i="35"/>
  <c r="BR21" i="35"/>
  <c r="B21" i="35"/>
  <c r="BK21" i="35"/>
  <c r="G22" i="35"/>
  <c r="BP22" i="35"/>
  <c r="G21" i="35"/>
  <c r="BB22" i="35"/>
  <c r="BG25" i="35"/>
  <c r="AR22" i="35"/>
  <c r="AW25" i="35"/>
  <c r="AA22" i="35"/>
  <c r="AB22" i="35"/>
  <c r="AC22" i="35"/>
  <c r="AC23" i="35"/>
  <c r="CB23" i="35"/>
  <c r="AD22" i="35"/>
  <c r="AE22" i="35"/>
  <c r="AF22" i="35"/>
  <c r="AF23" i="35"/>
  <c r="CE23" i="35"/>
  <c r="T22" i="35"/>
  <c r="U22" i="35"/>
  <c r="V22" i="35"/>
  <c r="V21" i="35"/>
  <c r="V24" i="35"/>
  <c r="BU24" i="35"/>
  <c r="W22" i="35"/>
  <c r="X22" i="35"/>
  <c r="X23" i="35"/>
  <c r="BW23" i="35"/>
  <c r="Y22" i="35"/>
  <c r="C22" i="35"/>
  <c r="C21" i="35"/>
  <c r="C24" i="35"/>
  <c r="BL24" i="35"/>
  <c r="D22" i="35"/>
  <c r="E22" i="35"/>
  <c r="F22" i="35"/>
  <c r="H22" i="35"/>
  <c r="BG22" i="35"/>
  <c r="BG21" i="35"/>
  <c r="BF22" i="35"/>
  <c r="BF23" i="35"/>
  <c r="CR23" i="35"/>
  <c r="BF21" i="35"/>
  <c r="CR21" i="35"/>
  <c r="BE22" i="35"/>
  <c r="BE21" i="35"/>
  <c r="BD22" i="35"/>
  <c r="BD21" i="35"/>
  <c r="BC22" i="35"/>
  <c r="BC21" i="35"/>
  <c r="BB21" i="35"/>
  <c r="AW22" i="35"/>
  <c r="AW21" i="35"/>
  <c r="AW24" i="35"/>
  <c r="CL24" i="35"/>
  <c r="AV22" i="35"/>
  <c r="AV21" i="35"/>
  <c r="AV24" i="35"/>
  <c r="CK24" i="35"/>
  <c r="AU22" i="35"/>
  <c r="AU23" i="35"/>
  <c r="AU21" i="35"/>
  <c r="CJ21" i="35"/>
  <c r="AT22" i="35"/>
  <c r="AT21" i="35"/>
  <c r="AT24" i="35"/>
  <c r="CI24" i="35"/>
  <c r="AS22" i="35"/>
  <c r="AS21" i="35"/>
  <c r="CH21" i="35"/>
  <c r="AR21" i="35"/>
  <c r="AR24" i="35"/>
  <c r="CG24" i="35"/>
  <c r="AF21" i="35"/>
  <c r="AF24" i="35"/>
  <c r="CE24" i="35"/>
  <c r="AE21" i="35"/>
  <c r="AD21" i="35"/>
  <c r="CC21" i="35"/>
  <c r="AD24" i="35"/>
  <c r="CC24" i="35"/>
  <c r="AC21" i="35"/>
  <c r="AC24" i="35"/>
  <c r="CB24" i="35"/>
  <c r="AB21" i="35"/>
  <c r="CA21" i="35"/>
  <c r="AA21" i="35"/>
  <c r="BZ21" i="35"/>
  <c r="Y21" i="35"/>
  <c r="BX21" i="35"/>
  <c r="X21" i="35"/>
  <c r="X24" i="35"/>
  <c r="BW24" i="35"/>
  <c r="W21" i="35"/>
  <c r="U21" i="35"/>
  <c r="BT21" i="35"/>
  <c r="T21" i="35"/>
  <c r="BS21" i="35"/>
  <c r="T24" i="35"/>
  <c r="BS24" i="35"/>
  <c r="H21" i="35"/>
  <c r="BQ21" i="35"/>
  <c r="F21" i="35"/>
  <c r="E21" i="35"/>
  <c r="D21" i="35"/>
  <c r="BM21" i="35"/>
  <c r="BL21" i="35"/>
  <c r="AW23" i="35"/>
  <c r="CL23" i="35"/>
  <c r="AV23" i="35"/>
  <c r="CK23" i="35"/>
  <c r="CJ23" i="35"/>
  <c r="AT23" i="35"/>
  <c r="CI23" i="35"/>
  <c r="AS23" i="35"/>
  <c r="CH23" i="35"/>
  <c r="AE23" i="35"/>
  <c r="CD23" i="35"/>
  <c r="AD23" i="35"/>
  <c r="CC23" i="35"/>
  <c r="V23" i="35"/>
  <c r="BU23" i="35"/>
  <c r="T23" i="35"/>
  <c r="BS23" i="35"/>
  <c r="D23" i="35"/>
  <c r="BM23" i="35"/>
  <c r="C23" i="35"/>
  <c r="BL23" i="35"/>
  <c r="CR22" i="35"/>
  <c r="CN22" i="35"/>
  <c r="CL22" i="35"/>
  <c r="CK22" i="35"/>
  <c r="CJ22" i="35"/>
  <c r="CI22" i="35"/>
  <c r="CG22" i="35"/>
  <c r="CC22" i="35"/>
  <c r="CB22" i="35"/>
  <c r="BZ22" i="35"/>
  <c r="BW22" i="35"/>
  <c r="BU22" i="35"/>
  <c r="BS22" i="35"/>
  <c r="BM22" i="35"/>
  <c r="BL22" i="35"/>
  <c r="CS21" i="35"/>
  <c r="CQ21" i="35"/>
  <c r="CP21" i="35"/>
  <c r="CO21" i="35"/>
  <c r="BA21" i="35"/>
  <c r="CM21" i="35"/>
  <c r="CL21" i="35"/>
  <c r="CK21" i="35"/>
  <c r="CI21" i="35"/>
  <c r="CG21" i="35"/>
  <c r="AQ21" i="35"/>
  <c r="CF21" i="35"/>
  <c r="CD21" i="35"/>
  <c r="CB21" i="35"/>
  <c r="BY21" i="35"/>
  <c r="BW21" i="35"/>
  <c r="BV21" i="35"/>
  <c r="BU21" i="35"/>
  <c r="BP21" i="35"/>
  <c r="BO21" i="35"/>
  <c r="BN21" i="35"/>
  <c r="CS19" i="35"/>
  <c r="CR19" i="35"/>
  <c r="CQ19" i="35"/>
  <c r="CP19" i="35"/>
  <c r="CO19" i="35"/>
  <c r="CN19" i="35"/>
  <c r="CL19" i="35"/>
  <c r="CK19" i="35"/>
  <c r="CJ19" i="35"/>
  <c r="CI19" i="35"/>
  <c r="CH19" i="35"/>
  <c r="CG19" i="35"/>
  <c r="CE19" i="35"/>
  <c r="CD19" i="35"/>
  <c r="CC19" i="35"/>
  <c r="CB19" i="35"/>
  <c r="CA19" i="35"/>
  <c r="BZ19" i="35"/>
  <c r="BX19" i="35"/>
  <c r="BW19" i="35"/>
  <c r="BV19" i="35"/>
  <c r="BU19" i="35"/>
  <c r="BT19" i="35"/>
  <c r="BS19" i="35"/>
  <c r="BQ19" i="35"/>
  <c r="BP19" i="35"/>
  <c r="BO19" i="35"/>
  <c r="BN19" i="35"/>
  <c r="BM19" i="35"/>
  <c r="BL19" i="35"/>
  <c r="CS18" i="35"/>
  <c r="CR18" i="35"/>
  <c r="CQ18" i="35"/>
  <c r="CP18" i="35"/>
  <c r="CO18" i="35"/>
  <c r="CN18" i="35"/>
  <c r="CL18" i="35"/>
  <c r="CK18" i="35"/>
  <c r="CJ18" i="35"/>
  <c r="CI18" i="35"/>
  <c r="CH18" i="35"/>
  <c r="CG18" i="35"/>
  <c r="CE18" i="35"/>
  <c r="CD18" i="35"/>
  <c r="CC18" i="35"/>
  <c r="CB18" i="35"/>
  <c r="CA18" i="35"/>
  <c r="BZ18" i="35"/>
  <c r="BX18" i="35"/>
  <c r="BW18" i="35"/>
  <c r="BV18" i="35"/>
  <c r="BU18" i="35"/>
  <c r="BT18" i="35"/>
  <c r="BS18" i="35"/>
  <c r="BQ18" i="35"/>
  <c r="BP18" i="35"/>
  <c r="BO18" i="35"/>
  <c r="BN18" i="35"/>
  <c r="BM18" i="35"/>
  <c r="BL18" i="35"/>
  <c r="CS17" i="35"/>
  <c r="CR17" i="35"/>
  <c r="CQ17" i="35"/>
  <c r="CP17" i="35"/>
  <c r="CO17" i="35"/>
  <c r="CN17" i="35"/>
  <c r="CM17" i="35"/>
  <c r="CL17" i="35"/>
  <c r="CK17" i="35"/>
  <c r="CJ17" i="35"/>
  <c r="CI17" i="35"/>
  <c r="CH17" i="35"/>
  <c r="CG17" i="35"/>
  <c r="CF17" i="35"/>
  <c r="CE17" i="35"/>
  <c r="CD17" i="35"/>
  <c r="CC17" i="35"/>
  <c r="CB17" i="35"/>
  <c r="CA17" i="35"/>
  <c r="BZ17" i="35"/>
  <c r="BY17" i="35"/>
  <c r="BX17" i="35"/>
  <c r="BW17" i="35"/>
  <c r="BV17" i="35"/>
  <c r="BU17" i="35"/>
  <c r="BT17" i="35"/>
  <c r="BS17" i="35"/>
  <c r="BR17" i="35"/>
  <c r="BQ17" i="35"/>
  <c r="BP17" i="35"/>
  <c r="BO17" i="35"/>
  <c r="BN17" i="35"/>
  <c r="BM17" i="35"/>
  <c r="BL17" i="35"/>
  <c r="BK17" i="35"/>
  <c r="CS16" i="35"/>
  <c r="CR16" i="35"/>
  <c r="CQ16" i="35"/>
  <c r="CP16" i="35"/>
  <c r="CO16" i="35"/>
  <c r="CN16" i="35"/>
  <c r="CL16" i="35"/>
  <c r="CK16" i="35"/>
  <c r="CJ16" i="35"/>
  <c r="CI16" i="35"/>
  <c r="CH16" i="35"/>
  <c r="CG16" i="35"/>
  <c r="CE16" i="35"/>
  <c r="CD16" i="35"/>
  <c r="CC16" i="35"/>
  <c r="CB16" i="35"/>
  <c r="CA16" i="35"/>
  <c r="BZ16" i="35"/>
  <c r="BX16" i="35"/>
  <c r="BW16" i="35"/>
  <c r="BV16" i="35"/>
  <c r="BU16" i="35"/>
  <c r="BT16" i="35"/>
  <c r="BS16" i="35"/>
  <c r="BQ16" i="35"/>
  <c r="BP16" i="35"/>
  <c r="BO16" i="35"/>
  <c r="BN16" i="35"/>
  <c r="BM16" i="35"/>
  <c r="BL16" i="35"/>
  <c r="CS15" i="35"/>
  <c r="CR15" i="35"/>
  <c r="CQ15" i="35"/>
  <c r="CP15" i="35"/>
  <c r="CO15" i="35"/>
  <c r="CN15" i="35"/>
  <c r="CM15" i="35"/>
  <c r="CL15" i="35"/>
  <c r="CK15" i="35"/>
  <c r="CJ15" i="35"/>
  <c r="CI15" i="35"/>
  <c r="CH15" i="35"/>
  <c r="CG15" i="35"/>
  <c r="CF15" i="35"/>
  <c r="CE15" i="35"/>
  <c r="CD15" i="35"/>
  <c r="CC15" i="35"/>
  <c r="CB15" i="35"/>
  <c r="CA15" i="35"/>
  <c r="BZ15" i="35"/>
  <c r="BY15" i="35"/>
  <c r="BX15" i="35"/>
  <c r="BW15" i="35"/>
  <c r="BV15" i="35"/>
  <c r="BU15" i="35"/>
  <c r="BT15" i="35"/>
  <c r="BS15" i="35"/>
  <c r="BR15" i="35"/>
  <c r="BQ15" i="35"/>
  <c r="BP15" i="35"/>
  <c r="BO15" i="35"/>
  <c r="BN15" i="35"/>
  <c r="BM15" i="35"/>
  <c r="BL15" i="35"/>
  <c r="BK15" i="35"/>
  <c r="CS14" i="35"/>
  <c r="CR14" i="35"/>
  <c r="CQ14" i="35"/>
  <c r="CP14" i="35"/>
  <c r="CO14" i="35"/>
  <c r="CN14" i="35"/>
  <c r="CM14" i="35"/>
  <c r="CL14" i="35"/>
  <c r="CK14" i="35"/>
  <c r="CJ14" i="35"/>
  <c r="CI14" i="35"/>
  <c r="CH14" i="35"/>
  <c r="CG14" i="35"/>
  <c r="CF14" i="35"/>
  <c r="CE14" i="35"/>
  <c r="CD14" i="35"/>
  <c r="CC14" i="35"/>
  <c r="CB14" i="35"/>
  <c r="CA14" i="35"/>
  <c r="BZ14" i="35"/>
  <c r="BY14" i="35"/>
  <c r="BX14" i="35"/>
  <c r="BW14" i="35"/>
  <c r="BV14" i="35"/>
  <c r="BU14" i="35"/>
  <c r="BT14" i="35"/>
  <c r="BS14" i="35"/>
  <c r="BR14" i="35"/>
  <c r="BQ14" i="35"/>
  <c r="BP14" i="35"/>
  <c r="BO14" i="35"/>
  <c r="BN14" i="35"/>
  <c r="BM14" i="35"/>
  <c r="BL14" i="35"/>
  <c r="BK14" i="35"/>
  <c r="CS13" i="35"/>
  <c r="CR13" i="35"/>
  <c r="CQ13" i="35"/>
  <c r="CP13" i="35"/>
  <c r="CO13" i="35"/>
  <c r="CN13" i="35"/>
  <c r="CL13" i="35"/>
  <c r="CK13" i="35"/>
  <c r="CJ13" i="35"/>
  <c r="CI13" i="35"/>
  <c r="CH13" i="35"/>
  <c r="CG13" i="35"/>
  <c r="CE13" i="35"/>
  <c r="CD13" i="35"/>
  <c r="CC13" i="35"/>
  <c r="CB13" i="35"/>
  <c r="CA13" i="35"/>
  <c r="BZ13" i="35"/>
  <c r="BX13" i="35"/>
  <c r="BW13" i="35"/>
  <c r="BV13" i="35"/>
  <c r="BU13" i="35"/>
  <c r="BT13" i="35"/>
  <c r="BS13" i="35"/>
  <c r="BQ13" i="35"/>
  <c r="BP13" i="35"/>
  <c r="BO13" i="35"/>
  <c r="BN13" i="35"/>
  <c r="BM13" i="35"/>
  <c r="BL13" i="35"/>
  <c r="CS12" i="35"/>
  <c r="CR12" i="35"/>
  <c r="CQ12" i="35"/>
  <c r="CP12" i="35"/>
  <c r="CO12" i="35"/>
  <c r="CN12" i="35"/>
  <c r="CM12" i="35"/>
  <c r="CL12" i="35"/>
  <c r="CK12" i="35"/>
  <c r="CJ12" i="35"/>
  <c r="CI12" i="35"/>
  <c r="CH12" i="35"/>
  <c r="CG12" i="35"/>
  <c r="CF12" i="35"/>
  <c r="CE12" i="35"/>
  <c r="CD12" i="35"/>
  <c r="CC12" i="35"/>
  <c r="CB12" i="35"/>
  <c r="CA12" i="35"/>
  <c r="BZ12" i="35"/>
  <c r="BY12" i="35"/>
  <c r="BX12" i="35"/>
  <c r="BW12" i="35"/>
  <c r="BV12" i="35"/>
  <c r="BU12" i="35"/>
  <c r="BT12" i="35"/>
  <c r="BS12" i="35"/>
  <c r="BR12" i="35"/>
  <c r="BQ12" i="35"/>
  <c r="BP12" i="35"/>
  <c r="BO12" i="35"/>
  <c r="BN12" i="35"/>
  <c r="BM12" i="35"/>
  <c r="BL12" i="35"/>
  <c r="BK12" i="35"/>
  <c r="CS11" i="35"/>
  <c r="CR11" i="35"/>
  <c r="CQ11" i="35"/>
  <c r="CP11" i="35"/>
  <c r="CO11" i="35"/>
  <c r="CN11" i="35"/>
  <c r="CM11" i="35"/>
  <c r="CL11" i="35"/>
  <c r="CK11" i="35"/>
  <c r="CJ11" i="35"/>
  <c r="CI11" i="35"/>
  <c r="CH11" i="35"/>
  <c r="CG11" i="35"/>
  <c r="CF11" i="35"/>
  <c r="CE11" i="35"/>
  <c r="CD11" i="35"/>
  <c r="CC11" i="35"/>
  <c r="CB11" i="35"/>
  <c r="CA11" i="35"/>
  <c r="BZ11" i="35"/>
  <c r="BY11" i="35"/>
  <c r="BX11" i="35"/>
  <c r="BW11" i="35"/>
  <c r="BV11" i="35"/>
  <c r="BU11" i="35"/>
  <c r="BT11" i="35"/>
  <c r="BS11" i="35"/>
  <c r="BR11" i="35"/>
  <c r="BQ11" i="35"/>
  <c r="BP11" i="35"/>
  <c r="BO11" i="35"/>
  <c r="BN11" i="35"/>
  <c r="BM11" i="35"/>
  <c r="BL11" i="35"/>
  <c r="BK11" i="35"/>
  <c r="CS10" i="35"/>
  <c r="CR10" i="35"/>
  <c r="CQ10" i="35"/>
  <c r="CP10" i="35"/>
  <c r="CO10" i="35"/>
  <c r="CN10" i="35"/>
  <c r="CM10" i="35"/>
  <c r="CL10" i="35"/>
  <c r="CK10" i="35"/>
  <c r="CJ10" i="35"/>
  <c r="CI10" i="35"/>
  <c r="CH10" i="35"/>
  <c r="CG10" i="35"/>
  <c r="CF10" i="35"/>
  <c r="CE10" i="35"/>
  <c r="CD10" i="35"/>
  <c r="CC10" i="35"/>
  <c r="CB10" i="35"/>
  <c r="CA10" i="35"/>
  <c r="BZ10" i="35"/>
  <c r="BY10" i="35"/>
  <c r="BX10" i="35"/>
  <c r="BW10" i="35"/>
  <c r="BV10" i="35"/>
  <c r="BU10" i="35"/>
  <c r="BT10" i="35"/>
  <c r="BS10" i="35"/>
  <c r="BR10" i="35"/>
  <c r="BQ10" i="35"/>
  <c r="BP10" i="35"/>
  <c r="BO10" i="35"/>
  <c r="BN10" i="35"/>
  <c r="BM10" i="35"/>
  <c r="BL10" i="35"/>
  <c r="BK10" i="35"/>
  <c r="AE22" i="34"/>
  <c r="AF22" i="34"/>
  <c r="AG22" i="34"/>
  <c r="BP22" i="34"/>
  <c r="AH22" i="34"/>
  <c r="AI22" i="34"/>
  <c r="AJ22" i="34"/>
  <c r="X22" i="34"/>
  <c r="Y22" i="34"/>
  <c r="BH22" i="34"/>
  <c r="Z22" i="34"/>
  <c r="AA22" i="34"/>
  <c r="AA23" i="34"/>
  <c r="BJ23" i="34"/>
  <c r="AB22" i="34"/>
  <c r="AC22" i="34"/>
  <c r="AC23" i="34"/>
  <c r="BL23" i="34"/>
  <c r="AC25" i="34"/>
  <c r="Q22" i="34"/>
  <c r="Q21" i="34"/>
  <c r="Q24" i="34"/>
  <c r="R22" i="34"/>
  <c r="S22" i="34"/>
  <c r="S23" i="34"/>
  <c r="T22" i="34"/>
  <c r="U22" i="34"/>
  <c r="V22" i="34"/>
  <c r="V23" i="34"/>
  <c r="BE23" i="34"/>
  <c r="V25" i="34"/>
  <c r="J22" i="34"/>
  <c r="K22" i="34"/>
  <c r="AT22" i="34"/>
  <c r="L22" i="34"/>
  <c r="M22" i="34"/>
  <c r="N22" i="34"/>
  <c r="O22" i="34"/>
  <c r="AX22" i="34"/>
  <c r="O25" i="34"/>
  <c r="C22" i="34"/>
  <c r="D22" i="34"/>
  <c r="E22" i="34"/>
  <c r="E21" i="34"/>
  <c r="E24" i="34"/>
  <c r="AN24" i="34"/>
  <c r="F22" i="34"/>
  <c r="G22" i="34"/>
  <c r="H22" i="34"/>
  <c r="H23" i="34"/>
  <c r="AQ23" i="34"/>
  <c r="AJ21" i="34"/>
  <c r="BS21" i="34"/>
  <c r="AJ24" i="34"/>
  <c r="BS24" i="34"/>
  <c r="AI21" i="34"/>
  <c r="AH21" i="34"/>
  <c r="AH24" i="34"/>
  <c r="BQ24" i="34"/>
  <c r="AG21" i="34"/>
  <c r="AF21" i="34"/>
  <c r="AF24" i="34"/>
  <c r="BO24" i="34"/>
  <c r="AE21" i="34"/>
  <c r="BN21" i="34"/>
  <c r="AC21" i="34"/>
  <c r="BL21" i="34"/>
  <c r="AB21" i="34"/>
  <c r="AB24" i="34"/>
  <c r="BK24" i="34"/>
  <c r="AA21" i="34"/>
  <c r="AA24" i="34"/>
  <c r="BJ24" i="34"/>
  <c r="Z21" i="34"/>
  <c r="Y21" i="34"/>
  <c r="X21" i="34"/>
  <c r="X24" i="34"/>
  <c r="BG24" i="34"/>
  <c r="V21" i="34"/>
  <c r="V24" i="34"/>
  <c r="BE24" i="34"/>
  <c r="U21" i="34"/>
  <c r="BD21" i="34"/>
  <c r="T21" i="34"/>
  <c r="S21" i="34"/>
  <c r="R21" i="34"/>
  <c r="R24" i="34"/>
  <c r="BA24" i="34"/>
  <c r="AZ24" i="34"/>
  <c r="O21" i="34"/>
  <c r="N21" i="34"/>
  <c r="M21" i="34"/>
  <c r="M24" i="34"/>
  <c r="AV24" i="34"/>
  <c r="L21" i="34"/>
  <c r="L24" i="34"/>
  <c r="AU24" i="34"/>
  <c r="K21" i="34"/>
  <c r="K24" i="34"/>
  <c r="AT24" i="34"/>
  <c r="J21" i="34"/>
  <c r="J24" i="34"/>
  <c r="AS24" i="34"/>
  <c r="H21" i="34"/>
  <c r="AQ21" i="34"/>
  <c r="H24" i="34"/>
  <c r="AQ24" i="34"/>
  <c r="G21" i="34"/>
  <c r="F21" i="34"/>
  <c r="F24" i="34"/>
  <c r="AO24" i="34"/>
  <c r="D21" i="34"/>
  <c r="D24" i="34"/>
  <c r="AM24" i="34"/>
  <c r="C21" i="34"/>
  <c r="AJ23" i="34"/>
  <c r="BS23" i="34"/>
  <c r="AH23" i="34"/>
  <c r="BQ23" i="34"/>
  <c r="AB23" i="34"/>
  <c r="BK23" i="34"/>
  <c r="Y23" i="34"/>
  <c r="BH23" i="34"/>
  <c r="X23" i="34"/>
  <c r="BG23" i="34"/>
  <c r="T23" i="34"/>
  <c r="BC23" i="34"/>
  <c r="BB23" i="34"/>
  <c r="R23" i="34"/>
  <c r="BA23" i="34"/>
  <c r="O23" i="34"/>
  <c r="AX23" i="34"/>
  <c r="L23" i="34"/>
  <c r="AU23" i="34"/>
  <c r="K23" i="34"/>
  <c r="AT23" i="34"/>
  <c r="J23" i="34"/>
  <c r="AS23" i="34"/>
  <c r="F23" i="34"/>
  <c r="AO23" i="34"/>
  <c r="E23" i="34"/>
  <c r="AN23" i="34"/>
  <c r="D23" i="34"/>
  <c r="AM23" i="34"/>
  <c r="BS22" i="34"/>
  <c r="BQ22" i="34"/>
  <c r="BK22" i="34"/>
  <c r="BJ22" i="34"/>
  <c r="BI22" i="34"/>
  <c r="BG22" i="34"/>
  <c r="BE22" i="34"/>
  <c r="BA22" i="34"/>
  <c r="AZ22" i="34"/>
  <c r="AW22" i="34"/>
  <c r="AU22" i="34"/>
  <c r="AS22" i="34"/>
  <c r="AQ22" i="34"/>
  <c r="AP22" i="34"/>
  <c r="AO22" i="34"/>
  <c r="AN22" i="34"/>
  <c r="AM22" i="34"/>
  <c r="BR21" i="34"/>
  <c r="BP21" i="34"/>
  <c r="BO21" i="34"/>
  <c r="AD21" i="34"/>
  <c r="BM21" i="34"/>
  <c r="BK21" i="34"/>
  <c r="BJ21" i="34"/>
  <c r="BI21" i="34"/>
  <c r="BG21" i="34"/>
  <c r="W21" i="34"/>
  <c r="BF21" i="34"/>
  <c r="BE21" i="34"/>
  <c r="BC21" i="34"/>
  <c r="BB21" i="34"/>
  <c r="BA21" i="34"/>
  <c r="AZ21" i="34"/>
  <c r="P21" i="34"/>
  <c r="AY21" i="34"/>
  <c r="AW21" i="34"/>
  <c r="AV21" i="34"/>
  <c r="AT21" i="34"/>
  <c r="AS21" i="34"/>
  <c r="I21" i="34"/>
  <c r="AR21" i="34"/>
  <c r="AP21" i="34"/>
  <c r="AN21" i="34"/>
  <c r="AM21" i="34"/>
  <c r="AL21" i="34"/>
  <c r="B21" i="34"/>
  <c r="AK21" i="34"/>
  <c r="BS19" i="34"/>
  <c r="BR19" i="34"/>
  <c r="BQ19" i="34"/>
  <c r="BP19" i="34"/>
  <c r="BO19" i="34"/>
  <c r="BN19" i="34"/>
  <c r="BL19" i="34"/>
  <c r="BK19" i="34"/>
  <c r="BJ19" i="34"/>
  <c r="BI19" i="34"/>
  <c r="BH19" i="34"/>
  <c r="BG19" i="34"/>
  <c r="BE19" i="34"/>
  <c r="BD19" i="34"/>
  <c r="BC19" i="34"/>
  <c r="BB19" i="34"/>
  <c r="BA19" i="34"/>
  <c r="AZ19" i="34"/>
  <c r="AX19" i="34"/>
  <c r="AW19" i="34"/>
  <c r="AV19" i="34"/>
  <c r="AU19" i="34"/>
  <c r="AT19" i="34"/>
  <c r="AS19" i="34"/>
  <c r="AQ19" i="34"/>
  <c r="AP19" i="34"/>
  <c r="AO19" i="34"/>
  <c r="AN19" i="34"/>
  <c r="AM19" i="34"/>
  <c r="AL19" i="34"/>
  <c r="BS18" i="34"/>
  <c r="BR18" i="34"/>
  <c r="BQ18" i="34"/>
  <c r="BP18" i="34"/>
  <c r="BO18" i="34"/>
  <c r="BN18" i="34"/>
  <c r="BL18" i="34"/>
  <c r="BK18" i="34"/>
  <c r="BJ18" i="34"/>
  <c r="BI18" i="34"/>
  <c r="BH18" i="34"/>
  <c r="BG18" i="34"/>
  <c r="BE18" i="34"/>
  <c r="BD18" i="34"/>
  <c r="BC18" i="34"/>
  <c r="BB18" i="34"/>
  <c r="BA18" i="34"/>
  <c r="AZ18" i="34"/>
  <c r="AX18" i="34"/>
  <c r="AW18" i="34"/>
  <c r="AV18" i="34"/>
  <c r="AU18" i="34"/>
  <c r="AT18" i="34"/>
  <c r="AS18" i="34"/>
  <c r="AQ18" i="34"/>
  <c r="AP18" i="34"/>
  <c r="AO18" i="34"/>
  <c r="AN18" i="34"/>
  <c r="AM18" i="34"/>
  <c r="AL18" i="34"/>
  <c r="BS17" i="34"/>
  <c r="BR17" i="34"/>
  <c r="BQ17" i="34"/>
  <c r="BP17" i="34"/>
  <c r="BO17" i="34"/>
  <c r="BN17" i="34"/>
  <c r="BM17" i="34"/>
  <c r="BL17" i="34"/>
  <c r="BK17" i="34"/>
  <c r="BJ17" i="34"/>
  <c r="BI17" i="34"/>
  <c r="BH17" i="34"/>
  <c r="BG17" i="34"/>
  <c r="BF17" i="34"/>
  <c r="BE17" i="34"/>
  <c r="BD17" i="34"/>
  <c r="BC17" i="34"/>
  <c r="BB17" i="34"/>
  <c r="BA17" i="34"/>
  <c r="AZ17" i="34"/>
  <c r="AY17" i="34"/>
  <c r="AX17" i="34"/>
  <c r="AW17" i="34"/>
  <c r="AV17" i="34"/>
  <c r="AU17" i="34"/>
  <c r="AT17" i="34"/>
  <c r="AS17" i="34"/>
  <c r="AR17" i="34"/>
  <c r="AQ17" i="34"/>
  <c r="AP17" i="34"/>
  <c r="AO17" i="34"/>
  <c r="AN17" i="34"/>
  <c r="AM17" i="34"/>
  <c r="AL17" i="34"/>
  <c r="AK17" i="34"/>
  <c r="BS16" i="34"/>
  <c r="BR16" i="34"/>
  <c r="BQ16" i="34"/>
  <c r="BP16" i="34"/>
  <c r="BO16" i="34"/>
  <c r="BN16" i="34"/>
  <c r="BL16" i="34"/>
  <c r="BK16" i="34"/>
  <c r="BJ16" i="34"/>
  <c r="BI16" i="34"/>
  <c r="BH16" i="34"/>
  <c r="BG16" i="34"/>
  <c r="BE16" i="34"/>
  <c r="BD16" i="34"/>
  <c r="BC16" i="34"/>
  <c r="BB16" i="34"/>
  <c r="BA16" i="34"/>
  <c r="AZ16" i="34"/>
  <c r="AX16" i="34"/>
  <c r="AW16" i="34"/>
  <c r="AV16" i="34"/>
  <c r="AU16" i="34"/>
  <c r="AT16" i="34"/>
  <c r="AS16" i="34"/>
  <c r="AQ16" i="34"/>
  <c r="AP16" i="34"/>
  <c r="AO16" i="34"/>
  <c r="AN16" i="34"/>
  <c r="AM16" i="34"/>
  <c r="AL16" i="34"/>
  <c r="BS15" i="34"/>
  <c r="BR15" i="34"/>
  <c r="BQ15" i="34"/>
  <c r="BP15" i="34"/>
  <c r="BO15" i="34"/>
  <c r="BN15" i="34"/>
  <c r="BM15" i="34"/>
  <c r="BL15" i="34"/>
  <c r="BK15" i="34"/>
  <c r="BJ15" i="34"/>
  <c r="BI15" i="34"/>
  <c r="BH15" i="34"/>
  <c r="BG15" i="34"/>
  <c r="BF15" i="34"/>
  <c r="BE15" i="34"/>
  <c r="BD15" i="34"/>
  <c r="BC15" i="34"/>
  <c r="BB15" i="34"/>
  <c r="BA15" i="34"/>
  <c r="AZ15" i="34"/>
  <c r="AY15" i="34"/>
  <c r="AX15" i="34"/>
  <c r="AW15" i="34"/>
  <c r="AV15" i="34"/>
  <c r="AU15" i="34"/>
  <c r="AT15" i="34"/>
  <c r="AS15" i="34"/>
  <c r="AR15" i="34"/>
  <c r="AQ15" i="34"/>
  <c r="AP15" i="34"/>
  <c r="AO15" i="34"/>
  <c r="AN15" i="34"/>
  <c r="AM15" i="34"/>
  <c r="AL15" i="34"/>
  <c r="AK15" i="34"/>
  <c r="BS14" i="34"/>
  <c r="BR14" i="34"/>
  <c r="BQ14" i="34"/>
  <c r="BP14" i="34"/>
  <c r="BO14" i="34"/>
  <c r="BN14" i="34"/>
  <c r="BM14" i="34"/>
  <c r="BL14" i="34"/>
  <c r="BK14" i="34"/>
  <c r="BJ14" i="34"/>
  <c r="BI14" i="34"/>
  <c r="BH14" i="34"/>
  <c r="BG14" i="34"/>
  <c r="BF14" i="34"/>
  <c r="BE14" i="34"/>
  <c r="BD14" i="34"/>
  <c r="BC14" i="34"/>
  <c r="BB14" i="34"/>
  <c r="BA14" i="34"/>
  <c r="AZ14" i="34"/>
  <c r="AY14" i="34"/>
  <c r="AX14" i="34"/>
  <c r="AW14" i="34"/>
  <c r="AV14" i="34"/>
  <c r="AU14" i="34"/>
  <c r="AT14" i="34"/>
  <c r="AS14" i="34"/>
  <c r="AR14" i="34"/>
  <c r="AQ14" i="34"/>
  <c r="AP14" i="34"/>
  <c r="AO14" i="34"/>
  <c r="AN14" i="34"/>
  <c r="AM14" i="34"/>
  <c r="AL14" i="34"/>
  <c r="AK14" i="34"/>
  <c r="BS13" i="34"/>
  <c r="BR13" i="34"/>
  <c r="BQ13" i="34"/>
  <c r="BP13" i="34"/>
  <c r="BO13" i="34"/>
  <c r="BN13" i="34"/>
  <c r="BL13" i="34"/>
  <c r="BK13" i="34"/>
  <c r="BJ13" i="34"/>
  <c r="BI13" i="34"/>
  <c r="BH13" i="34"/>
  <c r="BG13" i="34"/>
  <c r="BE13" i="34"/>
  <c r="BD13" i="34"/>
  <c r="BC13" i="34"/>
  <c r="BB13" i="34"/>
  <c r="BA13" i="34"/>
  <c r="AZ13" i="34"/>
  <c r="AX13" i="34"/>
  <c r="AW13" i="34"/>
  <c r="AV13" i="34"/>
  <c r="AU13" i="34"/>
  <c r="AT13" i="34"/>
  <c r="AS13" i="34"/>
  <c r="AQ13" i="34"/>
  <c r="AP13" i="34"/>
  <c r="AO13" i="34"/>
  <c r="AN13" i="34"/>
  <c r="AM13" i="34"/>
  <c r="AL13" i="34"/>
  <c r="BS12" i="34"/>
  <c r="BR12" i="34"/>
  <c r="BQ12" i="34"/>
  <c r="BP12" i="34"/>
  <c r="BO12" i="34"/>
  <c r="BN12" i="34"/>
  <c r="BM12" i="34"/>
  <c r="BL12" i="34"/>
  <c r="BK12" i="34"/>
  <c r="BJ12" i="34"/>
  <c r="BI12" i="34"/>
  <c r="BH12" i="34"/>
  <c r="BG12" i="34"/>
  <c r="BF12" i="34"/>
  <c r="BE12" i="34"/>
  <c r="BD12" i="34"/>
  <c r="BC12" i="34"/>
  <c r="BB12" i="34"/>
  <c r="BA12" i="34"/>
  <c r="AZ12" i="34"/>
  <c r="AY12" i="34"/>
  <c r="AX12" i="34"/>
  <c r="AW12" i="34"/>
  <c r="AV12" i="34"/>
  <c r="AU12" i="34"/>
  <c r="AT12" i="34"/>
  <c r="AS12" i="34"/>
  <c r="AR12" i="34"/>
  <c r="AQ12" i="34"/>
  <c r="AP12" i="34"/>
  <c r="AO12" i="34"/>
  <c r="AN12" i="34"/>
  <c r="AM12" i="34"/>
  <c r="AL12" i="34"/>
  <c r="AK12" i="34"/>
  <c r="BS11" i="34"/>
  <c r="BR11" i="34"/>
  <c r="BQ11" i="34"/>
  <c r="BP11" i="34"/>
  <c r="BO11" i="34"/>
  <c r="BN11" i="34"/>
  <c r="BM11" i="34"/>
  <c r="BL11" i="34"/>
  <c r="BK11" i="34"/>
  <c r="BJ11" i="34"/>
  <c r="BI11" i="34"/>
  <c r="BH11" i="34"/>
  <c r="BG11" i="34"/>
  <c r="BF11" i="34"/>
  <c r="BE11" i="34"/>
  <c r="BD11" i="34"/>
  <c r="BC11" i="34"/>
  <c r="BB11" i="34"/>
  <c r="BA11" i="34"/>
  <c r="AZ11" i="34"/>
  <c r="AY11" i="34"/>
  <c r="AX11" i="34"/>
  <c r="AW11" i="34"/>
  <c r="AV11" i="34"/>
  <c r="AU11" i="34"/>
  <c r="AT11" i="34"/>
  <c r="AS11" i="34"/>
  <c r="AR11" i="34"/>
  <c r="AQ11" i="34"/>
  <c r="AP11" i="34"/>
  <c r="AO11" i="34"/>
  <c r="AN11" i="34"/>
  <c r="AM11" i="34"/>
  <c r="AL11" i="34"/>
  <c r="AK11" i="34"/>
  <c r="BS10" i="34"/>
  <c r="BR10" i="34"/>
  <c r="BQ10" i="34"/>
  <c r="BP10" i="34"/>
  <c r="BO10" i="34"/>
  <c r="BN10" i="34"/>
  <c r="BM10" i="34"/>
  <c r="BL10" i="34"/>
  <c r="BK10" i="34"/>
  <c r="BJ10" i="34"/>
  <c r="BI10" i="34"/>
  <c r="BH10" i="34"/>
  <c r="BG10" i="34"/>
  <c r="BF10" i="34"/>
  <c r="BE10" i="34"/>
  <c r="BD10" i="34"/>
  <c r="BC10" i="34"/>
  <c r="BB10" i="34"/>
  <c r="BA10" i="34"/>
  <c r="AZ10" i="34"/>
  <c r="AY10" i="34"/>
  <c r="AX10" i="34"/>
  <c r="AW10" i="34"/>
  <c r="AV10" i="34"/>
  <c r="AU10" i="34"/>
  <c r="AT10" i="34"/>
  <c r="AS10" i="34"/>
  <c r="AR10" i="34"/>
  <c r="AQ10" i="34"/>
  <c r="AP10" i="34"/>
  <c r="AO10" i="34"/>
  <c r="AN10" i="34"/>
  <c r="AM10" i="34"/>
  <c r="AL10" i="34"/>
  <c r="AK10" i="34"/>
  <c r="BM17" i="33"/>
  <c r="BM15" i="33"/>
  <c r="BM14" i="33"/>
  <c r="AD21" i="33"/>
  <c r="BM21" i="33"/>
  <c r="BF17" i="33"/>
  <c r="BF15" i="33"/>
  <c r="BF14" i="33"/>
  <c r="W21" i="33"/>
  <c r="AY17" i="33"/>
  <c r="AY15" i="33"/>
  <c r="AY14" i="33"/>
  <c r="P21" i="33"/>
  <c r="AY21" i="33"/>
  <c r="I21" i="33"/>
  <c r="AR17" i="33"/>
  <c r="AR15" i="33"/>
  <c r="AR14" i="33"/>
  <c r="AK15" i="33"/>
  <c r="AK14" i="33"/>
  <c r="AK17" i="33"/>
  <c r="B21" i="33"/>
  <c r="AK21" i="33"/>
  <c r="AJ22" i="33"/>
  <c r="AJ21" i="33"/>
  <c r="AJ24" i="33"/>
  <c r="BS24" i="33"/>
  <c r="AJ23" i="33"/>
  <c r="BS23" i="33"/>
  <c r="BS22" i="33"/>
  <c r="BS21" i="33"/>
  <c r="BS19" i="33"/>
  <c r="BS18" i="33"/>
  <c r="BS17" i="33"/>
  <c r="BS16" i="33"/>
  <c r="BS15" i="33"/>
  <c r="BS14" i="33"/>
  <c r="BS13" i="33"/>
  <c r="BS12" i="33"/>
  <c r="BS11" i="33"/>
  <c r="BS10" i="33"/>
  <c r="AI22" i="33"/>
  <c r="AI21" i="33"/>
  <c r="AI23" i="33"/>
  <c r="BR23" i="33"/>
  <c r="BR22" i="33"/>
  <c r="BR19" i="33"/>
  <c r="BR18" i="33"/>
  <c r="BR17" i="33"/>
  <c r="BR16" i="33"/>
  <c r="BR15" i="33"/>
  <c r="BR14" i="33"/>
  <c r="BR13" i="33"/>
  <c r="BR12" i="33"/>
  <c r="BR11" i="33"/>
  <c r="BR10" i="33"/>
  <c r="AH22" i="33"/>
  <c r="AH21" i="33"/>
  <c r="BQ21" i="33"/>
  <c r="BQ19" i="33"/>
  <c r="BQ18" i="33"/>
  <c r="BQ17" i="33"/>
  <c r="BQ16" i="33"/>
  <c r="BQ15" i="33"/>
  <c r="BQ14" i="33"/>
  <c r="BQ13" i="33"/>
  <c r="BQ12" i="33"/>
  <c r="BQ11" i="33"/>
  <c r="BQ10" i="33"/>
  <c r="AG22" i="33"/>
  <c r="AG23" i="33"/>
  <c r="AG21" i="33"/>
  <c r="BP21" i="33"/>
  <c r="BP23" i="33"/>
  <c r="BP22" i="33"/>
  <c r="BP19" i="33"/>
  <c r="BP18" i="33"/>
  <c r="BP17" i="33"/>
  <c r="BP16" i="33"/>
  <c r="BP15" i="33"/>
  <c r="BP14" i="33"/>
  <c r="BP13" i="33"/>
  <c r="BP12" i="33"/>
  <c r="BP11" i="33"/>
  <c r="BP10" i="33"/>
  <c r="AF22" i="33"/>
  <c r="AF21" i="33"/>
  <c r="AF24" i="33"/>
  <c r="BO24" i="33"/>
  <c r="AF23" i="33"/>
  <c r="BO23" i="33"/>
  <c r="BO22" i="33"/>
  <c r="BO21" i="33"/>
  <c r="BO19" i="33"/>
  <c r="BO18" i="33"/>
  <c r="BO17" i="33"/>
  <c r="BO16" i="33"/>
  <c r="BO15" i="33"/>
  <c r="BO14" i="33"/>
  <c r="BO13" i="33"/>
  <c r="BO12" i="33"/>
  <c r="BO11" i="33"/>
  <c r="BO10" i="33"/>
  <c r="AE22" i="33"/>
  <c r="AE21" i="33"/>
  <c r="BN21" i="33"/>
  <c r="AE24" i="33"/>
  <c r="BN24" i="33"/>
  <c r="AE23" i="33"/>
  <c r="BN23" i="33"/>
  <c r="BN22" i="33"/>
  <c r="BN19" i="33"/>
  <c r="BN18" i="33"/>
  <c r="BN17" i="33"/>
  <c r="BN16" i="33"/>
  <c r="BN15" i="33"/>
  <c r="BN14" i="33"/>
  <c r="BN13" i="33"/>
  <c r="BN12" i="33"/>
  <c r="BN11" i="33"/>
  <c r="BN10" i="33"/>
  <c r="BM12" i="33"/>
  <c r="BM11" i="33"/>
  <c r="BM10" i="33"/>
  <c r="AC22" i="33"/>
  <c r="AC21" i="33"/>
  <c r="AC24" i="33"/>
  <c r="BL24" i="33"/>
  <c r="AC23" i="33"/>
  <c r="BL23" i="33"/>
  <c r="BL22" i="33"/>
  <c r="BL21" i="33"/>
  <c r="BL19" i="33"/>
  <c r="BL18" i="33"/>
  <c r="BL17" i="33"/>
  <c r="BL16" i="33"/>
  <c r="BL15" i="33"/>
  <c r="BL14" i="33"/>
  <c r="BL13" i="33"/>
  <c r="BL12" i="33"/>
  <c r="BL11" i="33"/>
  <c r="BL10" i="33"/>
  <c r="AB22" i="33"/>
  <c r="AB21" i="33"/>
  <c r="BK21" i="33"/>
  <c r="AB23" i="33"/>
  <c r="BK23" i="33"/>
  <c r="BK22" i="33"/>
  <c r="BK19" i="33"/>
  <c r="BK18" i="33"/>
  <c r="BK17" i="33"/>
  <c r="BK16" i="33"/>
  <c r="BK15" i="33"/>
  <c r="BK14" i="33"/>
  <c r="BK13" i="33"/>
  <c r="BK12" i="33"/>
  <c r="BK11" i="33"/>
  <c r="BK10" i="33"/>
  <c r="AA22" i="33"/>
  <c r="AA21" i="33"/>
  <c r="BJ21" i="33"/>
  <c r="BJ19" i="33"/>
  <c r="BJ18" i="33"/>
  <c r="BJ17" i="33"/>
  <c r="BJ16" i="33"/>
  <c r="BJ15" i="33"/>
  <c r="BJ14" i="33"/>
  <c r="BJ13" i="33"/>
  <c r="BJ12" i="33"/>
  <c r="BJ11" i="33"/>
  <c r="BJ10" i="33"/>
  <c r="Z22" i="33"/>
  <c r="Z23" i="33"/>
  <c r="Z21" i="33"/>
  <c r="BI21" i="33"/>
  <c r="BI23" i="33"/>
  <c r="BI22" i="33"/>
  <c r="BI19" i="33"/>
  <c r="BI18" i="33"/>
  <c r="BI17" i="33"/>
  <c r="BI16" i="33"/>
  <c r="BI15" i="33"/>
  <c r="BI14" i="33"/>
  <c r="BI13" i="33"/>
  <c r="BI12" i="33"/>
  <c r="BI11" i="33"/>
  <c r="BI10" i="33"/>
  <c r="Y22" i="33"/>
  <c r="Y21" i="33"/>
  <c r="Y24" i="33"/>
  <c r="BH24" i="33"/>
  <c r="Y23" i="33"/>
  <c r="BH23" i="33"/>
  <c r="BH22" i="33"/>
  <c r="BH21" i="33"/>
  <c r="BH19" i="33"/>
  <c r="BH18" i="33"/>
  <c r="BH17" i="33"/>
  <c r="BH16" i="33"/>
  <c r="BH15" i="33"/>
  <c r="BH14" i="33"/>
  <c r="BH13" i="33"/>
  <c r="BH12" i="33"/>
  <c r="BH11" i="33"/>
  <c r="BH10" i="33"/>
  <c r="X22" i="33"/>
  <c r="X21" i="33"/>
  <c r="BG21" i="33"/>
  <c r="X23" i="33"/>
  <c r="BG23" i="33"/>
  <c r="BG22" i="33"/>
  <c r="BG19" i="33"/>
  <c r="BG18" i="33"/>
  <c r="BG17" i="33"/>
  <c r="BG16" i="33"/>
  <c r="BG15" i="33"/>
  <c r="BG14" i="33"/>
  <c r="BG13" i="33"/>
  <c r="BG12" i="33"/>
  <c r="BG11" i="33"/>
  <c r="BG10" i="33"/>
  <c r="BF21" i="33"/>
  <c r="BF12" i="33"/>
  <c r="BF11" i="33"/>
  <c r="BF10" i="33"/>
  <c r="V22" i="33"/>
  <c r="V21" i="33"/>
  <c r="V24" i="33"/>
  <c r="BE24" i="33"/>
  <c r="V23" i="33"/>
  <c r="BE23" i="33"/>
  <c r="BE22" i="33"/>
  <c r="BE21" i="33"/>
  <c r="BE19" i="33"/>
  <c r="BE18" i="33"/>
  <c r="BE17" i="33"/>
  <c r="BE16" i="33"/>
  <c r="BE15" i="33"/>
  <c r="BE14" i="33"/>
  <c r="BE13" i="33"/>
  <c r="BE12" i="33"/>
  <c r="BE11" i="33"/>
  <c r="BE10" i="33"/>
  <c r="U22" i="33"/>
  <c r="U21" i="33"/>
  <c r="BD21" i="33"/>
  <c r="U23" i="33"/>
  <c r="BD23" i="33"/>
  <c r="BD22" i="33"/>
  <c r="BD19" i="33"/>
  <c r="BD18" i="33"/>
  <c r="BD17" i="33"/>
  <c r="BD16" i="33"/>
  <c r="BD15" i="33"/>
  <c r="BD14" i="33"/>
  <c r="BD13" i="33"/>
  <c r="BD12" i="33"/>
  <c r="BD11" i="33"/>
  <c r="BD10" i="33"/>
  <c r="T22" i="33"/>
  <c r="T21" i="33"/>
  <c r="BC21" i="33"/>
  <c r="BC19" i="33"/>
  <c r="BC18" i="33"/>
  <c r="BC17" i="33"/>
  <c r="BC16" i="33"/>
  <c r="BC15" i="33"/>
  <c r="BC14" i="33"/>
  <c r="BC13" i="33"/>
  <c r="BC12" i="33"/>
  <c r="BC11" i="33"/>
  <c r="BC10" i="33"/>
  <c r="S22" i="33"/>
  <c r="S23" i="33"/>
  <c r="BB23" i="33"/>
  <c r="S21" i="33"/>
  <c r="BB22" i="33"/>
  <c r="BB21" i="33"/>
  <c r="BB19" i="33"/>
  <c r="BB18" i="33"/>
  <c r="BB17" i="33"/>
  <c r="BB16" i="33"/>
  <c r="BB15" i="33"/>
  <c r="BB14" i="33"/>
  <c r="BB13" i="33"/>
  <c r="BB12" i="33"/>
  <c r="BB11" i="33"/>
  <c r="BB10" i="33"/>
  <c r="R22" i="33"/>
  <c r="R21" i="33"/>
  <c r="R24" i="33"/>
  <c r="BA24" i="33"/>
  <c r="R23" i="33"/>
  <c r="BA23" i="33"/>
  <c r="BA22" i="33"/>
  <c r="BA21" i="33"/>
  <c r="BA19" i="33"/>
  <c r="BA18" i="33"/>
  <c r="BA17" i="33"/>
  <c r="BA16" i="33"/>
  <c r="BA15" i="33"/>
  <c r="BA14" i="33"/>
  <c r="BA13" i="33"/>
  <c r="BA12" i="33"/>
  <c r="BA11" i="33"/>
  <c r="BA10" i="33"/>
  <c r="Q22" i="33"/>
  <c r="Q21" i="33"/>
  <c r="AZ21" i="33"/>
  <c r="Q23" i="33"/>
  <c r="AZ23" i="33"/>
  <c r="AZ22" i="33"/>
  <c r="AZ19" i="33"/>
  <c r="AZ18" i="33"/>
  <c r="AZ17" i="33"/>
  <c r="AZ16" i="33"/>
  <c r="AZ15" i="33"/>
  <c r="AZ14" i="33"/>
  <c r="AZ13" i="33"/>
  <c r="AZ12" i="33"/>
  <c r="AZ11" i="33"/>
  <c r="AZ10" i="33"/>
  <c r="AY12" i="33"/>
  <c r="AY11" i="33"/>
  <c r="AY10" i="33"/>
  <c r="O22" i="33"/>
  <c r="O21" i="33"/>
  <c r="O24" i="33"/>
  <c r="AX24" i="33"/>
  <c r="O23" i="33"/>
  <c r="AX23" i="33"/>
  <c r="AX22" i="33"/>
  <c r="AX21" i="33"/>
  <c r="AX19" i="33"/>
  <c r="AX18" i="33"/>
  <c r="AX17" i="33"/>
  <c r="AX16" i="33"/>
  <c r="AX15" i="33"/>
  <c r="AX14" i="33"/>
  <c r="AX13" i="33"/>
  <c r="AX12" i="33"/>
  <c r="AX11" i="33"/>
  <c r="AX10" i="33"/>
  <c r="N22" i="33"/>
  <c r="N21" i="33"/>
  <c r="AW21" i="33"/>
  <c r="N24" i="33"/>
  <c r="AW24" i="33"/>
  <c r="N23" i="33"/>
  <c r="AW23" i="33"/>
  <c r="AW22" i="33"/>
  <c r="AW19" i="33"/>
  <c r="AW18" i="33"/>
  <c r="AW17" i="33"/>
  <c r="AW16" i="33"/>
  <c r="AW15" i="33"/>
  <c r="AW14" i="33"/>
  <c r="AW13" i="33"/>
  <c r="AW12" i="33"/>
  <c r="AW11" i="33"/>
  <c r="AW10" i="33"/>
  <c r="M22" i="33"/>
  <c r="M21" i="33"/>
  <c r="AV21" i="33"/>
  <c r="AV19" i="33"/>
  <c r="AV18" i="33"/>
  <c r="AV17" i="33"/>
  <c r="AV16" i="33"/>
  <c r="AV15" i="33"/>
  <c r="AV14" i="33"/>
  <c r="AV13" i="33"/>
  <c r="AV12" i="33"/>
  <c r="AV11" i="33"/>
  <c r="AV10" i="33"/>
  <c r="L22" i="33"/>
  <c r="L23" i="33"/>
  <c r="AU23" i="33"/>
  <c r="L21" i="33"/>
  <c r="AU21" i="33"/>
  <c r="AU22" i="33"/>
  <c r="AU19" i="33"/>
  <c r="AU18" i="33"/>
  <c r="AU17" i="33"/>
  <c r="AU16" i="33"/>
  <c r="AU15" i="33"/>
  <c r="AU14" i="33"/>
  <c r="AU13" i="33"/>
  <c r="AU12" i="33"/>
  <c r="AU11" i="33"/>
  <c r="AU10" i="33"/>
  <c r="K22" i="33"/>
  <c r="K21" i="33"/>
  <c r="K24" i="33"/>
  <c r="AT24" i="33"/>
  <c r="K23" i="33"/>
  <c r="AT23" i="33"/>
  <c r="AT22" i="33"/>
  <c r="AT21" i="33"/>
  <c r="AT19" i="33"/>
  <c r="AT18" i="33"/>
  <c r="AT17" i="33"/>
  <c r="AT16" i="33"/>
  <c r="AT15" i="33"/>
  <c r="AT14" i="33"/>
  <c r="AT13" i="33"/>
  <c r="AT12" i="33"/>
  <c r="AT11" i="33"/>
  <c r="AT10" i="33"/>
  <c r="J22" i="33"/>
  <c r="J21" i="33"/>
  <c r="J23" i="33"/>
  <c r="AS23" i="33"/>
  <c r="AS22" i="33"/>
  <c r="AS19" i="33"/>
  <c r="AS18" i="33"/>
  <c r="AS17" i="33"/>
  <c r="AS16" i="33"/>
  <c r="AS15" i="33"/>
  <c r="AS14" i="33"/>
  <c r="AS13" i="33"/>
  <c r="AS12" i="33"/>
  <c r="AS11" i="33"/>
  <c r="AS10" i="33"/>
  <c r="AR21" i="33"/>
  <c r="AR12" i="33"/>
  <c r="AR11" i="33"/>
  <c r="AR10" i="33"/>
  <c r="H22" i="33"/>
  <c r="H21" i="33"/>
  <c r="H24" i="33"/>
  <c r="AQ24" i="33"/>
  <c r="H23" i="33"/>
  <c r="AQ23" i="33"/>
  <c r="AQ22" i="33"/>
  <c r="AQ21" i="33"/>
  <c r="AQ19" i="33"/>
  <c r="AQ18" i="33"/>
  <c r="AQ17" i="33"/>
  <c r="AQ16" i="33"/>
  <c r="AQ15" i="33"/>
  <c r="AQ14" i="33"/>
  <c r="AQ13" i="33"/>
  <c r="AQ12" i="33"/>
  <c r="AQ11" i="33"/>
  <c r="AQ10" i="33"/>
  <c r="G22" i="33"/>
  <c r="G21" i="33"/>
  <c r="AP21" i="33"/>
  <c r="G24" i="33"/>
  <c r="AP24" i="33"/>
  <c r="G23" i="33"/>
  <c r="AP23" i="33"/>
  <c r="AP22" i="33"/>
  <c r="AP19" i="33"/>
  <c r="AP18" i="33"/>
  <c r="AP17" i="33"/>
  <c r="AP16" i="33"/>
  <c r="AP15" i="33"/>
  <c r="AP14" i="33"/>
  <c r="AP13" i="33"/>
  <c r="AP12" i="33"/>
  <c r="AP11" i="33"/>
  <c r="AP10" i="33"/>
  <c r="F22" i="33"/>
  <c r="F21" i="33"/>
  <c r="AO21" i="33"/>
  <c r="AO19" i="33"/>
  <c r="AO18" i="33"/>
  <c r="AO17" i="33"/>
  <c r="AO16" i="33"/>
  <c r="AO15" i="33"/>
  <c r="AO14" i="33"/>
  <c r="AO13" i="33"/>
  <c r="AO12" i="33"/>
  <c r="AO11" i="33"/>
  <c r="AO10" i="33"/>
  <c r="E22" i="33"/>
  <c r="E23" i="33"/>
  <c r="E21" i="33"/>
  <c r="AN23" i="33"/>
  <c r="AN22" i="33"/>
  <c r="AN21" i="33"/>
  <c r="AN19" i="33"/>
  <c r="AN18" i="33"/>
  <c r="AN17" i="33"/>
  <c r="AN16" i="33"/>
  <c r="AN15" i="33"/>
  <c r="AN14" i="33"/>
  <c r="AN13" i="33"/>
  <c r="AN12" i="33"/>
  <c r="AN11" i="33"/>
  <c r="AN10" i="33"/>
  <c r="D22" i="33"/>
  <c r="D21" i="33"/>
  <c r="D24" i="33"/>
  <c r="AM24" i="33"/>
  <c r="D23" i="33"/>
  <c r="AM23" i="33"/>
  <c r="AM22" i="33"/>
  <c r="AM21" i="33"/>
  <c r="AM19" i="33"/>
  <c r="AM18" i="33"/>
  <c r="AM17" i="33"/>
  <c r="AM16" i="33"/>
  <c r="AM15" i="33"/>
  <c r="AM14" i="33"/>
  <c r="AM13" i="33"/>
  <c r="AM12" i="33"/>
  <c r="AM11" i="33"/>
  <c r="AM10" i="33"/>
  <c r="C22" i="33"/>
  <c r="C21" i="33"/>
  <c r="AL21" i="33"/>
  <c r="C24" i="33"/>
  <c r="AL24" i="33"/>
  <c r="C23" i="33"/>
  <c r="AL23" i="33"/>
  <c r="AL22" i="33"/>
  <c r="AL19" i="33"/>
  <c r="AL16" i="33"/>
  <c r="AK12" i="33"/>
  <c r="AK11" i="33"/>
  <c r="AL18" i="33"/>
  <c r="AL17" i="33"/>
  <c r="AL15" i="33"/>
  <c r="AL14" i="33"/>
  <c r="AL13" i="33"/>
  <c r="AL12" i="33"/>
  <c r="AL11" i="33"/>
  <c r="AL10" i="33"/>
  <c r="AC25" i="33"/>
  <c r="AK10" i="33"/>
  <c r="U22" i="32"/>
  <c r="BI22" i="32"/>
  <c r="V22" i="32"/>
  <c r="W22" i="32"/>
  <c r="BK22" i="32"/>
  <c r="X22" i="32"/>
  <c r="X23" i="32"/>
  <c r="X25" i="32"/>
  <c r="BL25" i="32"/>
  <c r="BL22" i="32"/>
  <c r="Y22" i="32"/>
  <c r="Z22" i="32"/>
  <c r="AA22" i="32"/>
  <c r="BO22" i="32"/>
  <c r="CC20" i="32"/>
  <c r="CC19" i="32"/>
  <c r="CC18" i="32"/>
  <c r="CC17" i="32"/>
  <c r="CC16" i="32"/>
  <c r="CC15" i="32"/>
  <c r="CC14" i="32"/>
  <c r="CC13" i="32"/>
  <c r="CC12" i="32"/>
  <c r="CC11" i="32"/>
  <c r="CB20" i="32"/>
  <c r="CB19" i="32"/>
  <c r="CB18" i="32"/>
  <c r="CB17" i="32"/>
  <c r="CB16" i="32"/>
  <c r="CB15" i="32"/>
  <c r="CB14" i="32"/>
  <c r="CB13" i="32"/>
  <c r="CB12" i="32"/>
  <c r="CB11" i="32"/>
  <c r="CA20" i="32"/>
  <c r="CA19" i="32"/>
  <c r="CA18" i="32"/>
  <c r="CA17" i="32"/>
  <c r="CA16" i="32"/>
  <c r="CA15" i="32"/>
  <c r="CA14" i="32"/>
  <c r="CA13" i="32"/>
  <c r="CA12" i="32"/>
  <c r="CA11" i="32"/>
  <c r="BZ20" i="32"/>
  <c r="BZ19" i="32"/>
  <c r="BZ18" i="32"/>
  <c r="BZ17" i="32"/>
  <c r="BZ16" i="32"/>
  <c r="BZ15" i="32"/>
  <c r="BZ14" i="32"/>
  <c r="BZ13" i="32"/>
  <c r="BZ12" i="32"/>
  <c r="BZ11" i="32"/>
  <c r="BY20" i="32"/>
  <c r="BY19" i="32"/>
  <c r="BY18" i="32"/>
  <c r="BY17" i="32"/>
  <c r="BY16" i="32"/>
  <c r="BY15" i="32"/>
  <c r="BY14" i="32"/>
  <c r="BY13" i="32"/>
  <c r="BY12" i="32"/>
  <c r="BY11" i="32"/>
  <c r="BX20" i="32"/>
  <c r="BX19" i="32"/>
  <c r="BX18" i="32"/>
  <c r="BX17" i="32"/>
  <c r="BX16" i="32"/>
  <c r="BX15" i="32"/>
  <c r="BX14" i="32"/>
  <c r="BX13" i="32"/>
  <c r="BX12" i="32"/>
  <c r="BX11" i="32"/>
  <c r="BW18" i="32"/>
  <c r="BW16" i="32"/>
  <c r="BW15" i="32"/>
  <c r="BW13" i="32"/>
  <c r="BW12" i="32"/>
  <c r="BW11" i="32"/>
  <c r="BV20" i="32"/>
  <c r="BV19" i="32"/>
  <c r="BV18" i="32"/>
  <c r="BV17" i="32"/>
  <c r="BV16" i="32"/>
  <c r="BV15" i="32"/>
  <c r="BV14" i="32"/>
  <c r="BV13" i="32"/>
  <c r="BV12" i="32"/>
  <c r="BV11" i="32"/>
  <c r="BU20" i="32"/>
  <c r="BU19" i="32"/>
  <c r="BU18" i="32"/>
  <c r="BU17" i="32"/>
  <c r="BU16" i="32"/>
  <c r="BU15" i="32"/>
  <c r="BU14" i="32"/>
  <c r="BU13" i="32"/>
  <c r="BU12" i="32"/>
  <c r="BU11" i="32"/>
  <c r="BT20" i="32"/>
  <c r="BT19" i="32"/>
  <c r="BT18" i="32"/>
  <c r="BT17" i="32"/>
  <c r="BT16" i="32"/>
  <c r="BT15" i="32"/>
  <c r="BT14" i="32"/>
  <c r="BT13" i="32"/>
  <c r="BT12" i="32"/>
  <c r="BT11" i="32"/>
  <c r="BS20" i="32"/>
  <c r="BS19" i="32"/>
  <c r="BS18" i="32"/>
  <c r="BS17" i="32"/>
  <c r="BS16" i="32"/>
  <c r="BS15" i="32"/>
  <c r="BS14" i="32"/>
  <c r="BS13" i="32"/>
  <c r="BS12" i="32"/>
  <c r="BS11" i="32"/>
  <c r="BR20" i="32"/>
  <c r="BR19" i="32"/>
  <c r="BR18" i="32"/>
  <c r="BR17" i="32"/>
  <c r="BR16" i="32"/>
  <c r="BR15" i="32"/>
  <c r="BR14" i="32"/>
  <c r="BR13" i="32"/>
  <c r="BR12" i="32"/>
  <c r="BR11" i="32"/>
  <c r="BQ20" i="32"/>
  <c r="BQ19" i="32"/>
  <c r="BQ18" i="32"/>
  <c r="BQ17" i="32"/>
  <c r="BQ16" i="32"/>
  <c r="BQ15" i="32"/>
  <c r="BQ14" i="32"/>
  <c r="BQ13" i="32"/>
  <c r="BQ12" i="32"/>
  <c r="BQ11" i="32"/>
  <c r="BP18" i="32"/>
  <c r="BP16" i="32"/>
  <c r="BP15" i="32"/>
  <c r="BP13" i="32"/>
  <c r="BP12" i="32"/>
  <c r="BP11" i="32"/>
  <c r="BO20" i="32"/>
  <c r="BO19" i="32"/>
  <c r="BO18" i="32"/>
  <c r="BO17" i="32"/>
  <c r="BO16" i="32"/>
  <c r="BO15" i="32"/>
  <c r="BO14" i="32"/>
  <c r="BO13" i="32"/>
  <c r="BO12" i="32"/>
  <c r="BO11" i="32"/>
  <c r="BN20" i="32"/>
  <c r="BN19" i="32"/>
  <c r="BN18" i="32"/>
  <c r="BN17" i="32"/>
  <c r="BN16" i="32"/>
  <c r="BN15" i="32"/>
  <c r="BN14" i="32"/>
  <c r="BN13" i="32"/>
  <c r="BN12" i="32"/>
  <c r="BN11" i="32"/>
  <c r="BM20" i="32"/>
  <c r="BM19" i="32"/>
  <c r="BM18" i="32"/>
  <c r="BM17" i="32"/>
  <c r="BM16" i="32"/>
  <c r="BM15" i="32"/>
  <c r="BM14" i="32"/>
  <c r="BM13" i="32"/>
  <c r="BM12" i="32"/>
  <c r="BM11" i="32"/>
  <c r="BL20" i="32"/>
  <c r="BL19" i="32"/>
  <c r="BL18" i="32"/>
  <c r="BL17" i="32"/>
  <c r="BL16" i="32"/>
  <c r="BL15" i="32"/>
  <c r="BL14" i="32"/>
  <c r="BL13" i="32"/>
  <c r="BL12" i="32"/>
  <c r="BL11" i="32"/>
  <c r="BK20" i="32"/>
  <c r="BK19" i="32"/>
  <c r="BK18" i="32"/>
  <c r="BK17" i="32"/>
  <c r="BK16" i="32"/>
  <c r="BK15" i="32"/>
  <c r="BK14" i="32"/>
  <c r="BK13" i="32"/>
  <c r="BK12" i="32"/>
  <c r="BK11" i="32"/>
  <c r="BJ20" i="32"/>
  <c r="BJ19" i="32"/>
  <c r="BJ18" i="32"/>
  <c r="BJ17" i="32"/>
  <c r="BJ16" i="32"/>
  <c r="BJ15" i="32"/>
  <c r="BJ14" i="32"/>
  <c r="BJ13" i="32"/>
  <c r="BJ12" i="32"/>
  <c r="BJ11" i="32"/>
  <c r="BI18" i="32"/>
  <c r="BI16" i="32"/>
  <c r="BI15" i="32"/>
  <c r="BI13" i="32"/>
  <c r="BI12" i="32"/>
  <c r="BI11" i="32"/>
  <c r="BH20" i="32"/>
  <c r="BH19" i="32"/>
  <c r="BH18" i="32"/>
  <c r="BH17" i="32"/>
  <c r="BH16" i="32"/>
  <c r="BH15" i="32"/>
  <c r="BH14" i="32"/>
  <c r="BH13" i="32"/>
  <c r="BH12" i="32"/>
  <c r="BH11" i="32"/>
  <c r="BG20" i="32"/>
  <c r="BG19" i="32"/>
  <c r="BG18" i="32"/>
  <c r="BG17" i="32"/>
  <c r="BG16" i="32"/>
  <c r="BG15" i="32"/>
  <c r="BG14" i="32"/>
  <c r="BG13" i="32"/>
  <c r="BG12" i="32"/>
  <c r="BG11" i="32"/>
  <c r="BF20" i="32"/>
  <c r="BF19" i="32"/>
  <c r="BF18" i="32"/>
  <c r="BF17" i="32"/>
  <c r="BF16" i="32"/>
  <c r="BF15" i="32"/>
  <c r="BF14" i="32"/>
  <c r="BF13" i="32"/>
  <c r="BF12" i="32"/>
  <c r="BF11" i="32"/>
  <c r="BE20" i="32"/>
  <c r="BE19" i="32"/>
  <c r="BE18" i="32"/>
  <c r="BE17" i="32"/>
  <c r="BE16" i="32"/>
  <c r="BE15" i="32"/>
  <c r="BE14" i="32"/>
  <c r="BE13" i="32"/>
  <c r="BE12" i="32"/>
  <c r="BE11" i="32"/>
  <c r="BD20" i="32"/>
  <c r="BD19" i="32"/>
  <c r="BD18" i="32"/>
  <c r="BD17" i="32"/>
  <c r="BD16" i="32"/>
  <c r="BD15" i="32"/>
  <c r="BD14" i="32"/>
  <c r="BD13" i="32"/>
  <c r="BD12" i="32"/>
  <c r="BD11" i="32"/>
  <c r="BC20" i="32"/>
  <c r="BC19" i="32"/>
  <c r="BC18" i="32"/>
  <c r="BC17" i="32"/>
  <c r="BC16" i="32"/>
  <c r="BC15" i="32"/>
  <c r="BC14" i="32"/>
  <c r="BC13" i="32"/>
  <c r="BC12" i="32"/>
  <c r="BC11" i="32"/>
  <c r="BB18" i="32"/>
  <c r="BB16" i="32"/>
  <c r="BB15" i="32"/>
  <c r="BB13" i="32"/>
  <c r="BB12" i="32"/>
  <c r="BB11" i="32"/>
  <c r="BA20" i="32"/>
  <c r="BA19" i="32"/>
  <c r="BA18" i="32"/>
  <c r="BA17" i="32"/>
  <c r="BA16" i="32"/>
  <c r="BA15" i="32"/>
  <c r="BA14" i="32"/>
  <c r="BA13" i="32"/>
  <c r="BA12" i="32"/>
  <c r="BA11" i="32"/>
  <c r="AZ20" i="32"/>
  <c r="AZ19" i="32"/>
  <c r="AZ18" i="32"/>
  <c r="AZ17" i="32"/>
  <c r="AZ16" i="32"/>
  <c r="AZ15" i="32"/>
  <c r="AZ14" i="32"/>
  <c r="AZ13" i="32"/>
  <c r="AZ12" i="32"/>
  <c r="AZ11" i="32"/>
  <c r="AY20" i="32"/>
  <c r="AY19" i="32"/>
  <c r="AY18" i="32"/>
  <c r="AY17" i="32"/>
  <c r="AY16" i="32"/>
  <c r="AY15" i="32"/>
  <c r="AY14" i="32"/>
  <c r="AY13" i="32"/>
  <c r="AY12" i="32"/>
  <c r="AY11" i="32"/>
  <c r="AX20" i="32"/>
  <c r="AX19" i="32"/>
  <c r="AX18" i="32"/>
  <c r="AX17" i="32"/>
  <c r="AX16" i="32"/>
  <c r="AX15" i="32"/>
  <c r="AX14" i="32"/>
  <c r="AX13" i="32"/>
  <c r="AX12" i="32"/>
  <c r="AX11" i="32"/>
  <c r="AW20" i="32"/>
  <c r="AW19" i="32"/>
  <c r="AW18" i="32"/>
  <c r="AW17" i="32"/>
  <c r="AW16" i="32"/>
  <c r="AW15" i="32"/>
  <c r="AW14" i="32"/>
  <c r="AW13" i="32"/>
  <c r="AW12" i="32"/>
  <c r="AW11" i="32"/>
  <c r="AV20" i="32"/>
  <c r="AV17" i="32"/>
  <c r="AI22" i="32"/>
  <c r="AJ23" i="32"/>
  <c r="BX23" i="32"/>
  <c r="AK23" i="32"/>
  <c r="AL23" i="32"/>
  <c r="AM23" i="32"/>
  <c r="AN23" i="32"/>
  <c r="AO23" i="32"/>
  <c r="AO26" i="32"/>
  <c r="AO24" i="32"/>
  <c r="CC24" i="32"/>
  <c r="AC23" i="32"/>
  <c r="AD23" i="32"/>
  <c r="AE23" i="32"/>
  <c r="BS23" i="32"/>
  <c r="AF23" i="32"/>
  <c r="AG23" i="32"/>
  <c r="AG24" i="32"/>
  <c r="BU24" i="32"/>
  <c r="AH23" i="32"/>
  <c r="V23" i="32"/>
  <c r="W23" i="32"/>
  <c r="Y23" i="32"/>
  <c r="Z23" i="32"/>
  <c r="AA23" i="32"/>
  <c r="BO23" i="32"/>
  <c r="AA26" i="32"/>
  <c r="O23" i="32"/>
  <c r="O24" i="32"/>
  <c r="P23" i="32"/>
  <c r="Q23" i="32"/>
  <c r="R23" i="32"/>
  <c r="R22" i="32"/>
  <c r="R25" i="32"/>
  <c r="BF25" i="32"/>
  <c r="S23" i="32"/>
  <c r="BG23" i="32"/>
  <c r="T23" i="32"/>
  <c r="H23" i="32"/>
  <c r="I23" i="32"/>
  <c r="AW23" i="32"/>
  <c r="J23" i="32"/>
  <c r="AX23" i="32"/>
  <c r="K23" i="32"/>
  <c r="K24" i="32"/>
  <c r="AY24" i="32"/>
  <c r="L23" i="32"/>
  <c r="M23" i="32"/>
  <c r="AB22" i="32"/>
  <c r="BP22" i="32"/>
  <c r="N22" i="32"/>
  <c r="BB22" i="32"/>
  <c r="CC23" i="32"/>
  <c r="BZ23" i="32"/>
  <c r="BY23" i="32"/>
  <c r="BV23" i="32"/>
  <c r="BU23" i="32"/>
  <c r="BT23" i="32"/>
  <c r="BR23" i="32"/>
  <c r="BN23" i="32"/>
  <c r="BM23" i="32"/>
  <c r="BL23" i="32"/>
  <c r="BK23" i="32"/>
  <c r="BJ23" i="32"/>
  <c r="BH23" i="32"/>
  <c r="BF23" i="32"/>
  <c r="BD23" i="32"/>
  <c r="BC23" i="32"/>
  <c r="BA23" i="32"/>
  <c r="AZ23" i="32"/>
  <c r="AY23" i="32"/>
  <c r="AO22" i="32"/>
  <c r="CC22" i="32"/>
  <c r="AN22" i="32"/>
  <c r="CB22" i="32"/>
  <c r="AM22" i="32"/>
  <c r="CA22" i="32"/>
  <c r="AL22" i="32"/>
  <c r="AL24" i="32"/>
  <c r="BZ24" i="32"/>
  <c r="AK22" i="32"/>
  <c r="BY22" i="32"/>
  <c r="AK25" i="32"/>
  <c r="BY25" i="32"/>
  <c r="AK24" i="32"/>
  <c r="BY24" i="32"/>
  <c r="AJ22" i="32"/>
  <c r="BX22" i="32"/>
  <c r="AJ24" i="32"/>
  <c r="BX24" i="32"/>
  <c r="BW22" i="32"/>
  <c r="AH22" i="32"/>
  <c r="AH24" i="32"/>
  <c r="BV24" i="32"/>
  <c r="BV22" i="32"/>
  <c r="AG22" i="32"/>
  <c r="AG25" i="32"/>
  <c r="BU25" i="32"/>
  <c r="BU22" i="32"/>
  <c r="AF22" i="32"/>
  <c r="BT22" i="32"/>
  <c r="AF24" i="32"/>
  <c r="BT24" i="32"/>
  <c r="AE22" i="32"/>
  <c r="AE25" i="32"/>
  <c r="BS25" i="32"/>
  <c r="AE24" i="32"/>
  <c r="BS24" i="32"/>
  <c r="BS22" i="32"/>
  <c r="AD22" i="32"/>
  <c r="AD25" i="32"/>
  <c r="BR25" i="32"/>
  <c r="AD24" i="32"/>
  <c r="BR24" i="32"/>
  <c r="BR22" i="32"/>
  <c r="AC22" i="32"/>
  <c r="AC25" i="32"/>
  <c r="BQ25" i="32"/>
  <c r="BQ22" i="32"/>
  <c r="AA25" i="32"/>
  <c r="BO25" i="32"/>
  <c r="AA24" i="32"/>
  <c r="BO24" i="32"/>
  <c r="Z24" i="32"/>
  <c r="BN24" i="32"/>
  <c r="Y24" i="32"/>
  <c r="BM24" i="32"/>
  <c r="X24" i="32"/>
  <c r="BL24" i="32"/>
  <c r="W25" i="32"/>
  <c r="BK25" i="32"/>
  <c r="W24" i="32"/>
  <c r="BK24" i="32"/>
  <c r="V24" i="32"/>
  <c r="BJ24" i="32"/>
  <c r="T22" i="32"/>
  <c r="T24" i="32"/>
  <c r="BH24" i="32"/>
  <c r="S22" i="32"/>
  <c r="BG22" i="32"/>
  <c r="S24" i="32"/>
  <c r="BG24" i="32"/>
  <c r="BF22" i="32"/>
  <c r="R24" i="32"/>
  <c r="BF24" i="32"/>
  <c r="Q22" i="32"/>
  <c r="BE22" i="32"/>
  <c r="P22" i="32"/>
  <c r="P24" i="32"/>
  <c r="BD24" i="32"/>
  <c r="O22" i="32"/>
  <c r="BC22" i="32"/>
  <c r="BC24" i="32"/>
  <c r="M22" i="32"/>
  <c r="M25" i="32"/>
  <c r="BA25" i="32"/>
  <c r="M24" i="32"/>
  <c r="BA24" i="32"/>
  <c r="BA22" i="32"/>
  <c r="L22" i="32"/>
  <c r="L25" i="32"/>
  <c r="AZ25" i="32"/>
  <c r="L24" i="32"/>
  <c r="AZ24" i="32"/>
  <c r="AZ22" i="32"/>
  <c r="K22" i="32"/>
  <c r="K25" i="32"/>
  <c r="AY25" i="32"/>
  <c r="AY22" i="32"/>
  <c r="J22" i="32"/>
  <c r="J24" i="32"/>
  <c r="AX24" i="32"/>
  <c r="I22" i="32"/>
  <c r="I24" i="32"/>
  <c r="AW24" i="32"/>
  <c r="AW22" i="32"/>
  <c r="H22" i="32"/>
  <c r="AV22" i="32"/>
  <c r="AV19" i="32"/>
  <c r="AV18" i="32"/>
  <c r="AV16" i="32"/>
  <c r="AV15" i="32"/>
  <c r="AV14" i="32"/>
  <c r="AV13" i="32"/>
  <c r="AV12" i="32"/>
  <c r="AV11" i="32"/>
  <c r="G22" i="32"/>
  <c r="AU22" i="32"/>
  <c r="AU18" i="32"/>
  <c r="AU16" i="32"/>
  <c r="AU15" i="32"/>
  <c r="AU13" i="32"/>
  <c r="AU12" i="32"/>
  <c r="AU11" i="32"/>
  <c r="F22" i="32"/>
  <c r="AT22" i="32"/>
  <c r="AT16" i="32"/>
  <c r="AT15" i="32"/>
  <c r="AT13" i="32"/>
  <c r="AT12" i="32"/>
  <c r="AT11" i="32"/>
  <c r="E22" i="32"/>
  <c r="AS22" i="32"/>
  <c r="AS15" i="32"/>
  <c r="AS13" i="32"/>
  <c r="AS12" i="32"/>
  <c r="AS11" i="32"/>
  <c r="D22" i="32"/>
  <c r="AR22" i="32"/>
  <c r="AR18" i="32"/>
  <c r="AR16" i="32"/>
  <c r="AR15" i="32"/>
  <c r="AR13" i="32"/>
  <c r="AR12" i="32"/>
  <c r="AR11" i="32"/>
  <c r="C22" i="32"/>
  <c r="AQ22" i="32"/>
  <c r="AQ18" i="32"/>
  <c r="AQ16" i="32"/>
  <c r="AQ15" i="32"/>
  <c r="AQ13" i="32"/>
  <c r="AQ12" i="32"/>
  <c r="AQ11" i="32"/>
  <c r="AP11" i="32"/>
  <c r="B22" i="32"/>
  <c r="AP22" i="32"/>
  <c r="AP18" i="32"/>
  <c r="AP16" i="32"/>
  <c r="AP15" i="32"/>
  <c r="AP13" i="32"/>
  <c r="AP12" i="32"/>
  <c r="CB14" i="29"/>
  <c r="CC14" i="29"/>
  <c r="CD14" i="29"/>
  <c r="CE14" i="29"/>
  <c r="CF14" i="29"/>
  <c r="CG14" i="29"/>
  <c r="CH14" i="29"/>
  <c r="CI14" i="29"/>
  <c r="CJ14" i="29"/>
  <c r="CK14" i="29"/>
  <c r="CB15" i="29"/>
  <c r="CC15" i="29"/>
  <c r="CD15" i="29"/>
  <c r="CE15" i="29"/>
  <c r="CF15" i="29"/>
  <c r="CG15" i="29"/>
  <c r="CH15" i="29"/>
  <c r="CI15" i="29"/>
  <c r="CJ15" i="29"/>
  <c r="CK15" i="29"/>
  <c r="CB16" i="29"/>
  <c r="CC16" i="29"/>
  <c r="CD16" i="29"/>
  <c r="CE16" i="29"/>
  <c r="CF16" i="29"/>
  <c r="CG16" i="29"/>
  <c r="CH16" i="29"/>
  <c r="CI16" i="29"/>
  <c r="CJ16" i="29"/>
  <c r="CK16" i="29"/>
  <c r="CB17" i="29"/>
  <c r="CC17" i="29"/>
  <c r="CD17" i="29"/>
  <c r="CE17" i="29"/>
  <c r="CF17" i="29"/>
  <c r="CG17" i="29"/>
  <c r="CH17" i="29"/>
  <c r="CI17" i="29"/>
  <c r="CJ17" i="29"/>
  <c r="CK17" i="29"/>
  <c r="CB18" i="29"/>
  <c r="CC18" i="29"/>
  <c r="CD18" i="29"/>
  <c r="CE18" i="29"/>
  <c r="CF18" i="29"/>
  <c r="CG18" i="29"/>
  <c r="CH18" i="29"/>
  <c r="CI18" i="29"/>
  <c r="CJ18" i="29"/>
  <c r="CK18" i="29"/>
  <c r="CB19" i="29"/>
  <c r="CC19" i="29"/>
  <c r="CD19" i="29"/>
  <c r="CE19" i="29"/>
  <c r="CF19" i="29"/>
  <c r="CG19" i="29"/>
  <c r="CH19" i="29"/>
  <c r="CI19" i="29"/>
  <c r="CJ19" i="29"/>
  <c r="CK19" i="29"/>
  <c r="CB20" i="29"/>
  <c r="CC20" i="29"/>
  <c r="CD20" i="29"/>
  <c r="CE20" i="29"/>
  <c r="CF20" i="29"/>
  <c r="CG20" i="29"/>
  <c r="CH20" i="29"/>
  <c r="CI20" i="29"/>
  <c r="CJ20" i="29"/>
  <c r="CK20" i="29"/>
  <c r="CB21" i="29"/>
  <c r="CC21" i="29"/>
  <c r="CD21" i="29"/>
  <c r="CE21" i="29"/>
  <c r="CF21" i="29"/>
  <c r="CG21" i="29"/>
  <c r="CH21" i="29"/>
  <c r="CI21" i="29"/>
  <c r="CJ21" i="29"/>
  <c r="CK21" i="29"/>
  <c r="CB22" i="29"/>
  <c r="CC22" i="29"/>
  <c r="CD22" i="29"/>
  <c r="CE22" i="29"/>
  <c r="CF22" i="29"/>
  <c r="CG22" i="29"/>
  <c r="CH22" i="29"/>
  <c r="CI22" i="29"/>
  <c r="CJ22" i="29"/>
  <c r="CK22" i="29"/>
  <c r="CB23" i="29"/>
  <c r="CC23" i="29"/>
  <c r="CD23" i="29"/>
  <c r="CE23" i="29"/>
  <c r="CF23" i="29"/>
  <c r="CG23" i="29"/>
  <c r="CH23" i="29"/>
  <c r="CI23" i="29"/>
  <c r="CJ23" i="29"/>
  <c r="CK23" i="29"/>
  <c r="CB24" i="29"/>
  <c r="CC24" i="29"/>
  <c r="CD24" i="29"/>
  <c r="CE24" i="29"/>
  <c r="CF24" i="29"/>
  <c r="CG24" i="29"/>
  <c r="CH24" i="29"/>
  <c r="CI24" i="29"/>
  <c r="CJ24" i="29"/>
  <c r="CK24" i="29"/>
  <c r="CB25" i="29"/>
  <c r="CC25" i="29"/>
  <c r="CD25" i="29"/>
  <c r="CE25" i="29"/>
  <c r="CF25" i="29"/>
  <c r="CG25" i="29"/>
  <c r="CH25" i="29"/>
  <c r="CI25" i="29"/>
  <c r="CJ25" i="29"/>
  <c r="CK25" i="29"/>
  <c r="CB26" i="29"/>
  <c r="CC26" i="29"/>
  <c r="CD26" i="29"/>
  <c r="CE26" i="29"/>
  <c r="CF26" i="29"/>
  <c r="CG26" i="29"/>
  <c r="CH26" i="29"/>
  <c r="CI26" i="29"/>
  <c r="CJ26" i="29"/>
  <c r="CK26" i="29"/>
  <c r="CB27" i="29"/>
  <c r="CB29" i="29"/>
  <c r="CB36" i="29"/>
  <c r="CC27" i="29"/>
  <c r="CD27" i="29"/>
  <c r="CE27" i="29"/>
  <c r="CF27" i="29"/>
  <c r="CG27" i="29"/>
  <c r="CH27" i="29"/>
  <c r="CH29" i="29"/>
  <c r="CH36" i="29"/>
  <c r="CI27" i="29"/>
  <c r="CI29" i="29"/>
  <c r="CI36" i="29"/>
  <c r="CJ27" i="29"/>
  <c r="CK27" i="29"/>
  <c r="CB28" i="29"/>
  <c r="CC28" i="29"/>
  <c r="CC29" i="29"/>
  <c r="CC31" i="29"/>
  <c r="CC34" i="29"/>
  <c r="CD28" i="29"/>
  <c r="CE28" i="29"/>
  <c r="CF28" i="29"/>
  <c r="CF30" i="29"/>
  <c r="CF35" i="29"/>
  <c r="CG28" i="29"/>
  <c r="CH28" i="29"/>
  <c r="CI28" i="29"/>
  <c r="CI30" i="29"/>
  <c r="CI35" i="29"/>
  <c r="CJ28" i="29"/>
  <c r="CK28" i="29"/>
  <c r="CK29" i="29"/>
  <c r="CK31" i="29"/>
  <c r="CK34" i="29"/>
  <c r="CD29" i="29"/>
  <c r="CD36" i="29"/>
  <c r="CE29" i="29"/>
  <c r="CE36" i="29"/>
  <c r="CF29" i="29"/>
  <c r="CF36" i="29"/>
  <c r="CG29" i="29"/>
  <c r="CG36" i="29"/>
  <c r="CJ29" i="29"/>
  <c r="CB30" i="29"/>
  <c r="CB35" i="29"/>
  <c r="CC30" i="29"/>
  <c r="CD30" i="29"/>
  <c r="CD35" i="29"/>
  <c r="CE30" i="29"/>
  <c r="CG30" i="29"/>
  <c r="CH30" i="29"/>
  <c r="CJ30" i="29"/>
  <c r="CJ35" i="29"/>
  <c r="CK30" i="29"/>
  <c r="CB31" i="29"/>
  <c r="CC38" i="29"/>
  <c r="CD31" i="29"/>
  <c r="CE31" i="29"/>
  <c r="CF31" i="29"/>
  <c r="CG31" i="29"/>
  <c r="CH31" i="29"/>
  <c r="CI31" i="29"/>
  <c r="CJ31" i="29"/>
  <c r="CK38" i="29"/>
  <c r="CB32" i="29"/>
  <c r="CC32" i="29"/>
  <c r="CD32" i="29"/>
  <c r="CE32" i="29"/>
  <c r="CF32" i="29"/>
  <c r="CG32" i="29"/>
  <c r="CH32" i="29"/>
  <c r="CI32" i="29"/>
  <c r="CJ32" i="29"/>
  <c r="CK32" i="29"/>
  <c r="CD34" i="29"/>
  <c r="CE34" i="29"/>
  <c r="CE38" i="29"/>
  <c r="CF34" i="29"/>
  <c r="CF37" i="29"/>
  <c r="CC35" i="29"/>
  <c r="CE35" i="29"/>
  <c r="CK35" i="29"/>
  <c r="CC36" i="29"/>
  <c r="CJ36" i="29"/>
  <c r="CK36" i="29"/>
  <c r="CM23" i="29"/>
  <c r="CN23" i="29"/>
  <c r="CO23" i="29"/>
  <c r="CP23" i="29"/>
  <c r="CQ23" i="29"/>
  <c r="CR23" i="29"/>
  <c r="CS23" i="29"/>
  <c r="CT23" i="29"/>
  <c r="CU23" i="29"/>
  <c r="CV23" i="29"/>
  <c r="CW23" i="29"/>
  <c r="CX23" i="29"/>
  <c r="CY23" i="29"/>
  <c r="CZ23" i="29"/>
  <c r="DA23" i="29"/>
  <c r="DB23" i="29"/>
  <c r="DC23" i="29"/>
  <c r="DD23" i="29"/>
  <c r="DE23" i="29"/>
  <c r="DF23" i="29"/>
  <c r="DG23" i="29"/>
  <c r="DH23" i="29"/>
  <c r="DI23" i="29"/>
  <c r="DJ23" i="29"/>
  <c r="DK23" i="29"/>
  <c r="DL23" i="29"/>
  <c r="DM23" i="29"/>
  <c r="DN23" i="29"/>
  <c r="DO23" i="29"/>
  <c r="DP23" i="29"/>
  <c r="DQ23" i="29"/>
  <c r="DR23" i="29"/>
  <c r="DS23" i="29"/>
  <c r="DT23" i="29"/>
  <c r="DU23" i="29"/>
  <c r="DV23" i="29"/>
  <c r="DW23" i="29"/>
  <c r="DX23" i="29"/>
  <c r="DY23" i="29"/>
  <c r="DZ23" i="29"/>
  <c r="EA23" i="29"/>
  <c r="EB23" i="29"/>
  <c r="EC23" i="29"/>
  <c r="ED23" i="29"/>
  <c r="EE23" i="29"/>
  <c r="EF23" i="29"/>
  <c r="EG23" i="29"/>
  <c r="EH23" i="29"/>
  <c r="EI23" i="29"/>
  <c r="EJ23" i="29"/>
  <c r="EK23" i="29"/>
  <c r="EL23" i="29"/>
  <c r="EM23" i="29"/>
  <c r="EN23" i="29"/>
  <c r="EO23" i="29"/>
  <c r="EP23" i="29"/>
  <c r="EQ23" i="29"/>
  <c r="ER23" i="29"/>
  <c r="ES23" i="29"/>
  <c r="ET23" i="29"/>
  <c r="EU23" i="29"/>
  <c r="EV23" i="29"/>
  <c r="EW23" i="29"/>
  <c r="EX23" i="29"/>
  <c r="EY23" i="29"/>
  <c r="EZ23" i="29"/>
  <c r="CM24" i="29"/>
  <c r="CN24" i="29"/>
  <c r="CO24" i="29"/>
  <c r="CP24" i="29"/>
  <c r="CQ24" i="29"/>
  <c r="CR24" i="29"/>
  <c r="CS24" i="29"/>
  <c r="CT24" i="29"/>
  <c r="CU24" i="29"/>
  <c r="CV24" i="29"/>
  <c r="CW24" i="29"/>
  <c r="CX24" i="29"/>
  <c r="CY24" i="29"/>
  <c r="CZ24" i="29"/>
  <c r="DA24" i="29"/>
  <c r="DB24" i="29"/>
  <c r="DC24" i="29"/>
  <c r="DD24" i="29"/>
  <c r="DE24" i="29"/>
  <c r="DF24" i="29"/>
  <c r="DG24" i="29"/>
  <c r="DH24" i="29"/>
  <c r="DI24" i="29"/>
  <c r="DJ24" i="29"/>
  <c r="DK24" i="29"/>
  <c r="DL24" i="29"/>
  <c r="DM24" i="29"/>
  <c r="DN24" i="29"/>
  <c r="DO24" i="29"/>
  <c r="DP24" i="29"/>
  <c r="DQ24" i="29"/>
  <c r="DR24" i="29"/>
  <c r="DS24" i="29"/>
  <c r="DT24" i="29"/>
  <c r="DU24" i="29"/>
  <c r="DV24" i="29"/>
  <c r="DW24" i="29"/>
  <c r="DX24" i="29"/>
  <c r="DY24" i="29"/>
  <c r="DZ24" i="29"/>
  <c r="EA24" i="29"/>
  <c r="EB24" i="29"/>
  <c r="EC24" i="29"/>
  <c r="ED24" i="29"/>
  <c r="EE24" i="29"/>
  <c r="EF24" i="29"/>
  <c r="EG24" i="29"/>
  <c r="EH24" i="29"/>
  <c r="EI24" i="29"/>
  <c r="EJ24" i="29"/>
  <c r="EK24" i="29"/>
  <c r="EL24" i="29"/>
  <c r="EM24" i="29"/>
  <c r="EN24" i="29"/>
  <c r="EO24" i="29"/>
  <c r="EP24" i="29"/>
  <c r="EQ24" i="29"/>
  <c r="ER24" i="29"/>
  <c r="ES24" i="29"/>
  <c r="ET24" i="29"/>
  <c r="EU24" i="29"/>
  <c r="EV24" i="29"/>
  <c r="EW24" i="29"/>
  <c r="EX24" i="29"/>
  <c r="EY24" i="29"/>
  <c r="EZ24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CM26" i="29"/>
  <c r="CN26" i="29"/>
  <c r="CO26" i="29"/>
  <c r="CP26" i="29"/>
  <c r="CQ26" i="29"/>
  <c r="CR26" i="29"/>
  <c r="CS26" i="29"/>
  <c r="CT26" i="29"/>
  <c r="CU26" i="29"/>
  <c r="CV26" i="29"/>
  <c r="CW26" i="29"/>
  <c r="CX26" i="29"/>
  <c r="CY26" i="29"/>
  <c r="CZ26" i="29"/>
  <c r="DA26" i="29"/>
  <c r="DB26" i="29"/>
  <c r="DC26" i="29"/>
  <c r="DD26" i="29"/>
  <c r="DE26" i="29"/>
  <c r="DF26" i="29"/>
  <c r="DG26" i="29"/>
  <c r="DH26" i="29"/>
  <c r="DI26" i="29"/>
  <c r="DJ26" i="29"/>
  <c r="DK26" i="29"/>
  <c r="DL26" i="29"/>
  <c r="DM26" i="29"/>
  <c r="DN26" i="29"/>
  <c r="DO26" i="29"/>
  <c r="DP26" i="29"/>
  <c r="DQ26" i="29"/>
  <c r="DR26" i="29"/>
  <c r="DS26" i="29"/>
  <c r="DT26" i="29"/>
  <c r="DU26" i="29"/>
  <c r="DV26" i="29"/>
  <c r="DW26" i="29"/>
  <c r="DX26" i="29"/>
  <c r="DY26" i="29"/>
  <c r="DZ26" i="29"/>
  <c r="EA26" i="29"/>
  <c r="EB26" i="29"/>
  <c r="EC26" i="29"/>
  <c r="ED26" i="29"/>
  <c r="EE26" i="29"/>
  <c r="EF26" i="29"/>
  <c r="EG26" i="29"/>
  <c r="EH26" i="29"/>
  <c r="EI26" i="29"/>
  <c r="EJ26" i="29"/>
  <c r="EK26" i="29"/>
  <c r="EL26" i="29"/>
  <c r="EM26" i="29"/>
  <c r="EN26" i="29"/>
  <c r="EO26" i="29"/>
  <c r="EP26" i="29"/>
  <c r="EQ26" i="29"/>
  <c r="ER26" i="29"/>
  <c r="ES26" i="29"/>
  <c r="ET26" i="29"/>
  <c r="EU26" i="29"/>
  <c r="EV26" i="29"/>
  <c r="EW26" i="29"/>
  <c r="EX26" i="29"/>
  <c r="EY26" i="29"/>
  <c r="EZ26" i="29"/>
  <c r="CM27" i="29"/>
  <c r="CN27" i="29"/>
  <c r="CN29" i="29"/>
  <c r="CN36" i="29"/>
  <c r="CO27" i="29"/>
  <c r="CO29" i="29"/>
  <c r="CO36" i="29"/>
  <c r="CP27" i="29"/>
  <c r="CQ27" i="29"/>
  <c r="CR27" i="29"/>
  <c r="CS27" i="29"/>
  <c r="CT27" i="29"/>
  <c r="CU27" i="29"/>
  <c r="CU29" i="29"/>
  <c r="CU36" i="29"/>
  <c r="CV27" i="29"/>
  <c r="CV29" i="29"/>
  <c r="CV36" i="29"/>
  <c r="CW27" i="29"/>
  <c r="CW29" i="29"/>
  <c r="CW36" i="29"/>
  <c r="CX27" i="29"/>
  <c r="CY27" i="29"/>
  <c r="CZ27" i="29"/>
  <c r="DA27" i="29"/>
  <c r="DB27" i="29"/>
  <c r="DC27" i="29"/>
  <c r="DC29" i="29"/>
  <c r="DC36" i="29"/>
  <c r="DD27" i="29"/>
  <c r="DD29" i="29"/>
  <c r="DD36" i="29"/>
  <c r="DE27" i="29"/>
  <c r="DE29" i="29"/>
  <c r="DE36" i="29"/>
  <c r="DF27" i="29"/>
  <c r="DG27" i="29"/>
  <c r="DH27" i="29"/>
  <c r="DI27" i="29"/>
  <c r="DJ27" i="29"/>
  <c r="DK27" i="29"/>
  <c r="DK29" i="29"/>
  <c r="DK36" i="29"/>
  <c r="DL27" i="29"/>
  <c r="DM27" i="29"/>
  <c r="DM29" i="29"/>
  <c r="DM36" i="29"/>
  <c r="DN27" i="29"/>
  <c r="DO27" i="29"/>
  <c r="DP27" i="29"/>
  <c r="DQ27" i="29"/>
  <c r="DR27" i="29"/>
  <c r="DS27" i="29"/>
  <c r="DS29" i="29"/>
  <c r="DS36" i="29"/>
  <c r="DT27" i="29"/>
  <c r="DT29" i="29"/>
  <c r="DT36" i="29"/>
  <c r="DU27" i="29"/>
  <c r="DU29" i="29"/>
  <c r="DU36" i="29"/>
  <c r="DV27" i="29"/>
  <c r="DW27" i="29"/>
  <c r="DX27" i="29"/>
  <c r="DY27" i="29"/>
  <c r="DZ27" i="29"/>
  <c r="EA27" i="29"/>
  <c r="EA29" i="29"/>
  <c r="EA36" i="29"/>
  <c r="EB27" i="29"/>
  <c r="EB29" i="29"/>
  <c r="EB36" i="29"/>
  <c r="EC27" i="29"/>
  <c r="EC29" i="29"/>
  <c r="EC36" i="29"/>
  <c r="ED27" i="29"/>
  <c r="EE27" i="29"/>
  <c r="EF27" i="29"/>
  <c r="EG27" i="29"/>
  <c r="EH27" i="29"/>
  <c r="EI27" i="29"/>
  <c r="EI29" i="29"/>
  <c r="EI36" i="29"/>
  <c r="EJ27" i="29"/>
  <c r="EJ29" i="29"/>
  <c r="EJ36" i="29"/>
  <c r="EK27" i="29"/>
  <c r="EK29" i="29"/>
  <c r="EK36" i="29"/>
  <c r="EL27" i="29"/>
  <c r="EM27" i="29"/>
  <c r="EN27" i="29"/>
  <c r="EO27" i="29"/>
  <c r="EP27" i="29"/>
  <c r="EQ27" i="29"/>
  <c r="EQ29" i="29"/>
  <c r="EQ36" i="29"/>
  <c r="ER27" i="29"/>
  <c r="ER29" i="29"/>
  <c r="ER36" i="29"/>
  <c r="ES27" i="29"/>
  <c r="ES29" i="29"/>
  <c r="ES36" i="29"/>
  <c r="ET27" i="29"/>
  <c r="EU27" i="29"/>
  <c r="EV27" i="29"/>
  <c r="EW27" i="29"/>
  <c r="EX27" i="29"/>
  <c r="EY27" i="29"/>
  <c r="EZ27" i="29"/>
  <c r="EZ29" i="29"/>
  <c r="EZ36" i="29"/>
  <c r="CM28" i="29"/>
  <c r="CN28" i="29"/>
  <c r="CO28" i="29"/>
  <c r="CP28" i="29"/>
  <c r="CQ28" i="29"/>
  <c r="CQ30" i="29"/>
  <c r="CQ35" i="29"/>
  <c r="CR28" i="29"/>
  <c r="CS28" i="29"/>
  <c r="CT28" i="29"/>
  <c r="CT29" i="29"/>
  <c r="CT31" i="29"/>
  <c r="CT34" i="29"/>
  <c r="CT38" i="29"/>
  <c r="CU28" i="29"/>
  <c r="CU30" i="29"/>
  <c r="CU35" i="29"/>
  <c r="CV28" i="29"/>
  <c r="CW28" i="29"/>
  <c r="CX28" i="29"/>
  <c r="CY28" i="29"/>
  <c r="CY30" i="29"/>
  <c r="CY35" i="29"/>
  <c r="CZ28" i="29"/>
  <c r="DA28" i="29"/>
  <c r="DB28" i="29"/>
  <c r="DB30" i="29"/>
  <c r="DB35" i="29"/>
  <c r="DC28" i="29"/>
  <c r="DC30" i="29"/>
  <c r="DC35" i="29"/>
  <c r="DD28" i="29"/>
  <c r="DE28" i="29"/>
  <c r="DF28" i="29"/>
  <c r="DG28" i="29"/>
  <c r="DG30" i="29"/>
  <c r="DG35" i="29"/>
  <c r="DH28" i="29"/>
  <c r="DI28" i="29"/>
  <c r="DJ28" i="29"/>
  <c r="DJ29" i="29"/>
  <c r="DJ31" i="29"/>
  <c r="DJ34" i="29"/>
  <c r="DJ38" i="29"/>
  <c r="DK28" i="29"/>
  <c r="DK30" i="29"/>
  <c r="DK35" i="29"/>
  <c r="DL28" i="29"/>
  <c r="DM28" i="29"/>
  <c r="DN28" i="29"/>
  <c r="DO28" i="29"/>
  <c r="DO30" i="29"/>
  <c r="DO35" i="29"/>
  <c r="DP28" i="29"/>
  <c r="DQ28" i="29"/>
  <c r="DR28" i="29"/>
  <c r="DR29" i="29"/>
  <c r="DR31" i="29"/>
  <c r="DR34" i="29"/>
  <c r="DS28" i="29"/>
  <c r="DS30" i="29"/>
  <c r="DS35" i="29"/>
  <c r="DT28" i="29"/>
  <c r="DU28" i="29"/>
  <c r="DV28" i="29"/>
  <c r="DW28" i="29"/>
  <c r="DW30" i="29"/>
  <c r="DW35" i="29"/>
  <c r="DX28" i="29"/>
  <c r="DY28" i="29"/>
  <c r="DZ28" i="29"/>
  <c r="DZ30" i="29"/>
  <c r="DZ35" i="29"/>
  <c r="EA28" i="29"/>
  <c r="EA30" i="29"/>
  <c r="EA35" i="29"/>
  <c r="EB28" i="29"/>
  <c r="EC28" i="29"/>
  <c r="ED28" i="29"/>
  <c r="EE28" i="29"/>
  <c r="EE30" i="29"/>
  <c r="EE35" i="29"/>
  <c r="EF28" i="29"/>
  <c r="EG28" i="29"/>
  <c r="EH28" i="29"/>
  <c r="EI28" i="29"/>
  <c r="EI30" i="29"/>
  <c r="EI35" i="29"/>
  <c r="EJ28" i="29"/>
  <c r="EK28" i="29"/>
  <c r="EL28" i="29"/>
  <c r="EM28" i="29"/>
  <c r="EM30" i="29"/>
  <c r="EM35" i="29"/>
  <c r="EN28" i="29"/>
  <c r="EO28" i="29"/>
  <c r="EP28" i="29"/>
  <c r="EP29" i="29"/>
  <c r="EP31" i="29"/>
  <c r="EP34" i="29"/>
  <c r="EP38" i="29"/>
  <c r="EQ28" i="29"/>
  <c r="EQ30" i="29"/>
  <c r="EQ35" i="29"/>
  <c r="ER28" i="29"/>
  <c r="ES28" i="29"/>
  <c r="ET28" i="29"/>
  <c r="EU28" i="29"/>
  <c r="EV28" i="29"/>
  <c r="EW28" i="29"/>
  <c r="EW30" i="29"/>
  <c r="EW35" i="29"/>
  <c r="EX28" i="29"/>
  <c r="EX30" i="29"/>
  <c r="EX35" i="29"/>
  <c r="EY28" i="29"/>
  <c r="EY30" i="29"/>
  <c r="EY35" i="29"/>
  <c r="EZ28" i="29"/>
  <c r="CM29" i="29"/>
  <c r="CP29" i="29"/>
  <c r="CQ29" i="29"/>
  <c r="CQ31" i="29"/>
  <c r="CQ34" i="29"/>
  <c r="CQ38" i="29"/>
  <c r="CR29" i="29"/>
  <c r="CS29" i="29"/>
  <c r="CS36" i="29"/>
  <c r="CX29" i="29"/>
  <c r="CY29" i="29"/>
  <c r="CY31" i="29"/>
  <c r="CY34" i="29"/>
  <c r="CZ29" i="29"/>
  <c r="CZ31" i="29"/>
  <c r="CZ34" i="29"/>
  <c r="CZ38" i="29"/>
  <c r="DA29" i="29"/>
  <c r="DA36" i="29"/>
  <c r="DB29" i="29"/>
  <c r="DF29" i="29"/>
  <c r="DG29" i="29"/>
  <c r="DG31" i="29"/>
  <c r="DG34" i="29"/>
  <c r="DH29" i="29"/>
  <c r="DI29" i="29"/>
  <c r="DI36" i="29"/>
  <c r="DL29" i="29"/>
  <c r="DN29" i="29"/>
  <c r="DO29" i="29"/>
  <c r="DO31" i="29"/>
  <c r="DO34" i="29"/>
  <c r="DP29" i="29"/>
  <c r="DP31" i="29"/>
  <c r="DP34" i="29"/>
  <c r="DQ29" i="29"/>
  <c r="DQ36" i="29"/>
  <c r="DV29" i="29"/>
  <c r="DW29" i="29"/>
  <c r="DW31" i="29"/>
  <c r="DW34" i="29"/>
  <c r="DX29" i="29"/>
  <c r="DY29" i="29"/>
  <c r="DY36" i="29"/>
  <c r="DZ29" i="29"/>
  <c r="ED29" i="29"/>
  <c r="EE29" i="29"/>
  <c r="EE31" i="29"/>
  <c r="EE34" i="29"/>
  <c r="EF29" i="29"/>
  <c r="EG29" i="29"/>
  <c r="EG36" i="29"/>
  <c r="EH29" i="29"/>
  <c r="EL29" i="29"/>
  <c r="EM29" i="29"/>
  <c r="EM31" i="29"/>
  <c r="EM34" i="29"/>
  <c r="EN29" i="29"/>
  <c r="EN36" i="29"/>
  <c r="EO29" i="29"/>
  <c r="ET29" i="29"/>
  <c r="EU29" i="29"/>
  <c r="EU31" i="29"/>
  <c r="EU34" i="29"/>
  <c r="EV29" i="29"/>
  <c r="EW29" i="29"/>
  <c r="EW36" i="29"/>
  <c r="EX29" i="29"/>
  <c r="EX36" i="29"/>
  <c r="EY29" i="29"/>
  <c r="CM30" i="29"/>
  <c r="CN30" i="29"/>
  <c r="CO30" i="29"/>
  <c r="CP30" i="29"/>
  <c r="CP35" i="29"/>
  <c r="CR30" i="29"/>
  <c r="CS30" i="29"/>
  <c r="CT30" i="29"/>
  <c r="CV30" i="29"/>
  <c r="CW30" i="29"/>
  <c r="CX30" i="29"/>
  <c r="CX35" i="29"/>
  <c r="CZ30" i="29"/>
  <c r="DA30" i="29"/>
  <c r="DD30" i="29"/>
  <c r="DE30" i="29"/>
  <c r="DF30" i="29"/>
  <c r="DH30" i="29"/>
  <c r="DI30" i="29"/>
  <c r="DJ30" i="29"/>
  <c r="DL30" i="29"/>
  <c r="DM30" i="29"/>
  <c r="DN30" i="29"/>
  <c r="DN35" i="29"/>
  <c r="DP30" i="29"/>
  <c r="DQ30" i="29"/>
  <c r="DR30" i="29"/>
  <c r="DT30" i="29"/>
  <c r="DU30" i="29"/>
  <c r="DV30" i="29"/>
  <c r="DV35" i="29"/>
  <c r="DX30" i="29"/>
  <c r="DY30" i="29"/>
  <c r="EB30" i="29"/>
  <c r="EC30" i="29"/>
  <c r="ED30" i="29"/>
  <c r="ED35" i="29"/>
  <c r="EF30" i="29"/>
  <c r="EG30" i="29"/>
  <c r="EH30" i="29"/>
  <c r="EJ30" i="29"/>
  <c r="EK30" i="29"/>
  <c r="EL30" i="29"/>
  <c r="EL35" i="29"/>
  <c r="EN30" i="29"/>
  <c r="EO30" i="29"/>
  <c r="EP30" i="29"/>
  <c r="ER30" i="29"/>
  <c r="ES30" i="29"/>
  <c r="ET30" i="29"/>
  <c r="ET35" i="29"/>
  <c r="EU30" i="29"/>
  <c r="EU35" i="29"/>
  <c r="EV30" i="29"/>
  <c r="EZ30" i="29"/>
  <c r="CM31" i="29"/>
  <c r="CN31" i="29"/>
  <c r="CO31" i="29"/>
  <c r="CP31" i="29"/>
  <c r="CR31" i="29"/>
  <c r="CS31" i="29"/>
  <c r="CU31" i="29"/>
  <c r="CV31" i="29"/>
  <c r="CW31" i="29"/>
  <c r="CX31" i="29"/>
  <c r="DA31" i="29"/>
  <c r="DB31" i="29"/>
  <c r="DC31" i="29"/>
  <c r="DD31" i="29"/>
  <c r="DE31" i="29"/>
  <c r="DF31" i="29"/>
  <c r="DH31" i="29"/>
  <c r="DI31" i="29"/>
  <c r="DK31" i="29"/>
  <c r="DL31" i="29"/>
  <c r="DM31" i="29"/>
  <c r="DN31" i="29"/>
  <c r="DQ31" i="29"/>
  <c r="DS31" i="29"/>
  <c r="DT31" i="29"/>
  <c r="DU31" i="29"/>
  <c r="DV31" i="29"/>
  <c r="DX31" i="29"/>
  <c r="DY31" i="29"/>
  <c r="DZ31" i="29"/>
  <c r="EA31" i="29"/>
  <c r="EB31" i="29"/>
  <c r="EC31" i="29"/>
  <c r="ED31" i="29"/>
  <c r="EF31" i="29"/>
  <c r="EG31" i="29"/>
  <c r="EH31" i="29"/>
  <c r="EI31" i="29"/>
  <c r="EJ31" i="29"/>
  <c r="EK31" i="29"/>
  <c r="EL31" i="29"/>
  <c r="EN31" i="29"/>
  <c r="EO31" i="29"/>
  <c r="EQ31" i="29"/>
  <c r="ER31" i="29"/>
  <c r="ES31" i="29"/>
  <c r="ET31" i="29"/>
  <c r="ET34" i="29"/>
  <c r="ET38" i="29"/>
  <c r="EV31" i="29"/>
  <c r="EW31" i="29"/>
  <c r="EX31" i="29"/>
  <c r="EY31" i="29"/>
  <c r="EZ31" i="29"/>
  <c r="CM32" i="29"/>
  <c r="CN32" i="29"/>
  <c r="CO32" i="29"/>
  <c r="CP32" i="29"/>
  <c r="CQ32" i="29"/>
  <c r="CR32" i="29"/>
  <c r="CS32" i="29"/>
  <c r="CT32" i="29"/>
  <c r="CU32" i="29"/>
  <c r="CV32" i="29"/>
  <c r="CW32" i="29"/>
  <c r="CX32" i="29"/>
  <c r="CY32" i="29"/>
  <c r="CZ32" i="29"/>
  <c r="DA32" i="29"/>
  <c r="DB32" i="29"/>
  <c r="DC32" i="29"/>
  <c r="DD32" i="29"/>
  <c r="DE32" i="29"/>
  <c r="DF32" i="29"/>
  <c r="DG32" i="29"/>
  <c r="DH32" i="29"/>
  <c r="DI32" i="29"/>
  <c r="DJ32" i="29"/>
  <c r="DK32" i="29"/>
  <c r="DL32" i="29"/>
  <c r="DM32" i="29"/>
  <c r="DN32" i="29"/>
  <c r="DO32" i="29"/>
  <c r="DP32" i="29"/>
  <c r="DQ32" i="29"/>
  <c r="DR32" i="29"/>
  <c r="DS32" i="29"/>
  <c r="DT32" i="29"/>
  <c r="DU32" i="29"/>
  <c r="DV32" i="29"/>
  <c r="DW32" i="29"/>
  <c r="DX32" i="29"/>
  <c r="DY32" i="29"/>
  <c r="DZ32" i="29"/>
  <c r="EA32" i="29"/>
  <c r="EB32" i="29"/>
  <c r="EC32" i="29"/>
  <c r="ED32" i="29"/>
  <c r="EE32" i="29"/>
  <c r="EF32" i="29"/>
  <c r="EG32" i="29"/>
  <c r="EH32" i="29"/>
  <c r="EI32" i="29"/>
  <c r="EJ32" i="29"/>
  <c r="EK32" i="29"/>
  <c r="EL32" i="29"/>
  <c r="EM32" i="29"/>
  <c r="EN32" i="29"/>
  <c r="EO32" i="29"/>
  <c r="EP32" i="29"/>
  <c r="EQ32" i="29"/>
  <c r="ER32" i="29"/>
  <c r="ES32" i="29"/>
  <c r="ET32" i="29"/>
  <c r="EU32" i="29"/>
  <c r="EV32" i="29"/>
  <c r="EW32" i="29"/>
  <c r="EX32" i="29"/>
  <c r="EY32" i="29"/>
  <c r="EZ32" i="29"/>
  <c r="CL23" i="29"/>
  <c r="CL24" i="29"/>
  <c r="CL25" i="29"/>
  <c r="CL26" i="29"/>
  <c r="CL27" i="29"/>
  <c r="CL29" i="29"/>
  <c r="CL36" i="29"/>
  <c r="CL28" i="29"/>
  <c r="CL30" i="29"/>
  <c r="CL35" i="29"/>
  <c r="CL31" i="29"/>
  <c r="CL32" i="29"/>
  <c r="ET14" i="29"/>
  <c r="EU14" i="29"/>
  <c r="EV14" i="29"/>
  <c r="EW14" i="29"/>
  <c r="EX14" i="29"/>
  <c r="EY14" i="29"/>
  <c r="EZ14" i="29"/>
  <c r="ET15" i="29"/>
  <c r="EU15" i="29"/>
  <c r="EV15" i="29"/>
  <c r="EW15" i="29"/>
  <c r="EX15" i="29"/>
  <c r="EY15" i="29"/>
  <c r="EZ15" i="29"/>
  <c r="ET16" i="29"/>
  <c r="EU16" i="29"/>
  <c r="EV16" i="29"/>
  <c r="EW16" i="29"/>
  <c r="EX16" i="29"/>
  <c r="EY16" i="29"/>
  <c r="EZ16" i="29"/>
  <c r="ET17" i="29"/>
  <c r="EU17" i="29"/>
  <c r="EV17" i="29"/>
  <c r="EW17" i="29"/>
  <c r="EX17" i="29"/>
  <c r="EY17" i="29"/>
  <c r="EZ17" i="29"/>
  <c r="ET18" i="29"/>
  <c r="EU18" i="29"/>
  <c r="EV18" i="29"/>
  <c r="EW18" i="29"/>
  <c r="EX18" i="29"/>
  <c r="EY18" i="29"/>
  <c r="EZ18" i="29"/>
  <c r="ET19" i="29"/>
  <c r="EU19" i="29"/>
  <c r="EV19" i="29"/>
  <c r="EW19" i="29"/>
  <c r="EX19" i="29"/>
  <c r="EY19" i="29"/>
  <c r="EZ19" i="29"/>
  <c r="ET20" i="29"/>
  <c r="EU20" i="29"/>
  <c r="EV20" i="29"/>
  <c r="EW20" i="29"/>
  <c r="EX20" i="29"/>
  <c r="EY20" i="29"/>
  <c r="EZ20" i="29"/>
  <c r="ET21" i="29"/>
  <c r="EU21" i="29"/>
  <c r="EV21" i="29"/>
  <c r="EW21" i="29"/>
  <c r="EX21" i="29"/>
  <c r="EY21" i="29"/>
  <c r="EZ21" i="29"/>
  <c r="ET22" i="29"/>
  <c r="EU22" i="29"/>
  <c r="EV22" i="29"/>
  <c r="EW22" i="29"/>
  <c r="EX22" i="29"/>
  <c r="EY22" i="29"/>
  <c r="EZ22" i="29"/>
  <c r="EW34" i="29"/>
  <c r="EY34" i="29"/>
  <c r="EV35" i="29"/>
  <c r="EZ35" i="29"/>
  <c r="ET36" i="29"/>
  <c r="EU36" i="29"/>
  <c r="EY36" i="29"/>
  <c r="ET37" i="29"/>
  <c r="EU38" i="29"/>
  <c r="EW38" i="29"/>
  <c r="CN14" i="29"/>
  <c r="CO14" i="29"/>
  <c r="CP14" i="29"/>
  <c r="CQ14" i="29"/>
  <c r="CR14" i="29"/>
  <c r="CS14" i="29"/>
  <c r="CT14" i="29"/>
  <c r="CU14" i="29"/>
  <c r="CV14" i="29"/>
  <c r="CW14" i="29"/>
  <c r="CX14" i="29"/>
  <c r="CY14" i="29"/>
  <c r="CZ14" i="29"/>
  <c r="DA14" i="29"/>
  <c r="DB14" i="29"/>
  <c r="DC14" i="29"/>
  <c r="DD14" i="29"/>
  <c r="DE14" i="29"/>
  <c r="DF14" i="29"/>
  <c r="DG14" i="29"/>
  <c r="DH14" i="29"/>
  <c r="DI14" i="29"/>
  <c r="DJ14" i="29"/>
  <c r="DK14" i="29"/>
  <c r="DL14" i="29"/>
  <c r="DM14" i="29"/>
  <c r="DN14" i="29"/>
  <c r="DO14" i="29"/>
  <c r="DP14" i="29"/>
  <c r="DQ14" i="29"/>
  <c r="DR14" i="29"/>
  <c r="DS14" i="29"/>
  <c r="DT14" i="29"/>
  <c r="DU14" i="29"/>
  <c r="DV14" i="29"/>
  <c r="DW14" i="29"/>
  <c r="DX14" i="29"/>
  <c r="DY14" i="29"/>
  <c r="DZ14" i="29"/>
  <c r="EA14" i="29"/>
  <c r="EB14" i="29"/>
  <c r="EC14" i="29"/>
  <c r="ED14" i="29"/>
  <c r="EE14" i="29"/>
  <c r="EF14" i="29"/>
  <c r="EG14" i="29"/>
  <c r="EH14" i="29"/>
  <c r="EI14" i="29"/>
  <c r="EJ14" i="29"/>
  <c r="EK14" i="29"/>
  <c r="EL14" i="29"/>
  <c r="EM14" i="29"/>
  <c r="EN14" i="29"/>
  <c r="EO14" i="29"/>
  <c r="EP14" i="29"/>
  <c r="EQ14" i="29"/>
  <c r="ER14" i="29"/>
  <c r="ES14" i="29"/>
  <c r="CN15" i="29"/>
  <c r="CO15" i="29"/>
  <c r="CP15" i="29"/>
  <c r="CQ15" i="29"/>
  <c r="CR15" i="29"/>
  <c r="CS15" i="29"/>
  <c r="CT15" i="29"/>
  <c r="CU15" i="29"/>
  <c r="CV15" i="29"/>
  <c r="CW15" i="29"/>
  <c r="CX15" i="29"/>
  <c r="CY15" i="29"/>
  <c r="CZ15" i="29"/>
  <c r="DA15" i="29"/>
  <c r="DB15" i="29"/>
  <c r="DC15" i="29"/>
  <c r="DD15" i="29"/>
  <c r="DE15" i="29"/>
  <c r="DF15" i="29"/>
  <c r="DG15" i="29"/>
  <c r="DH15" i="29"/>
  <c r="DI15" i="29"/>
  <c r="DJ15" i="29"/>
  <c r="DK15" i="29"/>
  <c r="DL15" i="29"/>
  <c r="DM15" i="29"/>
  <c r="DN15" i="29"/>
  <c r="DO15" i="29"/>
  <c r="DP15" i="29"/>
  <c r="DQ15" i="29"/>
  <c r="DR15" i="29"/>
  <c r="DS15" i="29"/>
  <c r="DT15" i="29"/>
  <c r="DU15" i="29"/>
  <c r="DV15" i="29"/>
  <c r="DW15" i="29"/>
  <c r="DX15" i="29"/>
  <c r="DY15" i="29"/>
  <c r="DZ15" i="29"/>
  <c r="EA15" i="29"/>
  <c r="EB15" i="29"/>
  <c r="EC15" i="29"/>
  <c r="ED15" i="29"/>
  <c r="EE15" i="29"/>
  <c r="EF15" i="29"/>
  <c r="EG15" i="29"/>
  <c r="EH15" i="29"/>
  <c r="EI15" i="29"/>
  <c r="EJ15" i="29"/>
  <c r="EK15" i="29"/>
  <c r="EL15" i="29"/>
  <c r="EM15" i="29"/>
  <c r="EN15" i="29"/>
  <c r="EO15" i="29"/>
  <c r="EP15" i="29"/>
  <c r="EQ15" i="29"/>
  <c r="ER15" i="29"/>
  <c r="ES15" i="29"/>
  <c r="CN16" i="29"/>
  <c r="CO16" i="29"/>
  <c r="CP16" i="29"/>
  <c r="CQ16" i="29"/>
  <c r="CR16" i="29"/>
  <c r="CS16" i="29"/>
  <c r="CT16" i="29"/>
  <c r="CU16" i="29"/>
  <c r="CV16" i="29"/>
  <c r="CW16" i="29"/>
  <c r="CX16" i="29"/>
  <c r="CY16" i="29"/>
  <c r="CZ16" i="29"/>
  <c r="DA16" i="29"/>
  <c r="DB16" i="29"/>
  <c r="DC16" i="29"/>
  <c r="DD16" i="29"/>
  <c r="DE16" i="29"/>
  <c r="DF16" i="29"/>
  <c r="DG16" i="29"/>
  <c r="DH16" i="29"/>
  <c r="DI16" i="29"/>
  <c r="DJ16" i="29"/>
  <c r="DK16" i="29"/>
  <c r="DL16" i="29"/>
  <c r="DM16" i="29"/>
  <c r="DN16" i="29"/>
  <c r="DO16" i="29"/>
  <c r="DP16" i="29"/>
  <c r="DQ16" i="29"/>
  <c r="DR16" i="29"/>
  <c r="DS16" i="29"/>
  <c r="DT16" i="29"/>
  <c r="DU16" i="29"/>
  <c r="DV16" i="29"/>
  <c r="DW16" i="29"/>
  <c r="DX16" i="29"/>
  <c r="DY16" i="29"/>
  <c r="DZ16" i="29"/>
  <c r="EA16" i="29"/>
  <c r="EB16" i="29"/>
  <c r="EC16" i="29"/>
  <c r="ED16" i="29"/>
  <c r="EE16" i="29"/>
  <c r="EF16" i="29"/>
  <c r="EG16" i="29"/>
  <c r="EH16" i="29"/>
  <c r="EI16" i="29"/>
  <c r="EJ16" i="29"/>
  <c r="EK16" i="29"/>
  <c r="EL16" i="29"/>
  <c r="EM16" i="29"/>
  <c r="EN16" i="29"/>
  <c r="EO16" i="29"/>
  <c r="EP16" i="29"/>
  <c r="EQ16" i="29"/>
  <c r="ER16" i="29"/>
  <c r="ES16" i="29"/>
  <c r="CN17" i="29"/>
  <c r="CO17" i="29"/>
  <c r="CP17" i="29"/>
  <c r="CQ17" i="29"/>
  <c r="CR17" i="29"/>
  <c r="CS17" i="29"/>
  <c r="CT17" i="29"/>
  <c r="CU17" i="29"/>
  <c r="CV17" i="29"/>
  <c r="CW17" i="29"/>
  <c r="CX17" i="29"/>
  <c r="CY17" i="29"/>
  <c r="CZ17" i="29"/>
  <c r="DA17" i="29"/>
  <c r="DB17" i="29"/>
  <c r="DC17" i="29"/>
  <c r="DD17" i="29"/>
  <c r="DE17" i="29"/>
  <c r="DF17" i="29"/>
  <c r="DG17" i="29"/>
  <c r="DH17" i="29"/>
  <c r="DI17" i="29"/>
  <c r="DJ17" i="29"/>
  <c r="DK17" i="29"/>
  <c r="DL17" i="29"/>
  <c r="DM17" i="29"/>
  <c r="DN17" i="29"/>
  <c r="DO17" i="29"/>
  <c r="DP17" i="29"/>
  <c r="DQ17" i="29"/>
  <c r="DR17" i="29"/>
  <c r="DS17" i="29"/>
  <c r="DT17" i="29"/>
  <c r="DU17" i="29"/>
  <c r="DV17" i="29"/>
  <c r="DW17" i="29"/>
  <c r="DX17" i="29"/>
  <c r="DY17" i="29"/>
  <c r="DZ17" i="29"/>
  <c r="EA17" i="29"/>
  <c r="EB17" i="29"/>
  <c r="EC17" i="29"/>
  <c r="ED17" i="29"/>
  <c r="EE17" i="29"/>
  <c r="EF17" i="29"/>
  <c r="EG17" i="29"/>
  <c r="EH17" i="29"/>
  <c r="EI17" i="29"/>
  <c r="EJ17" i="29"/>
  <c r="EK17" i="29"/>
  <c r="EL17" i="29"/>
  <c r="EM17" i="29"/>
  <c r="EN17" i="29"/>
  <c r="EO17" i="29"/>
  <c r="EP17" i="29"/>
  <c r="EQ17" i="29"/>
  <c r="ER17" i="29"/>
  <c r="ES17" i="29"/>
  <c r="CN18" i="29"/>
  <c r="CO18" i="29"/>
  <c r="CP18" i="29"/>
  <c r="CQ18" i="29"/>
  <c r="CR18" i="29"/>
  <c r="CS18" i="29"/>
  <c r="CT18" i="29"/>
  <c r="CU18" i="29"/>
  <c r="CV18" i="29"/>
  <c r="CW18" i="29"/>
  <c r="CX18" i="29"/>
  <c r="CY18" i="29"/>
  <c r="CZ18" i="29"/>
  <c r="DA18" i="29"/>
  <c r="DB18" i="29"/>
  <c r="DC18" i="29"/>
  <c r="DD18" i="29"/>
  <c r="DE18" i="29"/>
  <c r="DF18" i="29"/>
  <c r="DG18" i="29"/>
  <c r="DH18" i="29"/>
  <c r="DI18" i="29"/>
  <c r="DJ18" i="29"/>
  <c r="DK18" i="29"/>
  <c r="DL18" i="29"/>
  <c r="DM18" i="29"/>
  <c r="DN18" i="29"/>
  <c r="DO18" i="29"/>
  <c r="DP18" i="29"/>
  <c r="DQ18" i="29"/>
  <c r="DR18" i="29"/>
  <c r="DS18" i="29"/>
  <c r="DT18" i="29"/>
  <c r="DU18" i="29"/>
  <c r="DV18" i="29"/>
  <c r="DW18" i="29"/>
  <c r="DX18" i="29"/>
  <c r="DY18" i="29"/>
  <c r="DZ18" i="29"/>
  <c r="EA18" i="29"/>
  <c r="EB18" i="29"/>
  <c r="EC18" i="29"/>
  <c r="ED18" i="29"/>
  <c r="EE18" i="29"/>
  <c r="EF18" i="29"/>
  <c r="EG18" i="29"/>
  <c r="EH18" i="29"/>
  <c r="EI18" i="29"/>
  <c r="EJ18" i="29"/>
  <c r="EK18" i="29"/>
  <c r="EL18" i="29"/>
  <c r="EM18" i="29"/>
  <c r="EN18" i="29"/>
  <c r="EO18" i="29"/>
  <c r="EP18" i="29"/>
  <c r="EQ18" i="29"/>
  <c r="ER18" i="29"/>
  <c r="ES18" i="29"/>
  <c r="CN19" i="29"/>
  <c r="CO19" i="29"/>
  <c r="CP19" i="29"/>
  <c r="CQ19" i="29"/>
  <c r="CR19" i="29"/>
  <c r="CS19" i="29"/>
  <c r="CT19" i="29"/>
  <c r="CU19" i="29"/>
  <c r="CV19" i="29"/>
  <c r="CW19" i="29"/>
  <c r="CX19" i="29"/>
  <c r="CY19" i="29"/>
  <c r="CZ19" i="29"/>
  <c r="DA19" i="29"/>
  <c r="DB19" i="29"/>
  <c r="DC19" i="29"/>
  <c r="DD19" i="29"/>
  <c r="DE19" i="29"/>
  <c r="DF19" i="29"/>
  <c r="DG19" i="29"/>
  <c r="DH19" i="29"/>
  <c r="DI19" i="29"/>
  <c r="DJ19" i="29"/>
  <c r="DK19" i="29"/>
  <c r="DL19" i="29"/>
  <c r="DM19" i="29"/>
  <c r="DN19" i="29"/>
  <c r="DO19" i="29"/>
  <c r="DP19" i="29"/>
  <c r="DQ19" i="29"/>
  <c r="DR19" i="29"/>
  <c r="DS19" i="29"/>
  <c r="DT19" i="29"/>
  <c r="DU19" i="29"/>
  <c r="DV19" i="29"/>
  <c r="DW19" i="29"/>
  <c r="DX19" i="29"/>
  <c r="DY19" i="29"/>
  <c r="DZ19" i="29"/>
  <c r="EA19" i="29"/>
  <c r="EB19" i="29"/>
  <c r="EC19" i="29"/>
  <c r="ED19" i="29"/>
  <c r="EE19" i="29"/>
  <c r="EF19" i="29"/>
  <c r="EG19" i="29"/>
  <c r="EH19" i="29"/>
  <c r="EI19" i="29"/>
  <c r="EJ19" i="29"/>
  <c r="EK19" i="29"/>
  <c r="EL19" i="29"/>
  <c r="EM19" i="29"/>
  <c r="EN19" i="29"/>
  <c r="EO19" i="29"/>
  <c r="EP19" i="29"/>
  <c r="EQ19" i="29"/>
  <c r="ER19" i="29"/>
  <c r="ES19" i="29"/>
  <c r="CN20" i="29"/>
  <c r="CO20" i="29"/>
  <c r="CP20" i="29"/>
  <c r="CQ20" i="29"/>
  <c r="CR20" i="29"/>
  <c r="CS20" i="29"/>
  <c r="CT20" i="29"/>
  <c r="CU20" i="29"/>
  <c r="CV20" i="29"/>
  <c r="CW20" i="29"/>
  <c r="CX20" i="29"/>
  <c r="CY20" i="29"/>
  <c r="CZ20" i="29"/>
  <c r="DA20" i="29"/>
  <c r="DB20" i="29"/>
  <c r="DC20" i="29"/>
  <c r="DD20" i="29"/>
  <c r="DE20" i="29"/>
  <c r="DF20" i="29"/>
  <c r="DG20" i="29"/>
  <c r="DH20" i="29"/>
  <c r="DI20" i="29"/>
  <c r="DJ20" i="29"/>
  <c r="DK20" i="29"/>
  <c r="DL20" i="29"/>
  <c r="DM20" i="29"/>
  <c r="DN20" i="29"/>
  <c r="DO20" i="29"/>
  <c r="DP20" i="29"/>
  <c r="DQ20" i="29"/>
  <c r="DR20" i="29"/>
  <c r="DS20" i="29"/>
  <c r="DT20" i="29"/>
  <c r="DU20" i="29"/>
  <c r="DV20" i="29"/>
  <c r="DW20" i="29"/>
  <c r="DX20" i="29"/>
  <c r="DY20" i="29"/>
  <c r="DZ20" i="29"/>
  <c r="EA20" i="29"/>
  <c r="EB20" i="29"/>
  <c r="EC20" i="29"/>
  <c r="ED20" i="29"/>
  <c r="EE20" i="29"/>
  <c r="EF20" i="29"/>
  <c r="EG20" i="29"/>
  <c r="EH20" i="29"/>
  <c r="EI20" i="29"/>
  <c r="EJ20" i="29"/>
  <c r="EK20" i="29"/>
  <c r="EL20" i="29"/>
  <c r="EM20" i="29"/>
  <c r="EN20" i="29"/>
  <c r="EO20" i="29"/>
  <c r="EP20" i="29"/>
  <c r="EQ20" i="29"/>
  <c r="ER20" i="29"/>
  <c r="ES20" i="29"/>
  <c r="CN21" i="29"/>
  <c r="CO21" i="29"/>
  <c r="CP21" i="29"/>
  <c r="CQ21" i="29"/>
  <c r="CR21" i="29"/>
  <c r="CS21" i="29"/>
  <c r="CT21" i="29"/>
  <c r="CU21" i="29"/>
  <c r="CV21" i="29"/>
  <c r="CW21" i="29"/>
  <c r="CX21" i="29"/>
  <c r="CY21" i="29"/>
  <c r="CZ21" i="29"/>
  <c r="DA21" i="29"/>
  <c r="DB21" i="29"/>
  <c r="DC21" i="29"/>
  <c r="DD21" i="29"/>
  <c r="DE21" i="29"/>
  <c r="DF21" i="29"/>
  <c r="DG21" i="29"/>
  <c r="DH21" i="29"/>
  <c r="DI21" i="29"/>
  <c r="DJ21" i="29"/>
  <c r="DK21" i="29"/>
  <c r="DL21" i="29"/>
  <c r="DM21" i="29"/>
  <c r="DN21" i="29"/>
  <c r="DO21" i="29"/>
  <c r="DP21" i="29"/>
  <c r="DQ21" i="29"/>
  <c r="DR21" i="29"/>
  <c r="DS21" i="29"/>
  <c r="DT21" i="29"/>
  <c r="DU21" i="29"/>
  <c r="DV21" i="29"/>
  <c r="DW21" i="29"/>
  <c r="DX21" i="29"/>
  <c r="DY21" i="29"/>
  <c r="DZ21" i="29"/>
  <c r="EA21" i="29"/>
  <c r="EB21" i="29"/>
  <c r="EC21" i="29"/>
  <c r="ED21" i="29"/>
  <c r="EE21" i="29"/>
  <c r="EF21" i="29"/>
  <c r="EG21" i="29"/>
  <c r="EH21" i="29"/>
  <c r="EI21" i="29"/>
  <c r="EJ21" i="29"/>
  <c r="EK21" i="29"/>
  <c r="EL21" i="29"/>
  <c r="EM21" i="29"/>
  <c r="EN21" i="29"/>
  <c r="EO21" i="29"/>
  <c r="EP21" i="29"/>
  <c r="EQ21" i="29"/>
  <c r="ER21" i="29"/>
  <c r="ES21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CP34" i="29"/>
  <c r="CP38" i="29"/>
  <c r="CX34" i="29"/>
  <c r="DC34" i="29"/>
  <c r="DD34" i="29"/>
  <c r="DF34" i="29"/>
  <c r="DK34" i="29"/>
  <c r="DK38" i="29"/>
  <c r="DN34" i="29"/>
  <c r="DS34" i="29"/>
  <c r="DV34" i="29"/>
  <c r="DX34" i="29"/>
  <c r="DX37" i="29"/>
  <c r="DZ34" i="29"/>
  <c r="DZ38" i="29"/>
  <c r="EA34" i="29"/>
  <c r="EA38" i="29"/>
  <c r="ED34" i="29"/>
  <c r="ED37" i="29"/>
  <c r="EL34" i="29"/>
  <c r="EL37" i="29"/>
  <c r="EQ34" i="29"/>
  <c r="EQ38" i="29"/>
  <c r="CN35" i="29"/>
  <c r="CR35" i="29"/>
  <c r="CS35" i="29"/>
  <c r="CV35" i="29"/>
  <c r="CZ35" i="29"/>
  <c r="DA35" i="29"/>
  <c r="DD35" i="29"/>
  <c r="DF35" i="29"/>
  <c r="DH35" i="29"/>
  <c r="DI35" i="29"/>
  <c r="DL35" i="29"/>
  <c r="DP35" i="29"/>
  <c r="DQ35" i="29"/>
  <c r="DR35" i="29"/>
  <c r="DT35" i="29"/>
  <c r="DX35" i="29"/>
  <c r="DY35" i="29"/>
  <c r="EB35" i="29"/>
  <c r="EF35" i="29"/>
  <c r="EG35" i="29"/>
  <c r="EJ35" i="29"/>
  <c r="EN35" i="29"/>
  <c r="ER35" i="29"/>
  <c r="CP36" i="29"/>
  <c r="CQ36" i="29"/>
  <c r="CT36" i="29"/>
  <c r="CX36" i="29"/>
  <c r="CY36" i="29"/>
  <c r="DB36" i="29"/>
  <c r="DF36" i="29"/>
  <c r="DG36" i="29"/>
  <c r="DJ36" i="29"/>
  <c r="DL36" i="29"/>
  <c r="DN36" i="29"/>
  <c r="DO36" i="29"/>
  <c r="DR36" i="29"/>
  <c r="DV36" i="29"/>
  <c r="DW36" i="29"/>
  <c r="DX36" i="29"/>
  <c r="DZ36" i="29"/>
  <c r="ED36" i="29"/>
  <c r="EE36" i="29"/>
  <c r="EH36" i="29"/>
  <c r="EL36" i="29"/>
  <c r="EM36" i="29"/>
  <c r="EO36" i="29"/>
  <c r="EP36" i="29"/>
  <c r="CP37" i="29"/>
  <c r="CQ37" i="29"/>
  <c r="CY37" i="29"/>
  <c r="DF37" i="29"/>
  <c r="DG37" i="29"/>
  <c r="DO37" i="29"/>
  <c r="DV37" i="29"/>
  <c r="DW37" i="29"/>
  <c r="EE37" i="29"/>
  <c r="EM37" i="29"/>
  <c r="EP37" i="29"/>
  <c r="CY38" i="29"/>
  <c r="DC38" i="29"/>
  <c r="DF38" i="29"/>
  <c r="DG38" i="29"/>
  <c r="DO38" i="29"/>
  <c r="DV38" i="29"/>
  <c r="DW38" i="29"/>
  <c r="ED38" i="29"/>
  <c r="EE38" i="29"/>
  <c r="EL38" i="29"/>
  <c r="EM38" i="29"/>
  <c r="CM17" i="29"/>
  <c r="CM18" i="29"/>
  <c r="CM19" i="29"/>
  <c r="CM20" i="29"/>
  <c r="CM21" i="29"/>
  <c r="CM22" i="29"/>
  <c r="CM16" i="29"/>
  <c r="CM15" i="29"/>
  <c r="CL17" i="29"/>
  <c r="CL18" i="29"/>
  <c r="CL19" i="29"/>
  <c r="CL20" i="29"/>
  <c r="CL21" i="29"/>
  <c r="CL22" i="29"/>
  <c r="CL16" i="29"/>
  <c r="CL15" i="29"/>
  <c r="CM14" i="29"/>
  <c r="CL14" i="29"/>
  <c r="CM34" i="29"/>
  <c r="CM37" i="29"/>
  <c r="CM36" i="29"/>
  <c r="CM35" i="29"/>
  <c r="D34" i="29"/>
  <c r="E34" i="29"/>
  <c r="E37" i="29"/>
  <c r="F34" i="29"/>
  <c r="F37" i="29"/>
  <c r="G34" i="29"/>
  <c r="G37" i="29"/>
  <c r="H34" i="29"/>
  <c r="I34" i="29"/>
  <c r="J34" i="29"/>
  <c r="K34" i="29"/>
  <c r="L34" i="29"/>
  <c r="L38" i="29"/>
  <c r="M34" i="29"/>
  <c r="M37" i="29"/>
  <c r="N34" i="29"/>
  <c r="N37" i="29"/>
  <c r="O34" i="29"/>
  <c r="O37" i="29"/>
  <c r="P34" i="29"/>
  <c r="P37" i="29"/>
  <c r="Q34" i="29"/>
  <c r="R34" i="29"/>
  <c r="S34" i="29"/>
  <c r="T34" i="29"/>
  <c r="U34" i="29"/>
  <c r="U38" i="29"/>
  <c r="V34" i="29"/>
  <c r="W34" i="29"/>
  <c r="W37" i="29"/>
  <c r="X34" i="29"/>
  <c r="X37" i="29"/>
  <c r="Y34" i="29"/>
  <c r="Y37" i="29"/>
  <c r="Z34" i="29"/>
  <c r="AA34" i="29"/>
  <c r="AB34" i="29"/>
  <c r="AB38" i="29"/>
  <c r="AC34" i="29"/>
  <c r="AC37" i="29"/>
  <c r="AD34" i="29"/>
  <c r="AE34" i="29"/>
  <c r="AE37" i="29"/>
  <c r="AF34" i="29"/>
  <c r="AG34" i="29"/>
  <c r="AH34" i="29"/>
  <c r="AI34" i="29"/>
  <c r="AJ34" i="29"/>
  <c r="AJ38" i="29"/>
  <c r="AK34" i="29"/>
  <c r="AK38" i="29"/>
  <c r="AL34" i="29"/>
  <c r="AM34" i="29"/>
  <c r="AM37" i="29"/>
  <c r="AN34" i="29"/>
  <c r="AO34" i="29"/>
  <c r="AP34" i="29"/>
  <c r="AQ34" i="29"/>
  <c r="AR34" i="29"/>
  <c r="AR38" i="29"/>
  <c r="AS34" i="29"/>
  <c r="AS38" i="29"/>
  <c r="AT34" i="29"/>
  <c r="AU34" i="29"/>
  <c r="AU37" i="29"/>
  <c r="AV34" i="29"/>
  <c r="AW34" i="29"/>
  <c r="AX34" i="29"/>
  <c r="AY34" i="29"/>
  <c r="AZ34" i="29"/>
  <c r="BA34" i="29"/>
  <c r="BA38" i="29"/>
  <c r="BB34" i="29"/>
  <c r="BC34" i="29"/>
  <c r="BC37" i="29"/>
  <c r="BD34" i="29"/>
  <c r="BE34" i="29"/>
  <c r="BF34" i="29"/>
  <c r="BG34" i="29"/>
  <c r="BH34" i="29"/>
  <c r="BI34" i="29"/>
  <c r="BI37" i="29"/>
  <c r="BJ34" i="29"/>
  <c r="BK34" i="29"/>
  <c r="BK37" i="29"/>
  <c r="BL34" i="29"/>
  <c r="BM34" i="29"/>
  <c r="BN34" i="29"/>
  <c r="BO34" i="29"/>
  <c r="BP34" i="29"/>
  <c r="BQ34" i="29"/>
  <c r="BQ37" i="29"/>
  <c r="BR34" i="29"/>
  <c r="BR37" i="29"/>
  <c r="BS34" i="29"/>
  <c r="BS37" i="29"/>
  <c r="BT34" i="29"/>
  <c r="BU34" i="29"/>
  <c r="BV34" i="29"/>
  <c r="BW34" i="29"/>
  <c r="BX34" i="29"/>
  <c r="BX38" i="29"/>
  <c r="BY34" i="29"/>
  <c r="BY37" i="29"/>
  <c r="BZ34" i="29"/>
  <c r="BZ37" i="29"/>
  <c r="CA34" i="29"/>
  <c r="CA37" i="29"/>
  <c r="D35" i="29"/>
  <c r="E35" i="29"/>
  <c r="F35" i="29"/>
  <c r="G35" i="29"/>
  <c r="H35" i="29"/>
  <c r="I35" i="29"/>
  <c r="J35" i="29"/>
  <c r="K35" i="29"/>
  <c r="L35" i="29"/>
  <c r="M35" i="29"/>
  <c r="N35" i="29"/>
  <c r="O35" i="29"/>
  <c r="P35" i="29"/>
  <c r="Q35" i="29"/>
  <c r="R35" i="29"/>
  <c r="S35" i="29"/>
  <c r="T35" i="29"/>
  <c r="U35" i="29"/>
  <c r="V35" i="29"/>
  <c r="W35" i="29"/>
  <c r="X35" i="29"/>
  <c r="Y35" i="29"/>
  <c r="Z35" i="29"/>
  <c r="AA35" i="29"/>
  <c r="AB35" i="29"/>
  <c r="AC35" i="29"/>
  <c r="AD35" i="29"/>
  <c r="AE35" i="29"/>
  <c r="AF35" i="29"/>
  <c r="AG35" i="29"/>
  <c r="AH35" i="29"/>
  <c r="AI35" i="29"/>
  <c r="AJ35" i="29"/>
  <c r="AK35" i="29"/>
  <c r="AL35" i="29"/>
  <c r="AM35" i="29"/>
  <c r="AN35" i="29"/>
  <c r="AO35" i="29"/>
  <c r="AP35" i="29"/>
  <c r="AQ35" i="29"/>
  <c r="AR35" i="29"/>
  <c r="AS35" i="29"/>
  <c r="AT35" i="29"/>
  <c r="AU35" i="29"/>
  <c r="AV35" i="29"/>
  <c r="AW35" i="29"/>
  <c r="AX35" i="29"/>
  <c r="AY35" i="29"/>
  <c r="AZ35" i="29"/>
  <c r="BA35" i="29"/>
  <c r="BB35" i="29"/>
  <c r="BC35" i="29"/>
  <c r="BD35" i="29"/>
  <c r="BE35" i="29"/>
  <c r="BF35" i="29"/>
  <c r="BG35" i="29"/>
  <c r="BH35" i="29"/>
  <c r="BI35" i="29"/>
  <c r="BJ35" i="29"/>
  <c r="BK35" i="29"/>
  <c r="BL35" i="29"/>
  <c r="BM35" i="29"/>
  <c r="BN35" i="29"/>
  <c r="BO35" i="29"/>
  <c r="BP35" i="29"/>
  <c r="BQ35" i="29"/>
  <c r="BR35" i="29"/>
  <c r="BS35" i="29"/>
  <c r="BT35" i="29"/>
  <c r="BU35" i="29"/>
  <c r="BV35" i="29"/>
  <c r="BW35" i="29"/>
  <c r="BX35" i="29"/>
  <c r="BY35" i="29"/>
  <c r="BZ35" i="29"/>
  <c r="CA35" i="29"/>
  <c r="D36" i="29"/>
  <c r="E36" i="29"/>
  <c r="F36" i="29"/>
  <c r="G36" i="29"/>
  <c r="H36" i="29"/>
  <c r="I36" i="29"/>
  <c r="J36" i="29"/>
  <c r="K36" i="29"/>
  <c r="L36" i="29"/>
  <c r="M36" i="29"/>
  <c r="N36" i="29"/>
  <c r="O36" i="29"/>
  <c r="P36" i="29"/>
  <c r="Q36" i="29"/>
  <c r="R36" i="29"/>
  <c r="S36" i="29"/>
  <c r="T36" i="29"/>
  <c r="U36" i="29"/>
  <c r="V36" i="29"/>
  <c r="W36" i="29"/>
  <c r="X36" i="29"/>
  <c r="Y36" i="29"/>
  <c r="Z36" i="29"/>
  <c r="AA36" i="29"/>
  <c r="AB36" i="29"/>
  <c r="AC36" i="29"/>
  <c r="AD36" i="29"/>
  <c r="AE36" i="29"/>
  <c r="AF36" i="29"/>
  <c r="AG36" i="29"/>
  <c r="AH36" i="29"/>
  <c r="AI36" i="29"/>
  <c r="AJ36" i="29"/>
  <c r="AK36" i="29"/>
  <c r="AL36" i="29"/>
  <c r="AM36" i="29"/>
  <c r="AN36" i="29"/>
  <c r="AO36" i="29"/>
  <c r="AP36" i="29"/>
  <c r="AQ36" i="29"/>
  <c r="AR36" i="29"/>
  <c r="AS36" i="29"/>
  <c r="AT36" i="29"/>
  <c r="AU36" i="29"/>
  <c r="AV36" i="29"/>
  <c r="AW36" i="29"/>
  <c r="AX36" i="29"/>
  <c r="AY36" i="29"/>
  <c r="AZ36" i="29"/>
  <c r="BA36" i="29"/>
  <c r="BB36" i="29"/>
  <c r="BC36" i="29"/>
  <c r="BD36" i="29"/>
  <c r="BE36" i="29"/>
  <c r="BF36" i="29"/>
  <c r="BG36" i="29"/>
  <c r="BH36" i="29"/>
  <c r="BI36" i="29"/>
  <c r="BJ36" i="29"/>
  <c r="BK36" i="29"/>
  <c r="BL36" i="29"/>
  <c r="BM36" i="29"/>
  <c r="BN36" i="29"/>
  <c r="BO36" i="29"/>
  <c r="BP36" i="29"/>
  <c r="BQ36" i="29"/>
  <c r="BR36" i="29"/>
  <c r="BS36" i="29"/>
  <c r="BT36" i="29"/>
  <c r="BU36" i="29"/>
  <c r="BV36" i="29"/>
  <c r="BW36" i="29"/>
  <c r="BX36" i="29"/>
  <c r="BY36" i="29"/>
  <c r="BZ36" i="29"/>
  <c r="CA36" i="29"/>
  <c r="H37" i="29"/>
  <c r="I37" i="29"/>
  <c r="J37" i="29"/>
  <c r="K37" i="29"/>
  <c r="L37" i="29"/>
  <c r="Q37" i="29"/>
  <c r="R37" i="29"/>
  <c r="S37" i="29"/>
  <c r="V37" i="29"/>
  <c r="Z37" i="29"/>
  <c r="AA37" i="29"/>
  <c r="AB37" i="29"/>
  <c r="AD37" i="29"/>
  <c r="AF37" i="29"/>
  <c r="AG37" i="29"/>
  <c r="AH37" i="29"/>
  <c r="AI37" i="29"/>
  <c r="AJ37" i="29"/>
  <c r="AL37" i="29"/>
  <c r="AN37" i="29"/>
  <c r="AO37" i="29"/>
  <c r="AP37" i="29"/>
  <c r="AQ37" i="29"/>
  <c r="AR37" i="29"/>
  <c r="AT37" i="29"/>
  <c r="AV37" i="29"/>
  <c r="AW37" i="29"/>
  <c r="AX37" i="29"/>
  <c r="AY37" i="29"/>
  <c r="BB37" i="29"/>
  <c r="BD37" i="29"/>
  <c r="BE37" i="29"/>
  <c r="BF37" i="29"/>
  <c r="BG37" i="29"/>
  <c r="BJ37" i="29"/>
  <c r="BL37" i="29"/>
  <c r="BM37" i="29"/>
  <c r="BN37" i="29"/>
  <c r="BO37" i="29"/>
  <c r="BT37" i="29"/>
  <c r="BU37" i="29"/>
  <c r="BV37" i="29"/>
  <c r="BW37" i="29"/>
  <c r="BX37" i="29"/>
  <c r="F38" i="29"/>
  <c r="H38" i="29"/>
  <c r="I38" i="29"/>
  <c r="J38" i="29"/>
  <c r="K38" i="29"/>
  <c r="N38" i="29"/>
  <c r="P38" i="29"/>
  <c r="Q38" i="29"/>
  <c r="R38" i="29"/>
  <c r="S38" i="29"/>
  <c r="V38" i="29"/>
  <c r="X38" i="29"/>
  <c r="Y38" i="29"/>
  <c r="Z38" i="29"/>
  <c r="AA38" i="29"/>
  <c r="AC38" i="29"/>
  <c r="AD38" i="29"/>
  <c r="AE38" i="29"/>
  <c r="AF38" i="29"/>
  <c r="AG38" i="29"/>
  <c r="AH38" i="29"/>
  <c r="AI38" i="29"/>
  <c r="AL38" i="29"/>
  <c r="AM38" i="29"/>
  <c r="AN38" i="29"/>
  <c r="AO38" i="29"/>
  <c r="AP38" i="29"/>
  <c r="AQ38" i="29"/>
  <c r="AT38" i="29"/>
  <c r="AU38" i="29"/>
  <c r="AV38" i="29"/>
  <c r="AW38" i="29"/>
  <c r="AX38" i="29"/>
  <c r="AY38" i="29"/>
  <c r="BB38" i="29"/>
  <c r="BD38" i="29"/>
  <c r="BE38" i="29"/>
  <c r="BF38" i="29"/>
  <c r="BG38" i="29"/>
  <c r="BJ38" i="29"/>
  <c r="BL38" i="29"/>
  <c r="BM38" i="29"/>
  <c r="BN38" i="29"/>
  <c r="BO38" i="29"/>
  <c r="BR38" i="29"/>
  <c r="BT38" i="29"/>
  <c r="BU38" i="29"/>
  <c r="BV38" i="29"/>
  <c r="BW38" i="29"/>
  <c r="BZ38" i="29"/>
  <c r="C34" i="29"/>
  <c r="C38" i="29"/>
  <c r="C37" i="29"/>
  <c r="C36" i="29"/>
  <c r="C35" i="29"/>
  <c r="BG23" i="27"/>
  <c r="BG24" i="27"/>
  <c r="BG25" i="27"/>
  <c r="BG26" i="27"/>
  <c r="BG27" i="27"/>
  <c r="BG29" i="27"/>
  <c r="BG36" i="27"/>
  <c r="BG28" i="27"/>
  <c r="BG30" i="27"/>
  <c r="BG31" i="27"/>
  <c r="BG32" i="27"/>
  <c r="AN23" i="27"/>
  <c r="AO23" i="27"/>
  <c r="AP23" i="27"/>
  <c r="AQ23" i="27"/>
  <c r="AR23" i="27"/>
  <c r="AS23" i="27"/>
  <c r="AT23" i="27"/>
  <c r="AU23" i="27"/>
  <c r="AV23" i="27"/>
  <c r="AW23" i="27"/>
  <c r="AX23" i="27"/>
  <c r="AY23" i="27"/>
  <c r="AZ23" i="27"/>
  <c r="BA23" i="27"/>
  <c r="BB23" i="27"/>
  <c r="BC23" i="27"/>
  <c r="BD23" i="27"/>
  <c r="BE23" i="27"/>
  <c r="BF23" i="27"/>
  <c r="AN24" i="27"/>
  <c r="AO24" i="27"/>
  <c r="AP24" i="27"/>
  <c r="AQ24" i="27"/>
  <c r="AR24" i="27"/>
  <c r="AS24" i="27"/>
  <c r="AT24" i="27"/>
  <c r="AU24" i="27"/>
  <c r="AV24" i="27"/>
  <c r="AW24" i="27"/>
  <c r="AX24" i="27"/>
  <c r="AY24" i="27"/>
  <c r="AZ24" i="27"/>
  <c r="BA24" i="27"/>
  <c r="BB24" i="27"/>
  <c r="BC24" i="27"/>
  <c r="BD24" i="27"/>
  <c r="BE24" i="27"/>
  <c r="BF24" i="27"/>
  <c r="AN25" i="27"/>
  <c r="AO25" i="27"/>
  <c r="AP25" i="27"/>
  <c r="AQ25" i="27"/>
  <c r="AR25" i="27"/>
  <c r="AS25" i="27"/>
  <c r="AT25" i="27"/>
  <c r="AU25" i="27"/>
  <c r="AV25" i="27"/>
  <c r="AW25" i="27"/>
  <c r="AX25" i="27"/>
  <c r="AY25" i="27"/>
  <c r="AZ25" i="27"/>
  <c r="BA25" i="27"/>
  <c r="BB25" i="27"/>
  <c r="BC25" i="27"/>
  <c r="BD25" i="27"/>
  <c r="BE25" i="27"/>
  <c r="BF25" i="27"/>
  <c r="AN26" i="27"/>
  <c r="AO26" i="27"/>
  <c r="AP26" i="27"/>
  <c r="AQ26" i="27"/>
  <c r="AR26" i="27"/>
  <c r="AS26" i="27"/>
  <c r="AT26" i="27"/>
  <c r="AU26" i="27"/>
  <c r="AV26" i="27"/>
  <c r="AW26" i="27"/>
  <c r="AX26" i="27"/>
  <c r="AY26" i="27"/>
  <c r="AZ26" i="27"/>
  <c r="BA26" i="27"/>
  <c r="BB26" i="27"/>
  <c r="BC26" i="27"/>
  <c r="BD26" i="27"/>
  <c r="BE26" i="27"/>
  <c r="BF26" i="27"/>
  <c r="AN27" i="27"/>
  <c r="AO27" i="27"/>
  <c r="AP27" i="27"/>
  <c r="AP29" i="27"/>
  <c r="AP36" i="27"/>
  <c r="AQ27" i="27"/>
  <c r="AR27" i="27"/>
  <c r="AS27" i="27"/>
  <c r="AT27" i="27"/>
  <c r="AU27" i="27"/>
  <c r="AU29" i="27"/>
  <c r="AU36" i="27"/>
  <c r="AV27" i="27"/>
  <c r="AW27" i="27"/>
  <c r="AX27" i="27"/>
  <c r="AY27" i="27"/>
  <c r="AZ27" i="27"/>
  <c r="BA27" i="27"/>
  <c r="BB27" i="27"/>
  <c r="BB29" i="27"/>
  <c r="BB36" i="27"/>
  <c r="BC27" i="27"/>
  <c r="BD27" i="27"/>
  <c r="BE27" i="27"/>
  <c r="BF27" i="27"/>
  <c r="BF29" i="27"/>
  <c r="BF36" i="27"/>
  <c r="AN28" i="27"/>
  <c r="AO28" i="27"/>
  <c r="AO29" i="27"/>
  <c r="AO31" i="27"/>
  <c r="AO34" i="27"/>
  <c r="AP28" i="27"/>
  <c r="AQ28" i="27"/>
  <c r="AQ29" i="27"/>
  <c r="AQ31" i="27"/>
  <c r="AQ34" i="27"/>
  <c r="AQ37" i="27"/>
  <c r="AR28" i="27"/>
  <c r="AS28" i="27"/>
  <c r="AT28" i="27"/>
  <c r="AU28" i="27"/>
  <c r="AU30" i="27"/>
  <c r="AU35" i="27"/>
  <c r="AV28" i="27"/>
  <c r="AW28" i="27"/>
  <c r="AX28" i="27"/>
  <c r="AY28" i="27"/>
  <c r="AZ28" i="27"/>
  <c r="BA28" i="27"/>
  <c r="BB28" i="27"/>
  <c r="BC28" i="27"/>
  <c r="BC30" i="27"/>
  <c r="BC35" i="27"/>
  <c r="BD28" i="27"/>
  <c r="BD30" i="27"/>
  <c r="BD35" i="27"/>
  <c r="BE28" i="27"/>
  <c r="BE30" i="27"/>
  <c r="BE35" i="27"/>
  <c r="BF28" i="27"/>
  <c r="AN29" i="27"/>
  <c r="AR29" i="27"/>
  <c r="AS29" i="27"/>
  <c r="AS31" i="27"/>
  <c r="AS34" i="27"/>
  <c r="AS37" i="27"/>
  <c r="AT29" i="27"/>
  <c r="AT31" i="27"/>
  <c r="AT34" i="27"/>
  <c r="AV29" i="27"/>
  <c r="AV36" i="27"/>
  <c r="AW29" i="27"/>
  <c r="AX29" i="27"/>
  <c r="AY29" i="27"/>
  <c r="AZ29" i="27"/>
  <c r="AZ31" i="27"/>
  <c r="AZ34" i="27"/>
  <c r="BA29" i="27"/>
  <c r="BC29" i="27"/>
  <c r="BD29" i="27"/>
  <c r="BD36" i="27"/>
  <c r="BE29" i="27"/>
  <c r="AN30" i="27"/>
  <c r="AO30" i="27"/>
  <c r="AP30" i="27"/>
  <c r="AQ30" i="27"/>
  <c r="AQ35" i="27"/>
  <c r="AR30" i="27"/>
  <c r="AS30" i="27"/>
  <c r="AT30" i="27"/>
  <c r="AV30" i="27"/>
  <c r="AW30" i="27"/>
  <c r="AX30" i="27"/>
  <c r="AY30" i="27"/>
  <c r="AZ30" i="27"/>
  <c r="BA30" i="27"/>
  <c r="BB30" i="27"/>
  <c r="BF30" i="27"/>
  <c r="BF35" i="27"/>
  <c r="AN31" i="27"/>
  <c r="AP31" i="27"/>
  <c r="AR31" i="27"/>
  <c r="AU31" i="27"/>
  <c r="AV31" i="27"/>
  <c r="AW31" i="27"/>
  <c r="AX31" i="27"/>
  <c r="AY31" i="27"/>
  <c r="BA31" i="27"/>
  <c r="BB31" i="27"/>
  <c r="BC31" i="27"/>
  <c r="BD31" i="27"/>
  <c r="BE31" i="27"/>
  <c r="BF31" i="27"/>
  <c r="BF34" i="27"/>
  <c r="AN32" i="27"/>
  <c r="AO32" i="27"/>
  <c r="AP32" i="27"/>
  <c r="AQ32" i="27"/>
  <c r="AR32" i="27"/>
  <c r="AS32" i="27"/>
  <c r="AT32" i="27"/>
  <c r="AU32" i="27"/>
  <c r="AV32" i="27"/>
  <c r="AW32" i="27"/>
  <c r="AX32" i="27"/>
  <c r="AY32" i="27"/>
  <c r="AZ32" i="27"/>
  <c r="BA32" i="27"/>
  <c r="BB32" i="27"/>
  <c r="BC32" i="27"/>
  <c r="BD32" i="27"/>
  <c r="BE32" i="27"/>
  <c r="BF32" i="27"/>
  <c r="AM23" i="27"/>
  <c r="AM24" i="27"/>
  <c r="AM25" i="27"/>
  <c r="AM26" i="27"/>
  <c r="AM27" i="27"/>
  <c r="AM29" i="27"/>
  <c r="AM36" i="27"/>
  <c r="AM28" i="27"/>
  <c r="AM30" i="27"/>
  <c r="AM31" i="27"/>
  <c r="AM32" i="27"/>
  <c r="AN15" i="27"/>
  <c r="AO15" i="27"/>
  <c r="AP15" i="27"/>
  <c r="AQ15" i="27"/>
  <c r="AR15" i="27"/>
  <c r="AS15" i="27"/>
  <c r="AT15" i="27"/>
  <c r="AU15" i="27"/>
  <c r="AV15" i="27"/>
  <c r="AW15" i="27"/>
  <c r="AX15" i="27"/>
  <c r="AY15" i="27"/>
  <c r="AZ15" i="27"/>
  <c r="BA15" i="27"/>
  <c r="BB15" i="27"/>
  <c r="BC15" i="27"/>
  <c r="BD15" i="27"/>
  <c r="BE15" i="27"/>
  <c r="BF15" i="27"/>
  <c r="BG15" i="27"/>
  <c r="AN16" i="27"/>
  <c r="AO16" i="27"/>
  <c r="AP16" i="27"/>
  <c r="AQ16" i="27"/>
  <c r="AR16" i="27"/>
  <c r="AS16" i="27"/>
  <c r="AT16" i="27"/>
  <c r="AU16" i="27"/>
  <c r="AV16" i="27"/>
  <c r="AW16" i="27"/>
  <c r="AX16" i="27"/>
  <c r="AY16" i="27"/>
  <c r="AZ16" i="27"/>
  <c r="BA16" i="27"/>
  <c r="BB16" i="27"/>
  <c r="BC16" i="27"/>
  <c r="BD16" i="27"/>
  <c r="BE16" i="27"/>
  <c r="BF16" i="27"/>
  <c r="BG16" i="27"/>
  <c r="AN17" i="27"/>
  <c r="AO17" i="27"/>
  <c r="AP17" i="27"/>
  <c r="AQ17" i="27"/>
  <c r="AR17" i="27"/>
  <c r="AS17" i="27"/>
  <c r="AT17" i="27"/>
  <c r="AU17" i="27"/>
  <c r="AV17" i="27"/>
  <c r="AW17" i="27"/>
  <c r="AX17" i="27"/>
  <c r="AY17" i="27"/>
  <c r="AZ17" i="27"/>
  <c r="BA17" i="27"/>
  <c r="BB17" i="27"/>
  <c r="BC17" i="27"/>
  <c r="BD17" i="27"/>
  <c r="BE17" i="27"/>
  <c r="BF17" i="27"/>
  <c r="BG17" i="27"/>
  <c r="AN18" i="27"/>
  <c r="AO18" i="27"/>
  <c r="AP18" i="27"/>
  <c r="AQ18" i="27"/>
  <c r="AR18" i="27"/>
  <c r="AS18" i="27"/>
  <c r="AT18" i="27"/>
  <c r="AU18" i="27"/>
  <c r="AV18" i="27"/>
  <c r="AW18" i="27"/>
  <c r="AX18" i="27"/>
  <c r="AY18" i="27"/>
  <c r="AZ18" i="27"/>
  <c r="BA18" i="27"/>
  <c r="BB18" i="27"/>
  <c r="BC18" i="27"/>
  <c r="BD18" i="27"/>
  <c r="BE18" i="27"/>
  <c r="BF18" i="27"/>
  <c r="BG18" i="27"/>
  <c r="AN19" i="27"/>
  <c r="AO19" i="27"/>
  <c r="AP19" i="27"/>
  <c r="AQ19" i="27"/>
  <c r="AR19" i="27"/>
  <c r="AS19" i="27"/>
  <c r="AT19" i="27"/>
  <c r="AU19" i="27"/>
  <c r="AV19" i="27"/>
  <c r="AW19" i="27"/>
  <c r="AX19" i="27"/>
  <c r="AY19" i="27"/>
  <c r="AZ19" i="27"/>
  <c r="BA19" i="27"/>
  <c r="BB19" i="27"/>
  <c r="BC19" i="27"/>
  <c r="BD19" i="27"/>
  <c r="BE19" i="27"/>
  <c r="BF19" i="27"/>
  <c r="BG19" i="27"/>
  <c r="AN20" i="27"/>
  <c r="AO20" i="27"/>
  <c r="AP20" i="27"/>
  <c r="AQ20" i="27"/>
  <c r="AR20" i="27"/>
  <c r="AS20" i="27"/>
  <c r="AT20" i="27"/>
  <c r="AU20" i="27"/>
  <c r="AV20" i="27"/>
  <c r="AW20" i="27"/>
  <c r="AX20" i="27"/>
  <c r="AY20" i="27"/>
  <c r="AZ20" i="27"/>
  <c r="BA20" i="27"/>
  <c r="BB20" i="27"/>
  <c r="BC20" i="27"/>
  <c r="BD20" i="27"/>
  <c r="BE20" i="27"/>
  <c r="BF20" i="27"/>
  <c r="BG20" i="27"/>
  <c r="AN21" i="27"/>
  <c r="AO21" i="27"/>
  <c r="AP21" i="27"/>
  <c r="AQ21" i="27"/>
  <c r="AR21" i="27"/>
  <c r="AS21" i="27"/>
  <c r="AT21" i="27"/>
  <c r="AU21" i="27"/>
  <c r="AV21" i="27"/>
  <c r="AW21" i="27"/>
  <c r="AX21" i="27"/>
  <c r="AY21" i="27"/>
  <c r="AZ21" i="27"/>
  <c r="BA21" i="27"/>
  <c r="BB21" i="27"/>
  <c r="BC21" i="27"/>
  <c r="BD21" i="27"/>
  <c r="BE21" i="27"/>
  <c r="BF21" i="27"/>
  <c r="BG21" i="27"/>
  <c r="AN22" i="27"/>
  <c r="AO22" i="27"/>
  <c r="AP22" i="27"/>
  <c r="AQ22" i="27"/>
  <c r="AR22" i="27"/>
  <c r="AS22" i="27"/>
  <c r="AT22" i="27"/>
  <c r="AU22" i="27"/>
  <c r="AV22" i="27"/>
  <c r="AW22" i="27"/>
  <c r="AX22" i="27"/>
  <c r="AY22" i="27"/>
  <c r="AZ22" i="27"/>
  <c r="BA22" i="27"/>
  <c r="BB22" i="27"/>
  <c r="BC22" i="27"/>
  <c r="BD22" i="27"/>
  <c r="BE22" i="27"/>
  <c r="BF22" i="27"/>
  <c r="BG22" i="27"/>
  <c r="AM17" i="27"/>
  <c r="AM18" i="27"/>
  <c r="AM19" i="27"/>
  <c r="AM20" i="27"/>
  <c r="AM21" i="27"/>
  <c r="AM22" i="27"/>
  <c r="AM16" i="27"/>
  <c r="AM15" i="27"/>
  <c r="AV34" i="27"/>
  <c r="AV37" i="27"/>
  <c r="AX34" i="27"/>
  <c r="BC34" i="27"/>
  <c r="BE34" i="27"/>
  <c r="BE38" i="27"/>
  <c r="AM35" i="27"/>
  <c r="AR35" i="27"/>
  <c r="AS35" i="27"/>
  <c r="AV35" i="27"/>
  <c r="AZ35" i="27"/>
  <c r="BA35" i="27"/>
  <c r="AN36" i="27"/>
  <c r="AQ36" i="27"/>
  <c r="AS36" i="27"/>
  <c r="AX36" i="27"/>
  <c r="AY36" i="27"/>
  <c r="BC36" i="27"/>
  <c r="BE37" i="27"/>
  <c r="BF37" i="27"/>
  <c r="AS38" i="27"/>
  <c r="BF38" i="27"/>
  <c r="R34" i="27"/>
  <c r="R38" i="27"/>
  <c r="S34" i="27"/>
  <c r="T34" i="27"/>
  <c r="T37" i="27"/>
  <c r="U34" i="27"/>
  <c r="V34" i="27"/>
  <c r="W34" i="27"/>
  <c r="X34" i="27"/>
  <c r="X38" i="27"/>
  <c r="Y34" i="27"/>
  <c r="Y38" i="27"/>
  <c r="Z34" i="27"/>
  <c r="AA34" i="27"/>
  <c r="AB34" i="27"/>
  <c r="AB37" i="27"/>
  <c r="AC34" i="27"/>
  <c r="AD34" i="27"/>
  <c r="AD37" i="27"/>
  <c r="AE34" i="27"/>
  <c r="AF34" i="27"/>
  <c r="AF37" i="27"/>
  <c r="AG34" i="27"/>
  <c r="AG38" i="27"/>
  <c r="AH34" i="27"/>
  <c r="AI34" i="27"/>
  <c r="AJ34" i="27"/>
  <c r="AK34" i="27"/>
  <c r="AL34" i="27"/>
  <c r="AL37" i="27"/>
  <c r="R35" i="27"/>
  <c r="S35" i="27"/>
  <c r="T35" i="27"/>
  <c r="U35" i="27"/>
  <c r="V35" i="27"/>
  <c r="W35" i="27"/>
  <c r="X35" i="27"/>
  <c r="Y35" i="27"/>
  <c r="Z35" i="27"/>
  <c r="AA35" i="27"/>
  <c r="AB35" i="27"/>
  <c r="AC35" i="27"/>
  <c r="AD35" i="27"/>
  <c r="AE35" i="27"/>
  <c r="AF35" i="27"/>
  <c r="AG35" i="27"/>
  <c r="AH35" i="27"/>
  <c r="AI35" i="27"/>
  <c r="AJ35" i="27"/>
  <c r="AK35" i="27"/>
  <c r="AL35" i="27"/>
  <c r="R36" i="27"/>
  <c r="S36" i="27"/>
  <c r="T36" i="27"/>
  <c r="U36" i="27"/>
  <c r="V36" i="27"/>
  <c r="W36" i="27"/>
  <c r="X36" i="27"/>
  <c r="Y36" i="27"/>
  <c r="Z36" i="27"/>
  <c r="AA36" i="27"/>
  <c r="AB36" i="27"/>
  <c r="AC36" i="27"/>
  <c r="AD36" i="27"/>
  <c r="AE36" i="27"/>
  <c r="AF36" i="27"/>
  <c r="AG36" i="27"/>
  <c r="AH36" i="27"/>
  <c r="AI36" i="27"/>
  <c r="AJ36" i="27"/>
  <c r="AK36" i="27"/>
  <c r="AL36" i="27"/>
  <c r="R37" i="27"/>
  <c r="S37" i="27"/>
  <c r="U37" i="27"/>
  <c r="W37" i="27"/>
  <c r="Z37" i="27"/>
  <c r="AA37" i="27"/>
  <c r="AC37" i="27"/>
  <c r="AE37" i="27"/>
  <c r="AG37" i="27"/>
  <c r="AH37" i="27"/>
  <c r="AI37" i="27"/>
  <c r="AK37" i="27"/>
  <c r="S38" i="27"/>
  <c r="T38" i="27"/>
  <c r="U38" i="27"/>
  <c r="W38" i="27"/>
  <c r="Z38" i="27"/>
  <c r="AA38" i="27"/>
  <c r="AB38" i="27"/>
  <c r="AC38" i="27"/>
  <c r="AD38" i="27"/>
  <c r="AE38" i="27"/>
  <c r="AH38" i="27"/>
  <c r="AI38" i="27"/>
  <c r="AK38" i="27"/>
  <c r="AL38" i="27"/>
  <c r="D34" i="27"/>
  <c r="D37" i="27"/>
  <c r="E34" i="27"/>
  <c r="F34" i="27"/>
  <c r="G34" i="27"/>
  <c r="G37" i="27"/>
  <c r="H34" i="27"/>
  <c r="H37" i="27"/>
  <c r="I34" i="27"/>
  <c r="J34" i="27"/>
  <c r="J38" i="27"/>
  <c r="K34" i="27"/>
  <c r="K38" i="27"/>
  <c r="L34" i="27"/>
  <c r="L37" i="27"/>
  <c r="M34" i="27"/>
  <c r="N34" i="27"/>
  <c r="O34" i="27"/>
  <c r="O38" i="27"/>
  <c r="P34" i="27"/>
  <c r="Q34" i="27"/>
  <c r="D35" i="27"/>
  <c r="E35" i="27"/>
  <c r="F35" i="27"/>
  <c r="G35" i="27"/>
  <c r="H35" i="27"/>
  <c r="I35" i="27"/>
  <c r="J35" i="27"/>
  <c r="K35" i="27"/>
  <c r="L35" i="27"/>
  <c r="M35" i="27"/>
  <c r="N35" i="27"/>
  <c r="O35" i="27"/>
  <c r="P35" i="27"/>
  <c r="Q35" i="27"/>
  <c r="D36" i="27"/>
  <c r="E36" i="27"/>
  <c r="F36" i="27"/>
  <c r="G36" i="27"/>
  <c r="H36" i="27"/>
  <c r="I36" i="27"/>
  <c r="J36" i="27"/>
  <c r="K36" i="27"/>
  <c r="L36" i="27"/>
  <c r="M36" i="27"/>
  <c r="N36" i="27"/>
  <c r="O36" i="27"/>
  <c r="P36" i="27"/>
  <c r="Q36" i="27"/>
  <c r="E37" i="27"/>
  <c r="F37" i="27"/>
  <c r="I37" i="27"/>
  <c r="J37" i="27"/>
  <c r="M37" i="27"/>
  <c r="N37" i="27"/>
  <c r="O37" i="27"/>
  <c r="P37" i="27"/>
  <c r="Q37" i="27"/>
  <c r="D38" i="27"/>
  <c r="E38" i="27"/>
  <c r="F38" i="27"/>
  <c r="H38" i="27"/>
  <c r="I38" i="27"/>
  <c r="L38" i="27"/>
  <c r="M38" i="27"/>
  <c r="N38" i="27"/>
  <c r="P38" i="27"/>
  <c r="Q38" i="27"/>
  <c r="C34" i="27"/>
  <c r="C38" i="27"/>
  <c r="C37" i="27"/>
  <c r="C36" i="27"/>
  <c r="C35" i="27"/>
  <c r="BC14" i="27"/>
  <c r="BD14" i="27"/>
  <c r="BE14" i="27"/>
  <c r="BF14" i="27"/>
  <c r="BG14" i="27"/>
  <c r="AN14" i="27"/>
  <c r="AO14" i="27"/>
  <c r="AP14" i="27"/>
  <c r="AQ14" i="27"/>
  <c r="AR14" i="27"/>
  <c r="AS14" i="27"/>
  <c r="AT14" i="27"/>
  <c r="AU14" i="27"/>
  <c r="AV14" i="27"/>
  <c r="AW14" i="27"/>
  <c r="AX14" i="27"/>
  <c r="AY14" i="27"/>
  <c r="AZ14" i="27"/>
  <c r="BA14" i="27"/>
  <c r="BB14" i="27"/>
  <c r="AM14" i="27"/>
  <c r="C8" i="27"/>
  <c r="C7" i="27"/>
  <c r="BN32" i="26"/>
  <c r="BO32" i="26"/>
  <c r="BP32" i="26"/>
  <c r="BQ32" i="26"/>
  <c r="BR32" i="26"/>
  <c r="BS32" i="26"/>
  <c r="BT32" i="26"/>
  <c r="BU32" i="26"/>
  <c r="BV32" i="26"/>
  <c r="BW32" i="26"/>
  <c r="BX32" i="26"/>
  <c r="BY32" i="26"/>
  <c r="BZ32" i="26"/>
  <c r="CA32" i="26"/>
  <c r="CB32" i="26"/>
  <c r="CC32" i="26"/>
  <c r="CD32" i="26"/>
  <c r="CE32" i="26"/>
  <c r="CF32" i="26"/>
  <c r="CG32" i="26"/>
  <c r="CH32" i="26"/>
  <c r="CI32" i="26"/>
  <c r="CJ32" i="26"/>
  <c r="CK32" i="26"/>
  <c r="CL32" i="26"/>
  <c r="CM32" i="26"/>
  <c r="CN32" i="26"/>
  <c r="CO32" i="26"/>
  <c r="CP32" i="26"/>
  <c r="CQ32" i="26"/>
  <c r="CR32" i="26"/>
  <c r="CS32" i="26"/>
  <c r="CT32" i="26"/>
  <c r="CU32" i="26"/>
  <c r="CV32" i="26"/>
  <c r="CW32" i="26"/>
  <c r="CX32" i="26"/>
  <c r="CY32" i="26"/>
  <c r="CZ32" i="26"/>
  <c r="DA32" i="26"/>
  <c r="DB32" i="26"/>
  <c r="DC32" i="26"/>
  <c r="DD32" i="26"/>
  <c r="DE32" i="26"/>
  <c r="DF32" i="26"/>
  <c r="DG32" i="26"/>
  <c r="DH32" i="26"/>
  <c r="DI32" i="26"/>
  <c r="DB23" i="26"/>
  <c r="DC23" i="26"/>
  <c r="DD23" i="26"/>
  <c r="DE23" i="26"/>
  <c r="DF23" i="26"/>
  <c r="DG23" i="26"/>
  <c r="DH23" i="26"/>
  <c r="DI23" i="26"/>
  <c r="BO23" i="26"/>
  <c r="BP23" i="26"/>
  <c r="BQ23" i="26"/>
  <c r="BR23" i="26"/>
  <c r="BS23" i="26"/>
  <c r="BT23" i="26"/>
  <c r="BU23" i="26"/>
  <c r="BV23" i="26"/>
  <c r="BW23" i="26"/>
  <c r="BX23" i="26"/>
  <c r="BY23" i="26"/>
  <c r="BZ23" i="26"/>
  <c r="CA23" i="26"/>
  <c r="CB23" i="26"/>
  <c r="CC23" i="26"/>
  <c r="CD23" i="26"/>
  <c r="CE23" i="26"/>
  <c r="CF23" i="26"/>
  <c r="CG23" i="26"/>
  <c r="CH23" i="26"/>
  <c r="CI23" i="26"/>
  <c r="CJ23" i="26"/>
  <c r="CK23" i="26"/>
  <c r="CL23" i="26"/>
  <c r="CM23" i="26"/>
  <c r="CN23" i="26"/>
  <c r="CO23" i="26"/>
  <c r="CP23" i="26"/>
  <c r="CQ23" i="26"/>
  <c r="CR23" i="26"/>
  <c r="CS23" i="26"/>
  <c r="CT23" i="26"/>
  <c r="CU23" i="26"/>
  <c r="CV23" i="26"/>
  <c r="CW23" i="26"/>
  <c r="CX23" i="26"/>
  <c r="CY23" i="26"/>
  <c r="CZ23" i="26"/>
  <c r="DA23" i="26"/>
  <c r="BO24" i="26"/>
  <c r="BP24" i="26"/>
  <c r="BQ24" i="26"/>
  <c r="BR24" i="26"/>
  <c r="BS24" i="26"/>
  <c r="BT24" i="26"/>
  <c r="BU24" i="26"/>
  <c r="BV24" i="26"/>
  <c r="BW24" i="26"/>
  <c r="BX24" i="26"/>
  <c r="BY24" i="26"/>
  <c r="BZ24" i="26"/>
  <c r="CA24" i="26"/>
  <c r="CB24" i="26"/>
  <c r="CC24" i="26"/>
  <c r="CD24" i="26"/>
  <c r="CE24" i="26"/>
  <c r="CF24" i="26"/>
  <c r="CG24" i="26"/>
  <c r="CH24" i="26"/>
  <c r="CI24" i="26"/>
  <c r="CJ24" i="26"/>
  <c r="CK24" i="26"/>
  <c r="CL24" i="26"/>
  <c r="CM24" i="26"/>
  <c r="CN24" i="26"/>
  <c r="CO24" i="26"/>
  <c r="CP24" i="26"/>
  <c r="CQ24" i="26"/>
  <c r="CR24" i="26"/>
  <c r="CS24" i="26"/>
  <c r="CT24" i="26"/>
  <c r="CU24" i="26"/>
  <c r="CV24" i="26"/>
  <c r="CW24" i="26"/>
  <c r="CX24" i="26"/>
  <c r="CY24" i="26"/>
  <c r="CZ24" i="26"/>
  <c r="DA24" i="26"/>
  <c r="DB24" i="26"/>
  <c r="DC24" i="26"/>
  <c r="DD24" i="26"/>
  <c r="DE24" i="26"/>
  <c r="DF24" i="26"/>
  <c r="DG24" i="26"/>
  <c r="DH24" i="26"/>
  <c r="DI24" i="26"/>
  <c r="BO25" i="26"/>
  <c r="BP25" i="26"/>
  <c r="BQ25" i="26"/>
  <c r="BR25" i="26"/>
  <c r="BS25" i="26"/>
  <c r="BT25" i="26"/>
  <c r="BU25" i="26"/>
  <c r="BV25" i="26"/>
  <c r="BW25" i="26"/>
  <c r="BX25" i="26"/>
  <c r="BY25" i="26"/>
  <c r="BZ25" i="26"/>
  <c r="CA25" i="26"/>
  <c r="CB25" i="26"/>
  <c r="CC25" i="26"/>
  <c r="CD25" i="26"/>
  <c r="CE25" i="26"/>
  <c r="CF25" i="26"/>
  <c r="CG25" i="26"/>
  <c r="CH25" i="26"/>
  <c r="CI25" i="26"/>
  <c r="CJ25" i="26"/>
  <c r="CK25" i="26"/>
  <c r="CL25" i="26"/>
  <c r="CM25" i="26"/>
  <c r="CN25" i="26"/>
  <c r="CO25" i="26"/>
  <c r="CP25" i="26"/>
  <c r="CQ25" i="26"/>
  <c r="CR25" i="26"/>
  <c r="CS25" i="26"/>
  <c r="CT25" i="26"/>
  <c r="CU25" i="26"/>
  <c r="CV25" i="26"/>
  <c r="CW25" i="26"/>
  <c r="CX25" i="26"/>
  <c r="CY25" i="26"/>
  <c r="CZ25" i="26"/>
  <c r="DA25" i="26"/>
  <c r="DB25" i="26"/>
  <c r="DC25" i="26"/>
  <c r="DD25" i="26"/>
  <c r="DE25" i="26"/>
  <c r="DF25" i="26"/>
  <c r="DG25" i="26"/>
  <c r="DH25" i="26"/>
  <c r="DI25" i="26"/>
  <c r="BO26" i="26"/>
  <c r="BP26" i="26"/>
  <c r="BQ26" i="26"/>
  <c r="BR26" i="26"/>
  <c r="BS26" i="26"/>
  <c r="BT26" i="26"/>
  <c r="BU26" i="26"/>
  <c r="BV26" i="26"/>
  <c r="BW26" i="26"/>
  <c r="BX26" i="26"/>
  <c r="BY26" i="26"/>
  <c r="BZ26" i="26"/>
  <c r="CA26" i="26"/>
  <c r="CB26" i="26"/>
  <c r="CC26" i="26"/>
  <c r="CD26" i="26"/>
  <c r="CE26" i="26"/>
  <c r="CF26" i="26"/>
  <c r="CG26" i="26"/>
  <c r="CH26" i="26"/>
  <c r="CI26" i="26"/>
  <c r="CJ26" i="26"/>
  <c r="CK26" i="26"/>
  <c r="CL26" i="26"/>
  <c r="CM26" i="26"/>
  <c r="CN26" i="26"/>
  <c r="CO26" i="26"/>
  <c r="CP26" i="26"/>
  <c r="CQ26" i="26"/>
  <c r="CR26" i="26"/>
  <c r="CS26" i="26"/>
  <c r="CT26" i="26"/>
  <c r="CU26" i="26"/>
  <c r="CV26" i="26"/>
  <c r="CW26" i="26"/>
  <c r="CX26" i="26"/>
  <c r="CY26" i="26"/>
  <c r="CZ26" i="26"/>
  <c r="DA26" i="26"/>
  <c r="DB26" i="26"/>
  <c r="DC26" i="26"/>
  <c r="DD26" i="26"/>
  <c r="DE26" i="26"/>
  <c r="DF26" i="26"/>
  <c r="DG26" i="26"/>
  <c r="DH26" i="26"/>
  <c r="DI26" i="26"/>
  <c r="BO27" i="26"/>
  <c r="BP27" i="26"/>
  <c r="BQ27" i="26"/>
  <c r="BQ29" i="26"/>
  <c r="BQ36" i="26"/>
  <c r="BR27" i="26"/>
  <c r="BS27" i="26"/>
  <c r="BS29" i="26"/>
  <c r="BS36" i="26"/>
  <c r="BT27" i="26"/>
  <c r="BT29" i="26"/>
  <c r="BT36" i="26"/>
  <c r="BU27" i="26"/>
  <c r="BV27" i="26"/>
  <c r="BW27" i="26"/>
  <c r="BX27" i="26"/>
  <c r="BY27" i="26"/>
  <c r="BY29" i="26"/>
  <c r="BY36" i="26"/>
  <c r="BZ27" i="26"/>
  <c r="CA27" i="26"/>
  <c r="CA29" i="26"/>
  <c r="CA36" i="26"/>
  <c r="CB27" i="26"/>
  <c r="CB29" i="26"/>
  <c r="CB36" i="26"/>
  <c r="CC27" i="26"/>
  <c r="CD27" i="26"/>
  <c r="CE27" i="26"/>
  <c r="CF27" i="26"/>
  <c r="CG27" i="26"/>
  <c r="CG29" i="26"/>
  <c r="CG36" i="26"/>
  <c r="CH27" i="26"/>
  <c r="CI27" i="26"/>
  <c r="CI29" i="26"/>
  <c r="CI36" i="26"/>
  <c r="CJ27" i="26"/>
  <c r="CJ29" i="26"/>
  <c r="CJ36" i="26"/>
  <c r="CK27" i="26"/>
  <c r="CL27" i="26"/>
  <c r="CM27" i="26"/>
  <c r="CN27" i="26"/>
  <c r="CO27" i="26"/>
  <c r="CO29" i="26"/>
  <c r="CO36" i="26"/>
  <c r="CP27" i="26"/>
  <c r="CQ27" i="26"/>
  <c r="CQ29" i="26"/>
  <c r="CQ36" i="26"/>
  <c r="CR27" i="26"/>
  <c r="CR29" i="26"/>
  <c r="CR36" i="26"/>
  <c r="CS27" i="26"/>
  <c r="CT27" i="26"/>
  <c r="CU27" i="26"/>
  <c r="CV27" i="26"/>
  <c r="CW27" i="26"/>
  <c r="CW29" i="26"/>
  <c r="CW36" i="26"/>
  <c r="CX27" i="26"/>
  <c r="CY27" i="26"/>
  <c r="CY29" i="26"/>
  <c r="CY36" i="26"/>
  <c r="CZ27" i="26"/>
  <c r="CZ29" i="26"/>
  <c r="CZ36" i="26"/>
  <c r="DA27" i="26"/>
  <c r="DB27" i="26"/>
  <c r="DC27" i="26"/>
  <c r="DD27" i="26"/>
  <c r="DE27" i="26"/>
  <c r="DE29" i="26"/>
  <c r="DE36" i="26"/>
  <c r="DF27" i="26"/>
  <c r="DG27" i="26"/>
  <c r="DG29" i="26"/>
  <c r="DG36" i="26"/>
  <c r="DH27" i="26"/>
  <c r="DH29" i="26"/>
  <c r="DH36" i="26"/>
  <c r="DI27" i="26"/>
  <c r="BO28" i="26"/>
  <c r="BP28" i="26"/>
  <c r="BQ28" i="26"/>
  <c r="BR28" i="26"/>
  <c r="BS28" i="26"/>
  <c r="BS30" i="26"/>
  <c r="BS35" i="26"/>
  <c r="BT28" i="26"/>
  <c r="BT30" i="26"/>
  <c r="BT35" i="26"/>
  <c r="BU28" i="26"/>
  <c r="BV28" i="26"/>
  <c r="BV29" i="26"/>
  <c r="BV31" i="26"/>
  <c r="BV34" i="26"/>
  <c r="BV38" i="26"/>
  <c r="BW28" i="26"/>
  <c r="BX28" i="26"/>
  <c r="BY28" i="26"/>
  <c r="BZ28" i="26"/>
  <c r="CA28" i="26"/>
  <c r="CA30" i="26"/>
  <c r="CA35" i="26"/>
  <c r="CB28" i="26"/>
  <c r="CB30" i="26"/>
  <c r="CB35" i="26"/>
  <c r="CC28" i="26"/>
  <c r="CD28" i="26"/>
  <c r="CD29" i="26"/>
  <c r="CD31" i="26"/>
  <c r="CD34" i="26"/>
  <c r="CE28" i="26"/>
  <c r="CF28" i="26"/>
  <c r="CG28" i="26"/>
  <c r="CH28" i="26"/>
  <c r="CI28" i="26"/>
  <c r="CI30" i="26"/>
  <c r="CI35" i="26"/>
  <c r="CJ28" i="26"/>
  <c r="CJ30" i="26"/>
  <c r="CJ35" i="26"/>
  <c r="CK28" i="26"/>
  <c r="CL28" i="26"/>
  <c r="CL29" i="26"/>
  <c r="CL31" i="26"/>
  <c r="CL34" i="26"/>
  <c r="CL38" i="26"/>
  <c r="CM28" i="26"/>
  <c r="CN28" i="26"/>
  <c r="CO28" i="26"/>
  <c r="CP28" i="26"/>
  <c r="CQ28" i="26"/>
  <c r="CQ30" i="26"/>
  <c r="CQ35" i="26"/>
  <c r="CR28" i="26"/>
  <c r="CR30" i="26"/>
  <c r="CR35" i="26"/>
  <c r="CS28" i="26"/>
  <c r="CT28" i="26"/>
  <c r="CT29" i="26"/>
  <c r="CT31" i="26"/>
  <c r="CT34" i="26"/>
  <c r="CU28" i="26"/>
  <c r="CV28" i="26"/>
  <c r="CW28" i="26"/>
  <c r="CX28" i="26"/>
  <c r="CY28" i="26"/>
  <c r="CY30" i="26"/>
  <c r="CY35" i="26"/>
  <c r="CZ28" i="26"/>
  <c r="CZ30" i="26"/>
  <c r="CZ35" i="26"/>
  <c r="DA28" i="26"/>
  <c r="DB28" i="26"/>
  <c r="DB29" i="26"/>
  <c r="DB31" i="26"/>
  <c r="DB34" i="26"/>
  <c r="DB38" i="26"/>
  <c r="DC28" i="26"/>
  <c r="DD28" i="26"/>
  <c r="DE28" i="26"/>
  <c r="DF28" i="26"/>
  <c r="DG28" i="26"/>
  <c r="DG30" i="26"/>
  <c r="DG35" i="26"/>
  <c r="DH28" i="26"/>
  <c r="DH30" i="26"/>
  <c r="DH35" i="26"/>
  <c r="DI28" i="26"/>
  <c r="BO29" i="26"/>
  <c r="BO31" i="26"/>
  <c r="BO34" i="26"/>
  <c r="BP29" i="26"/>
  <c r="BR29" i="26"/>
  <c r="BU29" i="26"/>
  <c r="BW29" i="26"/>
  <c r="BW36" i="26"/>
  <c r="BX29" i="26"/>
  <c r="BZ29" i="26"/>
  <c r="CC29" i="26"/>
  <c r="CC31" i="26"/>
  <c r="CC34" i="26"/>
  <c r="CE29" i="26"/>
  <c r="CE31" i="26"/>
  <c r="CE34" i="26"/>
  <c r="CF29" i="26"/>
  <c r="CH29" i="26"/>
  <c r="CK29" i="26"/>
  <c r="CK31" i="26"/>
  <c r="CK34" i="26"/>
  <c r="CM29" i="26"/>
  <c r="CM36" i="26"/>
  <c r="CN29" i="26"/>
  <c r="CP29" i="26"/>
  <c r="CQ31" i="26"/>
  <c r="CQ34" i="26"/>
  <c r="CS29" i="26"/>
  <c r="CS31" i="26"/>
  <c r="CS34" i="26"/>
  <c r="CU29" i="26"/>
  <c r="CV29" i="26"/>
  <c r="CX29" i="26"/>
  <c r="DA29" i="26"/>
  <c r="DA31" i="26"/>
  <c r="DA34" i="26"/>
  <c r="DC29" i="26"/>
  <c r="DC36" i="26"/>
  <c r="DD29" i="26"/>
  <c r="DF29" i="26"/>
  <c r="DG31" i="26"/>
  <c r="DG34" i="26"/>
  <c r="DI29" i="26"/>
  <c r="DI31" i="26"/>
  <c r="DI34" i="26"/>
  <c r="BO30" i="26"/>
  <c r="BP30" i="26"/>
  <c r="BP35" i="26"/>
  <c r="BQ30" i="26"/>
  <c r="BR30" i="26"/>
  <c r="BU30" i="26"/>
  <c r="BV30" i="26"/>
  <c r="BW30" i="26"/>
  <c r="BX30" i="26"/>
  <c r="BX35" i="26"/>
  <c r="BY30" i="26"/>
  <c r="BZ30" i="26"/>
  <c r="CC30" i="26"/>
  <c r="CD30" i="26"/>
  <c r="CE30" i="26"/>
  <c r="CF30" i="26"/>
  <c r="CF35" i="26"/>
  <c r="CG30" i="26"/>
  <c r="CH30" i="26"/>
  <c r="CK30" i="26"/>
  <c r="CL30" i="26"/>
  <c r="CM30" i="26"/>
  <c r="CN30" i="26"/>
  <c r="CN35" i="26"/>
  <c r="CO30" i="26"/>
  <c r="CP30" i="26"/>
  <c r="CS30" i="26"/>
  <c r="CT30" i="26"/>
  <c r="CU30" i="26"/>
  <c r="CV30" i="26"/>
  <c r="CV35" i="26"/>
  <c r="CW30" i="26"/>
  <c r="CX30" i="26"/>
  <c r="DA30" i="26"/>
  <c r="DB30" i="26"/>
  <c r="DC30" i="26"/>
  <c r="DD30" i="26"/>
  <c r="DD35" i="26"/>
  <c r="DE30" i="26"/>
  <c r="DF30" i="26"/>
  <c r="DI30" i="26"/>
  <c r="BP31" i="26"/>
  <c r="BP34" i="26"/>
  <c r="BP38" i="26"/>
  <c r="BQ31" i="26"/>
  <c r="BR31" i="26"/>
  <c r="BS31" i="26"/>
  <c r="BT31" i="26"/>
  <c r="BU31" i="26"/>
  <c r="BW31" i="26"/>
  <c r="BW34" i="26"/>
  <c r="BX31" i="26"/>
  <c r="BX34" i="26"/>
  <c r="BX38" i="26"/>
  <c r="BY31" i="26"/>
  <c r="BZ31" i="26"/>
  <c r="CA31" i="26"/>
  <c r="CB31" i="26"/>
  <c r="CF31" i="26"/>
  <c r="CF34" i="26"/>
  <c r="CF38" i="26"/>
  <c r="CG31" i="26"/>
  <c r="CH31" i="26"/>
  <c r="CI31" i="26"/>
  <c r="CJ31" i="26"/>
  <c r="CM31" i="26"/>
  <c r="CN31" i="26"/>
  <c r="CN34" i="26"/>
  <c r="CN38" i="26"/>
  <c r="CO31" i="26"/>
  <c r="CP31" i="26"/>
  <c r="CR31" i="26"/>
  <c r="CU31" i="26"/>
  <c r="CV31" i="26"/>
  <c r="CV34" i="26"/>
  <c r="CV38" i="26"/>
  <c r="CW31" i="26"/>
  <c r="CX31" i="26"/>
  <c r="CY31" i="26"/>
  <c r="CZ31" i="26"/>
  <c r="DC31" i="26"/>
  <c r="DD31" i="26"/>
  <c r="DD34" i="26"/>
  <c r="DD38" i="26"/>
  <c r="DE31" i="26"/>
  <c r="DF31" i="26"/>
  <c r="DH31" i="26"/>
  <c r="BN23" i="26"/>
  <c r="BN24" i="26"/>
  <c r="BN25" i="26"/>
  <c r="BN26" i="26"/>
  <c r="BN27" i="26"/>
  <c r="BN28" i="26"/>
  <c r="BN29" i="26"/>
  <c r="BN30" i="26"/>
  <c r="BN31" i="26"/>
  <c r="D28" i="26"/>
  <c r="D29" i="26"/>
  <c r="D31" i="26"/>
  <c r="E28" i="26"/>
  <c r="E29" i="26"/>
  <c r="E31" i="26"/>
  <c r="E34" i="26"/>
  <c r="F28" i="26"/>
  <c r="F29" i="26"/>
  <c r="F31" i="26"/>
  <c r="G28" i="26"/>
  <c r="G29" i="26"/>
  <c r="G31" i="26"/>
  <c r="H28" i="26"/>
  <c r="H29" i="26"/>
  <c r="H31" i="26"/>
  <c r="I28" i="26"/>
  <c r="I29" i="26"/>
  <c r="I31" i="26"/>
  <c r="I34" i="26"/>
  <c r="J28" i="26"/>
  <c r="J29" i="26"/>
  <c r="J31" i="26"/>
  <c r="J34" i="26"/>
  <c r="K28" i="26"/>
  <c r="K29" i="26"/>
  <c r="K31" i="26"/>
  <c r="L28" i="26"/>
  <c r="L29" i="26"/>
  <c r="L31" i="26"/>
  <c r="M34" i="26"/>
  <c r="M38" i="26"/>
  <c r="N34" i="26"/>
  <c r="O34" i="26"/>
  <c r="O37" i="26"/>
  <c r="P34" i="26"/>
  <c r="P38" i="26"/>
  <c r="Q34" i="26"/>
  <c r="R34" i="26"/>
  <c r="R37" i="26"/>
  <c r="S34" i="26"/>
  <c r="T34" i="26"/>
  <c r="T38" i="26"/>
  <c r="U34" i="26"/>
  <c r="U38" i="26"/>
  <c r="V34" i="26"/>
  <c r="W34" i="26"/>
  <c r="W37" i="26"/>
  <c r="X34" i="26"/>
  <c r="X37" i="26"/>
  <c r="Y34" i="26"/>
  <c r="Z34" i="26"/>
  <c r="Z37" i="26"/>
  <c r="AA34" i="26"/>
  <c r="AB34" i="26"/>
  <c r="AB38" i="26"/>
  <c r="AC34" i="26"/>
  <c r="AC38" i="26"/>
  <c r="AD34" i="26"/>
  <c r="AE34" i="26"/>
  <c r="AE37" i="26"/>
  <c r="AF34" i="26"/>
  <c r="AF38" i="26"/>
  <c r="AG34" i="26"/>
  <c r="AH34" i="26"/>
  <c r="AH37" i="26"/>
  <c r="AI34" i="26"/>
  <c r="AJ34" i="26"/>
  <c r="AJ38" i="26"/>
  <c r="AK34" i="26"/>
  <c r="AK38" i="26"/>
  <c r="AL34" i="26"/>
  <c r="AM34" i="26"/>
  <c r="AM37" i="26"/>
  <c r="AN34" i="26"/>
  <c r="AN37" i="26"/>
  <c r="AO34" i="26"/>
  <c r="AP34" i="26"/>
  <c r="AP37" i="26"/>
  <c r="AQ34" i="26"/>
  <c r="AR34" i="26"/>
  <c r="AR38" i="26"/>
  <c r="AS34" i="26"/>
  <c r="AS38" i="26"/>
  <c r="AT34" i="26"/>
  <c r="AU34" i="26"/>
  <c r="AU37" i="26"/>
  <c r="AV34" i="26"/>
  <c r="AV38" i="26"/>
  <c r="AW34" i="26"/>
  <c r="AX34" i="26"/>
  <c r="AX37" i="26"/>
  <c r="AY34" i="26"/>
  <c r="AZ34" i="26"/>
  <c r="AZ38" i="26"/>
  <c r="BA34" i="26"/>
  <c r="BA38" i="26"/>
  <c r="BB34" i="26"/>
  <c r="BC34" i="26"/>
  <c r="BC37" i="26"/>
  <c r="BD34" i="26"/>
  <c r="BD37" i="26"/>
  <c r="BE34" i="26"/>
  <c r="BF34" i="26"/>
  <c r="BF37" i="26"/>
  <c r="BG34" i="26"/>
  <c r="BH34" i="26"/>
  <c r="BH38" i="26"/>
  <c r="BI34" i="26"/>
  <c r="BI38" i="26"/>
  <c r="BJ34" i="26"/>
  <c r="BK34" i="26"/>
  <c r="BK37" i="26"/>
  <c r="BL34" i="26"/>
  <c r="BL38" i="26"/>
  <c r="BM34" i="26"/>
  <c r="BS34" i="26"/>
  <c r="BS37" i="26"/>
  <c r="BU34" i="26"/>
  <c r="CA34" i="26"/>
  <c r="CA37" i="26"/>
  <c r="CI34" i="26"/>
  <c r="CI37" i="26"/>
  <c r="CU34" i="26"/>
  <c r="CY34" i="26"/>
  <c r="CY37" i="26"/>
  <c r="DH34" i="26"/>
  <c r="DH38" i="26"/>
  <c r="E35" i="26"/>
  <c r="G35" i="26"/>
  <c r="I35" i="26"/>
  <c r="J35" i="26"/>
  <c r="K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AG35" i="26"/>
  <c r="AH35" i="26"/>
  <c r="AI35" i="26"/>
  <c r="AJ35" i="26"/>
  <c r="AK35" i="26"/>
  <c r="AL35" i="26"/>
  <c r="AM35" i="26"/>
  <c r="AN35" i="26"/>
  <c r="AO35" i="26"/>
  <c r="AP35" i="26"/>
  <c r="AQ35" i="26"/>
  <c r="AR35" i="26"/>
  <c r="AS35" i="26"/>
  <c r="AT35" i="26"/>
  <c r="AU35" i="26"/>
  <c r="AV35" i="26"/>
  <c r="AW35" i="26"/>
  <c r="AX35" i="26"/>
  <c r="AY35" i="26"/>
  <c r="AZ35" i="26"/>
  <c r="BA35" i="26"/>
  <c r="BB35" i="26"/>
  <c r="BC35" i="26"/>
  <c r="BD35" i="26"/>
  <c r="BE35" i="26"/>
  <c r="BF35" i="26"/>
  <c r="BG35" i="26"/>
  <c r="BH35" i="26"/>
  <c r="BI35" i="26"/>
  <c r="BJ35" i="26"/>
  <c r="BK35" i="26"/>
  <c r="BL35" i="26"/>
  <c r="BM35" i="26"/>
  <c r="BN35" i="26"/>
  <c r="BO35" i="26"/>
  <c r="BQ35" i="26"/>
  <c r="BU35" i="26"/>
  <c r="BV35" i="26"/>
  <c r="BW35" i="26"/>
  <c r="BY35" i="26"/>
  <c r="CC35" i="26"/>
  <c r="CE35" i="26"/>
  <c r="CG35" i="26"/>
  <c r="CK35" i="26"/>
  <c r="CL35" i="26"/>
  <c r="CM35" i="26"/>
  <c r="CO35" i="26"/>
  <c r="CS35" i="26"/>
  <c r="CU35" i="26"/>
  <c r="CW35" i="26"/>
  <c r="DA35" i="26"/>
  <c r="DB35" i="26"/>
  <c r="DC35" i="26"/>
  <c r="DE35" i="26"/>
  <c r="DI35" i="26"/>
  <c r="D27" i="26"/>
  <c r="D36" i="26"/>
  <c r="E27" i="26"/>
  <c r="E36" i="26"/>
  <c r="F27" i="26"/>
  <c r="F36" i="26"/>
  <c r="G27" i="26"/>
  <c r="G36" i="26"/>
  <c r="H27" i="26"/>
  <c r="H36" i="26"/>
  <c r="I27" i="26"/>
  <c r="I36" i="26"/>
  <c r="J27" i="26"/>
  <c r="J36" i="26"/>
  <c r="K27" i="26"/>
  <c r="K36" i="26"/>
  <c r="L27" i="26"/>
  <c r="L36" i="26"/>
  <c r="M36" i="26"/>
  <c r="N36" i="26"/>
  <c r="O36" i="26"/>
  <c r="P36" i="26"/>
  <c r="Q36" i="26"/>
  <c r="R36" i="26"/>
  <c r="S36" i="26"/>
  <c r="T36" i="26"/>
  <c r="U36" i="26"/>
  <c r="V36" i="26"/>
  <c r="W36" i="26"/>
  <c r="X36" i="26"/>
  <c r="Y36" i="26"/>
  <c r="Z36" i="26"/>
  <c r="AA36" i="26"/>
  <c r="AB36" i="26"/>
  <c r="AC36" i="26"/>
  <c r="AD36" i="26"/>
  <c r="AE36" i="26"/>
  <c r="AF36" i="26"/>
  <c r="AG36" i="26"/>
  <c r="AH36" i="26"/>
  <c r="AI36" i="26"/>
  <c r="AJ36" i="26"/>
  <c r="AK36" i="26"/>
  <c r="AL36" i="26"/>
  <c r="AM36" i="26"/>
  <c r="AN36" i="26"/>
  <c r="AO36" i="26"/>
  <c r="AP36" i="26"/>
  <c r="AQ36" i="26"/>
  <c r="AR36" i="26"/>
  <c r="AS36" i="26"/>
  <c r="AT36" i="26"/>
  <c r="AU36" i="26"/>
  <c r="AV36" i="26"/>
  <c r="AW36" i="26"/>
  <c r="AX36" i="26"/>
  <c r="AY36" i="26"/>
  <c r="AZ36" i="26"/>
  <c r="BA36" i="26"/>
  <c r="BB36" i="26"/>
  <c r="BC36" i="26"/>
  <c r="BD36" i="26"/>
  <c r="BE36" i="26"/>
  <c r="BF36" i="26"/>
  <c r="BG36" i="26"/>
  <c r="BH36" i="26"/>
  <c r="BI36" i="26"/>
  <c r="BJ36" i="26"/>
  <c r="BK36" i="26"/>
  <c r="BL36" i="26"/>
  <c r="BM36" i="26"/>
  <c r="BN36" i="26"/>
  <c r="BO36" i="26"/>
  <c r="BP36" i="26"/>
  <c r="BR36" i="26"/>
  <c r="BV36" i="26"/>
  <c r="BX36" i="26"/>
  <c r="BZ36" i="26"/>
  <c r="CD36" i="26"/>
  <c r="CE36" i="26"/>
  <c r="CF36" i="26"/>
  <c r="CH36" i="26"/>
  <c r="CL36" i="26"/>
  <c r="CN36" i="26"/>
  <c r="CP36" i="26"/>
  <c r="CT36" i="26"/>
  <c r="CU36" i="26"/>
  <c r="CV36" i="26"/>
  <c r="CX36" i="26"/>
  <c r="DB36" i="26"/>
  <c r="DD36" i="26"/>
  <c r="DF36" i="26"/>
  <c r="E37" i="26"/>
  <c r="M37" i="26"/>
  <c r="N37" i="26"/>
  <c r="P37" i="26"/>
  <c r="T37" i="26"/>
  <c r="U37" i="26"/>
  <c r="V37" i="26"/>
  <c r="AB37" i="26"/>
  <c r="AC37" i="26"/>
  <c r="AD37" i="26"/>
  <c r="AF37" i="26"/>
  <c r="AJ37" i="26"/>
  <c r="AK37" i="26"/>
  <c r="AL37" i="26"/>
  <c r="AR37" i="26"/>
  <c r="AS37" i="26"/>
  <c r="AT37" i="26"/>
  <c r="AV37" i="26"/>
  <c r="AZ37" i="26"/>
  <c r="BA37" i="26"/>
  <c r="BB37" i="26"/>
  <c r="BH37" i="26"/>
  <c r="BI37" i="26"/>
  <c r="BJ37" i="26"/>
  <c r="BL37" i="26"/>
  <c r="BP37" i="26"/>
  <c r="BX37" i="26"/>
  <c r="CF37" i="26"/>
  <c r="CN37" i="26"/>
  <c r="CV37" i="26"/>
  <c r="DD37" i="26"/>
  <c r="DH37" i="26"/>
  <c r="J38" i="26"/>
  <c r="N38" i="26"/>
  <c r="R38" i="26"/>
  <c r="V38" i="26"/>
  <c r="Z38" i="26"/>
  <c r="AD38" i="26"/>
  <c r="AH38" i="26"/>
  <c r="AL38" i="26"/>
  <c r="AP38" i="26"/>
  <c r="AT38" i="26"/>
  <c r="AX38" i="26"/>
  <c r="BB38" i="26"/>
  <c r="BF38" i="26"/>
  <c r="BJ38" i="26"/>
  <c r="BS38" i="26"/>
  <c r="CA38" i="26"/>
  <c r="CD38" i="26"/>
  <c r="CT38" i="26"/>
  <c r="CY38" i="26"/>
  <c r="C28" i="26"/>
  <c r="C29" i="26"/>
  <c r="C31" i="26"/>
  <c r="C34" i="26"/>
  <c r="C37" i="26"/>
  <c r="C27" i="26"/>
  <c r="C36" i="26"/>
  <c r="BO14" i="26"/>
  <c r="BP14" i="26"/>
  <c r="BQ14" i="26"/>
  <c r="BR14" i="26"/>
  <c r="BS14" i="26"/>
  <c r="BT14" i="26"/>
  <c r="BU14" i="26"/>
  <c r="BV14" i="26"/>
  <c r="BW14" i="26"/>
  <c r="BX14" i="26"/>
  <c r="BY14" i="26"/>
  <c r="BZ14" i="26"/>
  <c r="CA14" i="26"/>
  <c r="CB14" i="26"/>
  <c r="CC14" i="26"/>
  <c r="CD14" i="26"/>
  <c r="CE14" i="26"/>
  <c r="CF14" i="26"/>
  <c r="CG14" i="26"/>
  <c r="CH14" i="26"/>
  <c r="CI14" i="26"/>
  <c r="CJ14" i="26"/>
  <c r="CK14" i="26"/>
  <c r="CL14" i="26"/>
  <c r="CM14" i="26"/>
  <c r="CN14" i="26"/>
  <c r="CO14" i="26"/>
  <c r="CP14" i="26"/>
  <c r="CQ14" i="26"/>
  <c r="CR14" i="26"/>
  <c r="CS14" i="26"/>
  <c r="CT14" i="26"/>
  <c r="CU14" i="26"/>
  <c r="CV14" i="26"/>
  <c r="CW14" i="26"/>
  <c r="CX14" i="26"/>
  <c r="CY14" i="26"/>
  <c r="CZ14" i="26"/>
  <c r="DA14" i="26"/>
  <c r="DB14" i="26"/>
  <c r="DC14" i="26"/>
  <c r="DD14" i="26"/>
  <c r="DE14" i="26"/>
  <c r="DF14" i="26"/>
  <c r="DG14" i="26"/>
  <c r="DH14" i="26"/>
  <c r="DI14" i="26"/>
  <c r="BO15" i="26"/>
  <c r="BP15" i="26"/>
  <c r="BQ15" i="26"/>
  <c r="BR15" i="26"/>
  <c r="BS15" i="26"/>
  <c r="BT15" i="26"/>
  <c r="BU15" i="26"/>
  <c r="BV15" i="26"/>
  <c r="BW15" i="26"/>
  <c r="BX15" i="26"/>
  <c r="BY15" i="26"/>
  <c r="BZ15" i="26"/>
  <c r="CA15" i="26"/>
  <c r="CB15" i="26"/>
  <c r="CC15" i="26"/>
  <c r="CD15" i="26"/>
  <c r="CE15" i="26"/>
  <c r="CF15" i="26"/>
  <c r="CG15" i="26"/>
  <c r="CH15" i="26"/>
  <c r="CI15" i="26"/>
  <c r="CJ15" i="26"/>
  <c r="CK15" i="26"/>
  <c r="CL15" i="26"/>
  <c r="CM15" i="26"/>
  <c r="CN15" i="26"/>
  <c r="CO15" i="26"/>
  <c r="CP15" i="26"/>
  <c r="CQ15" i="26"/>
  <c r="CR15" i="26"/>
  <c r="CS15" i="26"/>
  <c r="CT15" i="26"/>
  <c r="CU15" i="26"/>
  <c r="CV15" i="26"/>
  <c r="CW15" i="26"/>
  <c r="CX15" i="26"/>
  <c r="CY15" i="26"/>
  <c r="CZ15" i="26"/>
  <c r="DA15" i="26"/>
  <c r="DB15" i="26"/>
  <c r="DC15" i="26"/>
  <c r="DD15" i="26"/>
  <c r="DE15" i="26"/>
  <c r="DF15" i="26"/>
  <c r="DG15" i="26"/>
  <c r="DH15" i="26"/>
  <c r="DI15" i="26"/>
  <c r="BO16" i="26"/>
  <c r="BP16" i="26"/>
  <c r="BQ16" i="26"/>
  <c r="BR16" i="26"/>
  <c r="BS16" i="26"/>
  <c r="BT16" i="26"/>
  <c r="BU16" i="26"/>
  <c r="BV16" i="26"/>
  <c r="BW16" i="26"/>
  <c r="BX16" i="26"/>
  <c r="BY16" i="26"/>
  <c r="BZ16" i="26"/>
  <c r="CA16" i="26"/>
  <c r="CB16" i="26"/>
  <c r="CC16" i="26"/>
  <c r="CD16" i="26"/>
  <c r="CE16" i="26"/>
  <c r="CF16" i="26"/>
  <c r="CG16" i="26"/>
  <c r="CH16" i="26"/>
  <c r="CI16" i="26"/>
  <c r="CJ16" i="26"/>
  <c r="CK16" i="26"/>
  <c r="CL16" i="26"/>
  <c r="CM16" i="26"/>
  <c r="CN16" i="26"/>
  <c r="CO16" i="26"/>
  <c r="CP16" i="26"/>
  <c r="CQ16" i="26"/>
  <c r="CR16" i="26"/>
  <c r="CS16" i="26"/>
  <c r="CT16" i="26"/>
  <c r="CU16" i="26"/>
  <c r="CV16" i="26"/>
  <c r="CW16" i="26"/>
  <c r="CX16" i="26"/>
  <c r="CY16" i="26"/>
  <c r="CZ16" i="26"/>
  <c r="DA16" i="26"/>
  <c r="DB16" i="26"/>
  <c r="DC16" i="26"/>
  <c r="DD16" i="26"/>
  <c r="DE16" i="26"/>
  <c r="DF16" i="26"/>
  <c r="DG16" i="26"/>
  <c r="DH16" i="26"/>
  <c r="DI16" i="26"/>
  <c r="BO17" i="26"/>
  <c r="BP17" i="26"/>
  <c r="BQ17" i="26"/>
  <c r="BR17" i="26"/>
  <c r="BS17" i="26"/>
  <c r="BT17" i="26"/>
  <c r="BU17" i="26"/>
  <c r="BV17" i="26"/>
  <c r="BW17" i="26"/>
  <c r="BX17" i="26"/>
  <c r="BY17" i="26"/>
  <c r="BZ17" i="26"/>
  <c r="CA17" i="26"/>
  <c r="CB17" i="26"/>
  <c r="CC17" i="26"/>
  <c r="CD17" i="26"/>
  <c r="CE17" i="26"/>
  <c r="CF17" i="26"/>
  <c r="CG17" i="26"/>
  <c r="CH17" i="26"/>
  <c r="CI17" i="26"/>
  <c r="CJ17" i="26"/>
  <c r="CK17" i="26"/>
  <c r="CL17" i="26"/>
  <c r="CM17" i="26"/>
  <c r="CN17" i="26"/>
  <c r="CO17" i="26"/>
  <c r="CP17" i="26"/>
  <c r="CQ17" i="26"/>
  <c r="CR17" i="26"/>
  <c r="CS17" i="26"/>
  <c r="CT17" i="26"/>
  <c r="CU17" i="26"/>
  <c r="CV17" i="26"/>
  <c r="CW17" i="26"/>
  <c r="CX17" i="26"/>
  <c r="CY17" i="26"/>
  <c r="CZ17" i="26"/>
  <c r="DA17" i="26"/>
  <c r="DB17" i="26"/>
  <c r="DC17" i="26"/>
  <c r="DD17" i="26"/>
  <c r="DE17" i="26"/>
  <c r="DF17" i="26"/>
  <c r="DG17" i="26"/>
  <c r="DH17" i="26"/>
  <c r="DI17" i="26"/>
  <c r="BO18" i="26"/>
  <c r="BP18" i="26"/>
  <c r="BQ18" i="26"/>
  <c r="BR18" i="26"/>
  <c r="BS18" i="26"/>
  <c r="BT18" i="26"/>
  <c r="BU18" i="26"/>
  <c r="BV18" i="26"/>
  <c r="BW18" i="26"/>
  <c r="BX18" i="26"/>
  <c r="BY18" i="26"/>
  <c r="BZ18" i="26"/>
  <c r="CA18" i="26"/>
  <c r="CB18" i="26"/>
  <c r="CC18" i="26"/>
  <c r="CD18" i="26"/>
  <c r="CE18" i="26"/>
  <c r="CF18" i="26"/>
  <c r="CG18" i="26"/>
  <c r="CH18" i="26"/>
  <c r="CI18" i="26"/>
  <c r="CJ18" i="26"/>
  <c r="CK18" i="26"/>
  <c r="CL18" i="26"/>
  <c r="CM18" i="26"/>
  <c r="CN18" i="26"/>
  <c r="CO18" i="26"/>
  <c r="CP18" i="26"/>
  <c r="CQ18" i="26"/>
  <c r="CR18" i="26"/>
  <c r="CS18" i="26"/>
  <c r="CT18" i="26"/>
  <c r="CU18" i="26"/>
  <c r="CV18" i="26"/>
  <c r="CW18" i="26"/>
  <c r="CX18" i="26"/>
  <c r="CY18" i="26"/>
  <c r="CZ18" i="26"/>
  <c r="DA18" i="26"/>
  <c r="DB18" i="26"/>
  <c r="DC18" i="26"/>
  <c r="DD18" i="26"/>
  <c r="DE18" i="26"/>
  <c r="DF18" i="26"/>
  <c r="DG18" i="26"/>
  <c r="DH18" i="26"/>
  <c r="DI18" i="26"/>
  <c r="BO19" i="26"/>
  <c r="BP19" i="26"/>
  <c r="BQ19" i="26"/>
  <c r="BR19" i="26"/>
  <c r="BS19" i="26"/>
  <c r="BT19" i="26"/>
  <c r="BU19" i="26"/>
  <c r="BV19" i="26"/>
  <c r="BW19" i="26"/>
  <c r="BX19" i="26"/>
  <c r="BY19" i="26"/>
  <c r="BZ19" i="26"/>
  <c r="CA19" i="26"/>
  <c r="CB19" i="26"/>
  <c r="CC19" i="26"/>
  <c r="CD19" i="26"/>
  <c r="CE19" i="26"/>
  <c r="CF19" i="26"/>
  <c r="CG19" i="26"/>
  <c r="CH19" i="26"/>
  <c r="CI19" i="26"/>
  <c r="CJ19" i="26"/>
  <c r="CK19" i="26"/>
  <c r="CL19" i="26"/>
  <c r="CM19" i="26"/>
  <c r="CN19" i="26"/>
  <c r="CO19" i="26"/>
  <c r="CP19" i="26"/>
  <c r="CQ19" i="26"/>
  <c r="CR19" i="26"/>
  <c r="CS19" i="26"/>
  <c r="CT19" i="26"/>
  <c r="CU19" i="26"/>
  <c r="CV19" i="26"/>
  <c r="CW19" i="26"/>
  <c r="CX19" i="26"/>
  <c r="CY19" i="26"/>
  <c r="CZ19" i="26"/>
  <c r="DA19" i="26"/>
  <c r="DB19" i="26"/>
  <c r="DC19" i="26"/>
  <c r="DD19" i="26"/>
  <c r="DE19" i="26"/>
  <c r="DF19" i="26"/>
  <c r="DG19" i="26"/>
  <c r="DH19" i="26"/>
  <c r="DI19" i="26"/>
  <c r="BO20" i="26"/>
  <c r="BP20" i="26"/>
  <c r="BQ20" i="26"/>
  <c r="BR20" i="26"/>
  <c r="BS20" i="26"/>
  <c r="BT20" i="26"/>
  <c r="BU20" i="26"/>
  <c r="BV20" i="26"/>
  <c r="BW20" i="26"/>
  <c r="BX20" i="26"/>
  <c r="BY20" i="26"/>
  <c r="BZ20" i="26"/>
  <c r="CA20" i="26"/>
  <c r="CB20" i="26"/>
  <c r="CC20" i="26"/>
  <c r="CD20" i="26"/>
  <c r="CE20" i="26"/>
  <c r="CF20" i="26"/>
  <c r="CG20" i="26"/>
  <c r="CH20" i="26"/>
  <c r="CI20" i="26"/>
  <c r="CJ20" i="26"/>
  <c r="CK20" i="26"/>
  <c r="CL20" i="26"/>
  <c r="CM20" i="26"/>
  <c r="CN20" i="26"/>
  <c r="CO20" i="26"/>
  <c r="CP20" i="26"/>
  <c r="CQ20" i="26"/>
  <c r="CR20" i="26"/>
  <c r="CS20" i="26"/>
  <c r="CT20" i="26"/>
  <c r="CU20" i="26"/>
  <c r="CV20" i="26"/>
  <c r="CW20" i="26"/>
  <c r="CX20" i="26"/>
  <c r="CY20" i="26"/>
  <c r="CZ20" i="26"/>
  <c r="DA20" i="26"/>
  <c r="DB20" i="26"/>
  <c r="DC20" i="26"/>
  <c r="DD20" i="26"/>
  <c r="DE20" i="26"/>
  <c r="DF20" i="26"/>
  <c r="DG20" i="26"/>
  <c r="DH20" i="26"/>
  <c r="DI20" i="26"/>
  <c r="BO21" i="26"/>
  <c r="BP21" i="26"/>
  <c r="BQ21" i="26"/>
  <c r="BR21" i="26"/>
  <c r="BS21" i="26"/>
  <c r="BT21" i="26"/>
  <c r="BU21" i="26"/>
  <c r="BV21" i="26"/>
  <c r="BW21" i="26"/>
  <c r="BX21" i="26"/>
  <c r="BY21" i="26"/>
  <c r="BZ21" i="26"/>
  <c r="CA21" i="26"/>
  <c r="CB21" i="26"/>
  <c r="CC21" i="26"/>
  <c r="CD21" i="26"/>
  <c r="CE21" i="26"/>
  <c r="CF21" i="26"/>
  <c r="CG21" i="26"/>
  <c r="CH21" i="26"/>
  <c r="CI21" i="26"/>
  <c r="CJ21" i="26"/>
  <c r="CK21" i="26"/>
  <c r="CL21" i="26"/>
  <c r="CM21" i="26"/>
  <c r="CN21" i="26"/>
  <c r="CO21" i="26"/>
  <c r="CP21" i="26"/>
  <c r="CQ21" i="26"/>
  <c r="CR21" i="26"/>
  <c r="CS21" i="26"/>
  <c r="CT21" i="26"/>
  <c r="CU21" i="26"/>
  <c r="CV21" i="26"/>
  <c r="CW21" i="26"/>
  <c r="CX21" i="26"/>
  <c r="CY21" i="26"/>
  <c r="CZ21" i="26"/>
  <c r="DA21" i="26"/>
  <c r="DB21" i="26"/>
  <c r="DC21" i="26"/>
  <c r="DD21" i="26"/>
  <c r="DE21" i="26"/>
  <c r="DF21" i="26"/>
  <c r="DG21" i="26"/>
  <c r="DH21" i="26"/>
  <c r="DI21" i="26"/>
  <c r="BO22" i="26"/>
  <c r="BP22" i="26"/>
  <c r="BQ22" i="26"/>
  <c r="BR22" i="26"/>
  <c r="BS22" i="26"/>
  <c r="BT22" i="26"/>
  <c r="BU22" i="26"/>
  <c r="BV22" i="26"/>
  <c r="BW22" i="26"/>
  <c r="BX22" i="26"/>
  <c r="BY22" i="26"/>
  <c r="BZ22" i="26"/>
  <c r="CA22" i="26"/>
  <c r="CB22" i="26"/>
  <c r="CC22" i="26"/>
  <c r="CD22" i="26"/>
  <c r="CE22" i="26"/>
  <c r="CF22" i="26"/>
  <c r="CG22" i="26"/>
  <c r="CH22" i="26"/>
  <c r="CI22" i="26"/>
  <c r="CJ22" i="26"/>
  <c r="CK22" i="26"/>
  <c r="CL22" i="26"/>
  <c r="CM22" i="26"/>
  <c r="CN22" i="26"/>
  <c r="CO22" i="26"/>
  <c r="CP22" i="26"/>
  <c r="CQ22" i="26"/>
  <c r="CR22" i="26"/>
  <c r="CS22" i="26"/>
  <c r="CT22" i="26"/>
  <c r="CU22" i="26"/>
  <c r="CV22" i="26"/>
  <c r="CW22" i="26"/>
  <c r="CX22" i="26"/>
  <c r="CY22" i="26"/>
  <c r="CZ22" i="26"/>
  <c r="DA22" i="26"/>
  <c r="DB22" i="26"/>
  <c r="DC22" i="26"/>
  <c r="DD22" i="26"/>
  <c r="DE22" i="26"/>
  <c r="DF22" i="26"/>
  <c r="DG22" i="26"/>
  <c r="DH22" i="26"/>
  <c r="DI22" i="26"/>
  <c r="BN17" i="26"/>
  <c r="BN18" i="26"/>
  <c r="BN19" i="26"/>
  <c r="BN20" i="26"/>
  <c r="BN21" i="26"/>
  <c r="BN22" i="26"/>
  <c r="BN16" i="26"/>
  <c r="BN15" i="26"/>
  <c r="BN14" i="26"/>
  <c r="L26" i="26"/>
  <c r="K26" i="26"/>
  <c r="J26" i="26"/>
  <c r="I26" i="26"/>
  <c r="H26" i="26"/>
  <c r="G26" i="26"/>
  <c r="F26" i="26"/>
  <c r="E26" i="26"/>
  <c r="D26" i="26"/>
  <c r="C26" i="26"/>
  <c r="L25" i="26"/>
  <c r="K25" i="26"/>
  <c r="J25" i="26"/>
  <c r="I25" i="26"/>
  <c r="H25" i="26"/>
  <c r="G25" i="26"/>
  <c r="F25" i="26"/>
  <c r="E25" i="26"/>
  <c r="D25" i="26"/>
  <c r="C25" i="26"/>
  <c r="C9" i="26"/>
  <c r="C8" i="26"/>
  <c r="C7" i="26"/>
  <c r="GC23" i="30"/>
  <c r="GD23" i="30"/>
  <c r="GE23" i="30"/>
  <c r="GF23" i="30"/>
  <c r="GG23" i="30"/>
  <c r="GH23" i="30"/>
  <c r="GI23" i="30"/>
  <c r="GJ23" i="30"/>
  <c r="GK23" i="30"/>
  <c r="GL23" i="30"/>
  <c r="GM23" i="30"/>
  <c r="GN23" i="30"/>
  <c r="GO23" i="30"/>
  <c r="GP23" i="30"/>
  <c r="GQ23" i="30"/>
  <c r="GR23" i="30"/>
  <c r="GS23" i="30"/>
  <c r="GT23" i="30"/>
  <c r="GU23" i="30"/>
  <c r="GV23" i="30"/>
  <c r="GW23" i="30"/>
  <c r="GX23" i="30"/>
  <c r="GY23" i="30"/>
  <c r="GZ23" i="30"/>
  <c r="HA23" i="30"/>
  <c r="HB23" i="30"/>
  <c r="HC23" i="30"/>
  <c r="HD23" i="30"/>
  <c r="HE23" i="30"/>
  <c r="HF23" i="30"/>
  <c r="HG23" i="30"/>
  <c r="HH23" i="30"/>
  <c r="HI23" i="30"/>
  <c r="HJ23" i="30"/>
  <c r="HK23" i="30"/>
  <c r="HL23" i="30"/>
  <c r="HM23" i="30"/>
  <c r="HN23" i="30"/>
  <c r="HO23" i="30"/>
  <c r="HP23" i="30"/>
  <c r="HQ23" i="30"/>
  <c r="HR23" i="30"/>
  <c r="HS23" i="30"/>
  <c r="HT23" i="30"/>
  <c r="HU23" i="30"/>
  <c r="HV23" i="30"/>
  <c r="HW23" i="30"/>
  <c r="HX23" i="30"/>
  <c r="HY23" i="30"/>
  <c r="HZ23" i="30"/>
  <c r="IA23" i="30"/>
  <c r="IB23" i="30"/>
  <c r="IC23" i="30"/>
  <c r="ID23" i="30"/>
  <c r="IE23" i="30"/>
  <c r="IF23" i="30"/>
  <c r="IG23" i="30"/>
  <c r="IH23" i="30"/>
  <c r="II23" i="30"/>
  <c r="IJ23" i="30"/>
  <c r="IK23" i="30"/>
  <c r="IL23" i="30"/>
  <c r="IM23" i="30"/>
  <c r="IN23" i="30"/>
  <c r="IO23" i="30"/>
  <c r="IP23" i="30"/>
  <c r="IQ23" i="30"/>
  <c r="IR23" i="30"/>
  <c r="IS23" i="30"/>
  <c r="IT23" i="30"/>
  <c r="IU23" i="30"/>
  <c r="IV23" i="30"/>
  <c r="IW23" i="30"/>
  <c r="IX23" i="30"/>
  <c r="IY23" i="30"/>
  <c r="IZ23" i="30"/>
  <c r="JA23" i="30"/>
  <c r="JB23" i="30"/>
  <c r="JC23" i="30"/>
  <c r="JD23" i="30"/>
  <c r="JE23" i="30"/>
  <c r="JF23" i="30"/>
  <c r="JG23" i="30"/>
  <c r="JH23" i="30"/>
  <c r="JI23" i="30"/>
  <c r="JJ23" i="30"/>
  <c r="JK23" i="30"/>
  <c r="JL23" i="30"/>
  <c r="JM23" i="30"/>
  <c r="JN23" i="30"/>
  <c r="JO23" i="30"/>
  <c r="JP23" i="30"/>
  <c r="JQ23" i="30"/>
  <c r="JR23" i="30"/>
  <c r="JS23" i="30"/>
  <c r="JT23" i="30"/>
  <c r="JU23" i="30"/>
  <c r="JV23" i="30"/>
  <c r="JW23" i="30"/>
  <c r="JX23" i="30"/>
  <c r="JY23" i="30"/>
  <c r="JZ23" i="30"/>
  <c r="KA23" i="30"/>
  <c r="KB23" i="30"/>
  <c r="KC23" i="30"/>
  <c r="KD23" i="30"/>
  <c r="KE23" i="30"/>
  <c r="KF23" i="30"/>
  <c r="KG23" i="30"/>
  <c r="KH23" i="30"/>
  <c r="KI23" i="30"/>
  <c r="KJ23" i="30"/>
  <c r="KK23" i="30"/>
  <c r="KL23" i="30"/>
  <c r="KM23" i="30"/>
  <c r="KN23" i="30"/>
  <c r="KO23" i="30"/>
  <c r="KP23" i="30"/>
  <c r="KQ23" i="30"/>
  <c r="KR23" i="30"/>
  <c r="KS23" i="30"/>
  <c r="KT23" i="30"/>
  <c r="KU23" i="30"/>
  <c r="KV23" i="30"/>
  <c r="KW23" i="30"/>
  <c r="KX23" i="30"/>
  <c r="KY23" i="30"/>
  <c r="KZ23" i="30"/>
  <c r="LA23" i="30"/>
  <c r="LB23" i="30"/>
  <c r="LC23" i="30"/>
  <c r="LD23" i="30"/>
  <c r="LE23" i="30"/>
  <c r="LF23" i="30"/>
  <c r="LG23" i="30"/>
  <c r="LH23" i="30"/>
  <c r="LI23" i="30"/>
  <c r="LJ23" i="30"/>
  <c r="LK23" i="30"/>
  <c r="LL23" i="30"/>
  <c r="LM23" i="30"/>
  <c r="LN23" i="30"/>
  <c r="LO23" i="30"/>
  <c r="LP23" i="30"/>
  <c r="LQ23" i="30"/>
  <c r="LR23" i="30"/>
  <c r="LS23" i="30"/>
  <c r="LT23" i="30"/>
  <c r="LU23" i="30"/>
  <c r="LV23" i="30"/>
  <c r="LW23" i="30"/>
  <c r="LX23" i="30"/>
  <c r="LY23" i="30"/>
  <c r="LZ23" i="30"/>
  <c r="MA23" i="30"/>
  <c r="MB23" i="30"/>
  <c r="MC23" i="30"/>
  <c r="MD23" i="30"/>
  <c r="ME23" i="30"/>
  <c r="MF23" i="30"/>
  <c r="MG23" i="30"/>
  <c r="MH23" i="30"/>
  <c r="MI23" i="30"/>
  <c r="MJ23" i="30"/>
  <c r="MK23" i="30"/>
  <c r="ML23" i="30"/>
  <c r="MM23" i="30"/>
  <c r="MN23" i="30"/>
  <c r="MO23" i="30"/>
  <c r="MP23" i="30"/>
  <c r="GC24" i="30"/>
  <c r="GD24" i="30"/>
  <c r="GE24" i="30"/>
  <c r="GF24" i="30"/>
  <c r="GG24" i="30"/>
  <c r="GH24" i="30"/>
  <c r="GI24" i="30"/>
  <c r="GJ24" i="30"/>
  <c r="GK24" i="30"/>
  <c r="GL24" i="30"/>
  <c r="GM24" i="30"/>
  <c r="GN24" i="30"/>
  <c r="GO24" i="30"/>
  <c r="GP24" i="30"/>
  <c r="GQ24" i="30"/>
  <c r="GR24" i="30"/>
  <c r="GS24" i="30"/>
  <c r="GT24" i="30"/>
  <c r="GU24" i="30"/>
  <c r="GV24" i="30"/>
  <c r="GW24" i="30"/>
  <c r="GX24" i="30"/>
  <c r="GY24" i="30"/>
  <c r="GZ24" i="30"/>
  <c r="HA24" i="30"/>
  <c r="HB24" i="30"/>
  <c r="HC24" i="30"/>
  <c r="HD24" i="30"/>
  <c r="HE24" i="30"/>
  <c r="HF24" i="30"/>
  <c r="HG24" i="30"/>
  <c r="HH24" i="30"/>
  <c r="HI24" i="30"/>
  <c r="HJ24" i="30"/>
  <c r="HK24" i="30"/>
  <c r="HL24" i="30"/>
  <c r="HM24" i="30"/>
  <c r="HN24" i="30"/>
  <c r="HO24" i="30"/>
  <c r="HP24" i="30"/>
  <c r="HQ24" i="30"/>
  <c r="HR24" i="30"/>
  <c r="HS24" i="30"/>
  <c r="HT24" i="30"/>
  <c r="HU24" i="30"/>
  <c r="HV24" i="30"/>
  <c r="HW24" i="30"/>
  <c r="HX24" i="30"/>
  <c r="HY24" i="30"/>
  <c r="HZ24" i="30"/>
  <c r="IA24" i="30"/>
  <c r="IB24" i="30"/>
  <c r="IC24" i="30"/>
  <c r="ID24" i="30"/>
  <c r="IE24" i="30"/>
  <c r="IF24" i="30"/>
  <c r="IG24" i="30"/>
  <c r="IH24" i="30"/>
  <c r="II24" i="30"/>
  <c r="IJ24" i="30"/>
  <c r="IK24" i="30"/>
  <c r="IL24" i="30"/>
  <c r="IM24" i="30"/>
  <c r="IN24" i="30"/>
  <c r="IO24" i="30"/>
  <c r="IP24" i="30"/>
  <c r="IQ24" i="30"/>
  <c r="IR24" i="30"/>
  <c r="IS24" i="30"/>
  <c r="IT24" i="30"/>
  <c r="IU24" i="30"/>
  <c r="IV24" i="30"/>
  <c r="IW24" i="30"/>
  <c r="IX24" i="30"/>
  <c r="IY24" i="30"/>
  <c r="IZ24" i="30"/>
  <c r="JA24" i="30"/>
  <c r="JB24" i="30"/>
  <c r="JC24" i="30"/>
  <c r="JD24" i="30"/>
  <c r="JE24" i="30"/>
  <c r="JF24" i="30"/>
  <c r="JG24" i="30"/>
  <c r="JH24" i="30"/>
  <c r="JI24" i="30"/>
  <c r="JJ24" i="30"/>
  <c r="JK24" i="30"/>
  <c r="JL24" i="30"/>
  <c r="JM24" i="30"/>
  <c r="JN24" i="30"/>
  <c r="JO24" i="30"/>
  <c r="JP24" i="30"/>
  <c r="JQ24" i="30"/>
  <c r="JR24" i="30"/>
  <c r="JS24" i="30"/>
  <c r="JT24" i="30"/>
  <c r="JU24" i="30"/>
  <c r="JV24" i="30"/>
  <c r="JW24" i="30"/>
  <c r="JX24" i="30"/>
  <c r="JY24" i="30"/>
  <c r="JZ24" i="30"/>
  <c r="KA24" i="30"/>
  <c r="KB24" i="30"/>
  <c r="KC24" i="30"/>
  <c r="KD24" i="30"/>
  <c r="KE24" i="30"/>
  <c r="KF24" i="30"/>
  <c r="KG24" i="30"/>
  <c r="KH24" i="30"/>
  <c r="KI24" i="30"/>
  <c r="KJ24" i="30"/>
  <c r="KK24" i="30"/>
  <c r="KL24" i="30"/>
  <c r="KM24" i="30"/>
  <c r="KN24" i="30"/>
  <c r="KO24" i="30"/>
  <c r="KP24" i="30"/>
  <c r="KQ24" i="30"/>
  <c r="KR24" i="30"/>
  <c r="KS24" i="30"/>
  <c r="KT24" i="30"/>
  <c r="KU24" i="30"/>
  <c r="KV24" i="30"/>
  <c r="KW24" i="30"/>
  <c r="KX24" i="30"/>
  <c r="KY24" i="30"/>
  <c r="KZ24" i="30"/>
  <c r="LA24" i="30"/>
  <c r="LB24" i="30"/>
  <c r="LC24" i="30"/>
  <c r="LD24" i="30"/>
  <c r="LE24" i="30"/>
  <c r="LF24" i="30"/>
  <c r="LG24" i="30"/>
  <c r="LH24" i="30"/>
  <c r="LI24" i="30"/>
  <c r="LJ24" i="30"/>
  <c r="LK24" i="30"/>
  <c r="LL24" i="30"/>
  <c r="LM24" i="30"/>
  <c r="LN24" i="30"/>
  <c r="LO24" i="30"/>
  <c r="LP24" i="30"/>
  <c r="LQ24" i="30"/>
  <c r="LR24" i="30"/>
  <c r="LS24" i="30"/>
  <c r="LT24" i="30"/>
  <c r="LU24" i="30"/>
  <c r="LV24" i="30"/>
  <c r="LW24" i="30"/>
  <c r="LX24" i="30"/>
  <c r="LY24" i="30"/>
  <c r="LZ24" i="30"/>
  <c r="MA24" i="30"/>
  <c r="MB24" i="30"/>
  <c r="MC24" i="30"/>
  <c r="MD24" i="30"/>
  <c r="ME24" i="30"/>
  <c r="MF24" i="30"/>
  <c r="MG24" i="30"/>
  <c r="MH24" i="30"/>
  <c r="MI24" i="30"/>
  <c r="MJ24" i="30"/>
  <c r="MK24" i="30"/>
  <c r="ML24" i="30"/>
  <c r="MM24" i="30"/>
  <c r="MN24" i="30"/>
  <c r="MO24" i="30"/>
  <c r="MP24" i="30"/>
  <c r="GC25" i="30"/>
  <c r="GC27" i="30"/>
  <c r="GC35" i="30"/>
  <c r="GD25" i="30"/>
  <c r="GD27" i="30"/>
  <c r="GD35" i="30"/>
  <c r="GE25" i="30"/>
  <c r="GE27" i="30"/>
  <c r="GE35" i="30"/>
  <c r="GF25" i="30"/>
  <c r="GG25" i="30"/>
  <c r="GG26" i="30"/>
  <c r="GG28" i="30"/>
  <c r="GG34" i="30"/>
  <c r="GG31" i="30"/>
  <c r="GG38" i="30"/>
  <c r="GH25" i="30"/>
  <c r="GI25" i="30"/>
  <c r="GJ25" i="30"/>
  <c r="GK25" i="30"/>
  <c r="GK26" i="30"/>
  <c r="GK28" i="30"/>
  <c r="GK34" i="30"/>
  <c r="GK31" i="30"/>
  <c r="GK38" i="30"/>
  <c r="GL25" i="30"/>
  <c r="GL27" i="30"/>
  <c r="GL35" i="30"/>
  <c r="GM25" i="30"/>
  <c r="GM27" i="30"/>
  <c r="GM35" i="30"/>
  <c r="GN25" i="30"/>
  <c r="GO25" i="30"/>
  <c r="GP25" i="30"/>
  <c r="GQ25" i="30"/>
  <c r="GR25" i="30"/>
  <c r="GS25" i="30"/>
  <c r="GS27" i="30"/>
  <c r="GS35" i="30"/>
  <c r="GT25" i="30"/>
  <c r="GT27" i="30"/>
  <c r="GT35" i="30"/>
  <c r="GU25" i="30"/>
  <c r="GU26" i="30"/>
  <c r="GU28" i="30"/>
  <c r="GU34" i="30"/>
  <c r="GV25" i="30"/>
  <c r="GW25" i="30"/>
  <c r="GX25" i="30"/>
  <c r="GY25" i="30"/>
  <c r="GZ25" i="30"/>
  <c r="HA25" i="30"/>
  <c r="HA27" i="30"/>
  <c r="HA35" i="30"/>
  <c r="HB25" i="30"/>
  <c r="HB27" i="30"/>
  <c r="HB35" i="30"/>
  <c r="HC25" i="30"/>
  <c r="HC27" i="30"/>
  <c r="HC35" i="30"/>
  <c r="HD25" i="30"/>
  <c r="HE25" i="30"/>
  <c r="HF25" i="30"/>
  <c r="HG25" i="30"/>
  <c r="HH25" i="30"/>
  <c r="HI25" i="30"/>
  <c r="HI26" i="30"/>
  <c r="HI28" i="30"/>
  <c r="HI34" i="30"/>
  <c r="HJ25" i="30"/>
  <c r="HJ27" i="30"/>
  <c r="HJ35" i="30"/>
  <c r="HK25" i="30"/>
  <c r="HL25" i="30"/>
  <c r="HM25" i="30"/>
  <c r="HN25" i="30"/>
  <c r="HO25" i="30"/>
  <c r="HP25" i="30"/>
  <c r="HQ25" i="30"/>
  <c r="HQ27" i="30"/>
  <c r="HQ35" i="30"/>
  <c r="HR25" i="30"/>
  <c r="HR27" i="30"/>
  <c r="HR35" i="30"/>
  <c r="HS25" i="30"/>
  <c r="HS27" i="30"/>
  <c r="HS35" i="30"/>
  <c r="HT25" i="30"/>
  <c r="HU25" i="30"/>
  <c r="HV25" i="30"/>
  <c r="HW25" i="30"/>
  <c r="HX25" i="30"/>
  <c r="HY25" i="30"/>
  <c r="HY27" i="30"/>
  <c r="HY35" i="30"/>
  <c r="HZ25" i="30"/>
  <c r="HZ27" i="30"/>
  <c r="HZ35" i="30"/>
  <c r="IA25" i="30"/>
  <c r="IB25" i="30"/>
  <c r="IC25" i="30"/>
  <c r="ID25" i="30"/>
  <c r="IE25" i="30"/>
  <c r="IF25" i="30"/>
  <c r="IG25" i="30"/>
  <c r="IG26" i="30"/>
  <c r="IG28" i="30"/>
  <c r="IG34" i="30"/>
  <c r="IG31" i="30"/>
  <c r="IG38" i="30"/>
  <c r="IH25" i="30"/>
  <c r="IH27" i="30"/>
  <c r="IH35" i="30"/>
  <c r="II25" i="30"/>
  <c r="II26" i="30"/>
  <c r="II28" i="30"/>
  <c r="II34" i="30"/>
  <c r="IJ25" i="30"/>
  <c r="IK25" i="30"/>
  <c r="IL25" i="30"/>
  <c r="IM25" i="30"/>
  <c r="IN25" i="30"/>
  <c r="IO25" i="30"/>
  <c r="IO27" i="30"/>
  <c r="IO35" i="30"/>
  <c r="IP25" i="30"/>
  <c r="IP27" i="30"/>
  <c r="IP35" i="30"/>
  <c r="IQ25" i="30"/>
  <c r="IQ27" i="30"/>
  <c r="IQ35" i="30"/>
  <c r="IR25" i="30"/>
  <c r="IS25" i="30"/>
  <c r="IS26" i="30"/>
  <c r="IS28" i="30"/>
  <c r="IS34" i="30"/>
  <c r="IS31" i="30"/>
  <c r="IS38" i="30"/>
  <c r="IT25" i="30"/>
  <c r="IU25" i="30"/>
  <c r="IV25" i="30"/>
  <c r="IW25" i="30"/>
  <c r="IW26" i="30"/>
  <c r="IW28" i="30"/>
  <c r="IW34" i="30"/>
  <c r="IW31" i="30"/>
  <c r="IW38" i="30"/>
  <c r="IX25" i="30"/>
  <c r="IX27" i="30"/>
  <c r="IX35" i="30"/>
  <c r="IY25" i="30"/>
  <c r="IY27" i="30"/>
  <c r="IY35" i="30"/>
  <c r="IZ25" i="30"/>
  <c r="JA25" i="30"/>
  <c r="JB25" i="30"/>
  <c r="JC25" i="30"/>
  <c r="JD25" i="30"/>
  <c r="JE25" i="30"/>
  <c r="JE27" i="30"/>
  <c r="JE35" i="30"/>
  <c r="JF25" i="30"/>
  <c r="JF27" i="30"/>
  <c r="JF35" i="30"/>
  <c r="JG25" i="30"/>
  <c r="JG26" i="30"/>
  <c r="JG28" i="30"/>
  <c r="JG34" i="30"/>
  <c r="JH25" i="30"/>
  <c r="JI25" i="30"/>
  <c r="JJ25" i="30"/>
  <c r="JK25" i="30"/>
  <c r="JL25" i="30"/>
  <c r="JM25" i="30"/>
  <c r="JM27" i="30"/>
  <c r="JM35" i="30"/>
  <c r="JN25" i="30"/>
  <c r="JN27" i="30"/>
  <c r="JN35" i="30"/>
  <c r="JO25" i="30"/>
  <c r="JO27" i="30"/>
  <c r="JO35" i="30"/>
  <c r="JP25" i="30"/>
  <c r="JQ25" i="30"/>
  <c r="JR25" i="30"/>
  <c r="JS25" i="30"/>
  <c r="JT25" i="30"/>
  <c r="JU25" i="30"/>
  <c r="JU26" i="30"/>
  <c r="JU28" i="30"/>
  <c r="JU34" i="30"/>
  <c r="JV25" i="30"/>
  <c r="JV27" i="30"/>
  <c r="JV35" i="30"/>
  <c r="JW25" i="30"/>
  <c r="JX25" i="30"/>
  <c r="JY25" i="30"/>
  <c r="JZ25" i="30"/>
  <c r="KA25" i="30"/>
  <c r="KB25" i="30"/>
  <c r="KC25" i="30"/>
  <c r="KC27" i="30"/>
  <c r="KC35" i="30"/>
  <c r="KD25" i="30"/>
  <c r="KD27" i="30"/>
  <c r="KD35" i="30"/>
  <c r="KE25" i="30"/>
  <c r="KE27" i="30"/>
  <c r="KE35" i="30"/>
  <c r="KF25" i="30"/>
  <c r="KG25" i="30"/>
  <c r="KH25" i="30"/>
  <c r="KI25" i="30"/>
  <c r="KJ25" i="30"/>
  <c r="KK25" i="30"/>
  <c r="KK27" i="30"/>
  <c r="KK35" i="30"/>
  <c r="KL25" i="30"/>
  <c r="KL27" i="30"/>
  <c r="KL35" i="30"/>
  <c r="KM25" i="30"/>
  <c r="KN25" i="30"/>
  <c r="KO25" i="30"/>
  <c r="KP25" i="30"/>
  <c r="KQ25" i="30"/>
  <c r="KR25" i="30"/>
  <c r="KS25" i="30"/>
  <c r="KS26" i="30"/>
  <c r="KS28" i="30"/>
  <c r="KS34" i="30"/>
  <c r="KS31" i="30"/>
  <c r="KS38" i="30"/>
  <c r="KT25" i="30"/>
  <c r="KT27" i="30"/>
  <c r="KT35" i="30"/>
  <c r="KU25" i="30"/>
  <c r="KU26" i="30"/>
  <c r="KU28" i="30"/>
  <c r="KU34" i="30"/>
  <c r="KV25" i="30"/>
  <c r="KW25" i="30"/>
  <c r="KX25" i="30"/>
  <c r="KY25" i="30"/>
  <c r="KZ25" i="30"/>
  <c r="LA25" i="30"/>
  <c r="LA27" i="30"/>
  <c r="LA35" i="30"/>
  <c r="LB25" i="30"/>
  <c r="LB27" i="30"/>
  <c r="LB35" i="30"/>
  <c r="LC25" i="30"/>
  <c r="LC27" i="30"/>
  <c r="LC35" i="30"/>
  <c r="LD25" i="30"/>
  <c r="LE25" i="30"/>
  <c r="LE26" i="30"/>
  <c r="LE28" i="30"/>
  <c r="LE34" i="30"/>
  <c r="LE31" i="30"/>
  <c r="LE38" i="30"/>
  <c r="LF25" i="30"/>
  <c r="LG25" i="30"/>
  <c r="LH25" i="30"/>
  <c r="LI25" i="30"/>
  <c r="LI26" i="30"/>
  <c r="LI28" i="30"/>
  <c r="LI34" i="30"/>
  <c r="LI31" i="30"/>
  <c r="LI38" i="30"/>
  <c r="LJ25" i="30"/>
  <c r="LJ27" i="30"/>
  <c r="LJ35" i="30"/>
  <c r="LK25" i="30"/>
  <c r="LK27" i="30"/>
  <c r="LK35" i="30"/>
  <c r="LL25" i="30"/>
  <c r="LM25" i="30"/>
  <c r="LN25" i="30"/>
  <c r="LO25" i="30"/>
  <c r="LP25" i="30"/>
  <c r="LQ25" i="30"/>
  <c r="LQ27" i="30"/>
  <c r="LQ35" i="30"/>
  <c r="LR25" i="30"/>
  <c r="LR27" i="30"/>
  <c r="LR35" i="30"/>
  <c r="LS25" i="30"/>
  <c r="LS26" i="30"/>
  <c r="LS28" i="30"/>
  <c r="LS34" i="30"/>
  <c r="LT25" i="30"/>
  <c r="LU25" i="30"/>
  <c r="LV25" i="30"/>
  <c r="LW25" i="30"/>
  <c r="LX25" i="30"/>
  <c r="LY25" i="30"/>
  <c r="LY27" i="30"/>
  <c r="LY35" i="30"/>
  <c r="LZ25" i="30"/>
  <c r="LZ27" i="30"/>
  <c r="LZ35" i="30"/>
  <c r="MA25" i="30"/>
  <c r="MA27" i="30"/>
  <c r="MA35" i="30"/>
  <c r="MB25" i="30"/>
  <c r="MC25" i="30"/>
  <c r="MD25" i="30"/>
  <c r="ME25" i="30"/>
  <c r="MF25" i="30"/>
  <c r="MG25" i="30"/>
  <c r="MG26" i="30"/>
  <c r="MG28" i="30"/>
  <c r="MG34" i="30"/>
  <c r="MH25" i="30"/>
  <c r="MH27" i="30"/>
  <c r="MH35" i="30"/>
  <c r="MI25" i="30"/>
  <c r="MJ25" i="30"/>
  <c r="MK25" i="30"/>
  <c r="ML25" i="30"/>
  <c r="MM25" i="30"/>
  <c r="MN25" i="30"/>
  <c r="MO25" i="30"/>
  <c r="MO27" i="30"/>
  <c r="MO35" i="30"/>
  <c r="MP25" i="30"/>
  <c r="MP27" i="30"/>
  <c r="MP35" i="30"/>
  <c r="GC26" i="30"/>
  <c r="GD26" i="30"/>
  <c r="GE26" i="30"/>
  <c r="GF26" i="30"/>
  <c r="GH26" i="30"/>
  <c r="GI26" i="30"/>
  <c r="GI28" i="30"/>
  <c r="GI34" i="30"/>
  <c r="GI31" i="30"/>
  <c r="GI37" i="30"/>
  <c r="GJ26" i="30"/>
  <c r="GJ28" i="30"/>
  <c r="GJ34" i="30"/>
  <c r="GJ31" i="30"/>
  <c r="GJ37" i="30"/>
  <c r="GL26" i="30"/>
  <c r="GM26" i="30"/>
  <c r="GN26" i="30"/>
  <c r="GO26" i="30"/>
  <c r="GP26" i="30"/>
  <c r="GQ26" i="30"/>
  <c r="GQ28" i="30"/>
  <c r="GQ34" i="30"/>
  <c r="GR26" i="30"/>
  <c r="GR28" i="30"/>
  <c r="GR34" i="30"/>
  <c r="GR31" i="30"/>
  <c r="GR37" i="30"/>
  <c r="GS26" i="30"/>
  <c r="GT26" i="30"/>
  <c r="GV26" i="30"/>
  <c r="GW26" i="30"/>
  <c r="GX26" i="30"/>
  <c r="GY26" i="30"/>
  <c r="GY28" i="30"/>
  <c r="GY34" i="30"/>
  <c r="GY31" i="30"/>
  <c r="GY37" i="30"/>
  <c r="GZ26" i="30"/>
  <c r="GZ28" i="30"/>
  <c r="GZ34" i="30"/>
  <c r="GZ31" i="30"/>
  <c r="GZ37" i="30"/>
  <c r="HA26" i="30"/>
  <c r="HB26" i="30"/>
  <c r="HC26" i="30"/>
  <c r="HD26" i="30"/>
  <c r="HE26" i="30"/>
  <c r="HF26" i="30"/>
  <c r="HG26" i="30"/>
  <c r="HG28" i="30"/>
  <c r="HG34" i="30"/>
  <c r="HH26" i="30"/>
  <c r="HH28" i="30"/>
  <c r="HH34" i="30"/>
  <c r="HH31" i="30"/>
  <c r="HH37" i="30"/>
  <c r="HJ26" i="30"/>
  <c r="HK26" i="30"/>
  <c r="HL26" i="30"/>
  <c r="HM26" i="30"/>
  <c r="HN26" i="30"/>
  <c r="HO26" i="30"/>
  <c r="HO28" i="30"/>
  <c r="HO34" i="30"/>
  <c r="HO31" i="30"/>
  <c r="HO37" i="30"/>
  <c r="HP26" i="30"/>
  <c r="HP28" i="30"/>
  <c r="HP34" i="30"/>
  <c r="HP31" i="30"/>
  <c r="HP37" i="30"/>
  <c r="HQ26" i="30"/>
  <c r="HR26" i="30"/>
  <c r="HS26" i="30"/>
  <c r="HT26" i="30"/>
  <c r="HU26" i="30"/>
  <c r="HV26" i="30"/>
  <c r="HW26" i="30"/>
  <c r="HW28" i="30"/>
  <c r="HW34" i="30"/>
  <c r="HX26" i="30"/>
  <c r="HX28" i="30"/>
  <c r="HX34" i="30"/>
  <c r="HX31" i="30"/>
  <c r="HX37" i="30"/>
  <c r="HY26" i="30"/>
  <c r="HZ26" i="30"/>
  <c r="IA26" i="30"/>
  <c r="IB26" i="30"/>
  <c r="IC26" i="30"/>
  <c r="ID26" i="30"/>
  <c r="IE26" i="30"/>
  <c r="IE28" i="30"/>
  <c r="IE34" i="30"/>
  <c r="IE31" i="30"/>
  <c r="IE37" i="30"/>
  <c r="IF26" i="30"/>
  <c r="IF28" i="30"/>
  <c r="IF34" i="30"/>
  <c r="IF31" i="30"/>
  <c r="IF37" i="30"/>
  <c r="IH26" i="30"/>
  <c r="IJ26" i="30"/>
  <c r="IK26" i="30"/>
  <c r="IL26" i="30"/>
  <c r="IM26" i="30"/>
  <c r="IM28" i="30"/>
  <c r="IM34" i="30"/>
  <c r="IN26" i="30"/>
  <c r="IN28" i="30"/>
  <c r="IN34" i="30"/>
  <c r="IN31" i="30"/>
  <c r="IN37" i="30"/>
  <c r="IO26" i="30"/>
  <c r="IP26" i="30"/>
  <c r="IQ26" i="30"/>
  <c r="IR26" i="30"/>
  <c r="IT26" i="30"/>
  <c r="IU26" i="30"/>
  <c r="IU28" i="30"/>
  <c r="IU34" i="30"/>
  <c r="IU31" i="30"/>
  <c r="IU37" i="30"/>
  <c r="IV26" i="30"/>
  <c r="IV28" i="30"/>
  <c r="IV34" i="30"/>
  <c r="IV31" i="30"/>
  <c r="IV37" i="30"/>
  <c r="IX26" i="30"/>
  <c r="IY26" i="30"/>
  <c r="IZ26" i="30"/>
  <c r="JA26" i="30"/>
  <c r="JB26" i="30"/>
  <c r="JC26" i="30"/>
  <c r="JC28" i="30"/>
  <c r="JC34" i="30"/>
  <c r="JD26" i="30"/>
  <c r="JD28" i="30"/>
  <c r="JD34" i="30"/>
  <c r="JD31" i="30"/>
  <c r="JD37" i="30"/>
  <c r="JE26" i="30"/>
  <c r="JF26" i="30"/>
  <c r="JH26" i="30"/>
  <c r="JI26" i="30"/>
  <c r="JJ26" i="30"/>
  <c r="JK26" i="30"/>
  <c r="JK28" i="30"/>
  <c r="JK34" i="30"/>
  <c r="JK31" i="30"/>
  <c r="JK37" i="30"/>
  <c r="JL26" i="30"/>
  <c r="JL28" i="30"/>
  <c r="JL34" i="30"/>
  <c r="JL31" i="30"/>
  <c r="JL37" i="30"/>
  <c r="JM26" i="30"/>
  <c r="JN26" i="30"/>
  <c r="JO26" i="30"/>
  <c r="JP26" i="30"/>
  <c r="JQ26" i="30"/>
  <c r="JR26" i="30"/>
  <c r="JS26" i="30"/>
  <c r="JS28" i="30"/>
  <c r="JS34" i="30"/>
  <c r="JT26" i="30"/>
  <c r="JT28" i="30"/>
  <c r="JT34" i="30"/>
  <c r="JT31" i="30"/>
  <c r="JT37" i="30"/>
  <c r="JV26" i="30"/>
  <c r="JW26" i="30"/>
  <c r="JX26" i="30"/>
  <c r="JY26" i="30"/>
  <c r="JZ26" i="30"/>
  <c r="KA26" i="30"/>
  <c r="KA28" i="30"/>
  <c r="KA34" i="30"/>
  <c r="KA31" i="30"/>
  <c r="KA37" i="30"/>
  <c r="KB26" i="30"/>
  <c r="KB28" i="30"/>
  <c r="KB34" i="30"/>
  <c r="KB31" i="30"/>
  <c r="KB37" i="30"/>
  <c r="KC26" i="30"/>
  <c r="KD26" i="30"/>
  <c r="KE26" i="30"/>
  <c r="KF26" i="30"/>
  <c r="KG26" i="30"/>
  <c r="KH26" i="30"/>
  <c r="KI26" i="30"/>
  <c r="KI28" i="30"/>
  <c r="KI34" i="30"/>
  <c r="KJ26" i="30"/>
  <c r="KJ28" i="30"/>
  <c r="KJ34" i="30"/>
  <c r="KJ31" i="30"/>
  <c r="KJ37" i="30"/>
  <c r="KK26" i="30"/>
  <c r="KL26" i="30"/>
  <c r="KM26" i="30"/>
  <c r="KN26" i="30"/>
  <c r="KO26" i="30"/>
  <c r="KP26" i="30"/>
  <c r="KQ26" i="30"/>
  <c r="KQ28" i="30"/>
  <c r="KQ34" i="30"/>
  <c r="KQ31" i="30"/>
  <c r="KQ37" i="30"/>
  <c r="KR26" i="30"/>
  <c r="KR28" i="30"/>
  <c r="KR34" i="30"/>
  <c r="KR31" i="30"/>
  <c r="KR37" i="30"/>
  <c r="KT26" i="30"/>
  <c r="KV26" i="30"/>
  <c r="KW26" i="30"/>
  <c r="KX26" i="30"/>
  <c r="KY26" i="30"/>
  <c r="KY28" i="30"/>
  <c r="KY34" i="30"/>
  <c r="KZ26" i="30"/>
  <c r="KZ28" i="30"/>
  <c r="KZ34" i="30"/>
  <c r="KZ31" i="30"/>
  <c r="KZ37" i="30"/>
  <c r="LA26" i="30"/>
  <c r="LB26" i="30"/>
  <c r="LC26" i="30"/>
  <c r="LD26" i="30"/>
  <c r="LF26" i="30"/>
  <c r="LG26" i="30"/>
  <c r="LG28" i="30"/>
  <c r="LG34" i="30"/>
  <c r="LG31" i="30"/>
  <c r="LG37" i="30"/>
  <c r="LH26" i="30"/>
  <c r="LH28" i="30"/>
  <c r="LH34" i="30"/>
  <c r="LH31" i="30"/>
  <c r="LH37" i="30"/>
  <c r="LJ26" i="30"/>
  <c r="LK26" i="30"/>
  <c r="LL26" i="30"/>
  <c r="LM26" i="30"/>
  <c r="LN26" i="30"/>
  <c r="LO26" i="30"/>
  <c r="LO28" i="30"/>
  <c r="LO34" i="30"/>
  <c r="LP26" i="30"/>
  <c r="LP28" i="30"/>
  <c r="LP34" i="30"/>
  <c r="LP31" i="30"/>
  <c r="LP37" i="30"/>
  <c r="LQ26" i="30"/>
  <c r="LR26" i="30"/>
  <c r="LT26" i="30"/>
  <c r="LU26" i="30"/>
  <c r="LV26" i="30"/>
  <c r="LW26" i="30"/>
  <c r="LW28" i="30"/>
  <c r="LW34" i="30"/>
  <c r="LW31" i="30"/>
  <c r="LW37" i="30"/>
  <c r="LX26" i="30"/>
  <c r="LX28" i="30"/>
  <c r="LX34" i="30"/>
  <c r="LX31" i="30"/>
  <c r="LX37" i="30"/>
  <c r="LY26" i="30"/>
  <c r="LZ26" i="30"/>
  <c r="MA26" i="30"/>
  <c r="MB26" i="30"/>
  <c r="MC26" i="30"/>
  <c r="MD26" i="30"/>
  <c r="ME26" i="30"/>
  <c r="ME28" i="30"/>
  <c r="ME34" i="30"/>
  <c r="MF26" i="30"/>
  <c r="MF28" i="30"/>
  <c r="MF34" i="30"/>
  <c r="MF31" i="30"/>
  <c r="MF37" i="30"/>
  <c r="MH26" i="30"/>
  <c r="MI26" i="30"/>
  <c r="MJ26" i="30"/>
  <c r="MK26" i="30"/>
  <c r="ML26" i="30"/>
  <c r="MM26" i="30"/>
  <c r="MM28" i="30"/>
  <c r="MM34" i="30"/>
  <c r="MM31" i="30"/>
  <c r="MM37" i="30"/>
  <c r="MN26" i="30"/>
  <c r="MN28" i="30"/>
  <c r="MN34" i="30"/>
  <c r="MN31" i="30"/>
  <c r="MN37" i="30"/>
  <c r="MO26" i="30"/>
  <c r="MP26" i="30"/>
  <c r="GC29" i="30"/>
  <c r="GC36" i="30"/>
  <c r="GF27" i="30"/>
  <c r="GG27" i="30"/>
  <c r="GH27" i="30"/>
  <c r="GI27" i="30"/>
  <c r="GJ27" i="30"/>
  <c r="GK27" i="30"/>
  <c r="GN27" i="30"/>
  <c r="GO27" i="30"/>
  <c r="GO29" i="30"/>
  <c r="GO36" i="30"/>
  <c r="GP27" i="30"/>
  <c r="GQ27" i="30"/>
  <c r="GQ29" i="30"/>
  <c r="GQ36" i="30"/>
  <c r="GR27" i="30"/>
  <c r="GU27" i="30"/>
  <c r="GV27" i="30"/>
  <c r="GW27" i="30"/>
  <c r="GX27" i="30"/>
  <c r="GY27" i="30"/>
  <c r="GZ27" i="30"/>
  <c r="HD27" i="30"/>
  <c r="HE27" i="30"/>
  <c r="HE29" i="30"/>
  <c r="HE36" i="30"/>
  <c r="HF27" i="30"/>
  <c r="HG27" i="30"/>
  <c r="HG35" i="30"/>
  <c r="HH27" i="30"/>
  <c r="HI27" i="30"/>
  <c r="HK27" i="30"/>
  <c r="HL27" i="30"/>
  <c r="HM27" i="30"/>
  <c r="HM29" i="30"/>
  <c r="HM36" i="30"/>
  <c r="HN27" i="30"/>
  <c r="HN29" i="30"/>
  <c r="HN36" i="30"/>
  <c r="HO27" i="30"/>
  <c r="HO29" i="30"/>
  <c r="HO36" i="30"/>
  <c r="HP27" i="30"/>
  <c r="HT27" i="30"/>
  <c r="HU27" i="30"/>
  <c r="HV27" i="30"/>
  <c r="HW27" i="30"/>
  <c r="HW29" i="30"/>
  <c r="HW36" i="30"/>
  <c r="HX27" i="30"/>
  <c r="HY29" i="30"/>
  <c r="HY36" i="30"/>
  <c r="IA27" i="30"/>
  <c r="IB27" i="30"/>
  <c r="IC27" i="30"/>
  <c r="IC29" i="30"/>
  <c r="IC36" i="30"/>
  <c r="ID27" i="30"/>
  <c r="ID29" i="30"/>
  <c r="ID36" i="30"/>
  <c r="IE27" i="30"/>
  <c r="IE35" i="30"/>
  <c r="IF27" i="30"/>
  <c r="IG27" i="30"/>
  <c r="II27" i="30"/>
  <c r="IJ27" i="30"/>
  <c r="IK27" i="30"/>
  <c r="IK29" i="30"/>
  <c r="IK36" i="30"/>
  <c r="IL27" i="30"/>
  <c r="IM27" i="30"/>
  <c r="IM29" i="30"/>
  <c r="IM36" i="30"/>
  <c r="IN27" i="30"/>
  <c r="IO29" i="30"/>
  <c r="IO36" i="30"/>
  <c r="IR27" i="30"/>
  <c r="IS27" i="30"/>
  <c r="IT27" i="30"/>
  <c r="IU27" i="30"/>
  <c r="IV27" i="30"/>
  <c r="IW27" i="30"/>
  <c r="IZ27" i="30"/>
  <c r="JA27" i="30"/>
  <c r="JA29" i="30"/>
  <c r="JA36" i="30"/>
  <c r="JB27" i="30"/>
  <c r="JC27" i="30"/>
  <c r="JC29" i="30"/>
  <c r="JC36" i="30"/>
  <c r="JD27" i="30"/>
  <c r="JG27" i="30"/>
  <c r="JH27" i="30"/>
  <c r="JI27" i="30"/>
  <c r="JJ27" i="30"/>
  <c r="JK27" i="30"/>
  <c r="JL27" i="30"/>
  <c r="JP27" i="30"/>
  <c r="JQ27" i="30"/>
  <c r="JQ29" i="30"/>
  <c r="JQ36" i="30"/>
  <c r="JR27" i="30"/>
  <c r="JS27" i="30"/>
  <c r="JS35" i="30"/>
  <c r="JT27" i="30"/>
  <c r="JU27" i="30"/>
  <c r="JW27" i="30"/>
  <c r="JX27" i="30"/>
  <c r="JY27" i="30"/>
  <c r="JY29" i="30"/>
  <c r="JY36" i="30"/>
  <c r="JZ27" i="30"/>
  <c r="JZ29" i="30"/>
  <c r="JZ36" i="30"/>
  <c r="KA27" i="30"/>
  <c r="KA29" i="30"/>
  <c r="KA36" i="30"/>
  <c r="KB27" i="30"/>
  <c r="KF27" i="30"/>
  <c r="KG27" i="30"/>
  <c r="KH27" i="30"/>
  <c r="KI27" i="30"/>
  <c r="KI29" i="30"/>
  <c r="KI36" i="30"/>
  <c r="KJ27" i="30"/>
  <c r="KK29" i="30"/>
  <c r="KK36" i="30"/>
  <c r="KM27" i="30"/>
  <c r="KN27" i="30"/>
  <c r="KO27" i="30"/>
  <c r="KO29" i="30"/>
  <c r="KO36" i="30"/>
  <c r="KP27" i="30"/>
  <c r="KP29" i="30"/>
  <c r="KP36" i="30"/>
  <c r="KQ27" i="30"/>
  <c r="KQ35" i="30"/>
  <c r="KR27" i="30"/>
  <c r="KS27" i="30"/>
  <c r="KU27" i="30"/>
  <c r="KV27" i="30"/>
  <c r="KW27" i="30"/>
  <c r="KW29" i="30"/>
  <c r="KW36" i="30"/>
  <c r="KX27" i="30"/>
  <c r="KY27" i="30"/>
  <c r="KY29" i="30"/>
  <c r="KY36" i="30"/>
  <c r="KZ27" i="30"/>
  <c r="LA29" i="30"/>
  <c r="LA36" i="30"/>
  <c r="LD27" i="30"/>
  <c r="LE27" i="30"/>
  <c r="LF27" i="30"/>
  <c r="LG27" i="30"/>
  <c r="LH27" i="30"/>
  <c r="LI27" i="30"/>
  <c r="LL27" i="30"/>
  <c r="LM27" i="30"/>
  <c r="LM29" i="30"/>
  <c r="LM36" i="30"/>
  <c r="LN27" i="30"/>
  <c r="LO27" i="30"/>
  <c r="LO29" i="30"/>
  <c r="LO36" i="30"/>
  <c r="LP27" i="30"/>
  <c r="LS27" i="30"/>
  <c r="LT27" i="30"/>
  <c r="LU27" i="30"/>
  <c r="LV27" i="30"/>
  <c r="LW27" i="30"/>
  <c r="LX27" i="30"/>
  <c r="MB27" i="30"/>
  <c r="MC27" i="30"/>
  <c r="MC29" i="30"/>
  <c r="MC36" i="30"/>
  <c r="MD27" i="30"/>
  <c r="ME27" i="30"/>
  <c r="ME35" i="30"/>
  <c r="MF27" i="30"/>
  <c r="MG27" i="30"/>
  <c r="MI27" i="30"/>
  <c r="MJ27" i="30"/>
  <c r="MK27" i="30"/>
  <c r="MK29" i="30"/>
  <c r="MK36" i="30"/>
  <c r="ML27" i="30"/>
  <c r="ML29" i="30"/>
  <c r="ML36" i="30"/>
  <c r="MM27" i="30"/>
  <c r="MM29" i="30"/>
  <c r="MM36" i="30"/>
  <c r="MN27" i="30"/>
  <c r="GC28" i="30"/>
  <c r="GD28" i="30"/>
  <c r="GE28" i="30"/>
  <c r="GE34" i="30"/>
  <c r="GF28" i="30"/>
  <c r="GF34" i="30"/>
  <c r="GF31" i="30"/>
  <c r="GF38" i="30"/>
  <c r="GH28" i="30"/>
  <c r="GL28" i="30"/>
  <c r="GM28" i="30"/>
  <c r="GN28" i="30"/>
  <c r="GN34" i="30"/>
  <c r="GN31" i="30"/>
  <c r="GN38" i="30"/>
  <c r="GO28" i="30"/>
  <c r="GP28" i="30"/>
  <c r="GS28" i="30"/>
  <c r="GT28" i="30"/>
  <c r="GV28" i="30"/>
  <c r="GV34" i="30"/>
  <c r="GV31" i="30"/>
  <c r="GV38" i="30"/>
  <c r="GW28" i="30"/>
  <c r="GX28" i="30"/>
  <c r="HA28" i="30"/>
  <c r="HB28" i="30"/>
  <c r="HC28" i="30"/>
  <c r="HD28" i="30"/>
  <c r="HD34" i="30"/>
  <c r="HD31" i="30"/>
  <c r="HD38" i="30"/>
  <c r="HE28" i="30"/>
  <c r="HF28" i="30"/>
  <c r="HJ28" i="30"/>
  <c r="HK28" i="30"/>
  <c r="HL28" i="30"/>
  <c r="HL34" i="30"/>
  <c r="HL31" i="30"/>
  <c r="HL38" i="30"/>
  <c r="HM28" i="30"/>
  <c r="HN28" i="30"/>
  <c r="HQ28" i="30"/>
  <c r="HR28" i="30"/>
  <c r="HS28" i="30"/>
  <c r="HT28" i="30"/>
  <c r="HT34" i="30"/>
  <c r="HT31" i="30"/>
  <c r="HT38" i="30"/>
  <c r="HU28" i="30"/>
  <c r="HU34" i="30"/>
  <c r="HV28" i="30"/>
  <c r="HY28" i="30"/>
  <c r="HZ28" i="30"/>
  <c r="IA28" i="30"/>
  <c r="IB28" i="30"/>
  <c r="IB34" i="30"/>
  <c r="IB31" i="30"/>
  <c r="IB38" i="30"/>
  <c r="IC28" i="30"/>
  <c r="IC34" i="30"/>
  <c r="IC31" i="30"/>
  <c r="IC38" i="30"/>
  <c r="ID28" i="30"/>
  <c r="IH28" i="30"/>
  <c r="IJ28" i="30"/>
  <c r="IJ34" i="30"/>
  <c r="IJ31" i="30"/>
  <c r="IJ38" i="30"/>
  <c r="IK28" i="30"/>
  <c r="IL28" i="30"/>
  <c r="IO28" i="30"/>
  <c r="IP28" i="30"/>
  <c r="IQ28" i="30"/>
  <c r="IQ34" i="30"/>
  <c r="IR28" i="30"/>
  <c r="IR34" i="30"/>
  <c r="IR31" i="30"/>
  <c r="IR38" i="30"/>
  <c r="IT28" i="30"/>
  <c r="IX28" i="30"/>
  <c r="IY28" i="30"/>
  <c r="IZ28" i="30"/>
  <c r="IZ34" i="30"/>
  <c r="IZ31" i="30"/>
  <c r="IZ38" i="30"/>
  <c r="JA28" i="30"/>
  <c r="JB28" i="30"/>
  <c r="JE28" i="30"/>
  <c r="JF28" i="30"/>
  <c r="JH28" i="30"/>
  <c r="JH34" i="30"/>
  <c r="JH31" i="30"/>
  <c r="JH38" i="30"/>
  <c r="JI28" i="30"/>
  <c r="JJ28" i="30"/>
  <c r="JM28" i="30"/>
  <c r="JN28" i="30"/>
  <c r="JO28" i="30"/>
  <c r="JP28" i="30"/>
  <c r="JP34" i="30"/>
  <c r="JP31" i="30"/>
  <c r="JP38" i="30"/>
  <c r="JQ28" i="30"/>
  <c r="JR28" i="30"/>
  <c r="JV28" i="30"/>
  <c r="JW28" i="30"/>
  <c r="JX28" i="30"/>
  <c r="JX34" i="30"/>
  <c r="JX31" i="30"/>
  <c r="JX38" i="30"/>
  <c r="JY28" i="30"/>
  <c r="JZ28" i="30"/>
  <c r="KC28" i="30"/>
  <c r="KD28" i="30"/>
  <c r="KE28" i="30"/>
  <c r="KF28" i="30"/>
  <c r="KF34" i="30"/>
  <c r="KF31" i="30"/>
  <c r="KF38" i="30"/>
  <c r="KG28" i="30"/>
  <c r="KG34" i="30"/>
  <c r="KH28" i="30"/>
  <c r="KK28" i="30"/>
  <c r="KL28" i="30"/>
  <c r="KM28" i="30"/>
  <c r="KN28" i="30"/>
  <c r="KN34" i="30"/>
  <c r="KN31" i="30"/>
  <c r="KN38" i="30"/>
  <c r="KO28" i="30"/>
  <c r="KO34" i="30"/>
  <c r="KO31" i="30"/>
  <c r="KO38" i="30"/>
  <c r="KP28" i="30"/>
  <c r="KT28" i="30"/>
  <c r="KV28" i="30"/>
  <c r="KV34" i="30"/>
  <c r="KV31" i="30"/>
  <c r="KV38" i="30"/>
  <c r="KW28" i="30"/>
  <c r="KX28" i="30"/>
  <c r="LA28" i="30"/>
  <c r="LB28" i="30"/>
  <c r="LC28" i="30"/>
  <c r="LC34" i="30"/>
  <c r="LD28" i="30"/>
  <c r="LD34" i="30"/>
  <c r="LD31" i="30"/>
  <c r="LD38" i="30"/>
  <c r="LF28" i="30"/>
  <c r="LJ28" i="30"/>
  <c r="LK28" i="30"/>
  <c r="LL28" i="30"/>
  <c r="LL34" i="30"/>
  <c r="LL31" i="30"/>
  <c r="LL38" i="30"/>
  <c r="LM28" i="30"/>
  <c r="LN28" i="30"/>
  <c r="LQ28" i="30"/>
  <c r="LR28" i="30"/>
  <c r="LT28" i="30"/>
  <c r="LT34" i="30"/>
  <c r="LT31" i="30"/>
  <c r="LT38" i="30"/>
  <c r="LU28" i="30"/>
  <c r="LV28" i="30"/>
  <c r="LY28" i="30"/>
  <c r="LZ28" i="30"/>
  <c r="MA28" i="30"/>
  <c r="MB28" i="30"/>
  <c r="MB34" i="30"/>
  <c r="MB31" i="30"/>
  <c r="MB38" i="30"/>
  <c r="MC28" i="30"/>
  <c r="MD28" i="30"/>
  <c r="MH28" i="30"/>
  <c r="MI28" i="30"/>
  <c r="MJ28" i="30"/>
  <c r="MJ34" i="30"/>
  <c r="MJ31" i="30"/>
  <c r="MJ38" i="30"/>
  <c r="MK28" i="30"/>
  <c r="ML28" i="30"/>
  <c r="MO28" i="30"/>
  <c r="MP28" i="30"/>
  <c r="GD29" i="30"/>
  <c r="GD36" i="30"/>
  <c r="GE29" i="30"/>
  <c r="GE36" i="30"/>
  <c r="GF29" i="30"/>
  <c r="GF36" i="30"/>
  <c r="GG29" i="30"/>
  <c r="GH29" i="30"/>
  <c r="GI29" i="30"/>
  <c r="GJ29" i="30"/>
  <c r="GK29" i="30"/>
  <c r="GK36" i="30"/>
  <c r="GL29" i="30"/>
  <c r="GL36" i="30"/>
  <c r="GM29" i="30"/>
  <c r="GM36" i="30"/>
  <c r="GN29" i="30"/>
  <c r="GN36" i="30"/>
  <c r="GP29" i="30"/>
  <c r="GR29" i="30"/>
  <c r="GS29" i="30"/>
  <c r="GT29" i="30"/>
  <c r="GT36" i="30"/>
  <c r="GU29" i="30"/>
  <c r="GU36" i="30"/>
  <c r="GV29" i="30"/>
  <c r="GV36" i="30"/>
  <c r="GW29" i="30"/>
  <c r="GX29" i="30"/>
  <c r="GY29" i="30"/>
  <c r="GZ29" i="30"/>
  <c r="HA29" i="30"/>
  <c r="HA36" i="30"/>
  <c r="HB29" i="30"/>
  <c r="HB36" i="30"/>
  <c r="HC29" i="30"/>
  <c r="HC36" i="30"/>
  <c r="HD29" i="30"/>
  <c r="HD36" i="30"/>
  <c r="HF29" i="30"/>
  <c r="HG29" i="30"/>
  <c r="HH29" i="30"/>
  <c r="HI29" i="30"/>
  <c r="HI36" i="30"/>
  <c r="HJ29" i="30"/>
  <c r="HJ36" i="30"/>
  <c r="HK29" i="30"/>
  <c r="HK36" i="30"/>
  <c r="HL29" i="30"/>
  <c r="HL36" i="30"/>
  <c r="HP29" i="30"/>
  <c r="HQ29" i="30"/>
  <c r="HR29" i="30"/>
  <c r="HR36" i="30"/>
  <c r="HS29" i="30"/>
  <c r="HS36" i="30"/>
  <c r="HT29" i="30"/>
  <c r="HT36" i="30"/>
  <c r="HU29" i="30"/>
  <c r="HV29" i="30"/>
  <c r="HX29" i="30"/>
  <c r="HZ29" i="30"/>
  <c r="HZ36" i="30"/>
  <c r="IA29" i="30"/>
  <c r="IA36" i="30"/>
  <c r="IB29" i="30"/>
  <c r="IB36" i="30"/>
  <c r="IE29" i="30"/>
  <c r="IF29" i="30"/>
  <c r="IG29" i="30"/>
  <c r="IH29" i="30"/>
  <c r="IH36" i="30"/>
  <c r="II29" i="30"/>
  <c r="II36" i="30"/>
  <c r="IJ29" i="30"/>
  <c r="IJ36" i="30"/>
  <c r="IL29" i="30"/>
  <c r="IN29" i="30"/>
  <c r="IP29" i="30"/>
  <c r="IP36" i="30"/>
  <c r="IQ29" i="30"/>
  <c r="IQ36" i="30"/>
  <c r="IR29" i="30"/>
  <c r="IR36" i="30"/>
  <c r="IS29" i="30"/>
  <c r="IT29" i="30"/>
  <c r="IU29" i="30"/>
  <c r="IV29" i="30"/>
  <c r="IW29" i="30"/>
  <c r="IW36" i="30"/>
  <c r="IX29" i="30"/>
  <c r="IX36" i="30"/>
  <c r="IY29" i="30"/>
  <c r="IY36" i="30"/>
  <c r="IZ29" i="30"/>
  <c r="IZ36" i="30"/>
  <c r="JB29" i="30"/>
  <c r="JD29" i="30"/>
  <c r="JE29" i="30"/>
  <c r="JF29" i="30"/>
  <c r="JF36" i="30"/>
  <c r="JG29" i="30"/>
  <c r="JG36" i="30"/>
  <c r="JH29" i="30"/>
  <c r="JH36" i="30"/>
  <c r="JI29" i="30"/>
  <c r="JJ29" i="30"/>
  <c r="JK29" i="30"/>
  <c r="JL29" i="30"/>
  <c r="JM29" i="30"/>
  <c r="JM36" i="30"/>
  <c r="JN29" i="30"/>
  <c r="JN36" i="30"/>
  <c r="JO29" i="30"/>
  <c r="JO36" i="30"/>
  <c r="JP29" i="30"/>
  <c r="JP36" i="30"/>
  <c r="JR29" i="30"/>
  <c r="JS29" i="30"/>
  <c r="JT29" i="30"/>
  <c r="JU29" i="30"/>
  <c r="JU36" i="30"/>
  <c r="JV29" i="30"/>
  <c r="JV36" i="30"/>
  <c r="JW29" i="30"/>
  <c r="JW36" i="30"/>
  <c r="JX29" i="30"/>
  <c r="JX36" i="30"/>
  <c r="KB29" i="30"/>
  <c r="KC29" i="30"/>
  <c r="KD29" i="30"/>
  <c r="KD36" i="30"/>
  <c r="KE29" i="30"/>
  <c r="KE36" i="30"/>
  <c r="KF29" i="30"/>
  <c r="KF36" i="30"/>
  <c r="KG29" i="30"/>
  <c r="KH29" i="30"/>
  <c r="KJ29" i="30"/>
  <c r="KL29" i="30"/>
  <c r="KL36" i="30"/>
  <c r="KM29" i="30"/>
  <c r="KM36" i="30"/>
  <c r="KN29" i="30"/>
  <c r="KN36" i="30"/>
  <c r="KQ29" i="30"/>
  <c r="KR29" i="30"/>
  <c r="KS29" i="30"/>
  <c r="KT29" i="30"/>
  <c r="KT36" i="30"/>
  <c r="KU29" i="30"/>
  <c r="KU36" i="30"/>
  <c r="KV29" i="30"/>
  <c r="KV36" i="30"/>
  <c r="KX29" i="30"/>
  <c r="KZ29" i="30"/>
  <c r="LB29" i="30"/>
  <c r="LB36" i="30"/>
  <c r="LC29" i="30"/>
  <c r="LC36" i="30"/>
  <c r="LD29" i="30"/>
  <c r="LD36" i="30"/>
  <c r="LE29" i="30"/>
  <c r="LF29" i="30"/>
  <c r="LG29" i="30"/>
  <c r="LH29" i="30"/>
  <c r="LI29" i="30"/>
  <c r="LI36" i="30"/>
  <c r="LJ29" i="30"/>
  <c r="LJ36" i="30"/>
  <c r="LK29" i="30"/>
  <c r="LK36" i="30"/>
  <c r="LL29" i="30"/>
  <c r="LL36" i="30"/>
  <c r="LN29" i="30"/>
  <c r="LP29" i="30"/>
  <c r="LQ29" i="30"/>
  <c r="LR29" i="30"/>
  <c r="LR36" i="30"/>
  <c r="LS29" i="30"/>
  <c r="LS36" i="30"/>
  <c r="LT29" i="30"/>
  <c r="LT36" i="30"/>
  <c r="LU29" i="30"/>
  <c r="LV29" i="30"/>
  <c r="LW29" i="30"/>
  <c r="LX29" i="30"/>
  <c r="LY29" i="30"/>
  <c r="LY36" i="30"/>
  <c r="LZ29" i="30"/>
  <c r="LZ36" i="30"/>
  <c r="MA29" i="30"/>
  <c r="MA36" i="30"/>
  <c r="MB29" i="30"/>
  <c r="MB36" i="30"/>
  <c r="MD29" i="30"/>
  <c r="ME29" i="30"/>
  <c r="MF29" i="30"/>
  <c r="MG29" i="30"/>
  <c r="MG36" i="30"/>
  <c r="MH29" i="30"/>
  <c r="MH36" i="30"/>
  <c r="MI29" i="30"/>
  <c r="MI36" i="30"/>
  <c r="MJ29" i="30"/>
  <c r="MJ36" i="30"/>
  <c r="MN29" i="30"/>
  <c r="MO29" i="30"/>
  <c r="MP29" i="30"/>
  <c r="MP36" i="30"/>
  <c r="GC30" i="30"/>
  <c r="GD30" i="30"/>
  <c r="GE30" i="30"/>
  <c r="GF30" i="30"/>
  <c r="GG30" i="30"/>
  <c r="GH30" i="30"/>
  <c r="GI30" i="30"/>
  <c r="GJ30" i="30"/>
  <c r="GK30" i="30"/>
  <c r="GL30" i="30"/>
  <c r="GM30" i="30"/>
  <c r="GN30" i="30"/>
  <c r="GO30" i="30"/>
  <c r="GP30" i="30"/>
  <c r="GQ30" i="30"/>
  <c r="GR30" i="30"/>
  <c r="GS30" i="30"/>
  <c r="GT30" i="30"/>
  <c r="GU30" i="30"/>
  <c r="GV30" i="30"/>
  <c r="GW30" i="30"/>
  <c r="GX30" i="30"/>
  <c r="GY30" i="30"/>
  <c r="GZ30" i="30"/>
  <c r="HA30" i="30"/>
  <c r="HB30" i="30"/>
  <c r="HC30" i="30"/>
  <c r="HD30" i="30"/>
  <c r="HE30" i="30"/>
  <c r="HF30" i="30"/>
  <c r="HG30" i="30"/>
  <c r="HH30" i="30"/>
  <c r="HI30" i="30"/>
  <c r="HJ30" i="30"/>
  <c r="HK30" i="30"/>
  <c r="HL30" i="30"/>
  <c r="HM30" i="30"/>
  <c r="HN30" i="30"/>
  <c r="HO30" i="30"/>
  <c r="HP30" i="30"/>
  <c r="HQ30" i="30"/>
  <c r="HR30" i="30"/>
  <c r="HS30" i="30"/>
  <c r="HT30" i="30"/>
  <c r="HU30" i="30"/>
  <c r="HV30" i="30"/>
  <c r="HW30" i="30"/>
  <c r="HX30" i="30"/>
  <c r="HY30" i="30"/>
  <c r="HZ30" i="30"/>
  <c r="IA30" i="30"/>
  <c r="IB30" i="30"/>
  <c r="IC30" i="30"/>
  <c r="ID30" i="30"/>
  <c r="IE30" i="30"/>
  <c r="IF30" i="30"/>
  <c r="IG30" i="30"/>
  <c r="IH30" i="30"/>
  <c r="II30" i="30"/>
  <c r="IJ30" i="30"/>
  <c r="IK30" i="30"/>
  <c r="IL30" i="30"/>
  <c r="IM30" i="30"/>
  <c r="IN30" i="30"/>
  <c r="IO30" i="30"/>
  <c r="IP30" i="30"/>
  <c r="IQ30" i="30"/>
  <c r="IR30" i="30"/>
  <c r="IS30" i="30"/>
  <c r="IT30" i="30"/>
  <c r="IU30" i="30"/>
  <c r="IV30" i="30"/>
  <c r="IW30" i="30"/>
  <c r="IX30" i="30"/>
  <c r="IY30" i="30"/>
  <c r="IZ30" i="30"/>
  <c r="JA30" i="30"/>
  <c r="JB30" i="30"/>
  <c r="JC30" i="30"/>
  <c r="JD30" i="30"/>
  <c r="JE30" i="30"/>
  <c r="JF30" i="30"/>
  <c r="JG30" i="30"/>
  <c r="JH30" i="30"/>
  <c r="JI30" i="30"/>
  <c r="JJ30" i="30"/>
  <c r="JK30" i="30"/>
  <c r="JL30" i="30"/>
  <c r="JM30" i="30"/>
  <c r="JN30" i="30"/>
  <c r="JO30" i="30"/>
  <c r="JP30" i="30"/>
  <c r="JQ30" i="30"/>
  <c r="JR30" i="30"/>
  <c r="JS30" i="30"/>
  <c r="JT30" i="30"/>
  <c r="JU30" i="30"/>
  <c r="JV30" i="30"/>
  <c r="JW30" i="30"/>
  <c r="JX30" i="30"/>
  <c r="JY30" i="30"/>
  <c r="JZ30" i="30"/>
  <c r="KA30" i="30"/>
  <c r="KB30" i="30"/>
  <c r="KC30" i="30"/>
  <c r="KD30" i="30"/>
  <c r="KE30" i="30"/>
  <c r="KF30" i="30"/>
  <c r="KG30" i="30"/>
  <c r="KH30" i="30"/>
  <c r="KI30" i="30"/>
  <c r="KJ30" i="30"/>
  <c r="KK30" i="30"/>
  <c r="KL30" i="30"/>
  <c r="KM30" i="30"/>
  <c r="KN30" i="30"/>
  <c r="KO30" i="30"/>
  <c r="KP30" i="30"/>
  <c r="KQ30" i="30"/>
  <c r="KR30" i="30"/>
  <c r="KS30" i="30"/>
  <c r="KT30" i="30"/>
  <c r="KU30" i="30"/>
  <c r="KV30" i="30"/>
  <c r="KW30" i="30"/>
  <c r="KX30" i="30"/>
  <c r="KY30" i="30"/>
  <c r="KZ30" i="30"/>
  <c r="LA30" i="30"/>
  <c r="LB30" i="30"/>
  <c r="LC30" i="30"/>
  <c r="LD30" i="30"/>
  <c r="LE30" i="30"/>
  <c r="LF30" i="30"/>
  <c r="LG30" i="30"/>
  <c r="LH30" i="30"/>
  <c r="LI30" i="30"/>
  <c r="LJ30" i="30"/>
  <c r="LK30" i="30"/>
  <c r="LL30" i="30"/>
  <c r="LM30" i="30"/>
  <c r="LN30" i="30"/>
  <c r="LO30" i="30"/>
  <c r="LP30" i="30"/>
  <c r="LQ30" i="30"/>
  <c r="LR30" i="30"/>
  <c r="LS30" i="30"/>
  <c r="LT30" i="30"/>
  <c r="LU30" i="30"/>
  <c r="LV30" i="30"/>
  <c r="LW30" i="30"/>
  <c r="LX30" i="30"/>
  <c r="LY30" i="30"/>
  <c r="LZ30" i="30"/>
  <c r="MA30" i="30"/>
  <c r="MB30" i="30"/>
  <c r="MC30" i="30"/>
  <c r="MD30" i="30"/>
  <c r="ME30" i="30"/>
  <c r="MF30" i="30"/>
  <c r="MG30" i="30"/>
  <c r="MH30" i="30"/>
  <c r="MI30" i="30"/>
  <c r="MJ30" i="30"/>
  <c r="MK30" i="30"/>
  <c r="ML30" i="30"/>
  <c r="MM30" i="30"/>
  <c r="MN30" i="30"/>
  <c r="MO30" i="30"/>
  <c r="MP30" i="30"/>
  <c r="GC31" i="30"/>
  <c r="GC34" i="30"/>
  <c r="GC38" i="30"/>
  <c r="GD31" i="30"/>
  <c r="GE31" i="30"/>
  <c r="GG37" i="30"/>
  <c r="GH31" i="30"/>
  <c r="GL31" i="30"/>
  <c r="GM31" i="30"/>
  <c r="GO31" i="30"/>
  <c r="GO34" i="30"/>
  <c r="GO37" i="30"/>
  <c r="GP31" i="30"/>
  <c r="GQ31" i="30"/>
  <c r="GS31" i="30"/>
  <c r="GT31" i="30"/>
  <c r="GU31" i="30"/>
  <c r="GW31" i="30"/>
  <c r="GX31" i="30"/>
  <c r="HA31" i="30"/>
  <c r="HB31" i="30"/>
  <c r="HC31" i="30"/>
  <c r="HE31" i="30"/>
  <c r="HE34" i="30"/>
  <c r="HE37" i="30"/>
  <c r="HF31" i="30"/>
  <c r="HG31" i="30"/>
  <c r="HI31" i="30"/>
  <c r="HJ31" i="30"/>
  <c r="HK31" i="30"/>
  <c r="HM31" i="30"/>
  <c r="HM34" i="30"/>
  <c r="HM37" i="30"/>
  <c r="HN31" i="30"/>
  <c r="HQ31" i="30"/>
  <c r="HR31" i="30"/>
  <c r="HS31" i="30"/>
  <c r="HU31" i="30"/>
  <c r="HU37" i="30"/>
  <c r="HV31" i="30"/>
  <c r="HW31" i="30"/>
  <c r="HY31" i="30"/>
  <c r="HY34" i="30"/>
  <c r="HY38" i="30"/>
  <c r="HZ31" i="30"/>
  <c r="IA31" i="30"/>
  <c r="IC37" i="30"/>
  <c r="ID31" i="30"/>
  <c r="IH31" i="30"/>
  <c r="II31" i="30"/>
  <c r="IK31" i="30"/>
  <c r="IK34" i="30"/>
  <c r="IK37" i="30"/>
  <c r="IL31" i="30"/>
  <c r="IM31" i="30"/>
  <c r="IO31" i="30"/>
  <c r="IO34" i="30"/>
  <c r="IO38" i="30"/>
  <c r="IP31" i="30"/>
  <c r="IQ31" i="30"/>
  <c r="IS37" i="30"/>
  <c r="IT31" i="30"/>
  <c r="IX31" i="30"/>
  <c r="IY31" i="30"/>
  <c r="JA31" i="30"/>
  <c r="JA34" i="30"/>
  <c r="JA37" i="30"/>
  <c r="JB31" i="30"/>
  <c r="JC31" i="30"/>
  <c r="JE31" i="30"/>
  <c r="JF31" i="30"/>
  <c r="JG31" i="30"/>
  <c r="JI31" i="30"/>
  <c r="JJ31" i="30"/>
  <c r="JM31" i="30"/>
  <c r="JN31" i="30"/>
  <c r="JO31" i="30"/>
  <c r="JQ31" i="30"/>
  <c r="JQ34" i="30"/>
  <c r="JQ37" i="30"/>
  <c r="JR31" i="30"/>
  <c r="JS31" i="30"/>
  <c r="JU31" i="30"/>
  <c r="JV31" i="30"/>
  <c r="JW31" i="30"/>
  <c r="JY31" i="30"/>
  <c r="JY34" i="30"/>
  <c r="JY37" i="30"/>
  <c r="JZ31" i="30"/>
  <c r="KC31" i="30"/>
  <c r="KD31" i="30"/>
  <c r="KE31" i="30"/>
  <c r="KG31" i="30"/>
  <c r="KG37" i="30"/>
  <c r="KH31" i="30"/>
  <c r="KI31" i="30"/>
  <c r="KK31" i="30"/>
  <c r="KK34" i="30"/>
  <c r="KK38" i="30"/>
  <c r="KL31" i="30"/>
  <c r="KM31" i="30"/>
  <c r="KO37" i="30"/>
  <c r="KP31" i="30"/>
  <c r="KT31" i="30"/>
  <c r="KU31" i="30"/>
  <c r="KW31" i="30"/>
  <c r="KW34" i="30"/>
  <c r="KW37" i="30"/>
  <c r="KX31" i="30"/>
  <c r="KY31" i="30"/>
  <c r="LA31" i="30"/>
  <c r="LA34" i="30"/>
  <c r="LA38" i="30"/>
  <c r="LB31" i="30"/>
  <c r="LC31" i="30"/>
  <c r="LE37" i="30"/>
  <c r="LF31" i="30"/>
  <c r="LJ31" i="30"/>
  <c r="LK31" i="30"/>
  <c r="LM31" i="30"/>
  <c r="LM34" i="30"/>
  <c r="LM37" i="30"/>
  <c r="LN31" i="30"/>
  <c r="LO31" i="30"/>
  <c r="LQ31" i="30"/>
  <c r="LR31" i="30"/>
  <c r="LS31" i="30"/>
  <c r="LU31" i="30"/>
  <c r="LV31" i="30"/>
  <c r="LY31" i="30"/>
  <c r="LZ31" i="30"/>
  <c r="MA31" i="30"/>
  <c r="MC31" i="30"/>
  <c r="MC34" i="30"/>
  <c r="MC37" i="30"/>
  <c r="MD31" i="30"/>
  <c r="ME31" i="30"/>
  <c r="MG31" i="30"/>
  <c r="MH31" i="30"/>
  <c r="MI31" i="30"/>
  <c r="MK31" i="30"/>
  <c r="MK34" i="30"/>
  <c r="MK37" i="30"/>
  <c r="ML31" i="30"/>
  <c r="MO31" i="30"/>
  <c r="MP31" i="30"/>
  <c r="GC32" i="30"/>
  <c r="GD32" i="30"/>
  <c r="GE32" i="30"/>
  <c r="GF32" i="30"/>
  <c r="GG32" i="30"/>
  <c r="GH32" i="30"/>
  <c r="GI32" i="30"/>
  <c r="GJ32" i="30"/>
  <c r="GK32" i="30"/>
  <c r="GL32" i="30"/>
  <c r="GM32" i="30"/>
  <c r="GN32" i="30"/>
  <c r="GO32" i="30"/>
  <c r="GP32" i="30"/>
  <c r="GQ32" i="30"/>
  <c r="GR32" i="30"/>
  <c r="GS32" i="30"/>
  <c r="GT32" i="30"/>
  <c r="GU32" i="30"/>
  <c r="GV32" i="30"/>
  <c r="GW32" i="30"/>
  <c r="GX32" i="30"/>
  <c r="GY32" i="30"/>
  <c r="GZ32" i="30"/>
  <c r="HA32" i="30"/>
  <c r="HB32" i="30"/>
  <c r="HC32" i="30"/>
  <c r="HD32" i="30"/>
  <c r="HE32" i="30"/>
  <c r="HF32" i="30"/>
  <c r="HG32" i="30"/>
  <c r="HH32" i="30"/>
  <c r="HI32" i="30"/>
  <c r="HJ32" i="30"/>
  <c r="HK32" i="30"/>
  <c r="HL32" i="30"/>
  <c r="HM32" i="30"/>
  <c r="HN32" i="30"/>
  <c r="HO32" i="30"/>
  <c r="HP32" i="30"/>
  <c r="HQ32" i="30"/>
  <c r="HR32" i="30"/>
  <c r="HS32" i="30"/>
  <c r="HT32" i="30"/>
  <c r="HU32" i="30"/>
  <c r="HV32" i="30"/>
  <c r="HW32" i="30"/>
  <c r="HX32" i="30"/>
  <c r="HY32" i="30"/>
  <c r="HZ32" i="30"/>
  <c r="IA32" i="30"/>
  <c r="IB32" i="30"/>
  <c r="IC32" i="30"/>
  <c r="ID32" i="30"/>
  <c r="IE32" i="30"/>
  <c r="IF32" i="30"/>
  <c r="IG32" i="30"/>
  <c r="IH32" i="30"/>
  <c r="II32" i="30"/>
  <c r="IJ32" i="30"/>
  <c r="IK32" i="30"/>
  <c r="IL32" i="30"/>
  <c r="IM32" i="30"/>
  <c r="IN32" i="30"/>
  <c r="IO32" i="30"/>
  <c r="IP32" i="30"/>
  <c r="IQ32" i="30"/>
  <c r="IR32" i="30"/>
  <c r="IS32" i="30"/>
  <c r="IT32" i="30"/>
  <c r="IU32" i="30"/>
  <c r="IV32" i="30"/>
  <c r="IW32" i="30"/>
  <c r="IX32" i="30"/>
  <c r="IY32" i="30"/>
  <c r="IZ32" i="30"/>
  <c r="JA32" i="30"/>
  <c r="JB32" i="30"/>
  <c r="JC32" i="30"/>
  <c r="JD32" i="30"/>
  <c r="JE32" i="30"/>
  <c r="JF32" i="30"/>
  <c r="JG32" i="30"/>
  <c r="JH32" i="30"/>
  <c r="JI32" i="30"/>
  <c r="JJ32" i="30"/>
  <c r="JK32" i="30"/>
  <c r="JL32" i="30"/>
  <c r="JM32" i="30"/>
  <c r="JN32" i="30"/>
  <c r="JO32" i="30"/>
  <c r="JP32" i="30"/>
  <c r="JQ32" i="30"/>
  <c r="JR32" i="30"/>
  <c r="JS32" i="30"/>
  <c r="JT32" i="30"/>
  <c r="JU32" i="30"/>
  <c r="JV32" i="30"/>
  <c r="JW32" i="30"/>
  <c r="JX32" i="30"/>
  <c r="JY32" i="30"/>
  <c r="JZ32" i="30"/>
  <c r="KA32" i="30"/>
  <c r="KB32" i="30"/>
  <c r="KC32" i="30"/>
  <c r="KD32" i="30"/>
  <c r="KE32" i="30"/>
  <c r="KF32" i="30"/>
  <c r="KG32" i="30"/>
  <c r="KH32" i="30"/>
  <c r="KI32" i="30"/>
  <c r="KJ32" i="30"/>
  <c r="KK32" i="30"/>
  <c r="KL32" i="30"/>
  <c r="KM32" i="30"/>
  <c r="KN32" i="30"/>
  <c r="KO32" i="30"/>
  <c r="KP32" i="30"/>
  <c r="KQ32" i="30"/>
  <c r="KR32" i="30"/>
  <c r="KS32" i="30"/>
  <c r="KT32" i="30"/>
  <c r="KU32" i="30"/>
  <c r="KV32" i="30"/>
  <c r="KW32" i="30"/>
  <c r="KX32" i="30"/>
  <c r="KY32" i="30"/>
  <c r="KZ32" i="30"/>
  <c r="LA32" i="30"/>
  <c r="LB32" i="30"/>
  <c r="LC32" i="30"/>
  <c r="LD32" i="30"/>
  <c r="LE32" i="30"/>
  <c r="LF32" i="30"/>
  <c r="LG32" i="30"/>
  <c r="LH32" i="30"/>
  <c r="LI32" i="30"/>
  <c r="LJ32" i="30"/>
  <c r="LK32" i="30"/>
  <c r="LL32" i="30"/>
  <c r="LM32" i="30"/>
  <c r="LN32" i="30"/>
  <c r="LO32" i="30"/>
  <c r="LP32" i="30"/>
  <c r="LQ32" i="30"/>
  <c r="LR32" i="30"/>
  <c r="LS32" i="30"/>
  <c r="LT32" i="30"/>
  <c r="LU32" i="30"/>
  <c r="LV32" i="30"/>
  <c r="LW32" i="30"/>
  <c r="LX32" i="30"/>
  <c r="LY32" i="30"/>
  <c r="LZ32" i="30"/>
  <c r="MA32" i="30"/>
  <c r="MB32" i="30"/>
  <c r="MC32" i="30"/>
  <c r="MD32" i="30"/>
  <c r="ME32" i="30"/>
  <c r="MF32" i="30"/>
  <c r="MG32" i="30"/>
  <c r="MH32" i="30"/>
  <c r="MI32" i="30"/>
  <c r="MJ32" i="30"/>
  <c r="MK32" i="30"/>
  <c r="ML32" i="30"/>
  <c r="MM32" i="30"/>
  <c r="MN32" i="30"/>
  <c r="MO32" i="30"/>
  <c r="MP32" i="30"/>
  <c r="GD34" i="30"/>
  <c r="GD38" i="30"/>
  <c r="GH34" i="30"/>
  <c r="GL34" i="30"/>
  <c r="GL38" i="30"/>
  <c r="GM34" i="30"/>
  <c r="GM37" i="30"/>
  <c r="GP34" i="30"/>
  <c r="GX34" i="30"/>
  <c r="HA34" i="30"/>
  <c r="HB34" i="30"/>
  <c r="HF34" i="30"/>
  <c r="HK34" i="30"/>
  <c r="HK38" i="30"/>
  <c r="HN34" i="30"/>
  <c r="HR34" i="30"/>
  <c r="HV34" i="30"/>
  <c r="HZ34" i="30"/>
  <c r="HZ38" i="30"/>
  <c r="IA34" i="30"/>
  <c r="IA38" i="30"/>
  <c r="ID34" i="30"/>
  <c r="IH34" i="30"/>
  <c r="IL34" i="30"/>
  <c r="IP34" i="30"/>
  <c r="IP38" i="30"/>
  <c r="IT34" i="30"/>
  <c r="IX34" i="30"/>
  <c r="IX38" i="30"/>
  <c r="IY34" i="30"/>
  <c r="IY37" i="30"/>
  <c r="JB34" i="30"/>
  <c r="JJ34" i="30"/>
  <c r="JM34" i="30"/>
  <c r="JN34" i="30"/>
  <c r="JR34" i="30"/>
  <c r="JW34" i="30"/>
  <c r="JW38" i="30"/>
  <c r="JZ34" i="30"/>
  <c r="KD34" i="30"/>
  <c r="KH34" i="30"/>
  <c r="KL34" i="30"/>
  <c r="KL38" i="30"/>
  <c r="KM34" i="30"/>
  <c r="KM38" i="30"/>
  <c r="KP34" i="30"/>
  <c r="KT34" i="30"/>
  <c r="KX34" i="30"/>
  <c r="LB34" i="30"/>
  <c r="LB38" i="30"/>
  <c r="LF34" i="30"/>
  <c r="LJ34" i="30"/>
  <c r="LJ38" i="30"/>
  <c r="LK34" i="30"/>
  <c r="LK37" i="30"/>
  <c r="LN34" i="30"/>
  <c r="LV34" i="30"/>
  <c r="LY34" i="30"/>
  <c r="LZ34" i="30"/>
  <c r="MD34" i="30"/>
  <c r="MI34" i="30"/>
  <c r="MI38" i="30"/>
  <c r="ML34" i="30"/>
  <c r="MP34" i="30"/>
  <c r="GF35" i="30"/>
  <c r="GI35" i="30"/>
  <c r="GJ35" i="30"/>
  <c r="GK35" i="30"/>
  <c r="GN35" i="30"/>
  <c r="GR35" i="30"/>
  <c r="GU35" i="30"/>
  <c r="GV35" i="30"/>
  <c r="GY35" i="30"/>
  <c r="GZ35" i="30"/>
  <c r="HD35" i="30"/>
  <c r="HH35" i="30"/>
  <c r="HI35" i="30"/>
  <c r="HK35" i="30"/>
  <c r="HL35" i="30"/>
  <c r="HO35" i="30"/>
  <c r="HP35" i="30"/>
  <c r="HT35" i="30"/>
  <c r="HW35" i="30"/>
  <c r="HX35" i="30"/>
  <c r="IA35" i="30"/>
  <c r="IB35" i="30"/>
  <c r="IF35" i="30"/>
  <c r="IG35" i="30"/>
  <c r="II35" i="30"/>
  <c r="IJ35" i="30"/>
  <c r="IN35" i="30"/>
  <c r="IR35" i="30"/>
  <c r="IU35" i="30"/>
  <c r="IV35" i="30"/>
  <c r="IW35" i="30"/>
  <c r="IZ35" i="30"/>
  <c r="JD35" i="30"/>
  <c r="JG35" i="30"/>
  <c r="JH35" i="30"/>
  <c r="JK35" i="30"/>
  <c r="JL35" i="30"/>
  <c r="JP35" i="30"/>
  <c r="JT35" i="30"/>
  <c r="JU35" i="30"/>
  <c r="JW35" i="30"/>
  <c r="JX35" i="30"/>
  <c r="KA35" i="30"/>
  <c r="KB35" i="30"/>
  <c r="KF35" i="30"/>
  <c r="KI35" i="30"/>
  <c r="KJ35" i="30"/>
  <c r="KM35" i="30"/>
  <c r="KN35" i="30"/>
  <c r="KR35" i="30"/>
  <c r="KS35" i="30"/>
  <c r="KU35" i="30"/>
  <c r="KV35" i="30"/>
  <c r="KZ35" i="30"/>
  <c r="LD35" i="30"/>
  <c r="LG35" i="30"/>
  <c r="LH35" i="30"/>
  <c r="LI35" i="30"/>
  <c r="LL35" i="30"/>
  <c r="LP35" i="30"/>
  <c r="LS35" i="30"/>
  <c r="LT35" i="30"/>
  <c r="LW35" i="30"/>
  <c r="LX35" i="30"/>
  <c r="MB35" i="30"/>
  <c r="MF35" i="30"/>
  <c r="MG35" i="30"/>
  <c r="MI35" i="30"/>
  <c r="MJ35" i="30"/>
  <c r="MM35" i="30"/>
  <c r="MN35" i="30"/>
  <c r="GG36" i="30"/>
  <c r="GH36" i="30"/>
  <c r="GI36" i="30"/>
  <c r="GJ36" i="30"/>
  <c r="GP36" i="30"/>
  <c r="GR36" i="30"/>
  <c r="GS36" i="30"/>
  <c r="GW36" i="30"/>
  <c r="GX36" i="30"/>
  <c r="GY36" i="30"/>
  <c r="GZ36" i="30"/>
  <c r="HF36" i="30"/>
  <c r="HG36" i="30"/>
  <c r="HH36" i="30"/>
  <c r="HP36" i="30"/>
  <c r="HQ36" i="30"/>
  <c r="HU36" i="30"/>
  <c r="HV36" i="30"/>
  <c r="HX36" i="30"/>
  <c r="IE36" i="30"/>
  <c r="IF36" i="30"/>
  <c r="IG36" i="30"/>
  <c r="IL36" i="30"/>
  <c r="IN36" i="30"/>
  <c r="IS36" i="30"/>
  <c r="IT36" i="30"/>
  <c r="IU36" i="30"/>
  <c r="IV36" i="30"/>
  <c r="JB36" i="30"/>
  <c r="JD36" i="30"/>
  <c r="JE36" i="30"/>
  <c r="JI36" i="30"/>
  <c r="JJ36" i="30"/>
  <c r="JK36" i="30"/>
  <c r="JL36" i="30"/>
  <c r="JR36" i="30"/>
  <c r="JS36" i="30"/>
  <c r="JT36" i="30"/>
  <c r="KB36" i="30"/>
  <c r="KC36" i="30"/>
  <c r="KG36" i="30"/>
  <c r="KH36" i="30"/>
  <c r="KJ36" i="30"/>
  <c r="KQ36" i="30"/>
  <c r="KR36" i="30"/>
  <c r="KS36" i="30"/>
  <c r="KX36" i="30"/>
  <c r="KZ36" i="30"/>
  <c r="LE36" i="30"/>
  <c r="LF36" i="30"/>
  <c r="LG36" i="30"/>
  <c r="LH36" i="30"/>
  <c r="LN36" i="30"/>
  <c r="LP36" i="30"/>
  <c r="LQ36" i="30"/>
  <c r="LU36" i="30"/>
  <c r="LV36" i="30"/>
  <c r="LW36" i="30"/>
  <c r="LX36" i="30"/>
  <c r="MD36" i="30"/>
  <c r="ME36" i="30"/>
  <c r="MF36" i="30"/>
  <c r="MN36" i="30"/>
  <c r="MO36" i="30"/>
  <c r="GF37" i="30"/>
  <c r="GN37" i="30"/>
  <c r="GQ37" i="30"/>
  <c r="GV37" i="30"/>
  <c r="HD37" i="30"/>
  <c r="HG37" i="30"/>
  <c r="HL37" i="30"/>
  <c r="HT37" i="30"/>
  <c r="HW37" i="30"/>
  <c r="IA37" i="30"/>
  <c r="IB37" i="30"/>
  <c r="IJ37" i="30"/>
  <c r="IM37" i="30"/>
  <c r="IR37" i="30"/>
  <c r="IZ37" i="30"/>
  <c r="JC37" i="30"/>
  <c r="JH37" i="30"/>
  <c r="JP37" i="30"/>
  <c r="JS37" i="30"/>
  <c r="JX37" i="30"/>
  <c r="KF37" i="30"/>
  <c r="KI37" i="30"/>
  <c r="KM37" i="30"/>
  <c r="KN37" i="30"/>
  <c r="KV37" i="30"/>
  <c r="KY37" i="30"/>
  <c r="LD37" i="30"/>
  <c r="LL37" i="30"/>
  <c r="LO37" i="30"/>
  <c r="LT37" i="30"/>
  <c r="MB37" i="30"/>
  <c r="ME37" i="30"/>
  <c r="MJ37" i="30"/>
  <c r="HA38" i="30"/>
  <c r="HB38" i="30"/>
  <c r="HM38" i="30"/>
  <c r="HR38" i="30"/>
  <c r="IH38" i="30"/>
  <c r="JM38" i="30"/>
  <c r="JN38" i="30"/>
  <c r="JY38" i="30"/>
  <c r="KD38" i="30"/>
  <c r="KT38" i="30"/>
  <c r="LY38" i="30"/>
  <c r="LZ38" i="30"/>
  <c r="MK38" i="30"/>
  <c r="MP38" i="30"/>
  <c r="GB25" i="30"/>
  <c r="GB26" i="30"/>
  <c r="GB28" i="30"/>
  <c r="GB27" i="30"/>
  <c r="GB29" i="30"/>
  <c r="GB36" i="30"/>
  <c r="GB31" i="30"/>
  <c r="GB23" i="30"/>
  <c r="GB24" i="30"/>
  <c r="GB30" i="30"/>
  <c r="GB32" i="30"/>
  <c r="GD14" i="30"/>
  <c r="GE14" i="30"/>
  <c r="GF14" i="30"/>
  <c r="GG14" i="30"/>
  <c r="GH14" i="30"/>
  <c r="GI14" i="30"/>
  <c r="GJ14" i="30"/>
  <c r="GK14" i="30"/>
  <c r="GL14" i="30"/>
  <c r="GM14" i="30"/>
  <c r="GN14" i="30"/>
  <c r="GO14" i="30"/>
  <c r="GP14" i="30"/>
  <c r="GQ14" i="30"/>
  <c r="GR14" i="30"/>
  <c r="GS14" i="30"/>
  <c r="GT14" i="30"/>
  <c r="GU14" i="30"/>
  <c r="GV14" i="30"/>
  <c r="GW14" i="30"/>
  <c r="GX14" i="30"/>
  <c r="GY14" i="30"/>
  <c r="GZ14" i="30"/>
  <c r="HA14" i="30"/>
  <c r="HB14" i="30"/>
  <c r="HC14" i="30"/>
  <c r="HD14" i="30"/>
  <c r="HE14" i="30"/>
  <c r="HF14" i="30"/>
  <c r="HG14" i="30"/>
  <c r="HH14" i="30"/>
  <c r="HI14" i="30"/>
  <c r="HJ14" i="30"/>
  <c r="HK14" i="30"/>
  <c r="HL14" i="30"/>
  <c r="HM14" i="30"/>
  <c r="HN14" i="30"/>
  <c r="HO14" i="30"/>
  <c r="HP14" i="30"/>
  <c r="HQ14" i="30"/>
  <c r="HR14" i="30"/>
  <c r="HS14" i="30"/>
  <c r="HT14" i="30"/>
  <c r="HU14" i="30"/>
  <c r="HV14" i="30"/>
  <c r="HW14" i="30"/>
  <c r="HX14" i="30"/>
  <c r="HY14" i="30"/>
  <c r="HZ14" i="30"/>
  <c r="IA14" i="30"/>
  <c r="IB14" i="30"/>
  <c r="IC14" i="30"/>
  <c r="ID14" i="30"/>
  <c r="IE14" i="30"/>
  <c r="IF14" i="30"/>
  <c r="IG14" i="30"/>
  <c r="IH14" i="30"/>
  <c r="II14" i="30"/>
  <c r="IJ14" i="30"/>
  <c r="IK14" i="30"/>
  <c r="IL14" i="30"/>
  <c r="IM14" i="30"/>
  <c r="IN14" i="30"/>
  <c r="IO14" i="30"/>
  <c r="IP14" i="30"/>
  <c r="IQ14" i="30"/>
  <c r="IR14" i="30"/>
  <c r="IS14" i="30"/>
  <c r="IT14" i="30"/>
  <c r="IU14" i="30"/>
  <c r="IV14" i="30"/>
  <c r="IW14" i="30"/>
  <c r="IX14" i="30"/>
  <c r="IY14" i="30"/>
  <c r="IZ14" i="30"/>
  <c r="JA14" i="30"/>
  <c r="JB14" i="30"/>
  <c r="JC14" i="30"/>
  <c r="JD14" i="30"/>
  <c r="JE14" i="30"/>
  <c r="JF14" i="30"/>
  <c r="JG14" i="30"/>
  <c r="JH14" i="30"/>
  <c r="JI14" i="30"/>
  <c r="JJ14" i="30"/>
  <c r="JK14" i="30"/>
  <c r="JL14" i="30"/>
  <c r="JM14" i="30"/>
  <c r="JN14" i="30"/>
  <c r="JO14" i="30"/>
  <c r="JP14" i="30"/>
  <c r="JQ14" i="30"/>
  <c r="JR14" i="30"/>
  <c r="JS14" i="30"/>
  <c r="JT14" i="30"/>
  <c r="JU14" i="30"/>
  <c r="JV14" i="30"/>
  <c r="JW14" i="30"/>
  <c r="JX14" i="30"/>
  <c r="JY14" i="30"/>
  <c r="JZ14" i="30"/>
  <c r="KA14" i="30"/>
  <c r="KB14" i="30"/>
  <c r="KC14" i="30"/>
  <c r="KD14" i="30"/>
  <c r="KE14" i="30"/>
  <c r="KF14" i="30"/>
  <c r="KG14" i="30"/>
  <c r="KH14" i="30"/>
  <c r="KI14" i="30"/>
  <c r="KJ14" i="30"/>
  <c r="KK14" i="30"/>
  <c r="KL14" i="30"/>
  <c r="KM14" i="30"/>
  <c r="KN14" i="30"/>
  <c r="KO14" i="30"/>
  <c r="KP14" i="30"/>
  <c r="KQ14" i="30"/>
  <c r="KR14" i="30"/>
  <c r="KS14" i="30"/>
  <c r="KT14" i="30"/>
  <c r="KU14" i="30"/>
  <c r="KV14" i="30"/>
  <c r="KW14" i="30"/>
  <c r="KX14" i="30"/>
  <c r="KY14" i="30"/>
  <c r="KZ14" i="30"/>
  <c r="LA14" i="30"/>
  <c r="LB14" i="30"/>
  <c r="LC14" i="30"/>
  <c r="LD14" i="30"/>
  <c r="LE14" i="30"/>
  <c r="LF14" i="30"/>
  <c r="LG14" i="30"/>
  <c r="LH14" i="30"/>
  <c r="LI14" i="30"/>
  <c r="LJ14" i="30"/>
  <c r="LK14" i="30"/>
  <c r="LL14" i="30"/>
  <c r="LM14" i="30"/>
  <c r="LN14" i="30"/>
  <c r="LO14" i="30"/>
  <c r="LP14" i="30"/>
  <c r="LQ14" i="30"/>
  <c r="LR14" i="30"/>
  <c r="LS14" i="30"/>
  <c r="LT14" i="30"/>
  <c r="LU14" i="30"/>
  <c r="LV14" i="30"/>
  <c r="LW14" i="30"/>
  <c r="LX14" i="30"/>
  <c r="LY14" i="30"/>
  <c r="LZ14" i="30"/>
  <c r="MA14" i="30"/>
  <c r="MB14" i="30"/>
  <c r="MC14" i="30"/>
  <c r="MD14" i="30"/>
  <c r="ME14" i="30"/>
  <c r="MF14" i="30"/>
  <c r="MG14" i="30"/>
  <c r="MH14" i="30"/>
  <c r="MI14" i="30"/>
  <c r="MJ14" i="30"/>
  <c r="MK14" i="30"/>
  <c r="ML14" i="30"/>
  <c r="MM14" i="30"/>
  <c r="MN14" i="30"/>
  <c r="MO14" i="30"/>
  <c r="MP14" i="30"/>
  <c r="GD15" i="30"/>
  <c r="GE15" i="30"/>
  <c r="GF15" i="30"/>
  <c r="GG15" i="30"/>
  <c r="GH15" i="30"/>
  <c r="GI15" i="30"/>
  <c r="GJ15" i="30"/>
  <c r="GK15" i="30"/>
  <c r="GL15" i="30"/>
  <c r="GM15" i="30"/>
  <c r="GN15" i="30"/>
  <c r="GO15" i="30"/>
  <c r="GP15" i="30"/>
  <c r="GQ15" i="30"/>
  <c r="GR15" i="30"/>
  <c r="GS15" i="30"/>
  <c r="GT15" i="30"/>
  <c r="GU15" i="30"/>
  <c r="GV15" i="30"/>
  <c r="GW15" i="30"/>
  <c r="GX15" i="30"/>
  <c r="GY15" i="30"/>
  <c r="GZ15" i="30"/>
  <c r="HA15" i="30"/>
  <c r="HB15" i="30"/>
  <c r="HC15" i="30"/>
  <c r="HD15" i="30"/>
  <c r="HE15" i="30"/>
  <c r="HF15" i="30"/>
  <c r="HG15" i="30"/>
  <c r="HH15" i="30"/>
  <c r="HI15" i="30"/>
  <c r="HJ15" i="30"/>
  <c r="HK15" i="30"/>
  <c r="HL15" i="30"/>
  <c r="HM15" i="30"/>
  <c r="HN15" i="30"/>
  <c r="HO15" i="30"/>
  <c r="HP15" i="30"/>
  <c r="HQ15" i="30"/>
  <c r="HR15" i="30"/>
  <c r="HS15" i="30"/>
  <c r="HT15" i="30"/>
  <c r="HU15" i="30"/>
  <c r="HV15" i="30"/>
  <c r="HW15" i="30"/>
  <c r="HX15" i="30"/>
  <c r="HY15" i="30"/>
  <c r="HZ15" i="30"/>
  <c r="IA15" i="30"/>
  <c r="IB15" i="30"/>
  <c r="IC15" i="30"/>
  <c r="ID15" i="30"/>
  <c r="IE15" i="30"/>
  <c r="IF15" i="30"/>
  <c r="IG15" i="30"/>
  <c r="IH15" i="30"/>
  <c r="II15" i="30"/>
  <c r="IJ15" i="30"/>
  <c r="IK15" i="30"/>
  <c r="IL15" i="30"/>
  <c r="IM15" i="30"/>
  <c r="IN15" i="30"/>
  <c r="IO15" i="30"/>
  <c r="IP15" i="30"/>
  <c r="IQ15" i="30"/>
  <c r="IR15" i="30"/>
  <c r="IS15" i="30"/>
  <c r="IT15" i="30"/>
  <c r="IU15" i="30"/>
  <c r="IV15" i="30"/>
  <c r="IW15" i="30"/>
  <c r="IX15" i="30"/>
  <c r="IY15" i="30"/>
  <c r="IZ15" i="30"/>
  <c r="JA15" i="30"/>
  <c r="JB15" i="30"/>
  <c r="JC15" i="30"/>
  <c r="JD15" i="30"/>
  <c r="JE15" i="30"/>
  <c r="JF15" i="30"/>
  <c r="JG15" i="30"/>
  <c r="JH15" i="30"/>
  <c r="JI15" i="30"/>
  <c r="JJ15" i="30"/>
  <c r="JK15" i="30"/>
  <c r="JL15" i="30"/>
  <c r="JM15" i="30"/>
  <c r="JN15" i="30"/>
  <c r="JO15" i="30"/>
  <c r="JP15" i="30"/>
  <c r="JQ15" i="30"/>
  <c r="JR15" i="30"/>
  <c r="JS15" i="30"/>
  <c r="JT15" i="30"/>
  <c r="JU15" i="30"/>
  <c r="JV15" i="30"/>
  <c r="JW15" i="30"/>
  <c r="JX15" i="30"/>
  <c r="JY15" i="30"/>
  <c r="JZ15" i="30"/>
  <c r="KA15" i="30"/>
  <c r="KB15" i="30"/>
  <c r="KC15" i="30"/>
  <c r="KD15" i="30"/>
  <c r="KE15" i="30"/>
  <c r="KF15" i="30"/>
  <c r="KG15" i="30"/>
  <c r="KH15" i="30"/>
  <c r="KI15" i="30"/>
  <c r="KJ15" i="30"/>
  <c r="KK15" i="30"/>
  <c r="KL15" i="30"/>
  <c r="KM15" i="30"/>
  <c r="KN15" i="30"/>
  <c r="KO15" i="30"/>
  <c r="KP15" i="30"/>
  <c r="KQ15" i="30"/>
  <c r="KR15" i="30"/>
  <c r="KS15" i="30"/>
  <c r="KT15" i="30"/>
  <c r="KU15" i="30"/>
  <c r="KV15" i="30"/>
  <c r="KW15" i="30"/>
  <c r="KX15" i="30"/>
  <c r="KY15" i="30"/>
  <c r="KZ15" i="30"/>
  <c r="LA15" i="30"/>
  <c r="LB15" i="30"/>
  <c r="LC15" i="30"/>
  <c r="LD15" i="30"/>
  <c r="LE15" i="30"/>
  <c r="LF15" i="30"/>
  <c r="LG15" i="30"/>
  <c r="LH15" i="30"/>
  <c r="LI15" i="30"/>
  <c r="LJ15" i="30"/>
  <c r="LK15" i="30"/>
  <c r="LL15" i="30"/>
  <c r="LM15" i="30"/>
  <c r="LN15" i="30"/>
  <c r="LO15" i="30"/>
  <c r="LP15" i="30"/>
  <c r="LQ15" i="30"/>
  <c r="LR15" i="30"/>
  <c r="LS15" i="30"/>
  <c r="LT15" i="30"/>
  <c r="LU15" i="30"/>
  <c r="LV15" i="30"/>
  <c r="LW15" i="30"/>
  <c r="LX15" i="30"/>
  <c r="LY15" i="30"/>
  <c r="LZ15" i="30"/>
  <c r="MA15" i="30"/>
  <c r="MB15" i="30"/>
  <c r="MC15" i="30"/>
  <c r="MD15" i="30"/>
  <c r="ME15" i="30"/>
  <c r="MF15" i="30"/>
  <c r="MG15" i="30"/>
  <c r="MH15" i="30"/>
  <c r="MI15" i="30"/>
  <c r="MJ15" i="30"/>
  <c r="MK15" i="30"/>
  <c r="ML15" i="30"/>
  <c r="MM15" i="30"/>
  <c r="MN15" i="30"/>
  <c r="MO15" i="30"/>
  <c r="MP15" i="30"/>
  <c r="GD16" i="30"/>
  <c r="GE16" i="30"/>
  <c r="GF16" i="30"/>
  <c r="GG16" i="30"/>
  <c r="GH16" i="30"/>
  <c r="GI16" i="30"/>
  <c r="GJ16" i="30"/>
  <c r="GK16" i="30"/>
  <c r="GL16" i="30"/>
  <c r="GM16" i="30"/>
  <c r="GN16" i="30"/>
  <c r="GO16" i="30"/>
  <c r="GP16" i="30"/>
  <c r="GQ16" i="30"/>
  <c r="GR16" i="30"/>
  <c r="GS16" i="30"/>
  <c r="GT16" i="30"/>
  <c r="GU16" i="30"/>
  <c r="GV16" i="30"/>
  <c r="GW16" i="30"/>
  <c r="GX16" i="30"/>
  <c r="GY16" i="30"/>
  <c r="GZ16" i="30"/>
  <c r="HA16" i="30"/>
  <c r="HB16" i="30"/>
  <c r="HC16" i="30"/>
  <c r="HD16" i="30"/>
  <c r="HE16" i="30"/>
  <c r="HF16" i="30"/>
  <c r="HG16" i="30"/>
  <c r="HH16" i="30"/>
  <c r="HI16" i="30"/>
  <c r="HJ16" i="30"/>
  <c r="HK16" i="30"/>
  <c r="HL16" i="30"/>
  <c r="HM16" i="30"/>
  <c r="HN16" i="30"/>
  <c r="HO16" i="30"/>
  <c r="HP16" i="30"/>
  <c r="HQ16" i="30"/>
  <c r="HR16" i="30"/>
  <c r="HS16" i="30"/>
  <c r="HT16" i="30"/>
  <c r="HU16" i="30"/>
  <c r="HV16" i="30"/>
  <c r="HW16" i="30"/>
  <c r="HX16" i="30"/>
  <c r="HY16" i="30"/>
  <c r="HZ16" i="30"/>
  <c r="IA16" i="30"/>
  <c r="IB16" i="30"/>
  <c r="IC16" i="30"/>
  <c r="ID16" i="30"/>
  <c r="IE16" i="30"/>
  <c r="IF16" i="30"/>
  <c r="IG16" i="30"/>
  <c r="IH16" i="30"/>
  <c r="II16" i="30"/>
  <c r="IJ16" i="30"/>
  <c r="IK16" i="30"/>
  <c r="IL16" i="30"/>
  <c r="IM16" i="30"/>
  <c r="IN16" i="30"/>
  <c r="IO16" i="30"/>
  <c r="IP16" i="30"/>
  <c r="IQ16" i="30"/>
  <c r="IR16" i="30"/>
  <c r="IS16" i="30"/>
  <c r="IT16" i="30"/>
  <c r="IU16" i="30"/>
  <c r="IV16" i="30"/>
  <c r="IW16" i="30"/>
  <c r="IX16" i="30"/>
  <c r="IY16" i="30"/>
  <c r="IZ16" i="30"/>
  <c r="JA16" i="30"/>
  <c r="JB16" i="30"/>
  <c r="JC16" i="30"/>
  <c r="JD16" i="30"/>
  <c r="JE16" i="30"/>
  <c r="JF16" i="30"/>
  <c r="JG16" i="30"/>
  <c r="JH16" i="30"/>
  <c r="JI16" i="30"/>
  <c r="JJ16" i="30"/>
  <c r="JK16" i="30"/>
  <c r="JL16" i="30"/>
  <c r="JM16" i="30"/>
  <c r="JN16" i="30"/>
  <c r="JO16" i="30"/>
  <c r="JP16" i="30"/>
  <c r="JQ16" i="30"/>
  <c r="JR16" i="30"/>
  <c r="JS16" i="30"/>
  <c r="JT16" i="30"/>
  <c r="JU16" i="30"/>
  <c r="JV16" i="30"/>
  <c r="JW16" i="30"/>
  <c r="JX16" i="30"/>
  <c r="JY16" i="30"/>
  <c r="JZ16" i="30"/>
  <c r="KA16" i="30"/>
  <c r="KB16" i="30"/>
  <c r="KC16" i="30"/>
  <c r="KD16" i="30"/>
  <c r="KE16" i="30"/>
  <c r="KF16" i="30"/>
  <c r="KG16" i="30"/>
  <c r="KH16" i="30"/>
  <c r="KI16" i="30"/>
  <c r="KJ16" i="30"/>
  <c r="KK16" i="30"/>
  <c r="KL16" i="30"/>
  <c r="KM16" i="30"/>
  <c r="KN16" i="30"/>
  <c r="KO16" i="30"/>
  <c r="KP16" i="30"/>
  <c r="KQ16" i="30"/>
  <c r="KR16" i="30"/>
  <c r="KS16" i="30"/>
  <c r="KT16" i="30"/>
  <c r="KU16" i="30"/>
  <c r="KV16" i="30"/>
  <c r="KW16" i="30"/>
  <c r="KX16" i="30"/>
  <c r="KY16" i="30"/>
  <c r="KZ16" i="30"/>
  <c r="LA16" i="30"/>
  <c r="LB16" i="30"/>
  <c r="LC16" i="30"/>
  <c r="LD16" i="30"/>
  <c r="LE16" i="30"/>
  <c r="LF16" i="30"/>
  <c r="LG16" i="30"/>
  <c r="LH16" i="30"/>
  <c r="LI16" i="30"/>
  <c r="LJ16" i="30"/>
  <c r="LK16" i="30"/>
  <c r="LL16" i="30"/>
  <c r="LM16" i="30"/>
  <c r="LN16" i="30"/>
  <c r="LO16" i="30"/>
  <c r="LP16" i="30"/>
  <c r="LQ16" i="30"/>
  <c r="LR16" i="30"/>
  <c r="LS16" i="30"/>
  <c r="LT16" i="30"/>
  <c r="LU16" i="30"/>
  <c r="LV16" i="30"/>
  <c r="LW16" i="30"/>
  <c r="LX16" i="30"/>
  <c r="LY16" i="30"/>
  <c r="LZ16" i="30"/>
  <c r="MA16" i="30"/>
  <c r="MB16" i="30"/>
  <c r="MC16" i="30"/>
  <c r="MD16" i="30"/>
  <c r="ME16" i="30"/>
  <c r="MF16" i="30"/>
  <c r="MG16" i="30"/>
  <c r="MH16" i="30"/>
  <c r="MI16" i="30"/>
  <c r="MJ16" i="30"/>
  <c r="MK16" i="30"/>
  <c r="ML16" i="30"/>
  <c r="MM16" i="30"/>
  <c r="MN16" i="30"/>
  <c r="MO16" i="30"/>
  <c r="MP16" i="30"/>
  <c r="GD17" i="30"/>
  <c r="GE17" i="30"/>
  <c r="GF17" i="30"/>
  <c r="GG17" i="30"/>
  <c r="GH17" i="30"/>
  <c r="GI17" i="30"/>
  <c r="GJ17" i="30"/>
  <c r="GK17" i="30"/>
  <c r="GL17" i="30"/>
  <c r="GM17" i="30"/>
  <c r="GN17" i="30"/>
  <c r="GO17" i="30"/>
  <c r="GP17" i="30"/>
  <c r="GQ17" i="30"/>
  <c r="GR17" i="30"/>
  <c r="GS17" i="30"/>
  <c r="GT17" i="30"/>
  <c r="GU17" i="30"/>
  <c r="GV17" i="30"/>
  <c r="GW17" i="30"/>
  <c r="GX17" i="30"/>
  <c r="GY17" i="30"/>
  <c r="GZ17" i="30"/>
  <c r="HA17" i="30"/>
  <c r="HB17" i="30"/>
  <c r="HC17" i="30"/>
  <c r="HD17" i="30"/>
  <c r="HE17" i="30"/>
  <c r="HF17" i="30"/>
  <c r="HG17" i="30"/>
  <c r="HH17" i="30"/>
  <c r="HI17" i="30"/>
  <c r="HJ17" i="30"/>
  <c r="HK17" i="30"/>
  <c r="HL17" i="30"/>
  <c r="HM17" i="30"/>
  <c r="HN17" i="30"/>
  <c r="HO17" i="30"/>
  <c r="HP17" i="30"/>
  <c r="HQ17" i="30"/>
  <c r="HR17" i="30"/>
  <c r="HS17" i="30"/>
  <c r="HT17" i="30"/>
  <c r="HU17" i="30"/>
  <c r="HV17" i="30"/>
  <c r="HW17" i="30"/>
  <c r="HX17" i="30"/>
  <c r="HY17" i="30"/>
  <c r="HZ17" i="30"/>
  <c r="IA17" i="30"/>
  <c r="IB17" i="30"/>
  <c r="IC17" i="30"/>
  <c r="ID17" i="30"/>
  <c r="IE17" i="30"/>
  <c r="IF17" i="30"/>
  <c r="IG17" i="30"/>
  <c r="IH17" i="30"/>
  <c r="II17" i="30"/>
  <c r="IJ17" i="30"/>
  <c r="IK17" i="30"/>
  <c r="IL17" i="30"/>
  <c r="IM17" i="30"/>
  <c r="IN17" i="30"/>
  <c r="IO17" i="30"/>
  <c r="IP17" i="30"/>
  <c r="IQ17" i="30"/>
  <c r="IR17" i="30"/>
  <c r="IS17" i="30"/>
  <c r="IT17" i="30"/>
  <c r="IU17" i="30"/>
  <c r="IV17" i="30"/>
  <c r="IW17" i="30"/>
  <c r="IX17" i="30"/>
  <c r="IY17" i="30"/>
  <c r="IZ17" i="30"/>
  <c r="JA17" i="30"/>
  <c r="JB17" i="30"/>
  <c r="JC17" i="30"/>
  <c r="JD17" i="30"/>
  <c r="JE17" i="30"/>
  <c r="JF17" i="30"/>
  <c r="JG17" i="30"/>
  <c r="JH17" i="30"/>
  <c r="JI17" i="30"/>
  <c r="JJ17" i="30"/>
  <c r="JK17" i="30"/>
  <c r="JL17" i="30"/>
  <c r="JM17" i="30"/>
  <c r="JN17" i="30"/>
  <c r="JO17" i="30"/>
  <c r="JP17" i="30"/>
  <c r="JQ17" i="30"/>
  <c r="JR17" i="30"/>
  <c r="JS17" i="30"/>
  <c r="JT17" i="30"/>
  <c r="JU17" i="30"/>
  <c r="JV17" i="30"/>
  <c r="JW17" i="30"/>
  <c r="JX17" i="30"/>
  <c r="JY17" i="30"/>
  <c r="JZ17" i="30"/>
  <c r="KA17" i="30"/>
  <c r="KB17" i="30"/>
  <c r="KC17" i="30"/>
  <c r="KD17" i="30"/>
  <c r="KE17" i="30"/>
  <c r="KF17" i="30"/>
  <c r="KG17" i="30"/>
  <c r="KH17" i="30"/>
  <c r="KI17" i="30"/>
  <c r="KJ17" i="30"/>
  <c r="KK17" i="30"/>
  <c r="KL17" i="30"/>
  <c r="KM17" i="30"/>
  <c r="KN17" i="30"/>
  <c r="KO17" i="30"/>
  <c r="KP17" i="30"/>
  <c r="KQ17" i="30"/>
  <c r="KR17" i="30"/>
  <c r="KS17" i="30"/>
  <c r="KT17" i="30"/>
  <c r="KU17" i="30"/>
  <c r="KV17" i="30"/>
  <c r="KW17" i="30"/>
  <c r="KX17" i="30"/>
  <c r="KY17" i="30"/>
  <c r="KZ17" i="30"/>
  <c r="LA17" i="30"/>
  <c r="LB17" i="30"/>
  <c r="LC17" i="30"/>
  <c r="LD17" i="30"/>
  <c r="LE17" i="30"/>
  <c r="LF17" i="30"/>
  <c r="LG17" i="30"/>
  <c r="LH17" i="30"/>
  <c r="LI17" i="30"/>
  <c r="LJ17" i="30"/>
  <c r="LK17" i="30"/>
  <c r="LL17" i="30"/>
  <c r="LM17" i="30"/>
  <c r="LN17" i="30"/>
  <c r="LO17" i="30"/>
  <c r="LP17" i="30"/>
  <c r="LQ17" i="30"/>
  <c r="LR17" i="30"/>
  <c r="LS17" i="30"/>
  <c r="LT17" i="30"/>
  <c r="LU17" i="30"/>
  <c r="LV17" i="30"/>
  <c r="LW17" i="30"/>
  <c r="LX17" i="30"/>
  <c r="LY17" i="30"/>
  <c r="LZ17" i="30"/>
  <c r="MA17" i="30"/>
  <c r="MB17" i="30"/>
  <c r="MC17" i="30"/>
  <c r="MD17" i="30"/>
  <c r="ME17" i="30"/>
  <c r="MF17" i="30"/>
  <c r="MG17" i="30"/>
  <c r="MH17" i="30"/>
  <c r="MI17" i="30"/>
  <c r="MJ17" i="30"/>
  <c r="MK17" i="30"/>
  <c r="ML17" i="30"/>
  <c r="MM17" i="30"/>
  <c r="MN17" i="30"/>
  <c r="MO17" i="30"/>
  <c r="MP17" i="30"/>
  <c r="GD18" i="30"/>
  <c r="GE18" i="30"/>
  <c r="GF18" i="30"/>
  <c r="GG18" i="30"/>
  <c r="GH18" i="30"/>
  <c r="GI18" i="30"/>
  <c r="GJ18" i="30"/>
  <c r="GK18" i="30"/>
  <c r="GL18" i="30"/>
  <c r="GM18" i="30"/>
  <c r="GN18" i="30"/>
  <c r="GO18" i="30"/>
  <c r="GP18" i="30"/>
  <c r="GQ18" i="30"/>
  <c r="GR18" i="30"/>
  <c r="GS18" i="30"/>
  <c r="GT18" i="30"/>
  <c r="GU18" i="30"/>
  <c r="GV18" i="30"/>
  <c r="GW18" i="30"/>
  <c r="GX18" i="30"/>
  <c r="GY18" i="30"/>
  <c r="GZ18" i="30"/>
  <c r="HA18" i="30"/>
  <c r="HB18" i="30"/>
  <c r="HC18" i="30"/>
  <c r="HD18" i="30"/>
  <c r="HE18" i="30"/>
  <c r="HF18" i="30"/>
  <c r="HG18" i="30"/>
  <c r="HH18" i="30"/>
  <c r="HI18" i="30"/>
  <c r="HJ18" i="30"/>
  <c r="HK18" i="30"/>
  <c r="HL18" i="30"/>
  <c r="HM18" i="30"/>
  <c r="HN18" i="30"/>
  <c r="HO18" i="30"/>
  <c r="HP18" i="30"/>
  <c r="HQ18" i="30"/>
  <c r="HR18" i="30"/>
  <c r="HS18" i="30"/>
  <c r="HT18" i="30"/>
  <c r="HU18" i="30"/>
  <c r="HV18" i="30"/>
  <c r="HW18" i="30"/>
  <c r="HX18" i="30"/>
  <c r="HY18" i="30"/>
  <c r="HZ18" i="30"/>
  <c r="IA18" i="30"/>
  <c r="IB18" i="30"/>
  <c r="IC18" i="30"/>
  <c r="ID18" i="30"/>
  <c r="IE18" i="30"/>
  <c r="IF18" i="30"/>
  <c r="IG18" i="30"/>
  <c r="IH18" i="30"/>
  <c r="II18" i="30"/>
  <c r="IJ18" i="30"/>
  <c r="IK18" i="30"/>
  <c r="IL18" i="30"/>
  <c r="IM18" i="30"/>
  <c r="IN18" i="30"/>
  <c r="IO18" i="30"/>
  <c r="IP18" i="30"/>
  <c r="IQ18" i="30"/>
  <c r="IR18" i="30"/>
  <c r="IS18" i="30"/>
  <c r="IT18" i="30"/>
  <c r="IU18" i="30"/>
  <c r="IV18" i="30"/>
  <c r="IW18" i="30"/>
  <c r="IX18" i="30"/>
  <c r="IY18" i="30"/>
  <c r="IZ18" i="30"/>
  <c r="JA18" i="30"/>
  <c r="JB18" i="30"/>
  <c r="JC18" i="30"/>
  <c r="JD18" i="30"/>
  <c r="JE18" i="30"/>
  <c r="JF18" i="30"/>
  <c r="JG18" i="30"/>
  <c r="JH18" i="30"/>
  <c r="JI18" i="30"/>
  <c r="JJ18" i="30"/>
  <c r="JK18" i="30"/>
  <c r="JL18" i="30"/>
  <c r="JM18" i="30"/>
  <c r="JN18" i="30"/>
  <c r="JO18" i="30"/>
  <c r="JP18" i="30"/>
  <c r="JQ18" i="30"/>
  <c r="JR18" i="30"/>
  <c r="JS18" i="30"/>
  <c r="JT18" i="30"/>
  <c r="JU18" i="30"/>
  <c r="JV18" i="30"/>
  <c r="JW18" i="30"/>
  <c r="JX18" i="30"/>
  <c r="JY18" i="30"/>
  <c r="JZ18" i="30"/>
  <c r="KA18" i="30"/>
  <c r="KB18" i="30"/>
  <c r="KC18" i="30"/>
  <c r="KD18" i="30"/>
  <c r="KE18" i="30"/>
  <c r="KF18" i="30"/>
  <c r="KG18" i="30"/>
  <c r="KH18" i="30"/>
  <c r="KI18" i="30"/>
  <c r="KJ18" i="30"/>
  <c r="KK18" i="30"/>
  <c r="KL18" i="30"/>
  <c r="KM18" i="30"/>
  <c r="KN18" i="30"/>
  <c r="KO18" i="30"/>
  <c r="KP18" i="30"/>
  <c r="KQ18" i="30"/>
  <c r="KR18" i="30"/>
  <c r="KS18" i="30"/>
  <c r="KT18" i="30"/>
  <c r="KU18" i="30"/>
  <c r="KV18" i="30"/>
  <c r="KW18" i="30"/>
  <c r="KX18" i="30"/>
  <c r="KY18" i="30"/>
  <c r="KZ18" i="30"/>
  <c r="LA18" i="30"/>
  <c r="LB18" i="30"/>
  <c r="LC18" i="30"/>
  <c r="LD18" i="30"/>
  <c r="LE18" i="30"/>
  <c r="LF18" i="30"/>
  <c r="LG18" i="30"/>
  <c r="LH18" i="30"/>
  <c r="LI18" i="30"/>
  <c r="LJ18" i="30"/>
  <c r="LK18" i="30"/>
  <c r="LL18" i="30"/>
  <c r="LM18" i="30"/>
  <c r="LN18" i="30"/>
  <c r="LO18" i="30"/>
  <c r="LP18" i="30"/>
  <c r="LQ18" i="30"/>
  <c r="LR18" i="30"/>
  <c r="LS18" i="30"/>
  <c r="LT18" i="30"/>
  <c r="LU18" i="30"/>
  <c r="LV18" i="30"/>
  <c r="LW18" i="30"/>
  <c r="LX18" i="30"/>
  <c r="LY18" i="30"/>
  <c r="LZ18" i="30"/>
  <c r="MA18" i="30"/>
  <c r="MB18" i="30"/>
  <c r="MC18" i="30"/>
  <c r="MD18" i="30"/>
  <c r="ME18" i="30"/>
  <c r="MF18" i="30"/>
  <c r="MG18" i="30"/>
  <c r="MH18" i="30"/>
  <c r="MI18" i="30"/>
  <c r="MJ18" i="30"/>
  <c r="MK18" i="30"/>
  <c r="ML18" i="30"/>
  <c r="MM18" i="30"/>
  <c r="MN18" i="30"/>
  <c r="MO18" i="30"/>
  <c r="MP18" i="30"/>
  <c r="GD19" i="30"/>
  <c r="GE19" i="30"/>
  <c r="GF19" i="30"/>
  <c r="GG19" i="30"/>
  <c r="GH19" i="30"/>
  <c r="GI19" i="30"/>
  <c r="GJ19" i="30"/>
  <c r="GK19" i="30"/>
  <c r="GL19" i="30"/>
  <c r="GM19" i="30"/>
  <c r="GN19" i="30"/>
  <c r="GO19" i="30"/>
  <c r="GP19" i="30"/>
  <c r="GQ19" i="30"/>
  <c r="GR19" i="30"/>
  <c r="GS19" i="30"/>
  <c r="GT19" i="30"/>
  <c r="GU19" i="30"/>
  <c r="GV19" i="30"/>
  <c r="GW19" i="30"/>
  <c r="GX19" i="30"/>
  <c r="GY19" i="30"/>
  <c r="GZ19" i="30"/>
  <c r="HA19" i="30"/>
  <c r="HB19" i="30"/>
  <c r="HC19" i="30"/>
  <c r="HD19" i="30"/>
  <c r="HE19" i="30"/>
  <c r="HF19" i="30"/>
  <c r="HG19" i="30"/>
  <c r="HH19" i="30"/>
  <c r="HI19" i="30"/>
  <c r="HJ19" i="30"/>
  <c r="HK19" i="30"/>
  <c r="HL19" i="30"/>
  <c r="HM19" i="30"/>
  <c r="HN19" i="30"/>
  <c r="HO19" i="30"/>
  <c r="HP19" i="30"/>
  <c r="HQ19" i="30"/>
  <c r="HR19" i="30"/>
  <c r="HS19" i="30"/>
  <c r="HT19" i="30"/>
  <c r="HU19" i="30"/>
  <c r="HV19" i="30"/>
  <c r="HW19" i="30"/>
  <c r="HX19" i="30"/>
  <c r="HY19" i="30"/>
  <c r="HZ19" i="30"/>
  <c r="IA19" i="30"/>
  <c r="IB19" i="30"/>
  <c r="IC19" i="30"/>
  <c r="ID19" i="30"/>
  <c r="IE19" i="30"/>
  <c r="IF19" i="30"/>
  <c r="IG19" i="30"/>
  <c r="IH19" i="30"/>
  <c r="II19" i="30"/>
  <c r="IJ19" i="30"/>
  <c r="IK19" i="30"/>
  <c r="IL19" i="30"/>
  <c r="IM19" i="30"/>
  <c r="IN19" i="30"/>
  <c r="IO19" i="30"/>
  <c r="IP19" i="30"/>
  <c r="IQ19" i="30"/>
  <c r="IR19" i="30"/>
  <c r="IS19" i="30"/>
  <c r="IT19" i="30"/>
  <c r="IU19" i="30"/>
  <c r="IV19" i="30"/>
  <c r="IW19" i="30"/>
  <c r="IX19" i="30"/>
  <c r="IY19" i="30"/>
  <c r="IZ19" i="30"/>
  <c r="JA19" i="30"/>
  <c r="JB19" i="30"/>
  <c r="JC19" i="30"/>
  <c r="JD19" i="30"/>
  <c r="JE19" i="30"/>
  <c r="JF19" i="30"/>
  <c r="JG19" i="30"/>
  <c r="JH19" i="30"/>
  <c r="JI19" i="30"/>
  <c r="JJ19" i="30"/>
  <c r="JK19" i="30"/>
  <c r="JL19" i="30"/>
  <c r="JM19" i="30"/>
  <c r="JN19" i="30"/>
  <c r="JO19" i="30"/>
  <c r="JP19" i="30"/>
  <c r="JQ19" i="30"/>
  <c r="JR19" i="30"/>
  <c r="JS19" i="30"/>
  <c r="JT19" i="30"/>
  <c r="JU19" i="30"/>
  <c r="JV19" i="30"/>
  <c r="JW19" i="30"/>
  <c r="JX19" i="30"/>
  <c r="JY19" i="30"/>
  <c r="JZ19" i="30"/>
  <c r="KA19" i="30"/>
  <c r="KB19" i="30"/>
  <c r="KC19" i="30"/>
  <c r="KD19" i="30"/>
  <c r="KE19" i="30"/>
  <c r="KF19" i="30"/>
  <c r="KG19" i="30"/>
  <c r="KH19" i="30"/>
  <c r="KI19" i="30"/>
  <c r="KJ19" i="30"/>
  <c r="KK19" i="30"/>
  <c r="KL19" i="30"/>
  <c r="KM19" i="30"/>
  <c r="KN19" i="30"/>
  <c r="KO19" i="30"/>
  <c r="KP19" i="30"/>
  <c r="KQ19" i="30"/>
  <c r="KR19" i="30"/>
  <c r="KS19" i="30"/>
  <c r="KT19" i="30"/>
  <c r="KU19" i="30"/>
  <c r="KV19" i="30"/>
  <c r="KW19" i="30"/>
  <c r="KX19" i="30"/>
  <c r="KY19" i="30"/>
  <c r="KZ19" i="30"/>
  <c r="LA19" i="30"/>
  <c r="LB19" i="30"/>
  <c r="LC19" i="30"/>
  <c r="LD19" i="30"/>
  <c r="LE19" i="30"/>
  <c r="LF19" i="30"/>
  <c r="LG19" i="30"/>
  <c r="LH19" i="30"/>
  <c r="LI19" i="30"/>
  <c r="LJ19" i="30"/>
  <c r="LK19" i="30"/>
  <c r="LL19" i="30"/>
  <c r="LM19" i="30"/>
  <c r="LN19" i="30"/>
  <c r="LO19" i="30"/>
  <c r="LP19" i="30"/>
  <c r="LQ19" i="30"/>
  <c r="LR19" i="30"/>
  <c r="LS19" i="30"/>
  <c r="LT19" i="30"/>
  <c r="LU19" i="30"/>
  <c r="LV19" i="30"/>
  <c r="LW19" i="30"/>
  <c r="LX19" i="30"/>
  <c r="LY19" i="30"/>
  <c r="LZ19" i="30"/>
  <c r="MA19" i="30"/>
  <c r="MB19" i="30"/>
  <c r="MC19" i="30"/>
  <c r="MD19" i="30"/>
  <c r="ME19" i="30"/>
  <c r="MF19" i="30"/>
  <c r="MG19" i="30"/>
  <c r="MH19" i="30"/>
  <c r="MI19" i="30"/>
  <c r="MJ19" i="30"/>
  <c r="MK19" i="30"/>
  <c r="ML19" i="30"/>
  <c r="MM19" i="30"/>
  <c r="MN19" i="30"/>
  <c r="MO19" i="30"/>
  <c r="MP19" i="30"/>
  <c r="GD20" i="30"/>
  <c r="GE20" i="30"/>
  <c r="GF20" i="30"/>
  <c r="GG20" i="30"/>
  <c r="GH20" i="30"/>
  <c r="GI20" i="30"/>
  <c r="GJ20" i="30"/>
  <c r="GK20" i="30"/>
  <c r="GL20" i="30"/>
  <c r="GM20" i="30"/>
  <c r="GN20" i="30"/>
  <c r="GO20" i="30"/>
  <c r="GP20" i="30"/>
  <c r="GQ20" i="30"/>
  <c r="GR20" i="30"/>
  <c r="GS20" i="30"/>
  <c r="GT20" i="30"/>
  <c r="GU20" i="30"/>
  <c r="GV20" i="30"/>
  <c r="GW20" i="30"/>
  <c r="GX20" i="30"/>
  <c r="GY20" i="30"/>
  <c r="GZ20" i="30"/>
  <c r="HA20" i="30"/>
  <c r="HB20" i="30"/>
  <c r="HC20" i="30"/>
  <c r="HD20" i="30"/>
  <c r="HE20" i="30"/>
  <c r="HF20" i="30"/>
  <c r="HG20" i="30"/>
  <c r="HH20" i="30"/>
  <c r="HI20" i="30"/>
  <c r="HJ20" i="30"/>
  <c r="HK20" i="30"/>
  <c r="HL20" i="30"/>
  <c r="HM20" i="30"/>
  <c r="HN20" i="30"/>
  <c r="HO20" i="30"/>
  <c r="HP20" i="30"/>
  <c r="HQ20" i="30"/>
  <c r="HR20" i="30"/>
  <c r="HS20" i="30"/>
  <c r="HT20" i="30"/>
  <c r="HU20" i="30"/>
  <c r="HV20" i="30"/>
  <c r="HW20" i="30"/>
  <c r="HX20" i="30"/>
  <c r="HY20" i="30"/>
  <c r="HZ20" i="30"/>
  <c r="IA20" i="30"/>
  <c r="IB20" i="30"/>
  <c r="IC20" i="30"/>
  <c r="ID20" i="30"/>
  <c r="IE20" i="30"/>
  <c r="IF20" i="30"/>
  <c r="IG20" i="30"/>
  <c r="IH20" i="30"/>
  <c r="II20" i="30"/>
  <c r="IJ20" i="30"/>
  <c r="IK20" i="30"/>
  <c r="IL20" i="30"/>
  <c r="IM20" i="30"/>
  <c r="IN20" i="30"/>
  <c r="IO20" i="30"/>
  <c r="IP20" i="30"/>
  <c r="IQ20" i="30"/>
  <c r="IR20" i="30"/>
  <c r="IS20" i="30"/>
  <c r="IT20" i="30"/>
  <c r="IU20" i="30"/>
  <c r="IV20" i="30"/>
  <c r="IW20" i="30"/>
  <c r="IX20" i="30"/>
  <c r="IY20" i="30"/>
  <c r="IZ20" i="30"/>
  <c r="JA20" i="30"/>
  <c r="JB20" i="30"/>
  <c r="JC20" i="30"/>
  <c r="JD20" i="30"/>
  <c r="JE20" i="30"/>
  <c r="JF20" i="30"/>
  <c r="JG20" i="30"/>
  <c r="JH20" i="30"/>
  <c r="JI20" i="30"/>
  <c r="JJ20" i="30"/>
  <c r="JK20" i="30"/>
  <c r="JL20" i="30"/>
  <c r="JM20" i="30"/>
  <c r="JN20" i="30"/>
  <c r="JO20" i="30"/>
  <c r="JP20" i="30"/>
  <c r="JQ20" i="30"/>
  <c r="JR20" i="30"/>
  <c r="JS20" i="30"/>
  <c r="JT20" i="30"/>
  <c r="JU20" i="30"/>
  <c r="JV20" i="30"/>
  <c r="JW20" i="30"/>
  <c r="JX20" i="30"/>
  <c r="JY20" i="30"/>
  <c r="JZ20" i="30"/>
  <c r="KA20" i="30"/>
  <c r="KB20" i="30"/>
  <c r="KC20" i="30"/>
  <c r="KD20" i="30"/>
  <c r="KE20" i="30"/>
  <c r="KF20" i="30"/>
  <c r="KG20" i="30"/>
  <c r="KH20" i="30"/>
  <c r="KI20" i="30"/>
  <c r="KJ20" i="30"/>
  <c r="KK20" i="30"/>
  <c r="KL20" i="30"/>
  <c r="KM20" i="30"/>
  <c r="KN20" i="30"/>
  <c r="KO20" i="30"/>
  <c r="KP20" i="30"/>
  <c r="KQ20" i="30"/>
  <c r="KR20" i="30"/>
  <c r="KS20" i="30"/>
  <c r="KT20" i="30"/>
  <c r="KU20" i="30"/>
  <c r="KV20" i="30"/>
  <c r="KW20" i="30"/>
  <c r="KX20" i="30"/>
  <c r="KY20" i="30"/>
  <c r="KZ20" i="30"/>
  <c r="LA20" i="30"/>
  <c r="LB20" i="30"/>
  <c r="LC20" i="30"/>
  <c r="LD20" i="30"/>
  <c r="LE20" i="30"/>
  <c r="LF20" i="30"/>
  <c r="LG20" i="30"/>
  <c r="LH20" i="30"/>
  <c r="LI20" i="30"/>
  <c r="LJ20" i="30"/>
  <c r="LK20" i="30"/>
  <c r="LL20" i="30"/>
  <c r="LM20" i="30"/>
  <c r="LN20" i="30"/>
  <c r="LO20" i="30"/>
  <c r="LP20" i="30"/>
  <c r="LQ20" i="30"/>
  <c r="LR20" i="30"/>
  <c r="LS20" i="30"/>
  <c r="LT20" i="30"/>
  <c r="LU20" i="30"/>
  <c r="LV20" i="30"/>
  <c r="LW20" i="30"/>
  <c r="LX20" i="30"/>
  <c r="LY20" i="30"/>
  <c r="LZ20" i="30"/>
  <c r="MA20" i="30"/>
  <c r="MB20" i="30"/>
  <c r="MC20" i="30"/>
  <c r="MD20" i="30"/>
  <c r="ME20" i="30"/>
  <c r="MF20" i="30"/>
  <c r="MG20" i="30"/>
  <c r="MH20" i="30"/>
  <c r="MI20" i="30"/>
  <c r="MJ20" i="30"/>
  <c r="MK20" i="30"/>
  <c r="ML20" i="30"/>
  <c r="MM20" i="30"/>
  <c r="MN20" i="30"/>
  <c r="MO20" i="30"/>
  <c r="MP20" i="30"/>
  <c r="GD21" i="30"/>
  <c r="GE21" i="30"/>
  <c r="GF21" i="30"/>
  <c r="GG21" i="30"/>
  <c r="GH21" i="30"/>
  <c r="GI21" i="30"/>
  <c r="GJ21" i="30"/>
  <c r="GK21" i="30"/>
  <c r="GL21" i="30"/>
  <c r="GM21" i="30"/>
  <c r="GN21" i="30"/>
  <c r="GO21" i="30"/>
  <c r="GP21" i="30"/>
  <c r="GQ21" i="30"/>
  <c r="GR21" i="30"/>
  <c r="GS21" i="30"/>
  <c r="GT21" i="30"/>
  <c r="GU21" i="30"/>
  <c r="GV21" i="30"/>
  <c r="GW21" i="30"/>
  <c r="GX21" i="30"/>
  <c r="GY21" i="30"/>
  <c r="GZ21" i="30"/>
  <c r="HA21" i="30"/>
  <c r="HB21" i="30"/>
  <c r="HC21" i="30"/>
  <c r="HD21" i="30"/>
  <c r="HE21" i="30"/>
  <c r="HF21" i="30"/>
  <c r="HG21" i="30"/>
  <c r="HH21" i="30"/>
  <c r="HI21" i="30"/>
  <c r="HJ21" i="30"/>
  <c r="HK21" i="30"/>
  <c r="HL21" i="30"/>
  <c r="HM21" i="30"/>
  <c r="HN21" i="30"/>
  <c r="HO21" i="30"/>
  <c r="HP21" i="30"/>
  <c r="HQ21" i="30"/>
  <c r="HR21" i="30"/>
  <c r="HS21" i="30"/>
  <c r="HT21" i="30"/>
  <c r="HU21" i="30"/>
  <c r="HV21" i="30"/>
  <c r="HW21" i="30"/>
  <c r="HX21" i="30"/>
  <c r="HY21" i="30"/>
  <c r="HZ21" i="30"/>
  <c r="IA21" i="30"/>
  <c r="IB21" i="30"/>
  <c r="IC21" i="30"/>
  <c r="ID21" i="30"/>
  <c r="IE21" i="30"/>
  <c r="IF21" i="30"/>
  <c r="IG21" i="30"/>
  <c r="IH21" i="30"/>
  <c r="II21" i="30"/>
  <c r="IJ21" i="30"/>
  <c r="IK21" i="30"/>
  <c r="IL21" i="30"/>
  <c r="IM21" i="30"/>
  <c r="IN21" i="30"/>
  <c r="IO21" i="30"/>
  <c r="IP21" i="30"/>
  <c r="IQ21" i="30"/>
  <c r="IR21" i="30"/>
  <c r="IS21" i="30"/>
  <c r="IT21" i="30"/>
  <c r="IU21" i="30"/>
  <c r="IV21" i="30"/>
  <c r="IW21" i="30"/>
  <c r="IX21" i="30"/>
  <c r="IY21" i="30"/>
  <c r="IZ21" i="30"/>
  <c r="JA21" i="30"/>
  <c r="JB21" i="30"/>
  <c r="JC21" i="30"/>
  <c r="JD21" i="30"/>
  <c r="JE21" i="30"/>
  <c r="JF21" i="30"/>
  <c r="JG21" i="30"/>
  <c r="JH21" i="30"/>
  <c r="JI21" i="30"/>
  <c r="JJ21" i="30"/>
  <c r="JK21" i="30"/>
  <c r="JL21" i="30"/>
  <c r="JM21" i="30"/>
  <c r="JN21" i="30"/>
  <c r="JO21" i="30"/>
  <c r="JP21" i="30"/>
  <c r="JQ21" i="30"/>
  <c r="JR21" i="30"/>
  <c r="JS21" i="30"/>
  <c r="JT21" i="30"/>
  <c r="JU21" i="30"/>
  <c r="JV21" i="30"/>
  <c r="JW21" i="30"/>
  <c r="JX21" i="30"/>
  <c r="JY21" i="30"/>
  <c r="JZ21" i="30"/>
  <c r="KA21" i="30"/>
  <c r="KB21" i="30"/>
  <c r="KC21" i="30"/>
  <c r="KD21" i="30"/>
  <c r="KE21" i="30"/>
  <c r="KF21" i="30"/>
  <c r="KG21" i="30"/>
  <c r="KH21" i="30"/>
  <c r="KI21" i="30"/>
  <c r="KJ21" i="30"/>
  <c r="KK21" i="30"/>
  <c r="KL21" i="30"/>
  <c r="KM21" i="30"/>
  <c r="KN21" i="30"/>
  <c r="KO21" i="30"/>
  <c r="KP21" i="30"/>
  <c r="KQ21" i="30"/>
  <c r="KR21" i="30"/>
  <c r="KS21" i="30"/>
  <c r="KT21" i="30"/>
  <c r="KU21" i="30"/>
  <c r="KV21" i="30"/>
  <c r="KW21" i="30"/>
  <c r="KX21" i="30"/>
  <c r="KY21" i="30"/>
  <c r="KZ21" i="30"/>
  <c r="LA21" i="30"/>
  <c r="LB21" i="30"/>
  <c r="LC21" i="30"/>
  <c r="LD21" i="30"/>
  <c r="LE21" i="30"/>
  <c r="LF21" i="30"/>
  <c r="LG21" i="30"/>
  <c r="LH21" i="30"/>
  <c r="LI21" i="30"/>
  <c r="LJ21" i="30"/>
  <c r="LK21" i="30"/>
  <c r="LL21" i="30"/>
  <c r="LM21" i="30"/>
  <c r="LN21" i="30"/>
  <c r="LO21" i="30"/>
  <c r="LP21" i="30"/>
  <c r="LQ21" i="30"/>
  <c r="LR21" i="30"/>
  <c r="LS21" i="30"/>
  <c r="LT21" i="30"/>
  <c r="LU21" i="30"/>
  <c r="LV21" i="30"/>
  <c r="LW21" i="30"/>
  <c r="LX21" i="30"/>
  <c r="LY21" i="30"/>
  <c r="LZ21" i="30"/>
  <c r="MA21" i="30"/>
  <c r="MB21" i="30"/>
  <c r="MC21" i="30"/>
  <c r="MD21" i="30"/>
  <c r="ME21" i="30"/>
  <c r="MF21" i="30"/>
  <c r="MG21" i="30"/>
  <c r="MH21" i="30"/>
  <c r="MI21" i="30"/>
  <c r="MJ21" i="30"/>
  <c r="MK21" i="30"/>
  <c r="ML21" i="30"/>
  <c r="MM21" i="30"/>
  <c r="MN21" i="30"/>
  <c r="MO21" i="30"/>
  <c r="MP21" i="30"/>
  <c r="GD22" i="30"/>
  <c r="GE22" i="30"/>
  <c r="GF22" i="30"/>
  <c r="GG22" i="30"/>
  <c r="GH22" i="30"/>
  <c r="GI22" i="30"/>
  <c r="GJ22" i="30"/>
  <c r="GK22" i="30"/>
  <c r="GL22" i="30"/>
  <c r="GM22" i="30"/>
  <c r="GN22" i="30"/>
  <c r="GO22" i="30"/>
  <c r="GP22" i="30"/>
  <c r="GQ22" i="30"/>
  <c r="GR22" i="30"/>
  <c r="GS22" i="30"/>
  <c r="GT22" i="30"/>
  <c r="GU22" i="30"/>
  <c r="GV22" i="30"/>
  <c r="GW22" i="30"/>
  <c r="GX22" i="30"/>
  <c r="GY22" i="30"/>
  <c r="GZ22" i="30"/>
  <c r="HA22" i="30"/>
  <c r="HB22" i="30"/>
  <c r="HC22" i="30"/>
  <c r="HD22" i="30"/>
  <c r="HE22" i="30"/>
  <c r="HF22" i="30"/>
  <c r="HG22" i="30"/>
  <c r="HH22" i="30"/>
  <c r="HI22" i="30"/>
  <c r="HJ22" i="30"/>
  <c r="HK22" i="30"/>
  <c r="HL22" i="30"/>
  <c r="HM22" i="30"/>
  <c r="HN22" i="30"/>
  <c r="HO22" i="30"/>
  <c r="HP22" i="30"/>
  <c r="HQ22" i="30"/>
  <c r="HR22" i="30"/>
  <c r="HS22" i="30"/>
  <c r="HT22" i="30"/>
  <c r="HU22" i="30"/>
  <c r="HV22" i="30"/>
  <c r="HW22" i="30"/>
  <c r="HX22" i="30"/>
  <c r="HY22" i="30"/>
  <c r="HZ22" i="30"/>
  <c r="IA22" i="30"/>
  <c r="IB22" i="30"/>
  <c r="IC22" i="30"/>
  <c r="ID22" i="30"/>
  <c r="IE22" i="30"/>
  <c r="IF22" i="30"/>
  <c r="IG22" i="30"/>
  <c r="IH22" i="30"/>
  <c r="II22" i="30"/>
  <c r="IJ22" i="30"/>
  <c r="IK22" i="30"/>
  <c r="IL22" i="30"/>
  <c r="IM22" i="30"/>
  <c r="IN22" i="30"/>
  <c r="IO22" i="30"/>
  <c r="IP22" i="30"/>
  <c r="IQ22" i="30"/>
  <c r="IR22" i="30"/>
  <c r="IS22" i="30"/>
  <c r="IT22" i="30"/>
  <c r="IU22" i="30"/>
  <c r="IV22" i="30"/>
  <c r="IW22" i="30"/>
  <c r="IX22" i="30"/>
  <c r="IY22" i="30"/>
  <c r="IZ22" i="30"/>
  <c r="JA22" i="30"/>
  <c r="JB22" i="30"/>
  <c r="JC22" i="30"/>
  <c r="JD22" i="30"/>
  <c r="JE22" i="30"/>
  <c r="JF22" i="30"/>
  <c r="JG22" i="30"/>
  <c r="JH22" i="30"/>
  <c r="JI22" i="30"/>
  <c r="JJ22" i="30"/>
  <c r="JK22" i="30"/>
  <c r="JL22" i="30"/>
  <c r="JM22" i="30"/>
  <c r="JN22" i="30"/>
  <c r="JO22" i="30"/>
  <c r="JP22" i="30"/>
  <c r="JQ22" i="30"/>
  <c r="JR22" i="30"/>
  <c r="JS22" i="30"/>
  <c r="JT22" i="30"/>
  <c r="JU22" i="30"/>
  <c r="JV22" i="30"/>
  <c r="JW22" i="30"/>
  <c r="JX22" i="30"/>
  <c r="JY22" i="30"/>
  <c r="JZ22" i="30"/>
  <c r="KA22" i="30"/>
  <c r="KB22" i="30"/>
  <c r="KC22" i="30"/>
  <c r="KD22" i="30"/>
  <c r="KE22" i="30"/>
  <c r="KF22" i="30"/>
  <c r="KG22" i="30"/>
  <c r="KH22" i="30"/>
  <c r="KI22" i="30"/>
  <c r="KJ22" i="30"/>
  <c r="KK22" i="30"/>
  <c r="KL22" i="30"/>
  <c r="KM22" i="30"/>
  <c r="KN22" i="30"/>
  <c r="KO22" i="30"/>
  <c r="KP22" i="30"/>
  <c r="KQ22" i="30"/>
  <c r="KR22" i="30"/>
  <c r="KS22" i="30"/>
  <c r="KT22" i="30"/>
  <c r="KU22" i="30"/>
  <c r="KV22" i="30"/>
  <c r="KW22" i="30"/>
  <c r="KX22" i="30"/>
  <c r="KY22" i="30"/>
  <c r="KZ22" i="30"/>
  <c r="LA22" i="30"/>
  <c r="LB22" i="30"/>
  <c r="LC22" i="30"/>
  <c r="LD22" i="30"/>
  <c r="LE22" i="30"/>
  <c r="LF22" i="30"/>
  <c r="LG22" i="30"/>
  <c r="LH22" i="30"/>
  <c r="LI22" i="30"/>
  <c r="LJ22" i="30"/>
  <c r="LK22" i="30"/>
  <c r="LL22" i="30"/>
  <c r="LM22" i="30"/>
  <c r="LN22" i="30"/>
  <c r="LO22" i="30"/>
  <c r="LP22" i="30"/>
  <c r="LQ22" i="30"/>
  <c r="LR22" i="30"/>
  <c r="LS22" i="30"/>
  <c r="LT22" i="30"/>
  <c r="LU22" i="30"/>
  <c r="LV22" i="30"/>
  <c r="LW22" i="30"/>
  <c r="LX22" i="30"/>
  <c r="LY22" i="30"/>
  <c r="LZ22" i="30"/>
  <c r="MA22" i="30"/>
  <c r="MB22" i="30"/>
  <c r="MC22" i="30"/>
  <c r="MD22" i="30"/>
  <c r="ME22" i="30"/>
  <c r="MF22" i="30"/>
  <c r="MG22" i="30"/>
  <c r="MH22" i="30"/>
  <c r="MI22" i="30"/>
  <c r="MJ22" i="30"/>
  <c r="MK22" i="30"/>
  <c r="ML22" i="30"/>
  <c r="MM22" i="30"/>
  <c r="MN22" i="30"/>
  <c r="MO22" i="30"/>
  <c r="MP22" i="30"/>
  <c r="GC17" i="30"/>
  <c r="GC18" i="30"/>
  <c r="GC19" i="30"/>
  <c r="GC20" i="30"/>
  <c r="GC21" i="30"/>
  <c r="GC22" i="30"/>
  <c r="GC16" i="30"/>
  <c r="GC15" i="30"/>
  <c r="GB17" i="30"/>
  <c r="GB18" i="30"/>
  <c r="GB19" i="30"/>
  <c r="GB20" i="30"/>
  <c r="GB21" i="30"/>
  <c r="GB22" i="30"/>
  <c r="GB16" i="30"/>
  <c r="GB15" i="30"/>
  <c r="GC14" i="30"/>
  <c r="GB14" i="30"/>
  <c r="DZ34" i="30"/>
  <c r="DZ37" i="30"/>
  <c r="EA34" i="30"/>
  <c r="EA37" i="30"/>
  <c r="EB34" i="30"/>
  <c r="EC34" i="30"/>
  <c r="ED34" i="30"/>
  <c r="EE34" i="30"/>
  <c r="EE37" i="30"/>
  <c r="EF34" i="30"/>
  <c r="EF37" i="30"/>
  <c r="EG34" i="30"/>
  <c r="EH34" i="30"/>
  <c r="EH37" i="30"/>
  <c r="EI34" i="30"/>
  <c r="EI37" i="30"/>
  <c r="EJ34" i="30"/>
  <c r="EK34" i="30"/>
  <c r="EL34" i="30"/>
  <c r="EL37" i="30"/>
  <c r="EM34" i="30"/>
  <c r="EM37" i="30"/>
  <c r="EN34" i="30"/>
  <c r="EN37" i="30"/>
  <c r="EO34" i="30"/>
  <c r="EP34" i="30"/>
  <c r="EP37" i="30"/>
  <c r="EQ34" i="30"/>
  <c r="EQ37" i="30"/>
  <c r="ER34" i="30"/>
  <c r="ES34" i="30"/>
  <c r="ET34" i="30"/>
  <c r="EU34" i="30"/>
  <c r="EU37" i="30"/>
  <c r="EV34" i="30"/>
  <c r="EV38" i="30"/>
  <c r="EW34" i="30"/>
  <c r="EX34" i="30"/>
  <c r="EX37" i="30"/>
  <c r="EY34" i="30"/>
  <c r="EY37" i="30"/>
  <c r="EZ34" i="30"/>
  <c r="FA34" i="30"/>
  <c r="FB34" i="30"/>
  <c r="FB37" i="30"/>
  <c r="FC34" i="30"/>
  <c r="FC37" i="30"/>
  <c r="FD34" i="30"/>
  <c r="FD37" i="30"/>
  <c r="FE34" i="30"/>
  <c r="FF34" i="30"/>
  <c r="FF37" i="30"/>
  <c r="FG34" i="30"/>
  <c r="FG37" i="30"/>
  <c r="FH34" i="30"/>
  <c r="FI34" i="30"/>
  <c r="FJ34" i="30"/>
  <c r="FK34" i="30"/>
  <c r="FK37" i="30"/>
  <c r="FL34" i="30"/>
  <c r="FL37" i="30"/>
  <c r="FM34" i="30"/>
  <c r="FN34" i="30"/>
  <c r="FN37" i="30"/>
  <c r="FO34" i="30"/>
  <c r="FO37" i="30"/>
  <c r="FP34" i="30"/>
  <c r="FQ34" i="30"/>
  <c r="FR34" i="30"/>
  <c r="FR37" i="30"/>
  <c r="FS34" i="30"/>
  <c r="FS37" i="30"/>
  <c r="FT34" i="30"/>
  <c r="FT38" i="30"/>
  <c r="FU34" i="30"/>
  <c r="FV34" i="30"/>
  <c r="FV37" i="30"/>
  <c r="FW34" i="30"/>
  <c r="FW37" i="30"/>
  <c r="FX34" i="30"/>
  <c r="FY34" i="30"/>
  <c r="FZ34" i="30"/>
  <c r="GA34" i="30"/>
  <c r="GA37" i="30"/>
  <c r="DZ35" i="30"/>
  <c r="EA35" i="30"/>
  <c r="EB35" i="30"/>
  <c r="EC35" i="30"/>
  <c r="ED35" i="30"/>
  <c r="EE35" i="30"/>
  <c r="EF35" i="30"/>
  <c r="EG35" i="30"/>
  <c r="EH35" i="30"/>
  <c r="EI35" i="30"/>
  <c r="EJ35" i="30"/>
  <c r="EK35" i="30"/>
  <c r="EL35" i="30"/>
  <c r="EM35" i="30"/>
  <c r="EN35" i="30"/>
  <c r="EO35" i="30"/>
  <c r="EP35" i="30"/>
  <c r="EQ35" i="30"/>
  <c r="ER35" i="30"/>
  <c r="ES35" i="30"/>
  <c r="ET35" i="30"/>
  <c r="EU35" i="30"/>
  <c r="EV35" i="30"/>
  <c r="EW35" i="30"/>
  <c r="EX35" i="30"/>
  <c r="EY35" i="30"/>
  <c r="EZ35" i="30"/>
  <c r="FA35" i="30"/>
  <c r="FB35" i="30"/>
  <c r="FC35" i="30"/>
  <c r="FD35" i="30"/>
  <c r="FE35" i="30"/>
  <c r="FF35" i="30"/>
  <c r="FG35" i="30"/>
  <c r="FH35" i="30"/>
  <c r="FI35" i="30"/>
  <c r="FJ35" i="30"/>
  <c r="FK35" i="30"/>
  <c r="FL35" i="30"/>
  <c r="FM35" i="30"/>
  <c r="FN35" i="30"/>
  <c r="FO35" i="30"/>
  <c r="FP35" i="30"/>
  <c r="FQ35" i="30"/>
  <c r="FR35" i="30"/>
  <c r="FS35" i="30"/>
  <c r="FT35" i="30"/>
  <c r="FU35" i="30"/>
  <c r="FV35" i="30"/>
  <c r="FW35" i="30"/>
  <c r="FX35" i="30"/>
  <c r="FY35" i="30"/>
  <c r="FZ35" i="30"/>
  <c r="GA35" i="30"/>
  <c r="DZ36" i="30"/>
  <c r="EA36" i="30"/>
  <c r="EB36" i="30"/>
  <c r="EC36" i="30"/>
  <c r="ED36" i="30"/>
  <c r="EE36" i="30"/>
  <c r="EF36" i="30"/>
  <c r="EG36" i="30"/>
  <c r="EH36" i="30"/>
  <c r="EI36" i="30"/>
  <c r="EJ36" i="30"/>
  <c r="EK36" i="30"/>
  <c r="EL36" i="30"/>
  <c r="EM36" i="30"/>
  <c r="EN36" i="30"/>
  <c r="EO36" i="30"/>
  <c r="EP36" i="30"/>
  <c r="EQ36" i="30"/>
  <c r="ER36" i="30"/>
  <c r="ES36" i="30"/>
  <c r="ET36" i="30"/>
  <c r="EU36" i="30"/>
  <c r="EV36" i="30"/>
  <c r="EW36" i="30"/>
  <c r="EX36" i="30"/>
  <c r="EY36" i="30"/>
  <c r="EZ36" i="30"/>
  <c r="FA36" i="30"/>
  <c r="FB36" i="30"/>
  <c r="FC36" i="30"/>
  <c r="FD36" i="30"/>
  <c r="FE36" i="30"/>
  <c r="FF36" i="30"/>
  <c r="FG36" i="30"/>
  <c r="FH36" i="30"/>
  <c r="FI36" i="30"/>
  <c r="FJ36" i="30"/>
  <c r="FK36" i="30"/>
  <c r="FL36" i="30"/>
  <c r="FM36" i="30"/>
  <c r="FN36" i="30"/>
  <c r="FO36" i="30"/>
  <c r="FP36" i="30"/>
  <c r="FQ36" i="30"/>
  <c r="FR36" i="30"/>
  <c r="FS36" i="30"/>
  <c r="FT36" i="30"/>
  <c r="FU36" i="30"/>
  <c r="FV36" i="30"/>
  <c r="FW36" i="30"/>
  <c r="FX36" i="30"/>
  <c r="FY36" i="30"/>
  <c r="FZ36" i="30"/>
  <c r="GA36" i="30"/>
  <c r="EB37" i="30"/>
  <c r="EC37" i="30"/>
  <c r="ED37" i="30"/>
  <c r="EG37" i="30"/>
  <c r="EJ37" i="30"/>
  <c r="EK37" i="30"/>
  <c r="EO37" i="30"/>
  <c r="ER37" i="30"/>
  <c r="ES37" i="30"/>
  <c r="ET37" i="30"/>
  <c r="EW37" i="30"/>
  <c r="EZ37" i="30"/>
  <c r="FA37" i="30"/>
  <c r="FE37" i="30"/>
  <c r="FH37" i="30"/>
  <c r="FI37" i="30"/>
  <c r="FJ37" i="30"/>
  <c r="FM37" i="30"/>
  <c r="FP37" i="30"/>
  <c r="FQ37" i="30"/>
  <c r="FT37" i="30"/>
  <c r="FU37" i="30"/>
  <c r="FX37" i="30"/>
  <c r="FY37" i="30"/>
  <c r="FZ37" i="30"/>
  <c r="EA38" i="30"/>
  <c r="EB38" i="30"/>
  <c r="EC38" i="30"/>
  <c r="ED38" i="30"/>
  <c r="EE38" i="30"/>
  <c r="EG38" i="30"/>
  <c r="EI38" i="30"/>
  <c r="EJ38" i="30"/>
  <c r="EK38" i="30"/>
  <c r="EL38" i="30"/>
  <c r="EM38" i="30"/>
  <c r="EO38" i="30"/>
  <c r="EQ38" i="30"/>
  <c r="ER38" i="30"/>
  <c r="ES38" i="30"/>
  <c r="ET38" i="30"/>
  <c r="EU38" i="30"/>
  <c r="EW38" i="30"/>
  <c r="EY38" i="30"/>
  <c r="EZ38" i="30"/>
  <c r="FA38" i="30"/>
  <c r="FB38" i="30"/>
  <c r="FC38" i="30"/>
  <c r="FE38" i="30"/>
  <c r="FG38" i="30"/>
  <c r="FH38" i="30"/>
  <c r="FI38" i="30"/>
  <c r="FJ38" i="30"/>
  <c r="FK38" i="30"/>
  <c r="FM38" i="30"/>
  <c r="FO38" i="30"/>
  <c r="FP38" i="30"/>
  <c r="FQ38" i="30"/>
  <c r="FR38" i="30"/>
  <c r="FS38" i="30"/>
  <c r="FU38" i="30"/>
  <c r="FW38" i="30"/>
  <c r="FX38" i="30"/>
  <c r="FY38" i="30"/>
  <c r="FZ38" i="30"/>
  <c r="GA38" i="30"/>
  <c r="P34" i="30"/>
  <c r="P38" i="30"/>
  <c r="Q34" i="30"/>
  <c r="R34" i="30"/>
  <c r="S34" i="30"/>
  <c r="T34" i="30"/>
  <c r="U34" i="30"/>
  <c r="V34" i="30"/>
  <c r="V37" i="30"/>
  <c r="W34" i="30"/>
  <c r="W37" i="30"/>
  <c r="X34" i="30"/>
  <c r="X37" i="30"/>
  <c r="Y34" i="30"/>
  <c r="Z34" i="30"/>
  <c r="AA34" i="30"/>
  <c r="AB34" i="30"/>
  <c r="AC34" i="30"/>
  <c r="AD34" i="30"/>
  <c r="AD37" i="30"/>
  <c r="AE34" i="30"/>
  <c r="AE37" i="30"/>
  <c r="AF34" i="30"/>
  <c r="AF38" i="30"/>
  <c r="AG34" i="30"/>
  <c r="AH34" i="30"/>
  <c r="AI34" i="30"/>
  <c r="AJ34" i="30"/>
  <c r="AK34" i="30"/>
  <c r="AL34" i="30"/>
  <c r="AL37" i="30"/>
  <c r="AM34" i="30"/>
  <c r="AM37" i="30"/>
  <c r="AN34" i="30"/>
  <c r="AN38" i="30"/>
  <c r="AO34" i="30"/>
  <c r="AP34" i="30"/>
  <c r="AQ34" i="30"/>
  <c r="AR34" i="30"/>
  <c r="AS34" i="30"/>
  <c r="AT34" i="30"/>
  <c r="AT37" i="30"/>
  <c r="AU34" i="30"/>
  <c r="AU37" i="30"/>
  <c r="AV34" i="30"/>
  <c r="AV38" i="30"/>
  <c r="AW34" i="30"/>
  <c r="AX34" i="30"/>
  <c r="AY34" i="30"/>
  <c r="AZ34" i="30"/>
  <c r="BA34" i="30"/>
  <c r="BB34" i="30"/>
  <c r="BB37" i="30"/>
  <c r="BC34" i="30"/>
  <c r="BC37" i="30"/>
  <c r="BD34" i="30"/>
  <c r="BD37" i="30"/>
  <c r="BE34" i="30"/>
  <c r="BF34" i="30"/>
  <c r="BG34" i="30"/>
  <c r="BH34" i="30"/>
  <c r="BI34" i="30"/>
  <c r="BJ34" i="30"/>
  <c r="BJ37" i="30"/>
  <c r="BK34" i="30"/>
  <c r="BK37" i="30"/>
  <c r="BL34" i="30"/>
  <c r="BL38" i="30"/>
  <c r="BM34" i="30"/>
  <c r="BN34" i="30"/>
  <c r="BO34" i="30"/>
  <c r="BP34" i="30"/>
  <c r="BQ34" i="30"/>
  <c r="BR34" i="30"/>
  <c r="BR37" i="30"/>
  <c r="BS34" i="30"/>
  <c r="BS37" i="30"/>
  <c r="BT34" i="30"/>
  <c r="BT38" i="30"/>
  <c r="BU34" i="30"/>
  <c r="BV34" i="30"/>
  <c r="BW34" i="30"/>
  <c r="BX34" i="30"/>
  <c r="BY34" i="30"/>
  <c r="BZ34" i="30"/>
  <c r="BZ37" i="30"/>
  <c r="CA34" i="30"/>
  <c r="CA37" i="30"/>
  <c r="CB34" i="30"/>
  <c r="CB38" i="30"/>
  <c r="CC34" i="30"/>
  <c r="CD34" i="30"/>
  <c r="CE34" i="30"/>
  <c r="CF34" i="30"/>
  <c r="CG34" i="30"/>
  <c r="CH34" i="30"/>
  <c r="CH37" i="30"/>
  <c r="CI34" i="30"/>
  <c r="CI37" i="30"/>
  <c r="CJ34" i="30"/>
  <c r="CJ37" i="30"/>
  <c r="CK34" i="30"/>
  <c r="CL34" i="30"/>
  <c r="CM34" i="30"/>
  <c r="CN34" i="30"/>
  <c r="CO34" i="30"/>
  <c r="CP34" i="30"/>
  <c r="CP37" i="30"/>
  <c r="CQ34" i="30"/>
  <c r="CQ37" i="30"/>
  <c r="CR34" i="30"/>
  <c r="CR38" i="30"/>
  <c r="CS34" i="30"/>
  <c r="CT34" i="30"/>
  <c r="CU34" i="30"/>
  <c r="CV34" i="30"/>
  <c r="CW34" i="30"/>
  <c r="CX34" i="30"/>
  <c r="CX37" i="30"/>
  <c r="CY34" i="30"/>
  <c r="CY37" i="30"/>
  <c r="CZ34" i="30"/>
  <c r="CZ38" i="30"/>
  <c r="DA34" i="30"/>
  <c r="DB34" i="30"/>
  <c r="DC34" i="30"/>
  <c r="DD34" i="30"/>
  <c r="DE34" i="30"/>
  <c r="DF34" i="30"/>
  <c r="DF37" i="30"/>
  <c r="DG34" i="30"/>
  <c r="DG37" i="30"/>
  <c r="DH34" i="30"/>
  <c r="DH38" i="30"/>
  <c r="DI34" i="30"/>
  <c r="DJ34" i="30"/>
  <c r="DK34" i="30"/>
  <c r="DL34" i="30"/>
  <c r="DM34" i="30"/>
  <c r="DN34" i="30"/>
  <c r="DN37" i="30"/>
  <c r="DO34" i="30"/>
  <c r="DO37" i="30"/>
  <c r="DP34" i="30"/>
  <c r="DP37" i="30"/>
  <c r="DQ34" i="30"/>
  <c r="DR34" i="30"/>
  <c r="DS34" i="30"/>
  <c r="DT34" i="30"/>
  <c r="DU34" i="30"/>
  <c r="DV34" i="30"/>
  <c r="DV37" i="30"/>
  <c r="DW34" i="30"/>
  <c r="DW37" i="30"/>
  <c r="DX34" i="30"/>
  <c r="DX38" i="30"/>
  <c r="DY34" i="30"/>
  <c r="P35" i="30"/>
  <c r="Q35" i="30"/>
  <c r="R35" i="30"/>
  <c r="S35" i="30"/>
  <c r="T35" i="30"/>
  <c r="U35" i="30"/>
  <c r="V35" i="30"/>
  <c r="W35" i="30"/>
  <c r="X35" i="30"/>
  <c r="Y35" i="30"/>
  <c r="Z35" i="30"/>
  <c r="AA35" i="30"/>
  <c r="AB35" i="30"/>
  <c r="AC35" i="30"/>
  <c r="AD35" i="30"/>
  <c r="AE35" i="30"/>
  <c r="AF35" i="30"/>
  <c r="AG35" i="30"/>
  <c r="AH35" i="30"/>
  <c r="AI35" i="30"/>
  <c r="AJ35" i="30"/>
  <c r="AK35" i="30"/>
  <c r="AL35" i="30"/>
  <c r="AM35" i="30"/>
  <c r="AN35" i="30"/>
  <c r="AO35" i="30"/>
  <c r="AP35" i="30"/>
  <c r="AQ35" i="30"/>
  <c r="AR35" i="30"/>
  <c r="AS35" i="30"/>
  <c r="AT35" i="30"/>
  <c r="AU35" i="30"/>
  <c r="AV35" i="30"/>
  <c r="AW35" i="30"/>
  <c r="AX35" i="30"/>
  <c r="AY35" i="30"/>
  <c r="AZ35" i="30"/>
  <c r="BA35" i="30"/>
  <c r="BB35" i="30"/>
  <c r="BC35" i="30"/>
  <c r="BD35" i="30"/>
  <c r="BE35" i="30"/>
  <c r="BF35" i="30"/>
  <c r="BG35" i="30"/>
  <c r="BH35" i="30"/>
  <c r="BI35" i="30"/>
  <c r="BJ35" i="30"/>
  <c r="BK35" i="30"/>
  <c r="BL35" i="30"/>
  <c r="BM35" i="30"/>
  <c r="BN35" i="30"/>
  <c r="BO35" i="30"/>
  <c r="BP35" i="30"/>
  <c r="BQ35" i="30"/>
  <c r="BR35" i="30"/>
  <c r="BS35" i="30"/>
  <c r="BT35" i="30"/>
  <c r="BU35" i="30"/>
  <c r="BV35" i="30"/>
  <c r="BW35" i="30"/>
  <c r="BX35" i="30"/>
  <c r="BY35" i="30"/>
  <c r="BZ35" i="30"/>
  <c r="CA35" i="30"/>
  <c r="CB35" i="30"/>
  <c r="CC35" i="30"/>
  <c r="CD35" i="30"/>
  <c r="CE35" i="30"/>
  <c r="CF35" i="30"/>
  <c r="CG35" i="30"/>
  <c r="CH35" i="30"/>
  <c r="CI35" i="30"/>
  <c r="CJ35" i="30"/>
  <c r="CK35" i="30"/>
  <c r="CL35" i="30"/>
  <c r="CM35" i="30"/>
  <c r="CN35" i="30"/>
  <c r="CO35" i="30"/>
  <c r="CP35" i="30"/>
  <c r="CQ35" i="30"/>
  <c r="CR35" i="30"/>
  <c r="CS35" i="30"/>
  <c r="CT35" i="30"/>
  <c r="CU35" i="30"/>
  <c r="CV35" i="30"/>
  <c r="CW35" i="30"/>
  <c r="CX35" i="30"/>
  <c r="CY35" i="30"/>
  <c r="CZ35" i="30"/>
  <c r="DA35" i="30"/>
  <c r="DB35" i="30"/>
  <c r="DC35" i="30"/>
  <c r="DD35" i="30"/>
  <c r="DE35" i="30"/>
  <c r="DF35" i="30"/>
  <c r="DG35" i="30"/>
  <c r="DH35" i="30"/>
  <c r="DI35" i="30"/>
  <c r="DJ35" i="30"/>
  <c r="DK35" i="30"/>
  <c r="DL35" i="30"/>
  <c r="DM35" i="30"/>
  <c r="DN35" i="30"/>
  <c r="DO35" i="30"/>
  <c r="DP35" i="30"/>
  <c r="DQ35" i="30"/>
  <c r="DR35" i="30"/>
  <c r="DS35" i="30"/>
  <c r="DT35" i="30"/>
  <c r="DU35" i="30"/>
  <c r="DV35" i="30"/>
  <c r="DW35" i="30"/>
  <c r="DX35" i="30"/>
  <c r="DY35" i="30"/>
  <c r="P36" i="30"/>
  <c r="Q36" i="30"/>
  <c r="R36" i="30"/>
  <c r="S36" i="30"/>
  <c r="T36" i="30"/>
  <c r="U36" i="30"/>
  <c r="V36" i="30"/>
  <c r="W36" i="30"/>
  <c r="X36" i="30"/>
  <c r="Y36" i="30"/>
  <c r="Z36" i="30"/>
  <c r="AA36" i="30"/>
  <c r="AB36" i="30"/>
  <c r="AC36" i="30"/>
  <c r="AD36" i="30"/>
  <c r="AE36" i="30"/>
  <c r="AF36" i="30"/>
  <c r="AG36" i="30"/>
  <c r="AH36" i="30"/>
  <c r="AI36" i="30"/>
  <c r="AJ36" i="30"/>
  <c r="AK36" i="30"/>
  <c r="AL36" i="30"/>
  <c r="AM36" i="30"/>
  <c r="AN36" i="30"/>
  <c r="AO36" i="30"/>
  <c r="AP36" i="30"/>
  <c r="AQ36" i="30"/>
  <c r="AR36" i="30"/>
  <c r="AS36" i="30"/>
  <c r="AT36" i="30"/>
  <c r="AU36" i="30"/>
  <c r="AV36" i="30"/>
  <c r="AW36" i="30"/>
  <c r="AX36" i="30"/>
  <c r="AY36" i="30"/>
  <c r="AZ36" i="30"/>
  <c r="BA36" i="30"/>
  <c r="BB36" i="30"/>
  <c r="BC36" i="30"/>
  <c r="BD36" i="30"/>
  <c r="BE36" i="30"/>
  <c r="BF36" i="30"/>
  <c r="BG36" i="30"/>
  <c r="BH36" i="30"/>
  <c r="BI36" i="30"/>
  <c r="BJ36" i="30"/>
  <c r="BK36" i="30"/>
  <c r="BL36" i="30"/>
  <c r="BM36" i="30"/>
  <c r="BN36" i="30"/>
  <c r="BO36" i="30"/>
  <c r="BP36" i="30"/>
  <c r="BQ36" i="30"/>
  <c r="BR36" i="30"/>
  <c r="BS36" i="30"/>
  <c r="BT36" i="30"/>
  <c r="BU36" i="30"/>
  <c r="BV36" i="30"/>
  <c r="BW36" i="30"/>
  <c r="BX36" i="30"/>
  <c r="BY36" i="30"/>
  <c r="BZ36" i="30"/>
  <c r="CA36" i="30"/>
  <c r="CB36" i="30"/>
  <c r="CC36" i="30"/>
  <c r="CD36" i="30"/>
  <c r="CE36" i="30"/>
  <c r="CF36" i="30"/>
  <c r="CG36" i="30"/>
  <c r="CH36" i="30"/>
  <c r="CI36" i="30"/>
  <c r="CJ36" i="30"/>
  <c r="CK36" i="30"/>
  <c r="CL36" i="30"/>
  <c r="CM36" i="30"/>
  <c r="CN36" i="30"/>
  <c r="CO36" i="30"/>
  <c r="CP36" i="30"/>
  <c r="CQ36" i="30"/>
  <c r="CR36" i="30"/>
  <c r="CS36" i="30"/>
  <c r="CT36" i="30"/>
  <c r="CU36" i="30"/>
  <c r="CV36" i="30"/>
  <c r="CW36" i="30"/>
  <c r="CX36" i="30"/>
  <c r="CY36" i="30"/>
  <c r="CZ36" i="30"/>
  <c r="DA36" i="30"/>
  <c r="DB36" i="30"/>
  <c r="DC36" i="30"/>
  <c r="DD36" i="30"/>
  <c r="DE36" i="30"/>
  <c r="DF36" i="30"/>
  <c r="DG36" i="30"/>
  <c r="DH36" i="30"/>
  <c r="DI36" i="30"/>
  <c r="DJ36" i="30"/>
  <c r="DK36" i="30"/>
  <c r="DL36" i="30"/>
  <c r="DM36" i="30"/>
  <c r="DN36" i="30"/>
  <c r="DO36" i="30"/>
  <c r="DP36" i="30"/>
  <c r="DQ36" i="30"/>
  <c r="DR36" i="30"/>
  <c r="DS36" i="30"/>
  <c r="DT36" i="30"/>
  <c r="DU36" i="30"/>
  <c r="DV36" i="30"/>
  <c r="DW36" i="30"/>
  <c r="DX36" i="30"/>
  <c r="DY36" i="30"/>
  <c r="P37" i="30"/>
  <c r="Q37" i="30"/>
  <c r="R37" i="30"/>
  <c r="S37" i="30"/>
  <c r="T37" i="30"/>
  <c r="U37" i="30"/>
  <c r="Y37" i="30"/>
  <c r="Z37" i="30"/>
  <c r="AA37" i="30"/>
  <c r="AB37" i="30"/>
  <c r="AC37" i="30"/>
  <c r="AG37" i="30"/>
  <c r="AH37" i="30"/>
  <c r="AI37" i="30"/>
  <c r="AJ37" i="30"/>
  <c r="AK37" i="30"/>
  <c r="AN37" i="30"/>
  <c r="AO37" i="30"/>
  <c r="AP37" i="30"/>
  <c r="AQ37" i="30"/>
  <c r="AR37" i="30"/>
  <c r="AS37" i="30"/>
  <c r="AV37" i="30"/>
  <c r="AW37" i="30"/>
  <c r="AX37" i="30"/>
  <c r="AY37" i="30"/>
  <c r="AZ37" i="30"/>
  <c r="BA37" i="30"/>
  <c r="BE37" i="30"/>
  <c r="BF37" i="30"/>
  <c r="BG37" i="30"/>
  <c r="BH37" i="30"/>
  <c r="BI37" i="30"/>
  <c r="BM37" i="30"/>
  <c r="BN37" i="30"/>
  <c r="BO37" i="30"/>
  <c r="BP37" i="30"/>
  <c r="BQ37" i="30"/>
  <c r="BT37" i="30"/>
  <c r="BU37" i="30"/>
  <c r="BV37" i="30"/>
  <c r="BW37" i="30"/>
  <c r="BX37" i="30"/>
  <c r="BY37" i="30"/>
  <c r="CB37" i="30"/>
  <c r="CC37" i="30"/>
  <c r="CD37" i="30"/>
  <c r="CE37" i="30"/>
  <c r="CF37" i="30"/>
  <c r="CG37" i="30"/>
  <c r="CK37" i="30"/>
  <c r="CL37" i="30"/>
  <c r="CM37" i="30"/>
  <c r="CN37" i="30"/>
  <c r="CO37" i="30"/>
  <c r="CS37" i="30"/>
  <c r="CT37" i="30"/>
  <c r="CU37" i="30"/>
  <c r="CV37" i="30"/>
  <c r="CW37" i="30"/>
  <c r="CZ37" i="30"/>
  <c r="DA37" i="30"/>
  <c r="DB37" i="30"/>
  <c r="DC37" i="30"/>
  <c r="DD37" i="30"/>
  <c r="DE37" i="30"/>
  <c r="DH37" i="30"/>
  <c r="DI37" i="30"/>
  <c r="DJ37" i="30"/>
  <c r="DK37" i="30"/>
  <c r="DL37" i="30"/>
  <c r="DM37" i="30"/>
  <c r="DQ37" i="30"/>
  <c r="DR37" i="30"/>
  <c r="DS37" i="30"/>
  <c r="DT37" i="30"/>
  <c r="DU37" i="30"/>
  <c r="DY37" i="30"/>
  <c r="Q38" i="30"/>
  <c r="R38" i="30"/>
  <c r="S38" i="30"/>
  <c r="T38" i="30"/>
  <c r="U38" i="30"/>
  <c r="Y38" i="30"/>
  <c r="Z38" i="30"/>
  <c r="AA38" i="30"/>
  <c r="AB38" i="30"/>
  <c r="AC38" i="30"/>
  <c r="AG38" i="30"/>
  <c r="AH38" i="30"/>
  <c r="AI38" i="30"/>
  <c r="AJ38" i="30"/>
  <c r="AK38" i="30"/>
  <c r="AO38" i="30"/>
  <c r="AP38" i="30"/>
  <c r="AQ38" i="30"/>
  <c r="AR38" i="30"/>
  <c r="AS38" i="30"/>
  <c r="AW38" i="30"/>
  <c r="AX38" i="30"/>
  <c r="AY38" i="30"/>
  <c r="AZ38" i="30"/>
  <c r="BA38" i="30"/>
  <c r="BE38" i="30"/>
  <c r="BF38" i="30"/>
  <c r="BG38" i="30"/>
  <c r="BH38" i="30"/>
  <c r="BI38" i="30"/>
  <c r="BM38" i="30"/>
  <c r="BN38" i="30"/>
  <c r="BO38" i="30"/>
  <c r="BP38" i="30"/>
  <c r="BQ38" i="30"/>
  <c r="BU38" i="30"/>
  <c r="BV38" i="30"/>
  <c r="BW38" i="30"/>
  <c r="BX38" i="30"/>
  <c r="BY38" i="30"/>
  <c r="CC38" i="30"/>
  <c r="CD38" i="30"/>
  <c r="CE38" i="30"/>
  <c r="CF38" i="30"/>
  <c r="CG38" i="30"/>
  <c r="CK38" i="30"/>
  <c r="CL38" i="30"/>
  <c r="CM38" i="30"/>
  <c r="CN38" i="30"/>
  <c r="CO38" i="30"/>
  <c r="CS38" i="30"/>
  <c r="CT38" i="30"/>
  <c r="CU38" i="30"/>
  <c r="CV38" i="30"/>
  <c r="CW38" i="30"/>
  <c r="DA38" i="30"/>
  <c r="DB38" i="30"/>
  <c r="DC38" i="30"/>
  <c r="DD38" i="30"/>
  <c r="DE38" i="30"/>
  <c r="DI38" i="30"/>
  <c r="DJ38" i="30"/>
  <c r="DK38" i="30"/>
  <c r="DL38" i="30"/>
  <c r="DM38" i="30"/>
  <c r="DQ38" i="30"/>
  <c r="DR38" i="30"/>
  <c r="DS38" i="30"/>
  <c r="DT38" i="30"/>
  <c r="DU38" i="30"/>
  <c r="DY38" i="30"/>
  <c r="E34" i="30"/>
  <c r="E37" i="30"/>
  <c r="F34" i="30"/>
  <c r="F37" i="30"/>
  <c r="G34" i="30"/>
  <c r="G37" i="30"/>
  <c r="H34" i="30"/>
  <c r="I34" i="30"/>
  <c r="J34" i="30"/>
  <c r="J38" i="30"/>
  <c r="K34" i="30"/>
  <c r="L34" i="30"/>
  <c r="L38" i="30"/>
  <c r="M34" i="30"/>
  <c r="M37" i="30"/>
  <c r="N34" i="30"/>
  <c r="N37" i="30"/>
  <c r="O34" i="30"/>
  <c r="O37" i="30"/>
  <c r="E35" i="30"/>
  <c r="F35" i="30"/>
  <c r="G35" i="30"/>
  <c r="H35" i="30"/>
  <c r="I35" i="30"/>
  <c r="J35" i="30"/>
  <c r="K35" i="30"/>
  <c r="L35" i="30"/>
  <c r="M35" i="30"/>
  <c r="N35" i="30"/>
  <c r="O35" i="30"/>
  <c r="E36" i="30"/>
  <c r="F36" i="30"/>
  <c r="G36" i="30"/>
  <c r="H36" i="30"/>
  <c r="I36" i="30"/>
  <c r="J36" i="30"/>
  <c r="K36" i="30"/>
  <c r="L36" i="30"/>
  <c r="M36" i="30"/>
  <c r="N36" i="30"/>
  <c r="O36" i="30"/>
  <c r="H37" i="30"/>
  <c r="I37" i="30"/>
  <c r="J37" i="30"/>
  <c r="L37" i="30"/>
  <c r="F38" i="30"/>
  <c r="G38" i="30"/>
  <c r="H38" i="30"/>
  <c r="I38" i="30"/>
  <c r="N38" i="30"/>
  <c r="O38" i="30"/>
  <c r="D34" i="30"/>
  <c r="D38" i="30"/>
  <c r="D37" i="30"/>
  <c r="D36" i="30"/>
  <c r="D35" i="30"/>
  <c r="C34" i="30"/>
  <c r="C37" i="30"/>
  <c r="C38" i="30"/>
  <c r="C36" i="30"/>
  <c r="C35" i="30"/>
  <c r="CU28" i="28"/>
  <c r="CU29" i="28"/>
  <c r="CU31" i="28"/>
  <c r="CU34" i="28"/>
  <c r="CU37" i="28"/>
  <c r="CV28" i="28"/>
  <c r="CV29" i="28"/>
  <c r="CV31" i="28"/>
  <c r="CV34" i="28"/>
  <c r="CV38" i="28"/>
  <c r="CW28" i="28"/>
  <c r="CW30" i="28"/>
  <c r="CW35" i="28"/>
  <c r="CW29" i="28"/>
  <c r="CW31" i="28"/>
  <c r="CW34" i="28"/>
  <c r="CW37" i="28"/>
  <c r="CX28" i="28"/>
  <c r="CX29" i="28"/>
  <c r="CX31" i="28"/>
  <c r="CX34" i="28"/>
  <c r="CY28" i="28"/>
  <c r="CY29" i="28"/>
  <c r="CY31" i="28"/>
  <c r="CY34" i="28"/>
  <c r="CY38" i="28"/>
  <c r="CZ28" i="28"/>
  <c r="CZ29" i="28"/>
  <c r="CZ31" i="28"/>
  <c r="CZ34" i="28"/>
  <c r="CZ37" i="28"/>
  <c r="DA28" i="28"/>
  <c r="DA30" i="28"/>
  <c r="DA35" i="28"/>
  <c r="DA29" i="28"/>
  <c r="DA31" i="28"/>
  <c r="DA34" i="28"/>
  <c r="DA37" i="28"/>
  <c r="DB28" i="28"/>
  <c r="DB29" i="28"/>
  <c r="DB31" i="28"/>
  <c r="DB34" i="28"/>
  <c r="DC28" i="28"/>
  <c r="DC29" i="28"/>
  <c r="DC31" i="28"/>
  <c r="DC34" i="28"/>
  <c r="DC37" i="28"/>
  <c r="DD28" i="28"/>
  <c r="DD29" i="28"/>
  <c r="DD31" i="28"/>
  <c r="DD34" i="28"/>
  <c r="DD38" i="28"/>
  <c r="DE28" i="28"/>
  <c r="DE30" i="28"/>
  <c r="DE35" i="28"/>
  <c r="DE29" i="28"/>
  <c r="DE31" i="28"/>
  <c r="DE34" i="28"/>
  <c r="DE37" i="28"/>
  <c r="DF28" i="28"/>
  <c r="DF29" i="28"/>
  <c r="DF31" i="28"/>
  <c r="DF34" i="28"/>
  <c r="DG28" i="28"/>
  <c r="DG29" i="28"/>
  <c r="DG31" i="28"/>
  <c r="DG34" i="28"/>
  <c r="DG38" i="28"/>
  <c r="DH28" i="28"/>
  <c r="DH29" i="28"/>
  <c r="DH31" i="28"/>
  <c r="DH34" i="28"/>
  <c r="DH37" i="28"/>
  <c r="DI28" i="28"/>
  <c r="DI30" i="28"/>
  <c r="DI35" i="28"/>
  <c r="DI29" i="28"/>
  <c r="DI31" i="28"/>
  <c r="DI34" i="28"/>
  <c r="DI37" i="28"/>
  <c r="DJ28" i="28"/>
  <c r="DJ29" i="28"/>
  <c r="DJ31" i="28"/>
  <c r="DJ34" i="28"/>
  <c r="DK28" i="28"/>
  <c r="DK29" i="28"/>
  <c r="DK31" i="28"/>
  <c r="DK34" i="28"/>
  <c r="DK37" i="28"/>
  <c r="DL28" i="28"/>
  <c r="DL29" i="28"/>
  <c r="DL31" i="28"/>
  <c r="DL34" i="28"/>
  <c r="DL38" i="28"/>
  <c r="DM28" i="28"/>
  <c r="DM30" i="28"/>
  <c r="DM35" i="28"/>
  <c r="DM29" i="28"/>
  <c r="DM31" i="28"/>
  <c r="DM34" i="28"/>
  <c r="DM37" i="28"/>
  <c r="DN28" i="28"/>
  <c r="DN29" i="28"/>
  <c r="DN31" i="28"/>
  <c r="DN34" i="28"/>
  <c r="DO28" i="28"/>
  <c r="DO29" i="28"/>
  <c r="DO31" i="28"/>
  <c r="DO34" i="28"/>
  <c r="DO38" i="28"/>
  <c r="DP28" i="28"/>
  <c r="DP29" i="28"/>
  <c r="DP31" i="28"/>
  <c r="DP34" i="28"/>
  <c r="DP37" i="28"/>
  <c r="DQ28" i="28"/>
  <c r="DQ30" i="28"/>
  <c r="DQ35" i="28"/>
  <c r="DQ29" i="28"/>
  <c r="DQ31" i="28"/>
  <c r="DQ34" i="28"/>
  <c r="DQ37" i="28"/>
  <c r="DR28" i="28"/>
  <c r="DR29" i="28"/>
  <c r="DR31" i="28"/>
  <c r="DR34" i="28"/>
  <c r="DS28" i="28"/>
  <c r="DS29" i="28"/>
  <c r="DS31" i="28"/>
  <c r="DS34" i="28"/>
  <c r="DS37" i="28"/>
  <c r="DT28" i="28"/>
  <c r="DT29" i="28"/>
  <c r="DT31" i="28"/>
  <c r="DT34" i="28"/>
  <c r="DT38" i="28"/>
  <c r="DU28" i="28"/>
  <c r="DU30" i="28"/>
  <c r="DU35" i="28"/>
  <c r="DU29" i="28"/>
  <c r="DU31" i="28"/>
  <c r="DU34" i="28"/>
  <c r="DU37" i="28"/>
  <c r="DV28" i="28"/>
  <c r="DV29" i="28"/>
  <c r="DV31" i="28"/>
  <c r="DV34" i="28"/>
  <c r="DW28" i="28"/>
  <c r="DW29" i="28"/>
  <c r="DW31" i="28"/>
  <c r="DW34" i="28"/>
  <c r="DW38" i="28"/>
  <c r="DX28" i="28"/>
  <c r="DX29" i="28"/>
  <c r="DX31" i="28"/>
  <c r="DX34" i="28"/>
  <c r="DX37" i="28"/>
  <c r="DY28" i="28"/>
  <c r="DY30" i="28"/>
  <c r="DY35" i="28"/>
  <c r="DY29" i="28"/>
  <c r="DY31" i="28"/>
  <c r="DY34" i="28"/>
  <c r="DY37" i="28"/>
  <c r="DZ28" i="28"/>
  <c r="DZ29" i="28"/>
  <c r="DZ31" i="28"/>
  <c r="DZ34" i="28"/>
  <c r="EA28" i="28"/>
  <c r="EA29" i="28"/>
  <c r="EA31" i="28"/>
  <c r="EA34" i="28"/>
  <c r="EA37" i="28"/>
  <c r="EB28" i="28"/>
  <c r="EB29" i="28"/>
  <c r="EB31" i="28"/>
  <c r="EB34" i="28"/>
  <c r="EB38" i="28"/>
  <c r="EC28" i="28"/>
  <c r="EC30" i="28"/>
  <c r="EC35" i="28"/>
  <c r="EC29" i="28"/>
  <c r="EC31" i="28"/>
  <c r="EC34" i="28"/>
  <c r="EC37" i="28"/>
  <c r="ED28" i="28"/>
  <c r="ED29" i="28"/>
  <c r="ED31" i="28"/>
  <c r="ED34" i="28"/>
  <c r="EE28" i="28"/>
  <c r="EE29" i="28"/>
  <c r="EE31" i="28"/>
  <c r="EE34" i="28"/>
  <c r="EE38" i="28"/>
  <c r="EF28" i="28"/>
  <c r="EF29" i="28"/>
  <c r="EF31" i="28"/>
  <c r="EF34" i="28"/>
  <c r="EF37" i="28"/>
  <c r="EG28" i="28"/>
  <c r="EG30" i="28"/>
  <c r="EG35" i="28"/>
  <c r="EG29" i="28"/>
  <c r="EG31" i="28"/>
  <c r="EG34" i="28"/>
  <c r="EG37" i="28"/>
  <c r="EH28" i="28"/>
  <c r="EH29" i="28"/>
  <c r="EH31" i="28"/>
  <c r="EH34" i="28"/>
  <c r="EI28" i="28"/>
  <c r="EI29" i="28"/>
  <c r="EI31" i="28"/>
  <c r="EI34" i="28"/>
  <c r="EI37" i="28"/>
  <c r="EJ28" i="28"/>
  <c r="EJ29" i="28"/>
  <c r="EJ31" i="28"/>
  <c r="EJ34" i="28"/>
  <c r="EJ38" i="28"/>
  <c r="EK28" i="28"/>
  <c r="EK30" i="28"/>
  <c r="EK35" i="28"/>
  <c r="EK29" i="28"/>
  <c r="EK31" i="28"/>
  <c r="EK34" i="28"/>
  <c r="EK37" i="28"/>
  <c r="EL28" i="28"/>
  <c r="EL29" i="28"/>
  <c r="EL31" i="28"/>
  <c r="EL34" i="28"/>
  <c r="EM28" i="28"/>
  <c r="EM29" i="28"/>
  <c r="EM31" i="28"/>
  <c r="EM34" i="28"/>
  <c r="EM38" i="28"/>
  <c r="EN28" i="28"/>
  <c r="EN29" i="28"/>
  <c r="EN31" i="28"/>
  <c r="EN34" i="28"/>
  <c r="EN37" i="28"/>
  <c r="EO28" i="28"/>
  <c r="EO30" i="28"/>
  <c r="EO35" i="28"/>
  <c r="EO29" i="28"/>
  <c r="EO31" i="28"/>
  <c r="EO34" i="28"/>
  <c r="EO37" i="28"/>
  <c r="EP28" i="28"/>
  <c r="EP29" i="28"/>
  <c r="EP31" i="28"/>
  <c r="EP34" i="28"/>
  <c r="EQ28" i="28"/>
  <c r="EQ29" i="28"/>
  <c r="EQ31" i="28"/>
  <c r="EQ34" i="28"/>
  <c r="EQ37" i="28"/>
  <c r="ER28" i="28"/>
  <c r="ER29" i="28"/>
  <c r="ER31" i="28"/>
  <c r="ER34" i="28"/>
  <c r="ER38" i="28"/>
  <c r="ES28" i="28"/>
  <c r="ES30" i="28"/>
  <c r="ES35" i="28"/>
  <c r="ES29" i="28"/>
  <c r="ES31" i="28"/>
  <c r="ES34" i="28"/>
  <c r="ES37" i="28"/>
  <c r="ET28" i="28"/>
  <c r="ET29" i="28"/>
  <c r="ET31" i="28"/>
  <c r="ET34" i="28"/>
  <c r="EU28" i="28"/>
  <c r="EU29" i="28"/>
  <c r="EU31" i="28"/>
  <c r="EU34" i="28"/>
  <c r="EU38" i="28"/>
  <c r="EV28" i="28"/>
  <c r="EV29" i="28"/>
  <c r="EV31" i="28"/>
  <c r="EV34" i="28"/>
  <c r="EV37" i="28"/>
  <c r="EW28" i="28"/>
  <c r="EW30" i="28"/>
  <c r="EW35" i="28"/>
  <c r="EW29" i="28"/>
  <c r="EW31" i="28"/>
  <c r="EW34" i="28"/>
  <c r="EW37" i="28"/>
  <c r="EX28" i="28"/>
  <c r="EX29" i="28"/>
  <c r="EX31" i="28"/>
  <c r="EX34" i="28"/>
  <c r="EY28" i="28"/>
  <c r="EY29" i="28"/>
  <c r="EY31" i="28"/>
  <c r="EY34" i="28"/>
  <c r="EY37" i="28"/>
  <c r="EZ28" i="28"/>
  <c r="EZ29" i="28"/>
  <c r="EZ31" i="28"/>
  <c r="EZ34" i="28"/>
  <c r="EZ38" i="28"/>
  <c r="FA28" i="28"/>
  <c r="FA30" i="28"/>
  <c r="FA35" i="28"/>
  <c r="FA29" i="28"/>
  <c r="FA31" i="28"/>
  <c r="FA34" i="28"/>
  <c r="FA37" i="28"/>
  <c r="FB28" i="28"/>
  <c r="FB29" i="28"/>
  <c r="FB31" i="28"/>
  <c r="FB34" i="28"/>
  <c r="FC28" i="28"/>
  <c r="FC29" i="28"/>
  <c r="FC31" i="28"/>
  <c r="FC34" i="28"/>
  <c r="FC38" i="28"/>
  <c r="FD28" i="28"/>
  <c r="FD29" i="28"/>
  <c r="FD31" i="28"/>
  <c r="FD34" i="28"/>
  <c r="FD37" i="28"/>
  <c r="FE28" i="28"/>
  <c r="FE30" i="28"/>
  <c r="FE35" i="28"/>
  <c r="FE29" i="28"/>
  <c r="FE31" i="28"/>
  <c r="FE34" i="28"/>
  <c r="FE37" i="28"/>
  <c r="FF28" i="28"/>
  <c r="FF29" i="28"/>
  <c r="FF31" i="28"/>
  <c r="FF34" i="28"/>
  <c r="FG28" i="28"/>
  <c r="FG29" i="28"/>
  <c r="FG31" i="28"/>
  <c r="FG34" i="28"/>
  <c r="FG37" i="28"/>
  <c r="FH28" i="28"/>
  <c r="FH29" i="28"/>
  <c r="FH31" i="28"/>
  <c r="FH34" i="28"/>
  <c r="FH38" i="28"/>
  <c r="FI28" i="28"/>
  <c r="FI30" i="28"/>
  <c r="FI35" i="28"/>
  <c r="FI29" i="28"/>
  <c r="FI31" i="28"/>
  <c r="FI34" i="28"/>
  <c r="FI37" i="28"/>
  <c r="FJ28" i="28"/>
  <c r="FJ29" i="28"/>
  <c r="FJ31" i="28"/>
  <c r="FJ34" i="28"/>
  <c r="FK28" i="28"/>
  <c r="FK29" i="28"/>
  <c r="FK31" i="28"/>
  <c r="FK34" i="28"/>
  <c r="FK38" i="28"/>
  <c r="FL28" i="28"/>
  <c r="FL29" i="28"/>
  <c r="FL31" i="28"/>
  <c r="FL34" i="28"/>
  <c r="FL37" i="28"/>
  <c r="FM28" i="28"/>
  <c r="FM30" i="28"/>
  <c r="FM35" i="28"/>
  <c r="FM29" i="28"/>
  <c r="FM31" i="28"/>
  <c r="FM34" i="28"/>
  <c r="FM37" i="28"/>
  <c r="FN28" i="28"/>
  <c r="FN29" i="28"/>
  <c r="FN31" i="28"/>
  <c r="FN34" i="28"/>
  <c r="FO28" i="28"/>
  <c r="FO29" i="28"/>
  <c r="FO31" i="28"/>
  <c r="FO34" i="28"/>
  <c r="FO37" i="28"/>
  <c r="FP28" i="28"/>
  <c r="FP29" i="28"/>
  <c r="FP31" i="28"/>
  <c r="FP34" i="28"/>
  <c r="FP38" i="28"/>
  <c r="FQ28" i="28"/>
  <c r="FQ30" i="28"/>
  <c r="FQ35" i="28"/>
  <c r="FQ29" i="28"/>
  <c r="FQ31" i="28"/>
  <c r="FQ34" i="28"/>
  <c r="FQ37" i="28"/>
  <c r="FR28" i="28"/>
  <c r="FR29" i="28"/>
  <c r="FR31" i="28"/>
  <c r="FR34" i="28"/>
  <c r="FS28" i="28"/>
  <c r="FS29" i="28"/>
  <c r="FS31" i="28"/>
  <c r="FS34" i="28"/>
  <c r="FS38" i="28"/>
  <c r="FT28" i="28"/>
  <c r="FT29" i="28"/>
  <c r="FT31" i="28"/>
  <c r="FT34" i="28"/>
  <c r="FT37" i="28"/>
  <c r="FU28" i="28"/>
  <c r="FU30" i="28"/>
  <c r="FU35" i="28"/>
  <c r="FU29" i="28"/>
  <c r="FU31" i="28"/>
  <c r="FU34" i="28"/>
  <c r="FU37" i="28"/>
  <c r="FV28" i="28"/>
  <c r="FV29" i="28"/>
  <c r="FV31" i="28"/>
  <c r="FV34" i="28"/>
  <c r="FW28" i="28"/>
  <c r="FW29" i="28"/>
  <c r="FW31" i="28"/>
  <c r="FW34" i="28"/>
  <c r="FW37" i="28"/>
  <c r="FX28" i="28"/>
  <c r="FX29" i="28"/>
  <c r="FX31" i="28"/>
  <c r="FX34" i="28"/>
  <c r="FX38" i="28"/>
  <c r="FY28" i="28"/>
  <c r="FY30" i="28"/>
  <c r="FY35" i="28"/>
  <c r="FY29" i="28"/>
  <c r="FY31" i="28"/>
  <c r="FY34" i="28"/>
  <c r="FY37" i="28"/>
  <c r="FZ28" i="28"/>
  <c r="FZ29" i="28"/>
  <c r="FZ31" i="28"/>
  <c r="FZ34" i="28"/>
  <c r="GA28" i="28"/>
  <c r="GA29" i="28"/>
  <c r="GA31" i="28"/>
  <c r="GA34" i="28"/>
  <c r="GA38" i="28"/>
  <c r="CU30" i="28"/>
  <c r="CU35" i="28"/>
  <c r="CV30" i="28"/>
  <c r="CX30" i="28"/>
  <c r="CX35" i="28"/>
  <c r="CY30" i="28"/>
  <c r="CY35" i="28"/>
  <c r="CZ30" i="28"/>
  <c r="DB30" i="28"/>
  <c r="DB35" i="28"/>
  <c r="DC30" i="28"/>
  <c r="DC35" i="28"/>
  <c r="DD30" i="28"/>
  <c r="DF30" i="28"/>
  <c r="DF35" i="28"/>
  <c r="DG30" i="28"/>
  <c r="DG35" i="28"/>
  <c r="DH30" i="28"/>
  <c r="DH35" i="28"/>
  <c r="DJ30" i="28"/>
  <c r="DK30" i="28"/>
  <c r="DK35" i="28"/>
  <c r="DL30" i="28"/>
  <c r="DN30" i="28"/>
  <c r="DO30" i="28"/>
  <c r="DO35" i="28"/>
  <c r="DP30" i="28"/>
  <c r="DP35" i="28"/>
  <c r="DR30" i="28"/>
  <c r="DS30" i="28"/>
  <c r="DS35" i="28"/>
  <c r="DT30" i="28"/>
  <c r="DT35" i="28"/>
  <c r="DV30" i="28"/>
  <c r="DV35" i="28"/>
  <c r="DW30" i="28"/>
  <c r="DW35" i="28"/>
  <c r="DX30" i="28"/>
  <c r="DX35" i="28"/>
  <c r="DZ30" i="28"/>
  <c r="EA30" i="28"/>
  <c r="EA35" i="28"/>
  <c r="EB30" i="28"/>
  <c r="ED30" i="28"/>
  <c r="ED35" i="28"/>
  <c r="EE30" i="28"/>
  <c r="EE35" i="28"/>
  <c r="EF30" i="28"/>
  <c r="EH30" i="28"/>
  <c r="EH35" i="28"/>
  <c r="EI30" i="28"/>
  <c r="EI35" i="28"/>
  <c r="EJ30" i="28"/>
  <c r="EL30" i="28"/>
  <c r="EL35" i="28"/>
  <c r="EM30" i="28"/>
  <c r="EM35" i="28"/>
  <c r="EN30" i="28"/>
  <c r="EN35" i="28"/>
  <c r="EP30" i="28"/>
  <c r="EQ30" i="28"/>
  <c r="EQ35" i="28"/>
  <c r="ER30" i="28"/>
  <c r="ET30" i="28"/>
  <c r="EU30" i="28"/>
  <c r="EU35" i="28"/>
  <c r="EV30" i="28"/>
  <c r="EV35" i="28"/>
  <c r="EX30" i="28"/>
  <c r="EY30" i="28"/>
  <c r="EY35" i="28"/>
  <c r="EZ30" i="28"/>
  <c r="EZ35" i="28"/>
  <c r="FB30" i="28"/>
  <c r="FB35" i="28"/>
  <c r="FC30" i="28"/>
  <c r="FC35" i="28"/>
  <c r="FD30" i="28"/>
  <c r="FD35" i="28"/>
  <c r="FF30" i="28"/>
  <c r="FG30" i="28"/>
  <c r="FG35" i="28"/>
  <c r="FH30" i="28"/>
  <c r="FJ30" i="28"/>
  <c r="FJ35" i="28"/>
  <c r="FK30" i="28"/>
  <c r="FK35" i="28"/>
  <c r="FL30" i="28"/>
  <c r="FN30" i="28"/>
  <c r="FN35" i="28"/>
  <c r="FO30" i="28"/>
  <c r="FO35" i="28"/>
  <c r="FP30" i="28"/>
  <c r="FR30" i="28"/>
  <c r="FR35" i="28"/>
  <c r="FS30" i="28"/>
  <c r="FS35" i="28"/>
  <c r="FT30" i="28"/>
  <c r="FT35" i="28"/>
  <c r="FV30" i="28"/>
  <c r="FW30" i="28"/>
  <c r="FW35" i="28"/>
  <c r="FX30" i="28"/>
  <c r="FZ30" i="28"/>
  <c r="GA30" i="28"/>
  <c r="GA35" i="28"/>
  <c r="CU27" i="28"/>
  <c r="CU36" i="28"/>
  <c r="CV27" i="28"/>
  <c r="CV36" i="28"/>
  <c r="CW27" i="28"/>
  <c r="CW36" i="28"/>
  <c r="CX27" i="28"/>
  <c r="CX36" i="28"/>
  <c r="CY27" i="28"/>
  <c r="CY36" i="28"/>
  <c r="CZ27" i="28"/>
  <c r="CZ36" i="28"/>
  <c r="DA27" i="28"/>
  <c r="DA36" i="28"/>
  <c r="DB27" i="28"/>
  <c r="DB36" i="28"/>
  <c r="DC27" i="28"/>
  <c r="DC36" i="28"/>
  <c r="DD27" i="28"/>
  <c r="DD36" i="28"/>
  <c r="DE27" i="28"/>
  <c r="DE36" i="28"/>
  <c r="DF27" i="28"/>
  <c r="DF36" i="28"/>
  <c r="DG27" i="28"/>
  <c r="DG36" i="28"/>
  <c r="DH27" i="28"/>
  <c r="DH36" i="28"/>
  <c r="DI27" i="28"/>
  <c r="DI36" i="28"/>
  <c r="DJ27" i="28"/>
  <c r="DJ36" i="28"/>
  <c r="DK27" i="28"/>
  <c r="DK36" i="28"/>
  <c r="DL27" i="28"/>
  <c r="DL36" i="28"/>
  <c r="DM27" i="28"/>
  <c r="DM36" i="28"/>
  <c r="DN27" i="28"/>
  <c r="DN36" i="28"/>
  <c r="DO27" i="28"/>
  <c r="DO36" i="28"/>
  <c r="DP27" i="28"/>
  <c r="DP36" i="28"/>
  <c r="DQ27" i="28"/>
  <c r="DQ36" i="28"/>
  <c r="DR27" i="28"/>
  <c r="DR36" i="28"/>
  <c r="DS27" i="28"/>
  <c r="DS36" i="28"/>
  <c r="DT27" i="28"/>
  <c r="DT36" i="28"/>
  <c r="DU27" i="28"/>
  <c r="DU36" i="28"/>
  <c r="DV27" i="28"/>
  <c r="DV36" i="28"/>
  <c r="DW27" i="28"/>
  <c r="DW36" i="28"/>
  <c r="DX27" i="28"/>
  <c r="DX36" i="28"/>
  <c r="DY27" i="28"/>
  <c r="DY36" i="28"/>
  <c r="DZ27" i="28"/>
  <c r="DZ36" i="28"/>
  <c r="EA27" i="28"/>
  <c r="EA36" i="28"/>
  <c r="EB27" i="28"/>
  <c r="EB36" i="28"/>
  <c r="EC27" i="28"/>
  <c r="EC36" i="28"/>
  <c r="ED27" i="28"/>
  <c r="ED36" i="28"/>
  <c r="EE27" i="28"/>
  <c r="EE36" i="28"/>
  <c r="EF27" i="28"/>
  <c r="EF36" i="28"/>
  <c r="EG27" i="28"/>
  <c r="EG36" i="28"/>
  <c r="EH27" i="28"/>
  <c r="EH36" i="28"/>
  <c r="EI27" i="28"/>
  <c r="EI36" i="28"/>
  <c r="EJ27" i="28"/>
  <c r="EJ36" i="28"/>
  <c r="EK27" i="28"/>
  <c r="EK36" i="28"/>
  <c r="EL27" i="28"/>
  <c r="EL36" i="28"/>
  <c r="EM27" i="28"/>
  <c r="EM36" i="28"/>
  <c r="EN27" i="28"/>
  <c r="EN36" i="28"/>
  <c r="EO27" i="28"/>
  <c r="EO36" i="28"/>
  <c r="EP27" i="28"/>
  <c r="EP36" i="28"/>
  <c r="EQ27" i="28"/>
  <c r="EQ36" i="28"/>
  <c r="ER27" i="28"/>
  <c r="ER36" i="28"/>
  <c r="ES27" i="28"/>
  <c r="ES36" i="28"/>
  <c r="ET27" i="28"/>
  <c r="ET36" i="28"/>
  <c r="EU27" i="28"/>
  <c r="EU36" i="28"/>
  <c r="EV27" i="28"/>
  <c r="EV36" i="28"/>
  <c r="EW27" i="28"/>
  <c r="EW36" i="28"/>
  <c r="EX27" i="28"/>
  <c r="EX36" i="28"/>
  <c r="EY27" i="28"/>
  <c r="EY36" i="28"/>
  <c r="EZ27" i="28"/>
  <c r="EZ36" i="28"/>
  <c r="FA27" i="28"/>
  <c r="FA36" i="28"/>
  <c r="FB27" i="28"/>
  <c r="FB36" i="28"/>
  <c r="FC27" i="28"/>
  <c r="FC36" i="28"/>
  <c r="FD27" i="28"/>
  <c r="FD36" i="28"/>
  <c r="FE27" i="28"/>
  <c r="FE36" i="28"/>
  <c r="FF27" i="28"/>
  <c r="FF36" i="28"/>
  <c r="FG27" i="28"/>
  <c r="FG36" i="28"/>
  <c r="FH27" i="28"/>
  <c r="FH36" i="28"/>
  <c r="FI27" i="28"/>
  <c r="FI36" i="28"/>
  <c r="FJ27" i="28"/>
  <c r="FJ36" i="28"/>
  <c r="FK27" i="28"/>
  <c r="FK36" i="28"/>
  <c r="FL27" i="28"/>
  <c r="FL36" i="28"/>
  <c r="FM27" i="28"/>
  <c r="FM36" i="28"/>
  <c r="FN27" i="28"/>
  <c r="FN36" i="28"/>
  <c r="FO27" i="28"/>
  <c r="FO36" i="28"/>
  <c r="FP27" i="28"/>
  <c r="FP36" i="28"/>
  <c r="FQ27" i="28"/>
  <c r="FQ36" i="28"/>
  <c r="FR27" i="28"/>
  <c r="FR36" i="28"/>
  <c r="FS27" i="28"/>
  <c r="FS36" i="28"/>
  <c r="FT27" i="28"/>
  <c r="FT36" i="28"/>
  <c r="FU27" i="28"/>
  <c r="FU36" i="28"/>
  <c r="FV27" i="28"/>
  <c r="FV36" i="28"/>
  <c r="FW27" i="28"/>
  <c r="FW36" i="28"/>
  <c r="FX27" i="28"/>
  <c r="FX36" i="28"/>
  <c r="FY27" i="28"/>
  <c r="FY36" i="28"/>
  <c r="FZ27" i="28"/>
  <c r="FZ36" i="28"/>
  <c r="GA27" i="28"/>
  <c r="GA36" i="28"/>
  <c r="DG37" i="28"/>
  <c r="DW37" i="28"/>
  <c r="EM37" i="28"/>
  <c r="FC37" i="28"/>
  <c r="FS37" i="28"/>
  <c r="CU38" i="28"/>
  <c r="CW38" i="28"/>
  <c r="DA38" i="28"/>
  <c r="DC38" i="28"/>
  <c r="DI38" i="28"/>
  <c r="DK38" i="28"/>
  <c r="DM38" i="28"/>
  <c r="DQ38" i="28"/>
  <c r="DS38" i="28"/>
  <c r="DY38" i="28"/>
  <c r="EA38" i="28"/>
  <c r="EC38" i="28"/>
  <c r="EG38" i="28"/>
  <c r="EI38" i="28"/>
  <c r="EO38" i="28"/>
  <c r="EQ38" i="28"/>
  <c r="ES38" i="28"/>
  <c r="EW38" i="28"/>
  <c r="EY38" i="28"/>
  <c r="FE38" i="28"/>
  <c r="FG38" i="28"/>
  <c r="FI38" i="28"/>
  <c r="FM38" i="28"/>
  <c r="FO38" i="28"/>
  <c r="FW38" i="28"/>
  <c r="FY38" i="28"/>
  <c r="CV20" i="28"/>
  <c r="CW20" i="28"/>
  <c r="CX20" i="28"/>
  <c r="CY20" i="28"/>
  <c r="CZ20" i="28"/>
  <c r="DA20" i="28"/>
  <c r="DB20" i="28"/>
  <c r="DC20" i="28"/>
  <c r="DD20" i="28"/>
  <c r="DE20" i="28"/>
  <c r="DF20" i="28"/>
  <c r="DG20" i="28"/>
  <c r="DH20" i="28"/>
  <c r="DI20" i="28"/>
  <c r="DJ20" i="28"/>
  <c r="DK20" i="28"/>
  <c r="DL20" i="28"/>
  <c r="DM20" i="28"/>
  <c r="DN20" i="28"/>
  <c r="DO20" i="28"/>
  <c r="DP20" i="28"/>
  <c r="DQ20" i="28"/>
  <c r="DR20" i="28"/>
  <c r="DS20" i="28"/>
  <c r="DT20" i="28"/>
  <c r="DU20" i="28"/>
  <c r="DV20" i="28"/>
  <c r="DW20" i="28"/>
  <c r="DX20" i="28"/>
  <c r="DY20" i="28"/>
  <c r="DZ20" i="28"/>
  <c r="EA20" i="28"/>
  <c r="EB20" i="28"/>
  <c r="EC20" i="28"/>
  <c r="ED20" i="28"/>
  <c r="EE20" i="28"/>
  <c r="EF20" i="28"/>
  <c r="EG20" i="28"/>
  <c r="EH20" i="28"/>
  <c r="EI20" i="28"/>
  <c r="EJ20" i="28"/>
  <c r="EK20" i="28"/>
  <c r="EL20" i="28"/>
  <c r="EM20" i="28"/>
  <c r="EN20" i="28"/>
  <c r="EO20" i="28"/>
  <c r="EP20" i="28"/>
  <c r="EQ20" i="28"/>
  <c r="ER20" i="28"/>
  <c r="ES20" i="28"/>
  <c r="ET20" i="28"/>
  <c r="EU20" i="28"/>
  <c r="EV20" i="28"/>
  <c r="EW20" i="28"/>
  <c r="EX20" i="28"/>
  <c r="EY20" i="28"/>
  <c r="EZ20" i="28"/>
  <c r="FA20" i="28"/>
  <c r="FB20" i="28"/>
  <c r="FC20" i="28"/>
  <c r="FD20" i="28"/>
  <c r="FE20" i="28"/>
  <c r="FF20" i="28"/>
  <c r="FG20" i="28"/>
  <c r="FH20" i="28"/>
  <c r="FI20" i="28"/>
  <c r="FJ20" i="28"/>
  <c r="FK20" i="28"/>
  <c r="FL20" i="28"/>
  <c r="FM20" i="28"/>
  <c r="FN20" i="28"/>
  <c r="FO20" i="28"/>
  <c r="FP20" i="28"/>
  <c r="FQ20" i="28"/>
  <c r="FR20" i="28"/>
  <c r="FS20" i="28"/>
  <c r="FT20" i="28"/>
  <c r="FU20" i="28"/>
  <c r="FV20" i="28"/>
  <c r="FW20" i="28"/>
  <c r="FX20" i="28"/>
  <c r="FY20" i="28"/>
  <c r="FZ20" i="28"/>
  <c r="GA20" i="28"/>
  <c r="CV21" i="28"/>
  <c r="CW21" i="28"/>
  <c r="CX21" i="28"/>
  <c r="CY21" i="28"/>
  <c r="CZ21" i="28"/>
  <c r="DA21" i="28"/>
  <c r="DB21" i="28"/>
  <c r="DC21" i="28"/>
  <c r="DD21" i="28"/>
  <c r="DE21" i="28"/>
  <c r="DF21" i="28"/>
  <c r="DG21" i="28"/>
  <c r="DH21" i="28"/>
  <c r="DI21" i="28"/>
  <c r="DJ21" i="28"/>
  <c r="DK21" i="28"/>
  <c r="DL21" i="28"/>
  <c r="DM21" i="28"/>
  <c r="DN21" i="28"/>
  <c r="DO21" i="28"/>
  <c r="DP21" i="28"/>
  <c r="DQ21" i="28"/>
  <c r="DR21" i="28"/>
  <c r="DS21" i="28"/>
  <c r="DT21" i="28"/>
  <c r="DU21" i="28"/>
  <c r="DV21" i="28"/>
  <c r="DW21" i="28"/>
  <c r="DX21" i="28"/>
  <c r="DY21" i="28"/>
  <c r="DZ21" i="28"/>
  <c r="EA21" i="28"/>
  <c r="EB21" i="28"/>
  <c r="EC21" i="28"/>
  <c r="ED21" i="28"/>
  <c r="EE21" i="28"/>
  <c r="EF21" i="28"/>
  <c r="EG21" i="28"/>
  <c r="EH21" i="28"/>
  <c r="EI21" i="28"/>
  <c r="EJ21" i="28"/>
  <c r="EK21" i="28"/>
  <c r="EL21" i="28"/>
  <c r="EM21" i="28"/>
  <c r="EN21" i="28"/>
  <c r="EO21" i="28"/>
  <c r="EP21" i="28"/>
  <c r="EQ21" i="28"/>
  <c r="ER21" i="28"/>
  <c r="ES21" i="28"/>
  <c r="ET21" i="28"/>
  <c r="EU21" i="28"/>
  <c r="EV21" i="28"/>
  <c r="EW21" i="28"/>
  <c r="EX21" i="28"/>
  <c r="EY21" i="28"/>
  <c r="EZ21" i="28"/>
  <c r="FA21" i="28"/>
  <c r="FB21" i="28"/>
  <c r="FC21" i="28"/>
  <c r="FD21" i="28"/>
  <c r="FE21" i="28"/>
  <c r="FF21" i="28"/>
  <c r="FG21" i="28"/>
  <c r="FH21" i="28"/>
  <c r="FI21" i="28"/>
  <c r="FJ21" i="28"/>
  <c r="FK21" i="28"/>
  <c r="FL21" i="28"/>
  <c r="FM21" i="28"/>
  <c r="FN21" i="28"/>
  <c r="FO21" i="28"/>
  <c r="FP21" i="28"/>
  <c r="FQ21" i="28"/>
  <c r="FR21" i="28"/>
  <c r="FS21" i="28"/>
  <c r="FT21" i="28"/>
  <c r="FU21" i="28"/>
  <c r="FV21" i="28"/>
  <c r="FW21" i="28"/>
  <c r="FX21" i="28"/>
  <c r="FY21" i="28"/>
  <c r="FZ21" i="28"/>
  <c r="GA21" i="28"/>
  <c r="CV22" i="28"/>
  <c r="CW22" i="28"/>
  <c r="CX22" i="28"/>
  <c r="CY22" i="28"/>
  <c r="CZ22" i="28"/>
  <c r="DA22" i="28"/>
  <c r="DB22" i="28"/>
  <c r="DC22" i="28"/>
  <c r="DD22" i="28"/>
  <c r="DE22" i="28"/>
  <c r="DF22" i="28"/>
  <c r="DG22" i="28"/>
  <c r="DH22" i="28"/>
  <c r="DI22" i="28"/>
  <c r="DJ22" i="28"/>
  <c r="DK22" i="28"/>
  <c r="DL22" i="28"/>
  <c r="DM22" i="28"/>
  <c r="DN22" i="28"/>
  <c r="DO22" i="28"/>
  <c r="DP22" i="28"/>
  <c r="DQ22" i="28"/>
  <c r="DR22" i="28"/>
  <c r="DS22" i="28"/>
  <c r="DT22" i="28"/>
  <c r="DU22" i="28"/>
  <c r="DV22" i="28"/>
  <c r="DW22" i="28"/>
  <c r="DX22" i="28"/>
  <c r="DY22" i="28"/>
  <c r="DZ22" i="28"/>
  <c r="EA22" i="28"/>
  <c r="EB22" i="28"/>
  <c r="EC22" i="28"/>
  <c r="ED22" i="28"/>
  <c r="EE22" i="28"/>
  <c r="EF22" i="28"/>
  <c r="EG22" i="28"/>
  <c r="EH22" i="28"/>
  <c r="EI22" i="28"/>
  <c r="EJ22" i="28"/>
  <c r="EK22" i="28"/>
  <c r="EL22" i="28"/>
  <c r="EM22" i="28"/>
  <c r="EN22" i="28"/>
  <c r="EO22" i="28"/>
  <c r="EP22" i="28"/>
  <c r="EQ22" i="28"/>
  <c r="ER22" i="28"/>
  <c r="ES22" i="28"/>
  <c r="ET22" i="28"/>
  <c r="EU22" i="28"/>
  <c r="EV22" i="28"/>
  <c r="EW22" i="28"/>
  <c r="EX22" i="28"/>
  <c r="EY22" i="28"/>
  <c r="EZ22" i="28"/>
  <c r="FA22" i="28"/>
  <c r="FB22" i="28"/>
  <c r="FC22" i="28"/>
  <c r="FD22" i="28"/>
  <c r="FE22" i="28"/>
  <c r="FF22" i="28"/>
  <c r="FG22" i="28"/>
  <c r="FH22" i="28"/>
  <c r="FI22" i="28"/>
  <c r="FJ22" i="28"/>
  <c r="FK22" i="28"/>
  <c r="FL22" i="28"/>
  <c r="FM22" i="28"/>
  <c r="FN22" i="28"/>
  <c r="FO22" i="28"/>
  <c r="FP22" i="28"/>
  <c r="FQ22" i="28"/>
  <c r="FR22" i="28"/>
  <c r="FS22" i="28"/>
  <c r="FT22" i="28"/>
  <c r="FU22" i="28"/>
  <c r="FV22" i="28"/>
  <c r="FW22" i="28"/>
  <c r="FX22" i="28"/>
  <c r="FY22" i="28"/>
  <c r="FZ22" i="28"/>
  <c r="GA22" i="28"/>
  <c r="CV23" i="28"/>
  <c r="CW23" i="28"/>
  <c r="CX23" i="28"/>
  <c r="CY23" i="28"/>
  <c r="CZ23" i="28"/>
  <c r="DA23" i="28"/>
  <c r="DB23" i="28"/>
  <c r="DC23" i="28"/>
  <c r="DD23" i="28"/>
  <c r="DE23" i="28"/>
  <c r="DF23" i="28"/>
  <c r="DG23" i="28"/>
  <c r="DH23" i="28"/>
  <c r="DI23" i="28"/>
  <c r="DJ23" i="28"/>
  <c r="DK23" i="28"/>
  <c r="DL23" i="28"/>
  <c r="DM23" i="28"/>
  <c r="DN23" i="28"/>
  <c r="DO23" i="28"/>
  <c r="DP23" i="28"/>
  <c r="DQ23" i="28"/>
  <c r="DR23" i="28"/>
  <c r="DS23" i="28"/>
  <c r="DT23" i="28"/>
  <c r="DU23" i="28"/>
  <c r="DV23" i="28"/>
  <c r="DW23" i="28"/>
  <c r="DX23" i="28"/>
  <c r="DY23" i="28"/>
  <c r="DZ23" i="28"/>
  <c r="EA23" i="28"/>
  <c r="EB23" i="28"/>
  <c r="EC23" i="28"/>
  <c r="ED23" i="28"/>
  <c r="EE23" i="28"/>
  <c r="EF23" i="28"/>
  <c r="EG23" i="28"/>
  <c r="EH23" i="28"/>
  <c r="EI23" i="28"/>
  <c r="EJ23" i="28"/>
  <c r="EK23" i="28"/>
  <c r="EL23" i="28"/>
  <c r="EM23" i="28"/>
  <c r="EN23" i="28"/>
  <c r="EO23" i="28"/>
  <c r="EP23" i="28"/>
  <c r="EQ23" i="28"/>
  <c r="ER23" i="28"/>
  <c r="ES23" i="28"/>
  <c r="ET23" i="28"/>
  <c r="EU23" i="28"/>
  <c r="EV23" i="28"/>
  <c r="EW23" i="28"/>
  <c r="EX23" i="28"/>
  <c r="EY23" i="28"/>
  <c r="EZ23" i="28"/>
  <c r="FA23" i="28"/>
  <c r="FB23" i="28"/>
  <c r="FC23" i="28"/>
  <c r="FD23" i="28"/>
  <c r="FE23" i="28"/>
  <c r="FF23" i="28"/>
  <c r="FG23" i="28"/>
  <c r="FH23" i="28"/>
  <c r="FI23" i="28"/>
  <c r="FJ23" i="28"/>
  <c r="FK23" i="28"/>
  <c r="FL23" i="28"/>
  <c r="FM23" i="28"/>
  <c r="FN23" i="28"/>
  <c r="FO23" i="28"/>
  <c r="FP23" i="28"/>
  <c r="FQ23" i="28"/>
  <c r="FR23" i="28"/>
  <c r="FS23" i="28"/>
  <c r="FT23" i="28"/>
  <c r="FU23" i="28"/>
  <c r="FV23" i="28"/>
  <c r="FW23" i="28"/>
  <c r="FX23" i="28"/>
  <c r="FY23" i="28"/>
  <c r="FZ23" i="28"/>
  <c r="GA23" i="28"/>
  <c r="CV24" i="28"/>
  <c r="CW24" i="28"/>
  <c r="CX24" i="28"/>
  <c r="CY24" i="28"/>
  <c r="CZ24" i="28"/>
  <c r="DA24" i="28"/>
  <c r="DB24" i="28"/>
  <c r="DC24" i="28"/>
  <c r="DD24" i="28"/>
  <c r="DE24" i="28"/>
  <c r="DF24" i="28"/>
  <c r="DG24" i="28"/>
  <c r="DH24" i="28"/>
  <c r="DI24" i="28"/>
  <c r="DJ24" i="28"/>
  <c r="DK24" i="28"/>
  <c r="DL24" i="28"/>
  <c r="DM24" i="28"/>
  <c r="DN24" i="28"/>
  <c r="DO24" i="28"/>
  <c r="DP24" i="28"/>
  <c r="DQ24" i="28"/>
  <c r="DR24" i="28"/>
  <c r="DS24" i="28"/>
  <c r="DT24" i="28"/>
  <c r="DU24" i="28"/>
  <c r="DV24" i="28"/>
  <c r="DW24" i="28"/>
  <c r="DX24" i="28"/>
  <c r="DY24" i="28"/>
  <c r="DZ24" i="28"/>
  <c r="EA24" i="28"/>
  <c r="EB24" i="28"/>
  <c r="EC24" i="28"/>
  <c r="ED24" i="28"/>
  <c r="EE24" i="28"/>
  <c r="EF24" i="28"/>
  <c r="EG24" i="28"/>
  <c r="EH24" i="28"/>
  <c r="EI24" i="28"/>
  <c r="EJ24" i="28"/>
  <c r="EK24" i="28"/>
  <c r="EL24" i="28"/>
  <c r="EM24" i="28"/>
  <c r="EN24" i="28"/>
  <c r="EO24" i="28"/>
  <c r="EP24" i="28"/>
  <c r="EQ24" i="28"/>
  <c r="ER24" i="28"/>
  <c r="ES24" i="28"/>
  <c r="ET24" i="28"/>
  <c r="EU24" i="28"/>
  <c r="EV24" i="28"/>
  <c r="EW24" i="28"/>
  <c r="EX24" i="28"/>
  <c r="EY24" i="28"/>
  <c r="EZ24" i="28"/>
  <c r="FA24" i="28"/>
  <c r="FB24" i="28"/>
  <c r="FC24" i="28"/>
  <c r="FD24" i="28"/>
  <c r="FE24" i="28"/>
  <c r="FF24" i="28"/>
  <c r="FG24" i="28"/>
  <c r="FH24" i="28"/>
  <c r="FI24" i="28"/>
  <c r="FJ24" i="28"/>
  <c r="FK24" i="28"/>
  <c r="FL24" i="28"/>
  <c r="FM24" i="28"/>
  <c r="FN24" i="28"/>
  <c r="FO24" i="28"/>
  <c r="FP24" i="28"/>
  <c r="FQ24" i="28"/>
  <c r="FR24" i="28"/>
  <c r="FS24" i="28"/>
  <c r="FT24" i="28"/>
  <c r="FU24" i="28"/>
  <c r="FV24" i="28"/>
  <c r="FW24" i="28"/>
  <c r="FX24" i="28"/>
  <c r="FY24" i="28"/>
  <c r="FZ24" i="28"/>
  <c r="GA24" i="28"/>
  <c r="CV25" i="28"/>
  <c r="CW25" i="28"/>
  <c r="CX25" i="28"/>
  <c r="CY25" i="28"/>
  <c r="CZ25" i="28"/>
  <c r="DA25" i="28"/>
  <c r="DB25" i="28"/>
  <c r="DC25" i="28"/>
  <c r="DD25" i="28"/>
  <c r="DE25" i="28"/>
  <c r="DF25" i="28"/>
  <c r="DG25" i="28"/>
  <c r="DH25" i="28"/>
  <c r="DI25" i="28"/>
  <c r="DJ25" i="28"/>
  <c r="DK25" i="28"/>
  <c r="DL25" i="28"/>
  <c r="DM25" i="28"/>
  <c r="DN25" i="28"/>
  <c r="DO25" i="28"/>
  <c r="DP25" i="28"/>
  <c r="DQ25" i="28"/>
  <c r="DR25" i="28"/>
  <c r="DS25" i="28"/>
  <c r="DT25" i="28"/>
  <c r="DU25" i="28"/>
  <c r="DV25" i="28"/>
  <c r="DW25" i="28"/>
  <c r="DX25" i="28"/>
  <c r="DY25" i="28"/>
  <c r="DZ25" i="28"/>
  <c r="EA25" i="28"/>
  <c r="EB25" i="28"/>
  <c r="EC25" i="28"/>
  <c r="ED25" i="28"/>
  <c r="EE25" i="28"/>
  <c r="EF25" i="28"/>
  <c r="EG25" i="28"/>
  <c r="EH25" i="28"/>
  <c r="EI25" i="28"/>
  <c r="EJ25" i="28"/>
  <c r="EK25" i="28"/>
  <c r="EL25" i="28"/>
  <c r="EM25" i="28"/>
  <c r="EN25" i="28"/>
  <c r="EO25" i="28"/>
  <c r="EP25" i="28"/>
  <c r="EQ25" i="28"/>
  <c r="ER25" i="28"/>
  <c r="ES25" i="28"/>
  <c r="ET25" i="28"/>
  <c r="EU25" i="28"/>
  <c r="EV25" i="28"/>
  <c r="EW25" i="28"/>
  <c r="EX25" i="28"/>
  <c r="EY25" i="28"/>
  <c r="EZ25" i="28"/>
  <c r="FA25" i="28"/>
  <c r="FB25" i="28"/>
  <c r="FC25" i="28"/>
  <c r="FD25" i="28"/>
  <c r="FE25" i="28"/>
  <c r="FF25" i="28"/>
  <c r="FG25" i="28"/>
  <c r="FH25" i="28"/>
  <c r="FI25" i="28"/>
  <c r="FJ25" i="28"/>
  <c r="FK25" i="28"/>
  <c r="FL25" i="28"/>
  <c r="FM25" i="28"/>
  <c r="FN25" i="28"/>
  <c r="FO25" i="28"/>
  <c r="FP25" i="28"/>
  <c r="FQ25" i="28"/>
  <c r="FR25" i="28"/>
  <c r="FS25" i="28"/>
  <c r="FT25" i="28"/>
  <c r="FU25" i="28"/>
  <c r="FV25" i="28"/>
  <c r="FW25" i="28"/>
  <c r="FX25" i="28"/>
  <c r="FY25" i="28"/>
  <c r="FZ25" i="28"/>
  <c r="GA25" i="28"/>
  <c r="CV26" i="28"/>
  <c r="CW26" i="28"/>
  <c r="CX26" i="28"/>
  <c r="CY26" i="28"/>
  <c r="CZ26" i="28"/>
  <c r="DA26" i="28"/>
  <c r="DB26" i="28"/>
  <c r="DC26" i="28"/>
  <c r="DD26" i="28"/>
  <c r="DE26" i="28"/>
  <c r="DF26" i="28"/>
  <c r="DG26" i="28"/>
  <c r="DH26" i="28"/>
  <c r="DI26" i="28"/>
  <c r="DJ26" i="28"/>
  <c r="DK26" i="28"/>
  <c r="DL26" i="28"/>
  <c r="DM26" i="28"/>
  <c r="DN26" i="28"/>
  <c r="DO26" i="28"/>
  <c r="DP26" i="28"/>
  <c r="DQ26" i="28"/>
  <c r="DR26" i="28"/>
  <c r="DS26" i="28"/>
  <c r="DT26" i="28"/>
  <c r="DU26" i="28"/>
  <c r="DV26" i="28"/>
  <c r="DW26" i="28"/>
  <c r="DX26" i="28"/>
  <c r="DY26" i="28"/>
  <c r="DZ26" i="28"/>
  <c r="EA26" i="28"/>
  <c r="EB26" i="28"/>
  <c r="EC26" i="28"/>
  <c r="ED26" i="28"/>
  <c r="EE26" i="28"/>
  <c r="EF26" i="28"/>
  <c r="EG26" i="28"/>
  <c r="EH26" i="28"/>
  <c r="EI26" i="28"/>
  <c r="EJ26" i="28"/>
  <c r="EK26" i="28"/>
  <c r="EL26" i="28"/>
  <c r="EM26" i="28"/>
  <c r="EN26" i="28"/>
  <c r="EO26" i="28"/>
  <c r="EP26" i="28"/>
  <c r="EQ26" i="28"/>
  <c r="ER26" i="28"/>
  <c r="ES26" i="28"/>
  <c r="ET26" i="28"/>
  <c r="EU26" i="28"/>
  <c r="EV26" i="28"/>
  <c r="EW26" i="28"/>
  <c r="EX26" i="28"/>
  <c r="EY26" i="28"/>
  <c r="EZ26" i="28"/>
  <c r="FA26" i="28"/>
  <c r="FB26" i="28"/>
  <c r="FC26" i="28"/>
  <c r="FD26" i="28"/>
  <c r="FE26" i="28"/>
  <c r="FF26" i="28"/>
  <c r="FG26" i="28"/>
  <c r="FH26" i="28"/>
  <c r="FI26" i="28"/>
  <c r="FJ26" i="28"/>
  <c r="FK26" i="28"/>
  <c r="FL26" i="28"/>
  <c r="FM26" i="28"/>
  <c r="FN26" i="28"/>
  <c r="FO26" i="28"/>
  <c r="FP26" i="28"/>
  <c r="FQ26" i="28"/>
  <c r="FR26" i="28"/>
  <c r="FS26" i="28"/>
  <c r="FT26" i="28"/>
  <c r="FU26" i="28"/>
  <c r="FV26" i="28"/>
  <c r="FW26" i="28"/>
  <c r="FX26" i="28"/>
  <c r="FY26" i="28"/>
  <c r="FZ26" i="28"/>
  <c r="GA26" i="28"/>
  <c r="CV32" i="28"/>
  <c r="CW32" i="28"/>
  <c r="CX32" i="28"/>
  <c r="CY32" i="28"/>
  <c r="CZ32" i="28"/>
  <c r="DA32" i="28"/>
  <c r="DB32" i="28"/>
  <c r="DC32" i="28"/>
  <c r="DD32" i="28"/>
  <c r="DE32" i="28"/>
  <c r="DF32" i="28"/>
  <c r="DG32" i="28"/>
  <c r="DH32" i="28"/>
  <c r="DI32" i="28"/>
  <c r="DJ32" i="28"/>
  <c r="DK32" i="28"/>
  <c r="DL32" i="28"/>
  <c r="DM32" i="28"/>
  <c r="DN32" i="28"/>
  <c r="DO32" i="28"/>
  <c r="DP32" i="28"/>
  <c r="DQ32" i="28"/>
  <c r="DR32" i="28"/>
  <c r="DS32" i="28"/>
  <c r="DT32" i="28"/>
  <c r="DU32" i="28"/>
  <c r="DV32" i="28"/>
  <c r="DW32" i="28"/>
  <c r="DX32" i="28"/>
  <c r="DY32" i="28"/>
  <c r="DZ32" i="28"/>
  <c r="EA32" i="28"/>
  <c r="EB32" i="28"/>
  <c r="EC32" i="28"/>
  <c r="ED32" i="28"/>
  <c r="EE32" i="28"/>
  <c r="EF32" i="28"/>
  <c r="EG32" i="28"/>
  <c r="EH32" i="28"/>
  <c r="EI32" i="28"/>
  <c r="EJ32" i="28"/>
  <c r="EK32" i="28"/>
  <c r="EL32" i="28"/>
  <c r="EM32" i="28"/>
  <c r="EN32" i="28"/>
  <c r="EO32" i="28"/>
  <c r="EP32" i="28"/>
  <c r="EQ32" i="28"/>
  <c r="ER32" i="28"/>
  <c r="ES32" i="28"/>
  <c r="ET32" i="28"/>
  <c r="EU32" i="28"/>
  <c r="EV32" i="28"/>
  <c r="EW32" i="28"/>
  <c r="EX32" i="28"/>
  <c r="EY32" i="28"/>
  <c r="EZ32" i="28"/>
  <c r="FA32" i="28"/>
  <c r="FB32" i="28"/>
  <c r="FC32" i="28"/>
  <c r="FD32" i="28"/>
  <c r="FE32" i="28"/>
  <c r="FF32" i="28"/>
  <c r="FG32" i="28"/>
  <c r="FH32" i="28"/>
  <c r="FI32" i="28"/>
  <c r="FJ32" i="28"/>
  <c r="FK32" i="28"/>
  <c r="FL32" i="28"/>
  <c r="FM32" i="28"/>
  <c r="FN32" i="28"/>
  <c r="FO32" i="28"/>
  <c r="FP32" i="28"/>
  <c r="FQ32" i="28"/>
  <c r="FR32" i="28"/>
  <c r="FS32" i="28"/>
  <c r="FT32" i="28"/>
  <c r="FU32" i="28"/>
  <c r="FV32" i="28"/>
  <c r="FW32" i="28"/>
  <c r="FX32" i="28"/>
  <c r="FY32" i="28"/>
  <c r="FZ32" i="28"/>
  <c r="GA32" i="28"/>
  <c r="CU23" i="28"/>
  <c r="CU24" i="28"/>
  <c r="CU25" i="28"/>
  <c r="CU26" i="28"/>
  <c r="CU32" i="28"/>
  <c r="CW16" i="28"/>
  <c r="CX16" i="28"/>
  <c r="CY16" i="28"/>
  <c r="CZ16" i="28"/>
  <c r="DA16" i="28"/>
  <c r="DB16" i="28"/>
  <c r="DC16" i="28"/>
  <c r="DD16" i="28"/>
  <c r="DE16" i="28"/>
  <c r="DF16" i="28"/>
  <c r="DG16" i="28"/>
  <c r="DH16" i="28"/>
  <c r="DI16" i="28"/>
  <c r="DJ16" i="28"/>
  <c r="DK16" i="28"/>
  <c r="DL16" i="28"/>
  <c r="DM16" i="28"/>
  <c r="DN16" i="28"/>
  <c r="DO16" i="28"/>
  <c r="DP16" i="28"/>
  <c r="DQ16" i="28"/>
  <c r="DR16" i="28"/>
  <c r="DS16" i="28"/>
  <c r="DT16" i="28"/>
  <c r="DU16" i="28"/>
  <c r="DV16" i="28"/>
  <c r="DW16" i="28"/>
  <c r="DX16" i="28"/>
  <c r="DY16" i="28"/>
  <c r="DZ16" i="28"/>
  <c r="EA16" i="28"/>
  <c r="EB16" i="28"/>
  <c r="EC16" i="28"/>
  <c r="ED16" i="28"/>
  <c r="EE16" i="28"/>
  <c r="EF16" i="28"/>
  <c r="EG16" i="28"/>
  <c r="EH16" i="28"/>
  <c r="EI16" i="28"/>
  <c r="EJ16" i="28"/>
  <c r="EK16" i="28"/>
  <c r="EL16" i="28"/>
  <c r="EM16" i="28"/>
  <c r="EN16" i="28"/>
  <c r="EO16" i="28"/>
  <c r="EP16" i="28"/>
  <c r="EQ16" i="28"/>
  <c r="ER16" i="28"/>
  <c r="ES16" i="28"/>
  <c r="ET16" i="28"/>
  <c r="EU16" i="28"/>
  <c r="EV16" i="28"/>
  <c r="EW16" i="28"/>
  <c r="EX16" i="28"/>
  <c r="EY16" i="28"/>
  <c r="EZ16" i="28"/>
  <c r="FA16" i="28"/>
  <c r="FB16" i="28"/>
  <c r="FC16" i="28"/>
  <c r="FD16" i="28"/>
  <c r="FE16" i="28"/>
  <c r="FF16" i="28"/>
  <c r="FG16" i="28"/>
  <c r="FH16" i="28"/>
  <c r="FI16" i="28"/>
  <c r="FJ16" i="28"/>
  <c r="FK16" i="28"/>
  <c r="FL16" i="28"/>
  <c r="FM16" i="28"/>
  <c r="FN16" i="28"/>
  <c r="FO16" i="28"/>
  <c r="FP16" i="28"/>
  <c r="FQ16" i="28"/>
  <c r="FR16" i="28"/>
  <c r="FS16" i="28"/>
  <c r="FT16" i="28"/>
  <c r="FU16" i="28"/>
  <c r="FV16" i="28"/>
  <c r="FW16" i="28"/>
  <c r="FX16" i="28"/>
  <c r="FY16" i="28"/>
  <c r="FZ16" i="28"/>
  <c r="GA16" i="28"/>
  <c r="CW17" i="28"/>
  <c r="CX17" i="28"/>
  <c r="CY17" i="28"/>
  <c r="CZ17" i="28"/>
  <c r="DA17" i="28"/>
  <c r="DB17" i="28"/>
  <c r="DC17" i="28"/>
  <c r="DD17" i="28"/>
  <c r="DE17" i="28"/>
  <c r="DF17" i="28"/>
  <c r="DG17" i="28"/>
  <c r="DH17" i="28"/>
  <c r="DI17" i="28"/>
  <c r="DJ17" i="28"/>
  <c r="DK17" i="28"/>
  <c r="DL17" i="28"/>
  <c r="DM17" i="28"/>
  <c r="DN17" i="28"/>
  <c r="DO17" i="28"/>
  <c r="DP17" i="28"/>
  <c r="DQ17" i="28"/>
  <c r="DR17" i="28"/>
  <c r="DS17" i="28"/>
  <c r="DT17" i="28"/>
  <c r="DU17" i="28"/>
  <c r="DV17" i="28"/>
  <c r="DW17" i="28"/>
  <c r="DX17" i="28"/>
  <c r="DY17" i="28"/>
  <c r="DZ17" i="28"/>
  <c r="EA17" i="28"/>
  <c r="EB17" i="28"/>
  <c r="EC17" i="28"/>
  <c r="ED17" i="28"/>
  <c r="EE17" i="28"/>
  <c r="EF17" i="28"/>
  <c r="EG17" i="28"/>
  <c r="EH17" i="28"/>
  <c r="EI17" i="28"/>
  <c r="EJ17" i="28"/>
  <c r="EK17" i="28"/>
  <c r="EL17" i="28"/>
  <c r="EM17" i="28"/>
  <c r="EN17" i="28"/>
  <c r="EO17" i="28"/>
  <c r="EP17" i="28"/>
  <c r="EQ17" i="28"/>
  <c r="ER17" i="28"/>
  <c r="ES17" i="28"/>
  <c r="ET17" i="28"/>
  <c r="EU17" i="28"/>
  <c r="EV17" i="28"/>
  <c r="EW17" i="28"/>
  <c r="EX17" i="28"/>
  <c r="EY17" i="28"/>
  <c r="EZ17" i="28"/>
  <c r="FA17" i="28"/>
  <c r="FB17" i="28"/>
  <c r="FC17" i="28"/>
  <c r="FD17" i="28"/>
  <c r="FE17" i="28"/>
  <c r="FF17" i="28"/>
  <c r="FG17" i="28"/>
  <c r="FH17" i="28"/>
  <c r="FI17" i="28"/>
  <c r="FJ17" i="28"/>
  <c r="FK17" i="28"/>
  <c r="FL17" i="28"/>
  <c r="FM17" i="28"/>
  <c r="FN17" i="28"/>
  <c r="FO17" i="28"/>
  <c r="FP17" i="28"/>
  <c r="FQ17" i="28"/>
  <c r="FR17" i="28"/>
  <c r="FS17" i="28"/>
  <c r="FT17" i="28"/>
  <c r="FU17" i="28"/>
  <c r="FV17" i="28"/>
  <c r="FW17" i="28"/>
  <c r="FX17" i="28"/>
  <c r="FY17" i="28"/>
  <c r="FZ17" i="28"/>
  <c r="GA17" i="28"/>
  <c r="CW18" i="28"/>
  <c r="CX18" i="28"/>
  <c r="CY18" i="28"/>
  <c r="CZ18" i="28"/>
  <c r="DA18" i="28"/>
  <c r="DB18" i="28"/>
  <c r="DC18" i="28"/>
  <c r="DD18" i="28"/>
  <c r="DE18" i="28"/>
  <c r="DF18" i="28"/>
  <c r="DG18" i="28"/>
  <c r="DH18" i="28"/>
  <c r="DI18" i="28"/>
  <c r="DJ18" i="28"/>
  <c r="DK18" i="28"/>
  <c r="DL18" i="28"/>
  <c r="DM18" i="28"/>
  <c r="DN18" i="28"/>
  <c r="DO18" i="28"/>
  <c r="DP18" i="28"/>
  <c r="DQ18" i="28"/>
  <c r="DR18" i="28"/>
  <c r="DS18" i="28"/>
  <c r="DT18" i="28"/>
  <c r="DU18" i="28"/>
  <c r="DV18" i="28"/>
  <c r="DW18" i="28"/>
  <c r="DX18" i="28"/>
  <c r="DY18" i="28"/>
  <c r="DZ18" i="28"/>
  <c r="EA18" i="28"/>
  <c r="EB18" i="28"/>
  <c r="EC18" i="28"/>
  <c r="ED18" i="28"/>
  <c r="EE18" i="28"/>
  <c r="EF18" i="28"/>
  <c r="EG18" i="28"/>
  <c r="EH18" i="28"/>
  <c r="EI18" i="28"/>
  <c r="EJ18" i="28"/>
  <c r="EK18" i="28"/>
  <c r="EL18" i="28"/>
  <c r="EM18" i="28"/>
  <c r="EN18" i="28"/>
  <c r="EO18" i="28"/>
  <c r="EP18" i="28"/>
  <c r="EQ18" i="28"/>
  <c r="ER18" i="28"/>
  <c r="ES18" i="28"/>
  <c r="ET18" i="28"/>
  <c r="EU18" i="28"/>
  <c r="EV18" i="28"/>
  <c r="EW18" i="28"/>
  <c r="EX18" i="28"/>
  <c r="EY18" i="28"/>
  <c r="EZ18" i="28"/>
  <c r="FA18" i="28"/>
  <c r="FB18" i="28"/>
  <c r="FC18" i="28"/>
  <c r="FD18" i="28"/>
  <c r="FE18" i="28"/>
  <c r="FF18" i="28"/>
  <c r="FG18" i="28"/>
  <c r="FH18" i="28"/>
  <c r="FI18" i="28"/>
  <c r="FJ18" i="28"/>
  <c r="FK18" i="28"/>
  <c r="FL18" i="28"/>
  <c r="FM18" i="28"/>
  <c r="FN18" i="28"/>
  <c r="FO18" i="28"/>
  <c r="FP18" i="28"/>
  <c r="FQ18" i="28"/>
  <c r="FR18" i="28"/>
  <c r="FS18" i="28"/>
  <c r="FT18" i="28"/>
  <c r="FU18" i="28"/>
  <c r="FV18" i="28"/>
  <c r="FW18" i="28"/>
  <c r="FX18" i="28"/>
  <c r="FY18" i="28"/>
  <c r="FZ18" i="28"/>
  <c r="GA18" i="28"/>
  <c r="CW19" i="28"/>
  <c r="CX19" i="28"/>
  <c r="CY19" i="28"/>
  <c r="CZ19" i="28"/>
  <c r="DA19" i="28"/>
  <c r="DB19" i="28"/>
  <c r="DC19" i="28"/>
  <c r="DD19" i="28"/>
  <c r="DE19" i="28"/>
  <c r="DF19" i="28"/>
  <c r="DG19" i="28"/>
  <c r="DH19" i="28"/>
  <c r="DI19" i="28"/>
  <c r="DJ19" i="28"/>
  <c r="DK19" i="28"/>
  <c r="DL19" i="28"/>
  <c r="DM19" i="28"/>
  <c r="DN19" i="28"/>
  <c r="DO19" i="28"/>
  <c r="DP19" i="28"/>
  <c r="DQ19" i="28"/>
  <c r="DR19" i="28"/>
  <c r="DS19" i="28"/>
  <c r="DT19" i="28"/>
  <c r="DU19" i="28"/>
  <c r="DV19" i="28"/>
  <c r="DW19" i="28"/>
  <c r="DX19" i="28"/>
  <c r="DY19" i="28"/>
  <c r="DZ19" i="28"/>
  <c r="EA19" i="28"/>
  <c r="EB19" i="28"/>
  <c r="EC19" i="28"/>
  <c r="ED19" i="28"/>
  <c r="EE19" i="28"/>
  <c r="EF19" i="28"/>
  <c r="EG19" i="28"/>
  <c r="EH19" i="28"/>
  <c r="EI19" i="28"/>
  <c r="EJ19" i="28"/>
  <c r="EK19" i="28"/>
  <c r="EL19" i="28"/>
  <c r="EM19" i="28"/>
  <c r="EN19" i="28"/>
  <c r="EO19" i="28"/>
  <c r="EP19" i="28"/>
  <c r="EQ19" i="28"/>
  <c r="ER19" i="28"/>
  <c r="ES19" i="28"/>
  <c r="ET19" i="28"/>
  <c r="EU19" i="28"/>
  <c r="EV19" i="28"/>
  <c r="EW19" i="28"/>
  <c r="EX19" i="28"/>
  <c r="EY19" i="28"/>
  <c r="EZ19" i="28"/>
  <c r="FA19" i="28"/>
  <c r="FB19" i="28"/>
  <c r="FC19" i="28"/>
  <c r="FD19" i="28"/>
  <c r="FE19" i="28"/>
  <c r="FF19" i="28"/>
  <c r="FG19" i="28"/>
  <c r="FH19" i="28"/>
  <c r="FI19" i="28"/>
  <c r="FJ19" i="28"/>
  <c r="FK19" i="28"/>
  <c r="FL19" i="28"/>
  <c r="FM19" i="28"/>
  <c r="FN19" i="28"/>
  <c r="FO19" i="28"/>
  <c r="FP19" i="28"/>
  <c r="FQ19" i="28"/>
  <c r="FR19" i="28"/>
  <c r="FS19" i="28"/>
  <c r="FT19" i="28"/>
  <c r="FU19" i="28"/>
  <c r="FV19" i="28"/>
  <c r="FW19" i="28"/>
  <c r="FX19" i="28"/>
  <c r="FY19" i="28"/>
  <c r="FZ19" i="28"/>
  <c r="GA19" i="28"/>
  <c r="CV17" i="28"/>
  <c r="CV18" i="28"/>
  <c r="CV19" i="28"/>
  <c r="CV16" i="28"/>
  <c r="CW15" i="28"/>
  <c r="CX15" i="28"/>
  <c r="CY15" i="28"/>
  <c r="CZ15" i="28"/>
  <c r="DA15" i="28"/>
  <c r="DB15" i="28"/>
  <c r="DC15" i="28"/>
  <c r="DD15" i="28"/>
  <c r="DE15" i="28"/>
  <c r="DF15" i="28"/>
  <c r="DG15" i="28"/>
  <c r="DH15" i="28"/>
  <c r="DI15" i="28"/>
  <c r="DJ15" i="28"/>
  <c r="DK15" i="28"/>
  <c r="DL15" i="28"/>
  <c r="DM15" i="28"/>
  <c r="DN15" i="28"/>
  <c r="DO15" i="28"/>
  <c r="DP15" i="28"/>
  <c r="DQ15" i="28"/>
  <c r="DR15" i="28"/>
  <c r="DS15" i="28"/>
  <c r="DT15" i="28"/>
  <c r="DU15" i="28"/>
  <c r="DV15" i="28"/>
  <c r="DW15" i="28"/>
  <c r="DX15" i="28"/>
  <c r="DY15" i="28"/>
  <c r="DZ15" i="28"/>
  <c r="EA15" i="28"/>
  <c r="EB15" i="28"/>
  <c r="EC15" i="28"/>
  <c r="ED15" i="28"/>
  <c r="EE15" i="28"/>
  <c r="EF15" i="28"/>
  <c r="EG15" i="28"/>
  <c r="EH15" i="28"/>
  <c r="EI15" i="28"/>
  <c r="EJ15" i="28"/>
  <c r="EK15" i="28"/>
  <c r="EL15" i="28"/>
  <c r="EM15" i="28"/>
  <c r="EN15" i="28"/>
  <c r="EO15" i="28"/>
  <c r="EP15" i="28"/>
  <c r="EQ15" i="28"/>
  <c r="ER15" i="28"/>
  <c r="ES15" i="28"/>
  <c r="ET15" i="28"/>
  <c r="EU15" i="28"/>
  <c r="EV15" i="28"/>
  <c r="EW15" i="28"/>
  <c r="EX15" i="28"/>
  <c r="EY15" i="28"/>
  <c r="EZ15" i="28"/>
  <c r="FA15" i="28"/>
  <c r="FB15" i="28"/>
  <c r="FC15" i="28"/>
  <c r="FD15" i="28"/>
  <c r="FE15" i="28"/>
  <c r="FF15" i="28"/>
  <c r="FG15" i="28"/>
  <c r="FH15" i="28"/>
  <c r="FI15" i="28"/>
  <c r="FJ15" i="28"/>
  <c r="FK15" i="28"/>
  <c r="FL15" i="28"/>
  <c r="FM15" i="28"/>
  <c r="FN15" i="28"/>
  <c r="FO15" i="28"/>
  <c r="FP15" i="28"/>
  <c r="FQ15" i="28"/>
  <c r="FR15" i="28"/>
  <c r="FS15" i="28"/>
  <c r="FT15" i="28"/>
  <c r="FU15" i="28"/>
  <c r="FV15" i="28"/>
  <c r="FW15" i="28"/>
  <c r="FX15" i="28"/>
  <c r="FY15" i="28"/>
  <c r="FZ15" i="28"/>
  <c r="GA15" i="28"/>
  <c r="CV15" i="28"/>
  <c r="FX14" i="28"/>
  <c r="FY14" i="28"/>
  <c r="FZ14" i="28"/>
  <c r="GA14" i="28"/>
  <c r="DP14" i="28"/>
  <c r="DQ14" i="28"/>
  <c r="DR14" i="28"/>
  <c r="DS14" i="28"/>
  <c r="DT14" i="28"/>
  <c r="DU14" i="28"/>
  <c r="DV14" i="28"/>
  <c r="DW14" i="28"/>
  <c r="DX14" i="28"/>
  <c r="DY14" i="28"/>
  <c r="DZ14" i="28"/>
  <c r="EA14" i="28"/>
  <c r="EB14" i="28"/>
  <c r="EC14" i="28"/>
  <c r="ED14" i="28"/>
  <c r="EE14" i="28"/>
  <c r="EF14" i="28"/>
  <c r="EG14" i="28"/>
  <c r="EH14" i="28"/>
  <c r="EI14" i="28"/>
  <c r="EJ14" i="28"/>
  <c r="EK14" i="28"/>
  <c r="EL14" i="28"/>
  <c r="EM14" i="28"/>
  <c r="EN14" i="28"/>
  <c r="EO14" i="28"/>
  <c r="EP14" i="28"/>
  <c r="EQ14" i="28"/>
  <c r="ER14" i="28"/>
  <c r="ES14" i="28"/>
  <c r="ET14" i="28"/>
  <c r="EU14" i="28"/>
  <c r="EV14" i="28"/>
  <c r="EW14" i="28"/>
  <c r="EX14" i="28"/>
  <c r="EY14" i="28"/>
  <c r="EZ14" i="28"/>
  <c r="FA14" i="28"/>
  <c r="FB14" i="28"/>
  <c r="FC14" i="28"/>
  <c r="FD14" i="28"/>
  <c r="FE14" i="28"/>
  <c r="FF14" i="28"/>
  <c r="FG14" i="28"/>
  <c r="FH14" i="28"/>
  <c r="FI14" i="28"/>
  <c r="FJ14" i="28"/>
  <c r="FK14" i="28"/>
  <c r="FL14" i="28"/>
  <c r="FM14" i="28"/>
  <c r="FN14" i="28"/>
  <c r="FO14" i="28"/>
  <c r="FP14" i="28"/>
  <c r="FQ14" i="28"/>
  <c r="FR14" i="28"/>
  <c r="FS14" i="28"/>
  <c r="FT14" i="28"/>
  <c r="FU14" i="28"/>
  <c r="FV14" i="28"/>
  <c r="FW14" i="28"/>
  <c r="CW14" i="28"/>
  <c r="CX14" i="28"/>
  <c r="CY14" i="28"/>
  <c r="CZ14" i="28"/>
  <c r="DA14" i="28"/>
  <c r="DB14" i="28"/>
  <c r="DC14" i="28"/>
  <c r="DD14" i="28"/>
  <c r="DE14" i="28"/>
  <c r="DF14" i="28"/>
  <c r="DG14" i="28"/>
  <c r="DH14" i="28"/>
  <c r="DI14" i="28"/>
  <c r="DJ14" i="28"/>
  <c r="DK14" i="28"/>
  <c r="DL14" i="28"/>
  <c r="DM14" i="28"/>
  <c r="DN14" i="28"/>
  <c r="DO14" i="28"/>
  <c r="CV14" i="28"/>
  <c r="CU14" i="28"/>
  <c r="CU17" i="28"/>
  <c r="CU18" i="28"/>
  <c r="CU19" i="28"/>
  <c r="CU20" i="28"/>
  <c r="CU21" i="28"/>
  <c r="CU22" i="28"/>
  <c r="CU16" i="28"/>
  <c r="CU15" i="28"/>
  <c r="O34" i="28"/>
  <c r="P34" i="28"/>
  <c r="Q34" i="28"/>
  <c r="R34" i="28"/>
  <c r="R37" i="28"/>
  <c r="S34" i="28"/>
  <c r="S37" i="28"/>
  <c r="T34" i="28"/>
  <c r="T37" i="28"/>
  <c r="U34" i="28"/>
  <c r="U37" i="28"/>
  <c r="V34" i="28"/>
  <c r="W34" i="28"/>
  <c r="X34" i="28"/>
  <c r="Y34" i="28"/>
  <c r="Z34" i="28"/>
  <c r="Z38" i="28"/>
  <c r="AA34" i="28"/>
  <c r="AA37" i="28"/>
  <c r="AB34" i="28"/>
  <c r="AB37" i="28"/>
  <c r="AC34" i="28"/>
  <c r="AC37" i="28"/>
  <c r="AD34" i="28"/>
  <c r="AE34" i="28"/>
  <c r="AF34" i="28"/>
  <c r="AG34" i="28"/>
  <c r="AH34" i="28"/>
  <c r="AH38" i="28"/>
  <c r="AI34" i="28"/>
  <c r="AI37" i="28"/>
  <c r="AJ34" i="28"/>
  <c r="AJ37" i="28"/>
  <c r="AK34" i="28"/>
  <c r="AK37" i="28"/>
  <c r="AL34" i="28"/>
  <c r="AM34" i="28"/>
  <c r="AN34" i="28"/>
  <c r="AO34" i="28"/>
  <c r="AP34" i="28"/>
  <c r="AP37" i="28"/>
  <c r="AQ34" i="28"/>
  <c r="AQ37" i="28"/>
  <c r="AR34" i="28"/>
  <c r="AR37" i="28"/>
  <c r="AS34" i="28"/>
  <c r="AS37" i="28"/>
  <c r="AT34" i="28"/>
  <c r="AU34" i="28"/>
  <c r="AV34" i="28"/>
  <c r="AW34" i="28"/>
  <c r="AX34" i="28"/>
  <c r="AX38" i="28"/>
  <c r="AY34" i="28"/>
  <c r="AY37" i="28"/>
  <c r="AZ34" i="28"/>
  <c r="AZ37" i="28"/>
  <c r="BA34" i="28"/>
  <c r="BA37" i="28"/>
  <c r="BB34" i="28"/>
  <c r="BC34" i="28"/>
  <c r="BD34" i="28"/>
  <c r="BE34" i="28"/>
  <c r="BF34" i="28"/>
  <c r="BF38" i="28"/>
  <c r="BG34" i="28"/>
  <c r="BG37" i="28"/>
  <c r="BH34" i="28"/>
  <c r="BH37" i="28"/>
  <c r="BI34" i="28"/>
  <c r="BI37" i="28"/>
  <c r="BJ34" i="28"/>
  <c r="BK34" i="28"/>
  <c r="BL34" i="28"/>
  <c r="BM34" i="28"/>
  <c r="BN34" i="28"/>
  <c r="BN37" i="28"/>
  <c r="BO34" i="28"/>
  <c r="BO37" i="28"/>
  <c r="BP34" i="28"/>
  <c r="BP37" i="28"/>
  <c r="BQ34" i="28"/>
  <c r="BQ37" i="28"/>
  <c r="BR34" i="28"/>
  <c r="BS34" i="28"/>
  <c r="BT34" i="28"/>
  <c r="BU34" i="28"/>
  <c r="BV34" i="28"/>
  <c r="BV38" i="28"/>
  <c r="BW34" i="28"/>
  <c r="BW37" i="28"/>
  <c r="BX34" i="28"/>
  <c r="BX37" i="28"/>
  <c r="BY34" i="28"/>
  <c r="BY37" i="28"/>
  <c r="BZ34" i="28"/>
  <c r="CA34" i="28"/>
  <c r="CB34" i="28"/>
  <c r="CC34" i="28"/>
  <c r="CD34" i="28"/>
  <c r="CD37" i="28"/>
  <c r="CE34" i="28"/>
  <c r="CE37" i="28"/>
  <c r="CF34" i="28"/>
  <c r="CF37" i="28"/>
  <c r="CG34" i="28"/>
  <c r="CG37" i="28"/>
  <c r="CH34" i="28"/>
  <c r="CI34" i="28"/>
  <c r="CJ34" i="28"/>
  <c r="CK34" i="28"/>
  <c r="CL34" i="28"/>
  <c r="CL38" i="28"/>
  <c r="CM34" i="28"/>
  <c r="CM37" i="28"/>
  <c r="CN34" i="28"/>
  <c r="CN37" i="28"/>
  <c r="CO34" i="28"/>
  <c r="CO37" i="28"/>
  <c r="CP34" i="28"/>
  <c r="CQ34" i="28"/>
  <c r="CR34" i="28"/>
  <c r="CS34" i="28"/>
  <c r="CT34" i="28"/>
  <c r="CT38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AG35" i="28"/>
  <c r="AH35" i="28"/>
  <c r="AI35" i="28"/>
  <c r="AJ35" i="28"/>
  <c r="AK35" i="28"/>
  <c r="AL35" i="28"/>
  <c r="AM35" i="28"/>
  <c r="AN35" i="28"/>
  <c r="AO35" i="28"/>
  <c r="AP35" i="28"/>
  <c r="AQ35" i="28"/>
  <c r="AR35" i="28"/>
  <c r="AS35" i="28"/>
  <c r="AT35" i="28"/>
  <c r="AU35" i="28"/>
  <c r="AV35" i="28"/>
  <c r="AW35" i="28"/>
  <c r="AX35" i="28"/>
  <c r="AY35" i="28"/>
  <c r="AZ35" i="28"/>
  <c r="BA35" i="28"/>
  <c r="BB35" i="28"/>
  <c r="BC35" i="28"/>
  <c r="BD35" i="28"/>
  <c r="BE35" i="28"/>
  <c r="BF35" i="28"/>
  <c r="BG35" i="28"/>
  <c r="BH35" i="28"/>
  <c r="BI35" i="28"/>
  <c r="BJ35" i="28"/>
  <c r="BK35" i="28"/>
  <c r="BL35" i="28"/>
  <c r="BM35" i="28"/>
  <c r="BN35" i="28"/>
  <c r="BO35" i="28"/>
  <c r="BP35" i="28"/>
  <c r="BQ35" i="28"/>
  <c r="BR35" i="28"/>
  <c r="BS35" i="28"/>
  <c r="BT35" i="28"/>
  <c r="BU35" i="28"/>
  <c r="BV35" i="28"/>
  <c r="BW35" i="28"/>
  <c r="BX35" i="28"/>
  <c r="BY35" i="28"/>
  <c r="BZ35" i="28"/>
  <c r="CA35" i="28"/>
  <c r="CB35" i="28"/>
  <c r="CC35" i="28"/>
  <c r="CD35" i="28"/>
  <c r="CE35" i="28"/>
  <c r="CF35" i="28"/>
  <c r="CG35" i="28"/>
  <c r="CH35" i="28"/>
  <c r="CI35" i="28"/>
  <c r="CJ35" i="28"/>
  <c r="CK35" i="28"/>
  <c r="CL35" i="28"/>
  <c r="CM35" i="28"/>
  <c r="CN35" i="28"/>
  <c r="CO35" i="28"/>
  <c r="CP35" i="28"/>
  <c r="CQ35" i="28"/>
  <c r="CR35" i="28"/>
  <c r="CS35" i="28"/>
  <c r="CT35" i="28"/>
  <c r="O36" i="28"/>
  <c r="P36" i="28"/>
  <c r="Q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BK36" i="28"/>
  <c r="BL36" i="28"/>
  <c r="BM36" i="28"/>
  <c r="BN36" i="28"/>
  <c r="BO36" i="28"/>
  <c r="BP36" i="28"/>
  <c r="BQ36" i="28"/>
  <c r="BR36" i="28"/>
  <c r="BS36" i="28"/>
  <c r="BT36" i="28"/>
  <c r="BU36" i="28"/>
  <c r="BV36" i="28"/>
  <c r="BW36" i="28"/>
  <c r="BX36" i="28"/>
  <c r="BY36" i="28"/>
  <c r="BZ36" i="28"/>
  <c r="CA36" i="28"/>
  <c r="CB36" i="28"/>
  <c r="CC36" i="28"/>
  <c r="CD36" i="28"/>
  <c r="CE36" i="28"/>
  <c r="CF36" i="28"/>
  <c r="CG36" i="28"/>
  <c r="CH36" i="28"/>
  <c r="CI36" i="28"/>
  <c r="CJ36" i="28"/>
  <c r="CK36" i="28"/>
  <c r="CL36" i="28"/>
  <c r="CM36" i="28"/>
  <c r="CN36" i="28"/>
  <c r="CO36" i="28"/>
  <c r="CP36" i="28"/>
  <c r="CQ36" i="28"/>
  <c r="CR36" i="28"/>
  <c r="CS36" i="28"/>
  <c r="CT36" i="28"/>
  <c r="O37" i="28"/>
  <c r="P37" i="28"/>
  <c r="Q37" i="28"/>
  <c r="V37" i="28"/>
  <c r="W37" i="28"/>
  <c r="X37" i="28"/>
  <c r="Y37" i="28"/>
  <c r="Z37" i="28"/>
  <c r="AD37" i="28"/>
  <c r="AE37" i="28"/>
  <c r="AF37" i="28"/>
  <c r="AG37" i="28"/>
  <c r="AH37" i="28"/>
  <c r="AL37" i="28"/>
  <c r="AM37" i="28"/>
  <c r="AN37" i="28"/>
  <c r="AO37" i="28"/>
  <c r="AT37" i="28"/>
  <c r="AU37" i="28"/>
  <c r="AV37" i="28"/>
  <c r="AW37" i="28"/>
  <c r="AX37" i="28"/>
  <c r="BB37" i="28"/>
  <c r="BC37" i="28"/>
  <c r="BD37" i="28"/>
  <c r="BE37" i="28"/>
  <c r="BF37" i="28"/>
  <c r="BJ37" i="28"/>
  <c r="BK37" i="28"/>
  <c r="BL37" i="28"/>
  <c r="BM37" i="28"/>
  <c r="BR37" i="28"/>
  <c r="BS37" i="28"/>
  <c r="BT37" i="28"/>
  <c r="BU37" i="28"/>
  <c r="BV37" i="28"/>
  <c r="BZ37" i="28"/>
  <c r="CA37" i="28"/>
  <c r="CB37" i="28"/>
  <c r="CC37" i="28"/>
  <c r="CH37" i="28"/>
  <c r="CI37" i="28"/>
  <c r="CJ37" i="28"/>
  <c r="CK37" i="28"/>
  <c r="CL37" i="28"/>
  <c r="CP37" i="28"/>
  <c r="CQ37" i="28"/>
  <c r="CR37" i="28"/>
  <c r="CS37" i="28"/>
  <c r="CT37" i="28"/>
  <c r="O38" i="28"/>
  <c r="P38" i="28"/>
  <c r="Q38" i="28"/>
  <c r="T38" i="28"/>
  <c r="U38" i="28"/>
  <c r="V38" i="28"/>
  <c r="W38" i="28"/>
  <c r="X38" i="28"/>
  <c r="Y38" i="28"/>
  <c r="AB38" i="28"/>
  <c r="AC38" i="28"/>
  <c r="AD38" i="28"/>
  <c r="AE38" i="28"/>
  <c r="AF38" i="28"/>
  <c r="AG38" i="28"/>
  <c r="AJ38" i="28"/>
  <c r="AK38" i="28"/>
  <c r="AL38" i="28"/>
  <c r="AM38" i="28"/>
  <c r="AN38" i="28"/>
  <c r="AO38" i="28"/>
  <c r="AR38" i="28"/>
  <c r="AS38" i="28"/>
  <c r="AT38" i="28"/>
  <c r="AU38" i="28"/>
  <c r="AV38" i="28"/>
  <c r="AW38" i="28"/>
  <c r="AZ38" i="28"/>
  <c r="BA38" i="28"/>
  <c r="BB38" i="28"/>
  <c r="BC38" i="28"/>
  <c r="BD38" i="28"/>
  <c r="BE38" i="28"/>
  <c r="BH38" i="28"/>
  <c r="BI38" i="28"/>
  <c r="BJ38" i="28"/>
  <c r="BK38" i="28"/>
  <c r="BL38" i="28"/>
  <c r="BM38" i="28"/>
  <c r="BP38" i="28"/>
  <c r="BQ38" i="28"/>
  <c r="BR38" i="28"/>
  <c r="BS38" i="28"/>
  <c r="BT38" i="28"/>
  <c r="BU38" i="28"/>
  <c r="BX38" i="28"/>
  <c r="BY38" i="28"/>
  <c r="BZ38" i="28"/>
  <c r="CA38" i="28"/>
  <c r="CB38" i="28"/>
  <c r="CC38" i="28"/>
  <c r="CF38" i="28"/>
  <c r="CG38" i="28"/>
  <c r="CH38" i="28"/>
  <c r="CI38" i="28"/>
  <c r="CJ38" i="28"/>
  <c r="CK38" i="28"/>
  <c r="CN38" i="28"/>
  <c r="CO38" i="28"/>
  <c r="CP38" i="28"/>
  <c r="CQ38" i="28"/>
  <c r="CR38" i="28"/>
  <c r="CS38" i="28"/>
  <c r="N34" i="28"/>
  <c r="N38" i="28"/>
  <c r="N35" i="28"/>
  <c r="N36" i="28"/>
  <c r="N37" i="28"/>
  <c r="D34" i="28"/>
  <c r="E34" i="28"/>
  <c r="F34" i="28"/>
  <c r="F37" i="28"/>
  <c r="G34" i="28"/>
  <c r="G38" i="28"/>
  <c r="H34" i="28"/>
  <c r="I34" i="28"/>
  <c r="I38" i="28"/>
  <c r="J34" i="28"/>
  <c r="J37" i="28"/>
  <c r="K34" i="28"/>
  <c r="L34" i="28"/>
  <c r="D35" i="28"/>
  <c r="E35" i="28"/>
  <c r="F35" i="28"/>
  <c r="G35" i="28"/>
  <c r="H35" i="28"/>
  <c r="I35" i="28"/>
  <c r="J35" i="28"/>
  <c r="K35" i="28"/>
  <c r="L35" i="28"/>
  <c r="D36" i="28"/>
  <c r="E36" i="28"/>
  <c r="F36" i="28"/>
  <c r="G36" i="28"/>
  <c r="H36" i="28"/>
  <c r="I36" i="28"/>
  <c r="J36" i="28"/>
  <c r="K36" i="28"/>
  <c r="L36" i="28"/>
  <c r="D37" i="28"/>
  <c r="E37" i="28"/>
  <c r="G37" i="28"/>
  <c r="K37" i="28"/>
  <c r="L37" i="28"/>
  <c r="D38" i="28"/>
  <c r="E38" i="28"/>
  <c r="F38" i="28"/>
  <c r="K38" i="28"/>
  <c r="L38" i="28"/>
  <c r="C34" i="28"/>
  <c r="C38" i="28"/>
  <c r="C37" i="28"/>
  <c r="C36" i="28"/>
  <c r="C35" i="28"/>
  <c r="C7" i="12"/>
  <c r="C8" i="12"/>
  <c r="C9" i="12"/>
  <c r="C10" i="12"/>
  <c r="C11" i="12"/>
  <c r="K14" i="12"/>
  <c r="L14" i="12"/>
  <c r="M14" i="12"/>
  <c r="N14" i="12"/>
  <c r="O14" i="12"/>
  <c r="P14" i="12"/>
  <c r="Q14" i="12"/>
  <c r="R14" i="12"/>
  <c r="K15" i="12"/>
  <c r="L15" i="12"/>
  <c r="M15" i="12"/>
  <c r="N15" i="12"/>
  <c r="O15" i="12"/>
  <c r="P15" i="12"/>
  <c r="Q15" i="12"/>
  <c r="R15" i="12"/>
  <c r="K16" i="12"/>
  <c r="L16" i="12"/>
  <c r="M16" i="12"/>
  <c r="N16" i="12"/>
  <c r="O16" i="12"/>
  <c r="P16" i="12"/>
  <c r="Q16" i="12"/>
  <c r="R16" i="12"/>
  <c r="K17" i="12"/>
  <c r="L17" i="12"/>
  <c r="M17" i="12"/>
  <c r="N17" i="12"/>
  <c r="O17" i="12"/>
  <c r="P17" i="12"/>
  <c r="Q17" i="12"/>
  <c r="R17" i="12"/>
  <c r="K18" i="12"/>
  <c r="L18" i="12"/>
  <c r="M18" i="12"/>
  <c r="N18" i="12"/>
  <c r="O18" i="12"/>
  <c r="P18" i="12"/>
  <c r="Q18" i="12"/>
  <c r="R18" i="12"/>
  <c r="K19" i="12"/>
  <c r="L19" i="12"/>
  <c r="M19" i="12"/>
  <c r="N19" i="12"/>
  <c r="O19" i="12"/>
  <c r="P19" i="12"/>
  <c r="Q19" i="12"/>
  <c r="R19" i="12"/>
  <c r="K20" i="12"/>
  <c r="L20" i="12"/>
  <c r="M20" i="12"/>
  <c r="N20" i="12"/>
  <c r="O20" i="12"/>
  <c r="P20" i="12"/>
  <c r="Q20" i="12"/>
  <c r="R20" i="12"/>
  <c r="K21" i="12"/>
  <c r="L21" i="12"/>
  <c r="M21" i="12"/>
  <c r="N21" i="12"/>
  <c r="O21" i="12"/>
  <c r="P21" i="12"/>
  <c r="Q21" i="12"/>
  <c r="R21" i="12"/>
  <c r="K22" i="12"/>
  <c r="L22" i="12"/>
  <c r="M22" i="12"/>
  <c r="N22" i="12"/>
  <c r="O22" i="12"/>
  <c r="P22" i="12"/>
  <c r="Q22" i="12"/>
  <c r="R22" i="12"/>
  <c r="K23" i="12"/>
  <c r="L23" i="12"/>
  <c r="M23" i="12"/>
  <c r="N23" i="12"/>
  <c r="O23" i="12"/>
  <c r="P23" i="12"/>
  <c r="Q23" i="12"/>
  <c r="R23" i="12"/>
  <c r="K24" i="12"/>
  <c r="L24" i="12"/>
  <c r="M24" i="12"/>
  <c r="N24" i="12"/>
  <c r="O24" i="12"/>
  <c r="P24" i="12"/>
  <c r="Q24" i="12"/>
  <c r="R24" i="12"/>
  <c r="K25" i="12"/>
  <c r="L25" i="12"/>
  <c r="M25" i="12"/>
  <c r="N25" i="12"/>
  <c r="O25" i="12"/>
  <c r="P25" i="12"/>
  <c r="Q25" i="12"/>
  <c r="R25" i="12"/>
  <c r="K26" i="12"/>
  <c r="L26" i="12"/>
  <c r="M26" i="12"/>
  <c r="N26" i="12"/>
  <c r="O26" i="12"/>
  <c r="P26" i="12"/>
  <c r="Q26" i="12"/>
  <c r="R26" i="12"/>
  <c r="K27" i="12"/>
  <c r="L27" i="12"/>
  <c r="M27" i="12"/>
  <c r="N27" i="12"/>
  <c r="O27" i="12"/>
  <c r="P27" i="12"/>
  <c r="Q27" i="12"/>
  <c r="R27" i="12"/>
  <c r="K28" i="12"/>
  <c r="L28" i="12"/>
  <c r="M28" i="12"/>
  <c r="N28" i="12"/>
  <c r="O28" i="12"/>
  <c r="P28" i="12"/>
  <c r="Q28" i="12"/>
  <c r="R28" i="12"/>
  <c r="K29" i="12"/>
  <c r="L29" i="12"/>
  <c r="M29" i="12"/>
  <c r="N29" i="12"/>
  <c r="O29" i="12"/>
  <c r="P29" i="12"/>
  <c r="Q29" i="12"/>
  <c r="R29" i="12"/>
  <c r="K30" i="12"/>
  <c r="L30" i="12"/>
  <c r="M30" i="12"/>
  <c r="N30" i="12"/>
  <c r="O30" i="12"/>
  <c r="P30" i="12"/>
  <c r="Q30" i="12"/>
  <c r="R30" i="12"/>
  <c r="K31" i="12"/>
  <c r="L31" i="12"/>
  <c r="M31" i="12"/>
  <c r="N31" i="12"/>
  <c r="O31" i="12"/>
  <c r="P31" i="12"/>
  <c r="Q31" i="12"/>
  <c r="R31" i="12"/>
  <c r="K32" i="12"/>
  <c r="L32" i="12"/>
  <c r="M32" i="12"/>
  <c r="N32" i="12"/>
  <c r="O32" i="12"/>
  <c r="P32" i="12"/>
  <c r="Q32" i="12"/>
  <c r="R32" i="12"/>
  <c r="C34" i="12"/>
  <c r="D34" i="12"/>
  <c r="C79" i="12"/>
  <c r="K79" i="12"/>
  <c r="E34" i="12"/>
  <c r="F34" i="12"/>
  <c r="N34" i="12"/>
  <c r="G34" i="12"/>
  <c r="G38" i="12"/>
  <c r="H34" i="12"/>
  <c r="I34" i="12"/>
  <c r="J34" i="12"/>
  <c r="J38" i="12"/>
  <c r="R38" i="12"/>
  <c r="K34" i="12"/>
  <c r="L34" i="12"/>
  <c r="O34" i="12"/>
  <c r="Q34" i="12"/>
  <c r="R34" i="12"/>
  <c r="C35" i="12"/>
  <c r="K35" i="12"/>
  <c r="D35" i="12"/>
  <c r="E35" i="12"/>
  <c r="M35" i="12"/>
  <c r="F35" i="12"/>
  <c r="E80" i="12"/>
  <c r="M80" i="12"/>
  <c r="G35" i="12"/>
  <c r="H35" i="12"/>
  <c r="G80" i="12"/>
  <c r="O80" i="12"/>
  <c r="I35" i="12"/>
  <c r="J35" i="12"/>
  <c r="I80" i="12"/>
  <c r="Q80" i="12"/>
  <c r="N35" i="12"/>
  <c r="O35" i="12"/>
  <c r="P35" i="12"/>
  <c r="Q35" i="12"/>
  <c r="R35" i="12"/>
  <c r="C36" i="12"/>
  <c r="D36" i="12"/>
  <c r="C81" i="12"/>
  <c r="K81" i="12"/>
  <c r="E36" i="12"/>
  <c r="M36" i="12"/>
  <c r="F36" i="12"/>
  <c r="E81" i="12"/>
  <c r="G36" i="12"/>
  <c r="H36" i="12"/>
  <c r="I36" i="12"/>
  <c r="J36" i="12"/>
  <c r="R36" i="12"/>
  <c r="K36" i="12"/>
  <c r="L36" i="12"/>
  <c r="N36" i="12"/>
  <c r="O36" i="12"/>
  <c r="Q36" i="12"/>
  <c r="C37" i="12"/>
  <c r="K37" i="12"/>
  <c r="D37" i="12"/>
  <c r="L37" i="12"/>
  <c r="F37" i="12"/>
  <c r="G37" i="12"/>
  <c r="I37" i="12"/>
  <c r="N37" i="12"/>
  <c r="O37" i="12"/>
  <c r="Q37" i="12"/>
  <c r="C38" i="12"/>
  <c r="K38" i="12"/>
  <c r="D38" i="12"/>
  <c r="O38" i="12"/>
  <c r="H38" i="12"/>
  <c r="P38" i="12"/>
  <c r="I38" i="12"/>
  <c r="Q38" i="12"/>
  <c r="K46" i="12"/>
  <c r="L46" i="12"/>
  <c r="M46" i="12"/>
  <c r="N46" i="12"/>
  <c r="O46" i="12"/>
  <c r="P46" i="12"/>
  <c r="Q46" i="12"/>
  <c r="R46" i="12"/>
  <c r="K47" i="12"/>
  <c r="L47" i="12"/>
  <c r="M47" i="12"/>
  <c r="N47" i="12"/>
  <c r="N49" i="12"/>
  <c r="Z97" i="12"/>
  <c r="O47" i="12"/>
  <c r="P47" i="12"/>
  <c r="P48" i="12"/>
  <c r="AB96" i="12"/>
  <c r="Q47" i="12"/>
  <c r="R47" i="12"/>
  <c r="R50" i="12"/>
  <c r="AD98" i="12"/>
  <c r="K48" i="12"/>
  <c r="W96" i="12"/>
  <c r="V98" i="12"/>
  <c r="V96" i="12"/>
  <c r="K49" i="12"/>
  <c r="W97" i="12"/>
  <c r="V97" i="12"/>
  <c r="K50" i="12"/>
  <c r="W98" i="12"/>
  <c r="L48" i="12"/>
  <c r="X96" i="12"/>
  <c r="M48" i="12"/>
  <c r="Y96" i="12"/>
  <c r="N48" i="12"/>
  <c r="Z96" i="12"/>
  <c r="N50" i="12"/>
  <c r="Z98" i="12"/>
  <c r="E118" i="12"/>
  <c r="O48" i="12"/>
  <c r="AA96" i="12"/>
  <c r="O49" i="12"/>
  <c r="AA97" i="12"/>
  <c r="O50" i="12"/>
  <c r="AA98" i="12"/>
  <c r="F118" i="12"/>
  <c r="Q48" i="12"/>
  <c r="AC96" i="12"/>
  <c r="R48" i="12"/>
  <c r="L49" i="12"/>
  <c r="X97" i="12"/>
  <c r="M49" i="12"/>
  <c r="Y97" i="12"/>
  <c r="P49" i="12"/>
  <c r="AB97" i="12"/>
  <c r="Q49" i="12"/>
  <c r="R49" i="12"/>
  <c r="AD97" i="12"/>
  <c r="L50" i="12"/>
  <c r="M50" i="12"/>
  <c r="P50" i="12"/>
  <c r="AB98" i="12"/>
  <c r="Q50" i="12"/>
  <c r="AC98" i="12"/>
  <c r="B55" i="12"/>
  <c r="K57" i="12"/>
  <c r="L57" i="12"/>
  <c r="M57" i="12"/>
  <c r="N57" i="12"/>
  <c r="O57" i="12"/>
  <c r="P57" i="12"/>
  <c r="Q57" i="12"/>
  <c r="R57" i="12"/>
  <c r="K58" i="12"/>
  <c r="W130" i="12"/>
  <c r="L58" i="12"/>
  <c r="L61" i="12"/>
  <c r="X133" i="12"/>
  <c r="M58" i="12"/>
  <c r="M61" i="12"/>
  <c r="Y133" i="12"/>
  <c r="Y130" i="12"/>
  <c r="N58" i="12"/>
  <c r="O58" i="12"/>
  <c r="P58" i="12"/>
  <c r="AB130" i="12"/>
  <c r="Q58" i="12"/>
  <c r="AC130" i="12"/>
  <c r="R58" i="12"/>
  <c r="R60" i="12"/>
  <c r="AD132" i="12"/>
  <c r="K59" i="12"/>
  <c r="W131" i="12"/>
  <c r="L59" i="12"/>
  <c r="M59" i="12"/>
  <c r="N59" i="12"/>
  <c r="O59" i="12"/>
  <c r="P59" i="12"/>
  <c r="Q59" i="12"/>
  <c r="AC131" i="12"/>
  <c r="R59" i="12"/>
  <c r="AD131" i="12"/>
  <c r="K60" i="12"/>
  <c r="W132" i="12"/>
  <c r="L60" i="12"/>
  <c r="M60" i="12"/>
  <c r="N60" i="12"/>
  <c r="O60" i="12"/>
  <c r="AA132" i="12"/>
  <c r="P60" i="12"/>
  <c r="Q60" i="12"/>
  <c r="K61" i="12"/>
  <c r="N61" i="12"/>
  <c r="Z133" i="12"/>
  <c r="O61" i="12"/>
  <c r="AA133" i="12"/>
  <c r="P61" i="12"/>
  <c r="AB133" i="12"/>
  <c r="Q61" i="12"/>
  <c r="R61" i="12"/>
  <c r="B78" i="12"/>
  <c r="J78" i="12"/>
  <c r="C78" i="12"/>
  <c r="K78" i="12"/>
  <c r="D78" i="12"/>
  <c r="E78" i="12"/>
  <c r="M78" i="12"/>
  <c r="F78" i="12"/>
  <c r="G78" i="12"/>
  <c r="H78" i="12"/>
  <c r="P78" i="12"/>
  <c r="I78" i="12"/>
  <c r="Q78" i="12"/>
  <c r="L78" i="12"/>
  <c r="N78" i="12"/>
  <c r="O78" i="12"/>
  <c r="B79" i="12"/>
  <c r="J79" i="12"/>
  <c r="D79" i="12"/>
  <c r="F79" i="12"/>
  <c r="N79" i="12"/>
  <c r="H79" i="12"/>
  <c r="P79" i="12"/>
  <c r="I79" i="12"/>
  <c r="Q79" i="12"/>
  <c r="L79" i="12"/>
  <c r="F80" i="12"/>
  <c r="N80" i="12"/>
  <c r="H80" i="12"/>
  <c r="P80" i="12"/>
  <c r="B81" i="12"/>
  <c r="J81" i="12"/>
  <c r="D81" i="12"/>
  <c r="L81" i="12"/>
  <c r="F81" i="12"/>
  <c r="N81" i="12"/>
  <c r="H81" i="12"/>
  <c r="P81" i="12"/>
  <c r="M81" i="12"/>
  <c r="B82" i="12"/>
  <c r="J82" i="12"/>
  <c r="F82" i="12"/>
  <c r="N82" i="12"/>
  <c r="W95" i="12"/>
  <c r="X95" i="12"/>
  <c r="Y95" i="12"/>
  <c r="Z95" i="12"/>
  <c r="AA95" i="12"/>
  <c r="AB95" i="12"/>
  <c r="AC95" i="12"/>
  <c r="AD95" i="12"/>
  <c r="AD96" i="12"/>
  <c r="AC97" i="12"/>
  <c r="X98" i="12"/>
  <c r="Y98" i="12"/>
  <c r="B117" i="12"/>
  <c r="C117" i="12"/>
  <c r="D117" i="12"/>
  <c r="E117" i="12"/>
  <c r="F117" i="12"/>
  <c r="G117" i="12"/>
  <c r="H117" i="12"/>
  <c r="I117" i="12"/>
  <c r="W129" i="12"/>
  <c r="X129" i="12"/>
  <c r="Y129" i="12"/>
  <c r="Z129" i="12"/>
  <c r="AA129" i="12"/>
  <c r="AB129" i="12"/>
  <c r="AC129" i="12"/>
  <c r="AD129" i="12"/>
  <c r="Z130" i="12"/>
  <c r="AA130" i="12"/>
  <c r="V131" i="12"/>
  <c r="Z131" i="12"/>
  <c r="AA131" i="12"/>
  <c r="AB131" i="12"/>
  <c r="V132" i="12"/>
  <c r="Z132" i="12"/>
  <c r="AB132" i="12"/>
  <c r="AC132" i="12"/>
  <c r="V133" i="12"/>
  <c r="W133" i="12"/>
  <c r="AC133" i="12"/>
  <c r="C7" i="11"/>
  <c r="C8" i="11"/>
  <c r="C9" i="11"/>
  <c r="C10" i="11"/>
  <c r="C11" i="11"/>
  <c r="K14" i="11"/>
  <c r="L14" i="11"/>
  <c r="M14" i="11"/>
  <c r="N14" i="11"/>
  <c r="O14" i="11"/>
  <c r="P14" i="11"/>
  <c r="Q14" i="11"/>
  <c r="R14" i="11"/>
  <c r="K15" i="11"/>
  <c r="L15" i="11"/>
  <c r="M15" i="11"/>
  <c r="N15" i="11"/>
  <c r="O15" i="11"/>
  <c r="P15" i="11"/>
  <c r="Q15" i="11"/>
  <c r="R15" i="11"/>
  <c r="K16" i="11"/>
  <c r="L16" i="11"/>
  <c r="M16" i="11"/>
  <c r="N16" i="11"/>
  <c r="O16" i="11"/>
  <c r="P16" i="11"/>
  <c r="Q16" i="11"/>
  <c r="R16" i="11"/>
  <c r="K17" i="11"/>
  <c r="L17" i="11"/>
  <c r="M17" i="11"/>
  <c r="N17" i="11"/>
  <c r="O17" i="11"/>
  <c r="P17" i="11"/>
  <c r="Q17" i="11"/>
  <c r="R17" i="11"/>
  <c r="K18" i="11"/>
  <c r="L18" i="11"/>
  <c r="M18" i="11"/>
  <c r="N18" i="11"/>
  <c r="O18" i="11"/>
  <c r="P18" i="11"/>
  <c r="Q18" i="11"/>
  <c r="R18" i="11"/>
  <c r="K19" i="11"/>
  <c r="L19" i="11"/>
  <c r="M19" i="11"/>
  <c r="N19" i="11"/>
  <c r="O19" i="11"/>
  <c r="P19" i="11"/>
  <c r="Q19" i="11"/>
  <c r="R19" i="11"/>
  <c r="K20" i="11"/>
  <c r="L20" i="11"/>
  <c r="M20" i="11"/>
  <c r="N20" i="11"/>
  <c r="O20" i="11"/>
  <c r="P20" i="11"/>
  <c r="Q20" i="11"/>
  <c r="R20" i="11"/>
  <c r="K21" i="11"/>
  <c r="L21" i="11"/>
  <c r="M21" i="11"/>
  <c r="N21" i="11"/>
  <c r="O21" i="11"/>
  <c r="P21" i="11"/>
  <c r="Q21" i="11"/>
  <c r="R21" i="11"/>
  <c r="K22" i="11"/>
  <c r="L22" i="11"/>
  <c r="M22" i="11"/>
  <c r="N22" i="11"/>
  <c r="O22" i="11"/>
  <c r="P22" i="11"/>
  <c r="Q22" i="11"/>
  <c r="R22" i="11"/>
  <c r="K23" i="11"/>
  <c r="L23" i="11"/>
  <c r="M23" i="11"/>
  <c r="N23" i="11"/>
  <c r="O23" i="11"/>
  <c r="P23" i="11"/>
  <c r="Q23" i="11"/>
  <c r="R23" i="11"/>
  <c r="K24" i="11"/>
  <c r="L24" i="11"/>
  <c r="M24" i="11"/>
  <c r="N24" i="11"/>
  <c r="O24" i="11"/>
  <c r="P24" i="11"/>
  <c r="Q24" i="11"/>
  <c r="R24" i="11"/>
  <c r="K25" i="11"/>
  <c r="L25" i="11"/>
  <c r="M25" i="11"/>
  <c r="N25" i="11"/>
  <c r="O25" i="11"/>
  <c r="P25" i="11"/>
  <c r="Q25" i="11"/>
  <c r="R25" i="11"/>
  <c r="K26" i="11"/>
  <c r="L26" i="11"/>
  <c r="M26" i="11"/>
  <c r="N26" i="11"/>
  <c r="O26" i="11"/>
  <c r="P26" i="11"/>
  <c r="Q26" i="11"/>
  <c r="R26" i="11"/>
  <c r="K27" i="11"/>
  <c r="L27" i="11"/>
  <c r="M27" i="11"/>
  <c r="N27" i="11"/>
  <c r="O27" i="11"/>
  <c r="P27" i="11"/>
  <c r="Q27" i="11"/>
  <c r="R27" i="11"/>
  <c r="K28" i="11"/>
  <c r="L28" i="11"/>
  <c r="M28" i="11"/>
  <c r="N28" i="11"/>
  <c r="O28" i="11"/>
  <c r="P28" i="11"/>
  <c r="Q28" i="11"/>
  <c r="R28" i="11"/>
  <c r="K29" i="11"/>
  <c r="L29" i="11"/>
  <c r="M29" i="11"/>
  <c r="N29" i="11"/>
  <c r="O29" i="11"/>
  <c r="P29" i="11"/>
  <c r="Q29" i="11"/>
  <c r="R29" i="11"/>
  <c r="K30" i="11"/>
  <c r="L30" i="11"/>
  <c r="M30" i="11"/>
  <c r="N30" i="11"/>
  <c r="O30" i="11"/>
  <c r="P30" i="11"/>
  <c r="Q30" i="11"/>
  <c r="R30" i="11"/>
  <c r="K31" i="11"/>
  <c r="L31" i="11"/>
  <c r="M31" i="11"/>
  <c r="N31" i="11"/>
  <c r="O31" i="11"/>
  <c r="P31" i="11"/>
  <c r="Q31" i="11"/>
  <c r="R31" i="11"/>
  <c r="K32" i="11"/>
  <c r="L32" i="11"/>
  <c r="M32" i="11"/>
  <c r="N32" i="11"/>
  <c r="O32" i="11"/>
  <c r="P32" i="11"/>
  <c r="Q32" i="11"/>
  <c r="R32" i="11"/>
  <c r="C34" i="11"/>
  <c r="D34" i="11"/>
  <c r="C79" i="11"/>
  <c r="K79" i="11"/>
  <c r="E34" i="11"/>
  <c r="D79" i="11"/>
  <c r="F34" i="11"/>
  <c r="G34" i="11"/>
  <c r="H34" i="11"/>
  <c r="H38" i="11"/>
  <c r="G82" i="11"/>
  <c r="O82" i="11"/>
  <c r="I34" i="11"/>
  <c r="I37" i="11"/>
  <c r="J34" i="11"/>
  <c r="L34" i="11"/>
  <c r="M34" i="11"/>
  <c r="N34" i="11"/>
  <c r="O34" i="11"/>
  <c r="Q34" i="11"/>
  <c r="C35" i="11"/>
  <c r="D35" i="11"/>
  <c r="C80" i="11"/>
  <c r="K80" i="11"/>
  <c r="E35" i="11"/>
  <c r="F35" i="11"/>
  <c r="N35" i="11"/>
  <c r="G35" i="11"/>
  <c r="O35" i="11"/>
  <c r="H35" i="11"/>
  <c r="G80" i="11"/>
  <c r="O80" i="11"/>
  <c r="I35" i="11"/>
  <c r="H80" i="11"/>
  <c r="J35" i="11"/>
  <c r="R35" i="11"/>
  <c r="K35" i="11"/>
  <c r="L35" i="11"/>
  <c r="M35" i="11"/>
  <c r="P35" i="11"/>
  <c r="Q35" i="11"/>
  <c r="C36" i="11"/>
  <c r="K36" i="11"/>
  <c r="D36" i="11"/>
  <c r="C81" i="11"/>
  <c r="K81" i="11"/>
  <c r="E36" i="11"/>
  <c r="F36" i="11"/>
  <c r="G36" i="11"/>
  <c r="H36" i="11"/>
  <c r="G81" i="11"/>
  <c r="O81" i="11"/>
  <c r="I36" i="11"/>
  <c r="H81" i="11"/>
  <c r="J36" i="11"/>
  <c r="L36" i="11"/>
  <c r="M36" i="11"/>
  <c r="N36" i="11"/>
  <c r="P36" i="11"/>
  <c r="Q36" i="11"/>
  <c r="R36" i="11"/>
  <c r="D37" i="11"/>
  <c r="E37" i="11"/>
  <c r="M37" i="11"/>
  <c r="F37" i="11"/>
  <c r="N37" i="11"/>
  <c r="G37" i="11"/>
  <c r="H37" i="11"/>
  <c r="P37" i="11"/>
  <c r="L37" i="11"/>
  <c r="O37" i="11"/>
  <c r="Q37" i="11"/>
  <c r="D38" i="11"/>
  <c r="C82" i="11"/>
  <c r="K82" i="11"/>
  <c r="F38" i="11"/>
  <c r="N38" i="11"/>
  <c r="G38" i="11"/>
  <c r="O38" i="11"/>
  <c r="I38" i="11"/>
  <c r="H82" i="11"/>
  <c r="P38" i="11"/>
  <c r="Q38" i="11"/>
  <c r="K46" i="11"/>
  <c r="L46" i="11"/>
  <c r="M46" i="11"/>
  <c r="N46" i="11"/>
  <c r="O46" i="11"/>
  <c r="P46" i="11"/>
  <c r="Q46" i="11"/>
  <c r="R46" i="11"/>
  <c r="K47" i="11"/>
  <c r="L47" i="11"/>
  <c r="M47" i="11"/>
  <c r="N47" i="11"/>
  <c r="O47" i="11"/>
  <c r="P47" i="11"/>
  <c r="P48" i="11"/>
  <c r="AB96" i="11"/>
  <c r="Q47" i="11"/>
  <c r="Q48" i="11"/>
  <c r="AC96" i="11"/>
  <c r="R47" i="11"/>
  <c r="K48" i="11"/>
  <c r="W96" i="11"/>
  <c r="L48" i="11"/>
  <c r="M48" i="11"/>
  <c r="N48" i="11"/>
  <c r="Z96" i="11"/>
  <c r="O48" i="11"/>
  <c r="AA96" i="11"/>
  <c r="R48" i="11"/>
  <c r="K49" i="11"/>
  <c r="W97" i="11"/>
  <c r="L49" i="11"/>
  <c r="X97" i="11"/>
  <c r="M49" i="11"/>
  <c r="Y97" i="11"/>
  <c r="N49" i="11"/>
  <c r="Z97" i="11"/>
  <c r="O49" i="11"/>
  <c r="P49" i="11"/>
  <c r="Q49" i="11"/>
  <c r="AC97" i="11"/>
  <c r="R49" i="11"/>
  <c r="K50" i="11"/>
  <c r="W98" i="11"/>
  <c r="L50" i="11"/>
  <c r="X98" i="11"/>
  <c r="M50" i="11"/>
  <c r="N50" i="11"/>
  <c r="Z98" i="11"/>
  <c r="O50" i="11"/>
  <c r="AA98" i="11"/>
  <c r="P50" i="11"/>
  <c r="Q50" i="11"/>
  <c r="AC98" i="11"/>
  <c r="R50" i="11"/>
  <c r="B55" i="11"/>
  <c r="K57" i="11"/>
  <c r="L57" i="11"/>
  <c r="M57" i="11"/>
  <c r="N57" i="11"/>
  <c r="O57" i="11"/>
  <c r="P57" i="11"/>
  <c r="Q57" i="11"/>
  <c r="R57" i="11"/>
  <c r="K58" i="11"/>
  <c r="W130" i="11"/>
  <c r="L58" i="11"/>
  <c r="M58" i="11"/>
  <c r="M59" i="11"/>
  <c r="Y131" i="11"/>
  <c r="N58" i="11"/>
  <c r="Z130" i="11"/>
  <c r="O58" i="11"/>
  <c r="AA130" i="11"/>
  <c r="P58" i="11"/>
  <c r="AB130" i="11"/>
  <c r="Q58" i="11"/>
  <c r="AC130" i="11"/>
  <c r="R58" i="11"/>
  <c r="AD130" i="11"/>
  <c r="K59" i="11"/>
  <c r="L59" i="11"/>
  <c r="X131" i="11"/>
  <c r="N59" i="11"/>
  <c r="Z131" i="11"/>
  <c r="O59" i="11"/>
  <c r="P59" i="11"/>
  <c r="AB131" i="11"/>
  <c r="Q59" i="11"/>
  <c r="AC131" i="11"/>
  <c r="R59" i="11"/>
  <c r="AD131" i="11"/>
  <c r="K60" i="11"/>
  <c r="W132" i="11"/>
  <c r="L60" i="11"/>
  <c r="M60" i="11"/>
  <c r="N60" i="11"/>
  <c r="O60" i="11"/>
  <c r="AA132" i="11"/>
  <c r="P60" i="11"/>
  <c r="Q60" i="11"/>
  <c r="R60" i="11"/>
  <c r="K61" i="11"/>
  <c r="W133" i="11"/>
  <c r="L61" i="11"/>
  <c r="M61" i="11"/>
  <c r="Y133" i="11"/>
  <c r="N61" i="11"/>
  <c r="Z133" i="11"/>
  <c r="O61" i="11"/>
  <c r="AA133" i="11"/>
  <c r="P61" i="11"/>
  <c r="AB133" i="11"/>
  <c r="Q61" i="11"/>
  <c r="AC133" i="11"/>
  <c r="R61" i="11"/>
  <c r="B78" i="11"/>
  <c r="J78" i="11"/>
  <c r="C78" i="11"/>
  <c r="D78" i="11"/>
  <c r="L78" i="11"/>
  <c r="E78" i="11"/>
  <c r="F78" i="11"/>
  <c r="G78" i="11"/>
  <c r="H78" i="11"/>
  <c r="P78" i="11"/>
  <c r="I78" i="11"/>
  <c r="K78" i="11"/>
  <c r="M78" i="11"/>
  <c r="N78" i="11"/>
  <c r="O78" i="11"/>
  <c r="Q78" i="11"/>
  <c r="E79" i="11"/>
  <c r="M79" i="11"/>
  <c r="F79" i="11"/>
  <c r="N79" i="11"/>
  <c r="H79" i="11"/>
  <c r="P79" i="11"/>
  <c r="L79" i="11"/>
  <c r="B80" i="11"/>
  <c r="D80" i="11"/>
  <c r="L80" i="11"/>
  <c r="F80" i="11"/>
  <c r="N80" i="11"/>
  <c r="I80" i="11"/>
  <c r="Q80" i="11"/>
  <c r="J80" i="11"/>
  <c r="P80" i="11"/>
  <c r="B81" i="11"/>
  <c r="D81" i="11"/>
  <c r="E81" i="11"/>
  <c r="M81" i="11"/>
  <c r="I81" i="11"/>
  <c r="Q81" i="11"/>
  <c r="J81" i="11"/>
  <c r="L81" i="11"/>
  <c r="P81" i="11"/>
  <c r="F82" i="11"/>
  <c r="N82" i="11"/>
  <c r="P82" i="11"/>
  <c r="W95" i="11"/>
  <c r="X95" i="11"/>
  <c r="Y95" i="11"/>
  <c r="Z95" i="11"/>
  <c r="AA95" i="11"/>
  <c r="AB95" i="11"/>
  <c r="AC95" i="11"/>
  <c r="AD95" i="11"/>
  <c r="V96" i="11"/>
  <c r="Y98" i="11"/>
  <c r="Y96" i="11"/>
  <c r="V97" i="11"/>
  <c r="V98" i="11"/>
  <c r="D118" i="11"/>
  <c r="AD96" i="11"/>
  <c r="AD97" i="11"/>
  <c r="AA97" i="11"/>
  <c r="B117" i="11"/>
  <c r="C117" i="11"/>
  <c r="D117" i="11"/>
  <c r="E117" i="11"/>
  <c r="F117" i="11"/>
  <c r="G117" i="11"/>
  <c r="H117" i="11"/>
  <c r="I117" i="11"/>
  <c r="W129" i="11"/>
  <c r="X129" i="11"/>
  <c r="Y129" i="11"/>
  <c r="Z129" i="11"/>
  <c r="AA129" i="11"/>
  <c r="AB129" i="11"/>
  <c r="AC129" i="11"/>
  <c r="AD129" i="11"/>
  <c r="X130" i="11"/>
  <c r="V131" i="11"/>
  <c r="W131" i="11"/>
  <c r="AA131" i="11"/>
  <c r="V132" i="11"/>
  <c r="X132" i="11"/>
  <c r="Z132" i="11"/>
  <c r="AB132" i="11"/>
  <c r="AC132" i="11"/>
  <c r="V133" i="11"/>
  <c r="X133" i="11"/>
  <c r="C7" i="13"/>
  <c r="C8" i="13"/>
  <c r="C9" i="13"/>
  <c r="C10" i="13"/>
  <c r="C11" i="13"/>
  <c r="K14" i="13"/>
  <c r="L14" i="13"/>
  <c r="M14" i="13"/>
  <c r="N14" i="13"/>
  <c r="O14" i="13"/>
  <c r="P14" i="13"/>
  <c r="Q14" i="13"/>
  <c r="R14" i="13"/>
  <c r="K15" i="13"/>
  <c r="L15" i="13"/>
  <c r="M15" i="13"/>
  <c r="N15" i="13"/>
  <c r="O15" i="13"/>
  <c r="P15" i="13"/>
  <c r="Q15" i="13"/>
  <c r="R15" i="13"/>
  <c r="K16" i="13"/>
  <c r="L16" i="13"/>
  <c r="M16" i="13"/>
  <c r="N16" i="13"/>
  <c r="O16" i="13"/>
  <c r="P16" i="13"/>
  <c r="Q16" i="13"/>
  <c r="R16" i="13"/>
  <c r="K17" i="13"/>
  <c r="L17" i="13"/>
  <c r="M17" i="13"/>
  <c r="N17" i="13"/>
  <c r="O17" i="13"/>
  <c r="P17" i="13"/>
  <c r="Q17" i="13"/>
  <c r="R17" i="13"/>
  <c r="K18" i="13"/>
  <c r="L18" i="13"/>
  <c r="M18" i="13"/>
  <c r="N18" i="13"/>
  <c r="O18" i="13"/>
  <c r="P18" i="13"/>
  <c r="Q18" i="13"/>
  <c r="R18" i="13"/>
  <c r="K19" i="13"/>
  <c r="L19" i="13"/>
  <c r="M19" i="13"/>
  <c r="N19" i="13"/>
  <c r="O19" i="13"/>
  <c r="P19" i="13"/>
  <c r="Q19" i="13"/>
  <c r="R19" i="13"/>
  <c r="K20" i="13"/>
  <c r="L20" i="13"/>
  <c r="M20" i="13"/>
  <c r="N20" i="13"/>
  <c r="O20" i="13"/>
  <c r="P20" i="13"/>
  <c r="Q20" i="13"/>
  <c r="R20" i="13"/>
  <c r="K21" i="13"/>
  <c r="L21" i="13"/>
  <c r="M21" i="13"/>
  <c r="N21" i="13"/>
  <c r="O21" i="13"/>
  <c r="P21" i="13"/>
  <c r="Q21" i="13"/>
  <c r="R21" i="13"/>
  <c r="K22" i="13"/>
  <c r="L22" i="13"/>
  <c r="M22" i="13"/>
  <c r="N22" i="13"/>
  <c r="O22" i="13"/>
  <c r="P22" i="13"/>
  <c r="Q22" i="13"/>
  <c r="R22" i="13"/>
  <c r="K23" i="13"/>
  <c r="L23" i="13"/>
  <c r="M23" i="13"/>
  <c r="N23" i="13"/>
  <c r="O23" i="13"/>
  <c r="P23" i="13"/>
  <c r="Q23" i="13"/>
  <c r="R23" i="13"/>
  <c r="K24" i="13"/>
  <c r="L24" i="13"/>
  <c r="M24" i="13"/>
  <c r="N24" i="13"/>
  <c r="O24" i="13"/>
  <c r="P24" i="13"/>
  <c r="Q24" i="13"/>
  <c r="R24" i="13"/>
  <c r="K25" i="13"/>
  <c r="L25" i="13"/>
  <c r="M25" i="13"/>
  <c r="N25" i="13"/>
  <c r="O25" i="13"/>
  <c r="P25" i="13"/>
  <c r="Q25" i="13"/>
  <c r="R25" i="13"/>
  <c r="K26" i="13"/>
  <c r="L26" i="13"/>
  <c r="M26" i="13"/>
  <c r="N26" i="13"/>
  <c r="O26" i="13"/>
  <c r="P26" i="13"/>
  <c r="Q26" i="13"/>
  <c r="R26" i="13"/>
  <c r="K27" i="13"/>
  <c r="L27" i="13"/>
  <c r="M27" i="13"/>
  <c r="N27" i="13"/>
  <c r="O27" i="13"/>
  <c r="P27" i="13"/>
  <c r="Q27" i="13"/>
  <c r="R27" i="13"/>
  <c r="K28" i="13"/>
  <c r="L28" i="13"/>
  <c r="M28" i="13"/>
  <c r="N28" i="13"/>
  <c r="O28" i="13"/>
  <c r="P28" i="13"/>
  <c r="Q28" i="13"/>
  <c r="R28" i="13"/>
  <c r="K29" i="13"/>
  <c r="L29" i="13"/>
  <c r="M29" i="13"/>
  <c r="N29" i="13"/>
  <c r="O29" i="13"/>
  <c r="P29" i="13"/>
  <c r="Q29" i="13"/>
  <c r="R29" i="13"/>
  <c r="K30" i="13"/>
  <c r="L30" i="13"/>
  <c r="M30" i="13"/>
  <c r="N30" i="13"/>
  <c r="O30" i="13"/>
  <c r="P30" i="13"/>
  <c r="Q30" i="13"/>
  <c r="R30" i="13"/>
  <c r="K31" i="13"/>
  <c r="L31" i="13"/>
  <c r="M31" i="13"/>
  <c r="N31" i="13"/>
  <c r="O31" i="13"/>
  <c r="P31" i="13"/>
  <c r="Q31" i="13"/>
  <c r="R31" i="13"/>
  <c r="K32" i="13"/>
  <c r="L32" i="13"/>
  <c r="M32" i="13"/>
  <c r="N32" i="13"/>
  <c r="O32" i="13"/>
  <c r="P32" i="13"/>
  <c r="Q32" i="13"/>
  <c r="R32" i="13"/>
  <c r="C34" i="13"/>
  <c r="B79" i="13"/>
  <c r="J79" i="13"/>
  <c r="D34" i="13"/>
  <c r="D38" i="13"/>
  <c r="E34" i="13"/>
  <c r="F34" i="13"/>
  <c r="F37" i="13"/>
  <c r="N37" i="13"/>
  <c r="G34" i="13"/>
  <c r="F79" i="13"/>
  <c r="N79" i="13"/>
  <c r="H34" i="13"/>
  <c r="H37" i="13"/>
  <c r="P37" i="13"/>
  <c r="I34" i="13"/>
  <c r="J34" i="13"/>
  <c r="I79" i="13"/>
  <c r="Q79" i="13"/>
  <c r="Q34" i="13"/>
  <c r="R34" i="13"/>
  <c r="C35" i="13"/>
  <c r="B80" i="13"/>
  <c r="J80" i="13"/>
  <c r="D35" i="13"/>
  <c r="L35" i="13"/>
  <c r="E35" i="13"/>
  <c r="M35" i="13"/>
  <c r="F35" i="13"/>
  <c r="E80" i="13"/>
  <c r="M80" i="13"/>
  <c r="G35" i="13"/>
  <c r="F80" i="13"/>
  <c r="N80" i="13"/>
  <c r="H35" i="13"/>
  <c r="G80" i="13"/>
  <c r="O80" i="13"/>
  <c r="I35" i="13"/>
  <c r="Q35" i="13"/>
  <c r="J35" i="13"/>
  <c r="I80" i="13"/>
  <c r="Q80" i="13"/>
  <c r="K35" i="13"/>
  <c r="N35" i="13"/>
  <c r="O35" i="13"/>
  <c r="P35" i="13"/>
  <c r="C36" i="13"/>
  <c r="B81" i="13"/>
  <c r="J81" i="13"/>
  <c r="D36" i="13"/>
  <c r="L36" i="13"/>
  <c r="E36" i="13"/>
  <c r="M36" i="13"/>
  <c r="F36" i="13"/>
  <c r="N36" i="13"/>
  <c r="G36" i="13"/>
  <c r="F81" i="13"/>
  <c r="N81" i="13"/>
  <c r="H36" i="13"/>
  <c r="G81" i="13"/>
  <c r="O81" i="13"/>
  <c r="I36" i="13"/>
  <c r="Q36" i="13"/>
  <c r="J36" i="13"/>
  <c r="I81" i="13"/>
  <c r="Q81" i="13"/>
  <c r="K36" i="13"/>
  <c r="O36" i="13"/>
  <c r="P36" i="13"/>
  <c r="R36" i="13"/>
  <c r="C37" i="13"/>
  <c r="K37" i="13"/>
  <c r="I37" i="13"/>
  <c r="J37" i="13"/>
  <c r="Q37" i="13"/>
  <c r="R37" i="13"/>
  <c r="E38" i="13"/>
  <c r="M38" i="13"/>
  <c r="I38" i="13"/>
  <c r="Q38" i="13"/>
  <c r="J38" i="13"/>
  <c r="I82" i="13"/>
  <c r="Q82" i="13"/>
  <c r="K46" i="13"/>
  <c r="L46" i="13"/>
  <c r="M46" i="13"/>
  <c r="N46" i="13"/>
  <c r="O46" i="13"/>
  <c r="P46" i="13"/>
  <c r="Q46" i="13"/>
  <c r="R46" i="13"/>
  <c r="K47" i="13"/>
  <c r="L47" i="13"/>
  <c r="M47" i="13"/>
  <c r="N47" i="13"/>
  <c r="N50" i="13"/>
  <c r="Z98" i="13"/>
  <c r="O47" i="13"/>
  <c r="P47" i="13"/>
  <c r="Q47" i="13"/>
  <c r="R47" i="13"/>
  <c r="K48" i="13"/>
  <c r="W96" i="13"/>
  <c r="L48" i="13"/>
  <c r="X96" i="13"/>
  <c r="M48" i="13"/>
  <c r="Y96" i="13"/>
  <c r="N48" i="13"/>
  <c r="Z96" i="13"/>
  <c r="O48" i="13"/>
  <c r="AA96" i="13"/>
  <c r="V98" i="13"/>
  <c r="V96" i="13"/>
  <c r="O49" i="13"/>
  <c r="AA97" i="13"/>
  <c r="V97" i="13"/>
  <c r="O50" i="13"/>
  <c r="AA98" i="13"/>
  <c r="P48" i="13"/>
  <c r="Q48" i="13"/>
  <c r="R48" i="13"/>
  <c r="K49" i="13"/>
  <c r="W97" i="13"/>
  <c r="L49" i="13"/>
  <c r="M49" i="13"/>
  <c r="N49" i="13"/>
  <c r="P49" i="13"/>
  <c r="Q49" i="13"/>
  <c r="AC97" i="13"/>
  <c r="R49" i="13"/>
  <c r="AD97" i="13"/>
  <c r="K50" i="13"/>
  <c r="W98" i="13"/>
  <c r="L50" i="13"/>
  <c r="X98" i="13"/>
  <c r="M50" i="13"/>
  <c r="P50" i="13"/>
  <c r="AB98" i="13"/>
  <c r="Q50" i="13"/>
  <c r="AC98" i="13"/>
  <c r="R50" i="13"/>
  <c r="AD98" i="13"/>
  <c r="B55" i="13"/>
  <c r="K57" i="13"/>
  <c r="L57" i="13"/>
  <c r="M57" i="13"/>
  <c r="N57" i="13"/>
  <c r="O57" i="13"/>
  <c r="P57" i="13"/>
  <c r="Q57" i="13"/>
  <c r="R57" i="13"/>
  <c r="K58" i="13"/>
  <c r="W130" i="13"/>
  <c r="L58" i="13"/>
  <c r="M58" i="13"/>
  <c r="Y130" i="13"/>
  <c r="N58" i="13"/>
  <c r="N60" i="13"/>
  <c r="Z132" i="13"/>
  <c r="O58" i="13"/>
  <c r="O59" i="13"/>
  <c r="AA131" i="13"/>
  <c r="P58" i="13"/>
  <c r="P59" i="13"/>
  <c r="AB131" i="13"/>
  <c r="Q58" i="13"/>
  <c r="AC130" i="13"/>
  <c r="R58" i="13"/>
  <c r="AD130" i="13"/>
  <c r="K59" i="13"/>
  <c r="L59" i="13"/>
  <c r="X131" i="13"/>
  <c r="M59" i="13"/>
  <c r="Y131" i="13"/>
  <c r="N59" i="13"/>
  <c r="Z131" i="13"/>
  <c r="Q59" i="13"/>
  <c r="R59" i="13"/>
  <c r="AD131" i="13"/>
  <c r="K60" i="13"/>
  <c r="W132" i="13"/>
  <c r="L60" i="13"/>
  <c r="X132" i="13"/>
  <c r="M60" i="13"/>
  <c r="Y132" i="13"/>
  <c r="O60" i="13"/>
  <c r="AA132" i="13"/>
  <c r="P60" i="13"/>
  <c r="AB132" i="13"/>
  <c r="Q60" i="13"/>
  <c r="AC132" i="13"/>
  <c r="R60" i="13"/>
  <c r="AD132" i="13"/>
  <c r="K61" i="13"/>
  <c r="L61" i="13"/>
  <c r="X133" i="13"/>
  <c r="M61" i="13"/>
  <c r="N61" i="13"/>
  <c r="Z133" i="13"/>
  <c r="O61" i="13"/>
  <c r="AA133" i="13"/>
  <c r="P61" i="13"/>
  <c r="Q61" i="13"/>
  <c r="AC133" i="13"/>
  <c r="R61" i="13"/>
  <c r="AD133" i="13"/>
  <c r="B78" i="13"/>
  <c r="C78" i="13"/>
  <c r="K78" i="13"/>
  <c r="D78" i="13"/>
  <c r="L78" i="13"/>
  <c r="E78" i="13"/>
  <c r="M78" i="13"/>
  <c r="F78" i="13"/>
  <c r="N78" i="13"/>
  <c r="G78" i="13"/>
  <c r="H78" i="13"/>
  <c r="I78" i="13"/>
  <c r="J78" i="13"/>
  <c r="O78" i="13"/>
  <c r="P78" i="13"/>
  <c r="Q78" i="13"/>
  <c r="D79" i="13"/>
  <c r="L79" i="13"/>
  <c r="H79" i="13"/>
  <c r="P79" i="13"/>
  <c r="H80" i="13"/>
  <c r="P80" i="13"/>
  <c r="D81" i="13"/>
  <c r="L81" i="13"/>
  <c r="E81" i="13"/>
  <c r="M81" i="13"/>
  <c r="H82" i="13"/>
  <c r="P82" i="13"/>
  <c r="W95" i="13"/>
  <c r="X95" i="13"/>
  <c r="Y95" i="13"/>
  <c r="Z95" i="13"/>
  <c r="AA95" i="13"/>
  <c r="AB95" i="13"/>
  <c r="AC95" i="13"/>
  <c r="AD95" i="13"/>
  <c r="AC96" i="13"/>
  <c r="H118" i="13"/>
  <c r="AD96" i="13"/>
  <c r="I118" i="13"/>
  <c r="X97" i="13"/>
  <c r="Y97" i="13"/>
  <c r="Y98" i="13"/>
  <c r="B117" i="13"/>
  <c r="C117" i="13"/>
  <c r="D117" i="13"/>
  <c r="E117" i="13"/>
  <c r="F117" i="13"/>
  <c r="G117" i="13"/>
  <c r="H117" i="13"/>
  <c r="I117" i="13"/>
  <c r="W129" i="13"/>
  <c r="X129" i="13"/>
  <c r="Y129" i="13"/>
  <c r="Z129" i="13"/>
  <c r="AA129" i="13"/>
  <c r="AB129" i="13"/>
  <c r="AC129" i="13"/>
  <c r="AD129" i="13"/>
  <c r="X130" i="13"/>
  <c r="AA130" i="13"/>
  <c r="AB130" i="13"/>
  <c r="V131" i="13"/>
  <c r="AC131" i="13"/>
  <c r="V132" i="13"/>
  <c r="V133" i="13"/>
  <c r="Y133" i="13"/>
  <c r="K38" i="16"/>
  <c r="C34" i="16"/>
  <c r="B79" i="16"/>
  <c r="J79" i="16"/>
  <c r="C7" i="16"/>
  <c r="C8" i="16"/>
  <c r="C9" i="16"/>
  <c r="C10" i="16"/>
  <c r="C11" i="16"/>
  <c r="K14" i="16"/>
  <c r="L14" i="16"/>
  <c r="M14" i="16"/>
  <c r="N14" i="16"/>
  <c r="O14" i="16"/>
  <c r="P14" i="16"/>
  <c r="Q14" i="16"/>
  <c r="R14" i="16"/>
  <c r="K15" i="16"/>
  <c r="L15" i="16"/>
  <c r="M15" i="16"/>
  <c r="N15" i="16"/>
  <c r="O15" i="16"/>
  <c r="P15" i="16"/>
  <c r="Q15" i="16"/>
  <c r="R15" i="16"/>
  <c r="K16" i="16"/>
  <c r="L16" i="16"/>
  <c r="M16" i="16"/>
  <c r="N16" i="16"/>
  <c r="O16" i="16"/>
  <c r="P16" i="16"/>
  <c r="Q16" i="16"/>
  <c r="R16" i="16"/>
  <c r="K17" i="16"/>
  <c r="L17" i="16"/>
  <c r="M17" i="16"/>
  <c r="N17" i="16"/>
  <c r="O17" i="16"/>
  <c r="P17" i="16"/>
  <c r="Q17" i="16"/>
  <c r="R17" i="16"/>
  <c r="K18" i="16"/>
  <c r="L18" i="16"/>
  <c r="M18" i="16"/>
  <c r="N18" i="16"/>
  <c r="O18" i="16"/>
  <c r="P18" i="16"/>
  <c r="Q18" i="16"/>
  <c r="R18" i="16"/>
  <c r="K19" i="16"/>
  <c r="L19" i="16"/>
  <c r="M19" i="16"/>
  <c r="N19" i="16"/>
  <c r="O19" i="16"/>
  <c r="P19" i="16"/>
  <c r="Q19" i="16"/>
  <c r="R19" i="16"/>
  <c r="K20" i="16"/>
  <c r="L20" i="16"/>
  <c r="M20" i="16"/>
  <c r="N20" i="16"/>
  <c r="O20" i="16"/>
  <c r="P20" i="16"/>
  <c r="Q20" i="16"/>
  <c r="R20" i="16"/>
  <c r="K21" i="16"/>
  <c r="L21" i="16"/>
  <c r="M21" i="16"/>
  <c r="N21" i="16"/>
  <c r="O21" i="16"/>
  <c r="P21" i="16"/>
  <c r="Q21" i="16"/>
  <c r="R21" i="16"/>
  <c r="K22" i="16"/>
  <c r="L22" i="16"/>
  <c r="M22" i="16"/>
  <c r="N22" i="16"/>
  <c r="O22" i="16"/>
  <c r="P22" i="16"/>
  <c r="Q22" i="16"/>
  <c r="R22" i="16"/>
  <c r="K23" i="16"/>
  <c r="L23" i="16"/>
  <c r="M23" i="16"/>
  <c r="N23" i="16"/>
  <c r="O23" i="16"/>
  <c r="P23" i="16"/>
  <c r="Q23" i="16"/>
  <c r="R23" i="16"/>
  <c r="K24" i="16"/>
  <c r="L24" i="16"/>
  <c r="M24" i="16"/>
  <c r="N24" i="16"/>
  <c r="O24" i="16"/>
  <c r="P24" i="16"/>
  <c r="Q24" i="16"/>
  <c r="R24" i="16"/>
  <c r="K25" i="16"/>
  <c r="L25" i="16"/>
  <c r="M25" i="16"/>
  <c r="N25" i="16"/>
  <c r="O25" i="16"/>
  <c r="P25" i="16"/>
  <c r="Q25" i="16"/>
  <c r="R25" i="16"/>
  <c r="K26" i="16"/>
  <c r="L26" i="16"/>
  <c r="M26" i="16"/>
  <c r="N26" i="16"/>
  <c r="O26" i="16"/>
  <c r="P26" i="16"/>
  <c r="Q26" i="16"/>
  <c r="R26" i="16"/>
  <c r="K27" i="16"/>
  <c r="L27" i="16"/>
  <c r="M27" i="16"/>
  <c r="N27" i="16"/>
  <c r="O27" i="16"/>
  <c r="P27" i="16"/>
  <c r="Q27" i="16"/>
  <c r="R27" i="16"/>
  <c r="K28" i="16"/>
  <c r="L28" i="16"/>
  <c r="M28" i="16"/>
  <c r="N28" i="16"/>
  <c r="O28" i="16"/>
  <c r="P28" i="16"/>
  <c r="Q28" i="16"/>
  <c r="R28" i="16"/>
  <c r="K29" i="16"/>
  <c r="L29" i="16"/>
  <c r="M29" i="16"/>
  <c r="N29" i="16"/>
  <c r="O29" i="16"/>
  <c r="P29" i="16"/>
  <c r="Q29" i="16"/>
  <c r="R29" i="16"/>
  <c r="K30" i="16"/>
  <c r="L30" i="16"/>
  <c r="M30" i="16"/>
  <c r="N30" i="16"/>
  <c r="O30" i="16"/>
  <c r="P30" i="16"/>
  <c r="Q30" i="16"/>
  <c r="R30" i="16"/>
  <c r="K31" i="16"/>
  <c r="L31" i="16"/>
  <c r="M31" i="16"/>
  <c r="N31" i="16"/>
  <c r="O31" i="16"/>
  <c r="P31" i="16"/>
  <c r="Q31" i="16"/>
  <c r="R31" i="16"/>
  <c r="K32" i="16"/>
  <c r="L32" i="16"/>
  <c r="M32" i="16"/>
  <c r="N32" i="16"/>
  <c r="O32" i="16"/>
  <c r="P32" i="16"/>
  <c r="Q32" i="16"/>
  <c r="R32" i="16"/>
  <c r="D34" i="16"/>
  <c r="D38" i="16"/>
  <c r="C82" i="16"/>
  <c r="K82" i="16"/>
  <c r="E34" i="16"/>
  <c r="F34" i="16"/>
  <c r="F37" i="16"/>
  <c r="N37" i="16"/>
  <c r="G34" i="16"/>
  <c r="O34" i="16"/>
  <c r="H34" i="16"/>
  <c r="P34" i="16"/>
  <c r="I34" i="16"/>
  <c r="I37" i="16"/>
  <c r="Q37" i="16"/>
  <c r="J34" i="16"/>
  <c r="J37" i="16"/>
  <c r="R37" i="16"/>
  <c r="K34" i="16"/>
  <c r="L34" i="16"/>
  <c r="M34" i="16"/>
  <c r="N34" i="16"/>
  <c r="Q34" i="16"/>
  <c r="R34" i="16"/>
  <c r="C35" i="16"/>
  <c r="B80" i="16"/>
  <c r="J80" i="16"/>
  <c r="D35" i="16"/>
  <c r="C80" i="16"/>
  <c r="K80" i="16"/>
  <c r="E35" i="16"/>
  <c r="D80" i="16"/>
  <c r="F35" i="16"/>
  <c r="N35" i="16"/>
  <c r="G35" i="16"/>
  <c r="O35" i="16"/>
  <c r="F80" i="16"/>
  <c r="N80" i="16"/>
  <c r="H35" i="16"/>
  <c r="I35" i="16"/>
  <c r="Q35" i="16"/>
  <c r="J35" i="16"/>
  <c r="I80" i="16"/>
  <c r="Q80" i="16"/>
  <c r="K35" i="16"/>
  <c r="C36" i="16"/>
  <c r="B81" i="16"/>
  <c r="J81" i="16"/>
  <c r="D36" i="16"/>
  <c r="C81" i="16"/>
  <c r="K81" i="16"/>
  <c r="E36" i="16"/>
  <c r="D81" i="16"/>
  <c r="L81" i="16"/>
  <c r="F36" i="16"/>
  <c r="N36" i="16"/>
  <c r="G36" i="16"/>
  <c r="O36" i="16"/>
  <c r="F81" i="16"/>
  <c r="N81" i="16"/>
  <c r="H36" i="16"/>
  <c r="I36" i="16"/>
  <c r="Q36" i="16"/>
  <c r="J36" i="16"/>
  <c r="I81" i="16"/>
  <c r="Q81" i="16"/>
  <c r="K36" i="16"/>
  <c r="R36" i="16"/>
  <c r="D37" i="16"/>
  <c r="L37" i="16"/>
  <c r="E37" i="16"/>
  <c r="M37" i="16"/>
  <c r="E38" i="16"/>
  <c r="M38" i="16"/>
  <c r="F38" i="16"/>
  <c r="E82" i="16"/>
  <c r="M82" i="16"/>
  <c r="I38" i="16"/>
  <c r="Q38" i="16"/>
  <c r="J38" i="16"/>
  <c r="I82" i="16"/>
  <c r="Q82" i="16"/>
  <c r="K46" i="16"/>
  <c r="L46" i="16"/>
  <c r="M46" i="16"/>
  <c r="N46" i="16"/>
  <c r="O46" i="16"/>
  <c r="P46" i="16"/>
  <c r="Q46" i="16"/>
  <c r="R46" i="16"/>
  <c r="K47" i="16"/>
  <c r="L47" i="16"/>
  <c r="M47" i="16"/>
  <c r="M50" i="16"/>
  <c r="Y98" i="16"/>
  <c r="N47" i="16"/>
  <c r="N49" i="16"/>
  <c r="Z97" i="16"/>
  <c r="O47" i="16"/>
  <c r="P47" i="16"/>
  <c r="Q47" i="16"/>
  <c r="Q50" i="16"/>
  <c r="AC98" i="16"/>
  <c r="R47" i="16"/>
  <c r="K48" i="16"/>
  <c r="W96" i="16"/>
  <c r="L48" i="16"/>
  <c r="X96" i="16"/>
  <c r="M48" i="16"/>
  <c r="N48" i="16"/>
  <c r="O48" i="16"/>
  <c r="AA96" i="16"/>
  <c r="P48" i="16"/>
  <c r="AB96" i="16"/>
  <c r="Q48" i="16"/>
  <c r="AC96" i="16"/>
  <c r="R48" i="16"/>
  <c r="AD96" i="16"/>
  <c r="K49" i="16"/>
  <c r="W97" i="16"/>
  <c r="L49" i="16"/>
  <c r="X97" i="16"/>
  <c r="M49" i="16"/>
  <c r="O49" i="16"/>
  <c r="AA97" i="16"/>
  <c r="P49" i="16"/>
  <c r="Q49" i="16"/>
  <c r="R49" i="16"/>
  <c r="AD97" i="16"/>
  <c r="K50" i="16"/>
  <c r="L50" i="16"/>
  <c r="N50" i="16"/>
  <c r="Z98" i="16"/>
  <c r="O50" i="16"/>
  <c r="P50" i="16"/>
  <c r="R50" i="16"/>
  <c r="AD98" i="16"/>
  <c r="B55" i="16"/>
  <c r="K57" i="16"/>
  <c r="L57" i="16"/>
  <c r="M57" i="16"/>
  <c r="N57" i="16"/>
  <c r="O57" i="16"/>
  <c r="P57" i="16"/>
  <c r="Q57" i="16"/>
  <c r="R57" i="16"/>
  <c r="K58" i="16"/>
  <c r="L58" i="16"/>
  <c r="M58" i="16"/>
  <c r="Y130" i="16"/>
  <c r="N58" i="16"/>
  <c r="Z130" i="16"/>
  <c r="O58" i="16"/>
  <c r="P58" i="16"/>
  <c r="P59" i="16"/>
  <c r="AB131" i="16"/>
  <c r="Q58" i="16"/>
  <c r="AC130" i="16"/>
  <c r="R58" i="16"/>
  <c r="AD130" i="16"/>
  <c r="K59" i="16"/>
  <c r="L59" i="16"/>
  <c r="X131" i="16"/>
  <c r="M59" i="16"/>
  <c r="Y131" i="16"/>
  <c r="N59" i="16"/>
  <c r="Z131" i="16"/>
  <c r="O59" i="16"/>
  <c r="AA131" i="16"/>
  <c r="Q59" i="16"/>
  <c r="R59" i="16"/>
  <c r="K60" i="16"/>
  <c r="W132" i="16"/>
  <c r="L60" i="16"/>
  <c r="X132" i="16"/>
  <c r="M60" i="16"/>
  <c r="N60" i="16"/>
  <c r="Z132" i="16"/>
  <c r="O60" i="16"/>
  <c r="P60" i="16"/>
  <c r="Q60" i="16"/>
  <c r="AC132" i="16"/>
  <c r="R60" i="16"/>
  <c r="AD132" i="16"/>
  <c r="K61" i="16"/>
  <c r="W133" i="16"/>
  <c r="L61" i="16"/>
  <c r="M61" i="16"/>
  <c r="N61" i="16"/>
  <c r="Z133" i="16"/>
  <c r="O61" i="16"/>
  <c r="AA133" i="16"/>
  <c r="P61" i="16"/>
  <c r="Q61" i="16"/>
  <c r="AC133" i="16"/>
  <c r="R61" i="16"/>
  <c r="B78" i="16"/>
  <c r="C78" i="16"/>
  <c r="D78" i="16"/>
  <c r="L78" i="16"/>
  <c r="E78" i="16"/>
  <c r="M78" i="16"/>
  <c r="F78" i="16"/>
  <c r="N78" i="16"/>
  <c r="G78" i="16"/>
  <c r="H78" i="16"/>
  <c r="I78" i="16"/>
  <c r="J78" i="16"/>
  <c r="K78" i="16"/>
  <c r="O78" i="16"/>
  <c r="P78" i="16"/>
  <c r="Q78" i="16"/>
  <c r="D79" i="16"/>
  <c r="E79" i="16"/>
  <c r="H79" i="16"/>
  <c r="P79" i="16"/>
  <c r="I79" i="16"/>
  <c r="Q79" i="16"/>
  <c r="L79" i="16"/>
  <c r="M79" i="16"/>
  <c r="H80" i="16"/>
  <c r="L80" i="16"/>
  <c r="P80" i="16"/>
  <c r="B82" i="16"/>
  <c r="D82" i="16"/>
  <c r="L82" i="16"/>
  <c r="H82" i="16"/>
  <c r="J82" i="16"/>
  <c r="P82" i="16"/>
  <c r="W95" i="16"/>
  <c r="X95" i="16"/>
  <c r="Y95" i="16"/>
  <c r="Z95" i="16"/>
  <c r="AA95" i="16"/>
  <c r="AB95" i="16"/>
  <c r="AC95" i="16"/>
  <c r="AD95" i="16"/>
  <c r="V96" i="16"/>
  <c r="V97" i="16"/>
  <c r="V98" i="16"/>
  <c r="Z96" i="16"/>
  <c r="AC97" i="16"/>
  <c r="AB97" i="16"/>
  <c r="W98" i="16"/>
  <c r="X98" i="16"/>
  <c r="AA98" i="16"/>
  <c r="AB98" i="16"/>
  <c r="B117" i="16"/>
  <c r="C117" i="16"/>
  <c r="D117" i="16"/>
  <c r="E117" i="16"/>
  <c r="F117" i="16"/>
  <c r="G117" i="16"/>
  <c r="H117" i="16"/>
  <c r="I117" i="16"/>
  <c r="W129" i="16"/>
  <c r="X129" i="16"/>
  <c r="Y129" i="16"/>
  <c r="Z129" i="16"/>
  <c r="AA129" i="16"/>
  <c r="AB129" i="16"/>
  <c r="AC129" i="16"/>
  <c r="AD129" i="16"/>
  <c r="W130" i="16"/>
  <c r="X130" i="16"/>
  <c r="AA130" i="16"/>
  <c r="AB130" i="16"/>
  <c r="V131" i="16"/>
  <c r="W131" i="16"/>
  <c r="AC131" i="16"/>
  <c r="AD131" i="16"/>
  <c r="V132" i="16"/>
  <c r="AB132" i="16"/>
  <c r="V133" i="16"/>
  <c r="X133" i="16"/>
  <c r="Y133" i="16"/>
  <c r="AB133" i="16"/>
  <c r="C37" i="16"/>
  <c r="K37" i="16"/>
  <c r="G79" i="16"/>
  <c r="O79" i="16"/>
  <c r="C79" i="16"/>
  <c r="K79" i="16"/>
  <c r="C7" i="15"/>
  <c r="C8" i="15"/>
  <c r="C9" i="15"/>
  <c r="C10" i="15"/>
  <c r="C11" i="15"/>
  <c r="K14" i="15"/>
  <c r="L14" i="15"/>
  <c r="M14" i="15"/>
  <c r="N14" i="15"/>
  <c r="O14" i="15"/>
  <c r="P14" i="15"/>
  <c r="Q14" i="15"/>
  <c r="R14" i="15"/>
  <c r="K15" i="15"/>
  <c r="L15" i="15"/>
  <c r="M15" i="15"/>
  <c r="N15" i="15"/>
  <c r="O15" i="15"/>
  <c r="P15" i="15"/>
  <c r="Q15" i="15"/>
  <c r="R15" i="15"/>
  <c r="K16" i="15"/>
  <c r="L16" i="15"/>
  <c r="M16" i="15"/>
  <c r="N16" i="15"/>
  <c r="O16" i="15"/>
  <c r="P16" i="15"/>
  <c r="Q16" i="15"/>
  <c r="R16" i="15"/>
  <c r="K17" i="15"/>
  <c r="L17" i="15"/>
  <c r="M17" i="15"/>
  <c r="N17" i="15"/>
  <c r="O17" i="15"/>
  <c r="P17" i="15"/>
  <c r="Q17" i="15"/>
  <c r="R17" i="15"/>
  <c r="K18" i="15"/>
  <c r="L18" i="15"/>
  <c r="M18" i="15"/>
  <c r="N18" i="15"/>
  <c r="O18" i="15"/>
  <c r="P18" i="15"/>
  <c r="Q18" i="15"/>
  <c r="R18" i="15"/>
  <c r="K19" i="15"/>
  <c r="L19" i="15"/>
  <c r="M19" i="15"/>
  <c r="N19" i="15"/>
  <c r="O19" i="15"/>
  <c r="P19" i="15"/>
  <c r="Q19" i="15"/>
  <c r="R19" i="15"/>
  <c r="K20" i="15"/>
  <c r="L20" i="15"/>
  <c r="M20" i="15"/>
  <c r="N20" i="15"/>
  <c r="O20" i="15"/>
  <c r="P20" i="15"/>
  <c r="Q20" i="15"/>
  <c r="R20" i="15"/>
  <c r="K21" i="15"/>
  <c r="L21" i="15"/>
  <c r="M21" i="15"/>
  <c r="N21" i="15"/>
  <c r="O21" i="15"/>
  <c r="P21" i="15"/>
  <c r="Q21" i="15"/>
  <c r="R21" i="15"/>
  <c r="K22" i="15"/>
  <c r="L22" i="15"/>
  <c r="M22" i="15"/>
  <c r="N22" i="15"/>
  <c r="O22" i="15"/>
  <c r="P22" i="15"/>
  <c r="Q22" i="15"/>
  <c r="R22" i="15"/>
  <c r="K23" i="15"/>
  <c r="L23" i="15"/>
  <c r="M23" i="15"/>
  <c r="N23" i="15"/>
  <c r="O23" i="15"/>
  <c r="P23" i="15"/>
  <c r="Q23" i="15"/>
  <c r="R23" i="15"/>
  <c r="K24" i="15"/>
  <c r="L24" i="15"/>
  <c r="M24" i="15"/>
  <c r="N24" i="15"/>
  <c r="O24" i="15"/>
  <c r="P24" i="15"/>
  <c r="Q24" i="15"/>
  <c r="R24" i="15"/>
  <c r="K25" i="15"/>
  <c r="L25" i="15"/>
  <c r="M25" i="15"/>
  <c r="N25" i="15"/>
  <c r="O25" i="15"/>
  <c r="P25" i="15"/>
  <c r="Q25" i="15"/>
  <c r="R25" i="15"/>
  <c r="K26" i="15"/>
  <c r="L26" i="15"/>
  <c r="M26" i="15"/>
  <c r="N26" i="15"/>
  <c r="O26" i="15"/>
  <c r="P26" i="15"/>
  <c r="Q26" i="15"/>
  <c r="R26" i="15"/>
  <c r="K27" i="15"/>
  <c r="L27" i="15"/>
  <c r="M27" i="15"/>
  <c r="N27" i="15"/>
  <c r="O27" i="15"/>
  <c r="P27" i="15"/>
  <c r="Q27" i="15"/>
  <c r="R27" i="15"/>
  <c r="K28" i="15"/>
  <c r="L28" i="15"/>
  <c r="M28" i="15"/>
  <c r="N28" i="15"/>
  <c r="O28" i="15"/>
  <c r="P28" i="15"/>
  <c r="Q28" i="15"/>
  <c r="R28" i="15"/>
  <c r="K29" i="15"/>
  <c r="L29" i="15"/>
  <c r="M29" i="15"/>
  <c r="N29" i="15"/>
  <c r="O29" i="15"/>
  <c r="P29" i="15"/>
  <c r="Q29" i="15"/>
  <c r="R29" i="15"/>
  <c r="K30" i="15"/>
  <c r="L30" i="15"/>
  <c r="M30" i="15"/>
  <c r="N30" i="15"/>
  <c r="O30" i="15"/>
  <c r="P30" i="15"/>
  <c r="Q30" i="15"/>
  <c r="R30" i="15"/>
  <c r="K31" i="15"/>
  <c r="L31" i="15"/>
  <c r="M31" i="15"/>
  <c r="N31" i="15"/>
  <c r="O31" i="15"/>
  <c r="P31" i="15"/>
  <c r="Q31" i="15"/>
  <c r="R31" i="15"/>
  <c r="K32" i="15"/>
  <c r="L32" i="15"/>
  <c r="M32" i="15"/>
  <c r="N32" i="15"/>
  <c r="O32" i="15"/>
  <c r="P32" i="15"/>
  <c r="Q32" i="15"/>
  <c r="R32" i="15"/>
  <c r="C34" i="15"/>
  <c r="C38" i="15"/>
  <c r="D34" i="15"/>
  <c r="C79" i="15"/>
  <c r="K79" i="15"/>
  <c r="E34" i="15"/>
  <c r="D79" i="15"/>
  <c r="L79" i="15"/>
  <c r="F34" i="15"/>
  <c r="G34" i="15"/>
  <c r="O34" i="15"/>
  <c r="H34" i="15"/>
  <c r="G79" i="15"/>
  <c r="O79" i="15"/>
  <c r="I34" i="15"/>
  <c r="H79" i="15"/>
  <c r="P79" i="15"/>
  <c r="J34" i="15"/>
  <c r="J37" i="15"/>
  <c r="R37" i="15"/>
  <c r="L34" i="15"/>
  <c r="P34" i="15"/>
  <c r="Q34" i="15"/>
  <c r="R34" i="15"/>
  <c r="C35" i="15"/>
  <c r="B80" i="15"/>
  <c r="J80" i="15"/>
  <c r="D35" i="15"/>
  <c r="C80" i="15"/>
  <c r="K80" i="15"/>
  <c r="E35" i="15"/>
  <c r="M35" i="15"/>
  <c r="F35" i="15"/>
  <c r="N35" i="15"/>
  <c r="G35" i="15"/>
  <c r="O35" i="15"/>
  <c r="F80" i="15"/>
  <c r="N80" i="15"/>
  <c r="H35" i="15"/>
  <c r="G80" i="15"/>
  <c r="O80" i="15"/>
  <c r="I35" i="15"/>
  <c r="H80" i="15"/>
  <c r="P80" i="15"/>
  <c r="J35" i="15"/>
  <c r="I80" i="15"/>
  <c r="Q80" i="15"/>
  <c r="K35" i="15"/>
  <c r="L35" i="15"/>
  <c r="P35" i="15"/>
  <c r="Q35" i="15"/>
  <c r="R35" i="15"/>
  <c r="C36" i="15"/>
  <c r="K36" i="15"/>
  <c r="D36" i="15"/>
  <c r="C81" i="15"/>
  <c r="K81" i="15"/>
  <c r="E36" i="15"/>
  <c r="M36" i="15"/>
  <c r="F36" i="15"/>
  <c r="N36" i="15"/>
  <c r="G36" i="15"/>
  <c r="O36" i="15"/>
  <c r="H36" i="15"/>
  <c r="G81" i="15"/>
  <c r="O81" i="15"/>
  <c r="I36" i="15"/>
  <c r="Q36" i="15"/>
  <c r="J36" i="15"/>
  <c r="I81" i="15"/>
  <c r="Q81" i="15"/>
  <c r="L36" i="15"/>
  <c r="P36" i="15"/>
  <c r="R36" i="15"/>
  <c r="C37" i="15"/>
  <c r="D37" i="15"/>
  <c r="G37" i="15"/>
  <c r="O37" i="15"/>
  <c r="H37" i="15"/>
  <c r="K37" i="15"/>
  <c r="L37" i="15"/>
  <c r="P37" i="15"/>
  <c r="D38" i="15"/>
  <c r="C82" i="15"/>
  <c r="K82" i="15"/>
  <c r="H38" i="15"/>
  <c r="G82" i="15"/>
  <c r="O82" i="15"/>
  <c r="L38" i="15"/>
  <c r="P38" i="15"/>
  <c r="K46" i="15"/>
  <c r="L46" i="15"/>
  <c r="M46" i="15"/>
  <c r="N46" i="15"/>
  <c r="O46" i="15"/>
  <c r="P46" i="15"/>
  <c r="Q46" i="15"/>
  <c r="R46" i="15"/>
  <c r="K47" i="15"/>
  <c r="L47" i="15"/>
  <c r="M47" i="15"/>
  <c r="M48" i="15"/>
  <c r="Y96" i="15"/>
  <c r="N47" i="15"/>
  <c r="O47" i="15"/>
  <c r="O48" i="15"/>
  <c r="AA96" i="15"/>
  <c r="P47" i="15"/>
  <c r="P48" i="15"/>
  <c r="AB96" i="15"/>
  <c r="Q47" i="15"/>
  <c r="Q50" i="15"/>
  <c r="AC98" i="15"/>
  <c r="R47" i="15"/>
  <c r="K48" i="15"/>
  <c r="W96" i="15"/>
  <c r="L48" i="15"/>
  <c r="X96" i="15"/>
  <c r="N48" i="15"/>
  <c r="Q48" i="15"/>
  <c r="R48" i="15"/>
  <c r="K49" i="15"/>
  <c r="W97" i="15"/>
  <c r="L49" i="15"/>
  <c r="M49" i="15"/>
  <c r="N49" i="15"/>
  <c r="Z97" i="15"/>
  <c r="O49" i="15"/>
  <c r="AA97" i="15"/>
  <c r="P49" i="15"/>
  <c r="Q49" i="15"/>
  <c r="AC97" i="15"/>
  <c r="R49" i="15"/>
  <c r="AD97" i="15"/>
  <c r="K50" i="15"/>
  <c r="W98" i="15"/>
  <c r="L50" i="15"/>
  <c r="X98" i="15"/>
  <c r="M50" i="15"/>
  <c r="Y98" i="15"/>
  <c r="N50" i="15"/>
  <c r="O50" i="15"/>
  <c r="AA98" i="15"/>
  <c r="P50" i="15"/>
  <c r="AB98" i="15"/>
  <c r="R50" i="15"/>
  <c r="AD98" i="15"/>
  <c r="B55" i="15"/>
  <c r="K57" i="15"/>
  <c r="L57" i="15"/>
  <c r="M57" i="15"/>
  <c r="N57" i="15"/>
  <c r="O57" i="15"/>
  <c r="P57" i="15"/>
  <c r="Q57" i="15"/>
  <c r="R57" i="15"/>
  <c r="K58" i="15"/>
  <c r="L58" i="15"/>
  <c r="L60" i="15"/>
  <c r="X132" i="15"/>
  <c r="M58" i="15"/>
  <c r="M59" i="15"/>
  <c r="Y131" i="15"/>
  <c r="N58" i="15"/>
  <c r="N59" i="15"/>
  <c r="Z131" i="15"/>
  <c r="O58" i="15"/>
  <c r="AA130" i="15"/>
  <c r="P58" i="15"/>
  <c r="Q58" i="15"/>
  <c r="AC130" i="15"/>
  <c r="R58" i="15"/>
  <c r="AD130" i="15"/>
  <c r="K59" i="15"/>
  <c r="L59" i="15"/>
  <c r="O59" i="15"/>
  <c r="P59" i="15"/>
  <c r="AB131" i="15"/>
  <c r="Q59" i="15"/>
  <c r="R59" i="15"/>
  <c r="K60" i="15"/>
  <c r="W132" i="15"/>
  <c r="M60" i="15"/>
  <c r="Y132" i="15"/>
  <c r="N60" i="15"/>
  <c r="Z132" i="15"/>
  <c r="O60" i="15"/>
  <c r="AA132" i="15"/>
  <c r="P60" i="15"/>
  <c r="AB132" i="15"/>
  <c r="Q60" i="15"/>
  <c r="R60" i="15"/>
  <c r="AD132" i="15"/>
  <c r="K61" i="15"/>
  <c r="W133" i="15"/>
  <c r="L61" i="15"/>
  <c r="M61" i="15"/>
  <c r="N61" i="15"/>
  <c r="Z133" i="15"/>
  <c r="O61" i="15"/>
  <c r="AA133" i="15"/>
  <c r="P61" i="15"/>
  <c r="Q61" i="15"/>
  <c r="AC133" i="15"/>
  <c r="R61" i="15"/>
  <c r="AD133" i="15"/>
  <c r="B78" i="15"/>
  <c r="J78" i="15"/>
  <c r="C78" i="15"/>
  <c r="D78" i="15"/>
  <c r="E78" i="15"/>
  <c r="F78" i="15"/>
  <c r="G78" i="15"/>
  <c r="H78" i="15"/>
  <c r="P78" i="15"/>
  <c r="I78" i="15"/>
  <c r="K78" i="15"/>
  <c r="L78" i="15"/>
  <c r="M78" i="15"/>
  <c r="N78" i="15"/>
  <c r="O78" i="15"/>
  <c r="Q78" i="15"/>
  <c r="W95" i="15"/>
  <c r="X95" i="15"/>
  <c r="Y95" i="15"/>
  <c r="Z95" i="15"/>
  <c r="AA95" i="15"/>
  <c r="AB95" i="15"/>
  <c r="AC95" i="15"/>
  <c r="AD95" i="15"/>
  <c r="V96" i="15"/>
  <c r="Z96" i="15"/>
  <c r="V97" i="15"/>
  <c r="Z98" i="15"/>
  <c r="V98" i="15"/>
  <c r="E118" i="15"/>
  <c r="AD96" i="15"/>
  <c r="X97" i="15"/>
  <c r="AB97" i="15"/>
  <c r="B117" i="15"/>
  <c r="C117" i="15"/>
  <c r="D117" i="15"/>
  <c r="E117" i="15"/>
  <c r="F117" i="15"/>
  <c r="G117" i="15"/>
  <c r="H117" i="15"/>
  <c r="I117" i="15"/>
  <c r="W129" i="15"/>
  <c r="X129" i="15"/>
  <c r="Y129" i="15"/>
  <c r="Z129" i="15"/>
  <c r="AA129" i="15"/>
  <c r="AB129" i="15"/>
  <c r="AC129" i="15"/>
  <c r="AD129" i="15"/>
  <c r="W130" i="15"/>
  <c r="X130" i="15"/>
  <c r="AB130" i="15"/>
  <c r="V131" i="15"/>
  <c r="W131" i="15"/>
  <c r="AA131" i="15"/>
  <c r="AC131" i="15"/>
  <c r="AD131" i="15"/>
  <c r="V132" i="15"/>
  <c r="AC132" i="15"/>
  <c r="V133" i="15"/>
  <c r="X133" i="15"/>
  <c r="Y133" i="15"/>
  <c r="AB133" i="15"/>
  <c r="B55" i="9"/>
  <c r="V96" i="9"/>
  <c r="V97" i="9"/>
  <c r="V98" i="9"/>
  <c r="C8" i="9"/>
  <c r="C9" i="9"/>
  <c r="C10" i="9"/>
  <c r="C11" i="9"/>
  <c r="C7" i="9"/>
  <c r="D34" i="9"/>
  <c r="L34" i="9"/>
  <c r="E34" i="9"/>
  <c r="E37" i="9"/>
  <c r="M37" i="9"/>
  <c r="F34" i="9"/>
  <c r="E79" i="9"/>
  <c r="M79" i="9"/>
  <c r="G34" i="9"/>
  <c r="G38" i="9"/>
  <c r="G37" i="9"/>
  <c r="O37" i="9"/>
  <c r="H34" i="9"/>
  <c r="H38" i="9"/>
  <c r="I34" i="9"/>
  <c r="I38" i="9"/>
  <c r="H82" i="9"/>
  <c r="P82" i="9"/>
  <c r="J34" i="9"/>
  <c r="R34" i="9"/>
  <c r="J37" i="9"/>
  <c r="R37" i="9"/>
  <c r="D35" i="9"/>
  <c r="L35" i="9"/>
  <c r="E35" i="9"/>
  <c r="M35" i="9"/>
  <c r="F35" i="9"/>
  <c r="N35" i="9"/>
  <c r="G35" i="9"/>
  <c r="F80" i="9"/>
  <c r="N80" i="9"/>
  <c r="O35" i="9"/>
  <c r="H35" i="9"/>
  <c r="P35" i="9"/>
  <c r="I35" i="9"/>
  <c r="Q35" i="9"/>
  <c r="J35" i="9"/>
  <c r="R35" i="9"/>
  <c r="D36" i="9"/>
  <c r="C81" i="9"/>
  <c r="K81" i="9"/>
  <c r="E36" i="9"/>
  <c r="M36" i="9"/>
  <c r="F36" i="9"/>
  <c r="N36" i="9"/>
  <c r="G36" i="9"/>
  <c r="H36" i="9"/>
  <c r="G81" i="9"/>
  <c r="O81" i="9"/>
  <c r="I36" i="9"/>
  <c r="Q36" i="9"/>
  <c r="J36" i="9"/>
  <c r="I81" i="9"/>
  <c r="Q81" i="9"/>
  <c r="H37" i="9"/>
  <c r="P37" i="9"/>
  <c r="J38" i="9"/>
  <c r="R38" i="9"/>
  <c r="C34" i="9"/>
  <c r="C38" i="9"/>
  <c r="B82" i="9"/>
  <c r="J82" i="9"/>
  <c r="K38" i="9"/>
  <c r="R32" i="9"/>
  <c r="L32" i="9"/>
  <c r="M32" i="9"/>
  <c r="N32" i="9"/>
  <c r="O32" i="9"/>
  <c r="P32" i="9"/>
  <c r="Q32" i="9"/>
  <c r="K32" i="9"/>
  <c r="L31" i="9"/>
  <c r="M31" i="9"/>
  <c r="N31" i="9"/>
  <c r="O31" i="9"/>
  <c r="P31" i="9"/>
  <c r="Q31" i="9"/>
  <c r="R31" i="9"/>
  <c r="K31" i="9"/>
  <c r="P48" i="9"/>
  <c r="P47" i="9"/>
  <c r="AB96" i="9"/>
  <c r="P49" i="9"/>
  <c r="AB97" i="9"/>
  <c r="P50" i="9"/>
  <c r="AB98" i="9"/>
  <c r="G118" i="9"/>
  <c r="N48" i="9"/>
  <c r="N47" i="9"/>
  <c r="Z96" i="9"/>
  <c r="N49" i="9"/>
  <c r="Z97" i="9"/>
  <c r="N50" i="9"/>
  <c r="Z98" i="9"/>
  <c r="E118" i="9"/>
  <c r="L48" i="9"/>
  <c r="L47" i="9"/>
  <c r="L49" i="9"/>
  <c r="X97" i="9"/>
  <c r="X96" i="9"/>
  <c r="L50" i="9"/>
  <c r="X98" i="9"/>
  <c r="C118" i="9"/>
  <c r="K14" i="9"/>
  <c r="L14" i="9"/>
  <c r="M14" i="9"/>
  <c r="N14" i="9"/>
  <c r="O14" i="9"/>
  <c r="P14" i="9"/>
  <c r="Q14" i="9"/>
  <c r="R14" i="9"/>
  <c r="K15" i="9"/>
  <c r="L15" i="9"/>
  <c r="M15" i="9"/>
  <c r="N15" i="9"/>
  <c r="O15" i="9"/>
  <c r="P15" i="9"/>
  <c r="Q15" i="9"/>
  <c r="R15" i="9"/>
  <c r="K16" i="9"/>
  <c r="L16" i="9"/>
  <c r="M16" i="9"/>
  <c r="N16" i="9"/>
  <c r="O16" i="9"/>
  <c r="P16" i="9"/>
  <c r="Q16" i="9"/>
  <c r="R16" i="9"/>
  <c r="K17" i="9"/>
  <c r="L17" i="9"/>
  <c r="M17" i="9"/>
  <c r="N17" i="9"/>
  <c r="O17" i="9"/>
  <c r="P17" i="9"/>
  <c r="Q17" i="9"/>
  <c r="R17" i="9"/>
  <c r="K18" i="9"/>
  <c r="L18" i="9"/>
  <c r="M18" i="9"/>
  <c r="N18" i="9"/>
  <c r="O18" i="9"/>
  <c r="P18" i="9"/>
  <c r="Q18" i="9"/>
  <c r="R18" i="9"/>
  <c r="K19" i="9"/>
  <c r="L19" i="9"/>
  <c r="M19" i="9"/>
  <c r="N19" i="9"/>
  <c r="O19" i="9"/>
  <c r="P19" i="9"/>
  <c r="Q19" i="9"/>
  <c r="R19" i="9"/>
  <c r="K20" i="9"/>
  <c r="L20" i="9"/>
  <c r="M20" i="9"/>
  <c r="N20" i="9"/>
  <c r="O20" i="9"/>
  <c r="P20" i="9"/>
  <c r="Q20" i="9"/>
  <c r="R20" i="9"/>
  <c r="K21" i="9"/>
  <c r="L21" i="9"/>
  <c r="M21" i="9"/>
  <c r="N21" i="9"/>
  <c r="O21" i="9"/>
  <c r="P21" i="9"/>
  <c r="Q21" i="9"/>
  <c r="R21" i="9"/>
  <c r="K22" i="9"/>
  <c r="L22" i="9"/>
  <c r="M22" i="9"/>
  <c r="N22" i="9"/>
  <c r="O22" i="9"/>
  <c r="P22" i="9"/>
  <c r="Q22" i="9"/>
  <c r="R22" i="9"/>
  <c r="K23" i="9"/>
  <c r="L23" i="9"/>
  <c r="M23" i="9"/>
  <c r="N23" i="9"/>
  <c r="O23" i="9"/>
  <c r="P23" i="9"/>
  <c r="Q23" i="9"/>
  <c r="R23" i="9"/>
  <c r="K24" i="9"/>
  <c r="L24" i="9"/>
  <c r="M24" i="9"/>
  <c r="N24" i="9"/>
  <c r="O24" i="9"/>
  <c r="P24" i="9"/>
  <c r="Q24" i="9"/>
  <c r="R24" i="9"/>
  <c r="K25" i="9"/>
  <c r="L25" i="9"/>
  <c r="M25" i="9"/>
  <c r="N25" i="9"/>
  <c r="O25" i="9"/>
  <c r="P25" i="9"/>
  <c r="Q25" i="9"/>
  <c r="R25" i="9"/>
  <c r="K26" i="9"/>
  <c r="L26" i="9"/>
  <c r="M26" i="9"/>
  <c r="N26" i="9"/>
  <c r="O26" i="9"/>
  <c r="P26" i="9"/>
  <c r="Q26" i="9"/>
  <c r="R26" i="9"/>
  <c r="K27" i="9"/>
  <c r="L27" i="9"/>
  <c r="M27" i="9"/>
  <c r="N27" i="9"/>
  <c r="O27" i="9"/>
  <c r="P27" i="9"/>
  <c r="Q27" i="9"/>
  <c r="R27" i="9"/>
  <c r="K28" i="9"/>
  <c r="L28" i="9"/>
  <c r="M28" i="9"/>
  <c r="N28" i="9"/>
  <c r="O28" i="9"/>
  <c r="P28" i="9"/>
  <c r="Q28" i="9"/>
  <c r="R28" i="9"/>
  <c r="K29" i="9"/>
  <c r="L29" i="9"/>
  <c r="M29" i="9"/>
  <c r="N29" i="9"/>
  <c r="O29" i="9"/>
  <c r="P29" i="9"/>
  <c r="Q29" i="9"/>
  <c r="R29" i="9"/>
  <c r="K30" i="9"/>
  <c r="L30" i="9"/>
  <c r="M30" i="9"/>
  <c r="N30" i="9"/>
  <c r="O30" i="9"/>
  <c r="P30" i="9"/>
  <c r="Q30" i="9"/>
  <c r="R30" i="9"/>
  <c r="K34" i="9"/>
  <c r="C35" i="9"/>
  <c r="K35" i="9"/>
  <c r="C36" i="9"/>
  <c r="B81" i="9"/>
  <c r="J81" i="9"/>
  <c r="O36" i="9"/>
  <c r="R36" i="9"/>
  <c r="K46" i="9"/>
  <c r="L46" i="9"/>
  <c r="M46" i="9"/>
  <c r="N46" i="9"/>
  <c r="O46" i="9"/>
  <c r="P46" i="9"/>
  <c r="Q46" i="9"/>
  <c r="R46" i="9"/>
  <c r="K47" i="9"/>
  <c r="K49" i="9"/>
  <c r="W97" i="9"/>
  <c r="M47" i="9"/>
  <c r="M49" i="9"/>
  <c r="Y97" i="9"/>
  <c r="O47" i="9"/>
  <c r="O48" i="9"/>
  <c r="AA96" i="9"/>
  <c r="Q47" i="9"/>
  <c r="R47" i="9"/>
  <c r="R49" i="9"/>
  <c r="AD97" i="9"/>
  <c r="K48" i="9"/>
  <c r="W96" i="9"/>
  <c r="K50" i="9"/>
  <c r="W98" i="9"/>
  <c r="M48" i="9"/>
  <c r="Q48" i="9"/>
  <c r="AC96" i="9"/>
  <c r="Q49" i="9"/>
  <c r="AC97" i="9"/>
  <c r="Q50" i="9"/>
  <c r="AC98" i="9"/>
  <c r="H118" i="9"/>
  <c r="R48" i="9"/>
  <c r="R50" i="9"/>
  <c r="O49" i="9"/>
  <c r="M50" i="9"/>
  <c r="Y98" i="9"/>
  <c r="O50" i="9"/>
  <c r="AA98" i="9"/>
  <c r="K57" i="9"/>
  <c r="L57" i="9"/>
  <c r="M57" i="9"/>
  <c r="N57" i="9"/>
  <c r="O57" i="9"/>
  <c r="P57" i="9"/>
  <c r="Q57" i="9"/>
  <c r="R57" i="9"/>
  <c r="K58" i="9"/>
  <c r="K59" i="9"/>
  <c r="W131" i="9"/>
  <c r="L58" i="9"/>
  <c r="X130" i="9"/>
  <c r="M58" i="9"/>
  <c r="Y130" i="9"/>
  <c r="N58" i="9"/>
  <c r="Z130" i="9"/>
  <c r="O58" i="9"/>
  <c r="AA130" i="9"/>
  <c r="P58" i="9"/>
  <c r="P60" i="9"/>
  <c r="AB132" i="9"/>
  <c r="Q58" i="9"/>
  <c r="AC130" i="9"/>
  <c r="R58" i="9"/>
  <c r="AD130" i="9"/>
  <c r="L59" i="9"/>
  <c r="X131" i="9"/>
  <c r="M59" i="9"/>
  <c r="N59" i="9"/>
  <c r="O59" i="9"/>
  <c r="P59" i="9"/>
  <c r="Q59" i="9"/>
  <c r="R59" i="9"/>
  <c r="K60" i="9"/>
  <c r="L60" i="9"/>
  <c r="X132" i="9"/>
  <c r="M60" i="9"/>
  <c r="Y132" i="9"/>
  <c r="N60" i="9"/>
  <c r="Z132" i="9"/>
  <c r="O60" i="9"/>
  <c r="Q60" i="9"/>
  <c r="R60" i="9"/>
  <c r="K61" i="9"/>
  <c r="W133" i="9"/>
  <c r="L61" i="9"/>
  <c r="X133" i="9"/>
  <c r="M61" i="9"/>
  <c r="N61" i="9"/>
  <c r="Z133" i="9"/>
  <c r="O61" i="9"/>
  <c r="AA133" i="9"/>
  <c r="P61" i="9"/>
  <c r="AB133" i="9"/>
  <c r="Q61" i="9"/>
  <c r="AC133" i="9"/>
  <c r="R61" i="9"/>
  <c r="AD133" i="9"/>
  <c r="B78" i="9"/>
  <c r="J78" i="9"/>
  <c r="C78" i="9"/>
  <c r="K78" i="9"/>
  <c r="D78" i="9"/>
  <c r="L78" i="9"/>
  <c r="E78" i="9"/>
  <c r="M78" i="9"/>
  <c r="F78" i="9"/>
  <c r="N78" i="9"/>
  <c r="G78" i="9"/>
  <c r="O78" i="9"/>
  <c r="H78" i="9"/>
  <c r="I78" i="9"/>
  <c r="P78" i="9"/>
  <c r="Q78" i="9"/>
  <c r="B79" i="9"/>
  <c r="J79" i="9"/>
  <c r="G79" i="9"/>
  <c r="O79" i="9"/>
  <c r="B80" i="9"/>
  <c r="J80" i="9"/>
  <c r="C80" i="9"/>
  <c r="G80" i="9"/>
  <c r="O80" i="9"/>
  <c r="I80" i="9"/>
  <c r="Q80" i="9"/>
  <c r="K80" i="9"/>
  <c r="E81" i="9"/>
  <c r="M81" i="9"/>
  <c r="F81" i="9"/>
  <c r="N81" i="9"/>
  <c r="W95" i="9"/>
  <c r="X95" i="9"/>
  <c r="Y95" i="9"/>
  <c r="Z95" i="9"/>
  <c r="AA95" i="9"/>
  <c r="AB95" i="9"/>
  <c r="AC95" i="9"/>
  <c r="AD95" i="9"/>
  <c r="AA97" i="9"/>
  <c r="F118" i="9"/>
  <c r="B117" i="9"/>
  <c r="C117" i="9"/>
  <c r="D117" i="9"/>
  <c r="E117" i="9"/>
  <c r="F117" i="9"/>
  <c r="G117" i="9"/>
  <c r="H117" i="9"/>
  <c r="I117" i="9"/>
  <c r="W129" i="9"/>
  <c r="X129" i="9"/>
  <c r="Y129" i="9"/>
  <c r="Z129" i="9"/>
  <c r="AA129" i="9"/>
  <c r="AB129" i="9"/>
  <c r="AC129" i="9"/>
  <c r="AD129" i="9"/>
  <c r="V131" i="9"/>
  <c r="Z131" i="9"/>
  <c r="AA131" i="9"/>
  <c r="AD131" i="9"/>
  <c r="V132" i="9"/>
  <c r="AA132" i="9"/>
  <c r="AC132" i="9"/>
  <c r="AD132" i="9"/>
  <c r="V133" i="9"/>
  <c r="Y133" i="9"/>
  <c r="G82" i="9"/>
  <c r="O82" i="9"/>
  <c r="P38" i="9"/>
  <c r="Y96" i="9"/>
  <c r="F79" i="9"/>
  <c r="N79" i="9"/>
  <c r="P34" i="9"/>
  <c r="D37" i="9"/>
  <c r="L37" i="9"/>
  <c r="M34" i="9"/>
  <c r="I79" i="9"/>
  <c r="Q79" i="9"/>
  <c r="H81" i="9"/>
  <c r="P81" i="9"/>
  <c r="D81" i="9"/>
  <c r="L81" i="9"/>
  <c r="D79" i="9"/>
  <c r="L79" i="9"/>
  <c r="Q38" i="9"/>
  <c r="HF34" i="41"/>
  <c r="CP139" i="41"/>
  <c r="AZ141" i="41"/>
  <c r="AT140" i="41"/>
  <c r="DL138" i="41"/>
  <c r="GC138" i="41"/>
  <c r="AI140" i="41"/>
  <c r="GC139" i="41"/>
  <c r="EI139" i="41"/>
  <c r="AZ139" i="41"/>
  <c r="HF36" i="41"/>
  <c r="AQ138" i="41"/>
  <c r="ER138" i="41"/>
  <c r="DL141" i="41"/>
  <c r="GC141" i="41"/>
  <c r="ER139" i="41"/>
  <c r="DN139" i="41"/>
  <c r="BC141" i="41"/>
  <c r="EI141" i="41"/>
  <c r="DX141" i="41"/>
  <c r="J125" i="41"/>
  <c r="DN141" i="41"/>
  <c r="DX139" i="41"/>
  <c r="DQ101" i="41"/>
  <c r="BC103" i="41"/>
  <c r="BM141" i="41"/>
  <c r="CV138" i="41"/>
  <c r="BP138" i="41"/>
  <c r="CP138" i="41"/>
  <c r="AT139" i="41"/>
  <c r="CK101" i="41"/>
  <c r="EI103" i="41"/>
  <c r="N125" i="41"/>
  <c r="EL141" i="41"/>
  <c r="DL101" i="41"/>
  <c r="GC101" i="41"/>
  <c r="BC101" i="41"/>
  <c r="EI101" i="41"/>
  <c r="DX101" i="41"/>
  <c r="CV139" i="41"/>
  <c r="BG139" i="41"/>
  <c r="BP139" i="41"/>
  <c r="ER141" i="41"/>
  <c r="HC101" i="41"/>
  <c r="GC103" i="41"/>
  <c r="B125" i="41"/>
  <c r="AG125" i="41"/>
  <c r="U125" i="41"/>
  <c r="CK102" i="41"/>
  <c r="GH102" i="41"/>
  <c r="HC102" i="41"/>
  <c r="DQ102" i="41"/>
  <c r="AT141" i="41"/>
  <c r="GH101" i="41"/>
  <c r="AD125" i="41"/>
  <c r="DL103" i="41"/>
  <c r="DX103" i="41"/>
  <c r="HF37" i="41"/>
  <c r="AQ140" i="41"/>
  <c r="ER140" i="41"/>
  <c r="AZ140" i="41"/>
  <c r="DN140" i="41"/>
  <c r="BR140" i="41"/>
  <c r="AE125" i="41"/>
  <c r="AC125" i="41"/>
  <c r="P125" i="41"/>
  <c r="BL125" i="41"/>
  <c r="AB125" i="41"/>
  <c r="X125" i="41"/>
  <c r="FL125" i="41"/>
  <c r="Y125" i="41"/>
  <c r="I125" i="41"/>
  <c r="W125" i="41"/>
  <c r="AI85" i="40"/>
  <c r="EO85" i="40"/>
  <c r="AQ85" i="40"/>
  <c r="EW85" i="40"/>
  <c r="AY85" i="40"/>
  <c r="FE85" i="40"/>
  <c r="BG85" i="40"/>
  <c r="FM85" i="40"/>
  <c r="BN85" i="40"/>
  <c r="FU85" i="40"/>
  <c r="BV85" i="40"/>
  <c r="GC85" i="40"/>
  <c r="CF85" i="40"/>
  <c r="GM85" i="40"/>
  <c r="CN85" i="40"/>
  <c r="GU85" i="40"/>
  <c r="CV85" i="40"/>
  <c r="HC85" i="40"/>
  <c r="DD85" i="40"/>
  <c r="HK85" i="40"/>
  <c r="AH85" i="40"/>
  <c r="EN85" i="40"/>
  <c r="AP85" i="40"/>
  <c r="EV85" i="40"/>
  <c r="AX85" i="40"/>
  <c r="FD85" i="40"/>
  <c r="BF85" i="40"/>
  <c r="FL85" i="40"/>
  <c r="BM85" i="40"/>
  <c r="FT85" i="40"/>
  <c r="BU85" i="40"/>
  <c r="GB85" i="40"/>
  <c r="GK14" i="40"/>
  <c r="GS14" i="40"/>
  <c r="HA14" i="40"/>
  <c r="HI14" i="40"/>
  <c r="HQ14" i="40"/>
  <c r="K87" i="40"/>
  <c r="DU87" i="40"/>
  <c r="EG33" i="40"/>
  <c r="DR36" i="40"/>
  <c r="C87" i="40"/>
  <c r="DM87" i="40"/>
  <c r="C88" i="40"/>
  <c r="DM88" i="40"/>
  <c r="EH36" i="40"/>
  <c r="F88" i="40"/>
  <c r="DP88" i="40"/>
  <c r="E88" i="40"/>
  <c r="DO88" i="40"/>
  <c r="AE87" i="40"/>
  <c r="EK87" i="40"/>
  <c r="DR33" i="40"/>
  <c r="S87" i="40"/>
  <c r="EC87" i="40"/>
  <c r="V88" i="40"/>
  <c r="EF88" i="40"/>
  <c r="M87" i="40"/>
  <c r="DW87" i="40"/>
  <c r="N87" i="40"/>
  <c r="DX87" i="40"/>
  <c r="U88" i="40"/>
  <c r="EE88" i="40"/>
  <c r="GK88" i="40"/>
  <c r="GK87" i="40"/>
  <c r="EW36" i="40"/>
  <c r="EW35" i="40"/>
  <c r="AH88" i="40"/>
  <c r="EN88" i="40"/>
  <c r="EG35" i="40"/>
  <c r="DQ36" i="40"/>
  <c r="GC36" i="40"/>
  <c r="H87" i="40"/>
  <c r="DR87" i="40"/>
  <c r="Z87" i="40"/>
  <c r="EH87" i="40"/>
  <c r="BW87" i="40"/>
  <c r="GD87" i="40"/>
  <c r="M88" i="40"/>
  <c r="DW88" i="40"/>
  <c r="AG88" i="40"/>
  <c r="EM88" i="40"/>
  <c r="AX88" i="40"/>
  <c r="FD88" i="40"/>
  <c r="BM88" i="40"/>
  <c r="FT88" i="40"/>
  <c r="GI88" i="40"/>
  <c r="N88" i="40"/>
  <c r="DX88" i="40"/>
  <c r="GJ88" i="40"/>
  <c r="AR38" i="40"/>
  <c r="AR89" i="40"/>
  <c r="EX89" i="40"/>
  <c r="EX33" i="40"/>
  <c r="Z34" i="40"/>
  <c r="Z86" i="40"/>
  <c r="EH86" i="40"/>
  <c r="G87" i="40"/>
  <c r="DQ87" i="40"/>
  <c r="AP87" i="40"/>
  <c r="EV87" i="40"/>
  <c r="BF87" i="40"/>
  <c r="FL87" i="40"/>
  <c r="BV87" i="40"/>
  <c r="GC87" i="40"/>
  <c r="K88" i="40"/>
  <c r="DU88" i="40"/>
  <c r="AE88" i="40"/>
  <c r="EK88" i="40"/>
  <c r="AW88" i="40"/>
  <c r="FC88" i="40"/>
  <c r="BL88" i="40"/>
  <c r="FS88" i="40"/>
  <c r="BZ88" i="40"/>
  <c r="GG88" i="40"/>
  <c r="EX35" i="40"/>
  <c r="BN88" i="40"/>
  <c r="FU88" i="40"/>
  <c r="FM36" i="40"/>
  <c r="F87" i="40"/>
  <c r="DP87" i="40"/>
  <c r="V87" i="40"/>
  <c r="EF87" i="40"/>
  <c r="AO87" i="40"/>
  <c r="EU87" i="40"/>
  <c r="BE87" i="40"/>
  <c r="FK87" i="40"/>
  <c r="BU87" i="40"/>
  <c r="GB87" i="40"/>
  <c r="AU88" i="40"/>
  <c r="FA88" i="40"/>
  <c r="BJ88" i="40"/>
  <c r="FQ88" i="40"/>
  <c r="EG36" i="40"/>
  <c r="AY88" i="40"/>
  <c r="FE88" i="40"/>
  <c r="EH33" i="40"/>
  <c r="FN35" i="40"/>
  <c r="EX36" i="40"/>
  <c r="E87" i="40"/>
  <c r="DO87" i="40"/>
  <c r="U87" i="40"/>
  <c r="EE87" i="40"/>
  <c r="AM87" i="40"/>
  <c r="ES87" i="40"/>
  <c r="BC87" i="40"/>
  <c r="FI87" i="40"/>
  <c r="BT87" i="40"/>
  <c r="GA87" i="40"/>
  <c r="AP88" i="40"/>
  <c r="EV88" i="40"/>
  <c r="BF88" i="40"/>
  <c r="FL88" i="40"/>
  <c r="AL86" i="40"/>
  <c r="ER86" i="40"/>
  <c r="AL38" i="40"/>
  <c r="ER34" i="40"/>
  <c r="AT34" i="40"/>
  <c r="AT37" i="40"/>
  <c r="EZ37" i="40"/>
  <c r="BI34" i="40"/>
  <c r="BI38" i="40"/>
  <c r="BY34" i="40"/>
  <c r="BY37" i="40"/>
  <c r="GF37" i="40"/>
  <c r="AS34" i="40"/>
  <c r="AS37" i="40"/>
  <c r="EY37" i="40"/>
  <c r="BA34" i="40"/>
  <c r="BA38" i="40"/>
  <c r="FO37" i="40"/>
  <c r="DR34" i="40"/>
  <c r="GD34" i="40"/>
  <c r="BH37" i="40"/>
  <c r="FN37" i="40"/>
  <c r="BZ34" i="40"/>
  <c r="BZ38" i="40"/>
  <c r="EG34" i="40"/>
  <c r="G37" i="40"/>
  <c r="DQ37" i="40"/>
  <c r="BG37" i="40"/>
  <c r="FM37" i="40"/>
  <c r="BH38" i="40"/>
  <c r="BZ103" i="40"/>
  <c r="BB101" i="40"/>
  <c r="BQ103" i="40"/>
  <c r="ER33" i="40"/>
  <c r="R34" i="40"/>
  <c r="BQ34" i="40"/>
  <c r="FH35" i="40"/>
  <c r="ER36" i="40"/>
  <c r="E125" i="40"/>
  <c r="BA103" i="40"/>
  <c r="J125" i="40"/>
  <c r="EQ33" i="40"/>
  <c r="FW33" i="40"/>
  <c r="Q34" i="40"/>
  <c r="Q37" i="40"/>
  <c r="EA37" i="40"/>
  <c r="EA35" i="40"/>
  <c r="FG35" i="40"/>
  <c r="EQ36" i="40"/>
  <c r="FW36" i="40"/>
  <c r="BA37" i="40"/>
  <c r="FG37" i="40"/>
  <c r="H38" i="40"/>
  <c r="BW38" i="40"/>
  <c r="BC101" i="40"/>
  <c r="BC103" i="40"/>
  <c r="L125" i="40"/>
  <c r="BR101" i="40"/>
  <c r="I125" i="40"/>
  <c r="DZ33" i="40"/>
  <c r="EP33" i="40"/>
  <c r="FF33" i="40"/>
  <c r="FV33" i="40"/>
  <c r="P34" i="40"/>
  <c r="AJ34" i="40"/>
  <c r="AZ34" i="40"/>
  <c r="BO34" i="40"/>
  <c r="BO37" i="40"/>
  <c r="FV37" i="40"/>
  <c r="DZ35" i="40"/>
  <c r="FV35" i="40"/>
  <c r="DZ36" i="40"/>
  <c r="FV36" i="40"/>
  <c r="GJ60" i="40"/>
  <c r="AR86" i="40"/>
  <c r="EX86" i="40"/>
  <c r="AI87" i="40"/>
  <c r="EO87" i="40"/>
  <c r="AI88" i="40"/>
  <c r="EO88" i="40"/>
  <c r="H125" i="40"/>
  <c r="AV139" i="40"/>
  <c r="AW138" i="40"/>
  <c r="GI58" i="40"/>
  <c r="AW141" i="40"/>
  <c r="GI61" i="40"/>
  <c r="AR37" i="40"/>
  <c r="EX37" i="40"/>
  <c r="BW86" i="40"/>
  <c r="GD86" i="40"/>
  <c r="BE139" i="40"/>
  <c r="BJ34" i="40"/>
  <c r="BJ38" i="40"/>
  <c r="EW34" i="40"/>
  <c r="AQ37" i="40"/>
  <c r="EW37" i="40"/>
  <c r="BV37" i="40"/>
  <c r="GC37" i="40"/>
  <c r="AU103" i="40"/>
  <c r="BR103" i="40"/>
  <c r="G86" i="40"/>
  <c r="DQ86" i="40"/>
  <c r="FX33" i="40"/>
  <c r="BB34" i="40"/>
  <c r="BB38" i="40"/>
  <c r="ER35" i="40"/>
  <c r="FH36" i="40"/>
  <c r="AL37" i="40"/>
  <c r="ER37" i="40"/>
  <c r="BP101" i="40"/>
  <c r="BK141" i="40"/>
  <c r="EA33" i="40"/>
  <c r="FG33" i="40"/>
  <c r="AK34" i="40"/>
  <c r="AK37" i="40"/>
  <c r="EQ37" i="40"/>
  <c r="BP34" i="40"/>
  <c r="EQ35" i="40"/>
  <c r="FW35" i="40"/>
  <c r="EA36" i="40"/>
  <c r="FG36" i="40"/>
  <c r="BP37" i="40"/>
  <c r="FW37" i="40"/>
  <c r="AU101" i="40"/>
  <c r="D125" i="40"/>
  <c r="BJ101" i="40"/>
  <c r="BZ101" i="40"/>
  <c r="Y86" i="40"/>
  <c r="EG86" i="40"/>
  <c r="G38" i="40"/>
  <c r="Y38" i="40"/>
  <c r="AI34" i="40"/>
  <c r="AI38" i="40"/>
  <c r="AQ38" i="40"/>
  <c r="BG38" i="40"/>
  <c r="BV38" i="40"/>
  <c r="DY33" i="40"/>
  <c r="EO33" i="40"/>
  <c r="FE33" i="40"/>
  <c r="FU33" i="40"/>
  <c r="O34" i="40"/>
  <c r="O38" i="40"/>
  <c r="AY34" i="40"/>
  <c r="BN34" i="40"/>
  <c r="BN38" i="40"/>
  <c r="DY35" i="40"/>
  <c r="DY36" i="40"/>
  <c r="AI37" i="40"/>
  <c r="EO37" i="40"/>
  <c r="BE141" i="40"/>
  <c r="BL141" i="40"/>
  <c r="BT141" i="40"/>
  <c r="AT101" i="40"/>
  <c r="C125" i="40"/>
  <c r="BI101" i="40"/>
  <c r="BY101" i="40"/>
  <c r="BL139" i="40"/>
  <c r="BS141" i="40"/>
  <c r="AV138" i="40"/>
  <c r="GH58" i="40"/>
  <c r="GI60" i="40"/>
  <c r="AW140" i="40"/>
  <c r="FN34" i="40"/>
  <c r="H86" i="40"/>
  <c r="DR86" i="40"/>
  <c r="GC34" i="40"/>
  <c r="EB33" i="40"/>
  <c r="EB35" i="40"/>
  <c r="FX36" i="40"/>
  <c r="M125" i="40"/>
  <c r="BT139" i="40"/>
  <c r="AX34" i="40"/>
  <c r="AX38" i="40"/>
  <c r="DT33" i="40"/>
  <c r="EJ33" i="40"/>
  <c r="EZ33" i="40"/>
  <c r="FP33" i="40"/>
  <c r="GF33" i="40"/>
  <c r="J34" i="40"/>
  <c r="AD34" i="40"/>
  <c r="AD38" i="40"/>
  <c r="DT35" i="40"/>
  <c r="EJ35" i="40"/>
  <c r="EZ35" i="40"/>
  <c r="FP35" i="40"/>
  <c r="GF35" i="40"/>
  <c r="DT36" i="40"/>
  <c r="EJ36" i="40"/>
  <c r="EZ36" i="40"/>
  <c r="FP36" i="40"/>
  <c r="GF36" i="40"/>
  <c r="BI37" i="40"/>
  <c r="FP37" i="40"/>
  <c r="AS38" i="40"/>
  <c r="BE140" i="40"/>
  <c r="BL140" i="40"/>
  <c r="BT140" i="40"/>
  <c r="AS101" i="40"/>
  <c r="B125" i="40"/>
  <c r="R125" i="40"/>
  <c r="BX101" i="40"/>
  <c r="AV140" i="40"/>
  <c r="GH60" i="40"/>
  <c r="AO125" i="40"/>
  <c r="AG125" i="40"/>
  <c r="U125" i="40"/>
  <c r="AB125" i="40"/>
  <c r="AH125" i="40"/>
  <c r="V125" i="40"/>
  <c r="AI125" i="40"/>
  <c r="Y125" i="40"/>
  <c r="AK125" i="40"/>
  <c r="AJ125" i="40"/>
  <c r="Z125" i="40"/>
  <c r="BC34" i="40"/>
  <c r="BC38" i="40"/>
  <c r="FM34" i="40"/>
  <c r="BJ103" i="40"/>
  <c r="BQ101" i="40"/>
  <c r="BB103" i="40"/>
  <c r="FX35" i="40"/>
  <c r="EB36" i="40"/>
  <c r="AO34" i="40"/>
  <c r="AO38" i="40"/>
  <c r="BE34" i="40"/>
  <c r="BE38" i="40"/>
  <c r="BL34" i="40"/>
  <c r="BL38" i="40"/>
  <c r="DS33" i="40"/>
  <c r="EI33" i="40"/>
  <c r="EY33" i="40"/>
  <c r="FO33" i="40"/>
  <c r="GE33" i="40"/>
  <c r="I34" i="40"/>
  <c r="I37" i="40"/>
  <c r="DS37" i="40"/>
  <c r="AB34" i="40"/>
  <c r="BX34" i="40"/>
  <c r="DS35" i="40"/>
  <c r="EI35" i="40"/>
  <c r="EY35" i="40"/>
  <c r="FO35" i="40"/>
  <c r="GE35" i="40"/>
  <c r="DS36" i="40"/>
  <c r="EI36" i="40"/>
  <c r="EY36" i="40"/>
  <c r="FO36" i="40"/>
  <c r="GE36" i="40"/>
  <c r="BD140" i="40"/>
  <c r="BK140" i="40"/>
  <c r="BS140" i="40"/>
  <c r="Q125" i="40"/>
  <c r="AD125" i="40"/>
  <c r="DP33" i="40"/>
  <c r="DX33" i="40"/>
  <c r="EF33" i="40"/>
  <c r="EN33" i="40"/>
  <c r="EV33" i="40"/>
  <c r="FD33" i="40"/>
  <c r="FL33" i="40"/>
  <c r="FT33" i="40"/>
  <c r="GB33" i="40"/>
  <c r="F34" i="40"/>
  <c r="F37" i="40"/>
  <c r="DP37" i="40"/>
  <c r="N34" i="40"/>
  <c r="N38" i="40"/>
  <c r="V34" i="40"/>
  <c r="AH34" i="40"/>
  <c r="AH37" i="40"/>
  <c r="EN37" i="40"/>
  <c r="AP34" i="40"/>
  <c r="BF34" i="40"/>
  <c r="BF38" i="40"/>
  <c r="BM34" i="40"/>
  <c r="BM37" i="40"/>
  <c r="FT37" i="40"/>
  <c r="BU34" i="40"/>
  <c r="BU37" i="40"/>
  <c r="GB37" i="40"/>
  <c r="AX37" i="40"/>
  <c r="FD37" i="40"/>
  <c r="D87" i="40"/>
  <c r="DN87" i="40"/>
  <c r="L87" i="40"/>
  <c r="DV87" i="40"/>
  <c r="T87" i="40"/>
  <c r="ED87" i="40"/>
  <c r="AF87" i="40"/>
  <c r="EL87" i="40"/>
  <c r="AN87" i="40"/>
  <c r="ET87" i="40"/>
  <c r="AV87" i="40"/>
  <c r="FB87" i="40"/>
  <c r="BD87" i="40"/>
  <c r="FJ87" i="40"/>
  <c r="BK87" i="40"/>
  <c r="FR87" i="40"/>
  <c r="BS87" i="40"/>
  <c r="FZ87" i="40"/>
  <c r="GH87" i="40"/>
  <c r="D88" i="40"/>
  <c r="DN88" i="40"/>
  <c r="L88" i="40"/>
  <c r="DV88" i="40"/>
  <c r="T88" i="40"/>
  <c r="ED88" i="40"/>
  <c r="AF88" i="40"/>
  <c r="EL88" i="40"/>
  <c r="AN88" i="40"/>
  <c r="ET88" i="40"/>
  <c r="AV88" i="40"/>
  <c r="FB88" i="40"/>
  <c r="BD88" i="40"/>
  <c r="FJ88" i="40"/>
  <c r="BK88" i="40"/>
  <c r="FR88" i="40"/>
  <c r="BS88" i="40"/>
  <c r="FZ88" i="40"/>
  <c r="GH88" i="40"/>
  <c r="AT139" i="40"/>
  <c r="BB139" i="40"/>
  <c r="DO33" i="40"/>
  <c r="DW33" i="40"/>
  <c r="EE33" i="40"/>
  <c r="EM33" i="40"/>
  <c r="EU33" i="40"/>
  <c r="FC33" i="40"/>
  <c r="FK33" i="40"/>
  <c r="FS33" i="40"/>
  <c r="GA33" i="40"/>
  <c r="M34" i="40"/>
  <c r="M37" i="40"/>
  <c r="DW37" i="40"/>
  <c r="U34" i="40"/>
  <c r="U38" i="40"/>
  <c r="AG34" i="40"/>
  <c r="AG38" i="40"/>
  <c r="AW34" i="40"/>
  <c r="AW37" i="40"/>
  <c r="FC37" i="40"/>
  <c r="BT34" i="40"/>
  <c r="BT38" i="40"/>
  <c r="AO37" i="40"/>
  <c r="EU37" i="40"/>
  <c r="GG59" i="40"/>
  <c r="GG60" i="40"/>
  <c r="AS139" i="40"/>
  <c r="BA139" i="40"/>
  <c r="DN33" i="40"/>
  <c r="DV33" i="40"/>
  <c r="ED33" i="40"/>
  <c r="EL33" i="40"/>
  <c r="ET33" i="40"/>
  <c r="FB33" i="40"/>
  <c r="FJ33" i="40"/>
  <c r="FR33" i="40"/>
  <c r="FZ33" i="40"/>
  <c r="GH33" i="40"/>
  <c r="D34" i="40"/>
  <c r="L34" i="40"/>
  <c r="L37" i="40"/>
  <c r="DV37" i="40"/>
  <c r="T34" i="40"/>
  <c r="T37" i="40"/>
  <c r="ED37" i="40"/>
  <c r="AF34" i="40"/>
  <c r="AN34" i="40"/>
  <c r="AN38" i="40"/>
  <c r="AV34" i="40"/>
  <c r="AV37" i="40"/>
  <c r="FB37" i="40"/>
  <c r="BD34" i="40"/>
  <c r="BD38" i="40"/>
  <c r="BK34" i="40"/>
  <c r="BK38" i="40"/>
  <c r="BS34" i="40"/>
  <c r="BS38" i="40"/>
  <c r="BK37" i="40"/>
  <c r="FR37" i="40"/>
  <c r="CA37" i="40"/>
  <c r="GH37" i="40"/>
  <c r="GF60" i="40"/>
  <c r="HS60" i="40"/>
  <c r="DM33" i="40"/>
  <c r="DU33" i="40"/>
  <c r="EC33" i="40"/>
  <c r="EK33" i="40"/>
  <c r="ES33" i="40"/>
  <c r="FA33" i="40"/>
  <c r="FI33" i="40"/>
  <c r="FQ33" i="40"/>
  <c r="FY33" i="40"/>
  <c r="GG33" i="40"/>
  <c r="C34" i="40"/>
  <c r="K34" i="40"/>
  <c r="K37" i="40"/>
  <c r="DU37" i="40"/>
  <c r="S34" i="40"/>
  <c r="S37" i="40"/>
  <c r="EC37" i="40"/>
  <c r="AE34" i="40"/>
  <c r="AM34" i="40"/>
  <c r="AM37" i="40"/>
  <c r="ES37" i="40"/>
  <c r="AU34" i="40"/>
  <c r="BR34" i="40"/>
  <c r="BJ37" i="40"/>
  <c r="FQ37" i="40"/>
  <c r="BZ37" i="40"/>
  <c r="GG37" i="40"/>
  <c r="CG38" i="43"/>
  <c r="AK89" i="43"/>
  <c r="CG89" i="43"/>
  <c r="G38" i="43"/>
  <c r="G86" i="43"/>
  <c r="BC86" i="43"/>
  <c r="BC34" i="43"/>
  <c r="G37" i="43"/>
  <c r="BC37" i="43"/>
  <c r="O38" i="43"/>
  <c r="BK34" i="43"/>
  <c r="O86" i="43"/>
  <c r="BK86" i="43"/>
  <c r="O37" i="43"/>
  <c r="BK37" i="43"/>
  <c r="W37" i="43"/>
  <c r="BS37" i="43"/>
  <c r="W38" i="43"/>
  <c r="BS34" i="43"/>
  <c r="W86" i="43"/>
  <c r="BS86" i="43"/>
  <c r="AE86" i="43"/>
  <c r="CA86" i="43"/>
  <c r="CA34" i="43"/>
  <c r="AE38" i="43"/>
  <c r="AE37" i="43"/>
  <c r="CA37" i="43"/>
  <c r="AW38" i="43"/>
  <c r="AW86" i="43"/>
  <c r="AW37" i="43"/>
  <c r="CI37" i="43"/>
  <c r="CI34" i="43"/>
  <c r="L89" i="43"/>
  <c r="BH89" i="43"/>
  <c r="BH38" i="43"/>
  <c r="AB89" i="43"/>
  <c r="BX89" i="43"/>
  <c r="BX38" i="43"/>
  <c r="K125" i="43"/>
  <c r="D89" i="43"/>
  <c r="AZ89" i="43"/>
  <c r="AZ38" i="43"/>
  <c r="AF34" i="43"/>
  <c r="AF37" i="43"/>
  <c r="CB37" i="43"/>
  <c r="BH104" i="43"/>
  <c r="E125" i="43"/>
  <c r="K34" i="43"/>
  <c r="K38" i="43"/>
  <c r="J125" i="43"/>
  <c r="BQ38" i="43"/>
  <c r="U89" i="43"/>
  <c r="BQ89" i="43"/>
  <c r="R34" i="43"/>
  <c r="R37" i="43"/>
  <c r="BN37" i="43"/>
  <c r="G125" i="43"/>
  <c r="O125" i="43"/>
  <c r="I125" i="43"/>
  <c r="T89" i="43"/>
  <c r="BP89" i="43"/>
  <c r="BP38" i="43"/>
  <c r="BI104" i="43"/>
  <c r="F125" i="43"/>
  <c r="C125" i="43"/>
  <c r="T88" i="43"/>
  <c r="BP88" i="43"/>
  <c r="BS139" i="43"/>
  <c r="F37" i="43"/>
  <c r="BB37" i="43"/>
  <c r="AD37" i="43"/>
  <c r="BZ37" i="43"/>
  <c r="S88" i="43"/>
  <c r="BO88" i="43"/>
  <c r="BQ103" i="43"/>
  <c r="N125" i="43"/>
  <c r="BG33" i="43"/>
  <c r="BW33" i="43"/>
  <c r="CE33" i="43"/>
  <c r="BJ34" i="43"/>
  <c r="CH34" i="43"/>
  <c r="BE35" i="43"/>
  <c r="BU35" i="43"/>
  <c r="BH36" i="43"/>
  <c r="BX36" i="43"/>
  <c r="E37" i="43"/>
  <c r="BA37" i="43"/>
  <c r="U37" i="43"/>
  <c r="BQ37" i="43"/>
  <c r="AK37" i="43"/>
  <c r="CG37" i="43"/>
  <c r="V86" i="43"/>
  <c r="BR86" i="43"/>
  <c r="R88" i="43"/>
  <c r="BN88" i="43"/>
  <c r="BX103" i="43"/>
  <c r="Z125" i="43"/>
  <c r="BF33" i="43"/>
  <c r="CD33" i="43"/>
  <c r="AA34" i="43"/>
  <c r="BI34" i="43"/>
  <c r="CG34" i="43"/>
  <c r="CB35" i="43"/>
  <c r="D37" i="43"/>
  <c r="AZ37" i="43"/>
  <c r="AB37" i="43"/>
  <c r="BX37" i="43"/>
  <c r="AK86" i="43"/>
  <c r="CG86" i="43"/>
  <c r="Q88" i="43"/>
  <c r="BM88" i="43"/>
  <c r="Y125" i="43"/>
  <c r="BP139" i="43"/>
  <c r="BK140" i="43"/>
  <c r="BE33" i="43"/>
  <c r="BM33" i="43"/>
  <c r="BU33" i="43"/>
  <c r="CC33" i="43"/>
  <c r="J34" i="43"/>
  <c r="Z34" i="43"/>
  <c r="AH34" i="43"/>
  <c r="AZ34" i="43"/>
  <c r="BH34" i="43"/>
  <c r="BP34" i="43"/>
  <c r="BX34" i="43"/>
  <c r="CF34" i="43"/>
  <c r="BC35" i="43"/>
  <c r="BK35" i="43"/>
  <c r="BS35" i="43"/>
  <c r="CA35" i="43"/>
  <c r="CI35" i="43"/>
  <c r="BF36" i="43"/>
  <c r="BV36" i="43"/>
  <c r="CD36" i="43"/>
  <c r="K37" i="43"/>
  <c r="BG37" i="43"/>
  <c r="F38" i="43"/>
  <c r="N38" i="43"/>
  <c r="V38" i="43"/>
  <c r="AD38" i="43"/>
  <c r="AL38" i="43"/>
  <c r="D86" i="43"/>
  <c r="AZ86" i="43"/>
  <c r="L86" i="43"/>
  <c r="BH86" i="43"/>
  <c r="T86" i="43"/>
  <c r="BP86" i="43"/>
  <c r="AB86" i="43"/>
  <c r="BX86" i="43"/>
  <c r="AJ86" i="43"/>
  <c r="CF86" i="43"/>
  <c r="H88" i="43"/>
  <c r="BD88" i="43"/>
  <c r="P88" i="43"/>
  <c r="BL88" i="43"/>
  <c r="X88" i="43"/>
  <c r="BT88" i="43"/>
  <c r="AF88" i="43"/>
  <c r="CB88" i="43"/>
  <c r="AX88" i="43"/>
  <c r="X125" i="43"/>
  <c r="AF125" i="43"/>
  <c r="AJ88" i="43"/>
  <c r="CF88" i="43"/>
  <c r="CA139" i="43"/>
  <c r="N37" i="43"/>
  <c r="BJ37" i="43"/>
  <c r="AL37" i="43"/>
  <c r="CH37" i="43"/>
  <c r="K88" i="43"/>
  <c r="BG88" i="43"/>
  <c r="AI88" i="43"/>
  <c r="CE88" i="43"/>
  <c r="CG103" i="43"/>
  <c r="BR139" i="43"/>
  <c r="CH139" i="43"/>
  <c r="BY139" i="43"/>
  <c r="BN33" i="43"/>
  <c r="S34" i="43"/>
  <c r="BQ34" i="43"/>
  <c r="BL35" i="43"/>
  <c r="CJ35" i="43"/>
  <c r="L37" i="43"/>
  <c r="BH37" i="43"/>
  <c r="U86" i="43"/>
  <c r="BQ86" i="43"/>
  <c r="AG88" i="43"/>
  <c r="CC88" i="43"/>
  <c r="AG125" i="43"/>
  <c r="BX139" i="43"/>
  <c r="BS140" i="43"/>
  <c r="BD33" i="43"/>
  <c r="BL33" i="43"/>
  <c r="BT33" i="43"/>
  <c r="CB33" i="43"/>
  <c r="CJ33" i="43"/>
  <c r="I34" i="43"/>
  <c r="Q34" i="43"/>
  <c r="Y34" i="43"/>
  <c r="AG34" i="43"/>
  <c r="BE36" i="43"/>
  <c r="BU36" i="43"/>
  <c r="Z37" i="43"/>
  <c r="BV37" i="43"/>
  <c r="E38" i="43"/>
  <c r="M38" i="43"/>
  <c r="AC38" i="43"/>
  <c r="Q87" i="43"/>
  <c r="BM87" i="43"/>
  <c r="AG87" i="43"/>
  <c r="CC87" i="43"/>
  <c r="G88" i="43"/>
  <c r="BC88" i="43"/>
  <c r="O88" i="43"/>
  <c r="BK88" i="43"/>
  <c r="W88" i="43"/>
  <c r="BS88" i="43"/>
  <c r="AE88" i="43"/>
  <c r="CA88" i="43"/>
  <c r="AW88" i="43"/>
  <c r="BY104" i="43"/>
  <c r="W125" i="43"/>
  <c r="AE125" i="43"/>
  <c r="BK138" i="43"/>
  <c r="CA138" i="43"/>
  <c r="CI138" i="43"/>
  <c r="BI140" i="43"/>
  <c r="BQ140" i="43"/>
  <c r="BY140" i="43"/>
  <c r="CG140" i="43"/>
  <c r="D88" i="43"/>
  <c r="AZ88" i="43"/>
  <c r="CI139" i="43"/>
  <c r="V37" i="43"/>
  <c r="BR37" i="43"/>
  <c r="C88" i="43"/>
  <c r="AY88" i="43"/>
  <c r="AA88" i="43"/>
  <c r="BW88" i="43"/>
  <c r="BJ139" i="43"/>
  <c r="BZ139" i="43"/>
  <c r="BO33" i="43"/>
  <c r="BB34" i="43"/>
  <c r="BZ34" i="43"/>
  <c r="M37" i="43"/>
  <c r="BI37" i="43"/>
  <c r="AC37" i="43"/>
  <c r="BY37" i="43"/>
  <c r="BP103" i="43"/>
  <c r="M125" i="43"/>
  <c r="AH125" i="43"/>
  <c r="BA34" i="43"/>
  <c r="BT35" i="43"/>
  <c r="T37" i="43"/>
  <c r="BP37" i="43"/>
  <c r="CF139" i="43"/>
  <c r="BC33" i="43"/>
  <c r="BK33" i="43"/>
  <c r="BS33" i="43"/>
  <c r="CA33" i="43"/>
  <c r="CI33" i="43"/>
  <c r="H34" i="43"/>
  <c r="P34" i="43"/>
  <c r="X34" i="43"/>
  <c r="AX34" i="43"/>
  <c r="AJ38" i="43"/>
  <c r="H87" i="43"/>
  <c r="BD87" i="43"/>
  <c r="CF104" i="43"/>
  <c r="V125" i="43"/>
  <c r="AD125" i="43"/>
  <c r="BH140" i="43"/>
  <c r="CM140" i="43"/>
  <c r="BQ139" i="43"/>
  <c r="CG139" i="43"/>
  <c r="AI34" i="43"/>
  <c r="BY34" i="43"/>
  <c r="U125" i="43"/>
  <c r="AC125" i="43"/>
  <c r="Q86" i="42"/>
  <c r="AL86" i="42"/>
  <c r="Q37" i="42"/>
  <c r="AL37" i="42"/>
  <c r="N34" i="42"/>
  <c r="N86" i="42"/>
  <c r="AI86" i="42"/>
  <c r="AG34" i="42"/>
  <c r="AN35" i="42"/>
  <c r="V87" i="42"/>
  <c r="AQ87" i="42"/>
  <c r="AL36" i="42"/>
  <c r="AR35" i="42"/>
  <c r="AK36" i="42"/>
  <c r="I37" i="42"/>
  <c r="AD37" i="42"/>
  <c r="P34" i="42"/>
  <c r="P37" i="42"/>
  <c r="AK37" i="42"/>
  <c r="AO34" i="42"/>
  <c r="AB35" i="42"/>
  <c r="AD33" i="42"/>
  <c r="AR33" i="42"/>
  <c r="Z35" i="42"/>
  <c r="AM35" i="42"/>
  <c r="AD36" i="42"/>
  <c r="AQ36" i="42"/>
  <c r="D38" i="42"/>
  <c r="H34" i="42"/>
  <c r="H37" i="42"/>
  <c r="AC37" i="42"/>
  <c r="AP35" i="42"/>
  <c r="D37" i="42"/>
  <c r="Y37" i="42"/>
  <c r="L37" i="42"/>
  <c r="AG37" i="42"/>
  <c r="T37" i="42"/>
  <c r="AO37" i="42"/>
  <c r="AC33" i="42"/>
  <c r="Y34" i="42"/>
  <c r="X35" i="42"/>
  <c r="AS35" i="42"/>
  <c r="AJ35" i="42"/>
  <c r="AC36" i="42"/>
  <c r="AP36" i="42"/>
  <c r="N87" i="42"/>
  <c r="AI87" i="42"/>
  <c r="AB33" i="42"/>
  <c r="AO33" i="42"/>
  <c r="AA36" i="42"/>
  <c r="AM36" i="42"/>
  <c r="T38" i="42"/>
  <c r="T89" i="42"/>
  <c r="AO89" i="42"/>
  <c r="AG38" i="42"/>
  <c r="K34" i="42"/>
  <c r="K38" i="42"/>
  <c r="I125" i="42"/>
  <c r="Q125" i="42"/>
  <c r="G86" i="42"/>
  <c r="AB86" i="42"/>
  <c r="AB34" i="42"/>
  <c r="G37" i="42"/>
  <c r="AB37" i="42"/>
  <c r="O37" i="42"/>
  <c r="AJ37" i="42"/>
  <c r="O86" i="42"/>
  <c r="AJ86" i="42"/>
  <c r="AJ34" i="42"/>
  <c r="W37" i="42"/>
  <c r="AR37" i="42"/>
  <c r="W86" i="42"/>
  <c r="AR86" i="42"/>
  <c r="AR34" i="42"/>
  <c r="B125" i="42"/>
  <c r="J125" i="42"/>
  <c r="R125" i="42"/>
  <c r="F125" i="42"/>
  <c r="N125" i="42"/>
  <c r="H125" i="42"/>
  <c r="P125" i="42"/>
  <c r="D88" i="42"/>
  <c r="Y88" i="42"/>
  <c r="T88" i="42"/>
  <c r="AO88" i="42"/>
  <c r="E34" i="42"/>
  <c r="M34" i="42"/>
  <c r="M38" i="42"/>
  <c r="U34" i="42"/>
  <c r="U37" i="42"/>
  <c r="AP37" i="42"/>
  <c r="F37" i="42"/>
  <c r="AA37" i="42"/>
  <c r="N37" i="42"/>
  <c r="AI37" i="42"/>
  <c r="V37" i="42"/>
  <c r="AQ37" i="42"/>
  <c r="I38" i="42"/>
  <c r="Q38" i="42"/>
  <c r="C88" i="42"/>
  <c r="X88" i="42"/>
  <c r="K88" i="42"/>
  <c r="AF88" i="42"/>
  <c r="S88" i="42"/>
  <c r="AN88" i="42"/>
  <c r="X33" i="42"/>
  <c r="AS33" i="42"/>
  <c r="AF33" i="42"/>
  <c r="AN33" i="42"/>
  <c r="AA34" i="42"/>
  <c r="AI34" i="42"/>
  <c r="AQ34" i="42"/>
  <c r="AD35" i="42"/>
  <c r="AL35" i="42"/>
  <c r="AG36" i="42"/>
  <c r="E37" i="42"/>
  <c r="Z37" i="42"/>
  <c r="M37" i="42"/>
  <c r="AH37" i="42"/>
  <c r="D87" i="42"/>
  <c r="Y87" i="42"/>
  <c r="L87" i="42"/>
  <c r="AG87" i="42"/>
  <c r="T87" i="42"/>
  <c r="AO87" i="42"/>
  <c r="S125" i="42"/>
  <c r="AE33" i="42"/>
  <c r="AM33" i="42"/>
  <c r="C34" i="42"/>
  <c r="S34" i="42"/>
  <c r="S38" i="42"/>
  <c r="AC35" i="42"/>
  <c r="AK35" i="42"/>
  <c r="G38" i="42"/>
  <c r="O38" i="42"/>
  <c r="W38" i="42"/>
  <c r="J34" i="42"/>
  <c r="R34" i="42"/>
  <c r="K37" i="42"/>
  <c r="AF37" i="42"/>
  <c r="F38" i="42"/>
  <c r="N38" i="42"/>
  <c r="V38" i="42"/>
  <c r="G88" i="42"/>
  <c r="AB88" i="42"/>
  <c r="O88" i="42"/>
  <c r="AJ88" i="42"/>
  <c r="W88" i="42"/>
  <c r="AR88" i="42"/>
  <c r="W125" i="42"/>
  <c r="AG102" i="42"/>
  <c r="E125" i="42"/>
  <c r="AO102" i="42"/>
  <c r="M125" i="42"/>
  <c r="AD34" i="42"/>
  <c r="AL34" i="42"/>
  <c r="U125" i="42"/>
  <c r="DU87" i="39"/>
  <c r="FG38" i="39"/>
  <c r="FG34" i="39"/>
  <c r="CB37" i="39"/>
  <c r="FG37" i="39"/>
  <c r="FE34" i="39"/>
  <c r="BZ37" i="39"/>
  <c r="FE37" i="39"/>
  <c r="FE38" i="39"/>
  <c r="FE33" i="39"/>
  <c r="FD34" i="39"/>
  <c r="BY37" i="39"/>
  <c r="FD37" i="39"/>
  <c r="FD38" i="39"/>
  <c r="FB34" i="39"/>
  <c r="FB38" i="39"/>
  <c r="BW37" i="39"/>
  <c r="FB37" i="39"/>
  <c r="DD34" i="39"/>
  <c r="U86" i="39"/>
  <c r="DD86" i="39"/>
  <c r="CM34" i="39"/>
  <c r="D37" i="39"/>
  <c r="CM37" i="39"/>
  <c r="D86" i="39"/>
  <c r="CM86" i="39"/>
  <c r="CM38" i="39"/>
  <c r="DJ34" i="39"/>
  <c r="AA37" i="39"/>
  <c r="DJ37" i="39"/>
  <c r="DJ38" i="39"/>
  <c r="S87" i="39"/>
  <c r="DB87" i="39"/>
  <c r="BW101" i="39"/>
  <c r="CP33" i="39"/>
  <c r="DB33" i="39"/>
  <c r="BN139" i="39"/>
  <c r="BV101" i="39"/>
  <c r="AE125" i="39"/>
  <c r="CV36" i="39"/>
  <c r="CZ36" i="39"/>
  <c r="DH36" i="39"/>
  <c r="AU139" i="39"/>
  <c r="BC139" i="39"/>
  <c r="BM139" i="39"/>
  <c r="BW139" i="39"/>
  <c r="X125" i="39"/>
  <c r="CY38" i="39"/>
  <c r="DD38" i="39"/>
  <c r="CM33" i="39"/>
  <c r="CQ33" i="39"/>
  <c r="CY33" i="39"/>
  <c r="DH35" i="39"/>
  <c r="DK33" i="39"/>
  <c r="DO33" i="39"/>
  <c r="AO102" i="39"/>
  <c r="AO101" i="39"/>
  <c r="B125" i="39"/>
  <c r="AY102" i="39"/>
  <c r="BG102" i="39"/>
  <c r="BS102" i="39"/>
  <c r="CA102" i="39"/>
  <c r="AS101" i="39"/>
  <c r="BA101" i="39"/>
  <c r="BI101" i="39"/>
  <c r="BU101" i="39"/>
  <c r="CE101" i="39"/>
  <c r="AU102" i="39"/>
  <c r="F125" i="39"/>
  <c r="BC102" i="39"/>
  <c r="BM102" i="39"/>
  <c r="BW102" i="39"/>
  <c r="BH140" i="39"/>
  <c r="AT139" i="39"/>
  <c r="BB139" i="39"/>
  <c r="BL139" i="39"/>
  <c r="BV139" i="39"/>
  <c r="AV140" i="39"/>
  <c r="BD140" i="39"/>
  <c r="BN140" i="39"/>
  <c r="BX140" i="39"/>
  <c r="BR141" i="39"/>
  <c r="BZ141" i="39"/>
  <c r="AH125" i="39"/>
  <c r="W125" i="39"/>
  <c r="CP38" i="39"/>
  <c r="P37" i="39"/>
  <c r="CY37" i="39"/>
  <c r="U37" i="39"/>
  <c r="DD37" i="39"/>
  <c r="CL33" i="39"/>
  <c r="CO36" i="39"/>
  <c r="CW36" i="39"/>
  <c r="DM36" i="39"/>
  <c r="BB102" i="39"/>
  <c r="M125" i="39"/>
  <c r="DO36" i="39"/>
  <c r="AV139" i="39"/>
  <c r="BX139" i="39"/>
  <c r="K87" i="39"/>
  <c r="CT87" i="39"/>
  <c r="BF102" i="39"/>
  <c r="BZ102" i="39"/>
  <c r="AZ101" i="39"/>
  <c r="K125" i="39"/>
  <c r="BT101" i="39"/>
  <c r="AT102" i="39"/>
  <c r="BL102" i="39"/>
  <c r="AS139" i="39"/>
  <c r="BI139" i="39"/>
  <c r="CE139" i="39"/>
  <c r="BA140" i="39"/>
  <c r="DE38" i="39"/>
  <c r="CO35" i="39"/>
  <c r="CR33" i="39"/>
  <c r="CW35" i="39"/>
  <c r="CZ33" i="39"/>
  <c r="DE35" i="39"/>
  <c r="DH33" i="39"/>
  <c r="DM35" i="39"/>
  <c r="AW101" i="39"/>
  <c r="BE101" i="39"/>
  <c r="BQ101" i="39"/>
  <c r="BY101" i="39"/>
  <c r="AY101" i="39"/>
  <c r="J125" i="39"/>
  <c r="BG101" i="39"/>
  <c r="R125" i="39"/>
  <c r="BS101" i="39"/>
  <c r="CA101" i="39"/>
  <c r="AS102" i="39"/>
  <c r="BA102" i="39"/>
  <c r="BI102" i="39"/>
  <c r="BU102" i="39"/>
  <c r="CE102" i="39"/>
  <c r="AV141" i="39"/>
  <c r="BD141" i="39"/>
  <c r="BN141" i="39"/>
  <c r="BX141" i="39"/>
  <c r="V37" i="39"/>
  <c r="DE37" i="39"/>
  <c r="DH38" i="39"/>
  <c r="DM38" i="39"/>
  <c r="CX36" i="39"/>
  <c r="DF36" i="39"/>
  <c r="DN36" i="39"/>
  <c r="DQ34" i="39"/>
  <c r="BD139" i="39"/>
  <c r="AX102" i="39"/>
  <c r="AX101" i="39"/>
  <c r="I125" i="39"/>
  <c r="BR102" i="39"/>
  <c r="AP101" i="39"/>
  <c r="C125" i="39"/>
  <c r="BH101" i="39"/>
  <c r="CB101" i="39"/>
  <c r="BV102" i="39"/>
  <c r="BA139" i="39"/>
  <c r="BU139" i="39"/>
  <c r="DA35" i="39"/>
  <c r="DD33" i="39"/>
  <c r="DQ35" i="39"/>
  <c r="BF101" i="39"/>
  <c r="BR101" i="39"/>
  <c r="BZ101" i="39"/>
  <c r="AW139" i="39"/>
  <c r="BE139" i="39"/>
  <c r="BQ139" i="39"/>
  <c r="BY139" i="39"/>
  <c r="AU141" i="39"/>
  <c r="BC141" i="39"/>
  <c r="BM141" i="39"/>
  <c r="BW141" i="39"/>
  <c r="AG125" i="39"/>
  <c r="AK125" i="39"/>
  <c r="AD37" i="39"/>
  <c r="DM37" i="39"/>
  <c r="CO33" i="39"/>
  <c r="CS33" i="39"/>
  <c r="CW33" i="39"/>
  <c r="CX35" i="39"/>
  <c r="DN35" i="39"/>
  <c r="DR35" i="39"/>
  <c r="DU88" i="39"/>
  <c r="AK86" i="39"/>
  <c r="DT86" i="39"/>
  <c r="AJ86" i="39"/>
  <c r="DS86" i="39"/>
  <c r="AI86" i="39"/>
  <c r="DR86" i="39"/>
  <c r="AI37" i="39"/>
  <c r="DR37" i="39"/>
  <c r="DR38" i="39"/>
  <c r="AH88" i="39"/>
  <c r="DQ88" i="39"/>
  <c r="AG37" i="39"/>
  <c r="DP37" i="39"/>
  <c r="DP38" i="39"/>
  <c r="AG86" i="39"/>
  <c r="DP86" i="39"/>
  <c r="DO38" i="39"/>
  <c r="AF37" i="39"/>
  <c r="DO37" i="39"/>
  <c r="DN38" i="39"/>
  <c r="AE37" i="39"/>
  <c r="DN37" i="39"/>
  <c r="AC37" i="39"/>
  <c r="DL37" i="39"/>
  <c r="DL38" i="39"/>
  <c r="AC86" i="39"/>
  <c r="DL86" i="39"/>
  <c r="AB37" i="39"/>
  <c r="DK37" i="39"/>
  <c r="DK38" i="39"/>
  <c r="AA87" i="39"/>
  <c r="DJ87" i="39"/>
  <c r="X37" i="39"/>
  <c r="DG37" i="39"/>
  <c r="V88" i="39"/>
  <c r="DE88" i="39"/>
  <c r="S86" i="39"/>
  <c r="DB86" i="39"/>
  <c r="S37" i="39"/>
  <c r="DB37" i="39"/>
  <c r="DB38" i="39"/>
  <c r="R88" i="39"/>
  <c r="DA88" i="39"/>
  <c r="Q37" i="39"/>
  <c r="CZ37" i="39"/>
  <c r="Q86" i="39"/>
  <c r="CZ86" i="39"/>
  <c r="CZ38" i="39"/>
  <c r="N37" i="39"/>
  <c r="CW37" i="39"/>
  <c r="CW38" i="39"/>
  <c r="M86" i="39"/>
  <c r="CV86" i="39"/>
  <c r="M37" i="39"/>
  <c r="CV37" i="39"/>
  <c r="CV38" i="39"/>
  <c r="L37" i="39"/>
  <c r="CU37" i="39"/>
  <c r="CU38" i="39"/>
  <c r="K37" i="39"/>
  <c r="CT37" i="39"/>
  <c r="CT38" i="39"/>
  <c r="J86" i="39"/>
  <c r="CS86" i="39"/>
  <c r="J37" i="39"/>
  <c r="CS37" i="39"/>
  <c r="CS38" i="39"/>
  <c r="J87" i="39"/>
  <c r="CS87" i="39"/>
  <c r="I86" i="39"/>
  <c r="CR86" i="39"/>
  <c r="CR38" i="39"/>
  <c r="CR37" i="39"/>
  <c r="I88" i="39"/>
  <c r="CR88" i="39"/>
  <c r="H37" i="39"/>
  <c r="CQ37" i="39"/>
  <c r="F37" i="39"/>
  <c r="CO37" i="39"/>
  <c r="E86" i="39"/>
  <c r="CN86" i="39"/>
  <c r="CN38" i="39"/>
  <c r="E37" i="39"/>
  <c r="CN37" i="39"/>
  <c r="CL36" i="39"/>
  <c r="CL35" i="39"/>
  <c r="AN86" i="38"/>
  <c r="BX86" i="38"/>
  <c r="AF86" i="38"/>
  <c r="BP86" i="38"/>
  <c r="AE86" i="38"/>
  <c r="BO86" i="38"/>
  <c r="U86" i="38"/>
  <c r="BG86" i="38"/>
  <c r="R89" i="38"/>
  <c r="BD89" i="38"/>
  <c r="L86" i="38"/>
  <c r="AZ86" i="38"/>
  <c r="K86" i="38"/>
  <c r="AY86" i="38"/>
  <c r="D86" i="38"/>
  <c r="AR86" i="38"/>
  <c r="C86" i="38"/>
  <c r="AQ86" i="38"/>
  <c r="R86" i="39"/>
  <c r="DA86" i="39"/>
  <c r="AH86" i="39"/>
  <c r="DQ86" i="39"/>
  <c r="L88" i="39"/>
  <c r="CU88" i="39"/>
  <c r="AB88" i="39"/>
  <c r="DK88" i="39"/>
  <c r="M87" i="39"/>
  <c r="CV87" i="39"/>
  <c r="K88" i="39"/>
  <c r="CT88" i="39"/>
  <c r="AA88" i="39"/>
  <c r="DJ88" i="39"/>
  <c r="AC87" i="39"/>
  <c r="DL87" i="39"/>
  <c r="L86" i="39"/>
  <c r="CU86" i="39"/>
  <c r="AB86" i="39"/>
  <c r="DK86" i="39"/>
  <c r="J88" i="39"/>
  <c r="CS88" i="39"/>
  <c r="Z88" i="39"/>
  <c r="DI88" i="39"/>
  <c r="K86" i="39"/>
  <c r="CT86" i="39"/>
  <c r="AA86" i="39"/>
  <c r="DJ86" i="39"/>
  <c r="W89" i="39"/>
  <c r="DF89" i="39"/>
  <c r="V89" i="39"/>
  <c r="DE89" i="39"/>
  <c r="S89" i="39"/>
  <c r="DB89" i="39"/>
  <c r="Q125" i="39"/>
  <c r="E125" i="39"/>
  <c r="O89" i="39"/>
  <c r="CX89" i="39"/>
  <c r="O125" i="39"/>
  <c r="P89" i="39"/>
  <c r="CY89" i="39"/>
  <c r="N125" i="39"/>
  <c r="AP139" i="39"/>
  <c r="BH139" i="39"/>
  <c r="V125" i="39"/>
  <c r="BF139" i="39"/>
  <c r="BZ139" i="39"/>
  <c r="BY102" i="39"/>
  <c r="AP140" i="39"/>
  <c r="BT140" i="39"/>
  <c r="CL34" i="39"/>
  <c r="H86" i="39"/>
  <c r="CQ86" i="39"/>
  <c r="P86" i="39"/>
  <c r="CY86" i="39"/>
  <c r="X86" i="39"/>
  <c r="DG86" i="39"/>
  <c r="AF86" i="39"/>
  <c r="DO86" i="39"/>
  <c r="H87" i="39"/>
  <c r="CQ87" i="39"/>
  <c r="P87" i="39"/>
  <c r="CY87" i="39"/>
  <c r="AF87" i="39"/>
  <c r="DO87" i="39"/>
  <c r="T125" i="39"/>
  <c r="AB125" i="39"/>
  <c r="AJ125" i="39"/>
  <c r="AZ139" i="39"/>
  <c r="CB139" i="39"/>
  <c r="AO139" i="39"/>
  <c r="AD125" i="39"/>
  <c r="Q87" i="39"/>
  <c r="CZ87" i="39"/>
  <c r="AW102" i="39"/>
  <c r="H125" i="39"/>
  <c r="U125" i="39"/>
  <c r="AZ140" i="39"/>
  <c r="CB140" i="39"/>
  <c r="G86" i="39"/>
  <c r="CP86" i="39"/>
  <c r="O86" i="39"/>
  <c r="CX86" i="39"/>
  <c r="W86" i="39"/>
  <c r="DF86" i="39"/>
  <c r="AE86" i="39"/>
  <c r="DN86" i="39"/>
  <c r="S125" i="39"/>
  <c r="AA125" i="39"/>
  <c r="AI125" i="39"/>
  <c r="BH138" i="39"/>
  <c r="BT138" i="39"/>
  <c r="AY139" i="39"/>
  <c r="BS139" i="39"/>
  <c r="BR139" i="39"/>
  <c r="BE102" i="39"/>
  <c r="P125" i="39"/>
  <c r="F86" i="39"/>
  <c r="CO86" i="39"/>
  <c r="N86" i="39"/>
  <c r="CW86" i="39"/>
  <c r="V86" i="39"/>
  <c r="DE86" i="39"/>
  <c r="AD86" i="39"/>
  <c r="DM86" i="39"/>
  <c r="DU86" i="39"/>
  <c r="Z125" i="39"/>
  <c r="BG138" i="39"/>
  <c r="CA138" i="39"/>
  <c r="AX139" i="39"/>
  <c r="BQ102" i="39"/>
  <c r="AC125" i="39"/>
  <c r="Y125" i="39"/>
  <c r="BA139" i="38"/>
  <c r="BI139" i="38"/>
  <c r="BQ139" i="38"/>
  <c r="BY139" i="38"/>
  <c r="CD139" i="38"/>
  <c r="BT140" i="38"/>
  <c r="AX103" i="38"/>
  <c r="BF103" i="38"/>
  <c r="BN103" i="38"/>
  <c r="BV103" i="38"/>
  <c r="CA103" i="38"/>
  <c r="BC140" i="38"/>
  <c r="BK140" i="38"/>
  <c r="BS140" i="38"/>
  <c r="BC102" i="38"/>
  <c r="BK102" i="38"/>
  <c r="BS102" i="38"/>
  <c r="AX104" i="38"/>
  <c r="BF104" i="38"/>
  <c r="BN104" i="38"/>
  <c r="BV104" i="38"/>
  <c r="CA104" i="38"/>
  <c r="AZ139" i="38"/>
  <c r="BH139" i="38"/>
  <c r="BP139" i="38"/>
  <c r="BX139" i="38"/>
  <c r="CC139" i="38"/>
  <c r="BC141" i="38"/>
  <c r="BK141" i="38"/>
  <c r="BS141" i="38"/>
  <c r="BF141" i="38"/>
  <c r="AW102" i="38"/>
  <c r="BM102" i="38"/>
  <c r="BJ139" i="38"/>
  <c r="BZ139" i="38"/>
  <c r="AW103" i="38"/>
  <c r="BE103" i="38"/>
  <c r="BU103" i="38"/>
  <c r="BJ140" i="38"/>
  <c r="BZ140" i="38"/>
  <c r="BE104" i="38"/>
  <c r="BU104" i="38"/>
  <c r="BB141" i="38"/>
  <c r="BR141" i="38"/>
  <c r="AZ140" i="38"/>
  <c r="AZ103" i="38"/>
  <c r="BH103" i="38"/>
  <c r="BP103" i="38"/>
  <c r="BX103" i="38"/>
  <c r="BE102" i="38"/>
  <c r="BU102" i="38"/>
  <c r="BB139" i="38"/>
  <c r="BR139" i="38"/>
  <c r="BZ141" i="38"/>
  <c r="BM103" i="38"/>
  <c r="BB140" i="38"/>
  <c r="BR140" i="38"/>
  <c r="AW104" i="38"/>
  <c r="BM104" i="38"/>
  <c r="BJ141" i="38"/>
  <c r="AY103" i="38"/>
  <c r="BG103" i="38"/>
  <c r="BO103" i="38"/>
  <c r="BW103" i="38"/>
  <c r="CB103" i="38"/>
  <c r="BG141" i="38"/>
  <c r="BH140" i="38"/>
  <c r="BP140" i="38"/>
  <c r="AY141" i="38"/>
  <c r="BO141" i="38"/>
  <c r="AX141" i="38"/>
  <c r="BN141" i="38"/>
  <c r="BD140" i="38"/>
  <c r="AG88" i="38"/>
  <c r="BQ88" i="38"/>
  <c r="BF138" i="38"/>
  <c r="BZ102" i="38"/>
  <c r="BG139" i="38"/>
  <c r="BA141" i="38"/>
  <c r="BY141" i="38"/>
  <c r="BV141" i="38"/>
  <c r="BA102" i="38"/>
  <c r="BI102" i="38"/>
  <c r="BQ102" i="38"/>
  <c r="BY102" i="38"/>
  <c r="BB103" i="38"/>
  <c r="BJ103" i="38"/>
  <c r="BR103" i="38"/>
  <c r="BZ103" i="38"/>
  <c r="BC104" i="38"/>
  <c r="BK104" i="38"/>
  <c r="BS104" i="38"/>
  <c r="AX139" i="38"/>
  <c r="BF139" i="38"/>
  <c r="BN139" i="38"/>
  <c r="BV139" i="38"/>
  <c r="AY140" i="38"/>
  <c r="BG140" i="38"/>
  <c r="BO140" i="38"/>
  <c r="BW140" i="38"/>
  <c r="CB140" i="38"/>
  <c r="AZ141" i="38"/>
  <c r="BH141" i="38"/>
  <c r="BP141" i="38"/>
  <c r="BX141" i="38"/>
  <c r="CC141" i="38"/>
  <c r="AL87" i="38"/>
  <c r="BV87" i="38"/>
  <c r="BQ140" i="38"/>
  <c r="BJ102" i="38"/>
  <c r="BO139" i="38"/>
  <c r="BQ141" i="38"/>
  <c r="BA103" i="38"/>
  <c r="BI103" i="38"/>
  <c r="BQ103" i="38"/>
  <c r="BY103" i="38"/>
  <c r="BB104" i="38"/>
  <c r="BJ104" i="38"/>
  <c r="BR104" i="38"/>
  <c r="BZ104" i="38"/>
  <c r="AX140" i="38"/>
  <c r="BF140" i="38"/>
  <c r="BN140" i="38"/>
  <c r="BV140" i="38"/>
  <c r="CB141" i="38"/>
  <c r="AP86" i="38"/>
  <c r="BZ86" i="38"/>
  <c r="BL140" i="38"/>
  <c r="BA140" i="38"/>
  <c r="BY140" i="38"/>
  <c r="BX140" i="38"/>
  <c r="BB102" i="38"/>
  <c r="AY139" i="38"/>
  <c r="CB139" i="38"/>
  <c r="CC140" i="38"/>
  <c r="BI141" i="38"/>
  <c r="BA104" i="38"/>
  <c r="BI104" i="38"/>
  <c r="BQ104" i="38"/>
  <c r="BY104" i="38"/>
  <c r="BE140" i="38"/>
  <c r="BM140" i="38"/>
  <c r="BU140" i="38"/>
  <c r="Z86" i="38"/>
  <c r="BJ86" i="38"/>
  <c r="AI125" i="38"/>
  <c r="BI140" i="38"/>
  <c r="BW141" i="38"/>
  <c r="BR102" i="38"/>
  <c r="BW139" i="38"/>
  <c r="AP87" i="38"/>
  <c r="BZ87" i="38"/>
  <c r="AX102" i="38"/>
  <c r="BF102" i="38"/>
  <c r="BN102" i="38"/>
  <c r="BV102" i="38"/>
  <c r="CA102" i="38"/>
  <c r="BC139" i="38"/>
  <c r="BK139" i="38"/>
  <c r="BS139" i="38"/>
  <c r="BE141" i="38"/>
  <c r="BM141" i="38"/>
  <c r="BU141" i="38"/>
  <c r="Y86" i="38"/>
  <c r="BI86" i="38"/>
  <c r="F86" i="38"/>
  <c r="AT86" i="38"/>
  <c r="AL88" i="38"/>
  <c r="BV88" i="38"/>
  <c r="CA139" i="38"/>
  <c r="AD87" i="38"/>
  <c r="BN87" i="38"/>
  <c r="E86" i="38"/>
  <c r="AS86" i="38"/>
  <c r="N87" i="38"/>
  <c r="BB87" i="38"/>
  <c r="AD88" i="38"/>
  <c r="BN88" i="38"/>
  <c r="CD140" i="38"/>
  <c r="J87" i="38"/>
  <c r="AX87" i="38"/>
  <c r="T88" i="38"/>
  <c r="BF88" i="38"/>
  <c r="CA141" i="38"/>
  <c r="CA140" i="38"/>
  <c r="CB104" i="38"/>
  <c r="CD141" i="38"/>
  <c r="F87" i="38"/>
  <c r="AT87" i="38"/>
  <c r="M88" i="38"/>
  <c r="BA88" i="38"/>
  <c r="J88" i="38"/>
  <c r="AX88" i="38"/>
  <c r="AO86" i="38"/>
  <c r="BY86" i="38"/>
  <c r="N86" i="38"/>
  <c r="BB86" i="38"/>
  <c r="AH86" i="38"/>
  <c r="BR86" i="38"/>
  <c r="E88" i="38"/>
  <c r="AS88" i="38"/>
  <c r="Y88" i="38"/>
  <c r="BI88" i="38"/>
  <c r="AO88" i="38"/>
  <c r="BY88" i="38"/>
  <c r="AL86" i="38"/>
  <c r="BV86" i="38"/>
  <c r="AC88" i="38"/>
  <c r="BM88" i="38"/>
  <c r="AP88" i="38"/>
  <c r="BZ88" i="38"/>
  <c r="M86" i="38"/>
  <c r="BA86" i="38"/>
  <c r="AG86" i="38"/>
  <c r="BQ86" i="38"/>
  <c r="I88" i="38"/>
  <c r="AW88" i="38"/>
  <c r="AK86" i="38"/>
  <c r="BU86" i="38"/>
  <c r="Z88" i="38"/>
  <c r="BJ88" i="38"/>
  <c r="J86" i="38"/>
  <c r="AX86" i="38"/>
  <c r="AD86" i="38"/>
  <c r="BN86" i="38"/>
  <c r="Z87" i="38"/>
  <c r="BJ87" i="38"/>
  <c r="S88" i="38"/>
  <c r="BE88" i="38"/>
  <c r="AK88" i="38"/>
  <c r="BU88" i="38"/>
  <c r="T86" i="38"/>
  <c r="BF86" i="38"/>
  <c r="S86" i="38"/>
  <c r="BE86" i="38"/>
  <c r="F88" i="38"/>
  <c r="AT88" i="38"/>
  <c r="I86" i="38"/>
  <c r="AW86" i="38"/>
  <c r="AC86" i="38"/>
  <c r="BM86" i="38"/>
  <c r="N88" i="38"/>
  <c r="BB88" i="38"/>
  <c r="AH88" i="38"/>
  <c r="BR88" i="38"/>
  <c r="AB89" i="38"/>
  <c r="BL89" i="38"/>
  <c r="AJ89" i="38"/>
  <c r="BT89" i="38"/>
  <c r="J89" i="38"/>
  <c r="AX89" i="38"/>
  <c r="BH102" i="38"/>
  <c r="BL103" i="38"/>
  <c r="BH104" i="38"/>
  <c r="AH125" i="38"/>
  <c r="BE139" i="38"/>
  <c r="BU139" i="38"/>
  <c r="I87" i="38"/>
  <c r="AW87" i="38"/>
  <c r="AK87" i="38"/>
  <c r="BU87" i="38"/>
  <c r="AY102" i="38"/>
  <c r="BO102" i="38"/>
  <c r="CB102" i="38"/>
  <c r="BS103" i="38"/>
  <c r="Y125" i="38"/>
  <c r="AO125" i="38"/>
  <c r="BA138" i="38"/>
  <c r="BQ138" i="38"/>
  <c r="BY138" i="38"/>
  <c r="BD139" i="38"/>
  <c r="BT139" i="38"/>
  <c r="H86" i="38"/>
  <c r="AV86" i="38"/>
  <c r="R86" i="38"/>
  <c r="BD86" i="38"/>
  <c r="AB86" i="38"/>
  <c r="BL86" i="38"/>
  <c r="AJ86" i="38"/>
  <c r="BT86" i="38"/>
  <c r="V125" i="38"/>
  <c r="AF125" i="38"/>
  <c r="AN125" i="38"/>
  <c r="AZ138" i="38"/>
  <c r="BH138" i="38"/>
  <c r="BP138" i="38"/>
  <c r="BX138" i="38"/>
  <c r="CC138" i="38"/>
  <c r="AZ102" i="38"/>
  <c r="BP102" i="38"/>
  <c r="BX102" i="38"/>
  <c r="BD103" i="38"/>
  <c r="BT103" i="38"/>
  <c r="AZ104" i="38"/>
  <c r="BP104" i="38"/>
  <c r="BX104" i="38"/>
  <c r="Z125" i="38"/>
  <c r="BM139" i="38"/>
  <c r="BG102" i="38"/>
  <c r="BW102" i="38"/>
  <c r="BC103" i="38"/>
  <c r="BK103" i="38"/>
  <c r="AG125" i="38"/>
  <c r="BI138" i="38"/>
  <c r="BL139" i="38"/>
  <c r="G86" i="38"/>
  <c r="AU86" i="38"/>
  <c r="Q86" i="38"/>
  <c r="BC86" i="38"/>
  <c r="AA86" i="38"/>
  <c r="BK86" i="38"/>
  <c r="AI86" i="38"/>
  <c r="BS86" i="38"/>
  <c r="G88" i="38"/>
  <c r="AU88" i="38"/>
  <c r="Q88" i="38"/>
  <c r="BC88" i="38"/>
  <c r="AA88" i="38"/>
  <c r="BK88" i="38"/>
  <c r="AI88" i="38"/>
  <c r="BS88" i="38"/>
  <c r="U125" i="38"/>
  <c r="AE125" i="38"/>
  <c r="AM125" i="38"/>
  <c r="BL102" i="38"/>
  <c r="BT104" i="38"/>
  <c r="AL125" i="38"/>
  <c r="E87" i="38"/>
  <c r="AS87" i="38"/>
  <c r="Y87" i="38"/>
  <c r="BI87" i="38"/>
  <c r="AO87" i="38"/>
  <c r="BY87" i="38"/>
  <c r="AC125" i="38"/>
  <c r="AB125" i="38"/>
  <c r="AJ125" i="38"/>
  <c r="BD102" i="38"/>
  <c r="AD125" i="38"/>
  <c r="AK125" i="38"/>
  <c r="AA125" i="38"/>
  <c r="O38" i="9"/>
  <c r="F82" i="9"/>
  <c r="N82" i="9"/>
  <c r="FN37" i="28"/>
  <c r="FN38" i="28"/>
  <c r="DB37" i="28"/>
  <c r="DB38" i="28"/>
  <c r="FZ38" i="28"/>
  <c r="FZ37" i="28"/>
  <c r="FJ38" i="28"/>
  <c r="FJ37" i="28"/>
  <c r="ET38" i="28"/>
  <c r="ET37" i="28"/>
  <c r="ED38" i="28"/>
  <c r="ED37" i="28"/>
  <c r="DN38" i="28"/>
  <c r="DN37" i="28"/>
  <c r="CX38" i="28"/>
  <c r="CX37" i="28"/>
  <c r="LS38" i="30"/>
  <c r="LS37" i="30"/>
  <c r="KU37" i="30"/>
  <c r="KU38" i="30"/>
  <c r="JG38" i="30"/>
  <c r="JG37" i="30"/>
  <c r="II37" i="30"/>
  <c r="II38" i="30"/>
  <c r="GU38" i="30"/>
  <c r="GU37" i="30"/>
  <c r="AO38" i="27"/>
  <c r="AO37" i="27"/>
  <c r="D118" i="9"/>
  <c r="C118" i="16"/>
  <c r="FB38" i="28"/>
  <c r="FB37" i="28"/>
  <c r="DV38" i="28"/>
  <c r="DV37" i="28"/>
  <c r="EH38" i="28"/>
  <c r="EH37" i="28"/>
  <c r="IQ38" i="30"/>
  <c r="IQ37" i="30"/>
  <c r="DR37" i="29"/>
  <c r="DR38" i="29"/>
  <c r="FR38" i="28"/>
  <c r="FR37" i="28"/>
  <c r="EL38" i="28"/>
  <c r="EL37" i="28"/>
  <c r="GE38" i="30"/>
  <c r="GE37" i="30"/>
  <c r="K38" i="15"/>
  <c r="B82" i="15"/>
  <c r="J82" i="15"/>
  <c r="FV38" i="28"/>
  <c r="FV37" i="28"/>
  <c r="FF38" i="28"/>
  <c r="FF37" i="28"/>
  <c r="EP38" i="28"/>
  <c r="EP37" i="28"/>
  <c r="DZ38" i="28"/>
  <c r="DZ37" i="28"/>
  <c r="DJ38" i="28"/>
  <c r="DJ37" i="28"/>
  <c r="GB34" i="30"/>
  <c r="GB38" i="30"/>
  <c r="MG38" i="30"/>
  <c r="JU38" i="30"/>
  <c r="HI38" i="30"/>
  <c r="GS34" i="30"/>
  <c r="GS38" i="30"/>
  <c r="DF38" i="28"/>
  <c r="DF37" i="28"/>
  <c r="EX37" i="28"/>
  <c r="EX38" i="28"/>
  <c r="DR37" i="28"/>
  <c r="DR38" i="28"/>
  <c r="LC38" i="30"/>
  <c r="LC37" i="30"/>
  <c r="L38" i="13"/>
  <c r="C82" i="13"/>
  <c r="K82" i="13"/>
  <c r="DG37" i="26"/>
  <c r="DG38" i="26"/>
  <c r="CQ37" i="26"/>
  <c r="CQ38" i="26"/>
  <c r="E118" i="16"/>
  <c r="LU34" i="30"/>
  <c r="LU37" i="30"/>
  <c r="JI34" i="30"/>
  <c r="JI37" i="30"/>
  <c r="F34" i="26"/>
  <c r="F37" i="26"/>
  <c r="B118" i="9"/>
  <c r="F118" i="15"/>
  <c r="F118" i="11"/>
  <c r="AB97" i="11"/>
  <c r="AB98" i="11"/>
  <c r="G118" i="11"/>
  <c r="D118" i="12"/>
  <c r="BA104" i="22"/>
  <c r="K125" i="22"/>
  <c r="CU37" i="26"/>
  <c r="CU38" i="26"/>
  <c r="BO37" i="26"/>
  <c r="BO38" i="26"/>
  <c r="X88" i="22"/>
  <c r="BH88" i="22"/>
  <c r="BI36" i="22"/>
  <c r="BY103" i="24"/>
  <c r="BY104" i="24"/>
  <c r="AZ139" i="24"/>
  <c r="AZ138" i="24"/>
  <c r="EV34" i="23"/>
  <c r="BU38" i="23"/>
  <c r="EV38" i="23"/>
  <c r="BU37" i="23"/>
  <c r="EV37" i="23"/>
  <c r="BB35" i="23"/>
  <c r="ED35" i="23"/>
  <c r="ED30" i="23"/>
  <c r="AX21" i="34"/>
  <c r="O24" i="34"/>
  <c r="AX24" i="34"/>
  <c r="BT38" i="22"/>
  <c r="AI89" i="22"/>
  <c r="BS89" i="22"/>
  <c r="BL138" i="22"/>
  <c r="BL140" i="22"/>
  <c r="AL38" i="21"/>
  <c r="D89" i="21"/>
  <c r="AK89" i="21"/>
  <c r="Y88" i="21"/>
  <c r="BF88" i="21"/>
  <c r="BG36" i="21"/>
  <c r="CV31" i="23"/>
  <c r="FW31" i="23"/>
  <c r="U34" i="23"/>
  <c r="CV34" i="23"/>
  <c r="FW34" i="23"/>
  <c r="AC34" i="23"/>
  <c r="AC37" i="23"/>
  <c r="DD37" i="23"/>
  <c r="GE37" i="23"/>
  <c r="AC38" i="23"/>
  <c r="DD38" i="23"/>
  <c r="GE38" i="23"/>
  <c r="DD31" i="23"/>
  <c r="GE31" i="23"/>
  <c r="DD34" i="23"/>
  <c r="GE34" i="23"/>
  <c r="AJ34" i="23"/>
  <c r="AJ37" i="23"/>
  <c r="DL37" i="23"/>
  <c r="GM37" i="23"/>
  <c r="DL31" i="23"/>
  <c r="GM31" i="23"/>
  <c r="DL34" i="23"/>
  <c r="GM34" i="23"/>
  <c r="AR34" i="23"/>
  <c r="AR38" i="23"/>
  <c r="DT38" i="23"/>
  <c r="GU38" i="23"/>
  <c r="DT34" i="23"/>
  <c r="GU34" i="23"/>
  <c r="DT31" i="23"/>
  <c r="GU31" i="23"/>
  <c r="AZ34" i="23"/>
  <c r="AZ37" i="23"/>
  <c r="EB37" i="23"/>
  <c r="HC37" i="23"/>
  <c r="EB31" i="23"/>
  <c r="HC31" i="23"/>
  <c r="AZ38" i="23"/>
  <c r="EB38" i="23"/>
  <c r="HC38" i="23"/>
  <c r="EB34" i="23"/>
  <c r="HC34" i="23"/>
  <c r="EJ31" i="23"/>
  <c r="BQ34" i="23"/>
  <c r="BQ37" i="23"/>
  <c r="ER37" i="23"/>
  <c r="ER31" i="23"/>
  <c r="ER34" i="23"/>
  <c r="BQ38" i="23"/>
  <c r="ER38" i="23"/>
  <c r="BY34" i="23"/>
  <c r="EZ34" i="23"/>
  <c r="EZ31" i="23"/>
  <c r="BY37" i="23"/>
  <c r="EZ37" i="23"/>
  <c r="CC35" i="23"/>
  <c r="FD35" i="23"/>
  <c r="FD30" i="23"/>
  <c r="DE34" i="26"/>
  <c r="DE38" i="26"/>
  <c r="CW34" i="26"/>
  <c r="CW38" i="26"/>
  <c r="CW37" i="26"/>
  <c r="CO34" i="26"/>
  <c r="CO38" i="26"/>
  <c r="CG34" i="26"/>
  <c r="CG37" i="26"/>
  <c r="BY34" i="26"/>
  <c r="BY38" i="26"/>
  <c r="BQ34" i="26"/>
  <c r="BQ38" i="26"/>
  <c r="BQ37" i="26"/>
  <c r="AZ37" i="27"/>
  <c r="AZ38" i="27"/>
  <c r="EZ34" i="29"/>
  <c r="EZ38" i="29"/>
  <c r="EZ37" i="29"/>
  <c r="ER34" i="29"/>
  <c r="ER38" i="29"/>
  <c r="EB34" i="29"/>
  <c r="EB38" i="29"/>
  <c r="EB37" i="29"/>
  <c r="DT34" i="29"/>
  <c r="DT37" i="29"/>
  <c r="CV34" i="29"/>
  <c r="CV37" i="29"/>
  <c r="CV38" i="29"/>
  <c r="EV34" i="29"/>
  <c r="EV36" i="29"/>
  <c r="EF36" i="29"/>
  <c r="EF34" i="29"/>
  <c r="DP37" i="29"/>
  <c r="DP38" i="29"/>
  <c r="DH36" i="29"/>
  <c r="DH34" i="29"/>
  <c r="CR34" i="29"/>
  <c r="CR36" i="29"/>
  <c r="EH34" i="29"/>
  <c r="EH35" i="29"/>
  <c r="AI24" i="34"/>
  <c r="BR24" i="34"/>
  <c r="AI23" i="34"/>
  <c r="BR23" i="34"/>
  <c r="BR22" i="34"/>
  <c r="CN21" i="35"/>
  <c r="BB24" i="35"/>
  <c r="CN24" i="35"/>
  <c r="AE24" i="35"/>
  <c r="CD24" i="35"/>
  <c r="CD22" i="35"/>
  <c r="BM38" i="22"/>
  <c r="AB89" i="22"/>
  <c r="BL89" i="22"/>
  <c r="AH86" i="22"/>
  <c r="BR86" i="22"/>
  <c r="BS34" i="22"/>
  <c r="AI37" i="22"/>
  <c r="BS37" i="22"/>
  <c r="AI38" i="22"/>
  <c r="AV35" i="22"/>
  <c r="K87" i="22"/>
  <c r="AU87" i="22"/>
  <c r="AI88" i="22"/>
  <c r="BS88" i="22"/>
  <c r="BT36" i="22"/>
  <c r="AR103" i="22"/>
  <c r="AR102" i="22"/>
  <c r="BK141" i="22"/>
  <c r="BK140" i="22"/>
  <c r="BK138" i="22"/>
  <c r="BY138" i="22"/>
  <c r="BY139" i="22"/>
  <c r="BY141" i="22"/>
  <c r="C86" i="21"/>
  <c r="AJ86" i="21"/>
  <c r="D38" i="21"/>
  <c r="AK34" i="21"/>
  <c r="D37" i="21"/>
  <c r="AK37" i="21"/>
  <c r="J38" i="21"/>
  <c r="AQ34" i="21"/>
  <c r="J37" i="21"/>
  <c r="AQ37" i="21"/>
  <c r="I86" i="21"/>
  <c r="AP86" i="21"/>
  <c r="E87" i="21"/>
  <c r="AL87" i="21"/>
  <c r="AM35" i="21"/>
  <c r="BR139" i="21"/>
  <c r="BR141" i="21"/>
  <c r="BR138" i="21"/>
  <c r="BS140" i="24"/>
  <c r="BS141" i="24"/>
  <c r="BS138" i="24"/>
  <c r="CN104" i="23"/>
  <c r="FJ50" i="23"/>
  <c r="AA37" i="23"/>
  <c r="DB37" i="23"/>
  <c r="GC37" i="23"/>
  <c r="AA38" i="23"/>
  <c r="DB38" i="23"/>
  <c r="GC38" i="23"/>
  <c r="DB34" i="23"/>
  <c r="GC34" i="23"/>
  <c r="T34" i="23"/>
  <c r="CU34" i="23"/>
  <c r="FV34" i="23"/>
  <c r="T37" i="23"/>
  <c r="CU37" i="23"/>
  <c r="FV37" i="23"/>
  <c r="T38" i="23"/>
  <c r="CU38" i="23"/>
  <c r="FV38" i="23"/>
  <c r="CU31" i="23"/>
  <c r="FV31" i="23"/>
  <c r="AB34" i="23"/>
  <c r="DC34" i="23"/>
  <c r="GD34" i="23"/>
  <c r="DC31" i="23"/>
  <c r="GD31" i="23"/>
  <c r="AI34" i="23"/>
  <c r="DK34" i="23"/>
  <c r="GL34" i="23"/>
  <c r="AI37" i="23"/>
  <c r="DK37" i="23"/>
  <c r="GL37" i="23"/>
  <c r="DK31" i="23"/>
  <c r="GL31" i="23"/>
  <c r="AI38" i="23"/>
  <c r="DK38" i="23"/>
  <c r="GL38" i="23"/>
  <c r="AQ34" i="23"/>
  <c r="DS34" i="23"/>
  <c r="GT34" i="23"/>
  <c r="DS31" i="23"/>
  <c r="GT31" i="23"/>
  <c r="AY34" i="23"/>
  <c r="EA34" i="23"/>
  <c r="HB34" i="23"/>
  <c r="AY37" i="23"/>
  <c r="EA37" i="23"/>
  <c r="HB37" i="23"/>
  <c r="AY38" i="23"/>
  <c r="EA38" i="23"/>
  <c r="HB38" i="23"/>
  <c r="BH34" i="23"/>
  <c r="EI34" i="23"/>
  <c r="EI31" i="23"/>
  <c r="BP34" i="23"/>
  <c r="EQ34" i="23"/>
  <c r="EQ31" i="23"/>
  <c r="BX34" i="23"/>
  <c r="EY34" i="23"/>
  <c r="EY31" i="23"/>
  <c r="EX30" i="23"/>
  <c r="BW35" i="23"/>
  <c r="EX35" i="23"/>
  <c r="EO30" i="23"/>
  <c r="BN35" i="23"/>
  <c r="EO35" i="23"/>
  <c r="AE35" i="23"/>
  <c r="DF35" i="23"/>
  <c r="GG35" i="23"/>
  <c r="DF30" i="23"/>
  <c r="GG30" i="23"/>
  <c r="N34" i="15"/>
  <c r="F37" i="15"/>
  <c r="N37" i="15"/>
  <c r="GB35" i="30"/>
  <c r="ML38" i="30"/>
  <c r="ML37" i="30"/>
  <c r="MD38" i="30"/>
  <c r="MD37" i="30"/>
  <c r="LV38" i="30"/>
  <c r="LV37" i="30"/>
  <c r="LN38" i="30"/>
  <c r="LN37" i="30"/>
  <c r="LF38" i="30"/>
  <c r="LF37" i="30"/>
  <c r="KX38" i="30"/>
  <c r="KX37" i="30"/>
  <c r="KP38" i="30"/>
  <c r="KP37" i="30"/>
  <c r="KH38" i="30"/>
  <c r="KH37" i="30"/>
  <c r="JZ38" i="30"/>
  <c r="JZ37" i="30"/>
  <c r="JR38" i="30"/>
  <c r="JR37" i="30"/>
  <c r="JJ38" i="30"/>
  <c r="JJ37" i="30"/>
  <c r="JB38" i="30"/>
  <c r="JB37" i="30"/>
  <c r="IT38" i="30"/>
  <c r="IT37" i="30"/>
  <c r="IL38" i="30"/>
  <c r="IL37" i="30"/>
  <c r="ID38" i="30"/>
  <c r="ID37" i="30"/>
  <c r="HV38" i="30"/>
  <c r="HV37" i="30"/>
  <c r="HN38" i="30"/>
  <c r="HN37" i="30"/>
  <c r="HF38" i="30"/>
  <c r="HF37" i="30"/>
  <c r="GX38" i="30"/>
  <c r="GX37" i="30"/>
  <c r="GP38" i="30"/>
  <c r="GP37" i="30"/>
  <c r="GH38" i="30"/>
  <c r="GH37" i="30"/>
  <c r="BM37" i="26"/>
  <c r="BM38" i="26"/>
  <c r="BE37" i="26"/>
  <c r="BE38" i="26"/>
  <c r="AW37" i="26"/>
  <c r="AW38" i="26"/>
  <c r="AO37" i="26"/>
  <c r="AO38" i="26"/>
  <c r="AG37" i="26"/>
  <c r="AG38" i="26"/>
  <c r="Y37" i="26"/>
  <c r="Y38" i="26"/>
  <c r="Q37" i="26"/>
  <c r="Q38" i="26"/>
  <c r="I37" i="26"/>
  <c r="I38" i="26"/>
  <c r="BC38" i="27"/>
  <c r="BC37" i="27"/>
  <c r="BA34" i="27"/>
  <c r="BA36" i="27"/>
  <c r="AN35" i="27"/>
  <c r="AN34" i="27"/>
  <c r="BQ22" i="33"/>
  <c r="AH23" i="33"/>
  <c r="BQ23" i="33"/>
  <c r="AH24" i="33"/>
  <c r="BQ24" i="33"/>
  <c r="AJ25" i="33"/>
  <c r="BE35" i="22"/>
  <c r="T87" i="22"/>
  <c r="BD87" i="22"/>
  <c r="BC138" i="22"/>
  <c r="BC140" i="22"/>
  <c r="BC141" i="22"/>
  <c r="BC139" i="22"/>
  <c r="BJ138" i="22"/>
  <c r="BJ139" i="22"/>
  <c r="BR138" i="22"/>
  <c r="BR140" i="22"/>
  <c r="BX138" i="22"/>
  <c r="BX141" i="22"/>
  <c r="BX139" i="22"/>
  <c r="BW103" i="22"/>
  <c r="BW102" i="22"/>
  <c r="O89" i="21"/>
  <c r="AV89" i="21"/>
  <c r="AW38" i="21"/>
  <c r="V37" i="21"/>
  <c r="BC37" i="21"/>
  <c r="BC34" i="21"/>
  <c r="U86" i="21"/>
  <c r="BB86" i="21"/>
  <c r="V38" i="21"/>
  <c r="AY140" i="21"/>
  <c r="AY141" i="21"/>
  <c r="AY138" i="21"/>
  <c r="AY139" i="21"/>
  <c r="BV138" i="21"/>
  <c r="BV141" i="21"/>
  <c r="BV139" i="21"/>
  <c r="N34" i="13"/>
  <c r="AD98" i="11"/>
  <c r="I118" i="11"/>
  <c r="AB130" i="9"/>
  <c r="I37" i="9"/>
  <c r="Q37" i="9"/>
  <c r="EV37" i="30"/>
  <c r="MI37" i="30"/>
  <c r="AB24" i="33"/>
  <c r="BK24" i="33"/>
  <c r="AB131" i="9"/>
  <c r="F37" i="9"/>
  <c r="N37" i="9"/>
  <c r="D81" i="15"/>
  <c r="L81" i="15"/>
  <c r="N38" i="16"/>
  <c r="L35" i="16"/>
  <c r="CI38" i="26"/>
  <c r="BC38" i="26"/>
  <c r="AM38" i="26"/>
  <c r="W38" i="26"/>
  <c r="D34" i="26"/>
  <c r="D38" i="26"/>
  <c r="DI36" i="26"/>
  <c r="DA36" i="26"/>
  <c r="CS36" i="26"/>
  <c r="CK36" i="26"/>
  <c r="CC36" i="26"/>
  <c r="BU36" i="26"/>
  <c r="AF38" i="27"/>
  <c r="AT37" i="27"/>
  <c r="BY38" i="29"/>
  <c r="M38" i="29"/>
  <c r="DD37" i="29"/>
  <c r="AF25" i="32"/>
  <c r="BT25" i="32"/>
  <c r="U24" i="35"/>
  <c r="BT24" i="35"/>
  <c r="I43" i="18"/>
  <c r="BC38" i="22"/>
  <c r="AS102" i="22"/>
  <c r="C125" i="22"/>
  <c r="V86" i="22"/>
  <c r="BF86" i="22"/>
  <c r="BE139" i="22"/>
  <c r="BY140" i="22"/>
  <c r="AW141" i="22"/>
  <c r="BE141" i="22"/>
  <c r="AC131" i="9"/>
  <c r="E80" i="9"/>
  <c r="M80" i="9"/>
  <c r="C79" i="9"/>
  <c r="K79" i="9"/>
  <c r="K36" i="9"/>
  <c r="AC96" i="15"/>
  <c r="H118" i="15"/>
  <c r="E81" i="15"/>
  <c r="M81" i="15"/>
  <c r="D80" i="15"/>
  <c r="L80" i="15"/>
  <c r="Y130" i="15"/>
  <c r="E37" i="15"/>
  <c r="M37" i="15"/>
  <c r="F81" i="15"/>
  <c r="N81" i="15"/>
  <c r="B81" i="15"/>
  <c r="J81" i="15"/>
  <c r="Y132" i="16"/>
  <c r="Y96" i="16"/>
  <c r="E81" i="16"/>
  <c r="M81" i="16"/>
  <c r="M35" i="16"/>
  <c r="Z97" i="13"/>
  <c r="E118" i="13"/>
  <c r="G38" i="13"/>
  <c r="G37" i="13"/>
  <c r="O37" i="13"/>
  <c r="G79" i="13"/>
  <c r="O79" i="13"/>
  <c r="Y130" i="11"/>
  <c r="P34" i="11"/>
  <c r="G79" i="11"/>
  <c r="O79" i="11"/>
  <c r="H82" i="12"/>
  <c r="P82" i="12"/>
  <c r="B80" i="12"/>
  <c r="J80" i="12"/>
  <c r="FX35" i="28"/>
  <c r="FF35" i="28"/>
  <c r="ER35" i="28"/>
  <c r="DZ35" i="28"/>
  <c r="DL35" i="28"/>
  <c r="M38" i="30"/>
  <c r="FL38" i="30"/>
  <c r="FD38" i="30"/>
  <c r="EN38" i="30"/>
  <c r="EF38" i="30"/>
  <c r="LK38" i="30"/>
  <c r="IY38" i="30"/>
  <c r="GM38" i="30"/>
  <c r="KY35" i="30"/>
  <c r="IM35" i="30"/>
  <c r="MO34" i="30"/>
  <c r="MO38" i="30"/>
  <c r="MA34" i="30"/>
  <c r="KC34" i="30"/>
  <c r="KC38" i="30"/>
  <c r="JO34" i="30"/>
  <c r="HQ34" i="30"/>
  <c r="HQ38" i="30"/>
  <c r="HC34" i="30"/>
  <c r="C38" i="26"/>
  <c r="BD38" i="26"/>
  <c r="AN38" i="26"/>
  <c r="X38" i="26"/>
  <c r="CZ34" i="26"/>
  <c r="CM34" i="26"/>
  <c r="K34" i="26"/>
  <c r="K38" i="26"/>
  <c r="BD34" i="27"/>
  <c r="BD38" i="27"/>
  <c r="AU34" i="27"/>
  <c r="AU38" i="27"/>
  <c r="BQ38" i="29"/>
  <c r="W38" i="29"/>
  <c r="E38" i="29"/>
  <c r="BA37" i="29"/>
  <c r="U37" i="29"/>
  <c r="CL34" i="29"/>
  <c r="DT38" i="29"/>
  <c r="ER37" i="29"/>
  <c r="DZ37" i="29"/>
  <c r="CZ36" i="29"/>
  <c r="EP35" i="29"/>
  <c r="CN34" i="29"/>
  <c r="CN37" i="29"/>
  <c r="O25" i="32"/>
  <c r="BC25" i="32"/>
  <c r="AU21" i="34"/>
  <c r="G23" i="35"/>
  <c r="BP23" i="35"/>
  <c r="AA24" i="35"/>
  <c r="BZ24" i="35"/>
  <c r="BF24" i="35"/>
  <c r="CR24" i="35"/>
  <c r="BL139" i="22"/>
  <c r="BX140" i="22"/>
  <c r="BV140" i="21"/>
  <c r="P36" i="16"/>
  <c r="G81" i="16"/>
  <c r="O81" i="16"/>
  <c r="P34" i="12"/>
  <c r="H37" i="12"/>
  <c r="P37" i="12"/>
  <c r="G79" i="12"/>
  <c r="O79" i="12"/>
  <c r="CE37" i="26"/>
  <c r="CE38" i="26"/>
  <c r="AS21" i="33"/>
  <c r="J24" i="33"/>
  <c r="AS24" i="33"/>
  <c r="BC23" i="35"/>
  <c r="CO23" i="35"/>
  <c r="CO22" i="35"/>
  <c r="BC24" i="35"/>
  <c r="CO24" i="35"/>
  <c r="BB37" i="23"/>
  <c r="ED37" i="23"/>
  <c r="BB38" i="23"/>
  <c r="ED38" i="23"/>
  <c r="ED34" i="23"/>
  <c r="BC35" i="23"/>
  <c r="EE35" i="23"/>
  <c r="EE30" i="23"/>
  <c r="K34" i="11"/>
  <c r="C37" i="11"/>
  <c r="K37" i="11"/>
  <c r="C38" i="11"/>
  <c r="AT138" i="22"/>
  <c r="AT141" i="22"/>
  <c r="I88" i="24"/>
  <c r="AU88" i="24"/>
  <c r="AV36" i="24"/>
  <c r="L38" i="12"/>
  <c r="C82" i="12"/>
  <c r="K82" i="12"/>
  <c r="E38" i="12"/>
  <c r="M34" i="12"/>
  <c r="E37" i="12"/>
  <c r="M37" i="12"/>
  <c r="BG37" i="26"/>
  <c r="BG38" i="26"/>
  <c r="AY37" i="26"/>
  <c r="AY38" i="26"/>
  <c r="AQ37" i="26"/>
  <c r="AQ38" i="26"/>
  <c r="AI37" i="26"/>
  <c r="AI38" i="26"/>
  <c r="AA37" i="26"/>
  <c r="AA38" i="26"/>
  <c r="S37" i="26"/>
  <c r="S38" i="26"/>
  <c r="AJ38" i="27"/>
  <c r="AJ37" i="27"/>
  <c r="DN37" i="29"/>
  <c r="DN38" i="29"/>
  <c r="M26" i="32"/>
  <c r="AV23" i="32"/>
  <c r="H25" i="32"/>
  <c r="AV25" i="32"/>
  <c r="H24" i="32"/>
  <c r="AV24" i="32"/>
  <c r="Z25" i="32"/>
  <c r="BN25" i="32"/>
  <c r="BN22" i="32"/>
  <c r="AO22" i="33"/>
  <c r="F23" i="33"/>
  <c r="AO23" i="33"/>
  <c r="F24" i="33"/>
  <c r="AO24" i="33"/>
  <c r="BR21" i="33"/>
  <c r="AI24" i="33"/>
  <c r="BR24" i="33"/>
  <c r="BH21" i="34"/>
  <c r="Y24" i="34"/>
  <c r="BH24" i="34"/>
  <c r="BO22" i="35"/>
  <c r="F23" i="35"/>
  <c r="BO23" i="35"/>
  <c r="F24" i="35"/>
  <c r="BO24" i="35"/>
  <c r="Y25" i="35"/>
  <c r="U23" i="35"/>
  <c r="BT23" i="35"/>
  <c r="BT22" i="35"/>
  <c r="AM23" i="35"/>
  <c r="AM24" i="35"/>
  <c r="G89" i="22"/>
  <c r="AQ89" i="22"/>
  <c r="AR38" i="22"/>
  <c r="BI38" i="22"/>
  <c r="X89" i="22"/>
  <c r="BH89" i="22"/>
  <c r="D88" i="22"/>
  <c r="AN88" i="22"/>
  <c r="AO36" i="22"/>
  <c r="BP138" i="22"/>
  <c r="BP141" i="22"/>
  <c r="S89" i="21"/>
  <c r="AZ89" i="21"/>
  <c r="BA38" i="21"/>
  <c r="BH38" i="21"/>
  <c r="Z89" i="21"/>
  <c r="BG89" i="21"/>
  <c r="AW35" i="21"/>
  <c r="O87" i="21"/>
  <c r="AV87" i="21"/>
  <c r="BF35" i="21"/>
  <c r="X87" i="21"/>
  <c r="BE87" i="21"/>
  <c r="G38" i="20"/>
  <c r="R38" i="20"/>
  <c r="G37" i="20"/>
  <c r="R37" i="20"/>
  <c r="BB35" i="24"/>
  <c r="O87" i="24"/>
  <c r="BA87" i="24"/>
  <c r="CF38" i="23"/>
  <c r="FG38" i="23"/>
  <c r="D89" i="23"/>
  <c r="CE89" i="23"/>
  <c r="FF89" i="23"/>
  <c r="L38" i="11"/>
  <c r="Z130" i="13"/>
  <c r="G82" i="12"/>
  <c r="O82" i="12"/>
  <c r="GB37" i="30"/>
  <c r="HK37" i="30"/>
  <c r="D80" i="9"/>
  <c r="L80" i="9"/>
  <c r="F38" i="13"/>
  <c r="P34" i="13"/>
  <c r="AD130" i="12"/>
  <c r="Q34" i="9"/>
  <c r="AD96" i="9"/>
  <c r="L36" i="9"/>
  <c r="H81" i="15"/>
  <c r="P81" i="15"/>
  <c r="G118" i="12"/>
  <c r="LM38" i="30"/>
  <c r="JQ38" i="30"/>
  <c r="HU38" i="30"/>
  <c r="LQ34" i="30"/>
  <c r="LQ38" i="30"/>
  <c r="JE34" i="30"/>
  <c r="JE38" i="30"/>
  <c r="ME38" i="30"/>
  <c r="LO38" i="30"/>
  <c r="KQ38" i="30"/>
  <c r="JS38" i="30"/>
  <c r="IU38" i="30"/>
  <c r="HW38" i="30"/>
  <c r="GY38" i="30"/>
  <c r="CT35" i="26"/>
  <c r="AZ36" i="27"/>
  <c r="AM34" i="27"/>
  <c r="AM37" i="27"/>
  <c r="O38" i="29"/>
  <c r="DL34" i="29"/>
  <c r="DL38" i="29"/>
  <c r="E38" i="9"/>
  <c r="H80" i="9"/>
  <c r="P80" i="9"/>
  <c r="N34" i="9"/>
  <c r="C37" i="9"/>
  <c r="K37" i="9"/>
  <c r="F38" i="9"/>
  <c r="D38" i="9"/>
  <c r="X131" i="15"/>
  <c r="E79" i="15"/>
  <c r="M79" i="15"/>
  <c r="Z130" i="15"/>
  <c r="I38" i="15"/>
  <c r="E38" i="15"/>
  <c r="F79" i="15"/>
  <c r="N79" i="15"/>
  <c r="B79" i="15"/>
  <c r="J79" i="15"/>
  <c r="F79" i="16"/>
  <c r="N79" i="16"/>
  <c r="L38" i="16"/>
  <c r="E80" i="16"/>
  <c r="M80" i="16"/>
  <c r="AD133" i="16"/>
  <c r="R38" i="16"/>
  <c r="M36" i="16"/>
  <c r="E79" i="13"/>
  <c r="M79" i="13"/>
  <c r="W133" i="13"/>
  <c r="C38" i="13"/>
  <c r="C79" i="13"/>
  <c r="K79" i="13"/>
  <c r="I81" i="12"/>
  <c r="Q81" i="12"/>
  <c r="AD133" i="12"/>
  <c r="Y132" i="12"/>
  <c r="Y131" i="12"/>
  <c r="H118" i="12"/>
  <c r="J37" i="12"/>
  <c r="R37" i="12"/>
  <c r="J38" i="28"/>
  <c r="CD38" i="28"/>
  <c r="BN38" i="28"/>
  <c r="AP38" i="28"/>
  <c r="R38" i="28"/>
  <c r="FQ38" i="28"/>
  <c r="FA38" i="28"/>
  <c r="EK38" i="28"/>
  <c r="DU38" i="28"/>
  <c r="DE38" i="28"/>
  <c r="FP35" i="28"/>
  <c r="EX35" i="28"/>
  <c r="EJ35" i="28"/>
  <c r="DR35" i="28"/>
  <c r="DD35" i="28"/>
  <c r="DV38" i="30"/>
  <c r="DN38" i="30"/>
  <c r="DF38" i="30"/>
  <c r="CX38" i="30"/>
  <c r="CP38" i="30"/>
  <c r="CH38" i="30"/>
  <c r="BZ38" i="30"/>
  <c r="BR38" i="30"/>
  <c r="BJ38" i="30"/>
  <c r="BB38" i="30"/>
  <c r="AT38" i="30"/>
  <c r="AL38" i="30"/>
  <c r="AD38" i="30"/>
  <c r="V38" i="30"/>
  <c r="DX37" i="30"/>
  <c r="CR37" i="30"/>
  <c r="BL37" i="30"/>
  <c r="AF37" i="30"/>
  <c r="FV38" i="30"/>
  <c r="FN38" i="30"/>
  <c r="FF38" i="30"/>
  <c r="EX38" i="30"/>
  <c r="EP38" i="30"/>
  <c r="EH38" i="30"/>
  <c r="DZ38" i="30"/>
  <c r="LO35" i="30"/>
  <c r="JC35" i="30"/>
  <c r="GQ35" i="30"/>
  <c r="LR34" i="30"/>
  <c r="LR38" i="30"/>
  <c r="KE34" i="30"/>
  <c r="JF34" i="30"/>
  <c r="JF38" i="30"/>
  <c r="HS34" i="30"/>
  <c r="GT34" i="30"/>
  <c r="GT38" i="30"/>
  <c r="MN38" i="30"/>
  <c r="MF38" i="30"/>
  <c r="LX38" i="30"/>
  <c r="LP38" i="30"/>
  <c r="LH38" i="30"/>
  <c r="KZ38" i="30"/>
  <c r="KR38" i="30"/>
  <c r="KJ38" i="30"/>
  <c r="KB38" i="30"/>
  <c r="JT38" i="30"/>
  <c r="JL38" i="30"/>
  <c r="JD38" i="30"/>
  <c r="IV38" i="30"/>
  <c r="IN38" i="30"/>
  <c r="IF38" i="30"/>
  <c r="HX38" i="30"/>
  <c r="HP38" i="30"/>
  <c r="HH38" i="30"/>
  <c r="GZ38" i="30"/>
  <c r="GR38" i="30"/>
  <c r="GJ38" i="30"/>
  <c r="DC34" i="26"/>
  <c r="DC38" i="26"/>
  <c r="G34" i="26"/>
  <c r="G38" i="26"/>
  <c r="E38" i="26"/>
  <c r="K37" i="27"/>
  <c r="AT38" i="27"/>
  <c r="AX35" i="27"/>
  <c r="AP35" i="27"/>
  <c r="BS38" i="29"/>
  <c r="G38" i="29"/>
  <c r="AS37" i="29"/>
  <c r="CT37" i="29"/>
  <c r="DJ35" i="29"/>
  <c r="EJ34" i="29"/>
  <c r="EJ38" i="29"/>
  <c r="X24" i="33"/>
  <c r="BG24" i="33"/>
  <c r="BK139" i="22"/>
  <c r="BW37" i="26"/>
  <c r="BW38" i="26"/>
  <c r="F86" i="22"/>
  <c r="AP86" i="22"/>
  <c r="G38" i="22"/>
  <c r="AQ34" i="22"/>
  <c r="N89" i="21"/>
  <c r="AU89" i="21"/>
  <c r="AV38" i="21"/>
  <c r="AB87" i="21"/>
  <c r="BI87" i="21"/>
  <c r="BJ35" i="21"/>
  <c r="CN34" i="23"/>
  <c r="FO34" i="23"/>
  <c r="M38" i="23"/>
  <c r="L86" i="23"/>
  <c r="CM86" i="23"/>
  <c r="FN86" i="23"/>
  <c r="M37" i="23"/>
  <c r="CN37" i="23"/>
  <c r="FO37" i="23"/>
  <c r="AS34" i="23"/>
  <c r="DU34" i="23"/>
  <c r="GV34" i="23"/>
  <c r="AS37" i="23"/>
  <c r="DU37" i="23"/>
  <c r="GV37" i="23"/>
  <c r="DU31" i="23"/>
  <c r="GV31" i="23"/>
  <c r="BL35" i="23"/>
  <c r="EM35" i="23"/>
  <c r="EM30" i="23"/>
  <c r="BL22" i="34"/>
  <c r="AC24" i="34"/>
  <c r="BL24" i="34"/>
  <c r="AP34" i="22"/>
  <c r="E86" i="22"/>
  <c r="AO86" i="22"/>
  <c r="F37" i="22"/>
  <c r="AP37" i="22"/>
  <c r="F38" i="22"/>
  <c r="BE138" i="22"/>
  <c r="BE140" i="22"/>
  <c r="BZ138" i="22"/>
  <c r="BZ140" i="22"/>
  <c r="BZ141" i="22"/>
  <c r="BE141" i="24"/>
  <c r="BE140" i="24"/>
  <c r="BE138" i="24"/>
  <c r="BE139" i="24"/>
  <c r="D37" i="19"/>
  <c r="O37" i="19"/>
  <c r="D38" i="19"/>
  <c r="O38" i="19"/>
  <c r="AH37" i="23"/>
  <c r="DJ37" i="23"/>
  <c r="GK37" i="23"/>
  <c r="DJ34" i="23"/>
  <c r="GK34" i="23"/>
  <c r="BM35" i="23"/>
  <c r="EN35" i="23"/>
  <c r="EN30" i="23"/>
  <c r="L35" i="12"/>
  <c r="C80" i="12"/>
  <c r="K80" i="12"/>
  <c r="L34" i="26"/>
  <c r="L37" i="26"/>
  <c r="L35" i="26"/>
  <c r="AW35" i="27"/>
  <c r="AW34" i="27"/>
  <c r="CH35" i="29"/>
  <c r="CH34" i="29"/>
  <c r="CH38" i="29"/>
  <c r="P35" i="16"/>
  <c r="G80" i="16"/>
  <c r="O80" i="16"/>
  <c r="J37" i="11"/>
  <c r="R37" i="11"/>
  <c r="R34" i="11"/>
  <c r="I79" i="11"/>
  <c r="Q79" i="11"/>
  <c r="F38" i="12"/>
  <c r="E79" i="12"/>
  <c r="M79" i="12"/>
  <c r="H38" i="28"/>
  <c r="H37" i="28"/>
  <c r="H35" i="26"/>
  <c r="H34" i="26"/>
  <c r="H37" i="26"/>
  <c r="DI37" i="26"/>
  <c r="DI38" i="26"/>
  <c r="DA37" i="26"/>
  <c r="DA38" i="26"/>
  <c r="CS37" i="26"/>
  <c r="CS38" i="26"/>
  <c r="CK37" i="26"/>
  <c r="CK38" i="26"/>
  <c r="CC37" i="26"/>
  <c r="CC38" i="26"/>
  <c r="BU37" i="26"/>
  <c r="BU38" i="26"/>
  <c r="DF34" i="26"/>
  <c r="DF35" i="26"/>
  <c r="CX34" i="26"/>
  <c r="CX35" i="26"/>
  <c r="CP34" i="26"/>
  <c r="CP35" i="26"/>
  <c r="CH34" i="26"/>
  <c r="CH35" i="26"/>
  <c r="BZ34" i="26"/>
  <c r="BZ35" i="26"/>
  <c r="BR34" i="26"/>
  <c r="BR35" i="26"/>
  <c r="AX38" i="27"/>
  <c r="AX37" i="27"/>
  <c r="AP34" i="27"/>
  <c r="AP37" i="27"/>
  <c r="AY34" i="27"/>
  <c r="AY37" i="27"/>
  <c r="AY35" i="27"/>
  <c r="CX37" i="29"/>
  <c r="CX38" i="29"/>
  <c r="F44" i="18"/>
  <c r="Q44" i="18"/>
  <c r="F43" i="18"/>
  <c r="BI35" i="22"/>
  <c r="X87" i="22"/>
  <c r="BH87" i="22"/>
  <c r="R88" i="22"/>
  <c r="BB88" i="22"/>
  <c r="BC36" i="22"/>
  <c r="AN36" i="21"/>
  <c r="F88" i="21"/>
  <c r="AM88" i="21"/>
  <c r="AT36" i="21"/>
  <c r="L88" i="21"/>
  <c r="AS88" i="21"/>
  <c r="CH38" i="23"/>
  <c r="FI38" i="23"/>
  <c r="F89" i="23"/>
  <c r="CG89" i="23"/>
  <c r="FH89" i="23"/>
  <c r="JW37" i="30"/>
  <c r="CJ34" i="26"/>
  <c r="H79" i="9"/>
  <c r="P79" i="9"/>
  <c r="Y97" i="15"/>
  <c r="D118" i="15"/>
  <c r="H38" i="16"/>
  <c r="H81" i="13"/>
  <c r="P81" i="13"/>
  <c r="E80" i="15"/>
  <c r="M80" i="15"/>
  <c r="Y97" i="16"/>
  <c r="H81" i="16"/>
  <c r="P81" i="16"/>
  <c r="AD132" i="11"/>
  <c r="I82" i="12"/>
  <c r="Q82" i="12"/>
  <c r="X132" i="12"/>
  <c r="KW38" i="30"/>
  <c r="JA38" i="30"/>
  <c r="HE38" i="30"/>
  <c r="LW38" i="30"/>
  <c r="KY38" i="30"/>
  <c r="KA38" i="30"/>
  <c r="JC38" i="30"/>
  <c r="IE38" i="30"/>
  <c r="HG38" i="30"/>
  <c r="GI38" i="30"/>
  <c r="AV38" i="27"/>
  <c r="AR36" i="27"/>
  <c r="BI38" i="29"/>
  <c r="DD38" i="29"/>
  <c r="DJ37" i="29"/>
  <c r="DP36" i="29"/>
  <c r="CT35" i="29"/>
  <c r="W132" i="9"/>
  <c r="J38" i="15"/>
  <c r="I37" i="15"/>
  <c r="Q37" i="15"/>
  <c r="M34" i="15"/>
  <c r="AA132" i="16"/>
  <c r="R35" i="16"/>
  <c r="D82" i="13"/>
  <c r="L82" i="13"/>
  <c r="AB97" i="13"/>
  <c r="AB96" i="13"/>
  <c r="G118" i="13"/>
  <c r="R38" i="13"/>
  <c r="R35" i="13"/>
  <c r="B79" i="11"/>
  <c r="J79" i="11"/>
  <c r="B118" i="11"/>
  <c r="X130" i="12"/>
  <c r="CM38" i="28"/>
  <c r="CE38" i="28"/>
  <c r="BW38" i="28"/>
  <c r="BO38" i="28"/>
  <c r="BG38" i="28"/>
  <c r="AY38" i="28"/>
  <c r="AQ38" i="28"/>
  <c r="AI38" i="28"/>
  <c r="AA38" i="28"/>
  <c r="S38" i="28"/>
  <c r="FU38" i="28"/>
  <c r="FZ35" i="28"/>
  <c r="FL35" i="28"/>
  <c r="ET35" i="28"/>
  <c r="EF35" i="28"/>
  <c r="DN35" i="28"/>
  <c r="CZ35" i="28"/>
  <c r="FX37" i="28"/>
  <c r="FT38" i="28"/>
  <c r="FP37" i="28"/>
  <c r="FL38" i="28"/>
  <c r="FH37" i="28"/>
  <c r="FD38" i="28"/>
  <c r="EZ37" i="28"/>
  <c r="EV38" i="28"/>
  <c r="ER37" i="28"/>
  <c r="EN38" i="28"/>
  <c r="EJ37" i="28"/>
  <c r="EF38" i="28"/>
  <c r="EB37" i="28"/>
  <c r="DX38" i="28"/>
  <c r="DT37" i="28"/>
  <c r="DP38" i="28"/>
  <c r="DL37" i="28"/>
  <c r="DH38" i="28"/>
  <c r="DD37" i="28"/>
  <c r="CZ38" i="28"/>
  <c r="CV37" i="28"/>
  <c r="E38" i="30"/>
  <c r="DW38" i="30"/>
  <c r="DO38" i="30"/>
  <c r="DG38" i="30"/>
  <c r="CY38" i="30"/>
  <c r="CQ38" i="30"/>
  <c r="CI38" i="30"/>
  <c r="CA38" i="30"/>
  <c r="BS38" i="30"/>
  <c r="BK38" i="30"/>
  <c r="BC38" i="30"/>
  <c r="AU38" i="30"/>
  <c r="AM38" i="30"/>
  <c r="AE38" i="30"/>
  <c r="W38" i="30"/>
  <c r="MO37" i="30"/>
  <c r="MG37" i="30"/>
  <c r="LY37" i="30"/>
  <c r="LQ37" i="30"/>
  <c r="LI37" i="30"/>
  <c r="LA37" i="30"/>
  <c r="KS37" i="30"/>
  <c r="KK37" i="30"/>
  <c r="KC37" i="30"/>
  <c r="JU37" i="30"/>
  <c r="JM37" i="30"/>
  <c r="JE37" i="30"/>
  <c r="IW37" i="30"/>
  <c r="IO37" i="30"/>
  <c r="IG37" i="30"/>
  <c r="HY37" i="30"/>
  <c r="HQ37" i="30"/>
  <c r="HI37" i="30"/>
  <c r="HA37" i="30"/>
  <c r="GS37" i="30"/>
  <c r="GK37" i="30"/>
  <c r="GC37" i="30"/>
  <c r="MK35" i="30"/>
  <c r="MC35" i="30"/>
  <c r="LU35" i="30"/>
  <c r="LM35" i="30"/>
  <c r="LE35" i="30"/>
  <c r="KW35" i="30"/>
  <c r="KO35" i="30"/>
  <c r="KG35" i="30"/>
  <c r="JY35" i="30"/>
  <c r="JQ35" i="30"/>
  <c r="JI35" i="30"/>
  <c r="JA35" i="30"/>
  <c r="IS35" i="30"/>
  <c r="IK35" i="30"/>
  <c r="IC35" i="30"/>
  <c r="HU35" i="30"/>
  <c r="HM35" i="30"/>
  <c r="HE35" i="30"/>
  <c r="GW35" i="30"/>
  <c r="GO35" i="30"/>
  <c r="GG35" i="30"/>
  <c r="C35" i="26"/>
  <c r="BK38" i="26"/>
  <c r="AU38" i="26"/>
  <c r="AE38" i="26"/>
  <c r="O38" i="26"/>
  <c r="DE37" i="26"/>
  <c r="CO37" i="26"/>
  <c r="BY37" i="26"/>
  <c r="CR34" i="26"/>
  <c r="X37" i="27"/>
  <c r="AT36" i="27"/>
  <c r="BK38" i="29"/>
  <c r="AK37" i="29"/>
  <c r="G24" i="35"/>
  <c r="BP24" i="35"/>
  <c r="AW140" i="22"/>
  <c r="AT139" i="22"/>
  <c r="BV102" i="22"/>
  <c r="AJ38" i="23"/>
  <c r="DL38" i="23"/>
  <c r="GM38" i="23"/>
  <c r="BI34" i="23"/>
  <c r="EJ34" i="23"/>
  <c r="D37" i="26"/>
  <c r="D35" i="26"/>
  <c r="CM37" i="26"/>
  <c r="CM38" i="26"/>
  <c r="AX22" i="32"/>
  <c r="J25" i="32"/>
  <c r="AX25" i="32"/>
  <c r="AG24" i="34"/>
  <c r="BP24" i="34"/>
  <c r="AG23" i="34"/>
  <c r="BP23" i="34"/>
  <c r="BG34" i="22"/>
  <c r="W38" i="22"/>
  <c r="V34" i="23"/>
  <c r="CW34" i="23"/>
  <c r="FX34" i="23"/>
  <c r="CW31" i="23"/>
  <c r="FX31" i="23"/>
  <c r="AD34" i="23"/>
  <c r="DE34" i="23"/>
  <c r="GF34" i="23"/>
  <c r="AD37" i="23"/>
  <c r="DE37" i="23"/>
  <c r="GF37" i="23"/>
  <c r="DE31" i="23"/>
  <c r="GF31" i="23"/>
  <c r="AK34" i="23"/>
  <c r="DM34" i="23"/>
  <c r="GN34" i="23"/>
  <c r="DM31" i="23"/>
  <c r="GN31" i="23"/>
  <c r="BA34" i="23"/>
  <c r="EC34" i="23"/>
  <c r="HD34" i="23"/>
  <c r="EC31" i="23"/>
  <c r="HD31" i="23"/>
  <c r="BA38" i="23"/>
  <c r="EC38" i="23"/>
  <c r="HD38" i="23"/>
  <c r="BA37" i="23"/>
  <c r="EC37" i="23"/>
  <c r="HD37" i="23"/>
  <c r="BJ34" i="23"/>
  <c r="EK34" i="23"/>
  <c r="EK31" i="23"/>
  <c r="BR34" i="23"/>
  <c r="ES34" i="23"/>
  <c r="BR37" i="23"/>
  <c r="ES37" i="23"/>
  <c r="ES31" i="23"/>
  <c r="BR38" i="23"/>
  <c r="ES38" i="23"/>
  <c r="BZ34" i="23"/>
  <c r="BZ38" i="23"/>
  <c r="FA38" i="23"/>
  <c r="FA31" i="23"/>
  <c r="FC30" i="23"/>
  <c r="CB35" i="23"/>
  <c r="FC35" i="23"/>
  <c r="C23" i="34"/>
  <c r="AL23" i="34"/>
  <c r="AL22" i="34"/>
  <c r="C24" i="34"/>
  <c r="AL24" i="34"/>
  <c r="H25" i="34"/>
  <c r="Y24" i="35"/>
  <c r="BX24" i="35"/>
  <c r="BX22" i="35"/>
  <c r="Y23" i="35"/>
  <c r="BX23" i="35"/>
  <c r="BS140" i="22"/>
  <c r="BS141" i="22"/>
  <c r="BS139" i="22"/>
  <c r="F81" i="11"/>
  <c r="N81" i="11"/>
  <c r="O36" i="11"/>
  <c r="L34" i="13"/>
  <c r="D37" i="13"/>
  <c r="L37" i="13"/>
  <c r="BM22" i="32"/>
  <c r="Y25" i="32"/>
  <c r="BM25" i="32"/>
  <c r="U89" i="22"/>
  <c r="BE89" i="22"/>
  <c r="BF38" i="22"/>
  <c r="AP38" i="21"/>
  <c r="H89" i="21"/>
  <c r="AO89" i="21"/>
  <c r="AQ35" i="21"/>
  <c r="I87" i="21"/>
  <c r="AP87" i="21"/>
  <c r="BS35" i="24"/>
  <c r="AF87" i="24"/>
  <c r="BR87" i="24"/>
  <c r="M34" i="13"/>
  <c r="E37" i="13"/>
  <c r="M37" i="13"/>
  <c r="P36" i="12"/>
  <c r="G81" i="12"/>
  <c r="O81" i="12"/>
  <c r="K38" i="30"/>
  <c r="K37" i="30"/>
  <c r="F38" i="26"/>
  <c r="F35" i="26"/>
  <c r="BN34" i="26"/>
  <c r="BN38" i="26"/>
  <c r="V37" i="27"/>
  <c r="V38" i="27"/>
  <c r="BP38" i="29"/>
  <c r="BP37" i="29"/>
  <c r="BH38" i="29"/>
  <c r="BH37" i="29"/>
  <c r="AZ37" i="29"/>
  <c r="AZ38" i="29"/>
  <c r="T38" i="29"/>
  <c r="T37" i="29"/>
  <c r="D38" i="29"/>
  <c r="D37" i="29"/>
  <c r="AH25" i="32"/>
  <c r="BV25" i="32"/>
  <c r="AH26" i="32"/>
  <c r="AM24" i="32"/>
  <c r="CA24" i="32"/>
  <c r="AM25" i="32"/>
  <c r="CA25" i="32"/>
  <c r="CA23" i="32"/>
  <c r="BJ22" i="33"/>
  <c r="AA23" i="33"/>
  <c r="BJ23" i="33"/>
  <c r="AA24" i="33"/>
  <c r="BJ24" i="33"/>
  <c r="AS36" i="21"/>
  <c r="K88" i="21"/>
  <c r="AR88" i="21"/>
  <c r="BC139" i="21"/>
  <c r="BC140" i="21"/>
  <c r="BC138" i="21"/>
  <c r="BC141" i="21"/>
  <c r="AB89" i="24"/>
  <c r="BN89" i="24"/>
  <c r="BO38" i="24"/>
  <c r="AU103" i="24"/>
  <c r="AU104" i="24"/>
  <c r="BK104" i="24"/>
  <c r="BK103" i="24"/>
  <c r="CO141" i="23"/>
  <c r="FJ61" i="23"/>
  <c r="W130" i="9"/>
  <c r="I82" i="9"/>
  <c r="Q82" i="9"/>
  <c r="C81" i="13"/>
  <c r="K81" i="13"/>
  <c r="O34" i="13"/>
  <c r="I118" i="12"/>
  <c r="AO25" i="32"/>
  <c r="CC25" i="32"/>
  <c r="G37" i="22"/>
  <c r="AQ37" i="22"/>
  <c r="E125" i="24"/>
  <c r="D80" i="13"/>
  <c r="L80" i="13"/>
  <c r="K34" i="15"/>
  <c r="G38" i="16"/>
  <c r="H37" i="16"/>
  <c r="P37" i="16"/>
  <c r="L36" i="16"/>
  <c r="H38" i="13"/>
  <c r="Y132" i="11"/>
  <c r="X131" i="12"/>
  <c r="MC38" i="30"/>
  <c r="KG38" i="30"/>
  <c r="IK38" i="30"/>
  <c r="GO38" i="30"/>
  <c r="MM38" i="30"/>
  <c r="LG38" i="30"/>
  <c r="KI38" i="30"/>
  <c r="JK38" i="30"/>
  <c r="IM38" i="30"/>
  <c r="HO38" i="30"/>
  <c r="GQ38" i="30"/>
  <c r="CD35" i="26"/>
  <c r="CB34" i="26"/>
  <c r="BB34" i="27"/>
  <c r="BB38" i="27"/>
  <c r="AO35" i="27"/>
  <c r="CA38" i="29"/>
  <c r="CN38" i="29"/>
  <c r="AF87" i="21"/>
  <c r="BM87" i="21"/>
  <c r="O34" i="9"/>
  <c r="F38" i="15"/>
  <c r="Y131" i="9"/>
  <c r="AD98" i="9"/>
  <c r="P36" i="9"/>
  <c r="I79" i="15"/>
  <c r="Q79" i="15"/>
  <c r="G38" i="15"/>
  <c r="G37" i="16"/>
  <c r="O37" i="16"/>
  <c r="AB133" i="13"/>
  <c r="W131" i="13"/>
  <c r="B118" i="13"/>
  <c r="C80" i="13"/>
  <c r="K80" i="13"/>
  <c r="K34" i="13"/>
  <c r="E82" i="11"/>
  <c r="M82" i="11"/>
  <c r="E80" i="11"/>
  <c r="M80" i="11"/>
  <c r="AD133" i="11"/>
  <c r="X96" i="11"/>
  <c r="C118" i="11"/>
  <c r="J38" i="11"/>
  <c r="B118" i="12"/>
  <c r="GA37" i="28"/>
  <c r="FK37" i="28"/>
  <c r="EU37" i="28"/>
  <c r="EE37" i="28"/>
  <c r="DO37" i="28"/>
  <c r="CY37" i="28"/>
  <c r="FV35" i="28"/>
  <c r="FH35" i="28"/>
  <c r="EP35" i="28"/>
  <c r="EB35" i="28"/>
  <c r="DJ35" i="28"/>
  <c r="CV35" i="28"/>
  <c r="DP38" i="30"/>
  <c r="CJ38" i="30"/>
  <c r="BD38" i="30"/>
  <c r="X38" i="30"/>
  <c r="MH34" i="30"/>
  <c r="MH38" i="30"/>
  <c r="LU38" i="30"/>
  <c r="JV34" i="30"/>
  <c r="JV38" i="30"/>
  <c r="JI38" i="30"/>
  <c r="HJ34" i="30"/>
  <c r="HJ38" i="30"/>
  <c r="GW34" i="30"/>
  <c r="GW38" i="30"/>
  <c r="MP37" i="30"/>
  <c r="MH37" i="30"/>
  <c r="LZ37" i="30"/>
  <c r="LR37" i="30"/>
  <c r="LJ37" i="30"/>
  <c r="LB37" i="30"/>
  <c r="KT37" i="30"/>
  <c r="KL37" i="30"/>
  <c r="KD37" i="30"/>
  <c r="JV37" i="30"/>
  <c r="JN37" i="30"/>
  <c r="JF37" i="30"/>
  <c r="IX37" i="30"/>
  <c r="IP37" i="30"/>
  <c r="IH37" i="30"/>
  <c r="HZ37" i="30"/>
  <c r="HR37" i="30"/>
  <c r="HJ37" i="30"/>
  <c r="HB37" i="30"/>
  <c r="GL37" i="30"/>
  <c r="GD37" i="30"/>
  <c r="ML35" i="30"/>
  <c r="MD35" i="30"/>
  <c r="LV35" i="30"/>
  <c r="LN35" i="30"/>
  <c r="LF35" i="30"/>
  <c r="KX35" i="30"/>
  <c r="KP35" i="30"/>
  <c r="KH35" i="30"/>
  <c r="JZ35" i="30"/>
  <c r="JR35" i="30"/>
  <c r="JJ35" i="30"/>
  <c r="JB35" i="30"/>
  <c r="IT35" i="30"/>
  <c r="IL35" i="30"/>
  <c r="ID35" i="30"/>
  <c r="HV35" i="30"/>
  <c r="HN35" i="30"/>
  <c r="HF35" i="30"/>
  <c r="GX35" i="30"/>
  <c r="GP35" i="30"/>
  <c r="GH35" i="30"/>
  <c r="BT34" i="26"/>
  <c r="J37" i="26"/>
  <c r="DB37" i="26"/>
  <c r="CT37" i="26"/>
  <c r="CL37" i="26"/>
  <c r="CD37" i="26"/>
  <c r="BV37" i="26"/>
  <c r="AU37" i="27"/>
  <c r="AY38" i="27"/>
  <c r="AQ38" i="27"/>
  <c r="AR34" i="27"/>
  <c r="BC38" i="29"/>
  <c r="DX38" i="29"/>
  <c r="CZ37" i="29"/>
  <c r="EN34" i="29"/>
  <c r="DB34" i="29"/>
  <c r="EX34" i="29"/>
  <c r="EW37" i="29"/>
  <c r="DY34" i="29"/>
  <c r="DY38" i="29"/>
  <c r="DQ34" i="29"/>
  <c r="DQ38" i="29"/>
  <c r="CF38" i="29"/>
  <c r="S25" i="32"/>
  <c r="BG25" i="32"/>
  <c r="BQ21" i="34"/>
  <c r="AS24" i="35"/>
  <c r="CH24" i="35"/>
  <c r="M24" i="35"/>
  <c r="BD36" i="22"/>
  <c r="BA36" i="21"/>
  <c r="F38" i="20"/>
  <c r="Q38" i="20"/>
  <c r="BY102" i="24"/>
  <c r="EY37" i="29"/>
  <c r="EY38" i="29"/>
  <c r="CI34" i="29"/>
  <c r="CI38" i="29"/>
  <c r="CI37" i="29"/>
  <c r="CG35" i="29"/>
  <c r="CG34" i="29"/>
  <c r="BZ22" i="32"/>
  <c r="AL25" i="32"/>
  <c r="BZ25" i="32"/>
  <c r="AV22" i="33"/>
  <c r="O25" i="33"/>
  <c r="M23" i="33"/>
  <c r="AV23" i="33"/>
  <c r="M24" i="33"/>
  <c r="AV24" i="33"/>
  <c r="BE24" i="35"/>
  <c r="CQ24" i="35"/>
  <c r="CQ22" i="35"/>
  <c r="BE23" i="35"/>
  <c r="CQ23" i="35"/>
  <c r="E24" i="35"/>
  <c r="BN24" i="35"/>
  <c r="BN22" i="35"/>
  <c r="E23" i="35"/>
  <c r="BN23" i="35"/>
  <c r="AE89" i="22"/>
  <c r="BO89" i="22"/>
  <c r="BP38" i="22"/>
  <c r="B89" i="22"/>
  <c r="AL89" i="22"/>
  <c r="AM38" i="22"/>
  <c r="AG86" i="22"/>
  <c r="BQ86" i="22"/>
  <c r="BR34" i="22"/>
  <c r="AH38" i="22"/>
  <c r="C87" i="22"/>
  <c r="AM87" i="22"/>
  <c r="AN35" i="22"/>
  <c r="AT35" i="22"/>
  <c r="I87" i="22"/>
  <c r="AS87" i="22"/>
  <c r="H88" i="22"/>
  <c r="AR88" i="22"/>
  <c r="AS36" i="22"/>
  <c r="C38" i="21"/>
  <c r="C37" i="21"/>
  <c r="AJ37" i="21"/>
  <c r="B86" i="21"/>
  <c r="N86" i="21"/>
  <c r="AU86" i="21"/>
  <c r="AV34" i="21"/>
  <c r="BB34" i="21"/>
  <c r="U37" i="21"/>
  <c r="BB37" i="21"/>
  <c r="U38" i="21"/>
  <c r="N87" i="21"/>
  <c r="AU87" i="21"/>
  <c r="AV35" i="21"/>
  <c r="BD38" i="24"/>
  <c r="Q89" i="24"/>
  <c r="BC89" i="24"/>
  <c r="BO34" i="24"/>
  <c r="AC37" i="24"/>
  <c r="BO37" i="24"/>
  <c r="AB86" i="24"/>
  <c r="BN86" i="24"/>
  <c r="W88" i="24"/>
  <c r="BI88" i="24"/>
  <c r="BJ36" i="24"/>
  <c r="FD34" i="23"/>
  <c r="CC37" i="23"/>
  <c r="FD37" i="23"/>
  <c r="CC38" i="23"/>
  <c r="FD38" i="23"/>
  <c r="E38" i="11"/>
  <c r="G38" i="27"/>
  <c r="Y37" i="27"/>
  <c r="EQ37" i="29"/>
  <c r="EA37" i="29"/>
  <c r="DS37" i="29"/>
  <c r="DK37" i="29"/>
  <c r="DC37" i="29"/>
  <c r="CU34" i="29"/>
  <c r="CU37" i="29"/>
  <c r="CM38" i="29"/>
  <c r="EO34" i="29"/>
  <c r="EO37" i="29"/>
  <c r="EG34" i="29"/>
  <c r="EG37" i="29"/>
  <c r="DY37" i="29"/>
  <c r="DQ37" i="29"/>
  <c r="DI34" i="29"/>
  <c r="DI37" i="29"/>
  <c r="DA34" i="29"/>
  <c r="DA37" i="29"/>
  <c r="CS34" i="29"/>
  <c r="CS37" i="29"/>
  <c r="T26" i="32"/>
  <c r="D125" i="22"/>
  <c r="BI102" i="22"/>
  <c r="L87" i="21"/>
  <c r="AS87" i="21"/>
  <c r="BK139" i="21"/>
  <c r="BD22" i="32"/>
  <c r="P25" i="32"/>
  <c r="BD25" i="32"/>
  <c r="BH22" i="32"/>
  <c r="T25" i="32"/>
  <c r="BH25" i="32"/>
  <c r="AN25" i="32"/>
  <c r="CB25" i="32"/>
  <c r="CB23" i="32"/>
  <c r="V25" i="32"/>
  <c r="BJ25" i="32"/>
  <c r="BJ22" i="32"/>
  <c r="G24" i="34"/>
  <c r="AP24" i="34"/>
  <c r="G23" i="34"/>
  <c r="AP23" i="34"/>
  <c r="M23" i="34"/>
  <c r="AV23" i="34"/>
  <c r="AV22" i="34"/>
  <c r="CP22" i="35"/>
  <c r="BD23" i="35"/>
  <c r="CP23" i="35"/>
  <c r="H24" i="35"/>
  <c r="BQ24" i="35"/>
  <c r="H23" i="35"/>
  <c r="BQ23" i="35"/>
  <c r="BQ22" i="35"/>
  <c r="T38" i="22"/>
  <c r="S86" i="22"/>
  <c r="BC86" i="22"/>
  <c r="T37" i="22"/>
  <c r="BD37" i="22"/>
  <c r="BD34" i="22"/>
  <c r="AS138" i="22"/>
  <c r="AS141" i="22"/>
  <c r="AZ138" i="22"/>
  <c r="AZ141" i="22"/>
  <c r="R87" i="21"/>
  <c r="AY87" i="21"/>
  <c r="AZ35" i="21"/>
  <c r="BK103" i="21"/>
  <c r="BK102" i="21"/>
  <c r="BK104" i="21"/>
  <c r="AB38" i="24"/>
  <c r="AA86" i="24"/>
  <c r="BM86" i="24"/>
  <c r="AB37" i="24"/>
  <c r="BN37" i="24"/>
  <c r="BN34" i="24"/>
  <c r="AY35" i="24"/>
  <c r="L87" i="24"/>
  <c r="AX87" i="24"/>
  <c r="BV102" i="24"/>
  <c r="BV103" i="24"/>
  <c r="CI104" i="23"/>
  <c r="FE47" i="23"/>
  <c r="BG34" i="27"/>
  <c r="BG37" i="27"/>
  <c r="AF25" i="35"/>
  <c r="AH24" i="35"/>
  <c r="G125" i="21"/>
  <c r="BC22" i="33"/>
  <c r="T23" i="33"/>
  <c r="BC23" i="33"/>
  <c r="V25" i="33"/>
  <c r="T24" i="33"/>
  <c r="BC24" i="33"/>
  <c r="N24" i="34"/>
  <c r="AW24" i="34"/>
  <c r="N23" i="34"/>
  <c r="AW23" i="34"/>
  <c r="BC22" i="34"/>
  <c r="T24" i="34"/>
  <c r="BC24" i="34"/>
  <c r="Z24" i="34"/>
  <c r="BI24" i="34"/>
  <c r="Z23" i="34"/>
  <c r="BI23" i="34"/>
  <c r="AE23" i="34"/>
  <c r="BN23" i="34"/>
  <c r="AJ25" i="34"/>
  <c r="BN22" i="34"/>
  <c r="AE24" i="34"/>
  <c r="BN24" i="34"/>
  <c r="BG23" i="35"/>
  <c r="CS23" i="35"/>
  <c r="BG24" i="35"/>
  <c r="CS24" i="35"/>
  <c r="CS22" i="35"/>
  <c r="W23" i="35"/>
  <c r="BV23" i="35"/>
  <c r="BV22" i="35"/>
  <c r="W24" i="35"/>
  <c r="BV24" i="35"/>
  <c r="AB24" i="35"/>
  <c r="CA24" i="35"/>
  <c r="AB23" i="35"/>
  <c r="CA23" i="35"/>
  <c r="CA22" i="35"/>
  <c r="R86" i="22"/>
  <c r="BB86" i="22"/>
  <c r="S37" i="22"/>
  <c r="BC37" i="22"/>
  <c r="Y37" i="22"/>
  <c r="BI37" i="22"/>
  <c r="X86" i="22"/>
  <c r="BH86" i="22"/>
  <c r="AH87" i="22"/>
  <c r="BR87" i="22"/>
  <c r="BS35" i="22"/>
  <c r="AV104" i="22"/>
  <c r="AV102" i="22"/>
  <c r="AY141" i="22"/>
  <c r="AY139" i="22"/>
  <c r="AK86" i="22"/>
  <c r="BU86" i="22"/>
  <c r="AL38" i="22"/>
  <c r="BV34" i="22"/>
  <c r="AT38" i="21"/>
  <c r="L89" i="21"/>
  <c r="AS89" i="21"/>
  <c r="R89" i="21"/>
  <c r="AY89" i="21"/>
  <c r="AZ38" i="21"/>
  <c r="BJ36" i="21"/>
  <c r="AB88" i="21"/>
  <c r="BI88" i="21"/>
  <c r="AP38" i="24"/>
  <c r="C89" i="24"/>
  <c r="AO89" i="24"/>
  <c r="F87" i="24"/>
  <c r="AR87" i="24"/>
  <c r="AS35" i="24"/>
  <c r="BE35" i="24"/>
  <c r="R87" i="24"/>
  <c r="BD87" i="24"/>
  <c r="D80" i="12"/>
  <c r="L80" i="12"/>
  <c r="I37" i="28"/>
  <c r="BG35" i="27"/>
  <c r="CD37" i="29"/>
  <c r="CJ34" i="29"/>
  <c r="CJ37" i="29"/>
  <c r="CB34" i="29"/>
  <c r="CB37" i="29"/>
  <c r="I25" i="32"/>
  <c r="AW25" i="32"/>
  <c r="AN24" i="32"/>
  <c r="CB24" i="32"/>
  <c r="Q24" i="33"/>
  <c r="AZ24" i="33"/>
  <c r="AO21" i="34"/>
  <c r="BB22" i="34"/>
  <c r="S24" i="34"/>
  <c r="BB24" i="34"/>
  <c r="BB23" i="35"/>
  <c r="CN23" i="35"/>
  <c r="O24" i="35"/>
  <c r="AI24" i="35"/>
  <c r="G44" i="18"/>
  <c r="R44" i="18"/>
  <c r="Q125" i="22"/>
  <c r="AR104" i="22"/>
  <c r="BI104" i="22"/>
  <c r="E125" i="21"/>
  <c r="BG102" i="21"/>
  <c r="ES35" i="29"/>
  <c r="ES34" i="29"/>
  <c r="EK35" i="29"/>
  <c r="EK34" i="29"/>
  <c r="EK37" i="29"/>
  <c r="EC35" i="29"/>
  <c r="EC34" i="29"/>
  <c r="DU35" i="29"/>
  <c r="DU34" i="29"/>
  <c r="DM35" i="29"/>
  <c r="DM34" i="29"/>
  <c r="DE35" i="29"/>
  <c r="DE34" i="29"/>
  <c r="CW35" i="29"/>
  <c r="CW34" i="29"/>
  <c r="CO35" i="29"/>
  <c r="CO34" i="29"/>
  <c r="BE23" i="32"/>
  <c r="Q24" i="32"/>
  <c r="BE24" i="32"/>
  <c r="Q25" i="32"/>
  <c r="BE25" i="32"/>
  <c r="AC24" i="32"/>
  <c r="BQ24" i="32"/>
  <c r="BQ23" i="32"/>
  <c r="U23" i="34"/>
  <c r="BD23" i="34"/>
  <c r="BD22" i="34"/>
  <c r="U24" i="34"/>
  <c r="BD24" i="34"/>
  <c r="AF23" i="34"/>
  <c r="BO23" i="34"/>
  <c r="BO22" i="34"/>
  <c r="J38" i="22"/>
  <c r="J37" i="22"/>
  <c r="AT37" i="22"/>
  <c r="AY38" i="22"/>
  <c r="N89" i="22"/>
  <c r="AX89" i="22"/>
  <c r="AD86" i="22"/>
  <c r="BN86" i="22"/>
  <c r="AE38" i="22"/>
  <c r="BO34" i="22"/>
  <c r="BB35" i="22"/>
  <c r="Q87" i="22"/>
  <c r="BA87" i="22"/>
  <c r="AG87" i="22"/>
  <c r="BQ87" i="22"/>
  <c r="BR35" i="22"/>
  <c r="BF138" i="22"/>
  <c r="BF141" i="22"/>
  <c r="BF139" i="22"/>
  <c r="L40" i="17"/>
  <c r="L41" i="17"/>
  <c r="G88" i="21"/>
  <c r="AN88" i="21"/>
  <c r="AO36" i="21"/>
  <c r="AZ102" i="21"/>
  <c r="AZ103" i="21"/>
  <c r="BN138" i="21"/>
  <c r="BN139" i="21"/>
  <c r="AR35" i="24"/>
  <c r="E87" i="24"/>
  <c r="AQ87" i="24"/>
  <c r="W37" i="23"/>
  <c r="CX37" i="23"/>
  <c r="FY37" i="23"/>
  <c r="W38" i="23"/>
  <c r="CX38" i="23"/>
  <c r="FY38" i="23"/>
  <c r="CX34" i="23"/>
  <c r="FY34" i="23"/>
  <c r="BB35" i="27"/>
  <c r="AT35" i="27"/>
  <c r="BE36" i="27"/>
  <c r="AW36" i="27"/>
  <c r="AO36" i="27"/>
  <c r="DS38" i="29"/>
  <c r="EO35" i="29"/>
  <c r="EI34" i="29"/>
  <c r="EI38" i="29"/>
  <c r="CU38" i="29"/>
  <c r="EU37" i="29"/>
  <c r="CD38" i="29"/>
  <c r="CE37" i="29"/>
  <c r="U24" i="33"/>
  <c r="BD24" i="33"/>
  <c r="CE21" i="35"/>
  <c r="AA23" i="35"/>
  <c r="BZ23" i="35"/>
  <c r="D24" i="35"/>
  <c r="BM24" i="35"/>
  <c r="BD24" i="35"/>
  <c r="CP24" i="35"/>
  <c r="O23" i="35"/>
  <c r="AY103" i="22"/>
  <c r="I125" i="22"/>
  <c r="BI34" i="22"/>
  <c r="BK35" i="22"/>
  <c r="P125" i="22"/>
  <c r="AY138" i="22"/>
  <c r="AA37" i="21"/>
  <c r="BH37" i="21"/>
  <c r="Z86" i="21"/>
  <c r="BG86" i="21"/>
  <c r="T86" i="21"/>
  <c r="BA86" i="21"/>
  <c r="AN35" i="21"/>
  <c r="AU36" i="21"/>
  <c r="BD103" i="21"/>
  <c r="Q125" i="21"/>
  <c r="I89" i="24"/>
  <c r="AU89" i="24"/>
  <c r="J88" i="24"/>
  <c r="AV88" i="24"/>
  <c r="M40" i="17"/>
  <c r="M41" i="17"/>
  <c r="G86" i="21"/>
  <c r="AN86" i="21"/>
  <c r="AO34" i="21"/>
  <c r="H38" i="21"/>
  <c r="M86" i="21"/>
  <c r="AT86" i="21"/>
  <c r="AU34" i="21"/>
  <c r="N38" i="21"/>
  <c r="AZ34" i="21"/>
  <c r="S37" i="21"/>
  <c r="AZ37" i="21"/>
  <c r="BK36" i="21"/>
  <c r="AC88" i="21"/>
  <c r="BJ88" i="21"/>
  <c r="E38" i="24"/>
  <c r="AQ34" i="24"/>
  <c r="D86" i="24"/>
  <c r="AP86" i="24"/>
  <c r="U86" i="24"/>
  <c r="BG86" i="24"/>
  <c r="BH34" i="24"/>
  <c r="AA87" i="24"/>
  <c r="BM87" i="24"/>
  <c r="BN35" i="24"/>
  <c r="CN102" i="23"/>
  <c r="G125" i="23"/>
  <c r="FJ48" i="23"/>
  <c r="CO35" i="23"/>
  <c r="FP35" i="23"/>
  <c r="M87" i="23"/>
  <c r="CN87" i="23"/>
  <c r="FO87" i="23"/>
  <c r="H25" i="35"/>
  <c r="BR141" i="22"/>
  <c r="AT140" i="21"/>
  <c r="BK140" i="21"/>
  <c r="BR140" i="21"/>
  <c r="B125" i="21"/>
  <c r="BC103" i="24"/>
  <c r="BP103" i="24"/>
  <c r="CI102" i="23"/>
  <c r="B125" i="23"/>
  <c r="F86" i="21"/>
  <c r="AM86" i="21"/>
  <c r="G38" i="21"/>
  <c r="AS34" i="21"/>
  <c r="K86" i="21"/>
  <c r="AR86" i="21"/>
  <c r="R37" i="21"/>
  <c r="AY37" i="21"/>
  <c r="Q86" i="21"/>
  <c r="AX86" i="21"/>
  <c r="R38" i="21"/>
  <c r="BK34" i="21"/>
  <c r="AD37" i="21"/>
  <c r="BK37" i="21"/>
  <c r="W88" i="21"/>
  <c r="BD88" i="21"/>
  <c r="BE36" i="21"/>
  <c r="C38" i="20"/>
  <c r="N38" i="20"/>
  <c r="C37" i="20"/>
  <c r="N37" i="20"/>
  <c r="I38" i="24"/>
  <c r="I37" i="24"/>
  <c r="AU37" i="24"/>
  <c r="H86" i="24"/>
  <c r="AT86" i="24"/>
  <c r="Y87" i="24"/>
  <c r="BK87" i="24"/>
  <c r="BL35" i="24"/>
  <c r="M88" i="24"/>
  <c r="AY88" i="24"/>
  <c r="AZ36" i="24"/>
  <c r="BN138" i="24"/>
  <c r="BN141" i="24"/>
  <c r="BN140" i="24"/>
  <c r="BN139" i="24"/>
  <c r="BX141" i="24"/>
  <c r="BX140" i="24"/>
  <c r="BX138" i="24"/>
  <c r="E37" i="19"/>
  <c r="P37" i="19"/>
  <c r="E38" i="19"/>
  <c r="P38" i="19"/>
  <c r="CL104" i="23"/>
  <c r="CL102" i="23"/>
  <c r="FH47" i="23"/>
  <c r="CF34" i="23"/>
  <c r="FG34" i="23"/>
  <c r="E37" i="23"/>
  <c r="CF37" i="23"/>
  <c r="FG37" i="23"/>
  <c r="D86" i="23"/>
  <c r="CE86" i="23"/>
  <c r="FF86" i="23"/>
  <c r="CK37" i="29"/>
  <c r="CC37" i="29"/>
  <c r="E24" i="33"/>
  <c r="AN24" i="33"/>
  <c r="L24" i="33"/>
  <c r="AU24" i="33"/>
  <c r="S24" i="33"/>
  <c r="BB24" i="33"/>
  <c r="Z24" i="33"/>
  <c r="BI24" i="33"/>
  <c r="AG24" i="33"/>
  <c r="BP24" i="33"/>
  <c r="CH22" i="35"/>
  <c r="AR23" i="35"/>
  <c r="CG23" i="35"/>
  <c r="AU24" i="35"/>
  <c r="CJ24" i="35"/>
  <c r="BL102" i="22"/>
  <c r="BP139" i="22"/>
  <c r="CB140" i="22"/>
  <c r="AY103" i="21"/>
  <c r="L125" i="21"/>
  <c r="Q37" i="21"/>
  <c r="AX37" i="21"/>
  <c r="P86" i="21"/>
  <c r="AW86" i="21"/>
  <c r="Q38" i="21"/>
  <c r="BJ34" i="21"/>
  <c r="AC38" i="21"/>
  <c r="AB86" i="21"/>
  <c r="BI86" i="21"/>
  <c r="AS35" i="21"/>
  <c r="K87" i="21"/>
  <c r="AR87" i="21"/>
  <c r="AW141" i="21"/>
  <c r="AW138" i="21"/>
  <c r="BO138" i="21"/>
  <c r="BO139" i="21"/>
  <c r="BO140" i="21"/>
  <c r="BO141" i="21"/>
  <c r="V89" i="24"/>
  <c r="BH89" i="24"/>
  <c r="BI38" i="24"/>
  <c r="N38" i="24"/>
  <c r="N37" i="24"/>
  <c r="AZ37" i="24"/>
  <c r="AZ34" i="24"/>
  <c r="AS36" i="24"/>
  <c r="F88" i="24"/>
  <c r="AR88" i="24"/>
  <c r="BW138" i="24"/>
  <c r="BW140" i="24"/>
  <c r="BW141" i="24"/>
  <c r="AI125" i="24"/>
  <c r="AE125" i="24"/>
  <c r="AK125" i="24"/>
  <c r="S125" i="24"/>
  <c r="Z125" i="24"/>
  <c r="AG125" i="24"/>
  <c r="W125" i="24"/>
  <c r="Q125" i="24"/>
  <c r="G125" i="24"/>
  <c r="AJ125" i="24"/>
  <c r="AF125" i="24"/>
  <c r="O125" i="24"/>
  <c r="I125" i="24"/>
  <c r="Y125" i="24"/>
  <c r="AD125" i="24"/>
  <c r="FI60" i="23"/>
  <c r="CN140" i="23"/>
  <c r="CL140" i="23"/>
  <c r="CL141" i="23"/>
  <c r="CR34" i="23"/>
  <c r="FS34" i="23"/>
  <c r="Q37" i="23"/>
  <c r="CR37" i="23"/>
  <c r="FS37" i="23"/>
  <c r="Q38" i="23"/>
  <c r="CR38" i="23"/>
  <c r="FS38" i="23"/>
  <c r="BE104" i="22"/>
  <c r="O125" i="22"/>
  <c r="BO138" i="22"/>
  <c r="L38" i="21"/>
  <c r="BO38" i="21"/>
  <c r="BE138" i="21"/>
  <c r="BM139" i="21"/>
  <c r="Z88" i="24"/>
  <c r="BL88" i="24"/>
  <c r="BQ36" i="24"/>
  <c r="D125" i="24"/>
  <c r="FH49" i="23"/>
  <c r="K37" i="21"/>
  <c r="AR37" i="21"/>
  <c r="K38" i="21"/>
  <c r="AR34" i="21"/>
  <c r="W37" i="21"/>
  <c r="BD37" i="21"/>
  <c r="W38" i="21"/>
  <c r="AG38" i="21"/>
  <c r="BN34" i="21"/>
  <c r="R89" i="24"/>
  <c r="BD89" i="24"/>
  <c r="BE38" i="24"/>
  <c r="BT103" i="24"/>
  <c r="BT104" i="24"/>
  <c r="L88" i="23"/>
  <c r="CM88" i="23"/>
  <c r="FN88" i="23"/>
  <c r="CN36" i="23"/>
  <c r="FO36" i="23"/>
  <c r="EP34" i="23"/>
  <c r="BO37" i="23"/>
  <c r="EP37" i="23"/>
  <c r="BG37" i="23"/>
  <c r="EH37" i="23"/>
  <c r="BG38" i="23"/>
  <c r="EH38" i="23"/>
  <c r="EH34" i="23"/>
  <c r="AJ25" i="32"/>
  <c r="BX25" i="32"/>
  <c r="H25" i="33"/>
  <c r="Q23" i="34"/>
  <c r="AZ23" i="34"/>
  <c r="CE22" i="35"/>
  <c r="AA37" i="22"/>
  <c r="BK37" i="22"/>
  <c r="BL35" i="22"/>
  <c r="CA141" i="22"/>
  <c r="AM34" i="22"/>
  <c r="AA38" i="22"/>
  <c r="AU35" i="22"/>
  <c r="AQ36" i="22"/>
  <c r="Q88" i="22"/>
  <c r="BA88" i="22"/>
  <c r="BJ102" i="22"/>
  <c r="BZ102" i="22"/>
  <c r="AU138" i="22"/>
  <c r="AT140" i="22"/>
  <c r="BJ140" i="22"/>
  <c r="BF38" i="21"/>
  <c r="AE38" i="21"/>
  <c r="AC37" i="21"/>
  <c r="BJ37" i="21"/>
  <c r="AX34" i="21"/>
  <c r="BG35" i="21"/>
  <c r="AY35" i="21"/>
  <c r="B87" i="21"/>
  <c r="F125" i="21"/>
  <c r="BI141" i="21"/>
  <c r="BC38" i="24"/>
  <c r="V125" i="24"/>
  <c r="AH125" i="24"/>
  <c r="F125" i="24"/>
  <c r="AU102" i="24"/>
  <c r="C125" i="24"/>
  <c r="BC102" i="24"/>
  <c r="K125" i="24"/>
  <c r="BK102" i="24"/>
  <c r="BP102" i="24"/>
  <c r="BO140" i="24"/>
  <c r="CO139" i="23"/>
  <c r="FG58" i="23"/>
  <c r="O38" i="23"/>
  <c r="CP38" i="23"/>
  <c r="FQ38" i="23"/>
  <c r="BD139" i="24"/>
  <c r="BD138" i="24"/>
  <c r="CJ140" i="23"/>
  <c r="FE60" i="23"/>
  <c r="CM139" i="23"/>
  <c r="CM141" i="23"/>
  <c r="FH58" i="23"/>
  <c r="CO104" i="23"/>
  <c r="H125" i="23"/>
  <c r="FK50" i="23"/>
  <c r="CJ102" i="23"/>
  <c r="C125" i="23"/>
  <c r="FF48" i="23"/>
  <c r="CM34" i="23"/>
  <c r="FN34" i="23"/>
  <c r="L37" i="23"/>
  <c r="CM37" i="23"/>
  <c r="FN37" i="23"/>
  <c r="L38" i="23"/>
  <c r="I40" i="17"/>
  <c r="E86" i="21"/>
  <c r="AL86" i="21"/>
  <c r="W86" i="21"/>
  <c r="BD86" i="21"/>
  <c r="AE88" i="21"/>
  <c r="BL88" i="21"/>
  <c r="BS139" i="24"/>
  <c r="AZ140" i="24"/>
  <c r="G37" i="19"/>
  <c r="R37" i="19"/>
  <c r="N37" i="23"/>
  <c r="CO37" i="23"/>
  <c r="FP37" i="23"/>
  <c r="M86" i="23"/>
  <c r="CN86" i="23"/>
  <c r="FO86" i="23"/>
  <c r="H86" i="23"/>
  <c r="CI86" i="23"/>
  <c r="FJ86" i="23"/>
  <c r="I37" i="23"/>
  <c r="CJ37" i="23"/>
  <c r="FK37" i="23"/>
  <c r="I38" i="23"/>
  <c r="F37" i="23"/>
  <c r="CG37" i="23"/>
  <c r="FH37" i="23"/>
  <c r="E86" i="23"/>
  <c r="CF86" i="23"/>
  <c r="FG86" i="23"/>
  <c r="F38" i="23"/>
  <c r="BO103" i="24"/>
  <c r="CB139" i="24"/>
  <c r="CB138" i="24"/>
  <c r="CD141" i="24"/>
  <c r="CD140" i="24"/>
  <c r="AK89" i="24"/>
  <c r="BW89" i="24"/>
  <c r="BX38" i="24"/>
  <c r="DX34" i="23"/>
  <c r="GY34" i="23"/>
  <c r="AV37" i="23"/>
  <c r="DX37" i="23"/>
  <c r="GY37" i="23"/>
  <c r="AV38" i="23"/>
  <c r="DX38" i="23"/>
  <c r="GY38" i="23"/>
  <c r="DP34" i="23"/>
  <c r="GQ34" i="23"/>
  <c r="AN37" i="23"/>
  <c r="DP37" i="23"/>
  <c r="GQ37" i="23"/>
  <c r="C88" i="24"/>
  <c r="AO88" i="24"/>
  <c r="BV104" i="24"/>
  <c r="BT140" i="24"/>
  <c r="FF61" i="23"/>
  <c r="CO34" i="23"/>
  <c r="FP34" i="23"/>
  <c r="CJ34" i="23"/>
  <c r="FK34" i="23"/>
  <c r="CG34" i="23"/>
  <c r="FH34" i="23"/>
  <c r="BF103" i="24"/>
  <c r="BF102" i="24"/>
  <c r="BH35" i="21"/>
  <c r="AQ141" i="21"/>
  <c r="T86" i="24"/>
  <c r="BF86" i="24"/>
  <c r="BT138" i="24"/>
  <c r="AZ141" i="24"/>
  <c r="BO141" i="24"/>
  <c r="CC141" i="24"/>
  <c r="AN37" i="24"/>
  <c r="CA37" i="24"/>
  <c r="F125" i="23"/>
  <c r="CM140" i="23"/>
  <c r="FI59" i="23"/>
  <c r="FK49" i="23"/>
  <c r="FI47" i="23"/>
  <c r="CE38" i="23"/>
  <c r="FF38" i="23"/>
  <c r="AT38" i="23"/>
  <c r="DV38" i="23"/>
  <c r="GW38" i="23"/>
  <c r="CL35" i="23"/>
  <c r="FM35" i="23"/>
  <c r="CD35" i="23"/>
  <c r="FE35" i="23"/>
  <c r="AK86" i="24"/>
  <c r="BW86" i="24"/>
  <c r="CZ34" i="23"/>
  <c r="GA34" i="23"/>
  <c r="Y37" i="23"/>
  <c r="CZ37" i="23"/>
  <c r="GA37" i="23"/>
  <c r="AL37" i="24"/>
  <c r="BX37" i="24"/>
  <c r="DH34" i="23"/>
  <c r="GI34" i="23"/>
  <c r="BD37" i="23"/>
  <c r="DH37" i="23"/>
  <c r="GI37" i="23"/>
  <c r="DZ34" i="23"/>
  <c r="HA34" i="23"/>
  <c r="DN34" i="23"/>
  <c r="GO34" i="23"/>
  <c r="CT34" i="23"/>
  <c r="FU34" i="23"/>
  <c r="M125" i="41"/>
  <c r="C125" i="41"/>
  <c r="HF38" i="41"/>
  <c r="AF125" i="41"/>
  <c r="Z38" i="40"/>
  <c r="EH38" i="40"/>
  <c r="T38" i="40"/>
  <c r="T89" i="40"/>
  <c r="ED89" i="40"/>
  <c r="F38" i="40"/>
  <c r="DP38" i="40"/>
  <c r="BM38" i="40"/>
  <c r="FT38" i="40"/>
  <c r="M38" i="40"/>
  <c r="DW38" i="40"/>
  <c r="BU38" i="40"/>
  <c r="EH34" i="40"/>
  <c r="EX38" i="40"/>
  <c r="AG37" i="40"/>
  <c r="EM37" i="40"/>
  <c r="Q38" i="40"/>
  <c r="Q89" i="40"/>
  <c r="EA89" i="40"/>
  <c r="Z37" i="40"/>
  <c r="EH37" i="40"/>
  <c r="DX38" i="40"/>
  <c r="N89" i="40"/>
  <c r="DX89" i="40"/>
  <c r="EM38" i="40"/>
  <c r="AG89" i="40"/>
  <c r="EM89" i="40"/>
  <c r="FU38" i="40"/>
  <c r="BN89" i="40"/>
  <c r="FU89" i="40"/>
  <c r="U89" i="40"/>
  <c r="EE89" i="40"/>
  <c r="EE38" i="40"/>
  <c r="EK34" i="40"/>
  <c r="AE86" i="40"/>
  <c r="EK86" i="40"/>
  <c r="GJ86" i="40"/>
  <c r="BE89" i="40"/>
  <c r="FK89" i="40"/>
  <c r="FK38" i="40"/>
  <c r="GH38" i="40"/>
  <c r="GH89" i="40"/>
  <c r="FD38" i="40"/>
  <c r="AX89" i="40"/>
  <c r="FD89" i="40"/>
  <c r="AY86" i="40"/>
  <c r="FE86" i="40"/>
  <c r="FE34" i="40"/>
  <c r="BB86" i="40"/>
  <c r="FH86" i="40"/>
  <c r="FH34" i="40"/>
  <c r="P38" i="40"/>
  <c r="P86" i="40"/>
  <c r="DZ86" i="40"/>
  <c r="DZ34" i="40"/>
  <c r="GG38" i="40"/>
  <c r="BZ89" i="40"/>
  <c r="GG89" i="40"/>
  <c r="EF34" i="40"/>
  <c r="V86" i="40"/>
  <c r="EF86" i="40"/>
  <c r="ED38" i="40"/>
  <c r="R86" i="40"/>
  <c r="EB86" i="40"/>
  <c r="EB34" i="40"/>
  <c r="FA34" i="40"/>
  <c r="AU86" i="40"/>
  <c r="FA86" i="40"/>
  <c r="BL86" i="40"/>
  <c r="FS86" i="40"/>
  <c r="FS34" i="40"/>
  <c r="BT89" i="40"/>
  <c r="GA89" i="40"/>
  <c r="GA38" i="40"/>
  <c r="E89" i="40"/>
  <c r="DO89" i="40"/>
  <c r="DO38" i="40"/>
  <c r="FI38" i="40"/>
  <c r="BC89" i="40"/>
  <c r="FI89" i="40"/>
  <c r="J86" i="40"/>
  <c r="DT86" i="40"/>
  <c r="J38" i="40"/>
  <c r="DT34" i="40"/>
  <c r="FJ38" i="40"/>
  <c r="BD89" i="40"/>
  <c r="FJ89" i="40"/>
  <c r="GK86" i="40"/>
  <c r="EO38" i="40"/>
  <c r="AI89" i="40"/>
  <c r="EO89" i="40"/>
  <c r="BP86" i="40"/>
  <c r="FW86" i="40"/>
  <c r="FW34" i="40"/>
  <c r="FR38" i="40"/>
  <c r="BK89" i="40"/>
  <c r="FR89" i="40"/>
  <c r="AZ86" i="40"/>
  <c r="FF86" i="40"/>
  <c r="FF34" i="40"/>
  <c r="BQ86" i="40"/>
  <c r="FX86" i="40"/>
  <c r="FX34" i="40"/>
  <c r="BA89" i="40"/>
  <c r="FG89" i="40"/>
  <c r="FG38" i="40"/>
  <c r="FJ34" i="40"/>
  <c r="BD86" i="40"/>
  <c r="FJ86" i="40"/>
  <c r="GA34" i="40"/>
  <c r="BT86" i="40"/>
  <c r="GA86" i="40"/>
  <c r="GI89" i="40"/>
  <c r="AD86" i="40"/>
  <c r="EJ86" i="40"/>
  <c r="EJ34" i="40"/>
  <c r="EW38" i="40"/>
  <c r="AQ89" i="40"/>
  <c r="EW89" i="40"/>
  <c r="FQ34" i="40"/>
  <c r="BJ86" i="40"/>
  <c r="FQ86" i="40"/>
  <c r="FR34" i="40"/>
  <c r="BK86" i="40"/>
  <c r="FR86" i="40"/>
  <c r="GI86" i="40"/>
  <c r="M86" i="40"/>
  <c r="DW86" i="40"/>
  <c r="DW34" i="40"/>
  <c r="FD34" i="40"/>
  <c r="AX86" i="40"/>
  <c r="FD86" i="40"/>
  <c r="FO86" i="40"/>
  <c r="FO34" i="40"/>
  <c r="AT86" i="40"/>
  <c r="EZ86" i="40"/>
  <c r="EZ34" i="40"/>
  <c r="Q86" i="40"/>
  <c r="EA86" i="40"/>
  <c r="EA34" i="40"/>
  <c r="FN38" i="40"/>
  <c r="BH89" i="40"/>
  <c r="FN89" i="40"/>
  <c r="AY37" i="40"/>
  <c r="FE37" i="40"/>
  <c r="N37" i="40"/>
  <c r="DX37" i="40"/>
  <c r="AZ37" i="40"/>
  <c r="FF37" i="40"/>
  <c r="AU37" i="40"/>
  <c r="FA37" i="40"/>
  <c r="BL37" i="40"/>
  <c r="FS37" i="40"/>
  <c r="AT38" i="40"/>
  <c r="AY38" i="40"/>
  <c r="BP38" i="40"/>
  <c r="P37" i="40"/>
  <c r="DZ37" i="40"/>
  <c r="EL34" i="40"/>
  <c r="AF86" i="40"/>
  <c r="EL86" i="40"/>
  <c r="DX34" i="40"/>
  <c r="N86" i="40"/>
  <c r="DX86" i="40"/>
  <c r="BB89" i="40"/>
  <c r="FH89" i="40"/>
  <c r="FH38" i="40"/>
  <c r="DY38" i="40"/>
  <c r="O89" i="40"/>
  <c r="DY89" i="40"/>
  <c r="FQ38" i="40"/>
  <c r="BJ89" i="40"/>
  <c r="FQ89" i="40"/>
  <c r="ET38" i="40"/>
  <c r="AN89" i="40"/>
  <c r="ET89" i="40"/>
  <c r="ES34" i="40"/>
  <c r="AM86" i="40"/>
  <c r="ES86" i="40"/>
  <c r="ET34" i="40"/>
  <c r="AN86" i="40"/>
  <c r="ET86" i="40"/>
  <c r="FK34" i="40"/>
  <c r="BE86" i="40"/>
  <c r="FK86" i="40"/>
  <c r="FS38" i="40"/>
  <c r="BL89" i="40"/>
  <c r="FS89" i="40"/>
  <c r="FL38" i="40"/>
  <c r="BF89" i="40"/>
  <c r="FL89" i="40"/>
  <c r="AK86" i="40"/>
  <c r="EQ86" i="40"/>
  <c r="AK38" i="40"/>
  <c r="EQ34" i="40"/>
  <c r="AJ86" i="40"/>
  <c r="EP86" i="40"/>
  <c r="AJ38" i="40"/>
  <c r="EP34" i="40"/>
  <c r="FZ38" i="40"/>
  <c r="BS89" i="40"/>
  <c r="FZ89" i="40"/>
  <c r="BI89" i="40"/>
  <c r="FP89" i="40"/>
  <c r="FP38" i="40"/>
  <c r="EN34" i="40"/>
  <c r="AH86" i="40"/>
  <c r="EN86" i="40"/>
  <c r="AB86" i="40"/>
  <c r="EI86" i="40"/>
  <c r="EI34" i="40"/>
  <c r="AS89" i="40"/>
  <c r="EY89" i="40"/>
  <c r="EY38" i="40"/>
  <c r="BM89" i="40"/>
  <c r="FT89" i="40"/>
  <c r="AD89" i="40"/>
  <c r="EJ89" i="40"/>
  <c r="EJ38" i="40"/>
  <c r="FI34" i="40"/>
  <c r="BC86" i="40"/>
  <c r="FI86" i="40"/>
  <c r="DO34" i="40"/>
  <c r="E86" i="40"/>
  <c r="DO86" i="40"/>
  <c r="EV34" i="40"/>
  <c r="AP86" i="40"/>
  <c r="EV86" i="40"/>
  <c r="AS86" i="40"/>
  <c r="EY86" i="40"/>
  <c r="EY34" i="40"/>
  <c r="GB38" i="40"/>
  <c r="BU89" i="40"/>
  <c r="GB89" i="40"/>
  <c r="FV34" i="40"/>
  <c r="BO86" i="40"/>
  <c r="FV86" i="40"/>
  <c r="AL89" i="40"/>
  <c r="ER89" i="40"/>
  <c r="ER38" i="40"/>
  <c r="FY34" i="40"/>
  <c r="BR86" i="40"/>
  <c r="FY86" i="40"/>
  <c r="DM34" i="40"/>
  <c r="C86" i="40"/>
  <c r="DM86" i="40"/>
  <c r="FZ34" i="40"/>
  <c r="BS86" i="40"/>
  <c r="FZ86" i="40"/>
  <c r="DN34" i="40"/>
  <c r="D86" i="40"/>
  <c r="DN86" i="40"/>
  <c r="U86" i="40"/>
  <c r="EE86" i="40"/>
  <c r="EE34" i="40"/>
  <c r="FL34" i="40"/>
  <c r="BF86" i="40"/>
  <c r="FL86" i="40"/>
  <c r="BX86" i="40"/>
  <c r="GE86" i="40"/>
  <c r="GE34" i="40"/>
  <c r="BX38" i="40"/>
  <c r="BI86" i="40"/>
  <c r="FP86" i="40"/>
  <c r="FP34" i="40"/>
  <c r="FM38" i="40"/>
  <c r="BG89" i="40"/>
  <c r="FM89" i="40"/>
  <c r="BA86" i="40"/>
  <c r="FG86" i="40"/>
  <c r="FG34" i="40"/>
  <c r="AE38" i="40"/>
  <c r="AE37" i="40"/>
  <c r="EK37" i="40"/>
  <c r="AF37" i="40"/>
  <c r="EL37" i="40"/>
  <c r="BN37" i="40"/>
  <c r="FU37" i="40"/>
  <c r="BQ37" i="40"/>
  <c r="FX37" i="40"/>
  <c r="AN37" i="40"/>
  <c r="ET37" i="40"/>
  <c r="BE37" i="40"/>
  <c r="FK37" i="40"/>
  <c r="BC37" i="40"/>
  <c r="FI37" i="40"/>
  <c r="BD37" i="40"/>
  <c r="FJ37" i="40"/>
  <c r="BT37" i="40"/>
  <c r="GA37" i="40"/>
  <c r="DO37" i="40"/>
  <c r="AP37" i="40"/>
  <c r="EV37" i="40"/>
  <c r="V38" i="40"/>
  <c r="C38" i="40"/>
  <c r="AB38" i="40"/>
  <c r="BX37" i="40"/>
  <c r="GE37" i="40"/>
  <c r="J37" i="40"/>
  <c r="DT37" i="40"/>
  <c r="AJ37" i="40"/>
  <c r="EP37" i="40"/>
  <c r="FB34" i="40"/>
  <c r="AV86" i="40"/>
  <c r="FB86" i="40"/>
  <c r="GG34" i="40"/>
  <c r="BZ86" i="40"/>
  <c r="GG86" i="40"/>
  <c r="DU34" i="40"/>
  <c r="K86" i="40"/>
  <c r="DU86" i="40"/>
  <c r="GH34" i="40"/>
  <c r="GH86" i="40"/>
  <c r="DV34" i="40"/>
  <c r="L86" i="40"/>
  <c r="DV86" i="40"/>
  <c r="EM34" i="40"/>
  <c r="AG86" i="40"/>
  <c r="EM86" i="40"/>
  <c r="FT34" i="40"/>
  <c r="BM86" i="40"/>
  <c r="FT86" i="40"/>
  <c r="AO89" i="40"/>
  <c r="EU89" i="40"/>
  <c r="EU38" i="40"/>
  <c r="BY86" i="40"/>
  <c r="GF86" i="40"/>
  <c r="GF34" i="40"/>
  <c r="BY38" i="40"/>
  <c r="O86" i="40"/>
  <c r="DY86" i="40"/>
  <c r="DY34" i="40"/>
  <c r="DR38" i="40"/>
  <c r="H89" i="40"/>
  <c r="DR89" i="40"/>
  <c r="L38" i="40"/>
  <c r="AH38" i="40"/>
  <c r="AM38" i="40"/>
  <c r="BQ38" i="40"/>
  <c r="R37" i="40"/>
  <c r="EB37" i="40"/>
  <c r="K125" i="40"/>
  <c r="K38" i="40"/>
  <c r="R38" i="40"/>
  <c r="AZ38" i="40"/>
  <c r="AW86" i="40"/>
  <c r="FC86" i="40"/>
  <c r="FC34" i="40"/>
  <c r="GK89" i="40"/>
  <c r="I86" i="40"/>
  <c r="DS86" i="40"/>
  <c r="DS34" i="40"/>
  <c r="I38" i="40"/>
  <c r="FU34" i="40"/>
  <c r="BN86" i="40"/>
  <c r="FU86" i="40"/>
  <c r="EG38" i="40"/>
  <c r="Y89" i="40"/>
  <c r="EG89" i="40"/>
  <c r="EC34" i="40"/>
  <c r="S86" i="40"/>
  <c r="EC86" i="40"/>
  <c r="ED34" i="40"/>
  <c r="T86" i="40"/>
  <c r="ED86" i="40"/>
  <c r="EU34" i="40"/>
  <c r="AO86" i="40"/>
  <c r="EU86" i="40"/>
  <c r="GB34" i="40"/>
  <c r="BU86" i="40"/>
  <c r="GB86" i="40"/>
  <c r="DP34" i="40"/>
  <c r="F86" i="40"/>
  <c r="DP86" i="40"/>
  <c r="AI86" i="40"/>
  <c r="EO86" i="40"/>
  <c r="EO34" i="40"/>
  <c r="GC38" i="40"/>
  <c r="BV89" i="40"/>
  <c r="GC89" i="40"/>
  <c r="DQ38" i="40"/>
  <c r="G89" i="40"/>
  <c r="DQ89" i="40"/>
  <c r="GD38" i="40"/>
  <c r="BW89" i="40"/>
  <c r="GD89" i="40"/>
  <c r="AF38" i="40"/>
  <c r="V37" i="40"/>
  <c r="EF37" i="40"/>
  <c r="BR37" i="40"/>
  <c r="FY37" i="40"/>
  <c r="C37" i="40"/>
  <c r="DM37" i="40"/>
  <c r="BS37" i="40"/>
  <c r="FZ37" i="40"/>
  <c r="D37" i="40"/>
  <c r="DN37" i="40"/>
  <c r="U37" i="40"/>
  <c r="EE37" i="40"/>
  <c r="BF37" i="40"/>
  <c r="FL37" i="40"/>
  <c r="AW38" i="40"/>
  <c r="AV38" i="40"/>
  <c r="AP38" i="40"/>
  <c r="BB37" i="40"/>
  <c r="FH37" i="40"/>
  <c r="BR38" i="40"/>
  <c r="O37" i="40"/>
  <c r="DY37" i="40"/>
  <c r="S38" i="40"/>
  <c r="AU38" i="40"/>
  <c r="D38" i="40"/>
  <c r="AB37" i="40"/>
  <c r="EI37" i="40"/>
  <c r="AD37" i="40"/>
  <c r="EJ37" i="40"/>
  <c r="BO38" i="40"/>
  <c r="AI86" i="43"/>
  <c r="CE86" i="43"/>
  <c r="CE34" i="43"/>
  <c r="H38" i="43"/>
  <c r="H86" i="43"/>
  <c r="BD86" i="43"/>
  <c r="BD34" i="43"/>
  <c r="CA38" i="43"/>
  <c r="AE89" i="43"/>
  <c r="CA89" i="43"/>
  <c r="BL34" i="43"/>
  <c r="P86" i="43"/>
  <c r="BL86" i="43"/>
  <c r="P38" i="43"/>
  <c r="BB38" i="43"/>
  <c r="F89" i="43"/>
  <c r="BB89" i="43"/>
  <c r="X38" i="43"/>
  <c r="X86" i="43"/>
  <c r="BT86" i="43"/>
  <c r="BT34" i="43"/>
  <c r="BJ38" i="43"/>
  <c r="N89" i="43"/>
  <c r="BJ89" i="43"/>
  <c r="AW89" i="43"/>
  <c r="CI38" i="43"/>
  <c r="BC38" i="43"/>
  <c r="G89" i="43"/>
  <c r="BC89" i="43"/>
  <c r="AF86" i="43"/>
  <c r="CB86" i="43"/>
  <c r="CB34" i="43"/>
  <c r="AF38" i="43"/>
  <c r="BA38" i="43"/>
  <c r="E89" i="43"/>
  <c r="BA89" i="43"/>
  <c r="BR38" i="43"/>
  <c r="V89" i="43"/>
  <c r="BR89" i="43"/>
  <c r="J86" i="43"/>
  <c r="BF86" i="43"/>
  <c r="BF34" i="43"/>
  <c r="J38" i="43"/>
  <c r="AX38" i="43"/>
  <c r="CJ34" i="43"/>
  <c r="AX86" i="43"/>
  <c r="BI38" i="43"/>
  <c r="M89" i="43"/>
  <c r="BI89" i="43"/>
  <c r="I86" i="43"/>
  <c r="BE86" i="43"/>
  <c r="BE34" i="43"/>
  <c r="I38" i="43"/>
  <c r="BZ38" i="43"/>
  <c r="AD89" i="43"/>
  <c r="BZ89" i="43"/>
  <c r="R86" i="43"/>
  <c r="BN86" i="43"/>
  <c r="BN34" i="43"/>
  <c r="R38" i="43"/>
  <c r="AA86" i="43"/>
  <c r="BW86" i="43"/>
  <c r="BW34" i="43"/>
  <c r="C89" i="43"/>
  <c r="AY89" i="43"/>
  <c r="AI37" i="43"/>
  <c r="CE37" i="43"/>
  <c r="AI38" i="43"/>
  <c r="P37" i="43"/>
  <c r="BL37" i="43"/>
  <c r="H37" i="43"/>
  <c r="BD37" i="43"/>
  <c r="X37" i="43"/>
  <c r="BT37" i="43"/>
  <c r="I37" i="43"/>
  <c r="BE37" i="43"/>
  <c r="J37" i="43"/>
  <c r="BF37" i="43"/>
  <c r="AX37" i="43"/>
  <c r="CJ37" i="43"/>
  <c r="W89" i="43"/>
  <c r="BS89" i="43"/>
  <c r="BS38" i="43"/>
  <c r="AJ89" i="43"/>
  <c r="CF89" i="43"/>
  <c r="CF38" i="43"/>
  <c r="BY38" i="43"/>
  <c r="AC89" i="43"/>
  <c r="BY89" i="43"/>
  <c r="Q86" i="43"/>
  <c r="BM86" i="43"/>
  <c r="BM34" i="43"/>
  <c r="Q38" i="43"/>
  <c r="S86" i="43"/>
  <c r="BO86" i="43"/>
  <c r="BO34" i="43"/>
  <c r="CH38" i="43"/>
  <c r="AL89" i="43"/>
  <c r="CH89" i="43"/>
  <c r="Z86" i="43"/>
  <c r="BV86" i="43"/>
  <c r="BV34" i="43"/>
  <c r="Z38" i="43"/>
  <c r="K89" i="43"/>
  <c r="BG89" i="43"/>
  <c r="BG38" i="43"/>
  <c r="Q37" i="43"/>
  <c r="BM37" i="43"/>
  <c r="C86" i="43"/>
  <c r="AY86" i="43"/>
  <c r="Y86" i="43"/>
  <c r="BU86" i="43"/>
  <c r="BU34" i="43"/>
  <c r="Y38" i="43"/>
  <c r="AH86" i="43"/>
  <c r="CD86" i="43"/>
  <c r="CD34" i="43"/>
  <c r="AH38" i="43"/>
  <c r="O89" i="43"/>
  <c r="BK89" i="43"/>
  <c r="BK38" i="43"/>
  <c r="S37" i="43"/>
  <c r="BO37" i="43"/>
  <c r="Y37" i="43"/>
  <c r="BU37" i="43"/>
  <c r="AH37" i="43"/>
  <c r="CD37" i="43"/>
  <c r="S38" i="43"/>
  <c r="K86" i="43"/>
  <c r="BG86" i="43"/>
  <c r="BG34" i="43"/>
  <c r="AG86" i="43"/>
  <c r="CC86" i="43"/>
  <c r="CC34" i="43"/>
  <c r="AG38" i="43"/>
  <c r="AA37" i="43"/>
  <c r="BW37" i="43"/>
  <c r="AG37" i="43"/>
  <c r="CC37" i="43"/>
  <c r="AA38" i="43"/>
  <c r="D89" i="42"/>
  <c r="Y89" i="42"/>
  <c r="Y38" i="42"/>
  <c r="S37" i="42"/>
  <c r="AN37" i="42"/>
  <c r="U38" i="42"/>
  <c r="H38" i="42"/>
  <c r="H86" i="42"/>
  <c r="AC86" i="42"/>
  <c r="AC34" i="42"/>
  <c r="P38" i="42"/>
  <c r="AK34" i="42"/>
  <c r="P86" i="42"/>
  <c r="AK86" i="42"/>
  <c r="AO38" i="42"/>
  <c r="AH38" i="42"/>
  <c r="M89" i="42"/>
  <c r="AH89" i="42"/>
  <c r="AP38" i="42"/>
  <c r="U89" i="42"/>
  <c r="AP89" i="42"/>
  <c r="C86" i="42"/>
  <c r="X86" i="42"/>
  <c r="X34" i="42"/>
  <c r="AS34" i="42"/>
  <c r="K89" i="42"/>
  <c r="AF89" i="42"/>
  <c r="AF38" i="42"/>
  <c r="J86" i="42"/>
  <c r="AE86" i="42"/>
  <c r="AE34" i="42"/>
  <c r="J38" i="42"/>
  <c r="K86" i="42"/>
  <c r="AF86" i="42"/>
  <c r="AF34" i="42"/>
  <c r="E86" i="42"/>
  <c r="Z86" i="42"/>
  <c r="Z34" i="42"/>
  <c r="AA38" i="42"/>
  <c r="F89" i="42"/>
  <c r="AA89" i="42"/>
  <c r="R86" i="42"/>
  <c r="AM86" i="42"/>
  <c r="AM34" i="42"/>
  <c r="R38" i="42"/>
  <c r="AB38" i="42"/>
  <c r="G89" i="42"/>
  <c r="AB89" i="42"/>
  <c r="S86" i="42"/>
  <c r="AN86" i="42"/>
  <c r="AN34" i="42"/>
  <c r="M86" i="42"/>
  <c r="AH86" i="42"/>
  <c r="AH34" i="42"/>
  <c r="J37" i="42"/>
  <c r="AE37" i="42"/>
  <c r="S89" i="42"/>
  <c r="AN89" i="42"/>
  <c r="AN38" i="42"/>
  <c r="AI38" i="42"/>
  <c r="N89" i="42"/>
  <c r="AI89" i="42"/>
  <c r="AJ38" i="42"/>
  <c r="O89" i="42"/>
  <c r="AJ89" i="42"/>
  <c r="AD38" i="42"/>
  <c r="I89" i="42"/>
  <c r="AD89" i="42"/>
  <c r="U86" i="42"/>
  <c r="AP86" i="42"/>
  <c r="AP34" i="42"/>
  <c r="R37" i="42"/>
  <c r="AM37" i="42"/>
  <c r="AQ38" i="42"/>
  <c r="V89" i="42"/>
  <c r="AQ89" i="42"/>
  <c r="AR38" i="42"/>
  <c r="W89" i="42"/>
  <c r="AR89" i="42"/>
  <c r="AL38" i="42"/>
  <c r="Q89" i="42"/>
  <c r="AL89" i="42"/>
  <c r="C37" i="42"/>
  <c r="X37" i="42"/>
  <c r="AS37" i="42"/>
  <c r="E38" i="42"/>
  <c r="C38" i="42"/>
  <c r="FF34" i="39"/>
  <c r="CA37" i="39"/>
  <c r="FF37" i="39"/>
  <c r="FF38" i="39"/>
  <c r="BX37" i="39"/>
  <c r="FC37" i="39"/>
  <c r="FC34" i="39"/>
  <c r="FC38" i="39"/>
  <c r="AD89" i="39"/>
  <c r="DM89" i="39"/>
  <c r="Q89" i="39"/>
  <c r="CZ89" i="39"/>
  <c r="H89" i="39"/>
  <c r="CQ89" i="39"/>
  <c r="CQ38" i="39"/>
  <c r="Y89" i="39"/>
  <c r="DH89" i="39"/>
  <c r="F89" i="39"/>
  <c r="CO89" i="39"/>
  <c r="CO38" i="39"/>
  <c r="AJ89" i="39"/>
  <c r="DS89" i="39"/>
  <c r="DA34" i="39"/>
  <c r="R37" i="39"/>
  <c r="DA37" i="39"/>
  <c r="DA38" i="39"/>
  <c r="D89" i="39"/>
  <c r="CM89" i="39"/>
  <c r="D125" i="39"/>
  <c r="DU89" i="39"/>
  <c r="X89" i="39"/>
  <c r="DG89" i="39"/>
  <c r="DG38" i="39"/>
  <c r="Z86" i="39"/>
  <c r="DI86" i="39"/>
  <c r="Z37" i="39"/>
  <c r="DI37" i="39"/>
  <c r="DI34" i="39"/>
  <c r="DI38" i="39"/>
  <c r="G89" i="39"/>
  <c r="CP89" i="39"/>
  <c r="N89" i="39"/>
  <c r="CW89" i="39"/>
  <c r="L125" i="39"/>
  <c r="AG89" i="39"/>
  <c r="DP89" i="39"/>
  <c r="AF89" i="39"/>
  <c r="DO89" i="39"/>
  <c r="AE89" i="39"/>
  <c r="DN89" i="39"/>
  <c r="I89" i="39"/>
  <c r="CR89" i="39"/>
  <c r="AD89" i="38"/>
  <c r="BN89" i="38"/>
  <c r="H89" i="38"/>
  <c r="AV89" i="38"/>
  <c r="CL38" i="39"/>
  <c r="E89" i="39"/>
  <c r="CN89" i="39"/>
  <c r="AA89" i="39"/>
  <c r="DJ89" i="39"/>
  <c r="M89" i="39"/>
  <c r="CV89" i="39"/>
  <c r="U89" i="39"/>
  <c r="DD89" i="39"/>
  <c r="AI89" i="39"/>
  <c r="DR89" i="39"/>
  <c r="AK89" i="39"/>
  <c r="DT89" i="39"/>
  <c r="R89" i="39"/>
  <c r="DA89" i="39"/>
  <c r="J89" i="39"/>
  <c r="CS89" i="39"/>
  <c r="AH89" i="39"/>
  <c r="DQ89" i="39"/>
  <c r="L89" i="39"/>
  <c r="CU89" i="39"/>
  <c r="K89" i="39"/>
  <c r="CT89" i="39"/>
  <c r="AC89" i="39"/>
  <c r="DL89" i="39"/>
  <c r="AB89" i="39"/>
  <c r="DK89" i="39"/>
  <c r="T89" i="39"/>
  <c r="DC89" i="39"/>
  <c r="C125" i="38"/>
  <c r="K125" i="38"/>
  <c r="J125" i="38"/>
  <c r="B125" i="38"/>
  <c r="T125" i="38"/>
  <c r="N125" i="38"/>
  <c r="F125" i="38"/>
  <c r="L125" i="38"/>
  <c r="D125" i="38"/>
  <c r="R125" i="38"/>
  <c r="Q125" i="38"/>
  <c r="G125" i="38"/>
  <c r="E125" i="38"/>
  <c r="H125" i="38"/>
  <c r="I125" i="38"/>
  <c r="S125" i="38"/>
  <c r="L89" i="38"/>
  <c r="AZ89" i="38"/>
  <c r="AA89" i="38"/>
  <c r="BK89" i="38"/>
  <c r="AK89" i="38"/>
  <c r="BU89" i="38"/>
  <c r="V89" i="38"/>
  <c r="BH89" i="38"/>
  <c r="AG89" i="38"/>
  <c r="BQ89" i="38"/>
  <c r="AN89" i="38"/>
  <c r="BX89" i="38"/>
  <c r="F89" i="38"/>
  <c r="AT89" i="38"/>
  <c r="AO89" i="38"/>
  <c r="BY89" i="38"/>
  <c r="AH89" i="38"/>
  <c r="BR89" i="38"/>
  <c r="Z89" i="38"/>
  <c r="BJ89" i="38"/>
  <c r="AI89" i="38"/>
  <c r="BS89" i="38"/>
  <c r="AE89" i="38"/>
  <c r="BO89" i="38"/>
  <c r="Y89" i="38"/>
  <c r="BI89" i="38"/>
  <c r="G89" i="38"/>
  <c r="AU89" i="38"/>
  <c r="C89" i="38"/>
  <c r="AQ89" i="38"/>
  <c r="AP89" i="38"/>
  <c r="BZ89" i="38"/>
  <c r="M125" i="38"/>
  <c r="AC89" i="38"/>
  <c r="BM89" i="38"/>
  <c r="AL89" i="38"/>
  <c r="BV89" i="38"/>
  <c r="AF89" i="38"/>
  <c r="BP89" i="38"/>
  <c r="Q89" i="38"/>
  <c r="BC89" i="38"/>
  <c r="U89" i="38"/>
  <c r="BG89" i="38"/>
  <c r="I89" i="38"/>
  <c r="AW89" i="38"/>
  <c r="M89" i="38"/>
  <c r="BA89" i="38"/>
  <c r="T89" i="38"/>
  <c r="BF89" i="38"/>
  <c r="N89" i="38"/>
  <c r="BB89" i="38"/>
  <c r="AM89" i="38"/>
  <c r="BW89" i="38"/>
  <c r="S89" i="38"/>
  <c r="BE89" i="38"/>
  <c r="K89" i="38"/>
  <c r="AY89" i="38"/>
  <c r="D89" i="38"/>
  <c r="AR89" i="38"/>
  <c r="E89" i="38"/>
  <c r="AS89" i="38"/>
  <c r="AZ38" i="24"/>
  <c r="M89" i="24"/>
  <c r="AY89" i="24"/>
  <c r="I82" i="15"/>
  <c r="Q82" i="15"/>
  <c r="R38" i="15"/>
  <c r="BR37" i="26"/>
  <c r="BR38" i="26"/>
  <c r="CJ38" i="23"/>
  <c r="FK38" i="23"/>
  <c r="H89" i="23"/>
  <c r="CI89" i="23"/>
  <c r="FJ89" i="23"/>
  <c r="AR38" i="21"/>
  <c r="J89" i="21"/>
  <c r="AQ89" i="21"/>
  <c r="AD89" i="22"/>
  <c r="BN89" i="22"/>
  <c r="BO38" i="22"/>
  <c r="CO38" i="29"/>
  <c r="CO37" i="29"/>
  <c r="BD38" i="22"/>
  <c r="S89" i="22"/>
  <c r="BC89" i="22"/>
  <c r="R38" i="11"/>
  <c r="I82" i="11"/>
  <c r="Q82" i="11"/>
  <c r="CN38" i="23"/>
  <c r="FO38" i="23"/>
  <c r="L89" i="23"/>
  <c r="CM89" i="23"/>
  <c r="FN89" i="23"/>
  <c r="B82" i="13"/>
  <c r="J82" i="13"/>
  <c r="K38" i="13"/>
  <c r="C82" i="9"/>
  <c r="K82" i="9"/>
  <c r="L38" i="9"/>
  <c r="E82" i="13"/>
  <c r="M82" i="13"/>
  <c r="N38" i="13"/>
  <c r="P89" i="21"/>
  <c r="AW89" i="21"/>
  <c r="AX38" i="21"/>
  <c r="AQ38" i="24"/>
  <c r="D89" i="24"/>
  <c r="AP89" i="24"/>
  <c r="EN37" i="29"/>
  <c r="EN38" i="29"/>
  <c r="P38" i="16"/>
  <c r="G82" i="16"/>
  <c r="O82" i="16"/>
  <c r="CP37" i="26"/>
  <c r="CP38" i="26"/>
  <c r="F82" i="13"/>
  <c r="N82" i="13"/>
  <c r="O38" i="13"/>
  <c r="AU38" i="24"/>
  <c r="H89" i="24"/>
  <c r="AT89" i="24"/>
  <c r="CG38" i="29"/>
  <c r="CG37" i="29"/>
  <c r="DH37" i="29"/>
  <c r="DH38" i="29"/>
  <c r="BL38" i="21"/>
  <c r="AD89" i="21"/>
  <c r="BK89" i="21"/>
  <c r="V89" i="21"/>
  <c r="BC89" i="21"/>
  <c r="BD38" i="21"/>
  <c r="BJ38" i="21"/>
  <c r="AB89" i="21"/>
  <c r="BI89" i="21"/>
  <c r="Q89" i="21"/>
  <c r="AX89" i="21"/>
  <c r="AY38" i="21"/>
  <c r="I89" i="22"/>
  <c r="AS89" i="22"/>
  <c r="AT38" i="22"/>
  <c r="T89" i="21"/>
  <c r="BA89" i="21"/>
  <c r="BB38" i="21"/>
  <c r="EX37" i="29"/>
  <c r="EX38" i="29"/>
  <c r="BT37" i="26"/>
  <c r="BT38" i="26"/>
  <c r="CH38" i="26"/>
  <c r="CH37" i="26"/>
  <c r="E82" i="12"/>
  <c r="M82" i="12"/>
  <c r="N38" i="12"/>
  <c r="AW38" i="27"/>
  <c r="AW37" i="27"/>
  <c r="D82" i="9"/>
  <c r="L82" i="9"/>
  <c r="M38" i="9"/>
  <c r="B82" i="11"/>
  <c r="J82" i="11"/>
  <c r="K38" i="11"/>
  <c r="BS38" i="22"/>
  <c r="AH89" i="22"/>
  <c r="BR89" i="22"/>
  <c r="CR37" i="29"/>
  <c r="CR38" i="29"/>
  <c r="EV38" i="29"/>
  <c r="EV37" i="29"/>
  <c r="BB37" i="27"/>
  <c r="BI37" i="23"/>
  <c r="EJ37" i="23"/>
  <c r="F125" i="22"/>
  <c r="DI38" i="29"/>
  <c r="DA38" i="29"/>
  <c r="BH38" i="23"/>
  <c r="EI38" i="23"/>
  <c r="E125" i="23"/>
  <c r="CS38" i="29"/>
  <c r="GT37" i="30"/>
  <c r="BJ38" i="23"/>
  <c r="EK38" i="23"/>
  <c r="V37" i="23"/>
  <c r="CW37" i="23"/>
  <c r="FX37" i="23"/>
  <c r="AP38" i="27"/>
  <c r="DC37" i="26"/>
  <c r="H38" i="26"/>
  <c r="AQ37" i="23"/>
  <c r="DS37" i="23"/>
  <c r="GT37" i="23"/>
  <c r="AB37" i="23"/>
  <c r="DC37" i="23"/>
  <c r="GD37" i="23"/>
  <c r="EJ37" i="29"/>
  <c r="BG38" i="27"/>
  <c r="CG38" i="26"/>
  <c r="K37" i="26"/>
  <c r="U37" i="23"/>
  <c r="CV37" i="23"/>
  <c r="FW37" i="23"/>
  <c r="ES38" i="29"/>
  <c r="ES37" i="29"/>
  <c r="M89" i="21"/>
  <c r="AT89" i="21"/>
  <c r="AU38" i="21"/>
  <c r="DE38" i="29"/>
  <c r="DE37" i="29"/>
  <c r="AJ38" i="21"/>
  <c r="B89" i="21"/>
  <c r="F82" i="15"/>
  <c r="N82" i="15"/>
  <c r="O38" i="15"/>
  <c r="CR38" i="26"/>
  <c r="CR37" i="26"/>
  <c r="Q38" i="15"/>
  <c r="H82" i="15"/>
  <c r="P82" i="15"/>
  <c r="D82" i="12"/>
  <c r="L82" i="12"/>
  <c r="M38" i="12"/>
  <c r="CZ37" i="26"/>
  <c r="CZ38" i="26"/>
  <c r="JO37" i="30"/>
  <c r="JO38" i="30"/>
  <c r="AQ38" i="21"/>
  <c r="I89" i="21"/>
  <c r="AP89" i="21"/>
  <c r="BH37" i="23"/>
  <c r="EI37" i="23"/>
  <c r="AQ38" i="23"/>
  <c r="DS38" i="23"/>
  <c r="GT38" i="23"/>
  <c r="BD37" i="27"/>
  <c r="EI37" i="29"/>
  <c r="BJ37" i="23"/>
  <c r="EK37" i="23"/>
  <c r="AK38" i="23"/>
  <c r="DM38" i="23"/>
  <c r="GN38" i="23"/>
  <c r="CB38" i="29"/>
  <c r="I118" i="9"/>
  <c r="CJ38" i="29"/>
  <c r="K89" i="21"/>
  <c r="AR89" i="21"/>
  <c r="AS38" i="21"/>
  <c r="N38" i="15"/>
  <c r="E82" i="15"/>
  <c r="M82" i="15"/>
  <c r="CB38" i="26"/>
  <c r="CB37" i="26"/>
  <c r="CX38" i="26"/>
  <c r="CX37" i="26"/>
  <c r="HS37" i="30"/>
  <c r="HS38" i="30"/>
  <c r="E82" i="9"/>
  <c r="M82" i="9"/>
  <c r="N38" i="9"/>
  <c r="DU38" i="29"/>
  <c r="DU37" i="29"/>
  <c r="D82" i="11"/>
  <c r="L82" i="11"/>
  <c r="M38" i="11"/>
  <c r="P38" i="13"/>
  <c r="G82" i="13"/>
  <c r="O82" i="13"/>
  <c r="BK38" i="22"/>
  <c r="Z89" i="22"/>
  <c r="BJ89" i="22"/>
  <c r="G89" i="21"/>
  <c r="AN89" i="21"/>
  <c r="AO38" i="21"/>
  <c r="AQ38" i="22"/>
  <c r="F89" i="22"/>
  <c r="AP89" i="22"/>
  <c r="DB37" i="29"/>
  <c r="DB38" i="29"/>
  <c r="CG38" i="23"/>
  <c r="FH38" i="23"/>
  <c r="E89" i="23"/>
  <c r="CF89" i="23"/>
  <c r="FG89" i="23"/>
  <c r="CM38" i="23"/>
  <c r="FN38" i="23"/>
  <c r="K89" i="23"/>
  <c r="CL89" i="23"/>
  <c r="FM89" i="23"/>
  <c r="AF89" i="21"/>
  <c r="BM89" i="21"/>
  <c r="BN38" i="21"/>
  <c r="AK89" i="22"/>
  <c r="BU89" i="22"/>
  <c r="BV38" i="22"/>
  <c r="AA89" i="24"/>
  <c r="BM89" i="24"/>
  <c r="BN38" i="24"/>
  <c r="BR38" i="22"/>
  <c r="AG89" i="22"/>
  <c r="BQ89" i="22"/>
  <c r="AR37" i="27"/>
  <c r="AR38" i="27"/>
  <c r="O38" i="16"/>
  <c r="F82" i="16"/>
  <c r="N82" i="16"/>
  <c r="BZ37" i="26"/>
  <c r="BZ38" i="26"/>
  <c r="DF37" i="26"/>
  <c r="DF38" i="26"/>
  <c r="KE37" i="30"/>
  <c r="KE38" i="30"/>
  <c r="M38" i="15"/>
  <c r="D82" i="15"/>
  <c r="L82" i="15"/>
  <c r="AN37" i="27"/>
  <c r="AN38" i="27"/>
  <c r="EH37" i="29"/>
  <c r="EH38" i="29"/>
  <c r="AM38" i="27"/>
  <c r="N125" i="24"/>
  <c r="BX37" i="23"/>
  <c r="EY37" i="23"/>
  <c r="B125" i="22"/>
  <c r="AK37" i="23"/>
  <c r="DM37" i="23"/>
  <c r="GN37" i="23"/>
  <c r="BX38" i="23"/>
  <c r="EY38" i="23"/>
  <c r="M125" i="21"/>
  <c r="EO38" i="29"/>
  <c r="V38" i="23"/>
  <c r="CW38" i="23"/>
  <c r="FX38" i="23"/>
  <c r="L38" i="26"/>
  <c r="G37" i="26"/>
  <c r="EK38" i="29"/>
  <c r="D118" i="16"/>
  <c r="BP37" i="23"/>
  <c r="EQ37" i="23"/>
  <c r="BY38" i="23"/>
  <c r="EZ38" i="23"/>
  <c r="U38" i="23"/>
  <c r="CV38" i="23"/>
  <c r="FW38" i="23"/>
  <c r="GW37" i="30"/>
  <c r="FA34" i="23"/>
  <c r="BZ37" i="23"/>
  <c r="FA37" i="23"/>
  <c r="V89" i="22"/>
  <c r="BF89" i="22"/>
  <c r="BG38" i="22"/>
  <c r="AK38" i="21"/>
  <c r="C89" i="21"/>
  <c r="AJ89" i="21"/>
  <c r="DM37" i="29"/>
  <c r="DM38" i="29"/>
  <c r="MA37" i="30"/>
  <c r="MA38" i="30"/>
  <c r="BA37" i="27"/>
  <c r="BA38" i="27"/>
  <c r="F89" i="21"/>
  <c r="AM89" i="21"/>
  <c r="AN38" i="21"/>
  <c r="CW37" i="29"/>
  <c r="CW38" i="29"/>
  <c r="EC37" i="29"/>
  <c r="EC38" i="29"/>
  <c r="CJ37" i="26"/>
  <c r="CJ38" i="26"/>
  <c r="E89" i="22"/>
  <c r="AO89" i="22"/>
  <c r="AP38" i="22"/>
  <c r="CL37" i="29"/>
  <c r="CL38" i="29"/>
  <c r="HC37" i="30"/>
  <c r="HC38" i="30"/>
  <c r="U89" i="21"/>
  <c r="BB89" i="21"/>
  <c r="BC38" i="21"/>
  <c r="EF38" i="29"/>
  <c r="EF37" i="29"/>
  <c r="AB38" i="23"/>
  <c r="DC38" i="23"/>
  <c r="GD38" i="23"/>
  <c r="EG38" i="29"/>
  <c r="BN37" i="26"/>
  <c r="AS38" i="23"/>
  <c r="DU38" i="23"/>
  <c r="GV38" i="23"/>
  <c r="CH37" i="29"/>
  <c r="BP38" i="23"/>
  <c r="EQ38" i="23"/>
  <c r="BI38" i="23"/>
  <c r="EJ38" i="23"/>
  <c r="AR37" i="23"/>
  <c r="DT37" i="23"/>
  <c r="GU37" i="23"/>
  <c r="AD38" i="23"/>
  <c r="DE38" i="23"/>
  <c r="GF38" i="23"/>
  <c r="DL37" i="29"/>
  <c r="Z89" i="40"/>
  <c r="EH89" i="40"/>
  <c r="F89" i="40"/>
  <c r="DP89" i="40"/>
  <c r="EA38" i="40"/>
  <c r="M89" i="40"/>
  <c r="DW89" i="40"/>
  <c r="BX89" i="40"/>
  <c r="GE89" i="40"/>
  <c r="GE38" i="40"/>
  <c r="EC38" i="40"/>
  <c r="S89" i="40"/>
  <c r="EC89" i="40"/>
  <c r="DU38" i="40"/>
  <c r="K89" i="40"/>
  <c r="DU89" i="40"/>
  <c r="GJ89" i="40"/>
  <c r="FC38" i="40"/>
  <c r="AW89" i="40"/>
  <c r="FC89" i="40"/>
  <c r="EF38" i="40"/>
  <c r="V89" i="40"/>
  <c r="EF89" i="40"/>
  <c r="AT89" i="40"/>
  <c r="EZ89" i="40"/>
  <c r="EZ38" i="40"/>
  <c r="DN38" i="40"/>
  <c r="D89" i="40"/>
  <c r="DN89" i="40"/>
  <c r="FB38" i="40"/>
  <c r="AV89" i="40"/>
  <c r="FB89" i="40"/>
  <c r="I89" i="40"/>
  <c r="DS89" i="40"/>
  <c r="DS38" i="40"/>
  <c r="R89" i="40"/>
  <c r="EB89" i="40"/>
  <c r="EB38" i="40"/>
  <c r="DV38" i="40"/>
  <c r="L89" i="40"/>
  <c r="DV89" i="40"/>
  <c r="DM38" i="40"/>
  <c r="C89" i="40"/>
  <c r="DM89" i="40"/>
  <c r="FE38" i="40"/>
  <c r="AY89" i="40"/>
  <c r="FE89" i="40"/>
  <c r="EV38" i="40"/>
  <c r="AP89" i="40"/>
  <c r="EV89" i="40"/>
  <c r="FF38" i="40"/>
  <c r="AZ89" i="40"/>
  <c r="FF89" i="40"/>
  <c r="EN38" i="40"/>
  <c r="AH89" i="40"/>
  <c r="EN89" i="40"/>
  <c r="AB89" i="40"/>
  <c r="EI89" i="40"/>
  <c r="EI38" i="40"/>
  <c r="BP89" i="40"/>
  <c r="FW89" i="40"/>
  <c r="FW38" i="40"/>
  <c r="J89" i="40"/>
  <c r="DT89" i="40"/>
  <c r="DT38" i="40"/>
  <c r="EP38" i="40"/>
  <c r="AJ89" i="40"/>
  <c r="EP89" i="40"/>
  <c r="FA38" i="40"/>
  <c r="AU89" i="40"/>
  <c r="FA89" i="40"/>
  <c r="EL38" i="40"/>
  <c r="AF89" i="40"/>
  <c r="EL89" i="40"/>
  <c r="BY89" i="40"/>
  <c r="GF89" i="40"/>
  <c r="GF38" i="40"/>
  <c r="ES38" i="40"/>
  <c r="AM89" i="40"/>
  <c r="ES89" i="40"/>
  <c r="BO89" i="40"/>
  <c r="FV89" i="40"/>
  <c r="FV38" i="40"/>
  <c r="FY38" i="40"/>
  <c r="BR89" i="40"/>
  <c r="FY89" i="40"/>
  <c r="BQ89" i="40"/>
  <c r="FX89" i="40"/>
  <c r="FX38" i="40"/>
  <c r="EK38" i="40"/>
  <c r="AE89" i="40"/>
  <c r="EK89" i="40"/>
  <c r="AK89" i="40"/>
  <c r="EQ89" i="40"/>
  <c r="EQ38" i="40"/>
  <c r="FO89" i="40"/>
  <c r="FO38" i="40"/>
  <c r="P89" i="40"/>
  <c r="DZ89" i="40"/>
  <c r="DZ38" i="40"/>
  <c r="AI89" i="43"/>
  <c r="CE89" i="43"/>
  <c r="CE38" i="43"/>
  <c r="S89" i="43"/>
  <c r="BO89" i="43"/>
  <c r="BO38" i="43"/>
  <c r="BL38" i="43"/>
  <c r="P89" i="43"/>
  <c r="BL89" i="43"/>
  <c r="CD38" i="43"/>
  <c r="AH89" i="43"/>
  <c r="CD89" i="43"/>
  <c r="AA89" i="43"/>
  <c r="BW89" i="43"/>
  <c r="BW38" i="43"/>
  <c r="BM38" i="43"/>
  <c r="Q89" i="43"/>
  <c r="BM89" i="43"/>
  <c r="H89" i="43"/>
  <c r="BD89" i="43"/>
  <c r="BD38" i="43"/>
  <c r="BN38" i="43"/>
  <c r="R89" i="43"/>
  <c r="BN89" i="43"/>
  <c r="X89" i="43"/>
  <c r="BT89" i="43"/>
  <c r="BT38" i="43"/>
  <c r="CC38" i="43"/>
  <c r="AG89" i="43"/>
  <c r="CC89" i="43"/>
  <c r="BE38" i="43"/>
  <c r="I89" i="43"/>
  <c r="BE89" i="43"/>
  <c r="J89" i="43"/>
  <c r="BF89" i="43"/>
  <c r="BF38" i="43"/>
  <c r="Y89" i="43"/>
  <c r="BU89" i="43"/>
  <c r="BU38" i="43"/>
  <c r="BV38" i="43"/>
  <c r="Z89" i="43"/>
  <c r="BV89" i="43"/>
  <c r="CJ38" i="43"/>
  <c r="AX89" i="43"/>
  <c r="AF89" i="43"/>
  <c r="CB89" i="43"/>
  <c r="CB38" i="43"/>
  <c r="AC38" i="42"/>
  <c r="H89" i="42"/>
  <c r="AC89" i="42"/>
  <c r="AK38" i="42"/>
  <c r="P89" i="42"/>
  <c r="AK89" i="42"/>
  <c r="J89" i="42"/>
  <c r="AE89" i="42"/>
  <c r="AE38" i="42"/>
  <c r="Z38" i="42"/>
  <c r="E89" i="42"/>
  <c r="Z89" i="42"/>
  <c r="C89" i="42"/>
  <c r="X89" i="42"/>
  <c r="X38" i="42"/>
  <c r="AS38" i="42"/>
  <c r="R89" i="42"/>
  <c r="AM89" i="42"/>
  <c r="AM38" i="42"/>
  <c r="Z89" i="39"/>
  <c r="DI89" i="39"/>
  <c r="I118" i="15"/>
  <c r="C118" i="15"/>
  <c r="B118" i="15"/>
  <c r="G118" i="15"/>
  <c r="I118" i="16"/>
  <c r="H118" i="16"/>
  <c r="G118" i="16"/>
  <c r="F118" i="16"/>
  <c r="B118" i="16"/>
  <c r="F118" i="13"/>
  <c r="D118" i="13"/>
  <c r="C118" i="13"/>
  <c r="E118" i="11"/>
  <c r="H118" i="11"/>
  <c r="C118" i="12"/>
  <c r="T125" i="42"/>
  <c r="S125" i="43"/>
  <c r="T125" i="43"/>
  <c r="AA125" i="43"/>
  <c r="AB125" i="43"/>
  <c r="AI125" i="43"/>
  <c r="AJ125" i="43"/>
  <c r="S125" i="40"/>
  <c r="T125" i="40"/>
  <c r="AE125" i="40"/>
  <c r="AF125" i="40"/>
  <c r="AL125" i="40"/>
  <c r="AM125" i="40"/>
  <c r="AN125" i="40"/>
  <c r="AA125" i="41"/>
  <c r="Z125" i="41"/>
  <c r="S125" i="41"/>
  <c r="V125" i="41"/>
  <c r="T125" i="41"/>
  <c r="R125" i="41"/>
  <c r="H125" i="41"/>
  <c r="GF125" i="41"/>
  <c r="AA125" i="40"/>
  <c r="AC125" i="40"/>
</calcChain>
</file>

<file path=xl/sharedStrings.xml><?xml version="1.0" encoding="utf-8"?>
<sst xmlns="http://schemas.openxmlformats.org/spreadsheetml/2006/main" count="4185" uniqueCount="949">
  <si>
    <t>Distance - Blade Tip to Clamped Wire</t>
  </si>
  <si>
    <t>in</t>
  </si>
  <si>
    <t>Delta (see Descriptions Sheet)</t>
  </si>
  <si>
    <t>Blade</t>
  </si>
  <si>
    <t>Drawing</t>
  </si>
  <si>
    <t>Notes</t>
  </si>
  <si>
    <r>
      <t xml:space="preserve">Data                                                       </t>
    </r>
    <r>
      <rPr>
        <sz val="10"/>
        <rFont val="Arial"/>
      </rPr>
      <t>S/N</t>
    </r>
  </si>
  <si>
    <t>*Blade Clamp Angle</t>
  </si>
  <si>
    <t>*All Blades were Clamped such that Blades were either level, or they sloped upwards and not downwards</t>
  </si>
  <si>
    <t>Baked 110825</t>
    <phoneticPr fontId="18" type="noConversion"/>
  </si>
  <si>
    <t>Unloaded height measures to the bottom of the blade, not the top.</t>
  </si>
  <si>
    <t>591</t>
  </si>
  <si>
    <t>547</t>
    <phoneticPr fontId="18" type="noConversion"/>
  </si>
  <si>
    <t>603</t>
    <phoneticPr fontId="18" type="noConversion"/>
  </si>
  <si>
    <t>541</t>
    <phoneticPr fontId="18" type="noConversion"/>
  </si>
  <si>
    <t>584</t>
    <phoneticPr fontId="18" type="noConversion"/>
  </si>
  <si>
    <t>599</t>
    <phoneticPr fontId="18" type="noConversion"/>
  </si>
  <si>
    <t>531</t>
    <phoneticPr fontId="18" type="noConversion"/>
  </si>
  <si>
    <t>577</t>
    <phoneticPr fontId="18" type="noConversion"/>
  </si>
  <si>
    <t>581</t>
    <phoneticPr fontId="18" type="noConversion"/>
  </si>
  <si>
    <t>594</t>
    <phoneticPr fontId="18" type="noConversion"/>
  </si>
  <si>
    <t>585</t>
    <phoneticPr fontId="18" type="noConversion"/>
  </si>
  <si>
    <t>508***</t>
    <phoneticPr fontId="18" type="noConversion"/>
  </si>
  <si>
    <t>***Re-Characterized unsing +1.0 deg clamp, 160 in-lb, Height Gage, blade baked (not the creep bake)</t>
    <phoneticPr fontId="18" type="noConversion"/>
  </si>
  <si>
    <t>508****</t>
    <phoneticPr fontId="18" type="noConversion"/>
  </si>
  <si>
    <t>****+2.0 deg 160 in-lb</t>
    <phoneticPr fontId="18" type="noConversion"/>
  </si>
  <si>
    <t>508*</t>
    <phoneticPr fontId="18" type="noConversion"/>
  </si>
  <si>
    <t>* Re-Characterized using 0.0 deg clamp, torqued to arbitrary value, using Height Gage instead of Romer, blade baked(not the creep bake)</t>
    <phoneticPr fontId="18" type="noConversion"/>
  </si>
  <si>
    <t>**Re-Characterized using 0.0 deg clamp, torqued to 160 in-lb, using Height Gage instead of Romer, blade baked(not the creep bake)</t>
    <phoneticPr fontId="18" type="noConversion"/>
  </si>
  <si>
    <t>675</t>
    <phoneticPr fontId="18" type="noConversion"/>
  </si>
  <si>
    <t>549</t>
    <phoneticPr fontId="18" type="noConversion"/>
  </si>
  <si>
    <t>558</t>
    <phoneticPr fontId="18" type="noConversion"/>
  </si>
  <si>
    <t>560</t>
    <phoneticPr fontId="18" type="noConversion"/>
  </si>
  <si>
    <t>589</t>
    <phoneticPr fontId="18" type="noConversion"/>
  </si>
  <si>
    <t>601</t>
    <phoneticPr fontId="18" type="noConversion"/>
  </si>
  <si>
    <t>610</t>
    <phoneticPr fontId="18" type="noConversion"/>
  </si>
  <si>
    <t>593</t>
    <phoneticPr fontId="18" type="noConversion"/>
  </si>
  <si>
    <t>559</t>
    <phoneticPr fontId="18" type="noConversion"/>
  </si>
  <si>
    <r>
      <t xml:space="preserve">Data                                                       </t>
    </r>
    <r>
      <rPr>
        <sz val="10"/>
        <rFont val="Arial"/>
      </rPr>
      <t>S/N</t>
    </r>
  </si>
  <si>
    <t>Delta value from -V5 Accrofab D1001812 tab</t>
  </si>
  <si>
    <t>Delta value from -V5 Accrofab D080761 tab</t>
  </si>
  <si>
    <t>Delta value from -V5 Accrofab D020617 tab</t>
  </si>
  <si>
    <t>S/N ???</t>
  </si>
  <si>
    <t>=S/N ???</t>
  </si>
  <si>
    <t>Delta value from -V5 Accrofab D020615 tab</t>
  </si>
  <si>
    <t>Blade clamp angle</t>
  </si>
  <si>
    <t>S/N 511</t>
  </si>
  <si>
    <t>S/N 504</t>
  </si>
  <si>
    <t xml:space="preserve"> </t>
  </si>
  <si>
    <t>**Distance from Blade Tip to Clamped Wire</t>
  </si>
  <si>
    <t>572</t>
    <phoneticPr fontId="18" type="noConversion"/>
  </si>
  <si>
    <t>David Reitze asked to look at a blade for on overlaoad test over a longer perod of time. Looked at S/N 510. Loaded height after 30mins: -.2256 inches. After 45 mins: -.2183 inches</t>
  </si>
  <si>
    <t>v9</t>
  </si>
  <si>
    <t>Moore</t>
  </si>
  <si>
    <t>611</t>
    <phoneticPr fontId="18" type="noConversion"/>
  </si>
  <si>
    <t>569</t>
    <phoneticPr fontId="18" type="noConversion"/>
  </si>
  <si>
    <t>600</t>
    <phoneticPr fontId="18" type="noConversion"/>
  </si>
  <si>
    <t>508*</t>
    <phoneticPr fontId="18" type="noConversion"/>
  </si>
  <si>
    <t>508</t>
    <phoneticPr fontId="18" type="noConversion"/>
  </si>
  <si>
    <t>517</t>
    <phoneticPr fontId="18" type="noConversion"/>
  </si>
  <si>
    <t>508**</t>
    <phoneticPr fontId="18" type="noConversion"/>
  </si>
  <si>
    <t>Characterization of remaining LLO blades.</t>
    <phoneticPr fontId="3" type="noConversion"/>
  </si>
  <si>
    <t>548</t>
    <phoneticPr fontId="18" type="noConversion"/>
  </si>
  <si>
    <t>646</t>
    <phoneticPr fontId="18" type="noConversion"/>
  </si>
  <si>
    <t>681</t>
    <phoneticPr fontId="18" type="noConversion"/>
  </si>
  <si>
    <t>701</t>
    <phoneticPr fontId="18" type="noConversion"/>
  </si>
  <si>
    <t>686</t>
    <phoneticPr fontId="18" type="noConversion"/>
  </si>
  <si>
    <t>693</t>
    <phoneticPr fontId="18" type="noConversion"/>
  </si>
  <si>
    <t>643</t>
    <phoneticPr fontId="18" type="noConversion"/>
  </si>
  <si>
    <t>642</t>
    <phoneticPr fontId="18" type="noConversion"/>
  </si>
  <si>
    <t>602</t>
    <phoneticPr fontId="18" type="noConversion"/>
  </si>
  <si>
    <t>554</t>
    <phoneticPr fontId="18" type="noConversion"/>
  </si>
  <si>
    <t>689</t>
    <phoneticPr fontId="18" type="noConversion"/>
  </si>
  <si>
    <t>705</t>
    <phoneticPr fontId="18" type="noConversion"/>
  </si>
  <si>
    <t>539</t>
    <phoneticPr fontId="18" type="noConversion"/>
  </si>
  <si>
    <t>676</t>
    <phoneticPr fontId="18" type="noConversion"/>
  </si>
  <si>
    <t>638</t>
    <phoneticPr fontId="18" type="noConversion"/>
  </si>
  <si>
    <t>618</t>
    <phoneticPr fontId="18" type="noConversion"/>
  </si>
  <si>
    <t>639</t>
    <phoneticPr fontId="18" type="noConversion"/>
  </si>
  <si>
    <t>619</t>
    <phoneticPr fontId="18" type="noConversion"/>
  </si>
  <si>
    <t>621</t>
    <phoneticPr fontId="18" type="noConversion"/>
  </si>
  <si>
    <t>593</t>
    <phoneticPr fontId="18" type="noConversion"/>
  </si>
  <si>
    <t>565</t>
    <phoneticPr fontId="18" type="noConversion"/>
  </si>
  <si>
    <t>567</t>
    <phoneticPr fontId="18" type="noConversion"/>
  </si>
  <si>
    <t>570</t>
    <phoneticPr fontId="18" type="noConversion"/>
  </si>
  <si>
    <t>572</t>
    <phoneticPr fontId="18" type="noConversion"/>
  </si>
  <si>
    <t>628</t>
    <phoneticPr fontId="18" type="noConversion"/>
  </si>
  <si>
    <t>608</t>
    <phoneticPr fontId="18" type="noConversion"/>
  </si>
  <si>
    <t>579</t>
    <phoneticPr fontId="18" type="noConversion"/>
  </si>
  <si>
    <t>668</t>
    <phoneticPr fontId="18" type="noConversion"/>
  </si>
  <si>
    <t>562</t>
    <phoneticPr fontId="18" type="noConversion"/>
  </si>
  <si>
    <t>626</t>
    <phoneticPr fontId="18" type="noConversion"/>
  </si>
  <si>
    <t>587</t>
    <phoneticPr fontId="18" type="noConversion"/>
  </si>
  <si>
    <t>555</t>
    <phoneticPr fontId="18" type="noConversion"/>
  </si>
  <si>
    <t>591</t>
    <phoneticPr fontId="18" type="noConversion"/>
  </si>
  <si>
    <t>613</t>
    <phoneticPr fontId="18" type="noConversion"/>
  </si>
  <si>
    <t>612</t>
    <phoneticPr fontId="18" type="noConversion"/>
  </si>
  <si>
    <t>530</t>
    <phoneticPr fontId="18" type="noConversion"/>
  </si>
  <si>
    <t>588</t>
    <phoneticPr fontId="18" type="noConversion"/>
  </si>
  <si>
    <t>592</t>
    <phoneticPr fontId="18" type="noConversion"/>
  </si>
  <si>
    <t>590</t>
    <phoneticPr fontId="18" type="noConversion"/>
  </si>
  <si>
    <t>575</t>
    <phoneticPr fontId="18" type="noConversion"/>
  </si>
  <si>
    <t>blade height - from inspection sheet</t>
    <phoneticPr fontId="18" type="noConversion"/>
  </si>
  <si>
    <t>0.0</t>
  </si>
  <si>
    <t>0.5</t>
  </si>
  <si>
    <t>1.0</t>
  </si>
  <si>
    <t>1.5</t>
  </si>
  <si>
    <t>2.5</t>
  </si>
  <si>
    <t>3.5</t>
  </si>
  <si>
    <t>Blade Tip Unloaded Height - Initial</t>
  </si>
  <si>
    <t>Blade Tip Loaded Height - Initial</t>
  </si>
  <si>
    <t>Blade Tip Angle - Initial</t>
  </si>
  <si>
    <t>Blade Tip Unloaded Height - 1st cycle</t>
  </si>
  <si>
    <t>Blade Tip Loaded Height - 1st cycle</t>
  </si>
  <si>
    <t>Blade Tip Unloaded Height - 2nd cycle</t>
  </si>
  <si>
    <t>Blade Tip Angle - 1st cycle</t>
  </si>
  <si>
    <t>Blade Tip Angle - 2nd cycle</t>
  </si>
  <si>
    <t>Blade Tip Loaded  Height - 2nd cycle</t>
  </si>
  <si>
    <t>Average Blade Tip Angle</t>
  </si>
  <si>
    <t>Average blade tip loaded height</t>
  </si>
  <si>
    <t>***Break Height above blade</t>
  </si>
  <si>
    <t>***Break Height above blade = (Distance from Blade Tip to Clamped Wire) * sin(Average Blade Tip Angle)</t>
  </si>
  <si>
    <t>****Actual Break Height above zero</t>
  </si>
  <si>
    <t>****Actual break height above zero = ((Distance from Blade Tip to Clamped Wire) * sin(Average Blade Tip Angle))+Average blade tip loaded height)</t>
  </si>
  <si>
    <t>Values in Inches</t>
  </si>
  <si>
    <t>Values in mm's</t>
  </si>
  <si>
    <t>Measurements done with Romer arm except for length measurement which was done with vernear calipers</t>
  </si>
  <si>
    <t>512 retry</t>
  </si>
  <si>
    <t xml:space="preserve">S/N 513, 512, 511 and 510 done one day </t>
  </si>
  <si>
    <t>598</t>
    <phoneticPr fontId="18" type="noConversion"/>
  </si>
  <si>
    <t>579</t>
    <phoneticPr fontId="18" type="noConversion"/>
  </si>
  <si>
    <t>539</t>
    <phoneticPr fontId="18" type="noConversion"/>
  </si>
  <si>
    <t>553</t>
    <phoneticPr fontId="18" type="noConversion"/>
  </si>
  <si>
    <t>narrow end, Thickness 1, mm</t>
  </si>
  <si>
    <t>all in mm</t>
  </si>
  <si>
    <t>Thickness 2, mm</t>
  </si>
  <si>
    <t>tube micrometer</t>
  </si>
  <si>
    <t>Thickness 3, mm</t>
  </si>
  <si>
    <t>Thickness 4, mm</t>
  </si>
  <si>
    <t>Thickness 5, mm</t>
  </si>
  <si>
    <t>Thickness 6, mm</t>
  </si>
  <si>
    <t>nominal 6.0875 kg</t>
  </si>
  <si>
    <t>generally, thickness 2 measurement is max, as it's at juncture</t>
  </si>
  <si>
    <t>550</t>
  </si>
  <si>
    <t>551</t>
  </si>
  <si>
    <t>552</t>
  </si>
  <si>
    <t>553</t>
  </si>
  <si>
    <t>554</t>
  </si>
  <si>
    <t>555</t>
  </si>
  <si>
    <t>557</t>
  </si>
  <si>
    <t>558</t>
  </si>
  <si>
    <t>559</t>
  </si>
  <si>
    <t>Root Width, mm</t>
  </si>
  <si>
    <t>Tip Width, mm</t>
  </si>
  <si>
    <t>HSTS Lower Blades</t>
  </si>
  <si>
    <t>nominal 1.4595 kg</t>
  </si>
  <si>
    <t>** with clamp on the end =  4.8 grams</t>
  </si>
  <si>
    <t>540</t>
  </si>
  <si>
    <t>542</t>
  </si>
  <si>
    <t>549</t>
  </si>
  <si>
    <t>538</t>
  </si>
  <si>
    <t>539</t>
  </si>
  <si>
    <t>537</t>
  </si>
  <si>
    <t>541</t>
  </si>
  <si>
    <t>547</t>
  </si>
  <si>
    <t>546</t>
  </si>
  <si>
    <t>665</t>
    <phoneticPr fontId="18" type="noConversion"/>
  </si>
  <si>
    <t>566</t>
    <phoneticPr fontId="18" type="noConversion"/>
  </si>
  <si>
    <t>684</t>
    <phoneticPr fontId="18" type="noConversion"/>
  </si>
  <si>
    <t>574</t>
    <phoneticPr fontId="18" type="noConversion"/>
  </si>
  <si>
    <t>654</t>
    <phoneticPr fontId="18" type="noConversion"/>
  </si>
  <si>
    <t>647</t>
    <phoneticPr fontId="18" type="noConversion"/>
  </si>
  <si>
    <t>538</t>
    <phoneticPr fontId="18" type="noConversion"/>
  </si>
  <si>
    <t>542</t>
    <phoneticPr fontId="18" type="noConversion"/>
  </si>
  <si>
    <t>583</t>
    <phoneticPr fontId="18" type="noConversion"/>
  </si>
  <si>
    <t>608</t>
    <phoneticPr fontId="18" type="noConversion"/>
  </si>
  <si>
    <t>556</t>
    <phoneticPr fontId="18" type="noConversion"/>
  </si>
  <si>
    <t># Re-Characterized using 0.0 deg clamp, torqued to arbitrary value, using Height Gage instead of Romer, blade baked(not the creep bake)</t>
  </si>
  <si>
    <t>0.0#</t>
  </si>
  <si>
    <t>0.0##</t>
  </si>
  <si>
    <t>##Re-Characterized using 0.0 deg clamp, torqued to 160 in-lb, using Height Gage instead of Romer, blade baked(not the creep bake)</t>
  </si>
  <si>
    <t>###Re-Characterized unsing +1.0 deg clamp, 160 in-lb, Height Gage, blade baked (not the creep bake)</t>
  </si>
  <si>
    <t>####+2.0 deg 160 in-lb</t>
  </si>
  <si>
    <t>1.0###</t>
  </si>
  <si>
    <t>2.0####</t>
  </si>
  <si>
    <t>Original angle clamp measurement results taken tab where measurements done at LLO</t>
  </si>
  <si>
    <t>Average Blade tip angle</t>
  </si>
  <si>
    <t>580</t>
    <phoneticPr fontId="18" type="noConversion"/>
  </si>
  <si>
    <t>561</t>
    <phoneticPr fontId="18" type="noConversion"/>
  </si>
  <si>
    <t>545</t>
    <phoneticPr fontId="18" type="noConversion"/>
  </si>
  <si>
    <t>566</t>
    <phoneticPr fontId="18" type="noConversion"/>
  </si>
  <si>
    <t>574</t>
    <phoneticPr fontId="18" type="noConversion"/>
  </si>
  <si>
    <t>606</t>
    <phoneticPr fontId="18" type="noConversion"/>
  </si>
  <si>
    <t>554</t>
    <phoneticPr fontId="18" type="noConversion"/>
  </si>
  <si>
    <t>596</t>
    <phoneticPr fontId="18" type="noConversion"/>
  </si>
  <si>
    <t>546</t>
    <phoneticPr fontId="18" type="noConversion"/>
  </si>
  <si>
    <t>535</t>
    <phoneticPr fontId="18" type="noConversion"/>
  </si>
  <si>
    <t>536</t>
    <phoneticPr fontId="18" type="noConversion"/>
  </si>
  <si>
    <t>607</t>
    <phoneticPr fontId="18" type="noConversion"/>
  </si>
  <si>
    <t>582</t>
    <phoneticPr fontId="18" type="noConversion"/>
  </si>
  <si>
    <t>563</t>
    <phoneticPr fontId="18" type="noConversion"/>
  </si>
  <si>
    <t>532</t>
    <phoneticPr fontId="18" type="noConversion"/>
  </si>
  <si>
    <t>565</t>
    <phoneticPr fontId="18" type="noConversion"/>
  </si>
  <si>
    <t>562</t>
    <phoneticPr fontId="18" type="noConversion"/>
  </si>
  <si>
    <t>570</t>
    <phoneticPr fontId="18" type="noConversion"/>
  </si>
  <si>
    <t>550</t>
    <phoneticPr fontId="18" type="noConversion"/>
  </si>
  <si>
    <t>573</t>
    <phoneticPr fontId="18" type="noConversion"/>
  </si>
  <si>
    <t>568</t>
    <phoneticPr fontId="18" type="noConversion"/>
  </si>
  <si>
    <t>v12</t>
    <phoneticPr fontId="3" type="noConversion"/>
  </si>
  <si>
    <t>Biedenharn</t>
    <phoneticPr fontId="3" type="noConversion"/>
  </si>
  <si>
    <t>Testing at LLO some of the D020617 blades that arrived Feb 2011</t>
  </si>
  <si>
    <t>v10</t>
  </si>
  <si>
    <t>Testing at LLO the remainder of the D020617 blades that arrived Feb 2011</t>
  </si>
  <si>
    <t>Unless indicated blades were tested with D020119 blade clamp on lowerside of blade and D020308 blade clamp on the upperside of the blade.</t>
  </si>
  <si>
    <t>Results taken using ROMER arm</t>
  </si>
  <si>
    <t>Those blades marked by an * next to the number has the D020119 blade clamp on upperside of blade and D020308 blade clamp on lowerside of blade, for comparison</t>
  </si>
  <si>
    <t>513*</t>
  </si>
  <si>
    <t>v11</t>
  </si>
  <si>
    <t>Add characterization performed at Accrofab May 2011</t>
  </si>
  <si>
    <t>OMC Lower Blades</t>
  </si>
  <si>
    <t>D080019-v1</t>
  </si>
  <si>
    <t>1.749.9</t>
  </si>
  <si>
    <t>nominal 1.75 kg</t>
  </si>
  <si>
    <t>tube micrometer used for thickness measurements</t>
  </si>
  <si>
    <t>501 is marked on the underside. Alex says it may have</t>
  </si>
  <si>
    <t>tolerance = +/-..0005" {.0389 to .0399}</t>
  </si>
  <si>
    <t>fallen over during the drying period, so water staind. See picture.</t>
  </si>
  <si>
    <t>tolerance = +/-.005"</t>
  </si>
  <si>
    <t>706</t>
    <phoneticPr fontId="18" type="noConversion"/>
  </si>
  <si>
    <t>648</t>
    <phoneticPr fontId="18" type="noConversion"/>
  </si>
  <si>
    <t>594</t>
    <phoneticPr fontId="18" type="noConversion"/>
  </si>
  <si>
    <t>635</t>
    <phoneticPr fontId="18" type="noConversion"/>
  </si>
  <si>
    <t>652</t>
    <phoneticPr fontId="18" type="noConversion"/>
  </si>
  <si>
    <t>**Depending on the Wire Clamp used, this is the distance from the Blade Tip to the point on the Wire Clamp where the Wire is clamped.</t>
  </si>
  <si>
    <t>**Distance from Blade Tip to Camped Wire</t>
  </si>
  <si>
    <t>HLTS Upper Blade</t>
  </si>
  <si>
    <t>Blade tip angles in degrees</t>
  </si>
  <si>
    <t>0.0 Original</t>
  </si>
  <si>
    <t>S/N 508</t>
  </si>
  <si>
    <t>S/N 517</t>
  </si>
  <si>
    <t>S/N 518</t>
  </si>
  <si>
    <t>S/N 503</t>
  </si>
  <si>
    <t>S/N 516</t>
  </si>
  <si>
    <t>0.0 original</t>
  </si>
  <si>
    <t>S/N 532</t>
  </si>
  <si>
    <t>angle measurement taken as between a probed plane and a vector</t>
  </si>
  <si>
    <t>angle calculated between two probed planes</t>
  </si>
  <si>
    <t>angle in degrees</t>
  </si>
  <si>
    <t>4 point plane taken</t>
  </si>
  <si>
    <t>4 point planes probed</t>
  </si>
  <si>
    <t>S/N 509</t>
  </si>
  <si>
    <t>S/N 510</t>
  </si>
  <si>
    <t>D070031 height = .4585</t>
  </si>
  <si>
    <t>*** fingerprints</t>
  </si>
  <si>
    <t>509***</t>
  </si>
  <si>
    <t>510***</t>
  </si>
  <si>
    <t>Unloaded Height* (Initial), mm</t>
  </si>
  <si>
    <t>Loaded Height (Initial),mm</t>
  </si>
  <si>
    <t>Unloaded Height** (after 1 cycle),mm</t>
  </si>
  <si>
    <t>Loaded Height (after 1 cycle),mm</t>
  </si>
  <si>
    <t>Unloaded Height (after 2 cycles),mm</t>
  </si>
  <si>
    <t>blade height - from inspection sheet,mm</t>
  </si>
  <si>
    <t>D1001812</t>
  </si>
  <si>
    <t>nominal 4.483kg</t>
  </si>
  <si>
    <t>Went back next day and remeasured 512 when had to redo the plane definition with the ROMER arm as got a batch of ones that flagged red in the morning. Pretty much agreed with results from yesterday so indicates can have faith in the measurements taken yesterday and today</t>
  </si>
  <si>
    <t>S/N 508 &amp; 534 had to much droop with overload test so that it touched plate</t>
  </si>
  <si>
    <t>* Delta value from -V5 Accrofab D080761 tab</t>
  </si>
  <si>
    <t>S/N 502 seems to have really sagged over time in the overload test. The measurement of after 15 mins was taken 4 different times and all of them were consistent</t>
  </si>
  <si>
    <t>Testing at LLO the D080761 blades that arrived Feb 2011</t>
  </si>
  <si>
    <t>David Reitze asked to look at a blade for on overlaoad test over a longer perod of time. Looked at S/N 519. Loaded height after 30mins: -0.6296 inches. After 60 mins: -0.6339 inches. After 75 mins: -0.6322 inches.</t>
  </si>
  <si>
    <t>v7</t>
  </si>
  <si>
    <t>Testing at LLO the D1001812 blades that arrived Feb 2011</t>
  </si>
  <si>
    <t>* Delta value from -V5 Accrofab D1001812 tab</t>
  </si>
  <si>
    <t>616</t>
    <phoneticPr fontId="18" type="noConversion"/>
  </si>
  <si>
    <t>661</t>
    <phoneticPr fontId="18" type="noConversion"/>
  </si>
  <si>
    <t>596</t>
    <phoneticPr fontId="18" type="noConversion"/>
  </si>
  <si>
    <t>604</t>
    <phoneticPr fontId="18" type="noConversion"/>
  </si>
  <si>
    <t>609</t>
    <phoneticPr fontId="18" type="noConversion"/>
  </si>
  <si>
    <t>602</t>
    <phoneticPr fontId="18" type="noConversion"/>
  </si>
  <si>
    <t>543</t>
    <phoneticPr fontId="18" type="noConversion"/>
  </si>
  <si>
    <t>544</t>
    <phoneticPr fontId="18" type="noConversion"/>
  </si>
  <si>
    <t>586</t>
    <phoneticPr fontId="18" type="noConversion"/>
  </si>
  <si>
    <t>548</t>
    <phoneticPr fontId="18" type="noConversion"/>
  </si>
  <si>
    <t>534</t>
    <phoneticPr fontId="18" type="noConversion"/>
  </si>
  <si>
    <t>567</t>
    <phoneticPr fontId="18" type="noConversion"/>
  </si>
  <si>
    <t>&gt;</t>
    <phoneticPr fontId="18" type="noConversion"/>
  </si>
  <si>
    <t>576</t>
    <phoneticPr fontId="18" type="noConversion"/>
  </si>
  <si>
    <t>537</t>
    <phoneticPr fontId="18" type="noConversion"/>
  </si>
  <si>
    <t>578</t>
    <phoneticPr fontId="18" type="noConversion"/>
  </si>
  <si>
    <t>557</t>
    <phoneticPr fontId="18" type="noConversion"/>
  </si>
  <si>
    <t>540</t>
    <phoneticPr fontId="18" type="noConversion"/>
  </si>
  <si>
    <t>561</t>
    <phoneticPr fontId="18" type="noConversion"/>
  </si>
  <si>
    <t>545</t>
    <phoneticPr fontId="18" type="noConversion"/>
  </si>
  <si>
    <t>606</t>
    <phoneticPr fontId="18" type="noConversion"/>
  </si>
  <si>
    <t>582</t>
    <phoneticPr fontId="18" type="noConversion"/>
  </si>
  <si>
    <t>563</t>
    <phoneticPr fontId="18" type="noConversion"/>
  </si>
  <si>
    <t>591</t>
    <phoneticPr fontId="18" type="noConversion"/>
  </si>
  <si>
    <t>575</t>
    <phoneticPr fontId="18" type="noConversion"/>
  </si>
  <si>
    <t>611</t>
    <phoneticPr fontId="18" type="noConversion"/>
  </si>
  <si>
    <t>600</t>
    <phoneticPr fontId="18" type="noConversion"/>
  </si>
  <si>
    <t>603</t>
    <phoneticPr fontId="18" type="noConversion"/>
  </si>
  <si>
    <t>529</t>
    <phoneticPr fontId="18" type="noConversion"/>
  </si>
  <si>
    <t>595</t>
    <phoneticPr fontId="18" type="noConversion"/>
  </si>
  <si>
    <t>576</t>
    <phoneticPr fontId="18" type="noConversion"/>
  </si>
  <si>
    <t>537</t>
    <phoneticPr fontId="18" type="noConversion"/>
  </si>
  <si>
    <t>578</t>
    <phoneticPr fontId="18" type="noConversion"/>
  </si>
  <si>
    <t>517</t>
    <phoneticPr fontId="18" type="noConversion"/>
  </si>
  <si>
    <t>557</t>
    <phoneticPr fontId="18" type="noConversion"/>
  </si>
  <si>
    <t>552</t>
    <phoneticPr fontId="18" type="noConversion"/>
  </si>
  <si>
    <t>540</t>
    <phoneticPr fontId="18" type="noConversion"/>
  </si>
  <si>
    <t>533</t>
    <phoneticPr fontId="18" type="noConversion"/>
  </si>
  <si>
    <t>David Reitze asked to look at a blade for on overlaoad test over a longer perod of time. Looked at S/N 512. Loaded height after 30mins: -1.5989 inches. After 50 mins: -1.6097 inches. After 90 mins: -1.5918</t>
  </si>
  <si>
    <t>v8</t>
  </si>
  <si>
    <t>Testing at LLO the D020615 blades that arrived Feb 2011</t>
  </si>
  <si>
    <t>Test Mass Used: 18.225 kg on drawing</t>
  </si>
  <si>
    <t>length = 9.844 + 1 = 10.844</t>
  </si>
  <si>
    <t>538</t>
    <phoneticPr fontId="18" type="noConversion"/>
  </si>
  <si>
    <t>587</t>
    <phoneticPr fontId="18" type="noConversion"/>
  </si>
  <si>
    <t>Blade Height - should be 5.793" - *</t>
  </si>
  <si>
    <t>blade height measurement goes to the top - like diagram on this spreadsheet</t>
  </si>
  <si>
    <t>18225   grams</t>
  </si>
  <si>
    <t>Note to self - update D020617-v2 to v3 with updated height from 5.793 to 5.7898"</t>
  </si>
  <si>
    <t>delta = dim A + 1/2 thickness of blade</t>
  </si>
  <si>
    <t>delta =  .00833   + (.0807)/2</t>
  </si>
  <si>
    <t>delta = .00833 + .04035 = .04868</t>
  </si>
  <si>
    <t>Delta (see Descriptions):</t>
  </si>
  <si>
    <t>delta = dim A +1/2 blade thickness</t>
  </si>
  <si>
    <t>delta = .009264   + (.046/2)   = .009264 +.023</t>
  </si>
  <si>
    <t>delta = .032264</t>
  </si>
  <si>
    <t>E1000169-v1</t>
  </si>
  <si>
    <t>Uploaded on DCC by Norna Robertson for Mike Meyer</t>
  </si>
  <si>
    <t>v2</t>
  </si>
  <si>
    <t>Meyer</t>
  </si>
  <si>
    <t>Updated with HSTS Lower blades from Accrofab results</t>
  </si>
  <si>
    <t>v3</t>
  </si>
  <si>
    <t>Added a tolerance of +/-.003 inches to notes section</t>
  </si>
  <si>
    <t>v4</t>
  </si>
  <si>
    <t>Romie</t>
  </si>
  <si>
    <t>Added characterization of first set of HSTS &amp; HLTS production blades from Accrofab, Jan 2011</t>
  </si>
  <si>
    <t>delta - height measurement goes to bottom, but delta is same measurement</t>
  </si>
  <si>
    <t>delta = .0100" + .051"/2</t>
  </si>
  <si>
    <t>delta = .0355"</t>
  </si>
  <si>
    <t>v5</t>
  </si>
  <si>
    <t>614</t>
    <phoneticPr fontId="18" type="noConversion"/>
  </si>
  <si>
    <t>629</t>
    <phoneticPr fontId="18" type="noConversion"/>
  </si>
  <si>
    <t>558</t>
    <phoneticPr fontId="18" type="noConversion"/>
  </si>
  <si>
    <t>703</t>
    <phoneticPr fontId="18" type="noConversion"/>
  </si>
  <si>
    <t>625</t>
    <phoneticPr fontId="18" type="noConversion"/>
  </si>
  <si>
    <t>605</t>
    <phoneticPr fontId="18" type="noConversion"/>
  </si>
  <si>
    <t>657</t>
    <phoneticPr fontId="18" type="noConversion"/>
  </si>
  <si>
    <t>550</t>
    <phoneticPr fontId="18" type="noConversion"/>
  </si>
  <si>
    <t>700</t>
    <phoneticPr fontId="18" type="noConversion"/>
  </si>
  <si>
    <t>685</t>
    <phoneticPr fontId="18" type="noConversion"/>
  </si>
  <si>
    <t>688</t>
    <phoneticPr fontId="18" type="noConversion"/>
  </si>
  <si>
    <t>687</t>
    <phoneticPr fontId="18" type="noConversion"/>
  </si>
  <si>
    <t>622</t>
    <phoneticPr fontId="18" type="noConversion"/>
  </si>
  <si>
    <t>696</t>
    <phoneticPr fontId="18" type="noConversion"/>
  </si>
  <si>
    <t>679</t>
    <phoneticPr fontId="18" type="noConversion"/>
  </si>
  <si>
    <t>583</t>
    <phoneticPr fontId="18" type="noConversion"/>
  </si>
  <si>
    <t>637</t>
    <phoneticPr fontId="18" type="noConversion"/>
  </si>
  <si>
    <t>675</t>
    <phoneticPr fontId="18" type="noConversion"/>
  </si>
  <si>
    <t>597</t>
    <phoneticPr fontId="18" type="noConversion"/>
  </si>
  <si>
    <t>667</t>
    <phoneticPr fontId="18" type="noConversion"/>
  </si>
  <si>
    <t>610</t>
    <phoneticPr fontId="18" type="noConversion"/>
  </si>
  <si>
    <t>698</t>
    <phoneticPr fontId="18" type="noConversion"/>
  </si>
  <si>
    <t>702</t>
    <phoneticPr fontId="18" type="noConversion"/>
  </si>
  <si>
    <t>Moffatt</t>
    <phoneticPr fontId="18" type="noConversion"/>
  </si>
  <si>
    <t>Root Width, in</t>
  </si>
  <si>
    <t>Tip Width, in</t>
  </si>
  <si>
    <t>8.5.11</t>
    <phoneticPr fontId="18" type="noConversion"/>
  </si>
  <si>
    <t>&gt;</t>
    <phoneticPr fontId="18" type="noConversion"/>
  </si>
  <si>
    <t>592</t>
    <phoneticPr fontId="18" type="noConversion"/>
  </si>
  <si>
    <t>D080018-v1</t>
  </si>
  <si>
    <t>nominal 4.90 kg, from drawing</t>
  </si>
  <si>
    <t>tolerance = +/-.0005" {.0389 to .0399} = +/-.013mm</t>
  </si>
  <si>
    <t xml:space="preserve">For remaining blades the wire clamp on the blade and part of the wire was left on for all measurements and a hook was used to load and unload the weights from the blade </t>
  </si>
  <si>
    <t>2) Rename Test Data tab with type or P/N of blades being tested</t>
  </si>
  <si>
    <t>592</t>
  </si>
  <si>
    <t>593</t>
  </si>
  <si>
    <t>594</t>
  </si>
  <si>
    <t>595</t>
  </si>
  <si>
    <t>596</t>
  </si>
  <si>
    <t>598</t>
  </si>
  <si>
    <t>599</t>
  </si>
  <si>
    <t>600</t>
  </si>
  <si>
    <t xml:space="preserve">4) Fill out Test Data worksheet. The Field Descriptions sheet contains an explanation of each field. </t>
  </si>
  <si>
    <t>3) Fill out Revision worksheet.</t>
  </si>
  <si>
    <t>mm</t>
  </si>
  <si>
    <t>Percent Overload:</t>
  </si>
  <si>
    <t>Lower Mode Cleaner, Alternate</t>
  </si>
  <si>
    <t>D080761</t>
  </si>
  <si>
    <t>001</t>
  </si>
  <si>
    <t>002</t>
  </si>
  <si>
    <t>004</t>
  </si>
  <si>
    <t>005</t>
  </si>
  <si>
    <t>Lower HLTS</t>
  </si>
  <si>
    <t>D020615</t>
  </si>
  <si>
    <t>003</t>
  </si>
  <si>
    <t>006</t>
  </si>
  <si>
    <t>Lower Mode Cleaner</t>
  </si>
  <si>
    <t>D020201</t>
  </si>
  <si>
    <t>1.435 kg on drawing</t>
  </si>
  <si>
    <t xml:space="preserve">Blade 001 was loaded one time before testing as part of equipment set-up. </t>
  </si>
  <si>
    <t>001 after 1st load</t>
  </si>
  <si>
    <t>The testing was performed on blade S/N 001 prior to heat treatment</t>
  </si>
  <si>
    <t xml:space="preserve">S/N 002-004 were nearly flat during testing along the entire blade length except at the very tip which curled up just a little. All measurements were taken at the tip. </t>
  </si>
  <si>
    <t>007</t>
  </si>
  <si>
    <t>D080761-v4</t>
  </si>
  <si>
    <t>HSTS Lower Blade</t>
  </si>
  <si>
    <t>1.4595 kg</t>
  </si>
  <si>
    <t>1.4595 on drawing</t>
  </si>
  <si>
    <t>535</t>
  </si>
  <si>
    <t xml:space="preserve">bottom blade clamp height (definition of zero horizontal position) = .4595" </t>
  </si>
  <si>
    <t>509</t>
  </si>
  <si>
    <t>measured 1.4595 kg</t>
  </si>
  <si>
    <t>from horizontal</t>
  </si>
  <si>
    <t>ROMER arm used for blade characterisation measurements</t>
  </si>
  <si>
    <t>672</t>
    <phoneticPr fontId="18" type="noConversion"/>
  </si>
  <si>
    <t>632</t>
    <phoneticPr fontId="18" type="noConversion"/>
  </si>
  <si>
    <t>645</t>
    <phoneticPr fontId="18" type="noConversion"/>
  </si>
  <si>
    <t>559</t>
    <phoneticPr fontId="18" type="noConversion"/>
  </si>
  <si>
    <t>669</t>
    <phoneticPr fontId="18" type="noConversion"/>
  </si>
  <si>
    <t>695</t>
    <phoneticPr fontId="18" type="noConversion"/>
  </si>
  <si>
    <t>607</t>
    <phoneticPr fontId="18" type="noConversion"/>
  </si>
  <si>
    <t>634</t>
    <phoneticPr fontId="18" type="noConversion"/>
  </si>
  <si>
    <t>623</t>
    <phoneticPr fontId="18" type="noConversion"/>
  </si>
  <si>
    <t>664</t>
    <phoneticPr fontId="18" type="noConversion"/>
  </si>
  <si>
    <t>617</t>
    <phoneticPr fontId="18" type="noConversion"/>
  </si>
  <si>
    <t>673</t>
    <phoneticPr fontId="18" type="noConversion"/>
  </si>
  <si>
    <t>678</t>
    <phoneticPr fontId="18" type="noConversion"/>
  </si>
  <si>
    <t>543</t>
    <phoneticPr fontId="18" type="noConversion"/>
  </si>
  <si>
    <t>577</t>
    <phoneticPr fontId="18" type="noConversion"/>
  </si>
  <si>
    <t>697</t>
    <phoneticPr fontId="18" type="noConversion"/>
  </si>
  <si>
    <t>598</t>
    <phoneticPr fontId="18" type="noConversion"/>
  </si>
  <si>
    <t>692</t>
    <phoneticPr fontId="18" type="noConversion"/>
  </si>
  <si>
    <t>691</t>
    <phoneticPr fontId="18" type="noConversion"/>
  </si>
  <si>
    <t>650</t>
    <phoneticPr fontId="18" type="noConversion"/>
  </si>
  <si>
    <t>644</t>
    <phoneticPr fontId="18" type="noConversion"/>
  </si>
  <si>
    <t>704</t>
    <phoneticPr fontId="18" type="noConversion"/>
  </si>
  <si>
    <t>656</t>
    <phoneticPr fontId="18" type="noConversion"/>
  </si>
  <si>
    <t>613</t>
    <phoneticPr fontId="18" type="noConversion"/>
  </si>
  <si>
    <t>564</t>
    <phoneticPr fontId="18" type="noConversion"/>
  </si>
  <si>
    <t>690</t>
    <phoneticPr fontId="18" type="noConversion"/>
  </si>
  <si>
    <t>674</t>
    <phoneticPr fontId="18" type="noConversion"/>
  </si>
  <si>
    <t>556</t>
    <phoneticPr fontId="18" type="noConversion"/>
  </si>
  <si>
    <t>651</t>
    <phoneticPr fontId="18" type="noConversion"/>
  </si>
  <si>
    <t>581</t>
    <phoneticPr fontId="18" type="noConversion"/>
  </si>
  <si>
    <t>683</t>
    <phoneticPr fontId="18" type="noConversion"/>
  </si>
  <si>
    <t>670</t>
    <phoneticPr fontId="18" type="noConversion"/>
  </si>
  <si>
    <t>580</t>
    <phoneticPr fontId="18" type="noConversion"/>
  </si>
  <si>
    <t>delta - height measurement goes to top, not bottom (like sketch in this spreadsheet.)</t>
  </si>
  <si>
    <t>Test Mass Used: 6.0875 kg on drawing</t>
  </si>
  <si>
    <t>Blade Height - should be 2.482" - *</t>
  </si>
  <si>
    <t>D020617-v2</t>
  </si>
  <si>
    <t>amount of mass (in kg) used for overload testing, should be approximately 120% of mass used for initial characterization</t>
  </si>
  <si>
    <t>corresponds to 1/2 the thickness of the blade plus distance between centerline of blade tip and tip of blade ("DIM A"), see drawing below</t>
  </si>
  <si>
    <t>see drawing for measurement</t>
  </si>
  <si>
    <t>Delta (see Descriptions Sheet):</t>
  </si>
  <si>
    <t>Test Mass Used</t>
  </si>
  <si>
    <t>Test Mass Used:</t>
  </si>
  <si>
    <t>Change in Deflection after 1 cycle</t>
  </si>
  <si>
    <t>Change in Deflection after 2 cycles</t>
  </si>
  <si>
    <t>Initial Blade Characterization Test</t>
  </si>
  <si>
    <t>Linearity Loaded Height 1</t>
  </si>
  <si>
    <t>Linearity Loaded Height 3</t>
  </si>
  <si>
    <t>Linearity Loaded Height 2</t>
  </si>
  <si>
    <t>Linearity Unloaded Height</t>
  </si>
  <si>
    <t xml:space="preserve">Overload Test </t>
  </si>
  <si>
    <t>Overload Test Loaded Height (15 minutes)</t>
  </si>
  <si>
    <t xml:space="preserve">Overload Test Loaded Height (0 minutes) </t>
  </si>
  <si>
    <t>Overload Test Unloaded Height</t>
  </si>
  <si>
    <t>Overload Test Mass:</t>
  </si>
  <si>
    <t>Linearity Test Mass 1:</t>
  </si>
  <si>
    <t>Revision</t>
  </si>
  <si>
    <t>Linearity Test Mass 2:</t>
  </si>
  <si>
    <t>Linearity Test Mass 3:</t>
  </si>
  <si>
    <t>inches</t>
  </si>
  <si>
    <t>NOTES:</t>
  </si>
  <si>
    <t>Blade Characterization Results</t>
  </si>
  <si>
    <t>Change in Deflection (1 cycle)</t>
  </si>
  <si>
    <t>Change in Deflection (2 cycles)</t>
  </si>
  <si>
    <t>Updated delta for D1001812</t>
  </si>
  <si>
    <t>v6</t>
  </si>
  <si>
    <t>Heintze</t>
  </si>
  <si>
    <t>D080761-v3</t>
  </si>
  <si>
    <t>513</t>
  </si>
  <si>
    <t>*unloaded height is zeroing out bottom blade clamp thickness of .4585"</t>
  </si>
  <si>
    <t>** with clamp on the end = 16.9 grams</t>
  </si>
  <si>
    <t>682</t>
    <phoneticPr fontId="18" type="noConversion"/>
  </si>
  <si>
    <t>555</t>
    <phoneticPr fontId="18" type="noConversion"/>
  </si>
  <si>
    <t>624</t>
    <phoneticPr fontId="18" type="noConversion"/>
  </si>
  <si>
    <t>narrow end, Thickness 1,mm</t>
  </si>
  <si>
    <t>Thickness 2,mm</t>
  </si>
  <si>
    <t>Thickness 3,mm</t>
  </si>
  <si>
    <t>Thickness 4,mm</t>
  </si>
  <si>
    <t>Thickness 5,mm</t>
  </si>
  <si>
    <t>Thickness 6,mm</t>
  </si>
  <si>
    <t>Unloaded Height (Initial)*, mm</t>
  </si>
  <si>
    <t>Loaded Height (Initial), mm</t>
  </si>
  <si>
    <t>Unloaded Height (after 1 cycle)**, mm</t>
  </si>
  <si>
    <t>Loaded Height (after 1 cycle), mm</t>
  </si>
  <si>
    <t>Unloaded Height (after 2 cycles), mm</t>
  </si>
  <si>
    <t>blade height - from inspection sheet (s/b 2.180), mm</t>
  </si>
  <si>
    <t>OMC Upper Blades</t>
  </si>
  <si>
    <t>For S/N 513 we noticed the tip had a tilt on it (only one we looked at closely thus far)</t>
  </si>
  <si>
    <t>1) Rename excel file to correspond with blade springs being tested</t>
  </si>
  <si>
    <t>location of blade tip from a reference point when unloaded</t>
  </si>
  <si>
    <t>Please direct any questions or comments regarding the use of this spreadsheet to Mike Meyer (mmeyer@ligo-la.caltech.edu).</t>
  </si>
  <si>
    <t>measured by loading the blade and create a small oscillation. Use a stopwatch to determine the amount of time required for a specific number of oscillations (20-40) to determine the frequency</t>
  </si>
  <si>
    <t>height of blade when unloaded, measured from base of a granite table to the tip of the blade, see drawing</t>
  </si>
  <si>
    <t>equal to the unloaded initial height minus the loaded initial height</t>
  </si>
  <si>
    <t>Change in deflection after 1 cycle</t>
  </si>
  <si>
    <t>unloaded initial height minus unloaded height after one cycle, this number should be &lt;1mm</t>
  </si>
  <si>
    <t>Change in deflection after 2 cycles</t>
  </si>
  <si>
    <t>660</t>
    <phoneticPr fontId="18" type="noConversion"/>
  </si>
  <si>
    <t>equal to Blade Height minus Initial Deflection, for reference only</t>
  </si>
  <si>
    <t>equal to Blade Height minus Delta minus Initial Deflection, this should be close to zero</t>
  </si>
  <si>
    <t>Linearity Test</t>
  </si>
  <si>
    <t>only needs to be performed on 25% of blades after initial blade characterization</t>
  </si>
  <si>
    <t>1.4595-1.435 = .0245kg = 24.5g delta</t>
  </si>
  <si>
    <t>from previous (Accrofab April 2010) blades - weight 1.435 kg</t>
  </si>
  <si>
    <t>* from Accrofab inspection sheet</t>
  </si>
  <si>
    <t>Blade height measured - clamp .4595"</t>
  </si>
  <si>
    <t>The same test mass weight was used for both plates (using two different setups at the same time to speed up the process)</t>
  </si>
  <si>
    <t>HLTS Lower Blade</t>
  </si>
  <si>
    <t>* Delta value from -V5 Accrofab D020615 tab</t>
  </si>
  <si>
    <t>* Delta value from -V5 Accrofab D020617 tab</t>
  </si>
  <si>
    <t xml:space="preserve">The values for the linearity test of S/N 503 looked odd compared to the others and so were done twice and both sets of measurements produced similar numbers </t>
  </si>
  <si>
    <t>D1001812-v2</t>
  </si>
  <si>
    <t>HSTS Upper Blade</t>
  </si>
  <si>
    <t>p0</t>
  </si>
  <si>
    <t>Blade Height - should be 6.984" - *</t>
  </si>
  <si>
    <t>508</t>
  </si>
  <si>
    <t>510</t>
  </si>
  <si>
    <t>520</t>
  </si>
  <si>
    <t>measured weights 4483.0 g</t>
  </si>
  <si>
    <t>** broke wire, had to replace</t>
  </si>
  <si>
    <t>HLTS Upper Blades</t>
  </si>
  <si>
    <t>HLTS Lower Blades</t>
  </si>
  <si>
    <t>D020615-v4</t>
  </si>
  <si>
    <t xml:space="preserve">length - 4.724 + .591 = </t>
  </si>
  <si>
    <t>location of blade tip from same reference point when loaded with Overload Test mass for 15 minutes</t>
  </si>
  <si>
    <t>Measurement Locations</t>
  </si>
  <si>
    <t>507</t>
    <phoneticPr fontId="18" type="noConversion"/>
  </si>
  <si>
    <t>506</t>
    <phoneticPr fontId="18" type="noConversion"/>
  </si>
  <si>
    <t>517</t>
    <phoneticPr fontId="18" type="noConversion"/>
  </si>
  <si>
    <t>509</t>
    <phoneticPr fontId="18" type="noConversion"/>
  </si>
  <si>
    <t>518</t>
    <phoneticPr fontId="18" type="noConversion"/>
  </si>
  <si>
    <t>521</t>
    <phoneticPr fontId="18" type="noConversion"/>
  </si>
  <si>
    <t>516</t>
    <phoneticPr fontId="18" type="noConversion"/>
  </si>
  <si>
    <t>501</t>
    <phoneticPr fontId="18" type="noConversion"/>
  </si>
  <si>
    <t>about</t>
    <phoneticPr fontId="18" type="noConversion"/>
  </si>
  <si>
    <t>in</t>
    <phoneticPr fontId="18" type="noConversion"/>
  </si>
  <si>
    <t>636</t>
    <phoneticPr fontId="18" type="noConversion"/>
  </si>
  <si>
    <t>541</t>
    <phoneticPr fontId="18" type="noConversion"/>
  </si>
  <si>
    <t>586</t>
    <phoneticPr fontId="18" type="noConversion"/>
  </si>
  <si>
    <t>662</t>
    <phoneticPr fontId="18" type="noConversion"/>
  </si>
  <si>
    <t>631</t>
    <phoneticPr fontId="18" type="noConversion"/>
  </si>
  <si>
    <t>655</t>
    <phoneticPr fontId="18" type="noConversion"/>
  </si>
  <si>
    <t>649</t>
    <phoneticPr fontId="18" type="noConversion"/>
  </si>
  <si>
    <t>658</t>
    <phoneticPr fontId="18" type="noConversion"/>
  </si>
  <si>
    <t>680</t>
    <phoneticPr fontId="18" type="noConversion"/>
  </si>
  <si>
    <t>601</t>
    <phoneticPr fontId="18" type="noConversion"/>
  </si>
  <si>
    <t>627</t>
    <phoneticPr fontId="18" type="noConversion"/>
  </si>
  <si>
    <t>604</t>
    <phoneticPr fontId="18" type="noConversion"/>
  </si>
  <si>
    <t>641</t>
    <phoneticPr fontId="18" type="noConversion"/>
  </si>
  <si>
    <t>585</t>
    <phoneticPr fontId="18" type="noConversion"/>
  </si>
  <si>
    <t>633</t>
    <phoneticPr fontId="18" type="noConversion"/>
  </si>
  <si>
    <t>694</t>
    <phoneticPr fontId="18" type="noConversion"/>
  </si>
  <si>
    <t>595</t>
    <phoneticPr fontId="18" type="noConversion"/>
  </si>
  <si>
    <t>666</t>
    <phoneticPr fontId="18" type="noConversion"/>
  </si>
  <si>
    <t>609</t>
    <phoneticPr fontId="18" type="noConversion"/>
  </si>
  <si>
    <t>573</t>
    <phoneticPr fontId="18" type="noConversion"/>
  </si>
  <si>
    <t>552</t>
    <phoneticPr fontId="18" type="noConversion"/>
  </si>
  <si>
    <t>568</t>
    <phoneticPr fontId="18" type="noConversion"/>
  </si>
  <si>
    <t>560</t>
    <phoneticPr fontId="18" type="noConversion"/>
  </si>
  <si>
    <t>571</t>
    <phoneticPr fontId="18" type="noConversion"/>
  </si>
  <si>
    <t>630</t>
    <phoneticPr fontId="18" type="noConversion"/>
  </si>
  <si>
    <t>553</t>
    <phoneticPr fontId="18" type="noConversion"/>
  </si>
  <si>
    <t>615</t>
    <phoneticPr fontId="18" type="noConversion"/>
  </si>
  <si>
    <t>569</t>
    <phoneticPr fontId="18" type="noConversion"/>
  </si>
  <si>
    <t>599</t>
    <phoneticPr fontId="18" type="noConversion"/>
  </si>
  <si>
    <t>584</t>
    <phoneticPr fontId="18" type="noConversion"/>
  </si>
  <si>
    <t>588</t>
    <phoneticPr fontId="18" type="noConversion"/>
  </si>
  <si>
    <t>640</t>
    <phoneticPr fontId="18" type="noConversion"/>
  </si>
  <si>
    <t>Offset from Vertical</t>
  </si>
  <si>
    <t>Corrected Offset from Vertical</t>
  </si>
  <si>
    <t>R-Squared Value</t>
  </si>
  <si>
    <t>Test Mass Loaded Height</t>
  </si>
  <si>
    <t>Overload Test Mass Loaded Height (0 minutes)</t>
  </si>
  <si>
    <t>Overload Test Mass Loaded Height (15 minutes)</t>
  </si>
  <si>
    <t>location of blade tip from same reference point when initially loaded with regular test mass used in Initial Characterization, provides a baseline</t>
  </si>
  <si>
    <t>512</t>
  </si>
  <si>
    <t>511</t>
  </si>
  <si>
    <t>536</t>
  </si>
  <si>
    <t>534</t>
  </si>
  <si>
    <t>533</t>
  </si>
  <si>
    <t>532</t>
  </si>
  <si>
    <t>519</t>
  </si>
  <si>
    <t>530</t>
  </si>
  <si>
    <t>531</t>
  </si>
  <si>
    <t>529</t>
  </si>
  <si>
    <t>521</t>
  </si>
  <si>
    <t>524</t>
  </si>
  <si>
    <t>517</t>
  </si>
  <si>
    <t>523</t>
  </si>
  <si>
    <t>514</t>
  </si>
  <si>
    <t>518</t>
  </si>
  <si>
    <t>515</t>
  </si>
  <si>
    <t>D1001812-v1</t>
  </si>
  <si>
    <t>525</t>
  </si>
  <si>
    <t>D020615-v3</t>
  </si>
  <si>
    <t>D020617-v1</t>
  </si>
  <si>
    <t>527</t>
  </si>
  <si>
    <t>526</t>
  </si>
  <si>
    <t>528</t>
  </si>
  <si>
    <t>For S/N 513 the measurement was done by taking wire clamp off of blade every time between unloaded and loaded measurement</t>
  </si>
  <si>
    <t>unloaded height after one cycle minus unloaded height after two cycles, this number should be &lt;1mm</t>
  </si>
  <si>
    <t>values in inches</t>
  </si>
  <si>
    <t>values in millimeters</t>
  </si>
  <si>
    <t>Vertical Bounce Frequency (Hertz)</t>
  </si>
  <si>
    <t>Thickness</t>
  </si>
  <si>
    <t>Dimensions from Drawing</t>
  </si>
  <si>
    <t>Average Deflection</t>
  </si>
  <si>
    <t>Blade Weight (in grams)</t>
  </si>
  <si>
    <t>Instructions</t>
  </si>
  <si>
    <t>547</t>
    <phoneticPr fontId="18" type="noConversion"/>
  </si>
  <si>
    <t>671</t>
    <phoneticPr fontId="18" type="noConversion"/>
  </si>
  <si>
    <t>589</t>
    <phoneticPr fontId="18" type="noConversion"/>
  </si>
  <si>
    <t>659</t>
    <phoneticPr fontId="18" type="noConversion"/>
  </si>
  <si>
    <t>Author</t>
  </si>
  <si>
    <t>Comments</t>
  </si>
  <si>
    <t>kg</t>
  </si>
  <si>
    <t>Blade Type:</t>
  </si>
  <si>
    <t>Drawing Number:</t>
  </si>
  <si>
    <t>Root Width</t>
  </si>
  <si>
    <t>Tip Width</t>
  </si>
  <si>
    <t>Blade S/N</t>
  </si>
  <si>
    <t>Thickness 1</t>
  </si>
  <si>
    <t>Thickness 2</t>
  </si>
  <si>
    <t>Thickness 3</t>
  </si>
  <si>
    <t>Thickness 4</t>
  </si>
  <si>
    <t>Thickness 5</t>
  </si>
  <si>
    <t>Thickness 6</t>
  </si>
  <si>
    <t>Outside Curve</t>
  </si>
  <si>
    <t>Length</t>
  </si>
  <si>
    <t>Vertical Bounce Frequency</t>
  </si>
  <si>
    <t>Blade Height</t>
  </si>
  <si>
    <t>Unloaded Height (Initial)</t>
  </si>
  <si>
    <t>Unloaded Height (after 1 cycle)</t>
  </si>
  <si>
    <t>Loaded Height (Initial)</t>
  </si>
  <si>
    <t>Loaded Height (after 1 cycle)</t>
  </si>
  <si>
    <t>Unloaded Height (after 2 cycles)</t>
  </si>
  <si>
    <t>Initial Deflection</t>
  </si>
  <si>
    <t>Blade Type</t>
  </si>
  <si>
    <t>Field</t>
  </si>
  <si>
    <t>Description</t>
  </si>
  <si>
    <t>Drawing Number</t>
  </si>
  <si>
    <t>system and location where blade is used</t>
  </si>
  <si>
    <t>Initial Characterization</t>
  </si>
  <si>
    <t>location of blade tip from same reference point when loaded with Linearity Test Mass 1</t>
  </si>
  <si>
    <t>location of blade tip from same reference point when loaded with Linearity Test Mass 2</t>
  </si>
  <si>
    <t>location of blade tip from same reference point when loaded with Linearity Test Mass 3</t>
  </si>
  <si>
    <t>Linearity Test Mass 1,2,and 3</t>
  </si>
  <si>
    <t>Moffatt</t>
    <phoneticPr fontId="18" type="noConversion"/>
  </si>
  <si>
    <t>&gt;</t>
    <phoneticPr fontId="18" type="noConversion"/>
  </si>
  <si>
    <t>&gt;</t>
    <phoneticPr fontId="18" type="noConversion"/>
  </si>
  <si>
    <t>Moffatt</t>
    <phoneticPr fontId="18" type="noConversion"/>
  </si>
  <si>
    <t>8.5.11</t>
    <phoneticPr fontId="18" type="noConversion"/>
  </si>
  <si>
    <t>8.5.11</t>
    <phoneticPr fontId="18" type="noConversion"/>
  </si>
  <si>
    <t>562</t>
  </si>
  <si>
    <t>578</t>
  </si>
  <si>
    <t>insepection plate thickness = .382"</t>
  </si>
  <si>
    <t>blade height - clamp - plate</t>
  </si>
  <si>
    <t>clamp + plate = .4595 + .382 = .8415</t>
  </si>
  <si>
    <t>502</t>
  </si>
  <si>
    <t>~-0.1245</t>
  </si>
  <si>
    <t>501</t>
  </si>
  <si>
    <t>503</t>
  </si>
  <si>
    <t>504</t>
  </si>
  <si>
    <t>505</t>
  </si>
  <si>
    <t>506</t>
  </si>
  <si>
    <t>507</t>
  </si>
  <si>
    <t>516</t>
  </si>
  <si>
    <t>522</t>
  </si>
  <si>
    <t>Blade Height - should be 3.090" - *</t>
  </si>
  <si>
    <t>amount of mass (in kg) used for linearity testing, these should be separated by at least 10% of the mass used in the initial blade characterization to provide relevant data points</t>
  </si>
  <si>
    <t>Overload Test</t>
  </si>
  <si>
    <t>needs to be performed on 50% of blades after initial blade characterization</t>
  </si>
  <si>
    <t>Overload Test Mass</t>
  </si>
  <si>
    <t>Moffatt</t>
    <phoneticPr fontId="18" type="noConversion"/>
  </si>
  <si>
    <t>653</t>
    <phoneticPr fontId="18" type="noConversion"/>
  </si>
  <si>
    <t>590</t>
    <phoneticPr fontId="18" type="noConversion"/>
  </si>
  <si>
    <t>663</t>
    <phoneticPr fontId="18" type="noConversion"/>
  </si>
  <si>
    <t>location of blade tip from same reference point when initially loaded with Overload Test mass</t>
  </si>
  <si>
    <t>568</t>
  </si>
  <si>
    <t>563</t>
  </si>
  <si>
    <t>570</t>
  </si>
  <si>
    <t>576</t>
  </si>
  <si>
    <t>560</t>
  </si>
  <si>
    <t>566</t>
  </si>
  <si>
    <t>579</t>
  </si>
  <si>
    <t>572</t>
  </si>
  <si>
    <t>571</t>
  </si>
  <si>
    <t>577</t>
  </si>
  <si>
    <t>569</t>
  </si>
  <si>
    <t>573</t>
  </si>
  <si>
    <t>575</t>
  </si>
  <si>
    <t>543</t>
  </si>
  <si>
    <t>574</t>
  </si>
  <si>
    <t>580</t>
  </si>
  <si>
    <t>545</t>
  </si>
  <si>
    <t>565</t>
  </si>
  <si>
    <t>564</t>
  </si>
  <si>
    <t>548</t>
  </si>
  <si>
    <t>456</t>
  </si>
  <si>
    <t>556</t>
  </si>
  <si>
    <t>567</t>
  </si>
  <si>
    <t>544</t>
  </si>
  <si>
    <t>561</t>
  </si>
  <si>
    <t>&gt;</t>
    <phoneticPr fontId="18" type="noConversion"/>
  </si>
  <si>
    <t>(about)</t>
    <phoneticPr fontId="18" type="noConversion"/>
  </si>
  <si>
    <t>Moffatt</t>
    <phoneticPr fontId="18" type="noConversion"/>
  </si>
  <si>
    <t>8.5.11</t>
    <phoneticPr fontId="18" type="noConversion"/>
  </si>
  <si>
    <t>544</t>
    <phoneticPr fontId="18" type="noConversion"/>
  </si>
  <si>
    <t>546</t>
    <phoneticPr fontId="18" type="noConversion"/>
  </si>
  <si>
    <t>707</t>
    <phoneticPr fontId="18" type="noConversion"/>
  </si>
  <si>
    <t>549</t>
    <phoneticPr fontId="18" type="noConversion"/>
  </si>
  <si>
    <t>620</t>
    <phoneticPr fontId="18" type="noConversion"/>
  </si>
  <si>
    <t>mm</t>
    <phoneticPr fontId="18" type="noConversion"/>
  </si>
  <si>
    <t>in</t>
    <phoneticPr fontId="18" type="noConversion"/>
  </si>
  <si>
    <t>about</t>
    <phoneticPr fontId="18" type="noConversion"/>
  </si>
  <si>
    <t>in</t>
    <phoneticPr fontId="18" type="noConversion"/>
  </si>
  <si>
    <t>520</t>
    <phoneticPr fontId="18" type="noConversion"/>
  </si>
  <si>
    <t>522</t>
    <phoneticPr fontId="18" type="noConversion"/>
  </si>
  <si>
    <t>in</t>
    <phoneticPr fontId="18" type="noConversion"/>
  </si>
  <si>
    <t>513</t>
    <phoneticPr fontId="18" type="noConversion"/>
  </si>
  <si>
    <t>510</t>
    <phoneticPr fontId="18" type="noConversion"/>
  </si>
  <si>
    <t>592</t>
    <phoneticPr fontId="18" type="noConversion"/>
  </si>
  <si>
    <t>520</t>
    <phoneticPr fontId="18" type="noConversion"/>
  </si>
  <si>
    <t>504</t>
    <phoneticPr fontId="18" type="noConversion"/>
  </si>
  <si>
    <t>511</t>
    <phoneticPr fontId="18" type="noConversion"/>
  </si>
  <si>
    <t>522</t>
    <phoneticPr fontId="18" type="noConversion"/>
  </si>
  <si>
    <t>515</t>
    <phoneticPr fontId="18" type="noConversion"/>
  </si>
  <si>
    <t>505</t>
    <phoneticPr fontId="18" type="noConversion"/>
  </si>
  <si>
    <t>519</t>
    <phoneticPr fontId="18" type="noConversion"/>
  </si>
  <si>
    <t>512</t>
    <phoneticPr fontId="18" type="noConversion"/>
  </si>
  <si>
    <t>503</t>
    <phoneticPr fontId="18" type="noConversion"/>
  </si>
  <si>
    <t>508</t>
    <phoneticPr fontId="18" type="noConversion"/>
  </si>
  <si>
    <t>S/N 504</t>
    <phoneticPr fontId="18" type="noConversion"/>
  </si>
  <si>
    <t>S/N 554</t>
    <phoneticPr fontId="18" type="noConversion"/>
  </si>
  <si>
    <t>S/N 570</t>
    <phoneticPr fontId="18" type="noConversion"/>
  </si>
  <si>
    <t>Baked &amp; Improved Measuring</t>
    <phoneticPr fontId="18" type="noConversion"/>
  </si>
  <si>
    <t>Baked &amp; Improved Measuring</t>
    <phoneticPr fontId="18" type="noConversion"/>
  </si>
  <si>
    <t>"Improved Measuring" = Orienting Probe as identically as possible from measurement to measurement.  Essentially, this meant keeping the Probe vertical for Blade tip heights.</t>
    <phoneticPr fontId="18" type="noConversion"/>
  </si>
  <si>
    <t>m</t>
    <phoneticPr fontId="18" type="noConversion"/>
  </si>
  <si>
    <t>m</t>
    <phoneticPr fontId="18" type="noConversion"/>
  </si>
  <si>
    <t>Baked 110825 &amp; Improved Measuring</t>
    <phoneticPr fontId="18" type="noConversion"/>
  </si>
  <si>
    <t>Chart Data (Do not edit)</t>
  </si>
  <si>
    <t>Results</t>
  </si>
  <si>
    <t>amount of mass (in kg) used for testing, should correspond to the mass the blade will support when installed</t>
  </si>
  <si>
    <t>serial number stamped on blade</t>
  </si>
  <si>
    <t>width of blade at base, see drawing</t>
  </si>
  <si>
    <t>width of blade at tip, see drawing</t>
  </si>
  <si>
    <t>thickness of blade, see drawing for location</t>
  </si>
  <si>
    <t>length of blade when flat, see drawing</t>
  </si>
  <si>
    <t>drawing number and revision of blade tested</t>
  </si>
  <si>
    <t>Delta</t>
  </si>
  <si>
    <t>location of blade tip from same reference point when loaded with mass specified</t>
  </si>
  <si>
    <t>location of blade tip from a reference point when unloaded after two cycles of loading</t>
  </si>
  <si>
    <t xml:space="preserve">this measurement should be the same as the initial loaded height </t>
  </si>
  <si>
    <t>location of blade tip from same reference point when unloaded after one cycle of loading</t>
  </si>
  <si>
    <t>677</t>
    <phoneticPr fontId="18" type="noConversion"/>
  </si>
  <si>
    <t>542</t>
    <phoneticPr fontId="18" type="noConversion"/>
  </si>
  <si>
    <t>612</t>
    <phoneticPr fontId="18" type="noConversion"/>
  </si>
  <si>
    <t>The original recharacterised blades have gone through a class A bake</t>
  </si>
  <si>
    <t>Recharacterised after Class A bake</t>
  </si>
  <si>
    <t>For values measured when say baked 110825 these have gone through a further 200 degree C bake overnight</t>
  </si>
  <si>
    <t>Measurements obtained with a ROMER arm</t>
  </si>
  <si>
    <t>v13</t>
  </si>
  <si>
    <t>Adding blade thickness measurements of May consignment of blades and also some initial blade recharacterisation od blades that have undergone class A baking to compare performance</t>
  </si>
  <si>
    <t>v14</t>
  </si>
  <si>
    <t>Moffat</t>
  </si>
  <si>
    <t>Thickness measurements of all blades that arrived in May and some initial characterisation of HLTS lower blades using ROMER arm</t>
  </si>
  <si>
    <t>v15</t>
  </si>
  <si>
    <t>Heintze, Moffat,Sellers</t>
  </si>
  <si>
    <t>Results taken with Heights Gauge</t>
  </si>
  <si>
    <t>Blade S/N's in red where blades that arrived In february with no problems</t>
  </si>
  <si>
    <t>Blade S/N's in Blue where blades that arrived in July after undergoing acid etching treatment to get rid of rust</t>
  </si>
  <si>
    <t>Average Unloaded Height</t>
  </si>
  <si>
    <t>Results taken after blades have undergone a Class A Bake at 200 degrees C</t>
  </si>
  <si>
    <t>*from D080018 OMC Upper Accro May2011 tab</t>
  </si>
  <si>
    <t>* from D080019 Lower Accro May2011 tab</t>
  </si>
  <si>
    <t>606</t>
  </si>
  <si>
    <t>607</t>
  </si>
  <si>
    <t>582</t>
  </si>
  <si>
    <t>587</t>
  </si>
  <si>
    <t>613</t>
  </si>
  <si>
    <t>612</t>
  </si>
  <si>
    <t>588</t>
  </si>
  <si>
    <t>590</t>
  </si>
  <si>
    <t>611</t>
  </si>
  <si>
    <t>603</t>
  </si>
  <si>
    <t>584</t>
  </si>
  <si>
    <t>581</t>
  </si>
  <si>
    <t>585</t>
  </si>
  <si>
    <t>675</t>
  </si>
  <si>
    <t>589</t>
  </si>
  <si>
    <t>601</t>
  </si>
  <si>
    <t>610</t>
  </si>
  <si>
    <t>583</t>
  </si>
  <si>
    <t>608</t>
  </si>
  <si>
    <t>604</t>
  </si>
  <si>
    <t>609</t>
  </si>
  <si>
    <t>602</t>
  </si>
  <si>
    <t>586</t>
  </si>
  <si>
    <t>684</t>
  </si>
  <si>
    <t>654</t>
  </si>
  <si>
    <t>647</t>
  </si>
  <si>
    <t>616</t>
  </si>
  <si>
    <t>661</t>
  </si>
  <si>
    <t>646</t>
  </si>
  <si>
    <t>681</t>
  </si>
  <si>
    <t>701</t>
  </si>
  <si>
    <t>686</t>
  </si>
  <si>
    <t>693</t>
  </si>
  <si>
    <t>643</t>
  </si>
  <si>
    <t>642</t>
  </si>
  <si>
    <t>689</t>
  </si>
  <si>
    <t>705</t>
  </si>
  <si>
    <t>676</t>
  </si>
  <si>
    <t>638</t>
  </si>
  <si>
    <t>618</t>
  </si>
  <si>
    <t>639</t>
  </si>
  <si>
    <t>619</t>
  </si>
  <si>
    <t>621</t>
  </si>
  <si>
    <t>628</t>
  </si>
  <si>
    <t>668</t>
  </si>
  <si>
    <t>626</t>
  </si>
  <si>
    <t>706</t>
  </si>
  <si>
    <t>648</t>
  </si>
  <si>
    <t>635</t>
  </si>
  <si>
    <t>652</t>
  </si>
  <si>
    <t>614</t>
  </si>
  <si>
    <t>629</t>
  </si>
  <si>
    <t>703</t>
  </si>
  <si>
    <t>625</t>
  </si>
  <si>
    <t>605</t>
  </si>
  <si>
    <t>657</t>
  </si>
  <si>
    <t>700</t>
  </si>
  <si>
    <t>685</t>
  </si>
  <si>
    <t>688</t>
  </si>
  <si>
    <t>687</t>
  </si>
  <si>
    <t>622</t>
  </si>
  <si>
    <t>696</t>
  </si>
  <si>
    <t>679</t>
  </si>
  <si>
    <t>637</t>
  </si>
  <si>
    <t>597</t>
  </si>
  <si>
    <t>667</t>
  </si>
  <si>
    <t>698</t>
  </si>
  <si>
    <t>702</t>
  </si>
  <si>
    <t>682</t>
  </si>
  <si>
    <t>624</t>
  </si>
  <si>
    <t>672</t>
  </si>
  <si>
    <t>632</t>
  </si>
  <si>
    <t>645</t>
  </si>
  <si>
    <t>669</t>
  </si>
  <si>
    <t>695</t>
  </si>
  <si>
    <t>634</t>
  </si>
  <si>
    <t>623</t>
  </si>
  <si>
    <t>664</t>
  </si>
  <si>
    <t>617</t>
  </si>
  <si>
    <t>673</t>
  </si>
  <si>
    <t>678</t>
  </si>
  <si>
    <t>697</t>
  </si>
  <si>
    <t>692</t>
  </si>
  <si>
    <t>691</t>
  </si>
  <si>
    <t>650</t>
  </si>
  <si>
    <t>644</t>
  </si>
  <si>
    <t>704</t>
  </si>
  <si>
    <t>656</t>
  </si>
  <si>
    <t>690</t>
  </si>
  <si>
    <t>674</t>
  </si>
  <si>
    <t>651</t>
  </si>
  <si>
    <t>683</t>
  </si>
  <si>
    <t>670</t>
  </si>
  <si>
    <t>660</t>
  </si>
  <si>
    <t>653</t>
  </si>
  <si>
    <t>663</t>
  </si>
  <si>
    <t>707</t>
  </si>
  <si>
    <t>620</t>
  </si>
  <si>
    <t>636</t>
  </si>
  <si>
    <t>662</t>
  </si>
  <si>
    <t>631</t>
  </si>
  <si>
    <t>655</t>
  </si>
  <si>
    <t>649</t>
  </si>
  <si>
    <t>658</t>
  </si>
  <si>
    <t>680</t>
  </si>
  <si>
    <t>627</t>
  </si>
  <si>
    <t>641</t>
  </si>
  <si>
    <t>633</t>
  </si>
  <si>
    <t>694</t>
  </si>
  <si>
    <t>666</t>
  </si>
  <si>
    <t>630</t>
  </si>
  <si>
    <t>615</t>
  </si>
  <si>
    <t>640</t>
  </si>
  <si>
    <t>677</t>
  </si>
  <si>
    <t>671</t>
  </si>
  <si>
    <t>659</t>
  </si>
  <si>
    <t>HLTS Upper Blades LLO 0911 remeasured (except for thickness measurements) after undergoing a class A clean bake at 200 degrees C</t>
  </si>
  <si>
    <t>Results taken with Height Gauge</t>
  </si>
  <si>
    <t>Red Blade S/N's = Blades that arrived In February with no problems</t>
  </si>
  <si>
    <t>Blue Blade S/N's = Blades that arrived in July after undergoing acid etching treatment to remove rust</t>
  </si>
  <si>
    <t>Overload Testing is being done at 20% vs original 50%, to expedite the overall characterization process</t>
  </si>
  <si>
    <t>Vertical Offset</t>
  </si>
  <si>
    <t>Corrected Vertical Offset</t>
  </si>
  <si>
    <t>16 bolts</t>
  </si>
  <si>
    <t>26g</t>
  </si>
  <si>
    <t>2+1+1+1kg</t>
  </si>
  <si>
    <t>ƒ</t>
  </si>
  <si>
    <t>572a*</t>
  </si>
  <si>
    <t>572b*</t>
  </si>
  <si>
    <t>* Blade S/N's with "a" or "b" suffix were Creep Baked one or more times</t>
  </si>
  <si>
    <t>565a*</t>
  </si>
  <si>
    <t>565b*</t>
  </si>
  <si>
    <t>558a*</t>
  </si>
  <si>
    <t>558b*</t>
  </si>
  <si>
    <t>514a*</t>
  </si>
  <si>
    <t>514b*</t>
  </si>
  <si>
    <t>699</t>
  </si>
  <si>
    <t>Delta value is from -V5 Accrofab D080761 tab</t>
  </si>
  <si>
    <t>Shipped</t>
  </si>
  <si>
    <t>l</t>
  </si>
  <si>
    <t>508a*</t>
  </si>
  <si>
    <t>508b*</t>
  </si>
  <si>
    <t>521a*</t>
  </si>
  <si>
    <t>521b*</t>
  </si>
  <si>
    <t>Vertical Bounce Frequency (Hertz)*</t>
  </si>
  <si>
    <r>
      <t xml:space="preserve">* Vertical Bounce Frequency: Was measured as "bounces per 20 sec". Error = </t>
    </r>
    <r>
      <rPr>
        <u/>
        <sz val="10"/>
        <rFont val="Arial"/>
      </rPr>
      <t>+</t>
    </r>
    <r>
      <rPr>
        <sz val="10"/>
        <rFont val="Arial"/>
      </rPr>
      <t xml:space="preserve"> 1 bounce</t>
    </r>
  </si>
  <si>
    <t>610a</t>
  </si>
  <si>
    <t>610b</t>
  </si>
  <si>
    <t>678a</t>
  </si>
  <si>
    <t>678b</t>
  </si>
  <si>
    <t>689a</t>
  </si>
  <si>
    <t>689b</t>
  </si>
  <si>
    <t>643a</t>
  </si>
  <si>
    <t>643b</t>
  </si>
  <si>
    <t>507a</t>
  </si>
  <si>
    <t>507b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</si>
</sst>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"/>
    <numFmt numFmtId="165" formatCode="0.00000"/>
    <numFmt numFmtId="166" formatCode="0.0"/>
    <numFmt numFmtId="167" formatCode="0.0%"/>
    <numFmt numFmtId="168" formatCode="0.0000"/>
    <numFmt numFmtId="169" formatCode="0.000000"/>
  </numFmts>
  <fonts count="33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</font>
    <font>
      <b/>
      <sz val="2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10"/>
      <color rgb="FF00B050"/>
      <name val="Arial"/>
      <family val="2"/>
    </font>
    <font>
      <sz val="16"/>
      <color theme="3" tint="-0.249977111117893"/>
      <name val="Arial"/>
      <family val="2"/>
    </font>
    <font>
      <sz val="12"/>
      <color indexed="10"/>
      <name val="Arial"/>
      <family val="2"/>
    </font>
    <font>
      <sz val="10"/>
      <color indexed="8"/>
      <name val="Arial"/>
      <family val="2"/>
    </font>
    <font>
      <sz val="10"/>
      <name val="Arial"/>
    </font>
    <font>
      <sz val="10"/>
      <color indexed="10"/>
      <name val="Arial"/>
      <family val="2"/>
    </font>
    <font>
      <sz val="10"/>
      <name val="Arial"/>
    </font>
    <font>
      <sz val="10"/>
      <color rgb="FF7030A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Verdana"/>
    </font>
    <font>
      <sz val="11"/>
      <color indexed="10"/>
      <name val="Arial"/>
    </font>
    <font>
      <sz val="10"/>
      <name val="Arial"/>
    </font>
    <font>
      <sz val="11"/>
      <color indexed="8"/>
      <name val="Arial"/>
    </font>
    <font>
      <u/>
      <sz val="10"/>
      <color indexed="12"/>
      <name val="Arial"/>
    </font>
    <font>
      <u/>
      <sz val="10"/>
      <color indexed="20"/>
      <name val="Arial"/>
    </font>
    <font>
      <sz val="10"/>
      <color indexed="9"/>
      <name val="Arial"/>
    </font>
    <font>
      <sz val="10"/>
      <name val="Arial"/>
    </font>
    <font>
      <sz val="10"/>
      <color theme="3"/>
      <name val="Arial"/>
      <family val="2"/>
    </font>
    <font>
      <sz val="10"/>
      <color rgb="FFDD0806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  <font>
      <u/>
      <sz val="10"/>
      <name val="Arial"/>
    </font>
  </fonts>
  <fills count="1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96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/>
      <right style="medium">
        <color auto="1"/>
      </right>
      <top style="thick">
        <color auto="1"/>
      </top>
      <bottom/>
      <diagonal/>
    </border>
    <border>
      <left style="medium">
        <color auto="1"/>
      </left>
      <right/>
      <top/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674">
    <xf numFmtId="0" fontId="0" fillId="0" borderId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8" fillId="0" borderId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</cellStyleXfs>
  <cellXfs count="1337">
    <xf numFmtId="0" fontId="0" fillId="0" borderId="0" xfId="0"/>
    <xf numFmtId="168" fontId="7" fillId="0" borderId="54" xfId="0" applyNumberFormat="1" applyFont="1" applyBorder="1" applyProtection="1">
      <protection locked="0"/>
    </xf>
    <xf numFmtId="168" fontId="0" fillId="0" borderId="54" xfId="0" applyNumberFormat="1" applyFill="1" applyBorder="1" applyProtection="1">
      <protection locked="0"/>
    </xf>
    <xf numFmtId="0" fontId="2" fillId="0" borderId="0" xfId="0" applyFont="1"/>
    <xf numFmtId="0" fontId="2" fillId="0" borderId="0" xfId="0" applyFont="1" applyBorder="1"/>
    <xf numFmtId="0" fontId="0" fillId="0" borderId="0" xfId="0" applyBorder="1"/>
    <xf numFmtId="0" fontId="4" fillId="0" borderId="0" xfId="0" applyFont="1" applyBorder="1" applyAlignment="1"/>
    <xf numFmtId="0" fontId="4" fillId="0" borderId="0" xfId="0" applyFont="1" applyFill="1" applyBorder="1" applyAlignment="1"/>
    <xf numFmtId="0" fontId="0" fillId="0" borderId="0" xfId="0" applyFill="1" applyBorder="1"/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49" fontId="0" fillId="0" borderId="2" xfId="0" applyNumberFormat="1" applyBorder="1" applyAlignment="1" applyProtection="1">
      <alignment horizontal="center"/>
      <protection locked="0"/>
    </xf>
    <xf numFmtId="49" fontId="0" fillId="0" borderId="3" xfId="0" applyNumberFormat="1" applyBorder="1" applyAlignment="1" applyProtection="1">
      <alignment horizontal="center"/>
      <protection locked="0"/>
    </xf>
    <xf numFmtId="164" fontId="0" fillId="0" borderId="4" xfId="0" applyNumberFormat="1" applyBorder="1" applyProtection="1">
      <protection locked="0"/>
    </xf>
    <xf numFmtId="164" fontId="0" fillId="0" borderId="5" xfId="0" applyNumberFormat="1" applyBorder="1" applyProtection="1">
      <protection locked="0"/>
    </xf>
    <xf numFmtId="164" fontId="0" fillId="0" borderId="6" xfId="0" applyNumberFormat="1" applyBorder="1" applyProtection="1">
      <protection locked="0"/>
    </xf>
    <xf numFmtId="164" fontId="0" fillId="0" borderId="7" xfId="0" applyNumberFormat="1" applyBorder="1" applyProtection="1">
      <protection locked="0"/>
    </xf>
    <xf numFmtId="164" fontId="0" fillId="0" borderId="8" xfId="0" applyNumberFormat="1" applyBorder="1" applyProtection="1">
      <protection locked="0"/>
    </xf>
    <xf numFmtId="164" fontId="0" fillId="0" borderId="9" xfId="0" applyNumberFormat="1" applyBorder="1" applyProtection="1">
      <protection locked="0"/>
    </xf>
    <xf numFmtId="2" fontId="0" fillId="0" borderId="8" xfId="0" applyNumberFormat="1" applyBorder="1" applyProtection="1">
      <protection locked="0"/>
    </xf>
    <xf numFmtId="164" fontId="0" fillId="0" borderId="10" xfId="0" applyNumberFormat="1" applyBorder="1" applyProtection="1">
      <protection locked="0"/>
    </xf>
    <xf numFmtId="164" fontId="0" fillId="0" borderId="11" xfId="0" applyNumberFormat="1" applyBorder="1" applyProtection="1">
      <protection locked="0"/>
    </xf>
    <xf numFmtId="164" fontId="0" fillId="0" borderId="12" xfId="0" applyNumberFormat="1" applyBorder="1" applyProtection="1">
      <protection locked="0"/>
    </xf>
    <xf numFmtId="0" fontId="0" fillId="2" borderId="13" xfId="0" applyFill="1" applyBorder="1" applyProtection="1">
      <protection locked="0"/>
    </xf>
    <xf numFmtId="0" fontId="0" fillId="2" borderId="14" xfId="0" applyFill="1" applyBorder="1" applyProtection="1">
      <protection locked="0"/>
    </xf>
    <xf numFmtId="0" fontId="0" fillId="2" borderId="15" xfId="0" applyFill="1" applyBorder="1" applyProtection="1">
      <protection locked="0"/>
    </xf>
    <xf numFmtId="49" fontId="0" fillId="0" borderId="16" xfId="0" applyNumberFormat="1" applyBorder="1" applyAlignment="1" applyProtection="1">
      <alignment horizontal="center"/>
      <protection locked="0"/>
    </xf>
    <xf numFmtId="164" fontId="0" fillId="0" borderId="17" xfId="0" applyNumberFormat="1" applyBorder="1" applyProtection="1">
      <protection locked="0"/>
    </xf>
    <xf numFmtId="164" fontId="0" fillId="0" borderId="18" xfId="0" applyNumberFormat="1" applyBorder="1" applyProtection="1">
      <protection locked="0"/>
    </xf>
    <xf numFmtId="164" fontId="0" fillId="0" borderId="19" xfId="0" applyNumberFormat="1" applyBorder="1" applyProtection="1">
      <protection locked="0"/>
    </xf>
    <xf numFmtId="164" fontId="0" fillId="0" borderId="20" xfId="0" applyNumberFormat="1" applyBorder="1" applyAlignment="1" applyProtection="1">
      <protection locked="0"/>
    </xf>
    <xf numFmtId="0" fontId="0" fillId="0" borderId="0" xfId="0" applyAlignment="1" applyProtection="1">
      <protection locked="0"/>
    </xf>
    <xf numFmtId="49" fontId="0" fillId="0" borderId="0" xfId="0" applyNumberFormat="1" applyProtection="1">
      <protection locked="0"/>
    </xf>
    <xf numFmtId="49" fontId="0" fillId="0" borderId="1" xfId="0" applyNumberFormat="1" applyBorder="1" applyAlignment="1" applyProtection="1">
      <alignment horizontal="center"/>
    </xf>
    <xf numFmtId="49" fontId="0" fillId="0" borderId="2" xfId="0" applyNumberFormat="1" applyBorder="1" applyAlignment="1" applyProtection="1">
      <alignment horizontal="center"/>
    </xf>
    <xf numFmtId="49" fontId="0" fillId="0" borderId="3" xfId="0" applyNumberFormat="1" applyBorder="1" applyAlignment="1" applyProtection="1">
      <alignment horizontal="center"/>
    </xf>
    <xf numFmtId="2" fontId="0" fillId="0" borderId="4" xfId="0" applyNumberFormat="1" applyBorder="1" applyProtection="1"/>
    <xf numFmtId="2" fontId="0" fillId="0" borderId="5" xfId="0" applyNumberFormat="1" applyBorder="1" applyProtection="1"/>
    <xf numFmtId="2" fontId="0" fillId="0" borderId="6" xfId="0" applyNumberFormat="1" applyBorder="1" applyProtection="1"/>
    <xf numFmtId="2" fontId="0" fillId="0" borderId="7" xfId="0" applyNumberFormat="1" applyBorder="1" applyProtection="1"/>
    <xf numFmtId="2" fontId="0" fillId="0" borderId="8" xfId="0" applyNumberFormat="1" applyBorder="1" applyProtection="1"/>
    <xf numFmtId="2" fontId="0" fillId="0" borderId="9" xfId="0" applyNumberFormat="1" applyBorder="1" applyProtection="1"/>
    <xf numFmtId="2" fontId="0" fillId="0" borderId="10" xfId="0" applyNumberFormat="1" applyBorder="1" applyProtection="1"/>
    <xf numFmtId="2" fontId="0" fillId="0" borderId="11" xfId="0" applyNumberFormat="1" applyBorder="1" applyProtection="1"/>
    <xf numFmtId="2" fontId="0" fillId="0" borderId="12" xfId="0" applyNumberFormat="1" applyBorder="1" applyProtection="1"/>
    <xf numFmtId="164" fontId="0" fillId="0" borderId="21" xfId="0" applyNumberFormat="1" applyBorder="1" applyProtection="1"/>
    <xf numFmtId="164" fontId="0" fillId="0" borderId="22" xfId="0" applyNumberFormat="1" applyBorder="1" applyProtection="1"/>
    <xf numFmtId="164" fontId="0" fillId="0" borderId="23" xfId="0" applyNumberFormat="1" applyBorder="1" applyProtection="1"/>
    <xf numFmtId="164" fontId="0" fillId="0" borderId="7" xfId="0" applyNumberFormat="1" applyBorder="1" applyProtection="1"/>
    <xf numFmtId="164" fontId="0" fillId="0" borderId="8" xfId="0" applyNumberFormat="1" applyBorder="1" applyProtection="1"/>
    <xf numFmtId="164" fontId="0" fillId="0" borderId="9" xfId="0" applyNumberFormat="1" applyBorder="1" applyProtection="1"/>
    <xf numFmtId="164" fontId="0" fillId="0" borderId="10" xfId="0" applyNumberFormat="1" applyBorder="1" applyProtection="1"/>
    <xf numFmtId="164" fontId="0" fillId="0" borderId="11" xfId="0" applyNumberFormat="1" applyBorder="1" applyProtection="1"/>
    <xf numFmtId="164" fontId="0" fillId="0" borderId="12" xfId="0" applyNumberFormat="1" applyBorder="1" applyProtection="1"/>
    <xf numFmtId="49" fontId="0" fillId="0" borderId="24" xfId="0" applyNumberFormat="1" applyBorder="1" applyAlignment="1" applyProtection="1">
      <alignment horizontal="center"/>
    </xf>
    <xf numFmtId="49" fontId="0" fillId="0" borderId="25" xfId="0" applyNumberFormat="1" applyBorder="1" applyAlignment="1" applyProtection="1">
      <alignment horizontal="center"/>
    </xf>
    <xf numFmtId="49" fontId="0" fillId="0" borderId="26" xfId="0" applyNumberFormat="1" applyBorder="1" applyAlignment="1" applyProtection="1">
      <alignment horizontal="center"/>
    </xf>
    <xf numFmtId="0" fontId="0" fillId="0" borderId="24" xfId="0" applyNumberFormat="1" applyBorder="1" applyAlignment="1" applyProtection="1">
      <alignment horizontal="center"/>
    </xf>
    <xf numFmtId="0" fontId="0" fillId="0" borderId="25" xfId="0" applyNumberFormat="1" applyBorder="1" applyAlignment="1" applyProtection="1">
      <alignment horizontal="center"/>
    </xf>
    <xf numFmtId="0" fontId="0" fillId="0" borderId="26" xfId="0" applyNumberFormat="1" applyBorder="1" applyAlignment="1" applyProtection="1">
      <alignment horizontal="center"/>
    </xf>
    <xf numFmtId="0" fontId="0" fillId="3" borderId="0" xfId="0" applyFill="1" applyProtection="1"/>
    <xf numFmtId="0" fontId="0" fillId="3" borderId="0" xfId="0" applyNumberFormat="1" applyFill="1" applyProtection="1"/>
    <xf numFmtId="164" fontId="0" fillId="3" borderId="0" xfId="0" applyNumberFormat="1" applyFill="1" applyProtection="1"/>
    <xf numFmtId="2" fontId="0" fillId="3" borderId="0" xfId="0" applyNumberFormat="1" applyFill="1" applyProtection="1"/>
    <xf numFmtId="0" fontId="0" fillId="0" borderId="27" xfId="0" applyBorder="1" applyProtection="1"/>
    <xf numFmtId="0" fontId="0" fillId="0" borderId="28" xfId="0" applyBorder="1" applyProtection="1"/>
    <xf numFmtId="0" fontId="0" fillId="0" borderId="29" xfId="0" applyBorder="1" applyProtection="1"/>
    <xf numFmtId="0" fontId="0" fillId="0" borderId="30" xfId="0" applyBorder="1" applyProtection="1"/>
    <xf numFmtId="0" fontId="0" fillId="0" borderId="31" xfId="0" applyBorder="1" applyProtection="1"/>
    <xf numFmtId="0" fontId="0" fillId="0" borderId="0" xfId="0" applyBorder="1" applyProtection="1"/>
    <xf numFmtId="0" fontId="0" fillId="0" borderId="32" xfId="0" applyBorder="1" applyProtection="1"/>
    <xf numFmtId="0" fontId="0" fillId="0" borderId="33" xfId="0" applyBorder="1" applyProtection="1"/>
    <xf numFmtId="0" fontId="0" fillId="0" borderId="34" xfId="0" applyBorder="1" applyProtection="1"/>
    <xf numFmtId="0" fontId="0" fillId="0" borderId="35" xfId="0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>
      <alignment horizontal="left"/>
      <protection locked="0"/>
    </xf>
    <xf numFmtId="164" fontId="0" fillId="0" borderId="0" xfId="0" applyNumberFormat="1" applyBorder="1" applyAlignment="1" applyProtection="1">
      <alignment horizontal="right"/>
      <protection locked="0"/>
    </xf>
    <xf numFmtId="0" fontId="4" fillId="0" borderId="35" xfId="0" applyFont="1" applyBorder="1" applyAlignment="1" applyProtection="1">
      <alignment horizontal="right"/>
    </xf>
    <xf numFmtId="0" fontId="4" fillId="0" borderId="36" xfId="0" applyFont="1" applyBorder="1" applyAlignment="1" applyProtection="1">
      <alignment horizontal="right"/>
    </xf>
    <xf numFmtId="0" fontId="4" fillId="0" borderId="28" xfId="0" applyFont="1" applyBorder="1" applyAlignment="1" applyProtection="1">
      <alignment horizontal="right"/>
    </xf>
    <xf numFmtId="0" fontId="0" fillId="0" borderId="0" xfId="0" applyAlignment="1" applyProtection="1">
      <alignment horizontal="left"/>
      <protection locked="0"/>
    </xf>
    <xf numFmtId="164" fontId="0" fillId="0" borderId="0" xfId="0" applyNumberFormat="1" applyProtection="1">
      <protection locked="0"/>
    </xf>
    <xf numFmtId="164" fontId="0" fillId="0" borderId="37" xfId="0" applyNumberFormat="1" applyBorder="1" applyProtection="1"/>
    <xf numFmtId="164" fontId="0" fillId="0" borderId="18" xfId="0" applyNumberFormat="1" applyBorder="1" applyProtection="1"/>
    <xf numFmtId="164" fontId="0" fillId="0" borderId="19" xfId="0" applyNumberFormat="1" applyBorder="1" applyProtection="1"/>
    <xf numFmtId="0" fontId="1" fillId="0" borderId="0" xfId="0" applyFont="1" applyFill="1" applyProtection="1">
      <protection locked="0"/>
    </xf>
    <xf numFmtId="0" fontId="0" fillId="0" borderId="0" xfId="0" applyProtection="1"/>
    <xf numFmtId="0" fontId="2" fillId="0" borderId="1" xfId="0" applyFont="1" applyBorder="1" applyProtection="1"/>
    <xf numFmtId="0" fontId="2" fillId="0" borderId="2" xfId="0" applyFont="1" applyBorder="1" applyProtection="1"/>
    <xf numFmtId="0" fontId="2" fillId="0" borderId="3" xfId="0" applyFont="1" applyBorder="1" applyProtection="1"/>
    <xf numFmtId="164" fontId="4" fillId="0" borderId="38" xfId="0" applyNumberFormat="1" applyFont="1" applyFill="1" applyBorder="1" applyAlignment="1" applyProtection="1">
      <protection locked="0"/>
    </xf>
    <xf numFmtId="164" fontId="4" fillId="0" borderId="39" xfId="0" applyNumberFormat="1" applyFont="1" applyFill="1" applyBorder="1" applyAlignment="1" applyProtection="1">
      <protection locked="0"/>
    </xf>
    <xf numFmtId="0" fontId="4" fillId="0" borderId="40" xfId="0" applyFont="1" applyFill="1" applyBorder="1" applyAlignment="1" applyProtection="1">
      <alignment horizontal="right"/>
    </xf>
    <xf numFmtId="0" fontId="4" fillId="0" borderId="41" xfId="0" applyFont="1" applyFill="1" applyBorder="1" applyAlignment="1" applyProtection="1">
      <alignment horizontal="right"/>
    </xf>
    <xf numFmtId="0" fontId="4" fillId="0" borderId="42" xfId="0" applyFont="1" applyFill="1" applyBorder="1" applyAlignment="1" applyProtection="1">
      <alignment horizontal="right"/>
    </xf>
    <xf numFmtId="0" fontId="0" fillId="2" borderId="0" xfId="0" applyFill="1" applyProtection="1"/>
    <xf numFmtId="0" fontId="5" fillId="0" borderId="0" xfId="0" applyFont="1" applyBorder="1" applyAlignment="1" applyProtection="1">
      <alignment horizontal="center" vertical="center"/>
    </xf>
    <xf numFmtId="49" fontId="0" fillId="0" borderId="0" xfId="0" applyNumberFormat="1" applyProtection="1"/>
    <xf numFmtId="0" fontId="2" fillId="0" borderId="43" xfId="0" applyFont="1" applyBorder="1" applyAlignment="1" applyProtection="1"/>
    <xf numFmtId="49" fontId="0" fillId="0" borderId="24" xfId="0" applyNumberFormat="1" applyBorder="1" applyAlignment="1" applyProtection="1">
      <alignment horizontal="center"/>
      <protection locked="0"/>
    </xf>
    <xf numFmtId="49" fontId="0" fillId="0" borderId="25" xfId="0" applyNumberFormat="1" applyBorder="1" applyAlignment="1" applyProtection="1">
      <alignment horizontal="center"/>
      <protection locked="0"/>
    </xf>
    <xf numFmtId="49" fontId="0" fillId="0" borderId="26" xfId="0" applyNumberFormat="1" applyBorder="1" applyAlignment="1" applyProtection="1">
      <alignment horizontal="center"/>
      <protection locked="0"/>
    </xf>
    <xf numFmtId="164" fontId="0" fillId="0" borderId="22" xfId="0" applyNumberFormat="1" applyBorder="1" applyProtection="1">
      <protection locked="0"/>
    </xf>
    <xf numFmtId="164" fontId="0" fillId="0" borderId="37" xfId="0" applyNumberFormat="1" applyBorder="1" applyProtection="1">
      <protection locked="0"/>
    </xf>
    <xf numFmtId="2" fontId="0" fillId="0" borderId="18" xfId="0" applyNumberFormat="1" applyBorder="1" applyProtection="1">
      <protection locked="0"/>
    </xf>
    <xf numFmtId="2" fontId="0" fillId="0" borderId="21" xfId="0" applyNumberFormat="1" applyBorder="1" applyProtection="1"/>
    <xf numFmtId="2" fontId="0" fillId="0" borderId="22" xfId="0" applyNumberFormat="1" applyBorder="1" applyProtection="1"/>
    <xf numFmtId="2" fontId="0" fillId="0" borderId="23" xfId="0" applyNumberFormat="1" applyBorder="1" applyProtection="1"/>
    <xf numFmtId="164" fontId="0" fillId="0" borderId="44" xfId="0" applyNumberFormat="1" applyBorder="1" applyProtection="1">
      <protection locked="0"/>
    </xf>
    <xf numFmtId="164" fontId="0" fillId="0" borderId="45" xfId="0" applyNumberFormat="1" applyBorder="1" applyProtection="1">
      <protection locked="0"/>
    </xf>
    <xf numFmtId="2" fontId="0" fillId="0" borderId="45" xfId="0" applyNumberFormat="1" applyBorder="1" applyProtection="1">
      <protection locked="0"/>
    </xf>
    <xf numFmtId="0" fontId="0" fillId="2" borderId="1" xfId="0" applyFill="1" applyBorder="1" applyProtection="1"/>
    <xf numFmtId="0" fontId="0" fillId="2" borderId="2" xfId="0" applyFill="1" applyBorder="1" applyProtection="1"/>
    <xf numFmtId="0" fontId="0" fillId="2" borderId="3" xfId="0" applyFill="1" applyBorder="1" applyProtection="1"/>
    <xf numFmtId="164" fontId="0" fillId="0" borderId="46" xfId="0" applyNumberFormat="1" applyBorder="1" applyAlignment="1" applyProtection="1">
      <alignment horizontal="right"/>
      <protection locked="0"/>
    </xf>
    <xf numFmtId="164" fontId="0" fillId="0" borderId="38" xfId="0" applyNumberFormat="1" applyBorder="1" applyAlignment="1" applyProtection="1">
      <alignment horizontal="right"/>
      <protection locked="0"/>
    </xf>
    <xf numFmtId="0" fontId="2" fillId="0" borderId="40" xfId="0" applyFont="1" applyBorder="1" applyProtection="1"/>
    <xf numFmtId="0" fontId="2" fillId="0" borderId="41" xfId="0" applyFont="1" applyBorder="1" applyProtection="1"/>
    <xf numFmtId="0" fontId="2" fillId="0" borderId="42" xfId="0" applyFont="1" applyBorder="1" applyAlignment="1" applyProtection="1">
      <alignment horizontal="left"/>
    </xf>
    <xf numFmtId="166" fontId="0" fillId="0" borderId="19" xfId="0" applyNumberFormat="1" applyBorder="1" applyProtection="1">
      <protection locked="0"/>
    </xf>
    <xf numFmtId="166" fontId="0" fillId="0" borderId="11" xfId="0" applyNumberFormat="1" applyBorder="1" applyProtection="1">
      <protection locked="0"/>
    </xf>
    <xf numFmtId="166" fontId="0" fillId="0" borderId="47" xfId="0" applyNumberFormat="1" applyBorder="1" applyProtection="1">
      <protection locked="0"/>
    </xf>
    <xf numFmtId="0" fontId="0" fillId="0" borderId="7" xfId="0" applyNumberFormat="1" applyBorder="1" applyProtection="1"/>
    <xf numFmtId="0" fontId="0" fillId="0" borderId="10" xfId="0" applyNumberFormat="1" applyBorder="1" applyProtection="1"/>
    <xf numFmtId="0" fontId="2" fillId="0" borderId="27" xfId="0" applyFont="1" applyBorder="1" applyAlignment="1" applyProtection="1"/>
    <xf numFmtId="164" fontId="0" fillId="0" borderId="7" xfId="0" applyNumberFormat="1" applyBorder="1" applyAlignment="1" applyProtection="1">
      <alignment horizontal="right"/>
      <protection locked="0"/>
    </xf>
    <xf numFmtId="0" fontId="0" fillId="0" borderId="7" xfId="0" applyBorder="1" applyAlignment="1" applyProtection="1">
      <alignment horizontal="right"/>
      <protection locked="0"/>
    </xf>
    <xf numFmtId="0" fontId="0" fillId="0" borderId="10" xfId="0" applyBorder="1" applyAlignment="1" applyProtection="1">
      <alignment horizontal="right"/>
      <protection locked="0"/>
    </xf>
    <xf numFmtId="0" fontId="0" fillId="0" borderId="6" xfId="0" applyBorder="1" applyProtection="1"/>
    <xf numFmtId="0" fontId="4" fillId="0" borderId="1" xfId="0" applyFont="1" applyBorder="1" applyAlignment="1" applyProtection="1">
      <alignment horizontal="center"/>
    </xf>
    <xf numFmtId="0" fontId="0" fillId="0" borderId="3" xfId="0" applyBorder="1" applyAlignment="1" applyProtection="1">
      <alignment horizontal="center"/>
      <protection locked="0"/>
    </xf>
    <xf numFmtId="164" fontId="0" fillId="0" borderId="21" xfId="0" applyNumberFormat="1" applyBorder="1" applyAlignment="1" applyProtection="1">
      <alignment horizontal="right"/>
      <protection locked="0"/>
    </xf>
    <xf numFmtId="0" fontId="0" fillId="0" borderId="23" xfId="0" applyBorder="1" applyProtection="1"/>
    <xf numFmtId="0" fontId="0" fillId="0" borderId="43" xfId="0" applyBorder="1" applyAlignment="1" applyProtection="1">
      <alignment horizontal="right"/>
    </xf>
    <xf numFmtId="167" fontId="0" fillId="0" borderId="39" xfId="0" applyNumberFormat="1" applyBorder="1" applyAlignment="1" applyProtection="1">
      <protection locked="0"/>
    </xf>
    <xf numFmtId="168" fontId="0" fillId="0" borderId="18" xfId="0" applyNumberFormat="1" applyBorder="1" applyProtection="1">
      <protection locked="0"/>
    </xf>
    <xf numFmtId="168" fontId="0" fillId="0" borderId="8" xfId="0" applyNumberFormat="1" applyBorder="1" applyProtection="1">
      <protection locked="0"/>
    </xf>
    <xf numFmtId="168" fontId="0" fillId="0" borderId="45" xfId="0" applyNumberFormat="1" applyBorder="1" applyProtection="1">
      <protection locked="0"/>
    </xf>
    <xf numFmtId="0" fontId="0" fillId="0" borderId="0" xfId="0" applyBorder="1" applyProtection="1">
      <protection locked="0"/>
    </xf>
    <xf numFmtId="164" fontId="4" fillId="0" borderId="0" xfId="0" applyNumberFormat="1" applyFont="1" applyFill="1" applyBorder="1" applyAlignment="1" applyProtection="1">
      <protection locked="0"/>
    </xf>
    <xf numFmtId="164" fontId="0" fillId="0" borderId="0" xfId="0" applyNumberFormat="1" applyBorder="1" applyProtection="1">
      <protection locked="0"/>
    </xf>
    <xf numFmtId="164" fontId="7" fillId="0" borderId="38" xfId="0" applyNumberFormat="1" applyFont="1" applyBorder="1" applyAlignment="1" applyProtection="1">
      <alignment horizontal="right"/>
      <protection locked="0"/>
    </xf>
    <xf numFmtId="0" fontId="7" fillId="0" borderId="0" xfId="0" applyFont="1" applyProtection="1">
      <protection locked="0"/>
    </xf>
    <xf numFmtId="0" fontId="7" fillId="0" borderId="7" xfId="0" applyFont="1" applyBorder="1" applyAlignment="1" applyProtection="1">
      <alignment horizontal="right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168" fontId="7" fillId="0" borderId="18" xfId="0" applyNumberFormat="1" applyFont="1" applyBorder="1" applyProtection="1">
      <protection locked="0"/>
    </xf>
    <xf numFmtId="164" fontId="7" fillId="0" borderId="18" xfId="0" applyNumberFormat="1" applyFont="1" applyBorder="1" applyProtection="1">
      <protection locked="0"/>
    </xf>
    <xf numFmtId="2" fontId="7" fillId="0" borderId="18" xfId="0" applyNumberFormat="1" applyFont="1" applyBorder="1" applyProtection="1">
      <protection locked="0"/>
    </xf>
    <xf numFmtId="166" fontId="7" fillId="0" borderId="19" xfId="0" applyNumberFormat="1" applyFont="1" applyBorder="1" applyProtection="1">
      <protection locked="0"/>
    </xf>
    <xf numFmtId="0" fontId="4" fillId="0" borderId="0" xfId="0" applyFont="1" applyProtection="1">
      <protection locked="0"/>
    </xf>
    <xf numFmtId="164" fontId="7" fillId="0" borderId="37" xfId="0" applyNumberFormat="1" applyFont="1" applyBorder="1" applyProtection="1"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164" fontId="7" fillId="0" borderId="22" xfId="0" applyNumberFormat="1" applyFont="1" applyBorder="1" applyProtection="1">
      <protection locked="0"/>
    </xf>
    <xf numFmtId="164" fontId="7" fillId="0" borderId="8" xfId="0" applyNumberFormat="1" applyFont="1" applyBorder="1" applyProtection="1">
      <protection locked="0"/>
    </xf>
    <xf numFmtId="168" fontId="7" fillId="0" borderId="8" xfId="0" applyNumberFormat="1" applyFont="1" applyBorder="1" applyProtection="1">
      <protection locked="0"/>
    </xf>
    <xf numFmtId="2" fontId="7" fillId="0" borderId="8" xfId="0" applyNumberFormat="1" applyFont="1" applyBorder="1" applyProtection="1">
      <protection locked="0"/>
    </xf>
    <xf numFmtId="166" fontId="7" fillId="0" borderId="11" xfId="0" applyNumberFormat="1" applyFont="1" applyBorder="1" applyProtection="1">
      <protection locked="0"/>
    </xf>
    <xf numFmtId="0" fontId="4" fillId="0" borderId="48" xfId="0" applyFont="1" applyBorder="1" applyAlignment="1" applyProtection="1">
      <alignment horizontal="right"/>
    </xf>
    <xf numFmtId="0" fontId="4" fillId="0" borderId="49" xfId="0" applyFont="1" applyBorder="1" applyAlignment="1" applyProtection="1">
      <alignment horizontal="right"/>
    </xf>
    <xf numFmtId="164" fontId="7" fillId="0" borderId="50" xfId="0" applyNumberFormat="1" applyFont="1" applyBorder="1" applyProtection="1">
      <protection locked="0"/>
    </xf>
    <xf numFmtId="2" fontId="0" fillId="0" borderId="48" xfId="0" applyNumberFormat="1" applyBorder="1" applyProtection="1"/>
    <xf numFmtId="2" fontId="0" fillId="0" borderId="50" xfId="0" applyNumberFormat="1" applyBorder="1" applyProtection="1"/>
    <xf numFmtId="2" fontId="0" fillId="0" borderId="49" xfId="0" applyNumberFormat="1" applyBorder="1" applyProtection="1"/>
    <xf numFmtId="0" fontId="0" fillId="0" borderId="51" xfId="0" applyBorder="1" applyAlignment="1" applyProtection="1">
      <alignment horizontal="center"/>
    </xf>
    <xf numFmtId="0" fontId="4" fillId="0" borderId="7" xfId="0" applyFont="1" applyBorder="1" applyAlignment="1" applyProtection="1">
      <alignment horizontal="right"/>
    </xf>
    <xf numFmtId="0" fontId="4" fillId="0" borderId="9" xfId="0" applyFont="1" applyBorder="1" applyAlignment="1" applyProtection="1">
      <alignment horizontal="right"/>
    </xf>
    <xf numFmtId="2" fontId="7" fillId="0" borderId="0" xfId="0" applyNumberFormat="1" applyFont="1" applyBorder="1" applyProtection="1">
      <protection locked="0"/>
    </xf>
    <xf numFmtId="0" fontId="7" fillId="2" borderId="14" xfId="0" applyFont="1" applyFill="1" applyBorder="1" applyProtection="1">
      <protection locked="0"/>
    </xf>
    <xf numFmtId="168" fontId="7" fillId="0" borderId="22" xfId="0" applyNumberFormat="1" applyFont="1" applyBorder="1" applyProtection="1">
      <protection locked="0"/>
    </xf>
    <xf numFmtId="168" fontId="7" fillId="0" borderId="50" xfId="0" applyNumberFormat="1" applyFont="1" applyBorder="1" applyProtection="1">
      <protection locked="0"/>
    </xf>
    <xf numFmtId="168" fontId="7" fillId="0" borderId="11" xfId="0" applyNumberFormat="1" applyFont="1" applyBorder="1" applyProtection="1">
      <protection locked="0"/>
    </xf>
    <xf numFmtId="49" fontId="7" fillId="0" borderId="52" xfId="0" applyNumberFormat="1" applyFont="1" applyBorder="1" applyAlignment="1" applyProtection="1">
      <alignment horizontal="center"/>
      <protection locked="0"/>
    </xf>
    <xf numFmtId="164" fontId="7" fillId="0" borderId="44" xfId="0" applyNumberFormat="1" applyFont="1" applyBorder="1" applyProtection="1">
      <protection locked="0"/>
    </xf>
    <xf numFmtId="164" fontId="7" fillId="0" borderId="45" xfId="0" applyNumberFormat="1" applyFont="1" applyBorder="1" applyProtection="1">
      <protection locked="0"/>
    </xf>
    <xf numFmtId="168" fontId="7" fillId="0" borderId="45" xfId="0" applyNumberFormat="1" applyFont="1" applyBorder="1" applyProtection="1">
      <protection locked="0"/>
    </xf>
    <xf numFmtId="2" fontId="7" fillId="0" borderId="45" xfId="0" applyNumberFormat="1" applyFont="1" applyBorder="1" applyProtection="1">
      <protection locked="0"/>
    </xf>
    <xf numFmtId="164" fontId="7" fillId="0" borderId="53" xfId="0" applyNumberFormat="1" applyFont="1" applyBorder="1" applyProtection="1">
      <protection locked="0"/>
    </xf>
    <xf numFmtId="166" fontId="7" fillId="0" borderId="47" xfId="0" applyNumberFormat="1" applyFont="1" applyBorder="1" applyProtection="1">
      <protection locked="0"/>
    </xf>
    <xf numFmtId="0" fontId="0" fillId="2" borderId="54" xfId="0" applyFill="1" applyBorder="1" applyProtection="1">
      <protection locked="0"/>
    </xf>
    <xf numFmtId="49" fontId="0" fillId="0" borderId="55" xfId="0" applyNumberFormat="1" applyBorder="1" applyAlignment="1" applyProtection="1">
      <alignment horizontal="center"/>
      <protection locked="0"/>
    </xf>
    <xf numFmtId="164" fontId="0" fillId="0" borderId="56" xfId="0" applyNumberFormat="1" applyBorder="1" applyProtection="1">
      <protection locked="0"/>
    </xf>
    <xf numFmtId="164" fontId="0" fillId="0" borderId="47" xfId="0" applyNumberFormat="1" applyBorder="1" applyProtection="1">
      <protection locked="0"/>
    </xf>
    <xf numFmtId="49" fontId="0" fillId="0" borderId="51" xfId="0" applyNumberFormat="1" applyBorder="1" applyAlignment="1" applyProtection="1">
      <alignment horizontal="center"/>
    </xf>
    <xf numFmtId="164" fontId="0" fillId="0" borderId="57" xfId="0" applyNumberFormat="1" applyBorder="1" applyProtection="1"/>
    <xf numFmtId="164" fontId="0" fillId="0" borderId="58" xfId="0" applyNumberFormat="1" applyBorder="1" applyProtection="1"/>
    <xf numFmtId="164" fontId="0" fillId="0" borderId="59" xfId="0" applyNumberFormat="1" applyBorder="1" applyProtection="1"/>
    <xf numFmtId="49" fontId="7" fillId="0" borderId="26" xfId="0" applyNumberFormat="1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right"/>
      <protection locked="0"/>
    </xf>
    <xf numFmtId="164" fontId="4" fillId="0" borderId="23" xfId="0" applyNumberFormat="1" applyFont="1" applyBorder="1" applyProtection="1"/>
    <xf numFmtId="0" fontId="7" fillId="0" borderId="0" xfId="0" applyFont="1"/>
    <xf numFmtId="0" fontId="0" fillId="0" borderId="27" xfId="0" applyBorder="1" applyAlignment="1" applyProtection="1">
      <alignment horizontal="center"/>
    </xf>
    <xf numFmtId="0" fontId="0" fillId="0" borderId="38" xfId="0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0" fillId="0" borderId="60" xfId="0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26" xfId="0" applyBorder="1" applyAlignment="1" applyProtection="1">
      <alignment horizontal="center"/>
    </xf>
    <xf numFmtId="0" fontId="5" fillId="0" borderId="35" xfId="0" applyFont="1" applyBorder="1" applyAlignment="1" applyProtection="1">
      <alignment horizontal="center" vertical="center"/>
    </xf>
    <xf numFmtId="0" fontId="5" fillId="0" borderId="51" xfId="0" applyFont="1" applyBorder="1" applyAlignment="1" applyProtection="1">
      <alignment horizontal="center" vertical="center"/>
    </xf>
    <xf numFmtId="0" fontId="5" fillId="0" borderId="39" xfId="0" applyFont="1" applyBorder="1" applyAlignment="1" applyProtection="1">
      <alignment horizontal="center" vertical="center"/>
    </xf>
    <xf numFmtId="0" fontId="5" fillId="0" borderId="28" xfId="0" applyFont="1" applyBorder="1" applyAlignment="1" applyProtection="1">
      <alignment horizontal="center" vertical="center"/>
    </xf>
    <xf numFmtId="0" fontId="5" fillId="0" borderId="61" xfId="0" applyFont="1" applyBorder="1" applyAlignment="1" applyProtection="1">
      <alignment horizontal="center" vertical="center"/>
    </xf>
    <xf numFmtId="0" fontId="5" fillId="0" borderId="46" xfId="0" applyFont="1" applyBorder="1" applyAlignment="1" applyProtection="1">
      <alignment horizontal="center" vertical="center"/>
    </xf>
    <xf numFmtId="0" fontId="4" fillId="0" borderId="24" xfId="0" applyFont="1" applyBorder="1" applyAlignment="1" applyProtection="1">
      <alignment horizontal="center"/>
    </xf>
    <xf numFmtId="164" fontId="8" fillId="0" borderId="8" xfId="0" applyNumberFormat="1" applyFont="1" applyBorder="1" applyProtection="1">
      <protection locked="0"/>
    </xf>
    <xf numFmtId="0" fontId="8" fillId="0" borderId="0" xfId="0" applyFont="1" applyProtection="1">
      <protection locked="0"/>
    </xf>
    <xf numFmtId="164" fontId="0" fillId="0" borderId="0" xfId="0" applyNumberFormat="1"/>
    <xf numFmtId="164" fontId="4" fillId="0" borderId="0" xfId="0" applyNumberFormat="1" applyFont="1"/>
    <xf numFmtId="0" fontId="4" fillId="4" borderId="0" xfId="0" applyFont="1" applyFill="1" applyProtection="1">
      <protection locked="0"/>
    </xf>
    <xf numFmtId="0" fontId="0" fillId="4" borderId="0" xfId="0" applyFill="1" applyProtection="1">
      <protection locked="0"/>
    </xf>
    <xf numFmtId="49" fontId="4" fillId="0" borderId="3" xfId="0" applyNumberFormat="1" applyFont="1" applyBorder="1" applyAlignment="1" applyProtection="1">
      <alignment horizontal="center"/>
    </xf>
    <xf numFmtId="0" fontId="9" fillId="0" borderId="0" xfId="0" applyFont="1" applyProtection="1">
      <protection locked="0"/>
    </xf>
    <xf numFmtId="168" fontId="7" fillId="0" borderId="37" xfId="0" applyNumberFormat="1" applyFont="1" applyBorder="1" applyProtection="1">
      <protection locked="0"/>
    </xf>
    <xf numFmtId="0" fontId="10" fillId="0" borderId="0" xfId="0" applyFont="1"/>
    <xf numFmtId="49" fontId="4" fillId="0" borderId="1" xfId="0" applyNumberFormat="1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169" fontId="0" fillId="0" borderId="46" xfId="0" applyNumberFormat="1" applyBorder="1" applyAlignment="1" applyProtection="1">
      <alignment horizontal="right"/>
      <protection locked="0"/>
    </xf>
    <xf numFmtId="165" fontId="0" fillId="0" borderId="46" xfId="0" applyNumberFormat="1" applyBorder="1" applyAlignment="1" applyProtection="1">
      <alignment horizontal="right"/>
      <protection locked="0"/>
    </xf>
    <xf numFmtId="169" fontId="11" fillId="0" borderId="10" xfId="0" applyNumberFormat="1" applyFont="1" applyFill="1" applyBorder="1" applyProtection="1"/>
    <xf numFmtId="0" fontId="6" fillId="0" borderId="0" xfId="0" applyFont="1" applyProtection="1">
      <protection locked="0"/>
    </xf>
    <xf numFmtId="15" fontId="0" fillId="0" borderId="0" xfId="0" applyNumberFormat="1" applyProtection="1">
      <protection locked="0"/>
    </xf>
    <xf numFmtId="168" fontId="4" fillId="4" borderId="46" xfId="0" applyNumberFormat="1" applyFont="1" applyFill="1" applyBorder="1" applyAlignment="1" applyProtection="1">
      <alignment horizontal="right"/>
      <protection locked="0"/>
    </xf>
    <xf numFmtId="49" fontId="4" fillId="0" borderId="0" xfId="0" applyNumberFormat="1" applyFont="1" applyProtection="1">
      <protection locked="0"/>
    </xf>
    <xf numFmtId="0" fontId="0" fillId="0" borderId="0" xfId="0" applyProtection="1">
      <protection locked="0"/>
    </xf>
    <xf numFmtId="165" fontId="0" fillId="0" borderId="8" xfId="0" applyNumberFormat="1" applyBorder="1" applyProtection="1">
      <protection locked="0"/>
    </xf>
    <xf numFmtId="165" fontId="0" fillId="0" borderId="45" xfId="0" applyNumberFormat="1" applyBorder="1" applyProtection="1">
      <protection locked="0"/>
    </xf>
    <xf numFmtId="0" fontId="12" fillId="0" borderId="0" xfId="0" applyFont="1" applyFill="1" applyProtection="1">
      <protection locked="0"/>
    </xf>
    <xf numFmtId="168" fontId="7" fillId="0" borderId="38" xfId="0" applyNumberFormat="1" applyFont="1" applyBorder="1" applyAlignment="1" applyProtection="1">
      <alignment horizontal="right"/>
      <protection locked="0"/>
    </xf>
    <xf numFmtId="168" fontId="0" fillId="0" borderId="19" xfId="0" applyNumberFormat="1" applyBorder="1" applyProtection="1">
      <protection locked="0"/>
    </xf>
    <xf numFmtId="49" fontId="4" fillId="0" borderId="16" xfId="0" applyNumberFormat="1" applyFont="1" applyBorder="1" applyAlignment="1" applyProtection="1">
      <alignment horizontal="center"/>
      <protection locked="0"/>
    </xf>
    <xf numFmtId="49" fontId="4" fillId="0" borderId="1" xfId="0" applyNumberFormat="1" applyFont="1" applyBorder="1" applyAlignment="1" applyProtection="1">
      <alignment horizontal="center"/>
      <protection locked="0"/>
    </xf>
    <xf numFmtId="49" fontId="4" fillId="0" borderId="2" xfId="0" applyNumberFormat="1" applyFont="1" applyBorder="1" applyAlignment="1" applyProtection="1">
      <alignment horizontal="center"/>
      <protection locked="0"/>
    </xf>
    <xf numFmtId="168" fontId="0" fillId="0" borderId="11" xfId="0" applyNumberFormat="1" applyBorder="1" applyProtection="1">
      <protection locked="0"/>
    </xf>
    <xf numFmtId="168" fontId="0" fillId="0" borderId="7" xfId="0" applyNumberFormat="1" applyBorder="1" applyProtection="1">
      <protection locked="0"/>
    </xf>
    <xf numFmtId="168" fontId="0" fillId="0" borderId="10" xfId="0" applyNumberFormat="1" applyBorder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0" fontId="0" fillId="0" borderId="0" xfId="0" applyProtection="1">
      <protection locked="0"/>
    </xf>
    <xf numFmtId="165" fontId="7" fillId="0" borderId="8" xfId="0" applyNumberFormat="1" applyFont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/>
    </xf>
    <xf numFmtId="0" fontId="1" fillId="0" borderId="35" xfId="0" applyFont="1" applyBorder="1" applyAlignment="1" applyProtection="1">
      <alignment horizontal="right"/>
    </xf>
    <xf numFmtId="0" fontId="1" fillId="0" borderId="36" xfId="0" applyFont="1" applyBorder="1" applyAlignment="1" applyProtection="1">
      <alignment horizontal="right"/>
    </xf>
    <xf numFmtId="0" fontId="1" fillId="0" borderId="28" xfId="0" applyFont="1" applyBorder="1" applyAlignment="1" applyProtection="1">
      <alignment horizontal="right"/>
    </xf>
    <xf numFmtId="0" fontId="1" fillId="0" borderId="40" xfId="0" applyFont="1" applyFill="1" applyBorder="1" applyAlignment="1" applyProtection="1">
      <alignment horizontal="right"/>
    </xf>
    <xf numFmtId="164" fontId="1" fillId="0" borderId="38" xfId="0" applyNumberFormat="1" applyFont="1" applyFill="1" applyBorder="1" applyAlignment="1" applyProtection="1">
      <protection locked="0"/>
    </xf>
    <xf numFmtId="0" fontId="1" fillId="0" borderId="41" xfId="0" applyFont="1" applyFill="1" applyBorder="1" applyAlignment="1" applyProtection="1">
      <alignment horizontal="right"/>
    </xf>
    <xf numFmtId="0" fontId="1" fillId="0" borderId="42" xfId="0" applyFont="1" applyFill="1" applyBorder="1" applyAlignment="1" applyProtection="1">
      <alignment horizontal="right"/>
    </xf>
    <xf numFmtId="164" fontId="1" fillId="0" borderId="39" xfId="0" applyNumberFormat="1" applyFont="1" applyFill="1" applyBorder="1" applyAlignment="1" applyProtection="1">
      <protection locked="0"/>
    </xf>
    <xf numFmtId="49" fontId="1" fillId="0" borderId="16" xfId="0" applyNumberFormat="1" applyFont="1" applyBorder="1" applyAlignment="1" applyProtection="1">
      <alignment horizontal="center"/>
      <protection locked="0"/>
    </xf>
    <xf numFmtId="49" fontId="1" fillId="0" borderId="2" xfId="0" applyNumberFormat="1" applyFont="1" applyBorder="1" applyAlignment="1" applyProtection="1">
      <alignment horizontal="center"/>
      <protection locked="0"/>
    </xf>
    <xf numFmtId="49" fontId="1" fillId="0" borderId="1" xfId="0" applyNumberFormat="1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164" fontId="1" fillId="0" borderId="5" xfId="0" applyNumberFormat="1" applyFont="1" applyBorder="1" applyProtection="1">
      <protection locked="0"/>
    </xf>
    <xf numFmtId="168" fontId="1" fillId="0" borderId="8" xfId="0" applyNumberFormat="1" applyFont="1" applyBorder="1" applyProtection="1">
      <protection locked="0"/>
    </xf>
    <xf numFmtId="168" fontId="1" fillId="0" borderId="18" xfId="0" applyNumberFormat="1" applyFont="1" applyBorder="1" applyProtection="1">
      <protection locked="0"/>
    </xf>
    <xf numFmtId="164" fontId="1" fillId="0" borderId="8" xfId="0" applyNumberFormat="1" applyFont="1" applyBorder="1" applyProtection="1">
      <protection locked="0"/>
    </xf>
    <xf numFmtId="168" fontId="1" fillId="0" borderId="19" xfId="0" applyNumberFormat="1" applyFont="1" applyBorder="1" applyProtection="1">
      <protection locked="0"/>
    </xf>
    <xf numFmtId="168" fontId="1" fillId="0" borderId="11" xfId="0" applyNumberFormat="1" applyFont="1" applyBorder="1" applyProtection="1">
      <protection locked="0"/>
    </xf>
    <xf numFmtId="164" fontId="1" fillId="0" borderId="11" xfId="0" applyNumberFormat="1" applyFont="1" applyBorder="1" applyProtection="1">
      <protection locked="0"/>
    </xf>
    <xf numFmtId="164" fontId="1" fillId="0" borderId="7" xfId="0" applyNumberFormat="1" applyFont="1" applyBorder="1" applyProtection="1">
      <protection locked="0"/>
    </xf>
    <xf numFmtId="164" fontId="1" fillId="0" borderId="10" xfId="0" applyNumberFormat="1" applyFont="1" applyBorder="1" applyProtection="1">
      <protection locked="0"/>
    </xf>
    <xf numFmtId="0" fontId="0" fillId="0" borderId="0" xfId="0" applyProtection="1">
      <protection locked="0"/>
    </xf>
    <xf numFmtId="0" fontId="0" fillId="0" borderId="51" xfId="0" applyBorder="1" applyAlignment="1" applyProtection="1">
      <alignment horizontal="center"/>
    </xf>
    <xf numFmtId="0" fontId="0" fillId="0" borderId="0" xfId="0" applyProtection="1">
      <protection locked="0"/>
    </xf>
    <xf numFmtId="0" fontId="1" fillId="0" borderId="9" xfId="0" applyFont="1" applyBorder="1" applyAlignment="1" applyProtection="1">
      <alignment horizontal="right"/>
    </xf>
    <xf numFmtId="49" fontId="0" fillId="0" borderId="63" xfId="0" applyNumberFormat="1" applyBorder="1" applyAlignment="1" applyProtection="1">
      <alignment horizontal="center"/>
    </xf>
    <xf numFmtId="49" fontId="0" fillId="0" borderId="0" xfId="0" applyNumberFormat="1" applyBorder="1" applyAlignment="1" applyProtection="1">
      <alignment horizontal="center"/>
    </xf>
    <xf numFmtId="0" fontId="0" fillId="2" borderId="55" xfId="0" applyFill="1" applyBorder="1" applyProtection="1"/>
    <xf numFmtId="0" fontId="0" fillId="0" borderId="0" xfId="0" applyBorder="1" applyAlignment="1" applyProtection="1">
      <alignment horizontal="center"/>
    </xf>
    <xf numFmtId="0" fontId="0" fillId="0" borderId="0" xfId="0" applyNumberFormat="1" applyBorder="1" applyAlignment="1" applyProtection="1">
      <alignment horizontal="center"/>
    </xf>
    <xf numFmtId="164" fontId="0" fillId="0" borderId="0" xfId="0" applyNumberFormat="1" applyBorder="1" applyProtection="1"/>
    <xf numFmtId="168" fontId="13" fillId="0" borderId="8" xfId="0" applyNumberFormat="1" applyFont="1" applyBorder="1" applyProtection="1">
      <protection locked="0"/>
    </xf>
    <xf numFmtId="2" fontId="13" fillId="0" borderId="8" xfId="0" applyNumberFormat="1" applyFont="1" applyBorder="1" applyProtection="1">
      <protection locked="0"/>
    </xf>
    <xf numFmtId="166" fontId="13" fillId="0" borderId="11" xfId="0" applyNumberFormat="1" applyFont="1" applyBorder="1" applyProtection="1">
      <protection locked="0"/>
    </xf>
    <xf numFmtId="49" fontId="13" fillId="0" borderId="52" xfId="0" applyNumberFormat="1" applyFont="1" applyBorder="1" applyAlignment="1" applyProtection="1">
      <alignment horizontal="center"/>
      <protection locked="0"/>
    </xf>
    <xf numFmtId="164" fontId="13" fillId="0" borderId="44" xfId="0" applyNumberFormat="1" applyFont="1" applyBorder="1" applyProtection="1">
      <protection locked="0"/>
    </xf>
    <xf numFmtId="164" fontId="13" fillId="0" borderId="45" xfId="0" applyNumberFormat="1" applyFont="1" applyBorder="1" applyProtection="1">
      <protection locked="0"/>
    </xf>
    <xf numFmtId="168" fontId="13" fillId="0" borderId="45" xfId="0" applyNumberFormat="1" applyFont="1" applyBorder="1" applyProtection="1">
      <protection locked="0"/>
    </xf>
    <xf numFmtId="0" fontId="0" fillId="0" borderId="0" xfId="0" applyFont="1" applyProtection="1">
      <protection locked="0"/>
    </xf>
    <xf numFmtId="168" fontId="13" fillId="0" borderId="38" xfId="0" applyNumberFormat="1" applyFont="1" applyBorder="1" applyAlignment="1" applyProtection="1">
      <alignment horizontal="right"/>
      <protection locked="0"/>
    </xf>
    <xf numFmtId="0" fontId="14" fillId="0" borderId="1" xfId="0" applyFont="1" applyBorder="1" applyAlignment="1" applyProtection="1">
      <alignment horizontal="center"/>
    </xf>
    <xf numFmtId="168" fontId="15" fillId="0" borderId="0" xfId="0" applyNumberFormat="1" applyFont="1" applyBorder="1" applyProtection="1">
      <protection locked="0"/>
    </xf>
    <xf numFmtId="0" fontId="14" fillId="0" borderId="35" xfId="0" applyFont="1" applyBorder="1" applyAlignment="1" applyProtection="1">
      <alignment horizontal="right"/>
    </xf>
    <xf numFmtId="0" fontId="14" fillId="0" borderId="36" xfId="0" applyFont="1" applyBorder="1" applyAlignment="1" applyProtection="1">
      <alignment horizontal="right"/>
    </xf>
    <xf numFmtId="0" fontId="1" fillId="0" borderId="0" xfId="0" applyFont="1"/>
    <xf numFmtId="0" fontId="14" fillId="0" borderId="28" xfId="0" applyFont="1" applyBorder="1" applyAlignment="1" applyProtection="1">
      <alignment horizontal="right"/>
    </xf>
    <xf numFmtId="164" fontId="0" fillId="0" borderId="10" xfId="0" applyNumberFormat="1" applyBorder="1" applyAlignment="1" applyProtection="1">
      <alignment horizontal="right"/>
      <protection locked="0"/>
    </xf>
    <xf numFmtId="0" fontId="0" fillId="0" borderId="61" xfId="0" applyBorder="1"/>
    <xf numFmtId="0" fontId="7" fillId="0" borderId="30" xfId="0" applyFont="1" applyBorder="1"/>
    <xf numFmtId="168" fontId="13" fillId="0" borderId="37" xfId="0" applyNumberFormat="1" applyFont="1" applyBorder="1" applyProtection="1">
      <protection locked="0"/>
    </xf>
    <xf numFmtId="168" fontId="13" fillId="0" borderId="22" xfId="0" applyNumberFormat="1" applyFont="1" applyBorder="1" applyProtection="1">
      <protection locked="0"/>
    </xf>
    <xf numFmtId="168" fontId="13" fillId="0" borderId="44" xfId="0" applyNumberFormat="1" applyFont="1" applyBorder="1" applyProtection="1">
      <protection locked="0"/>
    </xf>
    <xf numFmtId="168" fontId="13" fillId="0" borderId="64" xfId="0" applyNumberFormat="1" applyFont="1" applyBorder="1" applyProtection="1">
      <protection locked="0"/>
    </xf>
    <xf numFmtId="168" fontId="13" fillId="0" borderId="18" xfId="0" applyNumberFormat="1" applyFont="1" applyBorder="1" applyProtection="1">
      <protection locked="0"/>
    </xf>
    <xf numFmtId="168" fontId="13" fillId="0" borderId="33" xfId="0" applyNumberFormat="1" applyFont="1" applyBorder="1" applyProtection="1">
      <protection locked="0"/>
    </xf>
    <xf numFmtId="168" fontId="15" fillId="0" borderId="18" xfId="0" applyNumberFormat="1" applyFont="1" applyBorder="1" applyProtection="1">
      <protection locked="0"/>
    </xf>
    <xf numFmtId="168" fontId="15" fillId="0" borderId="8" xfId="0" applyNumberFormat="1" applyFont="1" applyBorder="1" applyProtection="1">
      <protection locked="0"/>
    </xf>
    <xf numFmtId="168" fontId="15" fillId="0" borderId="45" xfId="0" applyNumberFormat="1" applyFont="1" applyBorder="1" applyProtection="1">
      <protection locked="0"/>
    </xf>
    <xf numFmtId="164" fontId="15" fillId="0" borderId="33" xfId="0" applyNumberFormat="1" applyFont="1" applyBorder="1" applyProtection="1">
      <protection locked="0"/>
    </xf>
    <xf numFmtId="164" fontId="15" fillId="0" borderId="5" xfId="0" applyNumberFormat="1" applyFont="1" applyBorder="1"/>
    <xf numFmtId="164" fontId="0" fillId="0" borderId="5" xfId="0" applyNumberFormat="1" applyBorder="1"/>
    <xf numFmtId="164" fontId="0" fillId="0" borderId="36" xfId="0" applyNumberFormat="1" applyBorder="1"/>
    <xf numFmtId="168" fontId="13" fillId="0" borderId="32" xfId="0" applyNumberFormat="1" applyFont="1" applyBorder="1" applyProtection="1">
      <protection locked="0"/>
    </xf>
    <xf numFmtId="0" fontId="0" fillId="0" borderId="5" xfId="0" applyBorder="1"/>
    <xf numFmtId="164" fontId="7" fillId="0" borderId="33" xfId="0" applyNumberFormat="1" applyFont="1" applyBorder="1" applyProtection="1">
      <protection locked="0"/>
    </xf>
    <xf numFmtId="164" fontId="7" fillId="0" borderId="8" xfId="0" applyNumberFormat="1" applyFont="1" applyBorder="1"/>
    <xf numFmtId="2" fontId="13" fillId="0" borderId="18" xfId="0" applyNumberFormat="1" applyFont="1" applyBorder="1" applyProtection="1">
      <protection locked="0"/>
    </xf>
    <xf numFmtId="2" fontId="13" fillId="0" borderId="45" xfId="0" applyNumberFormat="1" applyFont="1" applyBorder="1" applyProtection="1">
      <protection locked="0"/>
    </xf>
    <xf numFmtId="2" fontId="13" fillId="0" borderId="33" xfId="0" applyNumberFormat="1" applyFont="1" applyBorder="1" applyProtection="1">
      <protection locked="0"/>
    </xf>
    <xf numFmtId="2" fontId="7" fillId="0" borderId="14" xfId="0" applyNumberFormat="1" applyFont="1" applyBorder="1"/>
    <xf numFmtId="0" fontId="16" fillId="0" borderId="7" xfId="0" applyFont="1" applyBorder="1" applyAlignment="1" applyProtection="1">
      <alignment horizontal="right"/>
    </xf>
    <xf numFmtId="2" fontId="16" fillId="0" borderId="0" xfId="0" applyNumberFormat="1" applyFont="1" applyBorder="1" applyProtection="1">
      <protection locked="0"/>
    </xf>
    <xf numFmtId="2" fontId="16" fillId="0" borderId="8" xfId="0" applyNumberFormat="1" applyFont="1" applyBorder="1" applyProtection="1">
      <protection locked="0"/>
    </xf>
    <xf numFmtId="2" fontId="16" fillId="0" borderId="45" xfId="0" applyNumberFormat="1" applyFont="1" applyBorder="1" applyProtection="1">
      <protection locked="0"/>
    </xf>
    <xf numFmtId="2" fontId="16" fillId="0" borderId="33" xfId="0" applyNumberFormat="1" applyFont="1" applyBorder="1" applyProtection="1">
      <protection locked="0"/>
    </xf>
    <xf numFmtId="164" fontId="13" fillId="0" borderId="8" xfId="0" applyNumberFormat="1" applyFont="1" applyBorder="1" applyProtection="1">
      <protection locked="0"/>
    </xf>
    <xf numFmtId="0" fontId="0" fillId="0" borderId="8" xfId="0" applyBorder="1"/>
    <xf numFmtId="164" fontId="13" fillId="0" borderId="50" xfId="0" applyNumberFormat="1" applyFont="1" applyBorder="1" applyProtection="1">
      <protection locked="0"/>
    </xf>
    <xf numFmtId="164" fontId="13" fillId="0" borderId="53" xfId="0" applyNumberFormat="1" applyFont="1" applyBorder="1" applyProtection="1">
      <protection locked="0"/>
    </xf>
    <xf numFmtId="168" fontId="13" fillId="0" borderId="19" xfId="0" applyNumberFormat="1" applyFont="1" applyBorder="1" applyProtection="1">
      <protection locked="0"/>
    </xf>
    <xf numFmtId="0" fontId="13" fillId="0" borderId="11" xfId="0" applyNumberFormat="1" applyFont="1" applyBorder="1" applyProtection="1">
      <protection locked="0"/>
    </xf>
    <xf numFmtId="0" fontId="13" fillId="0" borderId="47" xfId="0" applyNumberFormat="1" applyFont="1" applyBorder="1" applyProtection="1">
      <protection locked="0"/>
    </xf>
    <xf numFmtId="166" fontId="13" fillId="0" borderId="34" xfId="0" applyNumberFormat="1" applyFont="1" applyBorder="1" applyProtection="1">
      <protection locked="0"/>
    </xf>
    <xf numFmtId="0" fontId="13" fillId="2" borderId="14" xfId="0" applyFont="1" applyFill="1" applyBorder="1" applyProtection="1">
      <protection locked="0"/>
    </xf>
    <xf numFmtId="0" fontId="0" fillId="5" borderId="36" xfId="0" applyFill="1" applyBorder="1" applyProtection="1">
      <protection locked="0"/>
    </xf>
    <xf numFmtId="0" fontId="0" fillId="5" borderId="14" xfId="0" applyFill="1" applyBorder="1"/>
    <xf numFmtId="164" fontId="0" fillId="0" borderId="64" xfId="0" applyNumberFormat="1" applyBorder="1" applyProtection="1"/>
    <xf numFmtId="164" fontId="0" fillId="0" borderId="33" xfId="0" applyNumberFormat="1" applyBorder="1" applyProtection="1"/>
    <xf numFmtId="0" fontId="0" fillId="0" borderId="30" xfId="0" applyBorder="1"/>
    <xf numFmtId="168" fontId="0" fillId="0" borderId="6" xfId="0" applyNumberFormat="1" applyBorder="1" applyProtection="1"/>
    <xf numFmtId="0" fontId="2" fillId="0" borderId="61" xfId="0" applyFont="1" applyBorder="1" applyProtection="1">
      <protection locked="0"/>
    </xf>
    <xf numFmtId="0" fontId="0" fillId="0" borderId="61" xfId="0" applyBorder="1" applyAlignment="1" applyProtection="1">
      <alignment horizontal="right"/>
      <protection locked="0"/>
    </xf>
    <xf numFmtId="0" fontId="0" fillId="0" borderId="61" xfId="0" applyBorder="1" applyProtection="1">
      <protection locked="0"/>
    </xf>
    <xf numFmtId="0" fontId="1" fillId="0" borderId="61" xfId="0" applyFont="1" applyBorder="1"/>
    <xf numFmtId="0" fontId="0" fillId="0" borderId="67" xfId="0" applyBorder="1"/>
    <xf numFmtId="168" fontId="13" fillId="0" borderId="5" xfId="0" applyNumberFormat="1" applyFont="1" applyBorder="1" applyProtection="1">
      <protection locked="0"/>
    </xf>
    <xf numFmtId="0" fontId="0" fillId="0" borderId="17" xfId="0" applyBorder="1"/>
    <xf numFmtId="0" fontId="0" fillId="0" borderId="18" xfId="0" applyBorder="1"/>
    <xf numFmtId="164" fontId="15" fillId="0" borderId="18" xfId="0" applyNumberFormat="1" applyFont="1" applyBorder="1" applyProtection="1">
      <protection locked="0"/>
    </xf>
    <xf numFmtId="164" fontId="15" fillId="0" borderId="8" xfId="0" applyNumberFormat="1" applyFont="1" applyBorder="1" applyProtection="1">
      <protection locked="0"/>
    </xf>
    <xf numFmtId="164" fontId="15" fillId="0" borderId="45" xfId="0" applyNumberFormat="1" applyFont="1" applyBorder="1" applyProtection="1">
      <protection locked="0"/>
    </xf>
    <xf numFmtId="0" fontId="15" fillId="0" borderId="18" xfId="0" applyFont="1" applyBorder="1"/>
    <xf numFmtId="164" fontId="13" fillId="0" borderId="18" xfId="0" applyNumberFormat="1" applyFont="1" applyBorder="1" applyProtection="1">
      <protection locked="0"/>
    </xf>
    <xf numFmtId="2" fontId="7" fillId="0" borderId="18" xfId="0" applyNumberFormat="1" applyFont="1" applyBorder="1"/>
    <xf numFmtId="2" fontId="7" fillId="0" borderId="8" xfId="0" applyNumberFormat="1" applyFont="1" applyBorder="1"/>
    <xf numFmtId="0" fontId="7" fillId="0" borderId="18" xfId="0" applyFont="1" applyBorder="1"/>
    <xf numFmtId="0" fontId="7" fillId="0" borderId="8" xfId="0" applyFont="1" applyBorder="1"/>
    <xf numFmtId="166" fontId="13" fillId="0" borderId="19" xfId="0" applyNumberFormat="1" applyFont="1" applyBorder="1" applyProtection="1">
      <protection locked="0"/>
    </xf>
    <xf numFmtId="166" fontId="13" fillId="0" borderId="47" xfId="0" applyNumberFormat="1" applyFont="1" applyBorder="1" applyProtection="1">
      <protection locked="0"/>
    </xf>
    <xf numFmtId="164" fontId="0" fillId="0" borderId="6" xfId="0" applyNumberFormat="1" applyBorder="1" applyProtection="1"/>
    <xf numFmtId="0" fontId="15" fillId="0" borderId="0" xfId="0" applyFont="1"/>
    <xf numFmtId="168" fontId="16" fillId="0" borderId="45" xfId="0" applyNumberFormat="1" applyFont="1" applyBorder="1" applyProtection="1">
      <protection locked="0"/>
    </xf>
    <xf numFmtId="166" fontId="13" fillId="0" borderId="69" xfId="0" applyNumberFormat="1" applyFont="1" applyFill="1" applyBorder="1" applyProtection="1">
      <protection locked="0"/>
    </xf>
    <xf numFmtId="2" fontId="13" fillId="0" borderId="37" xfId="0" applyNumberFormat="1" applyFont="1" applyBorder="1" applyProtection="1">
      <protection locked="0"/>
    </xf>
    <xf numFmtId="2" fontId="13" fillId="0" borderId="22" xfId="0" applyNumberFormat="1" applyFont="1" applyBorder="1" applyProtection="1">
      <protection locked="0"/>
    </xf>
    <xf numFmtId="2" fontId="13" fillId="0" borderId="5" xfId="0" applyNumberFormat="1" applyFont="1" applyBorder="1" applyProtection="1">
      <protection locked="0"/>
    </xf>
    <xf numFmtId="2" fontId="13" fillId="0" borderId="44" xfId="0" applyNumberFormat="1" applyFont="1" applyBorder="1" applyProtection="1">
      <protection locked="0"/>
    </xf>
    <xf numFmtId="168" fontId="13" fillId="0" borderId="54" xfId="0" applyNumberFormat="1" applyFont="1" applyFill="1" applyBorder="1" applyProtection="1">
      <protection locked="0"/>
    </xf>
    <xf numFmtId="0" fontId="1" fillId="0" borderId="0" xfId="0" applyFont="1" applyBorder="1" applyAlignment="1" applyProtection="1">
      <alignment horizontal="right"/>
    </xf>
    <xf numFmtId="2" fontId="17" fillId="0" borderId="8" xfId="0" applyNumberFormat="1" applyFont="1" applyBorder="1" applyProtection="1">
      <protection locked="0"/>
    </xf>
    <xf numFmtId="2" fontId="13" fillId="0" borderId="54" xfId="0" applyNumberFormat="1" applyFont="1" applyFill="1" applyBorder="1" applyProtection="1">
      <protection locked="0"/>
    </xf>
    <xf numFmtId="0" fontId="0" fillId="0" borderId="60" xfId="0" applyBorder="1" applyAlignment="1" applyProtection="1">
      <alignment horizontal="center"/>
    </xf>
    <xf numFmtId="0" fontId="0" fillId="0" borderId="51" xfId="0" applyBorder="1" applyAlignment="1" applyProtection="1">
      <alignment horizontal="center"/>
    </xf>
    <xf numFmtId="0" fontId="0" fillId="0" borderId="0" xfId="0" applyProtection="1">
      <protection locked="0"/>
    </xf>
    <xf numFmtId="49" fontId="7" fillId="0" borderId="51" xfId="0" applyNumberFormat="1" applyFont="1" applyBorder="1" applyAlignment="1" applyProtection="1">
      <alignment horizontal="center"/>
      <protection locked="0"/>
    </xf>
    <xf numFmtId="164" fontId="7" fillId="0" borderId="57" xfId="0" applyNumberFormat="1" applyFont="1" applyBorder="1" applyProtection="1">
      <protection locked="0"/>
    </xf>
    <xf numFmtId="164" fontId="7" fillId="0" borderId="58" xfId="0" applyNumberFormat="1" applyFont="1" applyBorder="1" applyProtection="1">
      <protection locked="0"/>
    </xf>
    <xf numFmtId="168" fontId="7" fillId="0" borderId="58" xfId="0" applyNumberFormat="1" applyFont="1" applyBorder="1" applyProtection="1">
      <protection locked="0"/>
    </xf>
    <xf numFmtId="2" fontId="7" fillId="0" borderId="58" xfId="0" applyNumberFormat="1" applyFont="1" applyBorder="1" applyProtection="1">
      <protection locked="0"/>
    </xf>
    <xf numFmtId="164" fontId="7" fillId="0" borderId="70" xfId="0" applyNumberFormat="1" applyFont="1" applyBorder="1" applyProtection="1">
      <protection locked="0"/>
    </xf>
    <xf numFmtId="166" fontId="7" fillId="0" borderId="59" xfId="0" applyNumberFormat="1" applyFont="1" applyBorder="1" applyProtection="1">
      <protection locked="0"/>
    </xf>
    <xf numFmtId="0" fontId="0" fillId="2" borderId="0" xfId="0" applyFill="1" applyBorder="1" applyProtection="1">
      <protection locked="0"/>
    </xf>
    <xf numFmtId="49" fontId="0" fillId="0" borderId="60" xfId="0" applyNumberFormat="1" applyBorder="1" applyAlignment="1" applyProtection="1">
      <alignment horizontal="center"/>
      <protection locked="0"/>
    </xf>
    <xf numFmtId="164" fontId="0" fillId="0" borderId="66" xfId="0" applyNumberFormat="1" applyBorder="1" applyProtection="1">
      <protection locked="0"/>
    </xf>
    <xf numFmtId="164" fontId="0" fillId="0" borderId="58" xfId="0" applyNumberFormat="1" applyBorder="1" applyProtection="1">
      <protection locked="0"/>
    </xf>
    <xf numFmtId="164" fontId="0" fillId="0" borderId="59" xfId="0" applyNumberFormat="1" applyBorder="1" applyProtection="1">
      <protection locked="0"/>
    </xf>
    <xf numFmtId="0" fontId="0" fillId="0" borderId="63" xfId="0" applyNumberFormat="1" applyBorder="1" applyAlignment="1" applyProtection="1">
      <alignment horizontal="center"/>
    </xf>
    <xf numFmtId="165" fontId="7" fillId="0" borderId="45" xfId="0" applyNumberFormat="1" applyFont="1" applyBorder="1" applyProtection="1">
      <protection locked="0"/>
    </xf>
    <xf numFmtId="0" fontId="0" fillId="0" borderId="51" xfId="0" applyBorder="1" applyAlignment="1" applyProtection="1">
      <alignment horizontal="center"/>
    </xf>
    <xf numFmtId="0" fontId="0" fillId="0" borderId="0" xfId="0" applyProtection="1">
      <protection locked="0"/>
    </xf>
    <xf numFmtId="0" fontId="0" fillId="0" borderId="27" xfId="0" applyBorder="1" applyAlignment="1" applyProtection="1">
      <alignment horizontal="center"/>
    </xf>
    <xf numFmtId="0" fontId="0" fillId="0" borderId="38" xfId="0" applyBorder="1" applyAlignment="1" applyProtection="1">
      <alignment horizontal="center"/>
    </xf>
    <xf numFmtId="0" fontId="4" fillId="2" borderId="13" xfId="0" applyFont="1" applyFill="1" applyBorder="1" applyAlignment="1" applyProtection="1">
      <alignment horizontal="right"/>
    </xf>
    <xf numFmtId="0" fontId="4" fillId="2" borderId="54" xfId="0" applyFont="1" applyFill="1" applyBorder="1" applyAlignment="1" applyProtection="1">
      <alignment horizontal="right"/>
    </xf>
    <xf numFmtId="0" fontId="0" fillId="0" borderId="0" xfId="0" applyProtection="1">
      <protection locked="0"/>
    </xf>
    <xf numFmtId="0" fontId="0" fillId="0" borderId="35" xfId="0" applyBorder="1" applyAlignment="1" applyProtection="1">
      <alignment horizontal="center"/>
    </xf>
    <xf numFmtId="0" fontId="0" fillId="0" borderId="51" xfId="0" applyBorder="1" applyAlignment="1" applyProtection="1">
      <alignment horizontal="center"/>
    </xf>
    <xf numFmtId="0" fontId="4" fillId="0" borderId="28" xfId="0" applyFont="1" applyFill="1" applyBorder="1" applyAlignment="1" applyProtection="1">
      <alignment horizontal="center"/>
      <protection locked="0"/>
    </xf>
    <xf numFmtId="0" fontId="4" fillId="0" borderId="38" xfId="0" applyFont="1" applyFill="1" applyBorder="1" applyAlignment="1" applyProtection="1">
      <alignment horizontal="center"/>
      <protection locked="0"/>
    </xf>
    <xf numFmtId="0" fontId="0" fillId="0" borderId="60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5" fillId="0" borderId="35" xfId="0" applyFont="1" applyBorder="1" applyAlignment="1" applyProtection="1">
      <alignment horizontal="center" vertical="center"/>
    </xf>
    <xf numFmtId="0" fontId="5" fillId="0" borderId="51" xfId="0" applyFont="1" applyBorder="1" applyAlignment="1" applyProtection="1">
      <alignment horizontal="center" vertical="center"/>
    </xf>
    <xf numFmtId="0" fontId="5" fillId="0" borderId="39" xfId="0" applyFont="1" applyBorder="1" applyAlignment="1" applyProtection="1">
      <alignment horizontal="center" vertical="center"/>
    </xf>
    <xf numFmtId="0" fontId="5" fillId="0" borderId="28" xfId="0" applyFont="1" applyBorder="1" applyAlignment="1" applyProtection="1">
      <alignment horizontal="center" vertical="center"/>
    </xf>
    <xf numFmtId="0" fontId="5" fillId="0" borderId="61" xfId="0" applyFont="1" applyBorder="1" applyAlignment="1" applyProtection="1">
      <alignment horizontal="center" vertical="center"/>
    </xf>
    <xf numFmtId="0" fontId="5" fillId="0" borderId="46" xfId="0" applyFont="1" applyBorder="1" applyAlignment="1" applyProtection="1">
      <alignment horizontal="center" vertical="center"/>
    </xf>
    <xf numFmtId="0" fontId="0" fillId="0" borderId="52" xfId="0" applyBorder="1" applyAlignment="1" applyProtection="1">
      <alignment horizontal="center"/>
    </xf>
    <xf numFmtId="0" fontId="1" fillId="2" borderId="13" xfId="0" applyFont="1" applyFill="1" applyBorder="1" applyAlignment="1" applyProtection="1">
      <alignment horizontal="right"/>
    </xf>
    <xf numFmtId="0" fontId="1" fillId="2" borderId="54" xfId="0" applyFont="1" applyFill="1" applyBorder="1" applyAlignment="1" applyProtection="1">
      <alignment horizontal="right"/>
    </xf>
    <xf numFmtId="0" fontId="1" fillId="0" borderId="28" xfId="0" applyFont="1" applyFill="1" applyBorder="1" applyAlignment="1" applyProtection="1">
      <alignment horizontal="center"/>
      <protection locked="0"/>
    </xf>
    <xf numFmtId="0" fontId="1" fillId="0" borderId="38" xfId="0" applyFont="1" applyFill="1" applyBorder="1" applyAlignment="1" applyProtection="1">
      <alignment horizontal="center"/>
      <protection locked="0"/>
    </xf>
    <xf numFmtId="0" fontId="0" fillId="5" borderId="0" xfId="0" applyFill="1" applyBorder="1"/>
    <xf numFmtId="164" fontId="0" fillId="0" borderId="56" xfId="0" applyNumberFormat="1" applyBorder="1"/>
    <xf numFmtId="164" fontId="0" fillId="0" borderId="54" xfId="0" applyNumberFormat="1" applyBorder="1"/>
    <xf numFmtId="0" fontId="0" fillId="0" borderId="56" xfId="0" applyBorder="1"/>
    <xf numFmtId="164" fontId="7" fillId="0" borderId="45" xfId="0" applyNumberFormat="1" applyFont="1" applyBorder="1"/>
    <xf numFmtId="2" fontId="7" fillId="0" borderId="45" xfId="0" applyNumberFormat="1" applyFont="1" applyBorder="1"/>
    <xf numFmtId="2" fontId="16" fillId="0" borderId="45" xfId="0" applyNumberFormat="1" applyFont="1" applyFill="1" applyBorder="1" applyProtection="1">
      <protection locked="0"/>
    </xf>
    <xf numFmtId="168" fontId="0" fillId="0" borderId="0" xfId="0" applyNumberFormat="1"/>
    <xf numFmtId="168" fontId="0" fillId="0" borderId="0" xfId="0" quotePrefix="1" applyNumberFormat="1"/>
    <xf numFmtId="168" fontId="0" fillId="0" borderId="61" xfId="0" applyNumberFormat="1" applyBorder="1"/>
    <xf numFmtId="168" fontId="7" fillId="0" borderId="22" xfId="0" applyNumberFormat="1" applyFont="1" applyBorder="1"/>
    <xf numFmtId="168" fontId="7" fillId="0" borderId="23" xfId="0" applyNumberFormat="1" applyFont="1" applyBorder="1"/>
    <xf numFmtId="168" fontId="7" fillId="0" borderId="8" xfId="0" applyNumberFormat="1" applyFont="1" applyBorder="1"/>
    <xf numFmtId="168" fontId="7" fillId="0" borderId="9" xfId="0" applyNumberFormat="1" applyFont="1" applyBorder="1"/>
    <xf numFmtId="168" fontId="0" fillId="0" borderId="8" xfId="0" applyNumberFormat="1" applyBorder="1"/>
    <xf numFmtId="168" fontId="0" fillId="0" borderId="9" xfId="0" applyNumberFormat="1" applyBorder="1"/>
    <xf numFmtId="168" fontId="7" fillId="0" borderId="45" xfId="0" applyNumberFormat="1" applyFont="1" applyBorder="1"/>
    <xf numFmtId="168" fontId="7" fillId="0" borderId="54" xfId="0" applyNumberFormat="1" applyFont="1" applyBorder="1"/>
    <xf numFmtId="168" fontId="16" fillId="0" borderId="45" xfId="0" applyNumberFormat="1" applyFont="1" applyFill="1" applyBorder="1" applyProtection="1">
      <protection locked="0"/>
    </xf>
    <xf numFmtId="168" fontId="16" fillId="0" borderId="9" xfId="0" applyNumberFormat="1" applyFont="1" applyFill="1" applyBorder="1" applyProtection="1">
      <protection locked="0"/>
    </xf>
    <xf numFmtId="168" fontId="16" fillId="0" borderId="45" xfId="0" applyNumberFormat="1" applyFont="1" applyBorder="1" applyProtection="1">
      <protection locked="0"/>
    </xf>
    <xf numFmtId="168" fontId="0" fillId="5" borderId="0" xfId="0" applyNumberFormat="1" applyFill="1" applyBorder="1"/>
    <xf numFmtId="168" fontId="0" fillId="5" borderId="65" xfId="0" applyNumberFormat="1" applyFill="1" applyBorder="1"/>
    <xf numFmtId="0" fontId="0" fillId="0" borderId="60" xfId="0" applyBorder="1"/>
    <xf numFmtId="0" fontId="0" fillId="0" borderId="71" xfId="0" applyBorder="1"/>
    <xf numFmtId="168" fontId="13" fillId="0" borderId="73" xfId="0" applyNumberFormat="1" applyFont="1" applyBorder="1" applyProtection="1">
      <protection locked="0"/>
    </xf>
    <xf numFmtId="2" fontId="13" fillId="0" borderId="73" xfId="0" applyNumberFormat="1" applyFont="1" applyBorder="1" applyProtection="1">
      <protection locked="0"/>
    </xf>
    <xf numFmtId="168" fontId="16" fillId="0" borderId="73" xfId="0" applyNumberFormat="1" applyFont="1" applyBorder="1" applyProtection="1">
      <protection locked="0"/>
    </xf>
    <xf numFmtId="166" fontId="13" fillId="0" borderId="74" xfId="0" applyNumberFormat="1" applyFont="1" applyBorder="1" applyProtection="1">
      <protection locked="0"/>
    </xf>
    <xf numFmtId="0" fontId="0" fillId="2" borderId="75" xfId="0" applyFill="1" applyBorder="1" applyProtection="1">
      <protection locked="0"/>
    </xf>
    <xf numFmtId="168" fontId="7" fillId="0" borderId="44" xfId="0" applyNumberFormat="1" applyFont="1" applyBorder="1" applyProtection="1">
      <protection locked="0"/>
    </xf>
    <xf numFmtId="168" fontId="7" fillId="0" borderId="72" xfId="0" applyNumberFormat="1" applyFont="1" applyBorder="1" applyProtection="1">
      <protection locked="0"/>
    </xf>
    <xf numFmtId="168" fontId="7" fillId="0" borderId="73" xfId="0" applyNumberFormat="1" applyFont="1" applyBorder="1" applyProtection="1">
      <protection locked="0"/>
    </xf>
    <xf numFmtId="168" fontId="7" fillId="0" borderId="45" xfId="0" applyNumberFormat="1" applyFont="1" applyBorder="1" applyProtection="1">
      <protection locked="0"/>
    </xf>
    <xf numFmtId="168" fontId="7" fillId="0" borderId="73" xfId="0" applyNumberFormat="1" applyFont="1" applyBorder="1" applyProtection="1">
      <protection locked="0"/>
    </xf>
    <xf numFmtId="0" fontId="0" fillId="0" borderId="35" xfId="0" applyBorder="1" applyAlignment="1" applyProtection="1">
      <alignment horizontal="center"/>
    </xf>
    <xf numFmtId="0" fontId="0" fillId="0" borderId="51" xfId="0" applyBorder="1" applyAlignment="1" applyProtection="1">
      <alignment horizontal="center"/>
    </xf>
    <xf numFmtId="0" fontId="0" fillId="0" borderId="0" xfId="0" quotePrefix="1"/>
    <xf numFmtId="0" fontId="2" fillId="0" borderId="35" xfId="0" applyFont="1" applyBorder="1" applyAlignment="1" applyProtection="1"/>
    <xf numFmtId="0" fontId="2" fillId="0" borderId="51" xfId="0" applyFont="1" applyBorder="1" applyAlignment="1" applyProtection="1"/>
    <xf numFmtId="0" fontId="0" fillId="2" borderId="13" xfId="0" applyFill="1" applyBorder="1" applyAlignment="1" applyProtection="1">
      <protection locked="0"/>
    </xf>
    <xf numFmtId="0" fontId="0" fillId="2" borderId="14" xfId="0" applyFill="1" applyBorder="1" applyAlignment="1" applyProtection="1">
      <protection locked="0"/>
    </xf>
    <xf numFmtId="0" fontId="0" fillId="2" borderId="1" xfId="0" applyFill="1" applyBorder="1" applyAlignment="1" applyProtection="1"/>
    <xf numFmtId="0" fontId="0" fillId="2" borderId="2" xfId="0" applyFill="1" applyBorder="1" applyAlignment="1" applyProtection="1"/>
    <xf numFmtId="0" fontId="0" fillId="2" borderId="3" xfId="0" applyFill="1" applyBorder="1" applyAlignment="1" applyProtection="1"/>
    <xf numFmtId="0" fontId="0" fillId="0" borderId="0" xfId="0" applyAlignment="1" applyProtection="1"/>
    <xf numFmtId="0" fontId="0" fillId="0" borderId="0" xfId="0" applyAlignment="1"/>
    <xf numFmtId="164" fontId="7" fillId="0" borderId="44" xfId="0" applyNumberFormat="1" applyFont="1" applyBorder="1" applyProtection="1">
      <protection locked="0"/>
    </xf>
    <xf numFmtId="164" fontId="7" fillId="0" borderId="45" xfId="0" applyNumberFormat="1" applyFont="1" applyBorder="1" applyProtection="1">
      <protection locked="0"/>
    </xf>
    <xf numFmtId="168" fontId="7" fillId="0" borderId="45" xfId="0" applyNumberFormat="1" applyFont="1" applyBorder="1" applyProtection="1">
      <protection locked="0"/>
    </xf>
    <xf numFmtId="0" fontId="0" fillId="2" borderId="0" xfId="0" applyFill="1" applyAlignment="1" applyProtection="1"/>
    <xf numFmtId="0" fontId="5" fillId="0" borderId="35" xfId="0" applyFont="1" applyBorder="1" applyAlignment="1" applyProtection="1">
      <alignment horizontal="center"/>
    </xf>
    <xf numFmtId="0" fontId="5" fillId="0" borderId="51" xfId="0" applyFont="1" applyBorder="1" applyAlignment="1" applyProtection="1">
      <alignment horizontal="center"/>
    </xf>
    <xf numFmtId="0" fontId="5" fillId="0" borderId="28" xfId="0" applyFont="1" applyBorder="1" applyAlignment="1" applyProtection="1">
      <alignment horizontal="center"/>
    </xf>
    <xf numFmtId="0" fontId="5" fillId="0" borderId="61" xfId="0" applyFont="1" applyBorder="1" applyAlignment="1" applyProtection="1">
      <alignment horizontal="center"/>
    </xf>
    <xf numFmtId="0" fontId="0" fillId="0" borderId="0" xfId="0" applyBorder="1" applyAlignment="1" applyProtection="1"/>
    <xf numFmtId="0" fontId="0" fillId="0" borderId="27" xfId="0" applyBorder="1" applyAlignment="1" applyProtection="1">
      <alignment horizontal="center"/>
    </xf>
    <xf numFmtId="0" fontId="0" fillId="0" borderId="38" xfId="0" applyBorder="1" applyAlignment="1" applyProtection="1">
      <alignment horizontal="center"/>
    </xf>
    <xf numFmtId="0" fontId="0" fillId="0" borderId="0" xfId="0" applyProtection="1">
      <protection locked="0"/>
    </xf>
    <xf numFmtId="0" fontId="0" fillId="0" borderId="51" xfId="0" applyBorder="1" applyAlignment="1" applyProtection="1">
      <alignment horizontal="center"/>
    </xf>
    <xf numFmtId="0" fontId="0" fillId="0" borderId="60" xfId="0" applyBorder="1" applyAlignment="1" applyProtection="1">
      <alignment horizontal="center"/>
    </xf>
    <xf numFmtId="0" fontId="0" fillId="0" borderId="61" xfId="0" applyBorder="1" applyAlignment="1" applyProtection="1">
      <alignment horizontal="center"/>
    </xf>
    <xf numFmtId="0" fontId="0" fillId="2" borderId="30" xfId="0" applyFill="1" applyBorder="1" applyProtection="1">
      <protection locked="0"/>
    </xf>
    <xf numFmtId="166" fontId="13" fillId="0" borderId="11" xfId="0" applyNumberFormat="1" applyFont="1" applyFill="1" applyBorder="1" applyProtection="1">
      <protection locked="0"/>
    </xf>
    <xf numFmtId="0" fontId="16" fillId="0" borderId="33" xfId="0" applyFont="1" applyBorder="1" applyAlignment="1" applyProtection="1">
      <alignment horizontal="right"/>
    </xf>
    <xf numFmtId="2" fontId="16" fillId="0" borderId="76" xfId="0" applyNumberFormat="1" applyFont="1" applyBorder="1" applyProtection="1">
      <protection locked="0"/>
    </xf>
    <xf numFmtId="4" fontId="0" fillId="0" borderId="7" xfId="0" applyNumberFormat="1" applyBorder="1" applyProtection="1"/>
    <xf numFmtId="4" fontId="0" fillId="0" borderId="0" xfId="0" applyNumberFormat="1"/>
    <xf numFmtId="1" fontId="7" fillId="0" borderId="24" xfId="0" applyNumberFormat="1" applyFont="1" applyBorder="1" applyAlignment="1" applyProtection="1">
      <alignment horizontal="center"/>
      <protection locked="0"/>
    </xf>
    <xf numFmtId="1" fontId="7" fillId="0" borderId="25" xfId="0" applyNumberFormat="1" applyFont="1" applyBorder="1" applyAlignment="1" applyProtection="1">
      <alignment horizontal="center"/>
      <protection locked="0"/>
    </xf>
    <xf numFmtId="1" fontId="7" fillId="0" borderId="52" xfId="0" applyNumberFormat="1" applyFont="1" applyBorder="1" applyAlignment="1" applyProtection="1">
      <alignment horizontal="center"/>
      <protection locked="0"/>
    </xf>
    <xf numFmtId="1" fontId="7" fillId="0" borderId="43" xfId="0" applyNumberFormat="1" applyFont="1" applyBorder="1"/>
    <xf numFmtId="1" fontId="7" fillId="0" borderId="63" xfId="0" applyNumberFormat="1" applyFont="1" applyBorder="1" applyAlignment="1" applyProtection="1">
      <alignment horizontal="center"/>
      <protection locked="0"/>
    </xf>
    <xf numFmtId="1" fontId="7" fillId="0" borderId="2" xfId="0" applyNumberFormat="1" applyFont="1" applyBorder="1" applyAlignment="1" applyProtection="1">
      <alignment horizontal="center"/>
      <protection locked="0"/>
    </xf>
    <xf numFmtId="1" fontId="7" fillId="0" borderId="71" xfId="0" applyNumberFormat="1" applyFont="1" applyBorder="1" applyAlignment="1" applyProtection="1">
      <alignment horizontal="center"/>
      <protection locked="0"/>
    </xf>
    <xf numFmtId="1" fontId="12" fillId="0" borderId="0" xfId="0" applyNumberFormat="1" applyFont="1"/>
    <xf numFmtId="0" fontId="11" fillId="0" borderId="0" xfId="0" applyFont="1"/>
    <xf numFmtId="0" fontId="11" fillId="0" borderId="60" xfId="0" applyFont="1" applyBorder="1"/>
    <xf numFmtId="0" fontId="11" fillId="0" borderId="71" xfId="0" applyFont="1" applyBorder="1"/>
    <xf numFmtId="1" fontId="11" fillId="0" borderId="2" xfId="0" applyNumberFormat="1" applyFont="1" applyBorder="1" applyAlignment="1" applyProtection="1">
      <alignment horizontal="center"/>
      <protection locked="0"/>
    </xf>
    <xf numFmtId="1" fontId="11" fillId="0" borderId="3" xfId="0" applyNumberFormat="1" applyFont="1" applyBorder="1" applyAlignment="1" applyProtection="1">
      <alignment horizontal="center"/>
      <protection locked="0"/>
    </xf>
    <xf numFmtId="168" fontId="11" fillId="0" borderId="44" xfId="0" applyNumberFormat="1" applyFont="1" applyBorder="1" applyProtection="1">
      <protection locked="0"/>
    </xf>
    <xf numFmtId="168" fontId="11" fillId="0" borderId="23" xfId="0" applyNumberFormat="1" applyFont="1" applyBorder="1" applyProtection="1">
      <protection locked="0"/>
    </xf>
    <xf numFmtId="168" fontId="11" fillId="0" borderId="45" xfId="0" applyNumberFormat="1" applyFont="1" applyBorder="1" applyProtection="1">
      <protection locked="0"/>
    </xf>
    <xf numFmtId="168" fontId="11" fillId="0" borderId="9" xfId="0" applyNumberFormat="1" applyFont="1" applyBorder="1" applyProtection="1">
      <protection locked="0"/>
    </xf>
    <xf numFmtId="168" fontId="11" fillId="0" borderId="73" xfId="0" applyNumberFormat="1" applyFont="1" applyBorder="1" applyProtection="1">
      <protection locked="0"/>
    </xf>
    <xf numFmtId="0" fontId="11" fillId="2" borderId="15" xfId="0" applyFont="1" applyFill="1" applyBorder="1" applyProtection="1">
      <protection locked="0"/>
    </xf>
    <xf numFmtId="0" fontId="11" fillId="2" borderId="75" xfId="0" applyFont="1" applyFill="1" applyBorder="1" applyProtection="1">
      <protection locked="0"/>
    </xf>
    <xf numFmtId="164" fontId="11" fillId="0" borderId="21" xfId="0" applyNumberFormat="1" applyFont="1" applyBorder="1" applyProtection="1"/>
    <xf numFmtId="164" fontId="11" fillId="0" borderId="7" xfId="0" applyNumberFormat="1" applyFont="1" applyBorder="1" applyProtection="1"/>
    <xf numFmtId="4" fontId="11" fillId="0" borderId="7" xfId="0" applyNumberFormat="1" applyFont="1" applyBorder="1" applyProtection="1"/>
    <xf numFmtId="0" fontId="11" fillId="0" borderId="10" xfId="0" applyNumberFormat="1" applyFont="1" applyBorder="1" applyProtection="1"/>
    <xf numFmtId="0" fontId="11" fillId="0" borderId="0" xfId="0" applyFont="1" applyAlignment="1" applyProtection="1">
      <alignment horizontal="right"/>
      <protection locked="0"/>
    </xf>
    <xf numFmtId="0" fontId="0" fillId="0" borderId="11" xfId="0" applyBorder="1"/>
    <xf numFmtId="2" fontId="1" fillId="0" borderId="46" xfId="0" applyNumberFormat="1" applyFont="1" applyBorder="1" applyAlignment="1" applyProtection="1">
      <alignment horizontal="right"/>
      <protection locked="0"/>
    </xf>
    <xf numFmtId="2" fontId="1" fillId="0" borderId="46" xfId="0" applyNumberFormat="1" applyFont="1" applyBorder="1" applyAlignment="1" applyProtection="1">
      <alignment horizontal="right"/>
      <protection locked="0"/>
    </xf>
    <xf numFmtId="164" fontId="7" fillId="0" borderId="23" xfId="0" applyNumberFormat="1" applyFont="1" applyBorder="1" applyProtection="1">
      <protection locked="0"/>
    </xf>
    <xf numFmtId="164" fontId="7" fillId="0" borderId="9" xfId="0" applyNumberFormat="1" applyFont="1" applyBorder="1" applyProtection="1">
      <protection locked="0"/>
    </xf>
    <xf numFmtId="165" fontId="7" fillId="0" borderId="9" xfId="0" applyNumberFormat="1" applyFont="1" applyBorder="1" applyProtection="1">
      <protection locked="0"/>
    </xf>
    <xf numFmtId="168" fontId="13" fillId="0" borderId="9" xfId="0" applyNumberFormat="1" applyFont="1" applyBorder="1" applyProtection="1">
      <protection locked="0"/>
    </xf>
    <xf numFmtId="2" fontId="13" fillId="0" borderId="9" xfId="0" applyNumberFormat="1" applyFont="1" applyBorder="1" applyProtection="1">
      <protection locked="0"/>
    </xf>
    <xf numFmtId="168" fontId="16" fillId="0" borderId="9" xfId="0" applyNumberFormat="1" applyFont="1" applyBorder="1" applyProtection="1">
      <protection locked="0"/>
    </xf>
    <xf numFmtId="166" fontId="13" fillId="0" borderId="12" xfId="0" applyNumberFormat="1" applyFont="1" applyBorder="1" applyProtection="1">
      <protection locked="0"/>
    </xf>
    <xf numFmtId="164" fontId="0" fillId="0" borderId="40" xfId="0" applyNumberFormat="1" applyBorder="1" applyProtection="1"/>
    <xf numFmtId="164" fontId="0" fillId="0" borderId="41" xfId="0" applyNumberFormat="1" applyBorder="1" applyProtection="1"/>
    <xf numFmtId="0" fontId="0" fillId="0" borderId="41" xfId="0" applyNumberFormat="1" applyBorder="1" applyProtection="1"/>
    <xf numFmtId="0" fontId="0" fillId="0" borderId="42" xfId="0" applyNumberFormat="1" applyBorder="1" applyProtection="1"/>
    <xf numFmtId="0" fontId="11" fillId="0" borderId="60" xfId="0" applyFont="1" applyBorder="1" applyAlignment="1" applyProtection="1">
      <alignment horizontal="center"/>
    </xf>
    <xf numFmtId="164" fontId="11" fillId="0" borderId="44" xfId="0" applyNumberFormat="1" applyFont="1" applyBorder="1" applyProtection="1">
      <protection locked="0"/>
    </xf>
    <xf numFmtId="164" fontId="11" fillId="0" borderId="45" xfId="0" applyNumberFormat="1" applyFont="1" applyBorder="1" applyProtection="1">
      <protection locked="0"/>
    </xf>
    <xf numFmtId="0" fontId="11" fillId="0" borderId="0" xfId="0" quotePrefix="1" applyFont="1"/>
    <xf numFmtId="0" fontId="11" fillId="0" borderId="51" xfId="0" applyFont="1" applyBorder="1" applyAlignment="1" applyProtection="1">
      <alignment horizontal="center"/>
    </xf>
    <xf numFmtId="0" fontId="11" fillId="0" borderId="38" xfId="0" applyFont="1" applyBorder="1" applyAlignment="1" applyProtection="1">
      <alignment horizontal="center"/>
    </xf>
    <xf numFmtId="164" fontId="11" fillId="0" borderId="23" xfId="0" applyNumberFormat="1" applyFont="1" applyBorder="1" applyProtection="1">
      <protection locked="0"/>
    </xf>
    <xf numFmtId="164" fontId="11" fillId="0" borderId="9" xfId="0" applyNumberFormat="1" applyFont="1" applyBorder="1" applyProtection="1">
      <protection locked="0"/>
    </xf>
    <xf numFmtId="0" fontId="11" fillId="2" borderId="54" xfId="0" applyFont="1" applyFill="1" applyBorder="1" applyProtection="1">
      <protection locked="0"/>
    </xf>
    <xf numFmtId="164" fontId="11" fillId="0" borderId="40" xfId="0" applyNumberFormat="1" applyFont="1" applyBorder="1" applyProtection="1"/>
    <xf numFmtId="164" fontId="11" fillId="0" borderId="41" xfId="0" applyNumberFormat="1" applyFont="1" applyBorder="1" applyProtection="1"/>
    <xf numFmtId="0" fontId="11" fillId="0" borderId="42" xfId="0" applyNumberFormat="1" applyFont="1" applyBorder="1" applyProtection="1"/>
    <xf numFmtId="0" fontId="11" fillId="0" borderId="0" xfId="0" applyFont="1" applyProtection="1">
      <protection locked="0"/>
    </xf>
    <xf numFmtId="1" fontId="13" fillId="0" borderId="24" xfId="0" applyNumberFormat="1" applyFont="1" applyBorder="1" applyAlignment="1" applyProtection="1">
      <alignment horizontal="center"/>
      <protection locked="0"/>
    </xf>
    <xf numFmtId="1" fontId="13" fillId="0" borderId="25" xfId="0" applyNumberFormat="1" applyFont="1" applyBorder="1" applyAlignment="1" applyProtection="1">
      <alignment horizontal="center"/>
      <protection locked="0"/>
    </xf>
    <xf numFmtId="1" fontId="13" fillId="0" borderId="52" xfId="0" applyNumberFormat="1" applyFont="1" applyBorder="1" applyAlignment="1" applyProtection="1">
      <alignment horizontal="center"/>
      <protection locked="0"/>
    </xf>
    <xf numFmtId="1" fontId="7" fillId="0" borderId="43" xfId="0" applyNumberFormat="1" applyFont="1" applyBorder="1"/>
    <xf numFmtId="1" fontId="13" fillId="0" borderId="63" xfId="0" applyNumberFormat="1" applyFont="1" applyBorder="1" applyAlignment="1" applyProtection="1">
      <alignment horizontal="center"/>
      <protection locked="0"/>
    </xf>
    <xf numFmtId="1" fontId="7" fillId="0" borderId="52" xfId="0" applyNumberFormat="1" applyFont="1" applyBorder="1" applyAlignment="1" applyProtection="1">
      <alignment horizontal="center"/>
      <protection locked="0"/>
    </xf>
    <xf numFmtId="1" fontId="7" fillId="0" borderId="52" xfId="0" applyNumberFormat="1" applyFont="1" applyFill="1" applyBorder="1" applyAlignment="1" applyProtection="1">
      <alignment horizontal="center"/>
      <protection locked="0"/>
    </xf>
    <xf numFmtId="1" fontId="7" fillId="0" borderId="26" xfId="0" applyNumberFormat="1" applyFont="1" applyBorder="1" applyAlignment="1" applyProtection="1">
      <alignment horizontal="center"/>
      <protection locked="0"/>
    </xf>
    <xf numFmtId="1" fontId="11" fillId="0" borderId="52" xfId="0" applyNumberFormat="1" applyFont="1" applyBorder="1" applyAlignment="1" applyProtection="1">
      <alignment horizontal="center"/>
      <protection locked="0"/>
    </xf>
    <xf numFmtId="1" fontId="11" fillId="0" borderId="26" xfId="0" applyNumberFormat="1" applyFont="1" applyBorder="1" applyAlignment="1" applyProtection="1">
      <alignment horizontal="center"/>
      <protection locked="0"/>
    </xf>
    <xf numFmtId="1" fontId="0" fillId="0" borderId="0" xfId="0" applyNumberFormat="1"/>
    <xf numFmtId="164" fontId="0" fillId="0" borderId="10" xfId="0" applyNumberFormat="1" applyBorder="1"/>
    <xf numFmtId="2" fontId="1" fillId="0" borderId="46" xfId="0" applyNumberFormat="1" applyFont="1" applyBorder="1" applyAlignment="1" applyProtection="1">
      <alignment horizontal="right"/>
      <protection locked="0"/>
    </xf>
    <xf numFmtId="2" fontId="16" fillId="0" borderId="7" xfId="0" applyNumberFormat="1" applyFont="1" applyBorder="1" applyProtection="1">
      <protection locked="0"/>
    </xf>
    <xf numFmtId="1" fontId="7" fillId="0" borderId="13" xfId="0" applyNumberFormat="1" applyFont="1" applyBorder="1" applyAlignment="1" applyProtection="1">
      <alignment horizontal="center"/>
      <protection locked="0"/>
    </xf>
    <xf numFmtId="1" fontId="7" fillId="0" borderId="14" xfId="0" applyNumberFormat="1" applyFont="1" applyBorder="1" applyAlignment="1" applyProtection="1">
      <alignment horizontal="center"/>
      <protection locked="0"/>
    </xf>
    <xf numFmtId="1" fontId="7" fillId="0" borderId="54" xfId="0" applyNumberFormat="1" applyFont="1" applyBorder="1" applyAlignment="1" applyProtection="1">
      <alignment horizontal="center"/>
      <protection locked="0"/>
    </xf>
    <xf numFmtId="1" fontId="7" fillId="0" borderId="68" xfId="0" applyNumberFormat="1" applyFont="1" applyBorder="1"/>
    <xf numFmtId="1" fontId="7" fillId="0" borderId="69" xfId="0" applyNumberFormat="1" applyFont="1" applyBorder="1" applyAlignment="1" applyProtection="1">
      <alignment horizontal="center"/>
      <protection locked="0"/>
    </xf>
    <xf numFmtId="1" fontId="19" fillId="0" borderId="28" xfId="0" applyNumberFormat="1" applyFont="1" applyBorder="1" applyAlignment="1" applyProtection="1">
      <alignment horizontal="center"/>
      <protection locked="0"/>
    </xf>
    <xf numFmtId="1" fontId="20" fillId="0" borderId="0" xfId="0" applyNumberFormat="1" applyFont="1"/>
    <xf numFmtId="0" fontId="7" fillId="0" borderId="61" xfId="0" applyFont="1" applyBorder="1"/>
    <xf numFmtId="168" fontId="7" fillId="0" borderId="5" xfId="0" applyNumberFormat="1" applyFont="1" applyBorder="1"/>
    <xf numFmtId="0" fontId="11" fillId="0" borderId="61" xfId="0" applyFont="1" applyBorder="1"/>
    <xf numFmtId="0" fontId="11" fillId="0" borderId="30" xfId="0" applyFont="1" applyBorder="1"/>
    <xf numFmtId="0" fontId="11" fillId="0" borderId="3" xfId="0" applyFont="1" applyBorder="1"/>
    <xf numFmtId="1" fontId="21" fillId="0" borderId="28" xfId="0" applyNumberFormat="1" applyFont="1" applyBorder="1" applyAlignment="1" applyProtection="1">
      <alignment horizontal="center"/>
      <protection locked="0"/>
    </xf>
    <xf numFmtId="1" fontId="21" fillId="0" borderId="68" xfId="0" applyNumberFormat="1" applyFont="1" applyBorder="1" applyAlignment="1" applyProtection="1">
      <alignment horizontal="center"/>
      <protection locked="0"/>
    </xf>
    <xf numFmtId="168" fontId="11" fillId="0" borderId="5" xfId="0" applyNumberFormat="1" applyFont="1" applyBorder="1"/>
    <xf numFmtId="168" fontId="11" fillId="0" borderId="8" xfId="0" applyNumberFormat="1" applyFont="1" applyBorder="1"/>
    <xf numFmtId="168" fontId="11" fillId="0" borderId="9" xfId="0" applyNumberFormat="1" applyFont="1" applyBorder="1"/>
    <xf numFmtId="0" fontId="0" fillId="2" borderId="0" xfId="0" applyFill="1"/>
    <xf numFmtId="0" fontId="7" fillId="2" borderId="0" xfId="0" applyFont="1" applyFill="1"/>
    <xf numFmtId="0" fontId="11" fillId="2" borderId="0" xfId="0" applyFont="1" applyFill="1"/>
    <xf numFmtId="166" fontId="13" fillId="0" borderId="10" xfId="0" applyNumberFormat="1" applyFont="1" applyBorder="1" applyProtection="1">
      <protection locked="0"/>
    </xf>
    <xf numFmtId="0" fontId="0" fillId="0" borderId="19" xfId="0" applyBorder="1"/>
    <xf numFmtId="0" fontId="7" fillId="0" borderId="11" xfId="0" applyFont="1" applyBorder="1"/>
    <xf numFmtId="2" fontId="1" fillId="0" borderId="46" xfId="0" applyNumberFormat="1" applyFont="1" applyBorder="1" applyAlignment="1" applyProtection="1">
      <alignment horizontal="right"/>
      <protection locked="0"/>
    </xf>
    <xf numFmtId="0" fontId="7" fillId="0" borderId="22" xfId="0" applyFont="1" applyBorder="1"/>
    <xf numFmtId="168" fontId="7" fillId="0" borderId="8" xfId="0" applyNumberFormat="1" applyFont="1" applyFill="1" applyBorder="1" applyProtection="1">
      <protection locked="0"/>
    </xf>
    <xf numFmtId="168" fontId="0" fillId="0" borderId="11" xfId="0" applyNumberFormat="1" applyBorder="1"/>
    <xf numFmtId="168" fontId="0" fillId="0" borderId="12" xfId="0" applyNumberFormat="1" applyBorder="1"/>
    <xf numFmtId="168" fontId="11" fillId="0" borderId="0" xfId="0" applyNumberFormat="1" applyFont="1"/>
    <xf numFmtId="168" fontId="11" fillId="0" borderId="0" xfId="0" quotePrefix="1" applyNumberFormat="1" applyFont="1"/>
    <xf numFmtId="168" fontId="11" fillId="0" borderId="22" xfId="0" applyNumberFormat="1" applyFont="1" applyBorder="1"/>
    <xf numFmtId="168" fontId="11" fillId="0" borderId="11" xfId="0" applyNumberFormat="1" applyFont="1" applyBorder="1"/>
    <xf numFmtId="168" fontId="11" fillId="5" borderId="0" xfId="0" applyNumberFormat="1" applyFont="1" applyFill="1" applyBorder="1"/>
    <xf numFmtId="168" fontId="11" fillId="0" borderId="0" xfId="0" applyNumberFormat="1" applyFont="1" applyBorder="1"/>
    <xf numFmtId="1" fontId="7" fillId="0" borderId="13" xfId="0" applyNumberFormat="1" applyFont="1" applyBorder="1" applyAlignment="1" applyProtection="1">
      <alignment horizontal="center"/>
      <protection locked="0"/>
    </xf>
    <xf numFmtId="1" fontId="7" fillId="0" borderId="14" xfId="0" applyNumberFormat="1" applyFont="1" applyBorder="1" applyAlignment="1" applyProtection="1">
      <alignment horizontal="center"/>
      <protection locked="0"/>
    </xf>
    <xf numFmtId="1" fontId="7" fillId="0" borderId="30" xfId="0" applyNumberFormat="1" applyFont="1" applyBorder="1"/>
    <xf numFmtId="1" fontId="7" fillId="0" borderId="54" xfId="0" applyNumberFormat="1" applyFont="1" applyBorder="1" applyAlignment="1" applyProtection="1">
      <alignment horizontal="center"/>
      <protection locked="0"/>
    </xf>
    <xf numFmtId="1" fontId="19" fillId="0" borderId="27" xfId="0" applyNumberFormat="1" applyFont="1" applyBorder="1" applyAlignment="1" applyProtection="1">
      <alignment horizontal="center"/>
      <protection locked="0"/>
    </xf>
    <xf numFmtId="1" fontId="19" fillId="0" borderId="2" xfId="0" applyNumberFormat="1" applyFont="1" applyBorder="1"/>
    <xf numFmtId="1" fontId="19" fillId="0" borderId="60" xfId="0" applyNumberFormat="1" applyFont="1" applyBorder="1"/>
    <xf numFmtId="1" fontId="19" fillId="0" borderId="38" xfId="0" applyNumberFormat="1" applyFont="1" applyBorder="1"/>
    <xf numFmtId="1" fontId="21" fillId="0" borderId="60" xfId="0" applyNumberFormat="1" applyFont="1" applyBorder="1"/>
    <xf numFmtId="1" fontId="20" fillId="0" borderId="0" xfId="0" applyNumberFormat="1" applyFont="1"/>
    <xf numFmtId="1" fontId="21" fillId="0" borderId="38" xfId="0" applyNumberFormat="1" applyFont="1" applyBorder="1"/>
    <xf numFmtId="168" fontId="11" fillId="0" borderId="23" xfId="0" applyNumberFormat="1" applyFont="1" applyBorder="1"/>
    <xf numFmtId="168" fontId="11" fillId="0" borderId="12" xfId="0" applyNumberFormat="1" applyFont="1" applyBorder="1"/>
    <xf numFmtId="168" fontId="11" fillId="2" borderId="65" xfId="0" applyNumberFormat="1" applyFont="1" applyFill="1" applyBorder="1"/>
    <xf numFmtId="0" fontId="0" fillId="0" borderId="61" xfId="0" applyBorder="1" applyAlignment="1"/>
    <xf numFmtId="168" fontId="0" fillId="0" borderId="61" xfId="0" applyNumberFormat="1" applyBorder="1" applyAlignment="1"/>
    <xf numFmtId="168" fontId="11" fillId="0" borderId="60" xfId="0" applyNumberFormat="1" applyFont="1" applyBorder="1" applyAlignment="1"/>
    <xf numFmtId="168" fontId="11" fillId="0" borderId="38" xfId="0" applyNumberFormat="1" applyFont="1" applyBorder="1" applyAlignment="1"/>
    <xf numFmtId="168" fontId="11" fillId="0" borderId="27" xfId="0" applyNumberFormat="1" applyFont="1" applyBorder="1" applyAlignment="1"/>
    <xf numFmtId="2" fontId="1" fillId="0" borderId="46" xfId="0" applyNumberFormat="1" applyFont="1" applyBorder="1" applyAlignment="1" applyProtection="1">
      <alignment horizontal="right"/>
      <protection locked="0"/>
    </xf>
    <xf numFmtId="4" fontId="0" fillId="0" borderId="33" xfId="0" applyNumberFormat="1" applyBorder="1" applyProtection="1"/>
    <xf numFmtId="0" fontId="0" fillId="0" borderId="34" xfId="0" applyNumberFormat="1" applyBorder="1" applyProtection="1"/>
    <xf numFmtId="0" fontId="11" fillId="0" borderId="35" xfId="0" applyFont="1" applyBorder="1" applyAlignment="1" applyProtection="1">
      <alignment horizontal="center"/>
    </xf>
    <xf numFmtId="164" fontId="11" fillId="0" borderId="64" xfId="0" applyNumberFormat="1" applyFont="1" applyBorder="1" applyProtection="1">
      <protection locked="0"/>
    </xf>
    <xf numFmtId="164" fontId="11" fillId="0" borderId="33" xfId="0" applyNumberFormat="1" applyFont="1" applyBorder="1" applyProtection="1">
      <protection locked="0"/>
    </xf>
    <xf numFmtId="0" fontId="11" fillId="2" borderId="36" xfId="0" applyFont="1" applyFill="1" applyBorder="1" applyProtection="1">
      <protection locked="0"/>
    </xf>
    <xf numFmtId="1" fontId="13" fillId="0" borderId="24" xfId="0" applyNumberFormat="1" applyFont="1" applyBorder="1" applyAlignment="1" applyProtection="1">
      <alignment horizontal="center"/>
      <protection locked="0"/>
    </xf>
    <xf numFmtId="1" fontId="13" fillId="0" borderId="25" xfId="0" applyNumberFormat="1" applyFont="1" applyBorder="1" applyAlignment="1" applyProtection="1">
      <alignment horizontal="center"/>
      <protection locked="0"/>
    </xf>
    <xf numFmtId="1" fontId="13" fillId="0" borderId="52" xfId="0" applyNumberFormat="1" applyFont="1" applyBorder="1" applyAlignment="1" applyProtection="1">
      <alignment horizontal="center"/>
      <protection locked="0"/>
    </xf>
    <xf numFmtId="1" fontId="7" fillId="0" borderId="43" xfId="0" applyNumberFormat="1" applyFont="1" applyBorder="1"/>
    <xf numFmtId="1" fontId="13" fillId="0" borderId="63" xfId="0" applyNumberFormat="1" applyFont="1" applyBorder="1" applyAlignment="1" applyProtection="1">
      <alignment horizontal="center"/>
      <protection locked="0"/>
    </xf>
    <xf numFmtId="1" fontId="7" fillId="0" borderId="52" xfId="0" applyNumberFormat="1" applyFont="1" applyBorder="1" applyAlignment="1" applyProtection="1">
      <alignment horizontal="center"/>
      <protection locked="0"/>
    </xf>
    <xf numFmtId="1" fontId="7" fillId="0" borderId="26" xfId="0" applyNumberFormat="1" applyFont="1" applyBorder="1" applyAlignment="1" applyProtection="1">
      <alignment horizontal="center"/>
      <protection locked="0"/>
    </xf>
    <xf numFmtId="1" fontId="11" fillId="0" borderId="35" xfId="0" applyNumberFormat="1" applyFont="1" applyBorder="1" applyAlignment="1" applyProtection="1">
      <alignment horizontal="center"/>
      <protection locked="0"/>
    </xf>
    <xf numFmtId="1" fontId="11" fillId="0" borderId="52" xfId="0" applyNumberFormat="1" applyFont="1" applyBorder="1" applyAlignment="1" applyProtection="1">
      <alignment horizontal="center"/>
      <protection locked="0"/>
    </xf>
    <xf numFmtId="1" fontId="0" fillId="0" borderId="0" xfId="0" applyNumberFormat="1"/>
    <xf numFmtId="0" fontId="11" fillId="0" borderId="39" xfId="0" applyFont="1" applyBorder="1" applyAlignment="1" applyProtection="1">
      <alignment horizontal="center"/>
    </xf>
    <xf numFmtId="1" fontId="11" fillId="0" borderId="26" xfId="0" applyNumberFormat="1" applyFont="1" applyBorder="1" applyAlignment="1" applyProtection="1">
      <alignment horizontal="center"/>
      <protection locked="0"/>
    </xf>
    <xf numFmtId="4" fontId="11" fillId="0" borderId="41" xfId="0" applyNumberFormat="1" applyFont="1" applyBorder="1" applyProtection="1"/>
    <xf numFmtId="164" fontId="11" fillId="0" borderId="7" xfId="0" applyNumberFormat="1" applyFont="1" applyBorder="1" applyProtection="1">
      <protection locked="0"/>
    </xf>
    <xf numFmtId="164" fontId="11" fillId="0" borderId="8" xfId="0" applyNumberFormat="1" applyFont="1" applyBorder="1" applyProtection="1">
      <protection locked="0"/>
    </xf>
    <xf numFmtId="164" fontId="11" fillId="0" borderId="10" xfId="0" applyNumberFormat="1" applyFont="1" applyBorder="1" applyProtection="1">
      <protection locked="0"/>
    </xf>
    <xf numFmtId="164" fontId="11" fillId="0" borderId="11" xfId="0" applyNumberFormat="1" applyFont="1" applyBorder="1" applyProtection="1">
      <protection locked="0"/>
    </xf>
    <xf numFmtId="164" fontId="11" fillId="0" borderId="12" xfId="0" applyNumberFormat="1" applyFont="1" applyBorder="1" applyProtection="1">
      <protection locked="0"/>
    </xf>
    <xf numFmtId="168" fontId="11" fillId="0" borderId="7" xfId="0" applyNumberFormat="1" applyFont="1" applyBorder="1"/>
    <xf numFmtId="168" fontId="11" fillId="0" borderId="10" xfId="0" applyNumberFormat="1" applyFont="1" applyBorder="1"/>
    <xf numFmtId="168" fontId="11" fillId="0" borderId="76" xfId="0" applyNumberFormat="1" applyFont="1" applyBorder="1" applyProtection="1">
      <protection locked="0"/>
    </xf>
    <xf numFmtId="168" fontId="11" fillId="0" borderId="8" xfId="0" applyNumberFormat="1" applyFont="1" applyBorder="1" applyProtection="1">
      <protection locked="0"/>
    </xf>
    <xf numFmtId="168" fontId="11" fillId="0" borderId="77" xfId="0" applyNumberFormat="1" applyFont="1" applyBorder="1" applyProtection="1">
      <protection locked="0"/>
    </xf>
    <xf numFmtId="168" fontId="11" fillId="0" borderId="11" xfId="0" applyNumberFormat="1" applyFont="1" applyBorder="1" applyProtection="1">
      <protection locked="0"/>
    </xf>
    <xf numFmtId="168" fontId="11" fillId="0" borderId="74" xfId="0" applyNumberFormat="1" applyFont="1" applyBorder="1" applyProtection="1">
      <protection locked="0"/>
    </xf>
    <xf numFmtId="49" fontId="7" fillId="6" borderId="25" xfId="0" applyNumberFormat="1" applyFont="1" applyFill="1" applyBorder="1" applyAlignment="1" applyProtection="1">
      <alignment horizontal="center"/>
      <protection locked="0"/>
    </xf>
    <xf numFmtId="49" fontId="7" fillId="6" borderId="52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0" fillId="0" borderId="0" xfId="0" applyBorder="1" applyAlignment="1" applyProtection="1">
      <alignment horizontal="left"/>
      <protection locked="0"/>
    </xf>
    <xf numFmtId="168" fontId="0" fillId="7" borderId="8" xfId="0" applyNumberFormat="1" applyFont="1" applyFill="1" applyBorder="1" applyProtection="1">
      <protection locked="0"/>
    </xf>
    <xf numFmtId="168" fontId="0" fillId="8" borderId="8" xfId="0" applyNumberFormat="1" applyFont="1" applyFill="1" applyBorder="1" applyProtection="1">
      <protection locked="0"/>
    </xf>
    <xf numFmtId="168" fontId="0" fillId="9" borderId="8" xfId="0" applyNumberFormat="1" applyFont="1" applyFill="1" applyBorder="1" applyProtection="1">
      <protection locked="0"/>
    </xf>
    <xf numFmtId="0" fontId="2" fillId="0" borderId="0" xfId="0" applyFont="1" applyBorder="1" applyAlignment="1" applyProtection="1">
      <alignment horizontal="left"/>
    </xf>
    <xf numFmtId="0" fontId="0" fillId="0" borderId="65" xfId="0" applyBorder="1" applyProtection="1">
      <protection locked="0"/>
    </xf>
    <xf numFmtId="0" fontId="0" fillId="0" borderId="46" xfId="0" applyBorder="1" applyProtection="1">
      <protection locked="0"/>
    </xf>
    <xf numFmtId="0" fontId="24" fillId="5" borderId="35" xfId="0" applyFont="1" applyFill="1" applyBorder="1" applyAlignment="1" applyProtection="1">
      <alignment horizontal="left"/>
      <protection locked="0"/>
    </xf>
    <xf numFmtId="0" fontId="24" fillId="5" borderId="39" xfId="0" applyFont="1" applyFill="1" applyBorder="1" applyAlignment="1" applyProtection="1">
      <alignment horizontal="left"/>
      <protection locked="0"/>
    </xf>
    <xf numFmtId="0" fontId="24" fillId="5" borderId="28" xfId="0" applyFont="1" applyFill="1" applyBorder="1" applyAlignment="1" applyProtection="1">
      <alignment horizontal="left"/>
      <protection locked="0"/>
    </xf>
    <xf numFmtId="0" fontId="24" fillId="5" borderId="46" xfId="0" applyFont="1" applyFill="1" applyBorder="1" applyAlignment="1" applyProtection="1">
      <alignment horizontal="left"/>
      <protection locked="0"/>
    </xf>
    <xf numFmtId="165" fontId="0" fillId="0" borderId="20" xfId="0" applyNumberFormat="1" applyBorder="1" applyAlignment="1" applyProtection="1">
      <alignment horizontal="right"/>
      <protection locked="0"/>
    </xf>
    <xf numFmtId="168" fontId="0" fillId="0" borderId="79" xfId="0" applyNumberFormat="1" applyFont="1" applyBorder="1" applyAlignment="1" applyProtection="1">
      <alignment horizontal="right"/>
      <protection locked="0"/>
    </xf>
    <xf numFmtId="168" fontId="7" fillId="0" borderId="68" xfId="0" applyNumberFormat="1" applyFont="1" applyBorder="1" applyAlignment="1" applyProtection="1">
      <alignment horizontal="right"/>
      <protection locked="0"/>
    </xf>
    <xf numFmtId="168" fontId="0" fillId="7" borderId="7" xfId="0" applyNumberFormat="1" applyFont="1" applyFill="1" applyBorder="1" applyProtection="1">
      <protection locked="0"/>
    </xf>
    <xf numFmtId="168" fontId="0" fillId="7" borderId="9" xfId="0" applyNumberFormat="1" applyFont="1" applyFill="1" applyBorder="1" applyProtection="1">
      <protection locked="0"/>
    </xf>
    <xf numFmtId="168" fontId="0" fillId="8" borderId="7" xfId="0" applyNumberFormat="1" applyFont="1" applyFill="1" applyBorder="1" applyProtection="1">
      <protection locked="0"/>
    </xf>
    <xf numFmtId="168" fontId="0" fillId="8" borderId="9" xfId="0" applyNumberFormat="1" applyFont="1" applyFill="1" applyBorder="1" applyProtection="1">
      <protection locked="0"/>
    </xf>
    <xf numFmtId="168" fontId="0" fillId="9" borderId="7" xfId="0" applyNumberFormat="1" applyFont="1" applyFill="1" applyBorder="1" applyProtection="1">
      <protection locked="0"/>
    </xf>
    <xf numFmtId="168" fontId="0" fillId="9" borderId="9" xfId="0" applyNumberFormat="1" applyFont="1" applyFill="1" applyBorder="1" applyProtection="1">
      <protection locked="0"/>
    </xf>
    <xf numFmtId="2" fontId="0" fillId="9" borderId="7" xfId="0" applyNumberFormat="1" applyFont="1" applyFill="1" applyBorder="1" applyProtection="1">
      <protection locked="0"/>
    </xf>
    <xf numFmtId="0" fontId="0" fillId="0" borderId="0" xfId="0" applyFont="1" applyFill="1" applyBorder="1" applyAlignment="1" applyProtection="1">
      <alignment horizontal="right"/>
    </xf>
    <xf numFmtId="0" fontId="0" fillId="0" borderId="0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49" fontId="0" fillId="0" borderId="8" xfId="0" applyNumberFormat="1" applyFont="1" applyFill="1" applyBorder="1" applyAlignment="1" applyProtection="1">
      <alignment horizontal="center"/>
      <protection locked="0"/>
    </xf>
    <xf numFmtId="49" fontId="0" fillId="0" borderId="9" xfId="0" applyNumberFormat="1" applyFont="1" applyFill="1" applyBorder="1" applyAlignment="1" applyProtection="1">
      <alignment horizontal="center"/>
      <protection locked="0"/>
    </xf>
    <xf numFmtId="164" fontId="0" fillId="0" borderId="7" xfId="0" applyNumberFormat="1" applyFont="1" applyFill="1" applyBorder="1" applyProtection="1">
      <protection locked="0"/>
    </xf>
    <xf numFmtId="168" fontId="0" fillId="9" borderId="48" xfId="0" applyNumberFormat="1" applyFont="1" applyFill="1" applyBorder="1" applyProtection="1">
      <protection locked="0"/>
    </xf>
    <xf numFmtId="168" fontId="0" fillId="9" borderId="50" xfId="0" applyNumberFormat="1" applyFont="1" applyFill="1" applyBorder="1" applyProtection="1">
      <protection locked="0"/>
    </xf>
    <xf numFmtId="168" fontId="0" fillId="9" borderId="49" xfId="0" applyNumberFormat="1" applyFont="1" applyFill="1" applyBorder="1" applyProtection="1">
      <protection locked="0"/>
    </xf>
    <xf numFmtId="49" fontId="7" fillId="0" borderId="64" xfId="0" applyNumberFormat="1" applyFont="1" applyFill="1" applyBorder="1" applyAlignment="1" applyProtection="1">
      <alignment horizontal="center"/>
      <protection locked="0"/>
    </xf>
    <xf numFmtId="49" fontId="7" fillId="0" borderId="57" xfId="0" applyNumberFormat="1" applyFont="1" applyFill="1" applyBorder="1" applyAlignment="1" applyProtection="1">
      <alignment horizontal="center"/>
      <protection locked="0"/>
    </xf>
    <xf numFmtId="49" fontId="7" fillId="0" borderId="78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Border="1" applyAlignment="1" applyProtection="1"/>
    <xf numFmtId="0" fontId="2" fillId="0" borderId="65" xfId="0" applyFont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  <protection locked="0"/>
    </xf>
    <xf numFmtId="0" fontId="0" fillId="0" borderId="65" xfId="0" applyFont="1" applyBorder="1" applyAlignment="1" applyProtection="1">
      <alignment horizontal="right"/>
    </xf>
    <xf numFmtId="0" fontId="0" fillId="0" borderId="0" xfId="0" applyFill="1" applyAlignment="1" applyProtection="1">
      <protection locked="0"/>
    </xf>
    <xf numFmtId="164" fontId="0" fillId="10" borderId="43" xfId="0" applyNumberFormat="1" applyFont="1" applyFill="1" applyBorder="1" applyProtection="1"/>
    <xf numFmtId="0" fontId="0" fillId="10" borderId="43" xfId="0" applyFill="1" applyBorder="1" applyAlignment="1" applyProtection="1">
      <protection locked="0"/>
    </xf>
    <xf numFmtId="49" fontId="25" fillId="0" borderId="7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49" fontId="0" fillId="0" borderId="7" xfId="0" applyNumberForma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5" fillId="0" borderId="0" xfId="0" applyFont="1" applyProtection="1">
      <protection locked="0"/>
    </xf>
    <xf numFmtId="168" fontId="25" fillId="9" borderId="8" xfId="0" applyNumberFormat="1" applyFont="1" applyFill="1" applyBorder="1" applyProtection="1">
      <protection locked="0"/>
    </xf>
    <xf numFmtId="164" fontId="0" fillId="0" borderId="0" xfId="0" applyNumberFormat="1" applyFill="1" applyBorder="1" applyProtection="1"/>
    <xf numFmtId="2" fontId="0" fillId="0" borderId="0" xfId="0" applyNumberFormat="1" applyFill="1" applyBorder="1" applyProtection="1"/>
    <xf numFmtId="0" fontId="0" fillId="0" borderId="0" xfId="0" applyFill="1" applyBorder="1" applyProtection="1"/>
    <xf numFmtId="0" fontId="25" fillId="0" borderId="0" xfId="0" applyFont="1" applyFill="1" applyBorder="1" applyAlignment="1" applyProtection="1">
      <alignment horizontal="right"/>
      <protection locked="0"/>
    </xf>
    <xf numFmtId="0" fontId="0" fillId="0" borderId="0" xfId="0" applyFont="1" applyBorder="1" applyAlignment="1" applyProtection="1">
      <alignment horizontal="right"/>
    </xf>
    <xf numFmtId="168" fontId="7" fillId="0" borderId="0" xfId="0" applyNumberFormat="1" applyFont="1" applyBorder="1" applyAlignment="1" applyProtection="1">
      <alignment horizontal="right"/>
      <protection locked="0"/>
    </xf>
    <xf numFmtId="168" fontId="25" fillId="0" borderId="21" xfId="0" applyNumberFormat="1" applyFont="1" applyBorder="1" applyProtection="1"/>
    <xf numFmtId="168" fontId="0" fillId="0" borderId="7" xfId="0" applyNumberFormat="1" applyBorder="1" applyProtection="1"/>
    <xf numFmtId="168" fontId="0" fillId="0" borderId="10" xfId="0" applyNumberFormat="1" applyBorder="1" applyProtection="1"/>
    <xf numFmtId="49" fontId="26" fillId="0" borderId="52" xfId="0" applyNumberFormat="1" applyFont="1" applyBorder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168" fontId="25" fillId="11" borderId="8" xfId="0" applyNumberFormat="1" applyFont="1" applyFill="1" applyBorder="1" applyProtection="1">
      <protection locked="0"/>
    </xf>
    <xf numFmtId="168" fontId="0" fillId="11" borderId="8" xfId="0" applyNumberFormat="1" applyFont="1" applyFill="1" applyBorder="1" applyProtection="1">
      <protection locked="0"/>
    </xf>
    <xf numFmtId="168" fontId="25" fillId="8" borderId="8" xfId="0" applyNumberFormat="1" applyFont="1" applyFill="1" applyBorder="1" applyProtection="1">
      <protection locked="0"/>
    </xf>
    <xf numFmtId="49" fontId="7" fillId="0" borderId="38" xfId="0" applyNumberFormat="1" applyFont="1" applyFill="1" applyBorder="1" applyAlignment="1" applyProtection="1">
      <alignment horizontal="center"/>
      <protection locked="0"/>
    </xf>
    <xf numFmtId="168" fontId="25" fillId="8" borderId="7" xfId="0" applyNumberFormat="1" applyFont="1" applyFill="1" applyBorder="1" applyProtection="1">
      <protection locked="0"/>
    </xf>
    <xf numFmtId="2" fontId="25" fillId="9" borderId="7" xfId="0" applyNumberFormat="1" applyFont="1" applyFill="1" applyBorder="1" applyProtection="1">
      <protection locked="0"/>
    </xf>
    <xf numFmtId="168" fontId="25" fillId="9" borderId="48" xfId="0" applyNumberFormat="1" applyFont="1" applyFill="1" applyBorder="1" applyProtection="1">
      <protection locked="0"/>
    </xf>
    <xf numFmtId="0" fontId="25" fillId="11" borderId="0" xfId="0" applyFont="1" applyFill="1" applyBorder="1" applyProtection="1">
      <protection locked="0"/>
    </xf>
    <xf numFmtId="0" fontId="25" fillId="0" borderId="0" xfId="0" applyFont="1" applyBorder="1" applyAlignment="1" applyProtection="1"/>
    <xf numFmtId="0" fontId="0" fillId="11" borderId="0" xfId="0" applyFont="1" applyFill="1" applyBorder="1" applyProtection="1">
      <protection locked="0"/>
    </xf>
    <xf numFmtId="0" fontId="0" fillId="10" borderId="0" xfId="0" applyFill="1" applyBorder="1" applyAlignment="1" applyProtection="1">
      <protection locked="0"/>
    </xf>
    <xf numFmtId="168" fontId="0" fillId="0" borderId="0" xfId="0" applyNumberFormat="1" applyBorder="1" applyProtection="1"/>
    <xf numFmtId="164" fontId="0" fillId="10" borderId="43" xfId="0" applyNumberFormat="1" applyFill="1" applyBorder="1" applyAlignment="1" applyProtection="1">
      <protection locked="0"/>
    </xf>
    <xf numFmtId="168" fontId="25" fillId="0" borderId="68" xfId="0" applyNumberFormat="1" applyFont="1" applyBorder="1" applyAlignment="1" applyProtection="1">
      <alignment horizontal="right"/>
      <protection locked="0"/>
    </xf>
    <xf numFmtId="168" fontId="0" fillId="10" borderId="43" xfId="0" applyNumberFormat="1" applyFill="1" applyBorder="1" applyAlignment="1" applyProtection="1">
      <protection locked="0"/>
    </xf>
    <xf numFmtId="0" fontId="0" fillId="0" borderId="27" xfId="0" applyBorder="1" applyAlignment="1" applyProtection="1">
      <alignment horizontal="center"/>
    </xf>
    <xf numFmtId="0" fontId="0" fillId="0" borderId="0" xfId="0" applyProtection="1">
      <protection locked="0"/>
    </xf>
    <xf numFmtId="0" fontId="0" fillId="0" borderId="35" xfId="0" applyBorder="1" applyAlignment="1" applyProtection="1">
      <alignment horizontal="center"/>
    </xf>
    <xf numFmtId="0" fontId="0" fillId="0" borderId="51" xfId="0" applyBorder="1" applyAlignment="1" applyProtection="1">
      <alignment horizontal="center"/>
    </xf>
    <xf numFmtId="0" fontId="0" fillId="0" borderId="60" xfId="0" applyBorder="1" applyAlignment="1" applyProtection="1">
      <alignment horizontal="center"/>
    </xf>
    <xf numFmtId="168" fontId="7" fillId="0" borderId="0" xfId="0" applyNumberFormat="1" applyFont="1" applyBorder="1" applyProtection="1">
      <protection locked="0"/>
    </xf>
    <xf numFmtId="166" fontId="7" fillId="0" borderId="0" xfId="0" applyNumberFormat="1" applyFont="1" applyBorder="1" applyProtection="1">
      <protection locked="0"/>
    </xf>
    <xf numFmtId="49" fontId="0" fillId="0" borderId="2" xfId="0" applyNumberFormat="1" applyFont="1" applyBorder="1" applyAlignment="1" applyProtection="1">
      <alignment horizontal="center"/>
      <protection locked="0"/>
    </xf>
    <xf numFmtId="168" fontId="0" fillId="0" borderId="14" xfId="0" applyNumberFormat="1" applyFill="1" applyBorder="1" applyProtection="1">
      <protection locked="0"/>
    </xf>
    <xf numFmtId="168" fontId="27" fillId="0" borderId="45" xfId="0" applyNumberFormat="1" applyFont="1" applyBorder="1" applyProtection="1">
      <protection locked="0"/>
    </xf>
    <xf numFmtId="168" fontId="27" fillId="0" borderId="54" xfId="0" applyNumberFormat="1" applyFont="1" applyBorder="1" applyProtection="1">
      <protection locked="0"/>
    </xf>
    <xf numFmtId="168" fontId="0" fillId="0" borderId="54" xfId="0" applyNumberFormat="1" applyFont="1" applyBorder="1" applyProtection="1">
      <protection locked="0"/>
    </xf>
    <xf numFmtId="168" fontId="0" fillId="0" borderId="54" xfId="0" applyNumberFormat="1" applyFont="1" applyFill="1" applyBorder="1" applyProtection="1">
      <protection locked="0"/>
    </xf>
    <xf numFmtId="168" fontId="7" fillId="0" borderId="54" xfId="0" applyNumberFormat="1" applyFont="1" applyFill="1" applyBorder="1" applyProtection="1">
      <protection locked="0"/>
    </xf>
    <xf numFmtId="0" fontId="0" fillId="0" borderId="0" xfId="0" applyProtection="1">
      <protection locked="0"/>
    </xf>
    <xf numFmtId="164" fontId="25" fillId="0" borderId="27" xfId="0" applyNumberFormat="1" applyFont="1" applyBorder="1" applyAlignment="1" applyProtection="1">
      <alignment horizontal="center"/>
      <protection locked="0"/>
    </xf>
    <xf numFmtId="164" fontId="0" fillId="0" borderId="60" xfId="0" applyNumberFormat="1" applyBorder="1" applyAlignment="1" applyProtection="1">
      <alignment horizontal="center"/>
      <protection locked="0"/>
    </xf>
    <xf numFmtId="164" fontId="0" fillId="0" borderId="38" xfId="0" applyNumberFormat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left"/>
    </xf>
    <xf numFmtId="0" fontId="0" fillId="0" borderId="0" xfId="0" applyProtection="1">
      <protection locked="0"/>
    </xf>
    <xf numFmtId="0" fontId="0" fillId="0" borderId="51" xfId="0" applyBorder="1" applyAlignment="1" applyProtection="1">
      <alignment horizontal="center"/>
    </xf>
    <xf numFmtId="164" fontId="0" fillId="0" borderId="60" xfId="0" applyNumberFormat="1" applyBorder="1" applyAlignment="1" applyProtection="1">
      <alignment horizontal="center"/>
      <protection locked="0"/>
    </xf>
    <xf numFmtId="49" fontId="7" fillId="0" borderId="57" xfId="0" applyNumberFormat="1" applyFont="1" applyFill="1" applyBorder="1" applyAlignment="1" applyProtection="1">
      <alignment horizontal="left"/>
      <protection locked="0"/>
    </xf>
    <xf numFmtId="168" fontId="0" fillId="9" borderId="8" xfId="0" applyNumberFormat="1" applyFill="1" applyBorder="1" applyProtection="1">
      <protection locked="0"/>
    </xf>
    <xf numFmtId="168" fontId="7" fillId="0" borderId="0" xfId="0" applyNumberFormat="1" applyFont="1" applyFill="1" applyBorder="1" applyProtection="1">
      <protection locked="0"/>
    </xf>
    <xf numFmtId="164" fontId="0" fillId="0" borderId="0" xfId="0" applyNumberFormat="1" applyFont="1" applyFill="1" applyBorder="1" applyProtection="1"/>
    <xf numFmtId="168" fontId="7" fillId="12" borderId="8" xfId="0" applyNumberFormat="1" applyFont="1" applyFill="1" applyBorder="1" applyProtection="1">
      <protection locked="0"/>
    </xf>
    <xf numFmtId="168" fontId="7" fillId="8" borderId="8" xfId="0" applyNumberFormat="1" applyFont="1" applyFill="1" applyBorder="1" applyProtection="1">
      <protection locked="0"/>
    </xf>
    <xf numFmtId="168" fontId="7" fillId="9" borderId="7" xfId="0" applyNumberFormat="1" applyFont="1" applyFill="1" applyBorder="1" applyProtection="1">
      <protection locked="0"/>
    </xf>
    <xf numFmtId="168" fontId="7" fillId="12" borderId="7" xfId="0" applyNumberFormat="1" applyFont="1" applyFill="1" applyBorder="1" applyProtection="1">
      <protection locked="0"/>
    </xf>
    <xf numFmtId="0" fontId="25" fillId="12" borderId="13" xfId="0" applyFont="1" applyFill="1" applyBorder="1" applyProtection="1">
      <protection locked="0"/>
    </xf>
    <xf numFmtId="168" fontId="7" fillId="8" borderId="7" xfId="0" applyNumberFormat="1" applyFont="1" applyFill="1" applyBorder="1" applyProtection="1">
      <protection locked="0"/>
    </xf>
    <xf numFmtId="164" fontId="0" fillId="10" borderId="68" xfId="0" applyNumberFormat="1" applyFont="1" applyFill="1" applyBorder="1" applyProtection="1"/>
    <xf numFmtId="0" fontId="0" fillId="2" borderId="7" xfId="0" applyFill="1" applyBorder="1" applyProtection="1"/>
    <xf numFmtId="0" fontId="7" fillId="11" borderId="0" xfId="0" applyFont="1" applyFill="1" applyBorder="1" applyProtection="1">
      <protection locked="0"/>
    </xf>
    <xf numFmtId="168" fontId="7" fillId="9" borderId="8" xfId="0" applyNumberFormat="1" applyFont="1" applyFill="1" applyBorder="1" applyProtection="1">
      <protection locked="0"/>
    </xf>
    <xf numFmtId="168" fontId="0" fillId="9" borderId="80" xfId="0" applyNumberFormat="1" applyFont="1" applyFill="1" applyBorder="1" applyProtection="1">
      <protection locked="0"/>
    </xf>
    <xf numFmtId="0" fontId="0" fillId="2" borderId="16" xfId="0" applyFill="1" applyBorder="1" applyProtection="1"/>
    <xf numFmtId="164" fontId="0" fillId="10" borderId="38" xfId="0" applyNumberFormat="1" applyFont="1" applyFill="1" applyBorder="1" applyProtection="1"/>
    <xf numFmtId="164" fontId="0" fillId="12" borderId="1" xfId="0" applyNumberFormat="1" applyFont="1" applyFill="1" applyBorder="1" applyProtection="1"/>
    <xf numFmtId="0" fontId="25" fillId="12" borderId="7" xfId="0" applyFont="1" applyFill="1" applyBorder="1" applyProtection="1">
      <protection locked="0"/>
    </xf>
    <xf numFmtId="164" fontId="0" fillId="0" borderId="8" xfId="0" applyNumberFormat="1" applyFont="1" applyFill="1" applyBorder="1" applyProtection="1">
      <protection locked="0"/>
    </xf>
    <xf numFmtId="168" fontId="0" fillId="13" borderId="10" xfId="0" applyNumberFormat="1" applyFont="1" applyFill="1" applyBorder="1" applyProtection="1">
      <protection locked="0"/>
    </xf>
    <xf numFmtId="168" fontId="0" fillId="13" borderId="11" xfId="0" applyNumberFormat="1" applyFont="1" applyFill="1" applyBorder="1" applyProtection="1">
      <protection locked="0"/>
    </xf>
    <xf numFmtId="164" fontId="0" fillId="0" borderId="33" xfId="0" applyNumberFormat="1" applyFont="1" applyFill="1" applyBorder="1" applyProtection="1">
      <protection locked="0"/>
    </xf>
    <xf numFmtId="168" fontId="7" fillId="12" borderId="33" xfId="0" applyNumberFormat="1" applyFont="1" applyFill="1" applyBorder="1" applyProtection="1">
      <protection locked="0"/>
    </xf>
    <xf numFmtId="0" fontId="25" fillId="12" borderId="33" xfId="0" applyFont="1" applyFill="1" applyBorder="1" applyProtection="1">
      <protection locked="0"/>
    </xf>
    <xf numFmtId="168" fontId="7" fillId="8" borderId="33" xfId="0" applyNumberFormat="1" applyFont="1" applyFill="1" applyBorder="1" applyProtection="1">
      <protection locked="0"/>
    </xf>
    <xf numFmtId="168" fontId="7" fillId="9" borderId="33" xfId="0" applyNumberFormat="1" applyFont="1" applyFill="1" applyBorder="1" applyProtection="1">
      <protection locked="0"/>
    </xf>
    <xf numFmtId="168" fontId="0" fillId="9" borderId="33" xfId="0" applyNumberFormat="1" applyFont="1" applyFill="1" applyBorder="1" applyProtection="1">
      <protection locked="0"/>
    </xf>
    <xf numFmtId="168" fontId="0" fillId="9" borderId="81" xfId="0" applyNumberFormat="1" applyFont="1" applyFill="1" applyBorder="1" applyProtection="1">
      <protection locked="0"/>
    </xf>
    <xf numFmtId="164" fontId="0" fillId="0" borderId="18" xfId="0" applyNumberFormat="1" applyFont="1" applyFill="1" applyBorder="1" applyProtection="1">
      <protection locked="0"/>
    </xf>
    <xf numFmtId="168" fontId="0" fillId="7" borderId="62" xfId="0" applyNumberFormat="1" applyFont="1" applyFill="1" applyBorder="1" applyProtection="1">
      <protection locked="0"/>
    </xf>
    <xf numFmtId="168" fontId="0" fillId="8" borderId="62" xfId="0" applyNumberFormat="1" applyFont="1" applyFill="1" applyBorder="1" applyProtection="1">
      <protection locked="0"/>
    </xf>
    <xf numFmtId="168" fontId="0" fillId="9" borderId="62" xfId="0" applyNumberFormat="1" applyFont="1" applyFill="1" applyBorder="1" applyProtection="1">
      <protection locked="0"/>
    </xf>
    <xf numFmtId="168" fontId="0" fillId="9" borderId="82" xfId="0" applyNumberFormat="1" applyFont="1" applyFill="1" applyBorder="1" applyProtection="1">
      <protection locked="0"/>
    </xf>
    <xf numFmtId="49" fontId="0" fillId="0" borderId="18" xfId="0" applyNumberFormat="1" applyFont="1" applyFill="1" applyBorder="1" applyAlignment="1" applyProtection="1">
      <alignment horizontal="center"/>
      <protection locked="0"/>
    </xf>
    <xf numFmtId="168" fontId="1" fillId="0" borderId="0" xfId="0" applyNumberFormat="1" applyFont="1" applyBorder="1" applyProtection="1">
      <protection locked="0"/>
    </xf>
    <xf numFmtId="168" fontId="1" fillId="0" borderId="0" xfId="0" applyNumberFormat="1" applyFont="1" applyFill="1" applyBorder="1" applyProtection="1">
      <protection locked="0"/>
    </xf>
    <xf numFmtId="168" fontId="0" fillId="0" borderId="0" xfId="0" applyNumberFormat="1"/>
    <xf numFmtId="168" fontId="0" fillId="0" borderId="0" xfId="0" applyNumberFormat="1"/>
    <xf numFmtId="164" fontId="0" fillId="10" borderId="0" xfId="0" applyNumberFormat="1" applyFill="1" applyBorder="1" applyAlignment="1" applyProtection="1">
      <protection locked="0"/>
    </xf>
    <xf numFmtId="49" fontId="7" fillId="0" borderId="0" xfId="0" applyNumberFormat="1" applyFont="1" applyFill="1" applyBorder="1" applyAlignment="1" applyProtection="1">
      <alignment horizontal="center"/>
      <protection locked="0"/>
    </xf>
    <xf numFmtId="49" fontId="0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Protection="1">
      <protection locked="0"/>
    </xf>
    <xf numFmtId="168" fontId="0" fillId="0" borderId="0" xfId="0" applyNumberFormat="1" applyFont="1" applyFill="1" applyBorder="1" applyProtection="1">
      <protection locked="0"/>
    </xf>
    <xf numFmtId="164" fontId="0" fillId="10" borderId="36" xfId="0" applyNumberFormat="1" applyFont="1" applyFill="1" applyBorder="1" applyProtection="1"/>
    <xf numFmtId="168" fontId="0" fillId="10" borderId="36" xfId="0" applyNumberFormat="1" applyFill="1" applyBorder="1" applyAlignment="1" applyProtection="1">
      <protection locked="0"/>
    </xf>
    <xf numFmtId="168" fontId="0" fillId="10" borderId="28" xfId="0" applyNumberFormat="1" applyFill="1" applyBorder="1" applyAlignment="1" applyProtection="1">
      <protection locked="0"/>
    </xf>
    <xf numFmtId="0" fontId="0" fillId="0" borderId="0" xfId="0" applyFill="1" applyBorder="1" applyAlignment="1" applyProtection="1">
      <protection locked="0"/>
    </xf>
    <xf numFmtId="164" fontId="25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ill="1" applyBorder="1" applyAlignment="1" applyProtection="1">
      <alignment horizontal="center"/>
      <protection locked="0"/>
    </xf>
    <xf numFmtId="49" fontId="0" fillId="0" borderId="0" xfId="0" applyNumberFormat="1" applyFill="1" applyBorder="1" applyAlignment="1" applyProtection="1">
      <alignment horizontal="center"/>
      <protection locked="0"/>
    </xf>
    <xf numFmtId="164" fontId="7" fillId="0" borderId="0" xfId="0" applyNumberFormat="1" applyFont="1" applyFill="1" applyBorder="1" applyProtection="1">
      <protection locked="0"/>
    </xf>
    <xf numFmtId="0" fontId="25" fillId="0" borderId="0" xfId="0" applyFont="1" applyFill="1" applyBorder="1" applyProtection="1">
      <protection locked="0"/>
    </xf>
    <xf numFmtId="2" fontId="0" fillId="0" borderId="0" xfId="0" applyNumberFormat="1" applyFont="1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protection locked="0"/>
    </xf>
    <xf numFmtId="2" fontId="0" fillId="0" borderId="0" xfId="0" applyNumberFormat="1" applyFill="1" applyBorder="1" applyProtection="1"/>
    <xf numFmtId="0" fontId="28" fillId="0" borderId="0" xfId="0" applyFont="1" applyBorder="1" applyAlignment="1" applyProtection="1"/>
    <xf numFmtId="0" fontId="0" fillId="0" borderId="0" xfId="0" applyProtection="1">
      <protection locked="0"/>
    </xf>
    <xf numFmtId="0" fontId="0" fillId="0" borderId="27" xfId="0" applyBorder="1" applyAlignment="1" applyProtection="1">
      <alignment horizontal="left"/>
    </xf>
    <xf numFmtId="0" fontId="0" fillId="0" borderId="0" xfId="0"/>
    <xf numFmtId="0" fontId="0" fillId="0" borderId="0" xfId="0" applyProtection="1"/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164" fontId="0" fillId="0" borderId="5" xfId="0" applyNumberFormat="1" applyBorder="1" applyProtection="1">
      <protection locked="0"/>
    </xf>
    <xf numFmtId="164" fontId="0" fillId="0" borderId="8" xfId="0" applyNumberFormat="1" applyBorder="1" applyProtection="1">
      <protection locked="0"/>
    </xf>
    <xf numFmtId="164" fontId="0" fillId="0" borderId="11" xfId="0" applyNumberFormat="1" applyBorder="1" applyProtection="1">
      <protection locked="0"/>
    </xf>
    <xf numFmtId="0" fontId="0" fillId="2" borderId="13" xfId="0" applyFill="1" applyBorder="1" applyProtection="1">
      <protection locked="0"/>
    </xf>
    <xf numFmtId="0" fontId="0" fillId="2" borderId="14" xfId="0" applyFill="1" applyBorder="1" applyProtection="1">
      <protection locked="0"/>
    </xf>
    <xf numFmtId="164" fontId="0" fillId="0" borderId="20" xfId="0" applyNumberFormat="1" applyBorder="1" applyAlignment="1" applyProtection="1">
      <protection locked="0"/>
    </xf>
    <xf numFmtId="0" fontId="0" fillId="0" borderId="0" xfId="0" applyAlignment="1" applyProtection="1">
      <protection locked="0"/>
    </xf>
    <xf numFmtId="49" fontId="0" fillId="0" borderId="1" xfId="0" applyNumberFormat="1" applyBorder="1" applyAlignment="1" applyProtection="1">
      <alignment horizontal="center"/>
    </xf>
    <xf numFmtId="49" fontId="0" fillId="0" borderId="2" xfId="0" applyNumberFormat="1" applyBorder="1" applyAlignment="1" applyProtection="1">
      <alignment horizontal="center"/>
    </xf>
    <xf numFmtId="2" fontId="0" fillId="0" borderId="4" xfId="0" applyNumberFormat="1" applyBorder="1" applyProtection="1"/>
    <xf numFmtId="2" fontId="0" fillId="0" borderId="5" xfId="0" applyNumberFormat="1" applyBorder="1" applyProtection="1"/>
    <xf numFmtId="2" fontId="0" fillId="0" borderId="7" xfId="0" applyNumberFormat="1" applyBorder="1" applyProtection="1"/>
    <xf numFmtId="2" fontId="0" fillId="0" borderId="8" xfId="0" applyNumberFormat="1" applyBorder="1" applyProtection="1"/>
    <xf numFmtId="2" fontId="0" fillId="0" borderId="10" xfId="0" applyNumberFormat="1" applyBorder="1" applyProtection="1"/>
    <xf numFmtId="2" fontId="0" fillId="0" borderId="11" xfId="0" applyNumberFormat="1" applyBorder="1" applyProtection="1"/>
    <xf numFmtId="164" fontId="0" fillId="0" borderId="21" xfId="0" applyNumberFormat="1" applyBorder="1" applyProtection="1"/>
    <xf numFmtId="164" fontId="0" fillId="0" borderId="22" xfId="0" applyNumberFormat="1" applyBorder="1" applyProtection="1"/>
    <xf numFmtId="164" fontId="0" fillId="0" borderId="7" xfId="0" applyNumberFormat="1" applyBorder="1" applyProtection="1"/>
    <xf numFmtId="164" fontId="0" fillId="0" borderId="8" xfId="0" applyNumberFormat="1" applyBorder="1" applyProtection="1"/>
    <xf numFmtId="164" fontId="0" fillId="0" borderId="10" xfId="0" applyNumberFormat="1" applyBorder="1" applyProtection="1"/>
    <xf numFmtId="164" fontId="0" fillId="0" borderId="11" xfId="0" applyNumberFormat="1" applyBorder="1" applyProtection="1"/>
    <xf numFmtId="0" fontId="0" fillId="3" borderId="0" xfId="0" applyFill="1" applyProtection="1"/>
    <xf numFmtId="0" fontId="0" fillId="3" borderId="0" xfId="0" applyNumberFormat="1" applyFill="1" applyProtection="1"/>
    <xf numFmtId="164" fontId="0" fillId="3" borderId="0" xfId="0" applyNumberFormat="1" applyFill="1" applyProtection="1"/>
    <xf numFmtId="2" fontId="0" fillId="3" borderId="0" xfId="0" applyNumberFormat="1" applyFill="1" applyProtection="1"/>
    <xf numFmtId="0" fontId="0" fillId="0" borderId="27" xfId="0" applyBorder="1" applyProtection="1"/>
    <xf numFmtId="0" fontId="0" fillId="0" borderId="28" xfId="0" applyBorder="1" applyProtection="1"/>
    <xf numFmtId="0" fontId="0" fillId="0" borderId="29" xfId="0" applyBorder="1" applyProtection="1"/>
    <xf numFmtId="0" fontId="0" fillId="0" borderId="30" xfId="0" applyBorder="1" applyProtection="1"/>
    <xf numFmtId="0" fontId="0" fillId="0" borderId="31" xfId="0" applyBorder="1" applyProtection="1"/>
    <xf numFmtId="0" fontId="0" fillId="0" borderId="0" xfId="0" applyBorder="1" applyProtection="1"/>
    <xf numFmtId="0" fontId="0" fillId="0" borderId="35" xfId="0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>
      <alignment horizontal="left"/>
      <protection locked="0"/>
    </xf>
    <xf numFmtId="164" fontId="0" fillId="0" borderId="0" xfId="0" applyNumberFormat="1" applyBorder="1" applyAlignment="1" applyProtection="1">
      <alignment horizontal="right"/>
      <protection locked="0"/>
    </xf>
    <xf numFmtId="0" fontId="1" fillId="0" borderId="35" xfId="0" applyFont="1" applyBorder="1" applyAlignment="1" applyProtection="1">
      <alignment horizontal="right"/>
    </xf>
    <xf numFmtId="0" fontId="1" fillId="0" borderId="36" xfId="0" applyFont="1" applyBorder="1" applyAlignment="1" applyProtection="1">
      <alignment horizontal="right"/>
    </xf>
    <xf numFmtId="0" fontId="1" fillId="0" borderId="28" xfId="0" applyFont="1" applyBorder="1" applyAlignment="1" applyProtection="1">
      <alignment horizontal="right"/>
    </xf>
    <xf numFmtId="164" fontId="0" fillId="0" borderId="0" xfId="0" applyNumberFormat="1" applyProtection="1">
      <protection locked="0"/>
    </xf>
    <xf numFmtId="0" fontId="1" fillId="0" borderId="0" xfId="0" applyFont="1" applyFill="1" applyProtection="1">
      <protection locked="0"/>
    </xf>
    <xf numFmtId="0" fontId="0" fillId="0" borderId="0" xfId="0" applyProtection="1"/>
    <xf numFmtId="0" fontId="1" fillId="0" borderId="40" xfId="0" applyFont="1" applyFill="1" applyBorder="1" applyAlignment="1" applyProtection="1">
      <alignment horizontal="right"/>
    </xf>
    <xf numFmtId="0" fontId="1" fillId="0" borderId="41" xfId="0" applyFont="1" applyFill="1" applyBorder="1" applyAlignment="1" applyProtection="1">
      <alignment horizontal="right"/>
    </xf>
    <xf numFmtId="0" fontId="1" fillId="0" borderId="42" xfId="0" applyFont="1" applyFill="1" applyBorder="1" applyAlignment="1" applyProtection="1">
      <alignment horizontal="right"/>
    </xf>
    <xf numFmtId="0" fontId="0" fillId="2" borderId="0" xfId="0" applyFill="1" applyProtection="1"/>
    <xf numFmtId="0" fontId="5" fillId="0" borderId="0" xfId="0" applyFont="1" applyBorder="1" applyAlignment="1" applyProtection="1">
      <alignment horizontal="center" vertical="center"/>
    </xf>
    <xf numFmtId="49" fontId="0" fillId="0" borderId="0" xfId="0" applyNumberFormat="1" applyProtection="1"/>
    <xf numFmtId="0" fontId="2" fillId="0" borderId="43" xfId="0" applyFont="1" applyBorder="1" applyAlignment="1" applyProtection="1"/>
    <xf numFmtId="2" fontId="0" fillId="0" borderId="21" xfId="0" applyNumberFormat="1" applyBorder="1" applyProtection="1"/>
    <xf numFmtId="2" fontId="0" fillId="0" borderId="22" xfId="0" applyNumberFormat="1" applyBorder="1" applyProtection="1"/>
    <xf numFmtId="164" fontId="0" fillId="0" borderId="45" xfId="0" applyNumberFormat="1" applyBorder="1" applyProtection="1">
      <protection locked="0"/>
    </xf>
    <xf numFmtId="0" fontId="0" fillId="2" borderId="1" xfId="0" applyFill="1" applyBorder="1" applyProtection="1"/>
    <xf numFmtId="0" fontId="0" fillId="2" borderId="2" xfId="0" applyFill="1" applyBorder="1" applyProtection="1"/>
    <xf numFmtId="0" fontId="0" fillId="2" borderId="3" xfId="0" applyFill="1" applyBorder="1" applyProtection="1"/>
    <xf numFmtId="0" fontId="2" fillId="0" borderId="40" xfId="0" applyFont="1" applyBorder="1" applyProtection="1"/>
    <xf numFmtId="0" fontId="2" fillId="0" borderId="41" xfId="0" applyFont="1" applyBorder="1" applyProtection="1"/>
    <xf numFmtId="0" fontId="2" fillId="0" borderId="42" xfId="0" applyFont="1" applyBorder="1" applyAlignment="1" applyProtection="1">
      <alignment horizontal="left"/>
    </xf>
    <xf numFmtId="0" fontId="2" fillId="0" borderId="27" xfId="0" applyFont="1" applyBorder="1" applyAlignment="1" applyProtection="1"/>
    <xf numFmtId="164" fontId="0" fillId="0" borderId="7" xfId="0" applyNumberFormat="1" applyBorder="1" applyAlignment="1" applyProtection="1">
      <alignment horizontal="right"/>
      <protection locked="0"/>
    </xf>
    <xf numFmtId="0" fontId="0" fillId="0" borderId="7" xfId="0" applyBorder="1" applyAlignment="1" applyProtection="1">
      <alignment horizontal="right"/>
      <protection locked="0"/>
    </xf>
    <xf numFmtId="0" fontId="0" fillId="0" borderId="10" xfId="0" applyBorder="1" applyAlignment="1" applyProtection="1">
      <alignment horizontal="right"/>
      <protection locked="0"/>
    </xf>
    <xf numFmtId="0" fontId="0" fillId="0" borderId="6" xfId="0" applyBorder="1" applyProtection="1"/>
    <xf numFmtId="0" fontId="1" fillId="0" borderId="1" xfId="0" applyFont="1" applyBorder="1" applyAlignment="1" applyProtection="1">
      <alignment horizontal="center"/>
    </xf>
    <xf numFmtId="0" fontId="0" fillId="0" borderId="3" xfId="0" applyBorder="1" applyAlignment="1" applyProtection="1">
      <alignment horizontal="center"/>
      <protection locked="0"/>
    </xf>
    <xf numFmtId="164" fontId="0" fillId="0" borderId="21" xfId="0" applyNumberFormat="1" applyBorder="1" applyAlignment="1" applyProtection="1">
      <alignment horizontal="right"/>
      <protection locked="0"/>
    </xf>
    <xf numFmtId="0" fontId="0" fillId="0" borderId="23" xfId="0" applyBorder="1" applyProtection="1"/>
    <xf numFmtId="0" fontId="0" fillId="0" borderId="43" xfId="0" applyBorder="1" applyAlignment="1" applyProtection="1">
      <alignment horizontal="right"/>
    </xf>
    <xf numFmtId="167" fontId="0" fillId="0" borderId="39" xfId="0" applyNumberFormat="1" applyBorder="1" applyAlignment="1" applyProtection="1">
      <protection locked="0"/>
    </xf>
    <xf numFmtId="168" fontId="0" fillId="0" borderId="18" xfId="0" applyNumberFormat="1" applyBorder="1" applyProtection="1">
      <protection locked="0"/>
    </xf>
    <xf numFmtId="168" fontId="0" fillId="0" borderId="8" xfId="0" applyNumberFormat="1" applyBorder="1" applyProtection="1"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</xf>
    <xf numFmtId="49" fontId="7" fillId="0" borderId="52" xfId="0" applyNumberFormat="1" applyFont="1" applyBorder="1" applyAlignment="1" applyProtection="1">
      <alignment horizontal="center"/>
      <protection locked="0"/>
    </xf>
    <xf numFmtId="0" fontId="0" fillId="2" borderId="54" xfId="0" applyFill="1" applyBorder="1" applyProtection="1">
      <protection locked="0"/>
    </xf>
    <xf numFmtId="164" fontId="0" fillId="0" borderId="56" xfId="0" applyNumberFormat="1" applyBorder="1" applyProtection="1">
      <protection locked="0"/>
    </xf>
    <xf numFmtId="164" fontId="0" fillId="0" borderId="47" xfId="0" applyNumberFormat="1" applyBorder="1" applyProtection="1">
      <protection locked="0"/>
    </xf>
    <xf numFmtId="49" fontId="7" fillId="0" borderId="26" xfId="0" applyNumberFormat="1" applyFont="1" applyBorder="1" applyAlignment="1" applyProtection="1">
      <alignment horizontal="center"/>
      <protection locked="0"/>
    </xf>
    <xf numFmtId="0" fontId="0" fillId="0" borderId="38" xfId="0" applyBorder="1" applyAlignment="1" applyProtection="1">
      <alignment horizontal="center"/>
    </xf>
    <xf numFmtId="0" fontId="0" fillId="0" borderId="60" xfId="0" applyBorder="1" applyAlignment="1" applyProtection="1">
      <alignment horizontal="center"/>
    </xf>
    <xf numFmtId="165" fontId="0" fillId="0" borderId="46" xfId="0" applyNumberFormat="1" applyBorder="1" applyAlignment="1" applyProtection="1">
      <alignment horizontal="right"/>
      <protection locked="0"/>
    </xf>
    <xf numFmtId="168" fontId="0" fillId="0" borderId="19" xfId="0" applyNumberFormat="1" applyBorder="1" applyProtection="1">
      <protection locked="0"/>
    </xf>
    <xf numFmtId="168" fontId="0" fillId="0" borderId="11" xfId="0" applyNumberFormat="1" applyBorder="1" applyProtection="1">
      <protection locked="0"/>
    </xf>
    <xf numFmtId="168" fontId="0" fillId="0" borderId="7" xfId="0" applyNumberFormat="1" applyBorder="1" applyProtection="1">
      <protection locked="0"/>
    </xf>
    <xf numFmtId="168" fontId="0" fillId="0" borderId="10" xfId="0" applyNumberFormat="1" applyBorder="1" applyProtection="1">
      <protection locked="0"/>
    </xf>
    <xf numFmtId="49" fontId="0" fillId="0" borderId="0" xfId="0" applyNumberFormat="1" applyBorder="1" applyAlignment="1" applyProtection="1">
      <alignment horizontal="center"/>
    </xf>
    <xf numFmtId="0" fontId="0" fillId="2" borderId="55" xfId="0" applyFill="1" applyBorder="1" applyProtection="1"/>
    <xf numFmtId="0" fontId="0" fillId="0" borderId="0" xfId="0" applyBorder="1" applyAlignment="1" applyProtection="1">
      <alignment horizontal="center"/>
    </xf>
    <xf numFmtId="0" fontId="0" fillId="0" borderId="0" xfId="0" applyNumberFormat="1" applyBorder="1" applyAlignment="1" applyProtection="1">
      <alignment horizontal="center"/>
    </xf>
    <xf numFmtId="164" fontId="0" fillId="0" borderId="0" xfId="0" applyNumberFormat="1" applyBorder="1" applyProtection="1"/>
    <xf numFmtId="168" fontId="28" fillId="0" borderId="22" xfId="0" applyNumberFormat="1" applyFont="1" applyBorder="1" applyProtection="1">
      <protection locked="0"/>
    </xf>
    <xf numFmtId="164" fontId="28" fillId="0" borderId="22" xfId="0" applyNumberFormat="1" applyFont="1" applyBorder="1" applyProtection="1">
      <protection locked="0"/>
    </xf>
    <xf numFmtId="164" fontId="28" fillId="0" borderId="37" xfId="0" applyNumberFormat="1" applyFont="1" applyBorder="1" applyProtection="1">
      <protection locked="0"/>
    </xf>
    <xf numFmtId="0" fontId="0" fillId="0" borderId="0" xfId="0"/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164" fontId="0" fillId="0" borderId="5" xfId="0" applyNumberFormat="1" applyBorder="1" applyProtection="1">
      <protection locked="0"/>
    </xf>
    <xf numFmtId="164" fontId="0" fillId="0" borderId="8" xfId="0" applyNumberFormat="1" applyBorder="1" applyProtection="1">
      <protection locked="0"/>
    </xf>
    <xf numFmtId="164" fontId="0" fillId="0" borderId="11" xfId="0" applyNumberFormat="1" applyBorder="1" applyProtection="1">
      <protection locked="0"/>
    </xf>
    <xf numFmtId="0" fontId="0" fillId="2" borderId="13" xfId="0" applyFill="1" applyBorder="1" applyProtection="1">
      <protection locked="0"/>
    </xf>
    <xf numFmtId="0" fontId="0" fillId="2" borderId="14" xfId="0" applyFill="1" applyBorder="1" applyProtection="1">
      <protection locked="0"/>
    </xf>
    <xf numFmtId="164" fontId="0" fillId="0" borderId="20" xfId="0" applyNumberFormat="1" applyBorder="1" applyAlignment="1" applyProtection="1">
      <protection locked="0"/>
    </xf>
    <xf numFmtId="0" fontId="0" fillId="0" borderId="0" xfId="0" applyAlignment="1" applyProtection="1">
      <protection locked="0"/>
    </xf>
    <xf numFmtId="49" fontId="0" fillId="0" borderId="1" xfId="0" applyNumberFormat="1" applyBorder="1" applyAlignment="1" applyProtection="1">
      <alignment horizontal="center"/>
    </xf>
    <xf numFmtId="49" fontId="0" fillId="0" borderId="2" xfId="0" applyNumberFormat="1" applyBorder="1" applyAlignment="1" applyProtection="1">
      <alignment horizontal="center"/>
    </xf>
    <xf numFmtId="2" fontId="0" fillId="0" borderId="4" xfId="0" applyNumberFormat="1" applyBorder="1" applyProtection="1"/>
    <xf numFmtId="2" fontId="0" fillId="0" borderId="5" xfId="0" applyNumberFormat="1" applyBorder="1" applyProtection="1"/>
    <xf numFmtId="2" fontId="0" fillId="0" borderId="7" xfId="0" applyNumberFormat="1" applyBorder="1" applyProtection="1"/>
    <xf numFmtId="2" fontId="0" fillId="0" borderId="8" xfId="0" applyNumberFormat="1" applyBorder="1" applyProtection="1"/>
    <xf numFmtId="2" fontId="0" fillId="0" borderId="10" xfId="0" applyNumberFormat="1" applyBorder="1" applyProtection="1"/>
    <xf numFmtId="2" fontId="0" fillId="0" borderId="11" xfId="0" applyNumberFormat="1" applyBorder="1" applyProtection="1"/>
    <xf numFmtId="164" fontId="0" fillId="0" borderId="21" xfId="0" applyNumberFormat="1" applyBorder="1" applyProtection="1"/>
    <xf numFmtId="164" fontId="0" fillId="0" borderId="22" xfId="0" applyNumberFormat="1" applyBorder="1" applyProtection="1"/>
    <xf numFmtId="164" fontId="0" fillId="0" borderId="7" xfId="0" applyNumberFormat="1" applyBorder="1" applyProtection="1"/>
    <xf numFmtId="164" fontId="0" fillId="0" borderId="8" xfId="0" applyNumberFormat="1" applyBorder="1" applyProtection="1"/>
    <xf numFmtId="164" fontId="0" fillId="0" borderId="10" xfId="0" applyNumberFormat="1" applyBorder="1" applyProtection="1"/>
    <xf numFmtId="164" fontId="0" fillId="0" borderId="11" xfId="0" applyNumberFormat="1" applyBorder="1" applyProtection="1"/>
    <xf numFmtId="0" fontId="0" fillId="3" borderId="0" xfId="0" applyFill="1" applyProtection="1"/>
    <xf numFmtId="0" fontId="0" fillId="3" borderId="0" xfId="0" applyNumberFormat="1" applyFill="1" applyProtection="1"/>
    <xf numFmtId="164" fontId="0" fillId="3" borderId="0" xfId="0" applyNumberFormat="1" applyFill="1" applyProtection="1"/>
    <xf numFmtId="2" fontId="0" fillId="3" borderId="0" xfId="0" applyNumberFormat="1" applyFill="1" applyProtection="1"/>
    <xf numFmtId="0" fontId="0" fillId="0" borderId="27" xfId="0" applyBorder="1" applyProtection="1"/>
    <xf numFmtId="0" fontId="0" fillId="0" borderId="28" xfId="0" applyBorder="1" applyProtection="1"/>
    <xf numFmtId="0" fontId="0" fillId="0" borderId="29" xfId="0" applyBorder="1" applyProtection="1"/>
    <xf numFmtId="0" fontId="0" fillId="0" borderId="30" xfId="0" applyBorder="1" applyProtection="1"/>
    <xf numFmtId="0" fontId="0" fillId="0" borderId="0" xfId="0" applyBorder="1" applyProtection="1"/>
    <xf numFmtId="0" fontId="0" fillId="0" borderId="35" xfId="0" applyBorder="1" applyAlignment="1" applyProtection="1">
      <alignment horizontal="right"/>
    </xf>
    <xf numFmtId="0" fontId="2" fillId="0" borderId="0" xfId="0" applyFont="1" applyProtection="1"/>
    <xf numFmtId="0" fontId="0" fillId="0" borderId="0" xfId="0" applyAlignment="1" applyProtection="1">
      <alignment horizontal="left"/>
      <protection locked="0"/>
    </xf>
    <xf numFmtId="164" fontId="0" fillId="0" borderId="0" xfId="0" applyNumberFormat="1" applyProtection="1">
      <protection locked="0"/>
    </xf>
    <xf numFmtId="0" fontId="1" fillId="0" borderId="0" xfId="0" applyFont="1" applyFill="1" applyProtection="1">
      <protection locked="0"/>
    </xf>
    <xf numFmtId="0" fontId="0" fillId="0" borderId="0" xfId="0" applyProtection="1"/>
    <xf numFmtId="164" fontId="1" fillId="0" borderId="38" xfId="0" applyNumberFormat="1" applyFont="1" applyFill="1" applyBorder="1" applyAlignment="1" applyProtection="1">
      <protection locked="0"/>
    </xf>
    <xf numFmtId="164" fontId="1" fillId="0" borderId="39" xfId="0" applyNumberFormat="1" applyFont="1" applyFill="1" applyBorder="1" applyAlignment="1" applyProtection="1">
      <protection locked="0"/>
    </xf>
    <xf numFmtId="0" fontId="1" fillId="0" borderId="40" xfId="0" applyFont="1" applyFill="1" applyBorder="1" applyAlignment="1" applyProtection="1">
      <alignment horizontal="right"/>
    </xf>
    <xf numFmtId="0" fontId="1" fillId="0" borderId="41" xfId="0" applyFont="1" applyFill="1" applyBorder="1" applyAlignment="1" applyProtection="1">
      <alignment horizontal="right"/>
    </xf>
    <xf numFmtId="0" fontId="1" fillId="0" borderId="42" xfId="0" applyFont="1" applyFill="1" applyBorder="1" applyAlignment="1" applyProtection="1">
      <alignment horizontal="right"/>
    </xf>
    <xf numFmtId="0" fontId="0" fillId="2" borderId="0" xfId="0" applyFill="1" applyProtection="1"/>
    <xf numFmtId="0" fontId="5" fillId="0" borderId="0" xfId="0" applyFont="1" applyBorder="1" applyAlignment="1" applyProtection="1">
      <alignment horizontal="center" vertical="center"/>
    </xf>
    <xf numFmtId="49" fontId="0" fillId="0" borderId="0" xfId="0" applyNumberFormat="1" applyProtection="1"/>
    <xf numFmtId="0" fontId="2" fillId="0" borderId="43" xfId="0" applyFont="1" applyBorder="1" applyAlignment="1" applyProtection="1"/>
    <xf numFmtId="2" fontId="0" fillId="0" borderId="21" xfId="0" applyNumberFormat="1" applyBorder="1" applyProtection="1"/>
    <xf numFmtId="2" fontId="0" fillId="0" borderId="22" xfId="0" applyNumberFormat="1" applyBorder="1" applyProtection="1"/>
    <xf numFmtId="164" fontId="0" fillId="0" borderId="45" xfId="0" applyNumberFormat="1" applyBorder="1" applyProtection="1">
      <protection locked="0"/>
    </xf>
    <xf numFmtId="0" fontId="0" fillId="2" borderId="1" xfId="0" applyFill="1" applyBorder="1" applyProtection="1"/>
    <xf numFmtId="0" fontId="0" fillId="2" borderId="2" xfId="0" applyFill="1" applyBorder="1" applyProtection="1"/>
    <xf numFmtId="0" fontId="0" fillId="0" borderId="43" xfId="0" applyBorder="1" applyAlignment="1" applyProtection="1">
      <alignment horizontal="right"/>
    </xf>
    <xf numFmtId="167" fontId="0" fillId="0" borderId="39" xfId="0" applyNumberFormat="1" applyBorder="1" applyAlignment="1" applyProtection="1">
      <protection locked="0"/>
    </xf>
    <xf numFmtId="168" fontId="0" fillId="0" borderId="18" xfId="0" applyNumberFormat="1" applyBorder="1" applyProtection="1">
      <protection locked="0"/>
    </xf>
    <xf numFmtId="168" fontId="0" fillId="0" borderId="8" xfId="0" applyNumberFormat="1" applyBorder="1" applyProtection="1">
      <protection locked="0"/>
    </xf>
    <xf numFmtId="0" fontId="1" fillId="0" borderId="0" xfId="0" applyFont="1" applyProtection="1">
      <protection locked="0"/>
    </xf>
    <xf numFmtId="0" fontId="0" fillId="0" borderId="51" xfId="0" applyBorder="1" applyAlignment="1" applyProtection="1">
      <alignment horizontal="center"/>
    </xf>
    <xf numFmtId="0" fontId="0" fillId="2" borderId="54" xfId="0" applyFill="1" applyBorder="1" applyProtection="1">
      <protection locked="0"/>
    </xf>
    <xf numFmtId="164" fontId="0" fillId="0" borderId="56" xfId="0" applyNumberFormat="1" applyBorder="1" applyProtection="1">
      <protection locked="0"/>
    </xf>
    <xf numFmtId="164" fontId="0" fillId="0" borderId="47" xfId="0" applyNumberFormat="1" applyBorder="1" applyProtection="1">
      <protection locked="0"/>
    </xf>
    <xf numFmtId="0" fontId="0" fillId="0" borderId="60" xfId="0" applyBorder="1" applyAlignment="1" applyProtection="1">
      <alignment horizontal="center"/>
    </xf>
    <xf numFmtId="168" fontId="0" fillId="0" borderId="19" xfId="0" applyNumberFormat="1" applyBorder="1" applyProtection="1">
      <protection locked="0"/>
    </xf>
    <xf numFmtId="168" fontId="0" fillId="0" borderId="11" xfId="0" applyNumberFormat="1" applyBorder="1" applyProtection="1">
      <protection locked="0"/>
    </xf>
    <xf numFmtId="168" fontId="0" fillId="0" borderId="7" xfId="0" applyNumberFormat="1" applyBorder="1" applyProtection="1">
      <protection locked="0"/>
    </xf>
    <xf numFmtId="168" fontId="0" fillId="0" borderId="10" xfId="0" applyNumberFormat="1" applyBorder="1" applyProtection="1">
      <protection locked="0"/>
    </xf>
    <xf numFmtId="49" fontId="0" fillId="0" borderId="0" xfId="0" applyNumberFormat="1" applyBorder="1" applyAlignment="1" applyProtection="1">
      <alignment horizontal="center"/>
    </xf>
    <xf numFmtId="0" fontId="0" fillId="0" borderId="61" xfId="0" applyBorder="1" applyProtection="1">
      <protection locked="0"/>
    </xf>
    <xf numFmtId="164" fontId="28" fillId="0" borderId="44" xfId="0" applyNumberFormat="1" applyFont="1" applyBorder="1" applyProtection="1">
      <protection locked="0"/>
    </xf>
    <xf numFmtId="164" fontId="28" fillId="0" borderId="18" xfId="0" applyNumberFormat="1" applyFont="1" applyBorder="1" applyProtection="1">
      <protection locked="0"/>
    </xf>
    <xf numFmtId="164" fontId="28" fillId="0" borderId="8" xfId="0" applyNumberFormat="1" applyFont="1" applyBorder="1" applyProtection="1">
      <protection locked="0"/>
    </xf>
    <xf numFmtId="168" fontId="28" fillId="0" borderId="8" xfId="0" applyNumberFormat="1" applyFont="1" applyBorder="1" applyProtection="1">
      <protection locked="0"/>
    </xf>
    <xf numFmtId="164" fontId="28" fillId="0" borderId="45" xfId="0" applyNumberFormat="1" applyFont="1" applyBorder="1" applyProtection="1">
      <protection locked="0"/>
    </xf>
    <xf numFmtId="168" fontId="28" fillId="0" borderId="18" xfId="0" applyNumberFormat="1" applyFont="1" applyBorder="1" applyProtection="1">
      <protection locked="0"/>
    </xf>
    <xf numFmtId="168" fontId="28" fillId="0" borderId="45" xfId="0" applyNumberFormat="1" applyFont="1" applyBorder="1" applyProtection="1">
      <protection locked="0"/>
    </xf>
    <xf numFmtId="2" fontId="28" fillId="0" borderId="18" xfId="0" applyNumberFormat="1" applyFont="1" applyBorder="1" applyProtection="1">
      <protection locked="0"/>
    </xf>
    <xf numFmtId="2" fontId="28" fillId="0" borderId="8" xfId="0" applyNumberFormat="1" applyFont="1" applyBorder="1" applyProtection="1">
      <protection locked="0"/>
    </xf>
    <xf numFmtId="2" fontId="28" fillId="0" borderId="45" xfId="0" applyNumberFormat="1" applyFont="1" applyBorder="1" applyProtection="1">
      <protection locked="0"/>
    </xf>
    <xf numFmtId="166" fontId="28" fillId="0" borderId="19" xfId="0" applyNumberFormat="1" applyFont="1" applyBorder="1" applyProtection="1">
      <protection locked="0"/>
    </xf>
    <xf numFmtId="166" fontId="28" fillId="0" borderId="11" xfId="0" applyNumberFormat="1" applyFont="1" applyBorder="1" applyProtection="1">
      <protection locked="0"/>
    </xf>
    <xf numFmtId="166" fontId="28" fillId="0" borderId="47" xfId="0" applyNumberFormat="1" applyFont="1" applyBorder="1" applyProtection="1">
      <protection locked="0"/>
    </xf>
    <xf numFmtId="49" fontId="29" fillId="0" borderId="1" xfId="0" applyNumberFormat="1" applyFont="1" applyBorder="1" applyAlignment="1" applyProtection="1">
      <alignment horizontal="center"/>
    </xf>
    <xf numFmtId="49" fontId="29" fillId="0" borderId="2" xfId="0" applyNumberFormat="1" applyFont="1" applyBorder="1" applyAlignment="1" applyProtection="1">
      <alignment horizontal="center"/>
    </xf>
    <xf numFmtId="0" fontId="28" fillId="0" borderId="0" xfId="0" applyFont="1"/>
    <xf numFmtId="165" fontId="0" fillId="0" borderId="10" xfId="0" applyNumberFormat="1" applyBorder="1" applyProtection="1"/>
    <xf numFmtId="164" fontId="0" fillId="0" borderId="83" xfId="0" applyNumberFormat="1" applyBorder="1" applyProtection="1"/>
    <xf numFmtId="164" fontId="0" fillId="0" borderId="76" xfId="0" applyNumberFormat="1" applyBorder="1" applyProtection="1"/>
    <xf numFmtId="164" fontId="0" fillId="0" borderId="77" xfId="0" applyNumberFormat="1" applyBorder="1" applyProtection="1"/>
    <xf numFmtId="0" fontId="0" fillId="0" borderId="35" xfId="0" applyBorder="1" applyAlignment="1" applyProtection="1">
      <alignment horizontal="left"/>
    </xf>
    <xf numFmtId="0" fontId="0" fillId="0" borderId="89" xfId="0" applyBorder="1" applyProtection="1">
      <protection locked="0"/>
    </xf>
    <xf numFmtId="0" fontId="0" fillId="0" borderId="67" xfId="0" applyBorder="1" applyProtection="1">
      <protection locked="0"/>
    </xf>
    <xf numFmtId="0" fontId="0" fillId="0" borderId="45" xfId="0" applyBorder="1" applyProtection="1">
      <protection locked="0"/>
    </xf>
    <xf numFmtId="0" fontId="0" fillId="0" borderId="58" xfId="0" applyBorder="1" applyProtection="1">
      <protection locked="0"/>
    </xf>
    <xf numFmtId="0" fontId="0" fillId="0" borderId="18" xfId="0" applyBorder="1" applyProtection="1">
      <protection locked="0"/>
    </xf>
    <xf numFmtId="49" fontId="29" fillId="0" borderId="24" xfId="0" applyNumberFormat="1" applyFont="1" applyBorder="1" applyAlignment="1" applyProtection="1">
      <alignment horizontal="center"/>
    </xf>
    <xf numFmtId="49" fontId="29" fillId="0" borderId="25" xfId="0" applyNumberFormat="1" applyFont="1" applyBorder="1" applyAlignment="1" applyProtection="1">
      <alignment horizontal="center"/>
    </xf>
    <xf numFmtId="0" fontId="29" fillId="0" borderId="24" xfId="0" applyNumberFormat="1" applyFont="1" applyBorder="1" applyAlignment="1" applyProtection="1">
      <alignment horizontal="center"/>
    </xf>
    <xf numFmtId="0" fontId="29" fillId="0" borderId="25" xfId="0" applyNumberFormat="1" applyFont="1" applyBorder="1" applyAlignment="1" applyProtection="1">
      <alignment horizontal="center"/>
    </xf>
    <xf numFmtId="0" fontId="0" fillId="0" borderId="8" xfId="0" applyBorder="1" applyProtection="1">
      <protection locked="0"/>
    </xf>
    <xf numFmtId="0" fontId="0" fillId="0" borderId="30" xfId="0" applyBorder="1" applyProtection="1">
      <protection locked="0"/>
    </xf>
    <xf numFmtId="0" fontId="28" fillId="0" borderId="0" xfId="3"/>
    <xf numFmtId="0" fontId="28" fillId="0" borderId="31" xfId="3" applyBorder="1" applyProtection="1"/>
    <xf numFmtId="0" fontId="2" fillId="0" borderId="0" xfId="3" applyFont="1" applyAlignment="1" applyProtection="1">
      <alignment horizontal="left"/>
      <protection locked="0"/>
    </xf>
    <xf numFmtId="164" fontId="28" fillId="0" borderId="0" xfId="3" applyNumberFormat="1" applyBorder="1" applyAlignment="1" applyProtection="1">
      <alignment horizontal="right"/>
      <protection locked="0"/>
    </xf>
    <xf numFmtId="0" fontId="28" fillId="0" borderId="35" xfId="3" applyFont="1" applyBorder="1" applyAlignment="1" applyProtection="1">
      <alignment horizontal="right"/>
    </xf>
    <xf numFmtId="0" fontId="28" fillId="0" borderId="36" xfId="3" applyFont="1" applyBorder="1" applyAlignment="1" applyProtection="1">
      <alignment horizontal="right"/>
    </xf>
    <xf numFmtId="0" fontId="28" fillId="0" borderId="28" xfId="3" applyFont="1" applyBorder="1" applyAlignment="1" applyProtection="1">
      <alignment horizontal="right"/>
    </xf>
    <xf numFmtId="0" fontId="28" fillId="0" borderId="0" xfId="3" applyProtection="1"/>
    <xf numFmtId="0" fontId="2" fillId="0" borderId="40" xfId="3" applyFont="1" applyBorder="1" applyProtection="1"/>
    <xf numFmtId="0" fontId="2" fillId="0" borderId="41" xfId="3" applyFont="1" applyBorder="1" applyProtection="1"/>
    <xf numFmtId="0" fontId="2" fillId="0" borderId="42" xfId="3" applyFont="1" applyBorder="1" applyAlignment="1" applyProtection="1">
      <alignment horizontal="left"/>
    </xf>
    <xf numFmtId="0" fontId="2" fillId="0" borderId="27" xfId="3" applyFont="1" applyBorder="1" applyAlignment="1" applyProtection="1"/>
    <xf numFmtId="164" fontId="28" fillId="0" borderId="7" xfId="3" applyNumberFormat="1" applyBorder="1" applyAlignment="1" applyProtection="1">
      <alignment horizontal="right"/>
      <protection locked="0"/>
    </xf>
    <xf numFmtId="0" fontId="28" fillId="0" borderId="7" xfId="3" applyBorder="1" applyAlignment="1" applyProtection="1">
      <alignment horizontal="right"/>
      <protection locked="0"/>
    </xf>
    <xf numFmtId="0" fontId="28" fillId="0" borderId="10" xfId="3" applyBorder="1" applyAlignment="1" applyProtection="1">
      <alignment horizontal="right"/>
      <protection locked="0"/>
    </xf>
    <xf numFmtId="0" fontId="28" fillId="0" borderId="6" xfId="3" applyBorder="1" applyProtection="1"/>
    <xf numFmtId="0" fontId="28" fillId="0" borderId="1" xfId="3" applyFont="1" applyBorder="1" applyAlignment="1" applyProtection="1">
      <alignment horizontal="center"/>
    </xf>
    <xf numFmtId="0" fontId="28" fillId="0" borderId="3" xfId="3" applyBorder="1" applyAlignment="1" applyProtection="1">
      <alignment horizontal="center"/>
      <protection locked="0"/>
    </xf>
    <xf numFmtId="164" fontId="28" fillId="0" borderId="21" xfId="3" applyNumberFormat="1" applyBorder="1" applyAlignment="1" applyProtection="1">
      <alignment horizontal="right"/>
      <protection locked="0"/>
    </xf>
    <xf numFmtId="0" fontId="28" fillId="0" borderId="23" xfId="3" applyBorder="1" applyProtection="1"/>
    <xf numFmtId="0" fontId="28" fillId="0" borderId="0" xfId="3" applyFont="1" applyProtection="1">
      <protection locked="0"/>
    </xf>
    <xf numFmtId="165" fontId="28" fillId="0" borderId="46" xfId="3" applyNumberFormat="1" applyBorder="1" applyAlignment="1" applyProtection="1">
      <alignment horizontal="right"/>
      <protection locked="0"/>
    </xf>
    <xf numFmtId="168" fontId="28" fillId="0" borderId="22" xfId="3" applyNumberFormat="1" applyFont="1" applyBorder="1" applyProtection="1">
      <protection locked="0"/>
    </xf>
    <xf numFmtId="164" fontId="28" fillId="0" borderId="22" xfId="3" applyNumberFormat="1" applyFont="1" applyBorder="1" applyProtection="1">
      <protection locked="0"/>
    </xf>
    <xf numFmtId="168" fontId="28" fillId="0" borderId="37" xfId="3" applyNumberFormat="1" applyFont="1" applyBorder="1" applyProtection="1">
      <protection locked="0"/>
    </xf>
    <xf numFmtId="49" fontId="7" fillId="0" borderId="24" xfId="3" applyNumberFormat="1" applyFont="1" applyBorder="1" applyAlignment="1" applyProtection="1">
      <alignment horizontal="center"/>
      <protection locked="0"/>
    </xf>
    <xf numFmtId="49" fontId="7" fillId="0" borderId="25" xfId="3" applyNumberFormat="1" applyFont="1" applyBorder="1" applyAlignment="1" applyProtection="1">
      <alignment horizontal="center"/>
      <protection locked="0"/>
    </xf>
    <xf numFmtId="49" fontId="7" fillId="0" borderId="52" xfId="3" applyNumberFormat="1" applyFont="1" applyBorder="1" applyAlignment="1" applyProtection="1">
      <alignment horizontal="center"/>
      <protection locked="0"/>
    </xf>
    <xf numFmtId="168" fontId="28" fillId="0" borderId="8" xfId="3" applyNumberFormat="1" applyFont="1" applyBorder="1" applyProtection="1">
      <protection locked="0"/>
    </xf>
    <xf numFmtId="168" fontId="28" fillId="0" borderId="18" xfId="3" applyNumberFormat="1" applyFont="1" applyBorder="1" applyProtection="1">
      <protection locked="0"/>
    </xf>
    <xf numFmtId="164" fontId="28" fillId="0" borderId="8" xfId="3" applyNumberFormat="1" applyFont="1" applyBorder="1" applyProtection="1">
      <protection locked="0"/>
    </xf>
    <xf numFmtId="164" fontId="28" fillId="0" borderId="44" xfId="3" applyNumberFormat="1" applyFont="1" applyBorder="1" applyProtection="1">
      <protection locked="0"/>
    </xf>
    <xf numFmtId="164" fontId="28" fillId="0" borderId="18" xfId="3" applyNumberFormat="1" applyFont="1" applyBorder="1" applyProtection="1">
      <protection locked="0"/>
    </xf>
    <xf numFmtId="164" fontId="28" fillId="0" borderId="45" xfId="3" applyNumberFormat="1" applyFont="1" applyBorder="1" applyProtection="1">
      <protection locked="0"/>
    </xf>
    <xf numFmtId="168" fontId="28" fillId="0" borderId="45" xfId="3" applyNumberFormat="1" applyFont="1" applyBorder="1" applyProtection="1">
      <protection locked="0"/>
    </xf>
    <xf numFmtId="49" fontId="7" fillId="0" borderId="2" xfId="3" applyNumberFormat="1" applyFont="1" applyBorder="1" applyAlignment="1" applyProtection="1">
      <alignment horizontal="center"/>
      <protection locked="0"/>
    </xf>
    <xf numFmtId="49" fontId="28" fillId="0" borderId="2" xfId="0" applyNumberFormat="1" applyFont="1" applyBorder="1" applyAlignment="1" applyProtection="1">
      <alignment horizontal="center"/>
    </xf>
    <xf numFmtId="49" fontId="26" fillId="0" borderId="2" xfId="0" applyNumberFormat="1" applyFont="1" applyBorder="1" applyAlignment="1" applyProtection="1">
      <alignment horizontal="center"/>
    </xf>
    <xf numFmtId="49" fontId="28" fillId="0" borderId="1" xfId="0" applyNumberFormat="1" applyFont="1" applyBorder="1" applyAlignment="1" applyProtection="1">
      <alignment horizontal="center"/>
    </xf>
    <xf numFmtId="0" fontId="26" fillId="0" borderId="25" xfId="0" applyNumberFormat="1" applyFont="1" applyBorder="1" applyAlignment="1" applyProtection="1">
      <alignment horizontal="center"/>
    </xf>
    <xf numFmtId="49" fontId="26" fillId="0" borderId="25" xfId="0" applyNumberFormat="1" applyFont="1" applyBorder="1" applyAlignment="1" applyProtection="1">
      <alignment horizontal="center"/>
    </xf>
    <xf numFmtId="49" fontId="28" fillId="0" borderId="16" xfId="0" applyNumberFormat="1" applyFont="1" applyBorder="1" applyAlignment="1" applyProtection="1">
      <alignment horizontal="center"/>
      <protection locked="0"/>
    </xf>
    <xf numFmtId="49" fontId="28" fillId="0" borderId="2" xfId="0" applyNumberFormat="1" applyFont="1" applyBorder="1" applyAlignment="1" applyProtection="1">
      <alignment horizontal="center"/>
      <protection locked="0"/>
    </xf>
    <xf numFmtId="49" fontId="28" fillId="0" borderId="55" xfId="0" applyNumberFormat="1" applyFont="1" applyBorder="1" applyAlignment="1" applyProtection="1">
      <alignment horizontal="center"/>
      <protection locked="0"/>
    </xf>
    <xf numFmtId="168" fontId="0" fillId="0" borderId="68" xfId="0" applyNumberFormat="1" applyBorder="1"/>
    <xf numFmtId="0" fontId="0" fillId="0" borderId="90" xfId="0" applyBorder="1"/>
    <xf numFmtId="164" fontId="0" fillId="0" borderId="91" xfId="0" applyNumberFormat="1" applyBorder="1" applyProtection="1"/>
    <xf numFmtId="0" fontId="0" fillId="0" borderId="83" xfId="0" applyBorder="1"/>
    <xf numFmtId="1" fontId="26" fillId="0" borderId="52" xfId="0" applyNumberFormat="1" applyFont="1" applyBorder="1" applyAlignment="1" applyProtection="1">
      <alignment horizontal="center"/>
      <protection locked="0"/>
    </xf>
    <xf numFmtId="1" fontId="26" fillId="0" borderId="26" xfId="0" applyNumberFormat="1" applyFont="1" applyBorder="1" applyAlignment="1" applyProtection="1">
      <alignment horizontal="center"/>
      <protection locked="0"/>
    </xf>
    <xf numFmtId="165" fontId="28" fillId="0" borderId="45" xfId="0" applyNumberFormat="1" applyFont="1" applyBorder="1" applyProtection="1">
      <protection locked="0"/>
    </xf>
    <xf numFmtId="168" fontId="28" fillId="0" borderId="54" xfId="0" applyNumberFormat="1" applyFont="1" applyFill="1" applyBorder="1" applyProtection="1">
      <protection locked="0"/>
    </xf>
    <xf numFmtId="49" fontId="26" fillId="0" borderId="24" xfId="0" applyNumberFormat="1" applyFont="1" applyBorder="1" applyAlignment="1" applyProtection="1">
      <alignment horizontal="center"/>
      <protection locked="0"/>
    </xf>
    <xf numFmtId="49" fontId="26" fillId="0" borderId="25" xfId="0" applyNumberFormat="1" applyFont="1" applyBorder="1" applyAlignment="1" applyProtection="1">
      <alignment horizontal="center"/>
      <protection locked="0"/>
    </xf>
    <xf numFmtId="49" fontId="26" fillId="0" borderId="26" xfId="0" applyNumberFormat="1" applyFont="1" applyBorder="1" applyAlignment="1" applyProtection="1">
      <alignment horizontal="center"/>
      <protection locked="0"/>
    </xf>
    <xf numFmtId="49" fontId="26" fillId="0" borderId="1" xfId="0" applyNumberFormat="1" applyFont="1" applyBorder="1" applyAlignment="1" applyProtection="1">
      <alignment horizontal="center"/>
    </xf>
    <xf numFmtId="49" fontId="26" fillId="0" borderId="24" xfId="0" applyNumberFormat="1" applyFont="1" applyBorder="1" applyAlignment="1" applyProtection="1">
      <alignment horizontal="center"/>
    </xf>
    <xf numFmtId="49" fontId="26" fillId="0" borderId="63" xfId="0" applyNumberFormat="1" applyFont="1" applyBorder="1" applyAlignment="1" applyProtection="1">
      <alignment horizontal="center"/>
    </xf>
    <xf numFmtId="0" fontId="26" fillId="0" borderId="24" xfId="0" applyNumberFormat="1" applyFont="1" applyBorder="1" applyAlignment="1" applyProtection="1">
      <alignment horizontal="center"/>
    </xf>
    <xf numFmtId="0" fontId="28" fillId="0" borderId="0" xfId="0" applyFont="1" applyProtection="1">
      <protection locked="0"/>
    </xf>
    <xf numFmtId="0" fontId="29" fillId="0" borderId="0" xfId="0" applyFont="1" applyAlignment="1">
      <alignment horizontal="center"/>
    </xf>
    <xf numFmtId="1" fontId="26" fillId="0" borderId="2" xfId="0" applyNumberFormat="1" applyFont="1" applyBorder="1" applyAlignment="1" applyProtection="1">
      <alignment horizontal="center"/>
      <protection locked="0"/>
    </xf>
    <xf numFmtId="168" fontId="28" fillId="0" borderId="44" xfId="0" applyNumberFormat="1" applyFont="1" applyBorder="1" applyProtection="1">
      <protection locked="0"/>
    </xf>
    <xf numFmtId="1" fontId="26" fillId="0" borderId="52" xfId="0" applyNumberFormat="1" applyFont="1" applyFill="1" applyBorder="1" applyAlignment="1" applyProtection="1">
      <alignment horizontal="center"/>
      <protection locked="0"/>
    </xf>
    <xf numFmtId="1" fontId="26" fillId="0" borderId="25" xfId="0" applyNumberFormat="1" applyFont="1" applyBorder="1" applyAlignment="1" applyProtection="1">
      <alignment horizontal="center"/>
      <protection locked="0"/>
    </xf>
    <xf numFmtId="165" fontId="28" fillId="0" borderId="8" xfId="0" applyNumberFormat="1" applyFont="1" applyBorder="1" applyProtection="1">
      <protection locked="0"/>
    </xf>
    <xf numFmtId="0" fontId="0" fillId="14" borderId="10" xfId="0" applyNumberFormat="1" applyFill="1" applyBorder="1" applyProtection="1"/>
    <xf numFmtId="164" fontId="13" fillId="0" borderId="38" xfId="0" applyNumberFormat="1" applyFont="1" applyBorder="1" applyAlignment="1" applyProtection="1">
      <alignment horizontal="right"/>
      <protection locked="0"/>
    </xf>
    <xf numFmtId="164" fontId="7" fillId="0" borderId="38" xfId="3" applyNumberFormat="1" applyFont="1" applyBorder="1" applyAlignment="1" applyProtection="1">
      <alignment horizontal="right"/>
      <protection locked="0"/>
    </xf>
    <xf numFmtId="1" fontId="1" fillId="0" borderId="38" xfId="0" applyNumberFormat="1" applyFont="1" applyFill="1" applyBorder="1" applyAlignment="1" applyProtection="1">
      <protection locked="0"/>
    </xf>
    <xf numFmtId="1" fontId="1" fillId="0" borderId="39" xfId="0" applyNumberFormat="1" applyFont="1" applyFill="1" applyBorder="1" applyAlignment="1" applyProtection="1">
      <protection locked="0"/>
    </xf>
    <xf numFmtId="49" fontId="0" fillId="0" borderId="1" xfId="0" applyNumberFormat="1" applyFont="1" applyBorder="1" applyAlignment="1" applyProtection="1">
      <alignment horizontal="center"/>
      <protection locked="0"/>
    </xf>
    <xf numFmtId="168" fontId="1" fillId="0" borderId="14" xfId="3" applyNumberFormat="1" applyFont="1" applyFill="1" applyBorder="1" applyProtection="1">
      <protection locked="0"/>
    </xf>
    <xf numFmtId="165" fontId="0" fillId="0" borderId="0" xfId="0" applyNumberFormat="1" applyProtection="1">
      <protection locked="0"/>
    </xf>
    <xf numFmtId="49" fontId="0" fillId="0" borderId="16" xfId="0" applyNumberFormat="1" applyFont="1" applyBorder="1" applyAlignment="1" applyProtection="1">
      <alignment horizontal="center"/>
      <protection locked="0"/>
    </xf>
    <xf numFmtId="0" fontId="0" fillId="0" borderId="0" xfId="3" applyFont="1"/>
    <xf numFmtId="166" fontId="28" fillId="15" borderId="18" xfId="0" applyNumberFormat="1" applyFont="1" applyFill="1" applyBorder="1" applyProtection="1">
      <protection locked="0"/>
    </xf>
    <xf numFmtId="0" fontId="0" fillId="0" borderId="60" xfId="0" applyBorder="1" applyAlignment="1" applyProtection="1">
      <alignment horizontal="center"/>
    </xf>
    <xf numFmtId="0" fontId="0" fillId="0" borderId="51" xfId="0" applyBorder="1" applyAlignment="1" applyProtection="1">
      <alignment horizontal="center"/>
    </xf>
    <xf numFmtId="0" fontId="0" fillId="0" borderId="0" xfId="0" applyProtection="1">
      <protection locked="0"/>
    </xf>
    <xf numFmtId="168" fontId="28" fillId="0" borderId="50" xfId="0" applyNumberFormat="1" applyFont="1" applyBorder="1" applyProtection="1">
      <protection locked="0"/>
    </xf>
    <xf numFmtId="166" fontId="28" fillId="0" borderId="50" xfId="0" applyNumberFormat="1" applyFont="1" applyBorder="1" applyProtection="1">
      <protection locked="0"/>
    </xf>
    <xf numFmtId="168" fontId="0" fillId="0" borderId="18" xfId="0" applyNumberFormat="1" applyFont="1" applyBorder="1" applyProtection="1">
      <protection locked="0"/>
    </xf>
    <xf numFmtId="49" fontId="7" fillId="0" borderId="25" xfId="0" applyNumberFormat="1" applyFont="1" applyBorder="1" applyAlignment="1" applyProtection="1">
      <alignment horizontal="center" wrapText="1"/>
      <protection locked="0"/>
    </xf>
    <xf numFmtId="0" fontId="0" fillId="0" borderId="0" xfId="0" applyProtection="1">
      <protection locked="0"/>
    </xf>
    <xf numFmtId="0" fontId="0" fillId="0" borderId="51" xfId="0" applyBorder="1" applyAlignment="1" applyProtection="1">
      <alignment horizontal="center"/>
    </xf>
    <xf numFmtId="0" fontId="0" fillId="0" borderId="60" xfId="0" applyBorder="1" applyAlignment="1" applyProtection="1">
      <alignment horizontal="center"/>
    </xf>
    <xf numFmtId="0" fontId="0" fillId="0" borderId="60" xfId="0" applyBorder="1" applyAlignment="1" applyProtection="1">
      <alignment horizontal="center"/>
    </xf>
    <xf numFmtId="0" fontId="0" fillId="0" borderId="51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5" fillId="0" borderId="35" xfId="0" applyFont="1" applyBorder="1" applyAlignment="1" applyProtection="1">
      <alignment horizontal="center" vertical="center"/>
    </xf>
    <xf numFmtId="0" fontId="5" fillId="0" borderId="51" xfId="0" applyFont="1" applyBorder="1" applyAlignment="1" applyProtection="1">
      <alignment horizontal="center" vertical="center"/>
    </xf>
    <xf numFmtId="0" fontId="5" fillId="0" borderId="39" xfId="0" applyFont="1" applyBorder="1" applyAlignment="1" applyProtection="1">
      <alignment horizontal="center" vertical="center"/>
    </xf>
    <xf numFmtId="0" fontId="5" fillId="0" borderId="28" xfId="0" applyFont="1" applyBorder="1" applyAlignment="1" applyProtection="1">
      <alignment horizontal="center" vertical="center"/>
    </xf>
    <xf numFmtId="0" fontId="5" fillId="0" borderId="61" xfId="0" applyFont="1" applyBorder="1" applyAlignment="1" applyProtection="1">
      <alignment horizontal="center" vertical="center"/>
    </xf>
    <xf numFmtId="0" fontId="5" fillId="0" borderId="46" xfId="0" applyFont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0" fillId="0" borderId="38" xfId="0" applyBorder="1" applyAlignment="1" applyProtection="1">
      <alignment horizontal="left"/>
      <protection locked="0"/>
    </xf>
    <xf numFmtId="0" fontId="0" fillId="0" borderId="52" xfId="0" applyBorder="1" applyAlignment="1" applyProtection="1">
      <alignment horizontal="center"/>
    </xf>
    <xf numFmtId="0" fontId="0" fillId="0" borderId="27" xfId="0" applyBorder="1" applyAlignment="1" applyProtection="1">
      <alignment horizontal="left"/>
    </xf>
    <xf numFmtId="0" fontId="0" fillId="0" borderId="60" xfId="0" applyBorder="1" applyAlignment="1" applyProtection="1">
      <alignment horizontal="left"/>
    </xf>
    <xf numFmtId="168" fontId="0" fillId="0" borderId="45" xfId="0" applyNumberFormat="1" applyFont="1" applyBorder="1" applyProtection="1">
      <protection locked="0"/>
    </xf>
    <xf numFmtId="168" fontId="0" fillId="0" borderId="8" xfId="0" applyNumberFormat="1" applyFont="1" applyBorder="1" applyProtection="1">
      <protection locked="0"/>
    </xf>
    <xf numFmtId="168" fontId="0" fillId="0" borderId="89" xfId="0" applyNumberFormat="1" applyBorder="1" applyProtection="1">
      <protection locked="0"/>
    </xf>
    <xf numFmtId="168" fontId="0" fillId="0" borderId="58" xfId="0" applyNumberFormat="1" applyBorder="1" applyProtection="1">
      <protection locked="0"/>
    </xf>
    <xf numFmtId="168" fontId="0" fillId="0" borderId="61" xfId="0" applyNumberFormat="1" applyBorder="1" applyProtection="1">
      <protection locked="0"/>
    </xf>
    <xf numFmtId="168" fontId="0" fillId="0" borderId="0" xfId="0" applyNumberFormat="1" applyProtection="1">
      <protection locked="0"/>
    </xf>
    <xf numFmtId="168" fontId="0" fillId="0" borderId="5" xfId="0" applyNumberFormat="1" applyBorder="1" applyProtection="1">
      <protection locked="0"/>
    </xf>
    <xf numFmtId="168" fontId="0" fillId="0" borderId="30" xfId="0" applyNumberFormat="1" applyBorder="1" applyProtection="1">
      <protection locked="0"/>
    </xf>
    <xf numFmtId="168" fontId="0" fillId="0" borderId="47" xfId="0" applyNumberFormat="1" applyFill="1" applyBorder="1" applyProtection="1">
      <protection locked="0"/>
    </xf>
    <xf numFmtId="168" fontId="0" fillId="0" borderId="11" xfId="0" applyNumberFormat="1" applyFill="1" applyBorder="1" applyProtection="1">
      <protection locked="0"/>
    </xf>
    <xf numFmtId="165" fontId="0" fillId="0" borderId="54" xfId="0" applyNumberFormat="1" applyFont="1" applyFill="1" applyBorder="1" applyProtection="1">
      <protection locked="0"/>
    </xf>
    <xf numFmtId="1" fontId="26" fillId="16" borderId="52" xfId="0" applyNumberFormat="1" applyFont="1" applyFill="1" applyBorder="1" applyAlignment="1" applyProtection="1">
      <alignment horizontal="center"/>
      <protection locked="0"/>
    </xf>
    <xf numFmtId="1" fontId="26" fillId="16" borderId="52" xfId="0" applyNumberFormat="1" applyFont="1" applyFill="1" applyBorder="1" applyAlignment="1" applyProtection="1">
      <alignment horizontal="center" wrapText="1"/>
      <protection locked="0"/>
    </xf>
    <xf numFmtId="168" fontId="28" fillId="0" borderId="54" xfId="0" applyNumberFormat="1" applyFont="1" applyBorder="1" applyProtection="1">
      <protection locked="0"/>
    </xf>
    <xf numFmtId="0" fontId="0" fillId="0" borderId="27" xfId="0" applyBorder="1" applyAlignment="1" applyProtection="1">
      <alignment horizontal="left"/>
      <protection locked="0"/>
    </xf>
    <xf numFmtId="49" fontId="0" fillId="0" borderId="55" xfId="0" applyNumberFormat="1" applyFont="1" applyBorder="1" applyAlignment="1" applyProtection="1">
      <alignment horizontal="center"/>
      <protection locked="0"/>
    </xf>
    <xf numFmtId="168" fontId="0" fillId="0" borderId="47" xfId="0" applyNumberFormat="1" applyBorder="1" applyProtection="1">
      <protection locked="0"/>
    </xf>
    <xf numFmtId="168" fontId="0" fillId="0" borderId="56" xfId="0" applyNumberFormat="1" applyBorder="1" applyProtection="1">
      <protection locked="0"/>
    </xf>
    <xf numFmtId="168" fontId="0" fillId="0" borderId="4" xfId="0" applyNumberFormat="1" applyBorder="1" applyProtection="1"/>
    <xf numFmtId="168" fontId="0" fillId="0" borderId="5" xfId="0" applyNumberFormat="1" applyBorder="1" applyProtection="1"/>
    <xf numFmtId="168" fontId="0" fillId="0" borderId="8" xfId="0" applyNumberFormat="1" applyBorder="1" applyProtection="1"/>
    <xf numFmtId="168" fontId="0" fillId="0" borderId="67" xfId="0" applyNumberFormat="1" applyBorder="1" applyProtection="1">
      <protection locked="0"/>
    </xf>
    <xf numFmtId="168" fontId="0" fillId="0" borderId="11" xfId="0" applyNumberFormat="1" applyBorder="1" applyProtection="1"/>
    <xf numFmtId="0" fontId="0" fillId="0" borderId="38" xfId="0" applyBorder="1" applyAlignment="1" applyProtection="1">
      <alignment horizontal="center"/>
    </xf>
    <xf numFmtId="0" fontId="0" fillId="0" borderId="0" xfId="0" applyProtection="1">
      <protection locked="0"/>
    </xf>
    <xf numFmtId="0" fontId="0" fillId="0" borderId="51" xfId="0" applyBorder="1" applyAlignment="1" applyProtection="1">
      <alignment horizontal="center"/>
    </xf>
    <xf numFmtId="0" fontId="0" fillId="0" borderId="60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5" fillId="0" borderId="35" xfId="0" applyFont="1" applyBorder="1" applyAlignment="1" applyProtection="1">
      <alignment horizontal="center" vertical="center"/>
    </xf>
    <xf numFmtId="0" fontId="5" fillId="0" borderId="51" xfId="0" applyFont="1" applyBorder="1" applyAlignment="1" applyProtection="1">
      <alignment horizontal="center" vertical="center"/>
    </xf>
    <xf numFmtId="0" fontId="5" fillId="0" borderId="39" xfId="0" applyFont="1" applyBorder="1" applyAlignment="1" applyProtection="1">
      <alignment horizontal="center" vertical="center"/>
    </xf>
    <xf numFmtId="0" fontId="5" fillId="0" borderId="28" xfId="0" applyFont="1" applyBorder="1" applyAlignment="1" applyProtection="1">
      <alignment horizontal="center" vertical="center"/>
    </xf>
    <xf numFmtId="0" fontId="5" fillId="0" borderId="61" xfId="0" applyFont="1" applyBorder="1" applyAlignment="1" applyProtection="1">
      <alignment horizontal="center" vertical="center"/>
    </xf>
    <xf numFmtId="0" fontId="5" fillId="0" borderId="46" xfId="0" applyFont="1" applyBorder="1" applyAlignment="1" applyProtection="1">
      <alignment horizontal="center" vertical="center"/>
    </xf>
    <xf numFmtId="0" fontId="0" fillId="0" borderId="52" xfId="0" applyBorder="1" applyAlignment="1" applyProtection="1">
      <alignment horizontal="center"/>
    </xf>
    <xf numFmtId="0" fontId="0" fillId="0" borderId="27" xfId="0" applyBorder="1" applyAlignment="1" applyProtection="1">
      <alignment horizontal="left"/>
    </xf>
    <xf numFmtId="0" fontId="0" fillId="0" borderId="60" xfId="0" applyBorder="1" applyAlignment="1" applyProtection="1">
      <alignment horizontal="left"/>
    </xf>
    <xf numFmtId="0" fontId="0" fillId="0" borderId="38" xfId="0" applyBorder="1" applyAlignment="1" applyProtection="1">
      <alignment horizontal="left"/>
    </xf>
    <xf numFmtId="0" fontId="0" fillId="0" borderId="0" xfId="0" applyProtection="1">
      <protection locked="0"/>
    </xf>
    <xf numFmtId="0" fontId="0" fillId="0" borderId="27" xfId="0" applyBorder="1" applyAlignment="1" applyProtection="1">
      <alignment horizontal="left"/>
    </xf>
    <xf numFmtId="0" fontId="0" fillId="0" borderId="60" xfId="0" applyBorder="1" applyAlignment="1" applyProtection="1">
      <alignment horizontal="left"/>
    </xf>
    <xf numFmtId="168" fontId="0" fillId="0" borderId="17" xfId="0" applyNumberFormat="1" applyBorder="1" applyProtection="1">
      <protection locked="0"/>
    </xf>
    <xf numFmtId="166" fontId="28" fillId="17" borderId="11" xfId="0" applyNumberFormat="1" applyFont="1" applyFill="1" applyBorder="1" applyProtection="1">
      <protection locked="0"/>
    </xf>
    <xf numFmtId="0" fontId="0" fillId="17" borderId="0" xfId="0" applyFill="1" applyProtection="1">
      <protection locked="0"/>
    </xf>
    <xf numFmtId="164" fontId="28" fillId="0" borderId="5" xfId="0" applyNumberFormat="1" applyFont="1" applyBorder="1" applyProtection="1">
      <protection locked="0"/>
    </xf>
    <xf numFmtId="49" fontId="26" fillId="0" borderId="2" xfId="0" applyNumberFormat="1" applyFont="1" applyBorder="1" applyAlignment="1" applyProtection="1">
      <alignment horizontal="center"/>
      <protection locked="0"/>
    </xf>
    <xf numFmtId="164" fontId="0" fillId="0" borderId="44" xfId="0" applyNumberFormat="1" applyFont="1" applyBorder="1" applyProtection="1">
      <protection locked="0"/>
    </xf>
    <xf numFmtId="164" fontId="0" fillId="0" borderId="45" xfId="0" applyNumberFormat="1" applyFont="1" applyBorder="1" applyProtection="1">
      <protection locked="0"/>
    </xf>
    <xf numFmtId="2" fontId="0" fillId="0" borderId="45" xfId="0" applyNumberFormat="1" applyFont="1" applyBorder="1" applyProtection="1">
      <protection locked="0"/>
    </xf>
    <xf numFmtId="166" fontId="0" fillId="0" borderId="47" xfId="0" applyNumberFormat="1" applyFont="1" applyBorder="1" applyProtection="1">
      <protection locked="0"/>
    </xf>
    <xf numFmtId="2" fontId="0" fillId="0" borderId="8" xfId="0" applyNumberFormat="1" applyFont="1" applyBorder="1" applyProtection="1">
      <protection locked="0"/>
    </xf>
    <xf numFmtId="166" fontId="0" fillId="0" borderId="11" xfId="0" applyNumberFormat="1" applyFont="1" applyBorder="1" applyProtection="1">
      <protection locked="0"/>
    </xf>
    <xf numFmtId="49" fontId="26" fillId="0" borderId="3" xfId="0" applyNumberFormat="1" applyFont="1" applyBorder="1" applyAlignment="1" applyProtection="1">
      <alignment horizontal="center"/>
    </xf>
    <xf numFmtId="0" fontId="0" fillId="0" borderId="92" xfId="0" applyBorder="1"/>
    <xf numFmtId="164" fontId="0" fillId="0" borderId="93" xfId="0" applyNumberFormat="1" applyBorder="1" applyProtection="1"/>
    <xf numFmtId="164" fontId="0" fillId="0" borderId="94" xfId="0" applyNumberFormat="1" applyBorder="1" applyProtection="1"/>
    <xf numFmtId="164" fontId="0" fillId="0" borderId="95" xfId="0" applyNumberFormat="1" applyBorder="1" applyProtection="1"/>
    <xf numFmtId="0" fontId="0" fillId="0" borderId="60" xfId="0" applyBorder="1" applyAlignment="1" applyProtection="1">
      <alignment horizontal="center"/>
    </xf>
    <xf numFmtId="0" fontId="0" fillId="0" borderId="51" xfId="0" applyBorder="1" applyAlignment="1" applyProtection="1">
      <alignment horizontal="center"/>
    </xf>
    <xf numFmtId="0" fontId="5" fillId="0" borderId="51" xfId="0" applyFont="1" applyBorder="1" applyAlignment="1" applyProtection="1">
      <alignment horizontal="center" vertical="center"/>
    </xf>
    <xf numFmtId="0" fontId="5" fillId="0" borderId="61" xfId="0" applyFont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0" fillId="0" borderId="60" xfId="0" applyBorder="1" applyAlignment="1" applyProtection="1">
      <alignment horizontal="left"/>
    </xf>
    <xf numFmtId="0" fontId="0" fillId="0" borderId="0" xfId="0" applyProtection="1">
      <protection locked="0"/>
    </xf>
    <xf numFmtId="0" fontId="0" fillId="0" borderId="51" xfId="0" applyBorder="1" applyAlignment="1" applyProtection="1">
      <alignment horizontal="center"/>
    </xf>
    <xf numFmtId="0" fontId="0" fillId="0" borderId="60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5" fillId="0" borderId="35" xfId="0" applyFont="1" applyBorder="1" applyAlignment="1" applyProtection="1">
      <alignment horizontal="center" vertical="center"/>
    </xf>
    <xf numFmtId="0" fontId="5" fillId="0" borderId="51" xfId="0" applyFont="1" applyBorder="1" applyAlignment="1" applyProtection="1">
      <alignment horizontal="center" vertical="center"/>
    </xf>
    <xf numFmtId="0" fontId="5" fillId="0" borderId="39" xfId="0" applyFont="1" applyBorder="1" applyAlignment="1" applyProtection="1">
      <alignment horizontal="center" vertical="center"/>
    </xf>
    <xf numFmtId="0" fontId="5" fillId="0" borderId="28" xfId="0" applyFont="1" applyBorder="1" applyAlignment="1" applyProtection="1">
      <alignment horizontal="center" vertical="center"/>
    </xf>
    <xf numFmtId="0" fontId="5" fillId="0" borderId="61" xfId="0" applyFont="1" applyBorder="1" applyAlignment="1" applyProtection="1">
      <alignment horizontal="center" vertical="center"/>
    </xf>
    <xf numFmtId="0" fontId="5" fillId="0" borderId="46" xfId="0" applyFont="1" applyBorder="1" applyAlignment="1" applyProtection="1">
      <alignment horizontal="center" vertical="center"/>
    </xf>
    <xf numFmtId="0" fontId="0" fillId="0" borderId="52" xfId="0" applyBorder="1" applyAlignment="1" applyProtection="1">
      <alignment horizontal="center"/>
    </xf>
    <xf numFmtId="0" fontId="0" fillId="0" borderId="27" xfId="0" applyBorder="1" applyAlignment="1" applyProtection="1">
      <alignment horizontal="left"/>
    </xf>
    <xf numFmtId="0" fontId="0" fillId="0" borderId="60" xfId="0" applyBorder="1" applyAlignment="1" applyProtection="1">
      <alignment horizontal="left"/>
    </xf>
    <xf numFmtId="0" fontId="0" fillId="0" borderId="60" xfId="0" applyBorder="1" applyAlignment="1" applyProtection="1">
      <alignment horizontal="center"/>
    </xf>
    <xf numFmtId="0" fontId="0" fillId="0" borderId="51" xfId="0" applyBorder="1" applyAlignment="1" applyProtection="1">
      <alignment horizontal="center"/>
    </xf>
    <xf numFmtId="0" fontId="5" fillId="0" borderId="51" xfId="0" applyFont="1" applyBorder="1" applyAlignment="1" applyProtection="1">
      <alignment horizontal="center" vertical="center"/>
    </xf>
    <xf numFmtId="0" fontId="5" fillId="0" borderId="61" xfId="0" applyFont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0" fillId="0" borderId="60" xfId="0" applyBorder="1" applyAlignment="1" applyProtection="1">
      <alignment horizontal="left"/>
    </xf>
    <xf numFmtId="0" fontId="0" fillId="0" borderId="0" xfId="0" applyProtection="1">
      <protection locked="0"/>
    </xf>
    <xf numFmtId="0" fontId="0" fillId="0" borderId="60" xfId="0" applyBorder="1" applyAlignment="1" applyProtection="1">
      <alignment horizontal="center"/>
    </xf>
    <xf numFmtId="0" fontId="5" fillId="0" borderId="51" xfId="0" applyFont="1" applyBorder="1" applyAlignment="1" applyProtection="1">
      <alignment horizontal="center" vertical="center"/>
    </xf>
    <xf numFmtId="0" fontId="5" fillId="0" borderId="61" xfId="0" applyFont="1" applyBorder="1" applyAlignment="1" applyProtection="1">
      <alignment horizontal="center" vertical="center"/>
    </xf>
    <xf numFmtId="0" fontId="0" fillId="0" borderId="60" xfId="0" applyBorder="1" applyAlignment="1" applyProtection="1">
      <alignment horizontal="left"/>
    </xf>
    <xf numFmtId="0" fontId="2" fillId="0" borderId="0" xfId="0" applyFont="1" applyBorder="1"/>
    <xf numFmtId="0" fontId="4" fillId="0" borderId="1" xfId="0" applyFont="1" applyFill="1" applyBorder="1" applyAlignment="1" applyProtection="1">
      <alignment horizontal="right"/>
    </xf>
    <xf numFmtId="0" fontId="4" fillId="0" borderId="55" xfId="0" applyFont="1" applyFill="1" applyBorder="1" applyAlignment="1" applyProtection="1">
      <alignment horizontal="right"/>
    </xf>
    <xf numFmtId="0" fontId="2" fillId="0" borderId="0" xfId="0" applyFont="1" applyFill="1" applyBorder="1" applyAlignment="1" applyProtection="1">
      <alignment horizontal="left"/>
      <protection locked="0"/>
    </xf>
    <xf numFmtId="0" fontId="4" fillId="0" borderId="7" xfId="0" applyFont="1" applyBorder="1" applyAlignment="1" applyProtection="1">
      <alignment horizontal="right"/>
    </xf>
    <xf numFmtId="0" fontId="4" fillId="0" borderId="9" xfId="0" applyFont="1" applyBorder="1" applyAlignment="1" applyProtection="1">
      <alignment horizontal="right"/>
    </xf>
    <xf numFmtId="0" fontId="0" fillId="0" borderId="27" xfId="0" applyBorder="1" applyAlignment="1" applyProtection="1">
      <alignment horizontal="center"/>
    </xf>
    <xf numFmtId="0" fontId="0" fillId="0" borderId="38" xfId="0" applyBorder="1" applyAlignment="1" applyProtection="1">
      <alignment horizontal="center"/>
    </xf>
    <xf numFmtId="0" fontId="4" fillId="0" borderId="45" xfId="0" applyFont="1" applyBorder="1" applyAlignment="1" applyProtection="1">
      <alignment horizontal="right"/>
    </xf>
    <xf numFmtId="0" fontId="4" fillId="2" borderId="13" xfId="0" applyFont="1" applyFill="1" applyBorder="1" applyAlignment="1" applyProtection="1">
      <alignment horizontal="right"/>
    </xf>
    <xf numFmtId="0" fontId="4" fillId="2" borderId="54" xfId="0" applyFont="1" applyFill="1" applyBorder="1" applyAlignment="1" applyProtection="1">
      <alignment horizontal="right"/>
    </xf>
    <xf numFmtId="0" fontId="2" fillId="0" borderId="0" xfId="0" applyFont="1" applyFill="1" applyBorder="1" applyAlignment="1" applyProtection="1">
      <alignment horizontal="left"/>
    </xf>
    <xf numFmtId="0" fontId="4" fillId="0" borderId="7" xfId="0" applyFont="1" applyFill="1" applyBorder="1" applyAlignment="1" applyProtection="1">
      <alignment horizontal="right"/>
    </xf>
    <xf numFmtId="0" fontId="4" fillId="0" borderId="9" xfId="0" applyFont="1" applyFill="1" applyBorder="1" applyAlignment="1" applyProtection="1">
      <alignment horizontal="right"/>
    </xf>
    <xf numFmtId="0" fontId="0" fillId="0" borderId="0" xfId="0" applyProtection="1">
      <protection locked="0"/>
    </xf>
    <xf numFmtId="0" fontId="4" fillId="0" borderId="10" xfId="0" applyFont="1" applyFill="1" applyBorder="1" applyAlignment="1" applyProtection="1">
      <alignment horizontal="right"/>
    </xf>
    <xf numFmtId="0" fontId="4" fillId="0" borderId="12" xfId="0" applyFont="1" applyFill="1" applyBorder="1" applyAlignment="1" applyProtection="1">
      <alignment horizontal="right"/>
    </xf>
    <xf numFmtId="0" fontId="0" fillId="0" borderId="60" xfId="0" applyBorder="1" applyAlignment="1" applyProtection="1">
      <alignment horizontal="left"/>
      <protection locked="0"/>
    </xf>
    <xf numFmtId="0" fontId="0" fillId="0" borderId="38" xfId="0" applyBorder="1" applyAlignment="1" applyProtection="1">
      <alignment horizontal="left"/>
      <protection locked="0"/>
    </xf>
    <xf numFmtId="0" fontId="0" fillId="0" borderId="61" xfId="0" applyBorder="1" applyAlignment="1" applyProtection="1">
      <alignment horizontal="left"/>
      <protection locked="0"/>
    </xf>
    <xf numFmtId="0" fontId="0" fillId="0" borderId="46" xfId="0" applyBorder="1" applyAlignment="1" applyProtection="1">
      <alignment horizontal="left"/>
      <protection locked="0"/>
    </xf>
    <xf numFmtId="0" fontId="4" fillId="0" borderId="4" xfId="0" applyFont="1" applyFill="1" applyBorder="1" applyAlignment="1" applyProtection="1">
      <alignment horizontal="right"/>
    </xf>
    <xf numFmtId="0" fontId="4" fillId="0" borderId="6" xfId="0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/>
    </xf>
    <xf numFmtId="0" fontId="0" fillId="0" borderId="35" xfId="0" applyBorder="1" applyAlignment="1" applyProtection="1">
      <alignment horizontal="center"/>
    </xf>
    <xf numFmtId="0" fontId="0" fillId="0" borderId="51" xfId="0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4" fillId="0" borderId="24" xfId="0" applyFont="1" applyBorder="1" applyAlignment="1" applyProtection="1">
      <alignment horizontal="right"/>
    </xf>
    <xf numFmtId="0" fontId="4" fillId="0" borderId="26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right"/>
    </xf>
    <xf numFmtId="0" fontId="4" fillId="0" borderId="23" xfId="0" applyFont="1" applyBorder="1" applyAlignment="1" applyProtection="1">
      <alignment horizontal="right"/>
    </xf>
    <xf numFmtId="0" fontId="2" fillId="0" borderId="35" xfId="0" applyFont="1" applyBorder="1" applyProtection="1"/>
    <xf numFmtId="0" fontId="2" fillId="0" borderId="51" xfId="0" applyFont="1" applyBorder="1" applyProtection="1"/>
    <xf numFmtId="0" fontId="4" fillId="0" borderId="28" xfId="0" applyFont="1" applyFill="1" applyBorder="1" applyAlignment="1" applyProtection="1">
      <alignment horizontal="center"/>
      <protection locked="0"/>
    </xf>
    <xf numFmtId="0" fontId="4" fillId="0" borderId="38" xfId="0" applyFont="1" applyFill="1" applyBorder="1" applyAlignment="1" applyProtection="1">
      <alignment horizontal="center"/>
      <protection locked="0"/>
    </xf>
    <xf numFmtId="0" fontId="4" fillId="0" borderId="47" xfId="0" applyFont="1" applyFill="1" applyBorder="1" applyAlignment="1" applyProtection="1">
      <alignment horizontal="right"/>
    </xf>
    <xf numFmtId="0" fontId="0" fillId="0" borderId="60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26" xfId="0" applyBorder="1" applyAlignment="1" applyProtection="1">
      <alignment horizontal="center"/>
    </xf>
    <xf numFmtId="0" fontId="4" fillId="0" borderId="56" xfId="0" applyFont="1" applyFill="1" applyBorder="1" applyAlignment="1" applyProtection="1">
      <alignment horizontal="right"/>
    </xf>
    <xf numFmtId="0" fontId="4" fillId="0" borderId="45" xfId="0" applyFont="1" applyFill="1" applyBorder="1" applyAlignment="1" applyProtection="1">
      <alignment horizontal="right"/>
    </xf>
    <xf numFmtId="0" fontId="5" fillId="0" borderId="35" xfId="0" applyFont="1" applyBorder="1" applyAlignment="1" applyProtection="1">
      <alignment horizontal="center" vertical="center"/>
    </xf>
    <xf numFmtId="0" fontId="5" fillId="0" borderId="51" xfId="0" applyFont="1" applyBorder="1" applyAlignment="1" applyProtection="1">
      <alignment horizontal="center" vertical="center"/>
    </xf>
    <xf numFmtId="0" fontId="5" fillId="0" borderId="39" xfId="0" applyFont="1" applyBorder="1" applyAlignment="1" applyProtection="1">
      <alignment horizontal="center" vertical="center"/>
    </xf>
    <xf numFmtId="0" fontId="5" fillId="0" borderId="28" xfId="0" applyFont="1" applyBorder="1" applyAlignment="1" applyProtection="1">
      <alignment horizontal="center" vertical="center"/>
    </xf>
    <xf numFmtId="0" fontId="5" fillId="0" borderId="61" xfId="0" applyFont="1" applyBorder="1" applyAlignment="1" applyProtection="1">
      <alignment horizontal="center" vertical="center"/>
    </xf>
    <xf numFmtId="0" fontId="5" fillId="0" borderId="46" xfId="0" applyFont="1" applyBorder="1" applyAlignment="1" applyProtection="1">
      <alignment horizontal="center" vertical="center"/>
    </xf>
    <xf numFmtId="0" fontId="4" fillId="0" borderId="33" xfId="0" applyFont="1" applyFill="1" applyBorder="1" applyAlignment="1" applyProtection="1">
      <alignment horizontal="right"/>
    </xf>
    <xf numFmtId="0" fontId="4" fillId="0" borderId="6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right"/>
    </xf>
    <xf numFmtId="0" fontId="4" fillId="0" borderId="12" xfId="0" applyFont="1" applyBorder="1" applyAlignment="1" applyProtection="1">
      <alignment horizontal="right"/>
    </xf>
    <xf numFmtId="0" fontId="4" fillId="0" borderId="44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right"/>
    </xf>
    <xf numFmtId="0" fontId="4" fillId="0" borderId="60" xfId="0" applyFont="1" applyBorder="1" applyAlignment="1" applyProtection="1">
      <alignment horizontal="left"/>
      <protection locked="0"/>
    </xf>
    <xf numFmtId="0" fontId="4" fillId="0" borderId="61" xfId="0" applyFont="1" applyBorder="1" applyAlignment="1" applyProtection="1">
      <alignment horizontal="left"/>
      <protection locked="0"/>
    </xf>
    <xf numFmtId="0" fontId="1" fillId="0" borderId="60" xfId="0" applyFont="1" applyBorder="1" applyAlignment="1" applyProtection="1">
      <alignment horizontal="left"/>
      <protection locked="0"/>
    </xf>
    <xf numFmtId="0" fontId="1" fillId="0" borderId="61" xfId="0" applyFont="1" applyBorder="1" applyAlignment="1" applyProtection="1">
      <alignment horizontal="left"/>
      <protection locked="0"/>
    </xf>
    <xf numFmtId="0" fontId="1" fillId="0" borderId="24" xfId="0" applyFont="1" applyBorder="1" applyAlignment="1" applyProtection="1">
      <alignment horizontal="right"/>
    </xf>
    <xf numFmtId="0" fontId="1" fillId="0" borderId="26" xfId="0" applyFont="1" applyBorder="1" applyAlignment="1" applyProtection="1">
      <alignment horizontal="right"/>
    </xf>
    <xf numFmtId="0" fontId="1" fillId="0" borderId="7" xfId="0" applyFont="1" applyBorder="1" applyAlignment="1" applyProtection="1">
      <alignment horizontal="right"/>
    </xf>
    <xf numFmtId="0" fontId="1" fillId="0" borderId="9" xfId="0" applyFont="1" applyBorder="1" applyAlignment="1" applyProtection="1">
      <alignment horizontal="right"/>
    </xf>
    <xf numFmtId="0" fontId="1" fillId="0" borderId="21" xfId="0" applyFont="1" applyBorder="1" applyAlignment="1" applyProtection="1">
      <alignment horizontal="right"/>
    </xf>
    <xf numFmtId="0" fontId="1" fillId="0" borderId="23" xfId="0" applyFont="1" applyBorder="1" applyAlignment="1" applyProtection="1">
      <alignment horizontal="right"/>
    </xf>
    <xf numFmtId="0" fontId="1" fillId="0" borderId="10" xfId="0" applyFont="1" applyFill="1" applyBorder="1" applyAlignment="1" applyProtection="1">
      <alignment horizontal="right"/>
    </xf>
    <xf numFmtId="0" fontId="1" fillId="0" borderId="47" xfId="0" applyFont="1" applyFill="1" applyBorder="1" applyAlignment="1" applyProtection="1">
      <alignment horizontal="right"/>
    </xf>
    <xf numFmtId="0" fontId="1" fillId="0" borderId="10" xfId="0" applyFont="1" applyBorder="1" applyAlignment="1" applyProtection="1">
      <alignment horizontal="right"/>
    </xf>
    <xf numFmtId="0" fontId="1" fillId="0" borderId="12" xfId="0" applyFont="1" applyBorder="1" applyAlignment="1" applyProtection="1">
      <alignment horizontal="right"/>
    </xf>
    <xf numFmtId="0" fontId="1" fillId="2" borderId="13" xfId="0" applyFont="1" applyFill="1" applyBorder="1" applyAlignment="1" applyProtection="1">
      <alignment horizontal="right"/>
    </xf>
    <xf numFmtId="0" fontId="1" fillId="2" borderId="54" xfId="0" applyFont="1" applyFill="1" applyBorder="1" applyAlignment="1" applyProtection="1">
      <alignment horizontal="right"/>
    </xf>
    <xf numFmtId="0" fontId="1" fillId="0" borderId="44" xfId="0" applyFont="1" applyBorder="1" applyAlignment="1" applyProtection="1">
      <alignment horizontal="right"/>
    </xf>
    <xf numFmtId="0" fontId="1" fillId="0" borderId="45" xfId="0" applyFont="1" applyBorder="1" applyAlignment="1" applyProtection="1">
      <alignment horizontal="right"/>
    </xf>
    <xf numFmtId="0" fontId="1" fillId="0" borderId="28" xfId="0" applyFont="1" applyFill="1" applyBorder="1" applyAlignment="1" applyProtection="1">
      <alignment horizontal="center"/>
      <protection locked="0"/>
    </xf>
    <xf numFmtId="0" fontId="1" fillId="0" borderId="38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right"/>
    </xf>
    <xf numFmtId="0" fontId="1" fillId="0" borderId="3" xfId="0" applyFont="1" applyFill="1" applyBorder="1" applyAlignment="1" applyProtection="1">
      <alignment horizontal="right"/>
    </xf>
    <xf numFmtId="0" fontId="1" fillId="0" borderId="4" xfId="0" applyFont="1" applyFill="1" applyBorder="1" applyAlignment="1" applyProtection="1">
      <alignment horizontal="right"/>
    </xf>
    <xf numFmtId="0" fontId="1" fillId="0" borderId="6" xfId="0" applyFont="1" applyFill="1" applyBorder="1" applyAlignment="1" applyProtection="1">
      <alignment horizontal="right"/>
    </xf>
    <xf numFmtId="0" fontId="1" fillId="0" borderId="7" xfId="0" applyFont="1" applyFill="1" applyBorder="1" applyAlignment="1" applyProtection="1">
      <alignment horizontal="right"/>
    </xf>
    <xf numFmtId="0" fontId="1" fillId="0" borderId="9" xfId="0" applyFont="1" applyFill="1" applyBorder="1" applyAlignment="1" applyProtection="1">
      <alignment horizontal="right"/>
    </xf>
    <xf numFmtId="0" fontId="1" fillId="0" borderId="12" xfId="0" applyFont="1" applyFill="1" applyBorder="1" applyAlignment="1" applyProtection="1">
      <alignment horizontal="right"/>
    </xf>
    <xf numFmtId="0" fontId="0" fillId="0" borderId="52" xfId="0" applyBorder="1" applyAlignment="1" applyProtection="1">
      <alignment horizontal="center"/>
    </xf>
    <xf numFmtId="0" fontId="1" fillId="0" borderId="56" xfId="0" applyFont="1" applyFill="1" applyBorder="1" applyAlignment="1" applyProtection="1">
      <alignment horizontal="right"/>
    </xf>
    <xf numFmtId="0" fontId="1" fillId="0" borderId="33" xfId="0" applyFont="1" applyFill="1" applyBorder="1" applyAlignment="1" applyProtection="1">
      <alignment horizontal="right"/>
    </xf>
    <xf numFmtId="0" fontId="1" fillId="0" borderId="62" xfId="0" applyFont="1" applyFill="1" applyBorder="1" applyAlignment="1" applyProtection="1">
      <alignment horizontal="right"/>
    </xf>
    <xf numFmtId="0" fontId="1" fillId="0" borderId="45" xfId="0" applyFont="1" applyFill="1" applyBorder="1" applyAlignment="1" applyProtection="1">
      <alignment horizontal="right"/>
    </xf>
    <xf numFmtId="0" fontId="1" fillId="0" borderId="55" xfId="0" applyFont="1" applyFill="1" applyBorder="1" applyAlignment="1" applyProtection="1">
      <alignment horizontal="right"/>
    </xf>
    <xf numFmtId="0" fontId="0" fillId="0" borderId="21" xfId="0" applyFont="1" applyBorder="1" applyAlignment="1" applyProtection="1">
      <alignment horizontal="right"/>
    </xf>
    <xf numFmtId="0" fontId="14" fillId="0" borderId="23" xfId="0" applyFont="1" applyBorder="1" applyAlignment="1" applyProtection="1">
      <alignment horizontal="right"/>
    </xf>
    <xf numFmtId="0" fontId="0" fillId="0" borderId="60" xfId="0" applyFont="1" applyBorder="1" applyAlignment="1" applyProtection="1">
      <alignment horizontal="left"/>
      <protection locked="0"/>
    </xf>
    <xf numFmtId="0" fontId="0" fillId="0" borderId="61" xfId="0" applyFont="1" applyBorder="1" applyAlignment="1" applyProtection="1">
      <alignment horizontal="left"/>
      <protection locked="0"/>
    </xf>
    <xf numFmtId="1" fontId="14" fillId="0" borderId="24" xfId="0" applyNumberFormat="1" applyFont="1" applyBorder="1" applyAlignment="1" applyProtection="1">
      <alignment horizontal="right"/>
    </xf>
    <xf numFmtId="1" fontId="14" fillId="0" borderId="26" xfId="0" applyNumberFormat="1" applyFont="1" applyBorder="1" applyAlignment="1" applyProtection="1">
      <alignment horizontal="right"/>
    </xf>
    <xf numFmtId="0" fontId="14" fillId="0" borderId="9" xfId="0" applyFont="1" applyBorder="1" applyAlignment="1" applyProtection="1">
      <alignment horizontal="right"/>
    </xf>
    <xf numFmtId="0" fontId="0" fillId="0" borderId="7" xfId="0" applyFont="1" applyBorder="1" applyAlignment="1" applyProtection="1">
      <alignment horizontal="right"/>
    </xf>
    <xf numFmtId="0" fontId="15" fillId="0" borderId="7" xfId="0" applyFont="1" applyBorder="1" applyAlignment="1" applyProtection="1">
      <alignment horizontal="right"/>
    </xf>
    <xf numFmtId="0" fontId="15" fillId="0" borderId="9" xfId="0" applyFont="1" applyBorder="1" applyAlignment="1" applyProtection="1">
      <alignment horizontal="right"/>
    </xf>
    <xf numFmtId="0" fontId="14" fillId="0" borderId="7" xfId="0" applyFont="1" applyBorder="1" applyAlignment="1" applyProtection="1">
      <alignment horizontal="right"/>
    </xf>
    <xf numFmtId="0" fontId="14" fillId="0" borderId="10" xfId="0" applyFont="1" applyBorder="1" applyAlignment="1" applyProtection="1">
      <alignment horizontal="right"/>
    </xf>
    <xf numFmtId="0" fontId="14" fillId="0" borderId="12" xfId="0" applyFont="1" applyBorder="1" applyAlignment="1" applyProtection="1">
      <alignment horizontal="right"/>
    </xf>
    <xf numFmtId="0" fontId="14" fillId="2" borderId="13" xfId="0" applyFont="1" applyFill="1" applyBorder="1" applyAlignment="1" applyProtection="1">
      <alignment horizontal="right"/>
    </xf>
    <xf numFmtId="0" fontId="14" fillId="2" borderId="54" xfId="0" applyFont="1" applyFill="1" applyBorder="1" applyAlignment="1" applyProtection="1">
      <alignment horizontal="right"/>
    </xf>
    <xf numFmtId="0" fontId="14" fillId="0" borderId="21" xfId="0" applyFont="1" applyBorder="1" applyAlignment="1" applyProtection="1">
      <alignment horizontal="right"/>
    </xf>
    <xf numFmtId="0" fontId="14" fillId="0" borderId="44" xfId="0" applyFont="1" applyBorder="1" applyAlignment="1" applyProtection="1">
      <alignment horizontal="right"/>
    </xf>
    <xf numFmtId="0" fontId="14" fillId="0" borderId="45" xfId="0" applyFont="1" applyBorder="1" applyAlignment="1" applyProtection="1">
      <alignment horizontal="right"/>
    </xf>
    <xf numFmtId="0" fontId="14" fillId="0" borderId="10" xfId="0" applyFont="1" applyFill="1" applyBorder="1" applyAlignment="1" applyProtection="1">
      <alignment horizontal="right"/>
    </xf>
    <xf numFmtId="0" fontId="14" fillId="0" borderId="47" xfId="0" applyFont="1" applyFill="1" applyBorder="1" applyAlignment="1" applyProtection="1">
      <alignment horizontal="right"/>
    </xf>
    <xf numFmtId="1" fontId="1" fillId="0" borderId="24" xfId="0" applyNumberFormat="1" applyFont="1" applyBorder="1" applyAlignment="1" applyProtection="1">
      <alignment horizontal="right"/>
    </xf>
    <xf numFmtId="1" fontId="1" fillId="0" borderId="26" xfId="0" applyNumberFormat="1" applyFont="1" applyBorder="1" applyAlignment="1" applyProtection="1">
      <alignment horizontal="right"/>
    </xf>
    <xf numFmtId="4" fontId="14" fillId="0" borderId="7" xfId="0" applyNumberFormat="1" applyFont="1" applyBorder="1" applyAlignment="1" applyProtection="1">
      <alignment horizontal="right"/>
    </xf>
    <xf numFmtId="4" fontId="14" fillId="0" borderId="45" xfId="0" applyNumberFormat="1" applyFont="1" applyBorder="1" applyAlignment="1" applyProtection="1">
      <alignment horizontal="right"/>
    </xf>
    <xf numFmtId="0" fontId="2" fillId="0" borderId="28" xfId="0" applyFont="1" applyBorder="1" applyProtection="1"/>
    <xf numFmtId="0" fontId="2" fillId="0" borderId="61" xfId="0" applyFont="1" applyBorder="1" applyProtection="1"/>
    <xf numFmtId="0" fontId="0" fillId="0" borderId="61" xfId="0" applyBorder="1" applyAlignment="1" applyProtection="1">
      <alignment horizontal="center"/>
    </xf>
    <xf numFmtId="1" fontId="1" fillId="0" borderId="13" xfId="0" applyNumberFormat="1" applyFont="1" applyBorder="1" applyAlignment="1" applyProtection="1">
      <alignment horizontal="right"/>
    </xf>
    <xf numFmtId="1" fontId="1" fillId="0" borderId="15" xfId="0" applyNumberFormat="1" applyFont="1" applyBorder="1" applyAlignment="1" applyProtection="1">
      <alignment horizontal="right"/>
    </xf>
    <xf numFmtId="164" fontId="25" fillId="0" borderId="27" xfId="0" applyNumberFormat="1" applyFont="1" applyBorder="1" applyAlignment="1" applyProtection="1">
      <alignment horizontal="center"/>
      <protection locked="0"/>
    </xf>
    <xf numFmtId="164" fontId="0" fillId="0" borderId="60" xfId="0" applyNumberFormat="1" applyBorder="1" applyAlignment="1" applyProtection="1">
      <alignment horizontal="center"/>
      <protection locked="0"/>
    </xf>
    <xf numFmtId="164" fontId="0" fillId="0" borderId="38" xfId="0" applyNumberForma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right"/>
    </xf>
    <xf numFmtId="0" fontId="0" fillId="0" borderId="10" xfId="0" applyFont="1" applyFill="1" applyBorder="1" applyAlignment="1" applyProtection="1">
      <alignment horizontal="right"/>
    </xf>
    <xf numFmtId="0" fontId="1" fillId="0" borderId="4" xfId="0" applyFont="1" applyBorder="1" applyAlignment="1" applyProtection="1">
      <alignment horizontal="right"/>
    </xf>
    <xf numFmtId="0" fontId="1" fillId="0" borderId="56" xfId="0" applyFont="1" applyBorder="1" applyAlignment="1" applyProtection="1">
      <alignment horizontal="right"/>
    </xf>
    <xf numFmtId="0" fontId="0" fillId="0" borderId="27" xfId="0" applyBorder="1" applyAlignment="1" applyProtection="1">
      <alignment horizontal="left"/>
    </xf>
    <xf numFmtId="0" fontId="0" fillId="0" borderId="60" xfId="0" applyBorder="1" applyAlignment="1" applyProtection="1">
      <alignment horizontal="left"/>
    </xf>
    <xf numFmtId="0" fontId="28" fillId="0" borderId="66" xfId="0" applyFont="1" applyBorder="1" applyAlignment="1">
      <alignment horizontal="right"/>
    </xf>
    <xf numFmtId="0" fontId="28" fillId="0" borderId="84" xfId="0" applyFont="1" applyBorder="1" applyAlignment="1">
      <alignment horizontal="right"/>
    </xf>
    <xf numFmtId="0" fontId="0" fillId="0" borderId="85" xfId="0" applyBorder="1" applyAlignment="1" applyProtection="1">
      <alignment horizontal="left"/>
    </xf>
    <xf numFmtId="0" fontId="0" fillId="0" borderId="86" xfId="0" applyBorder="1" applyAlignment="1" applyProtection="1">
      <alignment horizontal="left"/>
    </xf>
    <xf numFmtId="0" fontId="1" fillId="0" borderId="21" xfId="0" applyFont="1" applyFill="1" applyBorder="1" applyAlignment="1" applyProtection="1">
      <alignment horizontal="right"/>
    </xf>
    <xf numFmtId="0" fontId="1" fillId="0" borderId="23" xfId="0" applyFont="1" applyFill="1" applyBorder="1" applyAlignment="1" applyProtection="1">
      <alignment horizontal="right"/>
    </xf>
    <xf numFmtId="0" fontId="0" fillId="0" borderId="33" xfId="0" applyBorder="1" applyAlignment="1" applyProtection="1">
      <alignment horizontal="left"/>
    </xf>
    <xf numFmtId="0" fontId="0" fillId="0" borderId="62" xfId="0" applyBorder="1" applyAlignment="1" applyProtection="1">
      <alignment horizontal="left"/>
    </xf>
    <xf numFmtId="0" fontId="0" fillId="0" borderId="36" xfId="0" applyBorder="1" applyAlignment="1" applyProtection="1">
      <alignment horizontal="left"/>
    </xf>
    <xf numFmtId="0" fontId="0" fillId="0" borderId="65" xfId="0" applyBorder="1" applyAlignment="1" applyProtection="1">
      <alignment horizontal="left"/>
    </xf>
    <xf numFmtId="0" fontId="0" fillId="0" borderId="87" xfId="0" applyBorder="1" applyAlignment="1" applyProtection="1">
      <alignment horizontal="left"/>
    </xf>
    <xf numFmtId="0" fontId="0" fillId="0" borderId="88" xfId="0" applyBorder="1" applyAlignment="1" applyProtection="1">
      <alignment horizontal="left"/>
    </xf>
    <xf numFmtId="168" fontId="1" fillId="0" borderId="7" xfId="0" applyNumberFormat="1" applyFont="1" applyFill="1" applyBorder="1" applyAlignment="1" applyProtection="1">
      <alignment horizontal="right"/>
    </xf>
    <xf numFmtId="168" fontId="1" fillId="0" borderId="9" xfId="0" applyNumberFormat="1" applyFont="1" applyFill="1" applyBorder="1" applyAlignment="1" applyProtection="1">
      <alignment horizontal="right"/>
    </xf>
    <xf numFmtId="0" fontId="0" fillId="0" borderId="61" xfId="0" applyFont="1" applyFill="1" applyBorder="1" applyAlignment="1" applyProtection="1">
      <alignment horizontal="right"/>
      <protection locked="0"/>
    </xf>
    <xf numFmtId="168" fontId="1" fillId="0" borderId="4" xfId="0" applyNumberFormat="1" applyFont="1" applyFill="1" applyBorder="1" applyAlignment="1" applyProtection="1">
      <alignment horizontal="right"/>
    </xf>
    <xf numFmtId="168" fontId="1" fillId="0" borderId="6" xfId="0" applyNumberFormat="1" applyFont="1" applyFill="1" applyBorder="1" applyAlignment="1" applyProtection="1">
      <alignment horizontal="right"/>
    </xf>
    <xf numFmtId="168" fontId="1" fillId="0" borderId="10" xfId="0" applyNumberFormat="1" applyFont="1" applyFill="1" applyBorder="1" applyAlignment="1" applyProtection="1">
      <alignment horizontal="right"/>
    </xf>
    <xf numFmtId="168" fontId="1" fillId="0" borderId="12" xfId="0" applyNumberFormat="1" applyFont="1" applyFill="1" applyBorder="1" applyAlignment="1" applyProtection="1">
      <alignment horizontal="right"/>
    </xf>
    <xf numFmtId="0" fontId="28" fillId="0" borderId="60" xfId="3" applyFont="1" applyBorder="1" applyAlignment="1" applyProtection="1">
      <alignment horizontal="left"/>
      <protection locked="0"/>
    </xf>
    <xf numFmtId="0" fontId="28" fillId="0" borderId="60" xfId="3" applyBorder="1" applyAlignment="1" applyProtection="1">
      <alignment horizontal="left"/>
      <protection locked="0"/>
    </xf>
    <xf numFmtId="0" fontId="28" fillId="0" borderId="38" xfId="3" applyBorder="1" applyAlignment="1" applyProtection="1">
      <alignment horizontal="left"/>
      <protection locked="0"/>
    </xf>
    <xf numFmtId="0" fontId="28" fillId="0" borderId="61" xfId="3" applyFont="1" applyBorder="1" applyAlignment="1" applyProtection="1">
      <alignment horizontal="left"/>
      <protection locked="0"/>
    </xf>
    <xf numFmtId="0" fontId="28" fillId="0" borderId="61" xfId="3" applyBorder="1" applyAlignment="1" applyProtection="1">
      <alignment horizontal="left"/>
      <protection locked="0"/>
    </xf>
    <xf numFmtId="0" fontId="28" fillId="0" borderId="46" xfId="3" applyBorder="1" applyAlignment="1" applyProtection="1">
      <alignment horizontal="left"/>
      <protection locked="0"/>
    </xf>
    <xf numFmtId="168" fontId="1" fillId="0" borderId="21" xfId="0" applyNumberFormat="1" applyFont="1" applyFill="1" applyBorder="1" applyAlignment="1" applyProtection="1">
      <alignment horizontal="right"/>
    </xf>
    <xf numFmtId="168" fontId="1" fillId="0" borderId="23" xfId="0" applyNumberFormat="1" applyFont="1" applyFill="1" applyBorder="1" applyAlignment="1" applyProtection="1">
      <alignment horizontal="right"/>
    </xf>
    <xf numFmtId="168" fontId="1" fillId="0" borderId="33" xfId="0" applyNumberFormat="1" applyFont="1" applyFill="1" applyBorder="1" applyAlignment="1" applyProtection="1">
      <alignment horizontal="right"/>
    </xf>
    <xf numFmtId="168" fontId="1" fillId="0" borderId="62" xfId="0" applyNumberFormat="1" applyFont="1" applyFill="1" applyBorder="1" applyAlignment="1" applyProtection="1">
      <alignment horizontal="right"/>
    </xf>
    <xf numFmtId="168" fontId="1" fillId="0" borderId="45" xfId="0" applyNumberFormat="1" applyFont="1" applyFill="1" applyBorder="1" applyAlignment="1" applyProtection="1">
      <alignment horizontal="right"/>
    </xf>
    <xf numFmtId="168" fontId="1" fillId="0" borderId="47" xfId="0" applyNumberFormat="1" applyFont="1" applyFill="1" applyBorder="1" applyAlignment="1" applyProtection="1">
      <alignment horizontal="right"/>
    </xf>
    <xf numFmtId="0" fontId="0" fillId="0" borderId="27" xfId="0" applyFont="1" applyBorder="1" applyAlignment="1" applyProtection="1">
      <alignment horizontal="left"/>
      <protection locked="0"/>
    </xf>
    <xf numFmtId="0" fontId="0" fillId="0" borderId="38" xfId="0" applyFont="1" applyBorder="1" applyAlignment="1" applyProtection="1">
      <alignment horizontal="left"/>
      <protection locked="0"/>
    </xf>
  </cellXfs>
  <cellStyles count="674">
    <cellStyle name="Followed Hyperlink" xfId="2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Hyperlink" xfId="1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Normal" xfId="0" builtinId="0"/>
    <cellStyle name="Normal 2" xfId="3"/>
  </cellStyles>
  <dxfs count="772"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worksheet" Target="worksheets/sheet33.xml"/><Relationship Id="rId34" Type="http://schemas.openxmlformats.org/officeDocument/2006/relationships/theme" Target="theme/theme1.xml"/><Relationship Id="rId35" Type="http://schemas.openxmlformats.org/officeDocument/2006/relationships/styles" Target="styles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37" Type="http://schemas.openxmlformats.org/officeDocument/2006/relationships/calcChain" Target="calcChain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7096774193548"/>
          <c:y val="0.149019893190666"/>
          <c:w val="0.740927419354844"/>
          <c:h val="0.711766068792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'Lower MC, Alter (Liberty Tool)'!$W$95</c:f>
              <c:strCache>
                <c:ptCount val="1"/>
                <c:pt idx="0">
                  <c:v>Blade S/N 001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'Lower MC, Alter (Liberty Tool)'!$V$96:$V$98</c:f>
              <c:numCache>
                <c:formatCode>0.000</c:formatCode>
                <c:ptCount val="3"/>
                <c:pt idx="0">
                  <c:v>0.85</c:v>
                </c:pt>
                <c:pt idx="1">
                  <c:v>1.17</c:v>
                </c:pt>
                <c:pt idx="2">
                  <c:v>1.44</c:v>
                </c:pt>
              </c:numCache>
            </c:numRef>
          </c:xVal>
          <c:yVal>
            <c:numRef>
              <c:f>'Lower MC, Alter (Liberty Tool)'!$W$96:$W$98</c:f>
              <c:numCache>
                <c:formatCode>0.00</c:formatCode>
                <c:ptCount val="3"/>
                <c:pt idx="0">
                  <c:v>45.5168</c:v>
                </c:pt>
                <c:pt idx="1">
                  <c:v>66.4464</c:v>
                </c:pt>
                <c:pt idx="2">
                  <c:v>81.915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'Lower MC, Alter (Liberty Tool)'!$X$95</c:f>
              <c:strCache>
                <c:ptCount val="1"/>
                <c:pt idx="0">
                  <c:v>Blade S/N 002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'Lower MC, Alter (Liberty Tool)'!$V$96:$V$98</c:f>
              <c:numCache>
                <c:formatCode>0.000</c:formatCode>
                <c:ptCount val="3"/>
                <c:pt idx="0">
                  <c:v>0.85</c:v>
                </c:pt>
                <c:pt idx="1">
                  <c:v>1.17</c:v>
                </c:pt>
                <c:pt idx="2">
                  <c:v>1.44</c:v>
                </c:pt>
              </c:numCache>
            </c:numRef>
          </c:xVal>
          <c:yVal>
            <c:numRef>
              <c:f>'Lower MC, Alter (Liberty Tool)'!$X$96:$X$98</c:f>
              <c:numCache>
                <c:formatCode>0.00</c:formatCode>
                <c:ptCount val="3"/>
                <c:pt idx="0">
                  <c:v>42.0624</c:v>
                </c:pt>
                <c:pt idx="1">
                  <c:v>63.55079999999999</c:v>
                </c:pt>
                <c:pt idx="2">
                  <c:v>80.2386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'Lower MC, Alter (Liberty Tool)'!$Y$95</c:f>
              <c:strCache>
                <c:ptCount val="1"/>
                <c:pt idx="0">
                  <c:v>Blade S/N 004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'Lower MC, Alter (Liberty Tool)'!$V$96:$V$98</c:f>
              <c:numCache>
                <c:formatCode>0.000</c:formatCode>
                <c:ptCount val="3"/>
                <c:pt idx="0">
                  <c:v>0.85</c:v>
                </c:pt>
                <c:pt idx="1">
                  <c:v>1.17</c:v>
                </c:pt>
                <c:pt idx="2">
                  <c:v>1.44</c:v>
                </c:pt>
              </c:numCache>
            </c:numRef>
          </c:xVal>
          <c:yVal>
            <c:numRef>
              <c:f>'Lower MC, Alter (Liberty Tool)'!$Y$96:$Y$98</c:f>
              <c:numCache>
                <c:formatCode>0.00</c:formatCode>
                <c:ptCount val="3"/>
                <c:pt idx="0">
                  <c:v>44.5516</c:v>
                </c:pt>
                <c:pt idx="1">
                  <c:v>65.78599999999998</c:v>
                </c:pt>
                <c:pt idx="2">
                  <c:v>81.788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'Lower MC, Alter (Liberty Tool)'!$Z$95</c:f>
              <c:strCache>
                <c:ptCount val="1"/>
                <c:pt idx="0">
                  <c:v>Blade S/N 005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'Lower MC, Alter (Liberty Tool)'!$V$96:$V$98</c:f>
              <c:numCache>
                <c:formatCode>0.000</c:formatCode>
                <c:ptCount val="3"/>
                <c:pt idx="0">
                  <c:v>0.85</c:v>
                </c:pt>
                <c:pt idx="1">
                  <c:v>1.17</c:v>
                </c:pt>
                <c:pt idx="2">
                  <c:v>1.44</c:v>
                </c:pt>
              </c:numCache>
            </c:numRef>
          </c:xVal>
          <c:yVal>
            <c:numRef>
              <c:f>'Lower MC, Alter (Liberty Tool)'!$Z$96:$Z$98</c:f>
              <c:numCache>
                <c:formatCode>0.00</c:formatCode>
                <c:ptCount val="3"/>
                <c:pt idx="0">
                  <c:v>46.9392</c:v>
                </c:pt>
                <c:pt idx="1">
                  <c:v>67.564</c:v>
                </c:pt>
                <c:pt idx="2">
                  <c:v>83.3374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'Lower MC, Alter (Liberty Tool)'!$AA$95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'Lower MC, Alter (Liberty Tool)'!$V$96:$V$98</c:f>
              <c:numCache>
                <c:formatCode>0.000</c:formatCode>
                <c:ptCount val="3"/>
                <c:pt idx="0">
                  <c:v>0.85</c:v>
                </c:pt>
                <c:pt idx="1">
                  <c:v>1.17</c:v>
                </c:pt>
                <c:pt idx="2">
                  <c:v>1.44</c:v>
                </c:pt>
              </c:numCache>
            </c:numRef>
          </c:xVal>
          <c:yVal>
            <c:numRef>
              <c:f>'Lower MC, Alter (Liberty Tool)'!$AA$96:$AA$98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'Lower MC, Alter (Liberty Tool)'!$AB$95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'Lower MC, Alter (Liberty Tool)'!$V$96:$V$98</c:f>
              <c:numCache>
                <c:formatCode>0.000</c:formatCode>
                <c:ptCount val="3"/>
                <c:pt idx="0">
                  <c:v>0.85</c:v>
                </c:pt>
                <c:pt idx="1">
                  <c:v>1.17</c:v>
                </c:pt>
                <c:pt idx="2">
                  <c:v>1.44</c:v>
                </c:pt>
              </c:numCache>
            </c:numRef>
          </c:xVal>
          <c:yVal>
            <c:numRef>
              <c:f>'Lower MC, Alter (Liberty Tool)'!$AB$96:$AB$98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'Lower MC, Alter (Liberty Tool)'!$AC$95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'Lower MC, Alter (Liberty Tool)'!$V$96:$V$98</c:f>
              <c:numCache>
                <c:formatCode>0.000</c:formatCode>
                <c:ptCount val="3"/>
                <c:pt idx="0">
                  <c:v>0.85</c:v>
                </c:pt>
                <c:pt idx="1">
                  <c:v>1.17</c:v>
                </c:pt>
                <c:pt idx="2">
                  <c:v>1.44</c:v>
                </c:pt>
              </c:numCache>
            </c:numRef>
          </c:xVal>
          <c:yVal>
            <c:numRef>
              <c:f>'Lower MC, Alter (Liberty Tool)'!$AC$96:$AC$98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'Lower MC, Alter (Liberty Tool)'!$AD$95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'Lower MC, Alter (Liberty Tool)'!$V$96:$V$98</c:f>
              <c:numCache>
                <c:formatCode>0.000</c:formatCode>
                <c:ptCount val="3"/>
                <c:pt idx="0">
                  <c:v>0.85</c:v>
                </c:pt>
                <c:pt idx="1">
                  <c:v>1.17</c:v>
                </c:pt>
                <c:pt idx="2">
                  <c:v>1.44</c:v>
                </c:pt>
              </c:numCache>
            </c:numRef>
          </c:xVal>
          <c:yVal>
            <c:numRef>
              <c:f>'Lower MC, Alter (Liberty Tool)'!$AD$96:$AD$98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8977624"/>
        <c:axId val="698986904"/>
      </c:scatterChart>
      <c:valAx>
        <c:axId val="6989776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2439516129032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8986904"/>
        <c:crossesAt val="0.0"/>
        <c:crossBetween val="midCat"/>
      </c:valAx>
      <c:valAx>
        <c:axId val="698986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897762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60887096774198"/>
          <c:y val="0.331373166589474"/>
          <c:w val="0.131048387096768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22613065327"/>
          <c:y val="0.149019893190666"/>
          <c:w val="0.733668341708543"/>
          <c:h val="0.711766068792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'Lower MC, Alter (ATM)'!$W$129</c:f>
              <c:strCache>
                <c:ptCount val="1"/>
                <c:pt idx="0">
                  <c:v>Blade S/N 003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'Lower MC, Alter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MC, Alter (ATM)'!$W$130:$W$133</c:f>
              <c:numCache>
                <c:formatCode>0.00</c:formatCode>
                <c:ptCount val="4"/>
                <c:pt idx="0">
                  <c:v>0.0</c:v>
                </c:pt>
                <c:pt idx="1">
                  <c:v>83.439</c:v>
                </c:pt>
                <c:pt idx="2">
                  <c:v>98.7806</c:v>
                </c:pt>
                <c:pt idx="3">
                  <c:v>98.7806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'Lower MC, Alter (ATM)'!$X$129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'Lower MC, Alter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MC, Alter (ATM)'!$X$130:$X$133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'Lower MC, Alter (ATM)'!$Y$129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'Lower MC, Alter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MC, Alter (ATM)'!$Y$130:$Y$133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'Lower MC, Alter (ATM)'!$Z$129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'Lower MC, Alter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MC, Alter (ATM)'!$Z$130:$Z$133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'Lower MC, Alter (ATM)'!$AA$129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'Lower MC, Alter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MC, Alter (ATM)'!$AA$130:$AA$133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'Lower MC, Alter (ATM)'!$AB$129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'Lower MC, Alter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MC, Alter (ATM)'!$AB$130:$AB$133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'Lower MC, Alter (ATM)'!$AC$129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'Lower MC, Alter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MC, Alter (ATM)'!$AC$130:$AC$133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'Lower MC, Alter (ATM)'!$AD$129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'Lower MC, Alter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MC, Alter (ATM)'!$AD$130:$AD$133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5674056"/>
        <c:axId val="565682248"/>
      </c:scatterChart>
      <c:valAx>
        <c:axId val="5656740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Load [kg]</a:t>
                </a:r>
              </a:p>
            </c:rich>
          </c:tx>
          <c:layout>
            <c:manualLayout>
              <c:xMode val="edge"/>
              <c:yMode val="edge"/>
              <c:x val="0.43718592964824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682248"/>
        <c:crosses val="autoZero"/>
        <c:crossBetween val="midCat"/>
      </c:valAx>
      <c:valAx>
        <c:axId val="565682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6740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1306532663321"/>
          <c:y val="0.331373166589474"/>
          <c:w val="0.991959798994975"/>
          <c:h val="0.6784326076887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7096774193548"/>
          <c:y val="0.149019893190666"/>
          <c:w val="0.740927419354844"/>
          <c:h val="0.711766068792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'MC-Lwr Alter (Acc)'!$W$95</c:f>
              <c:strCache>
                <c:ptCount val="1"/>
                <c:pt idx="0">
                  <c:v>Blade S/N 001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'MC-Lwr Alter (Acc)'!$V$96:$V$98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1.0</c:v>
                </c:pt>
                <c:pt idx="2">
                  <c:v>1.435</c:v>
                </c:pt>
              </c:numCache>
            </c:numRef>
          </c:xVal>
          <c:yVal>
            <c:numRef>
              <c:f>'MC-Lwr Alter (Acc)'!$W$96:$W$98</c:f>
              <c:numCache>
                <c:formatCode>0.00</c:formatCode>
                <c:ptCount val="3"/>
                <c:pt idx="0">
                  <c:v>28.448</c:v>
                </c:pt>
                <c:pt idx="1">
                  <c:v>48.9458</c:v>
                </c:pt>
                <c:pt idx="2">
                  <c:v>81.05139999999998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'MC-Lwr Alter (Acc)'!$X$95</c:f>
              <c:strCache>
                <c:ptCount val="1"/>
                <c:pt idx="0">
                  <c:v>Blade S/N 007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'MC-Lwr Alter (Acc)'!$V$96:$V$98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1.0</c:v>
                </c:pt>
                <c:pt idx="2">
                  <c:v>1.435</c:v>
                </c:pt>
              </c:numCache>
            </c:numRef>
          </c:xVal>
          <c:yVal>
            <c:numRef>
              <c:f>'MC-Lwr Alter (Acc)'!$X$96:$X$98</c:f>
              <c:numCache>
                <c:formatCode>0.00</c:formatCode>
                <c:ptCount val="3"/>
                <c:pt idx="0">
                  <c:v>27.8892</c:v>
                </c:pt>
                <c:pt idx="1">
                  <c:v>47.117</c:v>
                </c:pt>
                <c:pt idx="2">
                  <c:v>79.7306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'MC-Lwr Alter (Acc)'!$Y$95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'MC-Lwr Alter (Acc)'!$V$96:$V$98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1.0</c:v>
                </c:pt>
                <c:pt idx="2">
                  <c:v>1.435</c:v>
                </c:pt>
              </c:numCache>
            </c:numRef>
          </c:xVal>
          <c:yVal>
            <c:numRef>
              <c:f>'MC-Lwr Alter (Acc)'!$Y$96:$Y$98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'MC-Lwr Alter (Acc)'!$Z$95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'MC-Lwr Alter (Acc)'!$V$96:$V$98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1.0</c:v>
                </c:pt>
                <c:pt idx="2">
                  <c:v>1.435</c:v>
                </c:pt>
              </c:numCache>
            </c:numRef>
          </c:xVal>
          <c:yVal>
            <c:numRef>
              <c:f>'MC-Lwr Alter (Acc)'!$Z$96:$Z$98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'MC-Lwr Alter (Acc)'!$AA$95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'MC-Lwr Alter (Acc)'!$V$96:$V$98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1.0</c:v>
                </c:pt>
                <c:pt idx="2">
                  <c:v>1.435</c:v>
                </c:pt>
              </c:numCache>
            </c:numRef>
          </c:xVal>
          <c:yVal>
            <c:numRef>
              <c:f>'MC-Lwr Alter (Acc)'!$AA$96:$AA$98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'MC-Lwr Alter (Acc)'!$AB$95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'MC-Lwr Alter (Acc)'!$V$96:$V$98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1.0</c:v>
                </c:pt>
                <c:pt idx="2">
                  <c:v>1.435</c:v>
                </c:pt>
              </c:numCache>
            </c:numRef>
          </c:xVal>
          <c:yVal>
            <c:numRef>
              <c:f>'MC-Lwr Alter (Acc)'!$AB$96:$AB$98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'MC-Lwr Alter (Acc)'!$AC$95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'MC-Lwr Alter (Acc)'!$V$96:$V$98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1.0</c:v>
                </c:pt>
                <c:pt idx="2">
                  <c:v>1.435</c:v>
                </c:pt>
              </c:numCache>
            </c:numRef>
          </c:xVal>
          <c:yVal>
            <c:numRef>
              <c:f>'MC-Lwr Alter (Acc)'!$AC$96:$AC$98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'MC-Lwr Alter (Acc)'!$AD$95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'MC-Lwr Alter (Acc)'!$V$96:$V$98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1.0</c:v>
                </c:pt>
                <c:pt idx="2">
                  <c:v>1.435</c:v>
                </c:pt>
              </c:numCache>
            </c:numRef>
          </c:xVal>
          <c:yVal>
            <c:numRef>
              <c:f>'MC-Lwr Alter (Acc)'!$AD$96:$AD$98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5787656"/>
        <c:axId val="565795912"/>
      </c:scatterChart>
      <c:valAx>
        <c:axId val="5657876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2439516129032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795912"/>
        <c:crossesAt val="0.0"/>
        <c:crossBetween val="midCat"/>
      </c:valAx>
      <c:valAx>
        <c:axId val="565795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7876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60887096774198"/>
          <c:y val="0.331373166589474"/>
          <c:w val="0.131048387096768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22613065327"/>
          <c:y val="0.149019893190666"/>
          <c:w val="0.733668341708543"/>
          <c:h val="0.711766068792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'MC-Lwr Alter (Acc)'!$W$129</c:f>
              <c:strCache>
                <c:ptCount val="1"/>
                <c:pt idx="0">
                  <c:v>Blade S/N 001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'MC-Lwr Alter (Acc)'!$V$130:$V$133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'MC-Lwr Alter (Acc)'!$W$130:$W$133</c:f>
              <c:numCache>
                <c:formatCode>0.00</c:formatCode>
                <c:ptCount val="4"/>
                <c:pt idx="0">
                  <c:v>0.0</c:v>
                </c:pt>
                <c:pt idx="1">
                  <c:v>81.05139999999998</c:v>
                </c:pt>
                <c:pt idx="2">
                  <c:v>96.57079999999999</c:v>
                </c:pt>
                <c:pt idx="3">
                  <c:v>96.57079999999999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'MC-Lwr Alter (Acc)'!$X$129</c:f>
              <c:strCache>
                <c:ptCount val="1"/>
                <c:pt idx="0">
                  <c:v>Blade S/N 007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'MC-Lwr Alter (Acc)'!$V$130:$V$133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'MC-Lwr Alter (Acc)'!$X$130:$X$133</c:f>
              <c:numCache>
                <c:formatCode>0.00</c:formatCode>
                <c:ptCount val="4"/>
                <c:pt idx="0">
                  <c:v>0.0</c:v>
                </c:pt>
                <c:pt idx="1">
                  <c:v>79.7306</c:v>
                </c:pt>
                <c:pt idx="2">
                  <c:v>95.1484</c:v>
                </c:pt>
                <c:pt idx="3">
                  <c:v>95.1484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'MC-Lwr Alter (Acc)'!$Y$129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'MC-Lwr Alter (Acc)'!$V$130:$V$133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'MC-Lwr Alter (Acc)'!$Y$130:$Y$133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'MC-Lwr Alter (Acc)'!$Z$129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'MC-Lwr Alter (Acc)'!$V$130:$V$133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'MC-Lwr Alter (Acc)'!$Z$130:$Z$133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'MC-Lwr Alter (Acc)'!$AA$129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'MC-Lwr Alter (Acc)'!$V$130:$V$133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'MC-Lwr Alter (Acc)'!$AA$130:$AA$133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'MC-Lwr Alter (Acc)'!$AB$129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'MC-Lwr Alter (Acc)'!$V$130:$V$133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'MC-Lwr Alter (Acc)'!$AB$130:$AB$133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'MC-Lwr Alter (Acc)'!$AC$129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'MC-Lwr Alter (Acc)'!$V$130:$V$133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'MC-Lwr Alter (Acc)'!$AC$130:$AC$133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'MC-Lwr Alter (Acc)'!$AD$129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'MC-Lwr Alter (Acc)'!$V$130:$V$133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'MC-Lwr Alter (Acc)'!$AD$130:$AD$133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5869896"/>
        <c:axId val="565878088"/>
      </c:scatterChart>
      <c:valAx>
        <c:axId val="565869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Load [kg]</a:t>
                </a:r>
              </a:p>
            </c:rich>
          </c:tx>
          <c:layout>
            <c:manualLayout>
              <c:xMode val="edge"/>
              <c:yMode val="edge"/>
              <c:x val="0.43718592964824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878088"/>
        <c:crosses val="autoZero"/>
        <c:crossBetween val="midCat"/>
      </c:valAx>
      <c:valAx>
        <c:axId val="565878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86989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1306532663321"/>
          <c:y val="0.331373166589474"/>
          <c:w val="0.991959798994975"/>
          <c:h val="0.6784326076887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7"/>
          <c:w val="0.773185483870967"/>
          <c:h val="0.711766068792252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168552"/>
        <c:axId val="566176568"/>
      </c:scatterChart>
      <c:valAx>
        <c:axId val="5661685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7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176568"/>
        <c:crossesAt val="0.0"/>
        <c:crossBetween val="midCat"/>
      </c:valAx>
      <c:valAx>
        <c:axId val="566176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16855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508064516129"/>
          <c:y val="0.331373166589475"/>
          <c:w val="0.106854838709677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7"/>
          <c:w val="0.773869346733669"/>
          <c:h val="0.711766068792252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254184"/>
        <c:axId val="566262232"/>
      </c:scatterChart>
      <c:valAx>
        <c:axId val="5662541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262232"/>
        <c:crosses val="autoZero"/>
        <c:crossBetween val="midCat"/>
      </c:valAx>
      <c:valAx>
        <c:axId val="566262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2541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427135678392"/>
          <c:y val="0.331373166589475"/>
          <c:w val="0.106532663316583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7"/>
          <c:w val="0.773185483870967"/>
          <c:h val="0.711766068792252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323208"/>
        <c:axId val="566331224"/>
      </c:scatterChart>
      <c:valAx>
        <c:axId val="566323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7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331224"/>
        <c:crossesAt val="0.0"/>
        <c:crossBetween val="midCat"/>
      </c:valAx>
      <c:valAx>
        <c:axId val="566331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3232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508064516129"/>
          <c:y val="0.331373166589475"/>
          <c:w val="0.106854838709677"/>
          <c:h val="0.3470594410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7"/>
          <c:w val="0.773869346733669"/>
          <c:h val="0.711766068792252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392584"/>
        <c:axId val="566400632"/>
      </c:scatterChart>
      <c:valAx>
        <c:axId val="5663925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400632"/>
        <c:crosses val="autoZero"/>
        <c:crossBetween val="midCat"/>
      </c:valAx>
      <c:valAx>
        <c:axId val="566400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3925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427135678392"/>
          <c:y val="0.331373166589475"/>
          <c:w val="0.106532663316583"/>
          <c:h val="0.3470594410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7"/>
          <c:w val="0.773185483870967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'HLTS-Upr Acc@LLO'!$AT$101</c:f>
              <c:strCache>
                <c:ptCount val="1"/>
                <c:pt idx="0">
                  <c:v>Blade S/N 519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Acc@LLO'!$AT$102:$AT$104</c:f>
              <c:numCache>
                <c:formatCode>0.00</c:formatCode>
                <c:ptCount val="3"/>
                <c:pt idx="0">
                  <c:v>-126.88824</c:v>
                </c:pt>
                <c:pt idx="1">
                  <c:v>-108.05414</c:v>
                </c:pt>
                <c:pt idx="2">
                  <c:v>-88.18626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'HLTS-Upr Acc@LLO'!$AU$101</c:f>
              <c:strCache>
                <c:ptCount val="1"/>
                <c:pt idx="0">
                  <c:v>Blade S/N 531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Acc@LLO'!$AU$102:$AU$104</c:f>
              <c:numCache>
                <c:formatCode>0.00</c:formatCode>
                <c:ptCount val="3"/>
                <c:pt idx="0">
                  <c:v>-127.11684</c:v>
                </c:pt>
                <c:pt idx="1">
                  <c:v>-108.00334</c:v>
                </c:pt>
                <c:pt idx="2">
                  <c:v>-88.18117999999998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'HLTS-Upr Acc@LLO'!$AV$101</c:f>
              <c:strCache>
                <c:ptCount val="1"/>
                <c:pt idx="0">
                  <c:v>Blade S/N 533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Acc@LLO'!$AV$102:$AV$104</c:f>
              <c:numCache>
                <c:formatCode>0.00</c:formatCode>
                <c:ptCount val="3"/>
                <c:pt idx="0">
                  <c:v>-125.57506</c:v>
                </c:pt>
                <c:pt idx="1">
                  <c:v>-107.04322</c:v>
                </c:pt>
                <c:pt idx="2">
                  <c:v>-87.13724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'HLTS-Upr Acc@LLO'!$AW$101</c:f>
              <c:strCache>
                <c:ptCount val="1"/>
                <c:pt idx="0">
                  <c:v>Blade S/N 503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Acc@LLO'!$AW$102:$AW$104</c:f>
              <c:numCache>
                <c:formatCode>0.00</c:formatCode>
                <c:ptCount val="3"/>
                <c:pt idx="0">
                  <c:v>-123.60402</c:v>
                </c:pt>
                <c:pt idx="1">
                  <c:v>-104.8512</c:v>
                </c:pt>
                <c:pt idx="2">
                  <c:v>-85.67928000000001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'HLTS-Upr Acc@LLO'!$AX$101</c:f>
              <c:strCache>
                <c:ptCount val="1"/>
                <c:pt idx="0">
                  <c:v>Blade S/N 532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Acc@LLO'!$AX$102:$AX$104</c:f>
              <c:numCache>
                <c:formatCode>0.00</c:formatCode>
                <c:ptCount val="3"/>
                <c:pt idx="0">
                  <c:v>-122.7455</c:v>
                </c:pt>
                <c:pt idx="1">
                  <c:v>-104.74706</c:v>
                </c:pt>
                <c:pt idx="2">
                  <c:v>-84.97569999999997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'HLTS-Upr Acc@LLO'!$AY$101</c:f>
              <c:strCache>
                <c:ptCount val="1"/>
                <c:pt idx="0">
                  <c:v>Blade S/N 506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Acc@LLO'!$AY$102:$AY$104</c:f>
              <c:numCache>
                <c:formatCode>0.00</c:formatCode>
                <c:ptCount val="3"/>
                <c:pt idx="0">
                  <c:v>-125.96876</c:v>
                </c:pt>
                <c:pt idx="1">
                  <c:v>-107.29468</c:v>
                </c:pt>
                <c:pt idx="2">
                  <c:v>-87.36838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'HLTS-Upr Acc@LLO'!$AZ$101</c:f>
              <c:strCache>
                <c:ptCount val="1"/>
                <c:pt idx="0">
                  <c:v>Blade S/N 508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Acc@LLO'!$AZ$102:$AZ$104</c:f>
              <c:numCache>
                <c:formatCode>0.00</c:formatCode>
                <c:ptCount val="3"/>
                <c:pt idx="0">
                  <c:v>-126.5174</c:v>
                </c:pt>
                <c:pt idx="1">
                  <c:v>-107.56392</c:v>
                </c:pt>
                <c:pt idx="2">
                  <c:v>-88.13038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'HLTS-Upr Acc@LLO'!$BA$101</c:f>
              <c:strCache>
                <c:ptCount val="1"/>
                <c:pt idx="0">
                  <c:v>Blade S/N 521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Acc@LLO'!$BA$102:$BA$104</c:f>
              <c:numCache>
                <c:formatCode>0.00</c:formatCode>
                <c:ptCount val="3"/>
                <c:pt idx="0">
                  <c:v>-122.29846</c:v>
                </c:pt>
                <c:pt idx="1">
                  <c:v>-103.35768</c:v>
                </c:pt>
                <c:pt idx="2">
                  <c:v>-84.35340000000001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'HLTS-Upr Acc@LLO'!$BB$101</c:f>
              <c:strCache>
                <c:ptCount val="1"/>
                <c:pt idx="0">
                  <c:v>Blade S/N 523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Acc@LLO'!$BB$102:$BB$104</c:f>
              <c:numCache>
                <c:formatCode>0.00</c:formatCode>
                <c:ptCount val="3"/>
                <c:pt idx="0">
                  <c:v>-122.97664</c:v>
                </c:pt>
                <c:pt idx="1">
                  <c:v>-104.15778</c:v>
                </c:pt>
                <c:pt idx="2">
                  <c:v>-85.34145999999998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'HLTS-Upr Acc@LLO'!$BC$101</c:f>
              <c:strCache>
                <c:ptCount val="1"/>
                <c:pt idx="0">
                  <c:v>Blade S/N 516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Acc@LLO'!$BC$102:$BC$104</c:f>
              <c:numCache>
                <c:formatCode>0.00</c:formatCode>
                <c:ptCount val="3"/>
                <c:pt idx="0">
                  <c:v>-126.31928</c:v>
                </c:pt>
                <c:pt idx="1">
                  <c:v>-107.60202</c:v>
                </c:pt>
                <c:pt idx="2">
                  <c:v>-88.18118000000001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'HLTS-Upr Acc@LLO'!$BD$101</c:f>
              <c:strCache>
                <c:ptCount val="1"/>
                <c:pt idx="0">
                  <c:v>Blade S/N 535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Acc@LLO'!$BD$102:$BD$104</c:f>
              <c:numCache>
                <c:formatCode>0.00</c:formatCode>
                <c:ptCount val="3"/>
                <c:pt idx="0">
                  <c:v>-122.57532</c:v>
                </c:pt>
                <c:pt idx="1">
                  <c:v>-104.01554</c:v>
                </c:pt>
                <c:pt idx="2">
                  <c:v>-84.60486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'HLTS-Upr Acc@LLO'!$BE$101</c:f>
              <c:strCache>
                <c:ptCount val="1"/>
                <c:pt idx="0">
                  <c:v>Blade S/N 522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Acc@LLO'!$BE$102:$BE$104</c:f>
              <c:numCache>
                <c:formatCode>0.00</c:formatCode>
                <c:ptCount val="3"/>
                <c:pt idx="0">
                  <c:v>-122.8598</c:v>
                </c:pt>
                <c:pt idx="1">
                  <c:v>-104.07142</c:v>
                </c:pt>
                <c:pt idx="2">
                  <c:v>-85.27796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'HLTS-Upr Acc@LLO'!$BF$101</c:f>
              <c:strCache>
                <c:ptCount val="1"/>
                <c:pt idx="0">
                  <c:v>Blade S/N 524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Acc@LLO'!$BF$102:$BF$104</c:f>
              <c:numCache>
                <c:formatCode>0.00</c:formatCode>
                <c:ptCount val="3"/>
                <c:pt idx="0">
                  <c:v>-123.35002</c:v>
                </c:pt>
                <c:pt idx="1">
                  <c:v>-104.73436</c:v>
                </c:pt>
                <c:pt idx="2">
                  <c:v>-85.22207999999999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'HLTS-Upr Acc@LLO'!$BG$101</c:f>
              <c:strCache>
                <c:ptCount val="1"/>
                <c:pt idx="0">
                  <c:v>Blade S/N 526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Acc@LLO'!$BG$102:$BG$104</c:f>
              <c:numCache>
                <c:formatCode>0.00</c:formatCode>
                <c:ptCount val="3"/>
                <c:pt idx="0">
                  <c:v>-124.36094</c:v>
                </c:pt>
                <c:pt idx="1">
                  <c:v>-105.20934</c:v>
                </c:pt>
                <c:pt idx="2">
                  <c:v>-85.89772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'HLTS-Upr Acc@LLO'!$BH$101</c:f>
              <c:strCache>
                <c:ptCount val="1"/>
                <c:pt idx="0">
                  <c:v>Blade S/N 502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Acc@LLO'!$BH$102:$BH$104</c:f>
              <c:numCache>
                <c:formatCode>0.00</c:formatCode>
                <c:ptCount val="3"/>
                <c:pt idx="0">
                  <c:v>-125.7046</c:v>
                </c:pt>
                <c:pt idx="1">
                  <c:v>-106.67238</c:v>
                </c:pt>
                <c:pt idx="2">
                  <c:v>-86.77656000000001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'HLTS-Upr Acc@LLO'!$BI$101</c:f>
              <c:strCache>
                <c:ptCount val="1"/>
                <c:pt idx="0">
                  <c:v>Blade S/N 515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Acc@LLO'!$BI$102:$BI$104</c:f>
              <c:numCache>
                <c:formatCode>0.00</c:formatCode>
                <c:ptCount val="3"/>
                <c:pt idx="0">
                  <c:v>-123.91136</c:v>
                </c:pt>
                <c:pt idx="1">
                  <c:v>-105.20426</c:v>
                </c:pt>
                <c:pt idx="2">
                  <c:v>-85.27287999999999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'HLTS-Upr Acc@LLO'!$BJ$101</c:f>
              <c:strCache>
                <c:ptCount val="1"/>
                <c:pt idx="0">
                  <c:v>Blade S/N 514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Acc@LLO'!$BJ$102:$BJ$104</c:f>
              <c:numCache>
                <c:formatCode>0.00</c:formatCode>
                <c:ptCount val="3"/>
                <c:pt idx="0">
                  <c:v>-121.8819</c:v>
                </c:pt>
                <c:pt idx="1">
                  <c:v>-103.23322</c:v>
                </c:pt>
                <c:pt idx="2">
                  <c:v>-84.02573999999998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503704"/>
        <c:axId val="566509784"/>
      </c:scatterChart>
      <c:valAx>
        <c:axId val="5665037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7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509784"/>
        <c:crossesAt val="0.0"/>
        <c:crossBetween val="midCat"/>
      </c:valAx>
      <c:valAx>
        <c:axId val="566509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50370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122818546653"/>
          <c:y val="0.0579744464305108"/>
          <c:w val="0.0404379009817548"/>
          <c:h val="0.7225926249527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4" r="0.750000000000004" t="1.0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7"/>
          <c:w val="0.773869346733669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'HLTS-Upr Acc@LLO'!$AU$137</c:f>
              <c:strCache>
                <c:ptCount val="1"/>
                <c:pt idx="0">
                  <c:v>Blade S/N 519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Acc@LLO'!$AU$138:$AU$141</c:f>
              <c:numCache>
                <c:formatCode>0.00</c:formatCode>
                <c:ptCount val="4"/>
                <c:pt idx="0">
                  <c:v>147.60194</c:v>
                </c:pt>
                <c:pt idx="1">
                  <c:v>-144.40408</c:v>
                </c:pt>
                <c:pt idx="2">
                  <c:v>-174.58944</c:v>
                </c:pt>
                <c:pt idx="3">
                  <c:v>-174.91456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'HLTS-Upr Acc@LLO'!$AV$137</c:f>
              <c:strCache>
                <c:ptCount val="1"/>
                <c:pt idx="0">
                  <c:v>Blade S/N 530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Acc@LLO'!$AV$138:$AV$141</c:f>
              <c:numCache>
                <c:formatCode>0.00</c:formatCode>
                <c:ptCount val="4"/>
                <c:pt idx="0">
                  <c:v>147.44192</c:v>
                </c:pt>
                <c:pt idx="1">
                  <c:v>-141.26972</c:v>
                </c:pt>
                <c:pt idx="2">
                  <c:v>-171.4881</c:v>
                </c:pt>
                <c:pt idx="3">
                  <c:v>-171.61002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'HLTS-Upr Acc@LLO'!$AW$137</c:f>
              <c:strCache>
                <c:ptCount val="1"/>
                <c:pt idx="0">
                  <c:v>Blade S/N 531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Acc@LLO'!$AW$138:$AW$141</c:f>
              <c:numCache>
                <c:formatCode>0.00</c:formatCode>
                <c:ptCount val="4"/>
                <c:pt idx="0">
                  <c:v>148.10486</c:v>
                </c:pt>
                <c:pt idx="1">
                  <c:v>-144.49044</c:v>
                </c:pt>
                <c:pt idx="2">
                  <c:v>-174.6758</c:v>
                </c:pt>
                <c:pt idx="3">
                  <c:v>-174.57166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'HLTS-Upr Acc@LLO'!$AX$137</c:f>
              <c:strCache>
                <c:ptCount val="1"/>
                <c:pt idx="0">
                  <c:v>Blade S/N 533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Acc@LLO'!$AX$138:$AX$141</c:f>
              <c:numCache>
                <c:formatCode>0.00</c:formatCode>
                <c:ptCount val="4"/>
                <c:pt idx="0">
                  <c:v>147.05838</c:v>
                </c:pt>
                <c:pt idx="1">
                  <c:v>-142.99184</c:v>
                </c:pt>
                <c:pt idx="2">
                  <c:v>-173.56836</c:v>
                </c:pt>
                <c:pt idx="3">
                  <c:v>-173.72838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'HLTS-Upr Acc@LLO'!$AY$137</c:f>
              <c:strCache>
                <c:ptCount val="1"/>
                <c:pt idx="0">
                  <c:v>Blade S/N 536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Acc@LLO'!$AY$138:$AY$141</c:f>
              <c:numCache>
                <c:formatCode>0.00</c:formatCode>
                <c:ptCount val="4"/>
                <c:pt idx="0">
                  <c:v>147.5486</c:v>
                </c:pt>
                <c:pt idx="1">
                  <c:v>-143.62684</c:v>
                </c:pt>
                <c:pt idx="2">
                  <c:v>-173.7487</c:v>
                </c:pt>
                <c:pt idx="3">
                  <c:v>-174.0789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'HLTS-Upr Acc@LLO'!$AZ$137</c:f>
              <c:strCache>
                <c:ptCount val="1"/>
                <c:pt idx="0">
                  <c:v>Blade S/N 532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Acc@LLO'!$AZ$138:$AZ$141</c:f>
              <c:numCache>
                <c:formatCode>0.00</c:formatCode>
                <c:ptCount val="4"/>
                <c:pt idx="0">
                  <c:v>147.83562</c:v>
                </c:pt>
                <c:pt idx="1">
                  <c:v>-140.59408</c:v>
                </c:pt>
                <c:pt idx="2">
                  <c:v>-170.52036</c:v>
                </c:pt>
                <c:pt idx="3">
                  <c:v>-170.39336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'HLTS-Upr Acc@LLO'!$BA$137</c:f>
              <c:strCache>
                <c:ptCount val="1"/>
                <c:pt idx="0">
                  <c:v>Blade S/N 511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Acc@LLO'!$BA$138:$BA$141</c:f>
              <c:numCache>
                <c:formatCode>0.00</c:formatCode>
                <c:ptCount val="4"/>
                <c:pt idx="0">
                  <c:v>147.50034</c:v>
                </c:pt>
                <c:pt idx="1">
                  <c:v>-141.52118</c:v>
                </c:pt>
                <c:pt idx="2">
                  <c:v>-171.32046</c:v>
                </c:pt>
                <c:pt idx="3">
                  <c:v>-171.2849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'HLTS-Upr Acc@LLO'!$BB$137</c:f>
              <c:strCache>
                <c:ptCount val="1"/>
                <c:pt idx="0">
                  <c:v>Blade S/N 506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Acc@LLO'!$BB$138:$BB$141</c:f>
              <c:numCache>
                <c:formatCode>0.00</c:formatCode>
                <c:ptCount val="4"/>
                <c:pt idx="0">
                  <c:v>147.6248</c:v>
                </c:pt>
                <c:pt idx="1">
                  <c:v>-143.4338</c:v>
                </c:pt>
                <c:pt idx="2">
                  <c:v>-173.60138</c:v>
                </c:pt>
                <c:pt idx="3">
                  <c:v>-173.37278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'HLTS-Upr Acc@LLO'!$BC$137</c:f>
              <c:strCache>
                <c:ptCount val="1"/>
                <c:pt idx="0">
                  <c:v>Blade S/N 529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Acc@LLO'!$BC$138:$BC$141</c:f>
              <c:numCache>
                <c:formatCode>0.00</c:formatCode>
                <c:ptCount val="4"/>
                <c:pt idx="0">
                  <c:v>147.43938</c:v>
                </c:pt>
                <c:pt idx="1">
                  <c:v>-141.91488</c:v>
                </c:pt>
                <c:pt idx="2">
                  <c:v>-172.13326</c:v>
                </c:pt>
                <c:pt idx="3">
                  <c:v>-172.15104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'HLTS-Upr Acc@LLO'!$BD$137</c:f>
              <c:strCache>
                <c:ptCount val="1"/>
                <c:pt idx="0">
                  <c:v>Blade S/N 508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Acc@LLO'!$BD$138:$BD$141</c:f>
              <c:numCache>
                <c:formatCode>0.00</c:formatCode>
                <c:ptCount val="4"/>
                <c:pt idx="0">
                  <c:v>147.60702</c:v>
                </c:pt>
                <c:pt idx="1">
                  <c:v>-144.00022</c:v>
                </c:pt>
                <c:pt idx="2">
                  <c:v>-174.04842</c:v>
                </c:pt>
                <c:pt idx="3">
                  <c:v>-174.21352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'HLTS-Upr Acc@LLO'!$BE$137</c:f>
              <c:strCache>
                <c:ptCount val="1"/>
                <c:pt idx="0">
                  <c:v>Blade S/N 512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Acc@LLO'!$BE$138:$BE$141</c:f>
              <c:numCache>
                <c:formatCode>0.00</c:formatCode>
                <c:ptCount val="4"/>
                <c:pt idx="0">
                  <c:v>147.4851</c:v>
                </c:pt>
                <c:pt idx="1">
                  <c:v>-144.38122</c:v>
                </c:pt>
                <c:pt idx="2">
                  <c:v>-174.67072</c:v>
                </c:pt>
                <c:pt idx="3">
                  <c:v>-174.70882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'HLTS-Upr Acc@LLO'!$BF$137</c:f>
              <c:strCache>
                <c:ptCount val="1"/>
                <c:pt idx="0">
                  <c:v>Blade S/N 521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Acc@LLO'!$BF$138:$BF$141</c:f>
              <c:numCache>
                <c:formatCode>0.00</c:formatCode>
                <c:ptCount val="4"/>
                <c:pt idx="0">
                  <c:v>147.68322</c:v>
                </c:pt>
                <c:pt idx="1">
                  <c:v>-139.69238</c:v>
                </c:pt>
                <c:pt idx="2">
                  <c:v>-170.39844</c:v>
                </c:pt>
                <c:pt idx="3">
                  <c:v>-170.16222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'HLTS-Upr Acc@LLO'!$BG$137</c:f>
              <c:strCache>
                <c:ptCount val="1"/>
                <c:pt idx="0">
                  <c:v>Blade S/N 518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Acc@LLO'!$BG$138:$BG$141</c:f>
              <c:numCache>
                <c:formatCode>0.00</c:formatCode>
                <c:ptCount val="4"/>
                <c:pt idx="0">
                  <c:v>147.33016</c:v>
                </c:pt>
                <c:pt idx="1">
                  <c:v>-143.7513</c:v>
                </c:pt>
                <c:pt idx="2">
                  <c:v>-173.97476</c:v>
                </c:pt>
                <c:pt idx="3">
                  <c:v>-173.77156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'HLTS-Upr Acc@LLO'!$BH$137</c:f>
              <c:strCache>
                <c:ptCount val="1"/>
                <c:pt idx="0">
                  <c:v>Blade S/N 523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Acc@LLO'!$BH$138:$BH$141</c:f>
              <c:numCache>
                <c:formatCode>0.00</c:formatCode>
                <c:ptCount val="4"/>
                <c:pt idx="0">
                  <c:v>147.67814</c:v>
                </c:pt>
                <c:pt idx="1">
                  <c:v>-140.17244</c:v>
                </c:pt>
                <c:pt idx="2">
                  <c:v>-170.42892</c:v>
                </c:pt>
                <c:pt idx="3">
                  <c:v>-170.39844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'HLTS-Upr Acc@LLO'!$BI$137</c:f>
              <c:strCache>
                <c:ptCount val="1"/>
                <c:pt idx="0">
                  <c:v>Blade S/N 504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Acc@LLO'!$BI$138:$BI$141</c:f>
              <c:numCache>
                <c:formatCode>0.00</c:formatCode>
                <c:ptCount val="4"/>
                <c:pt idx="0">
                  <c:v>147.25904</c:v>
                </c:pt>
                <c:pt idx="1">
                  <c:v>-144.47774</c:v>
                </c:pt>
                <c:pt idx="2">
                  <c:v>-174.68088</c:v>
                </c:pt>
                <c:pt idx="3">
                  <c:v>-174.42942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'HLTS-Upr Acc@LLO'!$BJ$137</c:f>
              <c:strCache>
                <c:ptCount val="1"/>
                <c:pt idx="0">
                  <c:v>Blade S/N 517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Acc@LLO'!$BJ$138:$BJ$141</c:f>
              <c:numCache>
                <c:formatCode>0.00</c:formatCode>
                <c:ptCount val="4"/>
                <c:pt idx="0">
                  <c:v>147.81784</c:v>
                </c:pt>
                <c:pt idx="1">
                  <c:v>-141.4145</c:v>
                </c:pt>
                <c:pt idx="2">
                  <c:v>-171.63796</c:v>
                </c:pt>
                <c:pt idx="3">
                  <c:v>-171.9326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'HLTS-Upr Acc@LLO'!$BK$137</c:f>
              <c:strCache>
                <c:ptCount val="1"/>
                <c:pt idx="0">
                  <c:v>Blade S/N 516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Acc@LLO'!$BK$138:$BK$141</c:f>
              <c:numCache>
                <c:formatCode>0.00</c:formatCode>
                <c:ptCount val="4"/>
                <c:pt idx="0">
                  <c:v>147.40382</c:v>
                </c:pt>
                <c:pt idx="1">
                  <c:v>-143.75892</c:v>
                </c:pt>
                <c:pt idx="2">
                  <c:v>-173.82744</c:v>
                </c:pt>
                <c:pt idx="3">
                  <c:v>-174.01794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'HLTS-Upr Acc@LLO'!$BL$137</c:f>
              <c:strCache>
                <c:ptCount val="1"/>
                <c:pt idx="0">
                  <c:v>Blade S/N 501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Acc@LLO'!$BL$138:$BL$141</c:f>
              <c:numCache>
                <c:formatCode>0.00</c:formatCode>
                <c:ptCount val="4"/>
                <c:pt idx="0">
                  <c:v>147.79752</c:v>
                </c:pt>
                <c:pt idx="1">
                  <c:v>-144.59204</c:v>
                </c:pt>
                <c:pt idx="2">
                  <c:v>-174.76978</c:v>
                </c:pt>
                <c:pt idx="3">
                  <c:v>-174.89424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'HLTS-Upr Acc@LLO'!$BM$137</c:f>
              <c:strCache>
                <c:ptCount val="1"/>
                <c:pt idx="0">
                  <c:v>Blade S/N 535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Acc@LLO'!$BM$138:$BM$141</c:f>
              <c:numCache>
                <c:formatCode>0.00</c:formatCode>
                <c:ptCount val="4"/>
                <c:pt idx="0">
                  <c:v>147.57908</c:v>
                </c:pt>
                <c:pt idx="1">
                  <c:v>-140.1445</c:v>
                </c:pt>
                <c:pt idx="2">
                  <c:v>-171.0436</c:v>
                </c:pt>
                <c:pt idx="3">
                  <c:v>-170.84802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'HLTS-Upr Acc@LLO'!$BN$137</c:f>
              <c:strCache>
                <c:ptCount val="1"/>
                <c:pt idx="0">
                  <c:v>Blade S/N 510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Acc@LLO'!$BN$138:$BN$141</c:f>
              <c:numCache>
                <c:formatCode>0.00</c:formatCode>
                <c:ptCount val="4"/>
                <c:pt idx="0">
                  <c:v>147.48764</c:v>
                </c:pt>
                <c:pt idx="1">
                  <c:v>-143.14678</c:v>
                </c:pt>
                <c:pt idx="2">
                  <c:v>-174.13732</c:v>
                </c:pt>
                <c:pt idx="3">
                  <c:v>-173.98492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'HLTS-Upr Acc@LLO'!$BO$137</c:f>
              <c:strCache>
                <c:ptCount val="1"/>
                <c:pt idx="0">
                  <c:v>Blade S/N 509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Acc@LLO'!$BO$138:$BO$141</c:f>
              <c:numCache>
                <c:formatCode>0.00</c:formatCode>
                <c:ptCount val="4"/>
                <c:pt idx="0">
                  <c:v>147.31746</c:v>
                </c:pt>
                <c:pt idx="1">
                  <c:v>-143.6624</c:v>
                </c:pt>
                <c:pt idx="2">
                  <c:v>-173.70806</c:v>
                </c:pt>
                <c:pt idx="3">
                  <c:v>-173.6725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'HLTS-Upr Acc@LLO'!$BP$137</c:f>
              <c:strCache>
                <c:ptCount val="1"/>
                <c:pt idx="0">
                  <c:v>Blade S/N 522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Acc@LLO'!$BP$138:$BP$141</c:f>
              <c:numCache>
                <c:formatCode>0.00</c:formatCode>
                <c:ptCount val="4"/>
                <c:pt idx="0">
                  <c:v>147.87372</c:v>
                </c:pt>
                <c:pt idx="1">
                  <c:v>-139.8778</c:v>
                </c:pt>
                <c:pt idx="2">
                  <c:v>-170.46448</c:v>
                </c:pt>
                <c:pt idx="3">
                  <c:v>-170.63466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'HLTS-Upr Acc@LLO'!$BQ$137</c:f>
              <c:strCache>
                <c:ptCount val="1"/>
                <c:pt idx="0">
                  <c:v>Blade S/N 525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Acc@LLO'!$BQ$138:$BQ$141</c:f>
              <c:numCache>
                <c:formatCode>0.00</c:formatCode>
                <c:ptCount val="4"/>
                <c:pt idx="0">
                  <c:v>147.38096</c:v>
                </c:pt>
                <c:pt idx="1">
                  <c:v>-140.58646</c:v>
                </c:pt>
                <c:pt idx="2">
                  <c:v>-170.78452</c:v>
                </c:pt>
                <c:pt idx="3">
                  <c:v>-170.77436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'HLTS-Upr Acc@LLO'!$BR$137</c:f>
              <c:strCache>
                <c:ptCount val="1"/>
                <c:pt idx="0">
                  <c:v>Blade S/N 524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Acc@LLO'!$BR$138:$BR$141</c:f>
              <c:numCache>
                <c:formatCode>0.00</c:formatCode>
                <c:ptCount val="4"/>
                <c:pt idx="0">
                  <c:v>147.28444</c:v>
                </c:pt>
                <c:pt idx="1">
                  <c:v>-140.91666</c:v>
                </c:pt>
                <c:pt idx="2">
                  <c:v>-170.76166</c:v>
                </c:pt>
                <c:pt idx="3">
                  <c:v>-170.63212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'HLTS-Upr Acc@LLO'!$BS$137</c:f>
              <c:strCache>
                <c:ptCount val="1"/>
                <c:pt idx="0">
                  <c:v>Blade S/N 526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Acc@LLO'!$BS$138:$BS$141</c:f>
              <c:numCache>
                <c:formatCode>0.00</c:formatCode>
                <c:ptCount val="4"/>
                <c:pt idx="0">
                  <c:v>147.73148</c:v>
                </c:pt>
                <c:pt idx="1">
                  <c:v>-141.7066</c:v>
                </c:pt>
                <c:pt idx="2">
                  <c:v>-171.59986</c:v>
                </c:pt>
                <c:pt idx="3">
                  <c:v>-171.52112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'HLTS-Upr Acc@LLO'!$BT$137</c:f>
              <c:strCache>
                <c:ptCount val="1"/>
                <c:pt idx="0">
                  <c:v>Blade S/N 507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Acc@LLO'!$BT$138:$BT$141</c:f>
              <c:numCache>
                <c:formatCode>0.00</c:formatCode>
                <c:ptCount val="4"/>
                <c:pt idx="0">
                  <c:v>147.56384</c:v>
                </c:pt>
                <c:pt idx="1">
                  <c:v>-141.88186</c:v>
                </c:pt>
                <c:pt idx="2">
                  <c:v>-171.80814</c:v>
                </c:pt>
                <c:pt idx="3">
                  <c:v>-171.7421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'HLTS-Upr Acc@LLO'!$BU$137</c:f>
              <c:strCache>
                <c:ptCount val="1"/>
                <c:pt idx="0">
                  <c:v>Blade S/N 502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Acc@LLO'!$BU$138:$BU$141</c:f>
              <c:numCache>
                <c:formatCode>0.00</c:formatCode>
                <c:ptCount val="4"/>
                <c:pt idx="0">
                  <c:v>147.49018</c:v>
                </c:pt>
                <c:pt idx="1">
                  <c:v>-143.24584</c:v>
                </c:pt>
                <c:pt idx="2">
                  <c:v>-172.87748</c:v>
                </c:pt>
                <c:pt idx="3">
                  <c:v>-173.33722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'HLTS-Upr Acc@LLO'!$BV$137</c:f>
              <c:strCache>
                <c:ptCount val="1"/>
                <c:pt idx="0">
                  <c:v>Blade S/N 520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Acc@LLO'!$BV$138:$BV$141</c:f>
              <c:numCache>
                <c:formatCode>0.00</c:formatCode>
                <c:ptCount val="4"/>
                <c:pt idx="0">
                  <c:v>147.71116</c:v>
                </c:pt>
                <c:pt idx="1">
                  <c:v>-141.48562</c:v>
                </c:pt>
                <c:pt idx="2">
                  <c:v>-172.14342</c:v>
                </c:pt>
                <c:pt idx="3">
                  <c:v>-171.90466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'HLTS-Upr Acc@LLO'!$BW$137</c:f>
              <c:strCache>
                <c:ptCount val="1"/>
                <c:pt idx="0">
                  <c:v>Blade S/N 515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Acc@LLO'!$BW$138:$BW$141</c:f>
              <c:numCache>
                <c:formatCode>0.00</c:formatCode>
                <c:ptCount val="4"/>
                <c:pt idx="0">
                  <c:v>147.32</c:v>
                </c:pt>
                <c:pt idx="1">
                  <c:v>-141.6812</c:v>
                </c:pt>
                <c:pt idx="2">
                  <c:v>-171.61256</c:v>
                </c:pt>
                <c:pt idx="3">
                  <c:v>-171.70908</c:v>
                </c:pt>
              </c:numCache>
            </c:numRef>
          </c:yVal>
          <c:smooth val="0"/>
        </c:ser>
        <c:ser>
          <c:idx val="29"/>
          <c:order val="29"/>
          <c:tx>
            <c:strRef>
              <c:f>'HLTS-Upr Acc@LLO'!$BX$137</c:f>
              <c:strCache>
                <c:ptCount val="1"/>
                <c:pt idx="0">
                  <c:v>Blade S/N 528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Acc@LLO'!$BX$138:$BX$141</c:f>
              <c:numCache>
                <c:formatCode>0.00</c:formatCode>
                <c:ptCount val="4"/>
                <c:pt idx="0">
                  <c:v>147.62988</c:v>
                </c:pt>
                <c:pt idx="1">
                  <c:v>-140.97762</c:v>
                </c:pt>
                <c:pt idx="2">
                  <c:v>-171.6913</c:v>
                </c:pt>
                <c:pt idx="3">
                  <c:v>-171.2849</c:v>
                </c:pt>
              </c:numCache>
            </c:numRef>
          </c:yVal>
          <c:smooth val="0"/>
        </c:ser>
        <c:ser>
          <c:idx val="30"/>
          <c:order val="30"/>
          <c:tx>
            <c:strRef>
              <c:f>'HLTS-Upr Acc@LLO'!$BY$137</c:f>
              <c:strCache>
                <c:ptCount val="1"/>
                <c:pt idx="0">
                  <c:v>Blade S/N 514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Acc@LLO'!$BY$138:$BY$141</c:f>
              <c:numCache>
                <c:formatCode>0.00</c:formatCode>
                <c:ptCount val="4"/>
                <c:pt idx="0">
                  <c:v>147.75434</c:v>
                </c:pt>
                <c:pt idx="1">
                  <c:v>-139.52474</c:v>
                </c:pt>
                <c:pt idx="2">
                  <c:v>-169.78376</c:v>
                </c:pt>
                <c:pt idx="3">
                  <c:v>-171.70908</c:v>
                </c:pt>
              </c:numCache>
            </c:numRef>
          </c:yVal>
          <c:smooth val="0"/>
        </c:ser>
        <c:ser>
          <c:idx val="31"/>
          <c:order val="31"/>
          <c:tx>
            <c:strRef>
              <c:f>'HLTS-Upr Acc@LLO'!$BZ$137</c:f>
              <c:strCache>
                <c:ptCount val="1"/>
                <c:pt idx="0">
                  <c:v>Blade S/N 505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Acc@LLO'!$BZ$138:$BZ$141</c:f>
              <c:numCache>
                <c:formatCode>0.00</c:formatCode>
                <c:ptCount val="4"/>
                <c:pt idx="0">
                  <c:v>147.19046</c:v>
                </c:pt>
                <c:pt idx="1">
                  <c:v>-141.26718</c:v>
                </c:pt>
                <c:pt idx="2">
                  <c:v>-172.04436</c:v>
                </c:pt>
                <c:pt idx="3">
                  <c:v>-171.94276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685144"/>
        <c:axId val="566691544"/>
      </c:scatterChart>
      <c:valAx>
        <c:axId val="5666851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691544"/>
        <c:crosses val="autoZero"/>
        <c:crossBetween val="midCat"/>
      </c:valAx>
      <c:valAx>
        <c:axId val="566691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68514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4437650489632"/>
          <c:y val="0.0783230296502738"/>
          <c:w val="0.0403973452754942"/>
          <c:h val="0.8501089705326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4" r="0.750000000000004" t="1.0" header="0.5" footer="0.5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7"/>
          <c:w val="0.773185483870967"/>
          <c:h val="0.711766068792252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906040"/>
        <c:axId val="566914056"/>
      </c:scatterChart>
      <c:valAx>
        <c:axId val="5669060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7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914056"/>
        <c:crossesAt val="0.0"/>
        <c:crossBetween val="midCat"/>
      </c:valAx>
      <c:valAx>
        <c:axId val="566914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90604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508064516129"/>
          <c:y val="0.331373166589475"/>
          <c:w val="0.106854838709677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22613065327"/>
          <c:y val="0.149019893190666"/>
          <c:w val="0.733668341708543"/>
          <c:h val="0.711766068792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'Lower MC, Alter (Liberty Tool)'!$W$129</c:f>
              <c:strCache>
                <c:ptCount val="1"/>
                <c:pt idx="0">
                  <c:v>Blade S/N 005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'Lower MC, Alter (Liberty Tool)'!$V$130:$V$133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1.44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MC, Alter (Liberty Tool)'!$W$130:$W$133</c:f>
              <c:numCache>
                <c:formatCode>0.00</c:formatCode>
                <c:ptCount val="4"/>
                <c:pt idx="0">
                  <c:v>0.0</c:v>
                </c:pt>
                <c:pt idx="1">
                  <c:v>83.3374</c:v>
                </c:pt>
                <c:pt idx="2">
                  <c:v>95.9104</c:v>
                </c:pt>
                <c:pt idx="3">
                  <c:v>95.9104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'Lower MC, Alter (Liberty Tool)'!$X$129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'Lower MC, Alter (Liberty Tool)'!$V$130:$V$133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1.44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MC, Alter (Liberty Tool)'!$X$130:$X$133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'Lower MC, Alter (Liberty Tool)'!$Y$129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'Lower MC, Alter (Liberty Tool)'!$V$130:$V$133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1.44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MC, Alter (Liberty Tool)'!$Y$130:$Y$133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'Lower MC, Alter (Liberty Tool)'!$Z$129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'Lower MC, Alter (Liberty Tool)'!$V$130:$V$133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1.44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MC, Alter (Liberty Tool)'!$Z$130:$Z$133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'Lower MC, Alter (Liberty Tool)'!$AA$129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'Lower MC, Alter (Liberty Tool)'!$V$130:$V$133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1.44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MC, Alter (Liberty Tool)'!$AA$130:$AA$133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'Lower MC, Alter (Liberty Tool)'!$AB$129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'Lower MC, Alter (Liberty Tool)'!$V$130:$V$133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1.44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MC, Alter (Liberty Tool)'!$AB$130:$AB$133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'Lower MC, Alter (Liberty Tool)'!$AC$129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'Lower MC, Alter (Liberty Tool)'!$V$130:$V$133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1.44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MC, Alter (Liberty Tool)'!$AC$130:$AC$133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'Lower MC, Alter (Liberty Tool)'!$AD$129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'Lower MC, Alter (Liberty Tool)'!$V$130:$V$133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1.44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MC, Alter (Liberty Tool)'!$AD$130:$AD$133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090936"/>
        <c:axId val="699099176"/>
      </c:scatterChart>
      <c:valAx>
        <c:axId val="6990909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Load [kg]</a:t>
                </a:r>
              </a:p>
            </c:rich>
          </c:tx>
          <c:layout>
            <c:manualLayout>
              <c:xMode val="edge"/>
              <c:yMode val="edge"/>
              <c:x val="0.43718592964824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099176"/>
        <c:crosses val="autoZero"/>
        <c:crossBetween val="midCat"/>
      </c:valAx>
      <c:valAx>
        <c:axId val="69909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0909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1306532663321"/>
          <c:y val="0.331373166589474"/>
          <c:w val="0.991959798994975"/>
          <c:h val="0.6784326076887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7"/>
          <c:w val="0.773869346733669"/>
          <c:h val="0.711766068792252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975992"/>
        <c:axId val="566984040"/>
      </c:scatterChart>
      <c:valAx>
        <c:axId val="5669759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984040"/>
        <c:crosses val="autoZero"/>
        <c:crossBetween val="midCat"/>
      </c:valAx>
      <c:valAx>
        <c:axId val="566984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9759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427135678392"/>
          <c:y val="0.331373166589475"/>
          <c:w val="0.106532663316583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7"/>
          <c:w val="0.773185483870967"/>
          <c:h val="0.711766068792252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045144"/>
        <c:axId val="567053160"/>
      </c:scatterChart>
      <c:valAx>
        <c:axId val="5670451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7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053160"/>
        <c:crossesAt val="0.0"/>
        <c:crossBetween val="midCat"/>
      </c:valAx>
      <c:valAx>
        <c:axId val="567053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04514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508064516129"/>
          <c:y val="0.331373166589475"/>
          <c:w val="0.106854838709677"/>
          <c:h val="0.3470594410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7"/>
          <c:w val="0.773869346733669"/>
          <c:h val="0.711766068792252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114536"/>
        <c:axId val="567122584"/>
      </c:scatterChart>
      <c:valAx>
        <c:axId val="5671145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122584"/>
        <c:crosses val="autoZero"/>
        <c:crossBetween val="midCat"/>
      </c:valAx>
      <c:valAx>
        <c:axId val="567122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1145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427135678392"/>
          <c:y val="0.331373166589475"/>
          <c:w val="0.106532663316583"/>
          <c:h val="0.3470594410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7"/>
          <c:w val="0.773185483870967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'HLTS-Lwr Acc@LLO'!$CI$101</c:f>
              <c:strCache>
                <c:ptCount val="1"/>
                <c:pt idx="0">
                  <c:v>Blade S/N 507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'HLTS-Lwr Acc@LLO'!$CH$102:$CH$104</c:f>
              <c:numCache>
                <c:formatCode>0.000</c:formatCode>
                <c:ptCount val="3"/>
                <c:pt idx="0">
                  <c:v>5.085</c:v>
                </c:pt>
                <c:pt idx="1">
                  <c:v>4.085</c:v>
                </c:pt>
                <c:pt idx="2">
                  <c:v>3.085</c:v>
                </c:pt>
              </c:numCache>
            </c:numRef>
          </c:xVal>
          <c:yVal>
            <c:numRef>
              <c:f>'HLTS-Lwr Acc@LLO'!$CI$102:$CI$104</c:f>
              <c:numCache>
                <c:formatCode>0.00</c:formatCode>
                <c:ptCount val="3"/>
                <c:pt idx="0">
                  <c:v>-47.77232</c:v>
                </c:pt>
                <c:pt idx="1">
                  <c:v>-36.63696</c:v>
                </c:pt>
                <c:pt idx="2">
                  <c:v>-26.1874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'HLTS-Lwr Acc@LLO'!$CJ$101</c:f>
              <c:strCache>
                <c:ptCount val="1"/>
                <c:pt idx="0">
                  <c:v>Blade S/N 505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'HLTS-Lwr Acc@LLO'!$CH$102:$CH$104</c:f>
              <c:numCache>
                <c:formatCode>0.000</c:formatCode>
                <c:ptCount val="3"/>
                <c:pt idx="0">
                  <c:v>5.085</c:v>
                </c:pt>
                <c:pt idx="1">
                  <c:v>4.085</c:v>
                </c:pt>
                <c:pt idx="2">
                  <c:v>3.085</c:v>
                </c:pt>
              </c:numCache>
            </c:numRef>
          </c:xVal>
          <c:yVal>
            <c:numRef>
              <c:f>'HLTS-Lwr Acc@LLO'!$CJ$102:$CJ$104</c:f>
              <c:numCache>
                <c:formatCode>0.00</c:formatCode>
                <c:ptCount val="3"/>
                <c:pt idx="0">
                  <c:v>-46.59884</c:v>
                </c:pt>
                <c:pt idx="1">
                  <c:v>-36.0934</c:v>
                </c:pt>
                <c:pt idx="2">
                  <c:v>-25.71749999999999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'HLTS-Lwr Acc@LLO'!$CK$101</c:f>
              <c:strCache>
                <c:ptCount val="1"/>
                <c:pt idx="0">
                  <c:v>Blade S/N 509</c:v>
                </c:pt>
              </c:strCache>
            </c:strRef>
          </c:tx>
          <c:xVal>
            <c:numRef>
              <c:f>'HLTS-Lwr Acc@LLO'!$CH$102:$CH$104</c:f>
              <c:numCache>
                <c:formatCode>0.000</c:formatCode>
                <c:ptCount val="3"/>
                <c:pt idx="0">
                  <c:v>5.085</c:v>
                </c:pt>
                <c:pt idx="1">
                  <c:v>4.085</c:v>
                </c:pt>
                <c:pt idx="2">
                  <c:v>3.085</c:v>
                </c:pt>
              </c:numCache>
            </c:numRef>
          </c:xVal>
          <c:yVal>
            <c:numRef>
              <c:f>'HLTS-Lwr Acc@LLO'!$CK$102:$CK$104</c:f>
              <c:numCache>
                <c:formatCode>0.00</c:formatCode>
                <c:ptCount val="3"/>
                <c:pt idx="0">
                  <c:v>-47.20844</c:v>
                </c:pt>
                <c:pt idx="1">
                  <c:v>-36.51504</c:v>
                </c:pt>
                <c:pt idx="2">
                  <c:v>-26.28392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159208"/>
        <c:axId val="567165688"/>
      </c:scatterChart>
      <c:valAx>
        <c:axId val="567159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7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165688"/>
        <c:crossesAt val="0.0"/>
        <c:crossBetween val="midCat"/>
      </c:valAx>
      <c:valAx>
        <c:axId val="567165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1592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122838010633"/>
          <c:y val="0.171896042406464"/>
          <c:w val="0.0936188505282996"/>
          <c:h val="0.7014885492254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4" r="0.750000000000004" t="1.0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7"/>
          <c:w val="0.773869346733669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'HLTS-Lwr Acc@LLO'!$CJ$137</c:f>
              <c:strCache>
                <c:ptCount val="1"/>
                <c:pt idx="0">
                  <c:v>Blade S/N 507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'HLTS-Lwr Acc@LLO'!$CI$138:$CI$141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6.085</c:v>
                </c:pt>
                <c:pt idx="2">
                  <c:v>7.385</c:v>
                </c:pt>
                <c:pt idx="3">
                  <c:v>7.385</c:v>
                </c:pt>
              </c:numCache>
            </c:numRef>
          </c:xVal>
          <c:yVal>
            <c:numRef>
              <c:f>'HLTS-Lwr Acc@LLO'!$CJ$138:$CJ$141</c:f>
              <c:numCache>
                <c:formatCode>0.00</c:formatCode>
                <c:ptCount val="4"/>
                <c:pt idx="0">
                  <c:v>63.60922</c:v>
                </c:pt>
                <c:pt idx="1">
                  <c:v>-57.65292</c:v>
                </c:pt>
                <c:pt idx="2">
                  <c:v>-69.71538</c:v>
                </c:pt>
                <c:pt idx="3">
                  <c:v>-69.66966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'HLTS-Lwr Acc@LLO'!$CK$137</c:f>
              <c:strCache>
                <c:ptCount val="1"/>
                <c:pt idx="0">
                  <c:v>Blade S/N 508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'HLTS-Lwr Acc@LLO'!$CI$138:$CI$141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6.085</c:v>
                </c:pt>
                <c:pt idx="2">
                  <c:v>7.385</c:v>
                </c:pt>
                <c:pt idx="3">
                  <c:v>7.385</c:v>
                </c:pt>
              </c:numCache>
            </c:numRef>
          </c:xVal>
          <c:yVal>
            <c:numRef>
              <c:f>'HLTS-Lwr Acc@LLO'!$CK$138:$CK$141</c:f>
              <c:numCache>
                <c:formatCode>0.00</c:formatCode>
                <c:ptCount val="4"/>
                <c:pt idx="0">
                  <c:v>63.54318</c:v>
                </c:pt>
                <c:pt idx="1">
                  <c:v>-57.65546</c:v>
                </c:pt>
                <c:pt idx="2">
                  <c:v>-69.78142</c:v>
                </c:pt>
                <c:pt idx="3">
                  <c:v>-69.8119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'HLTS-Lwr Acc@LLO'!$CL$137</c:f>
              <c:strCache>
                <c:ptCount val="1"/>
                <c:pt idx="0">
                  <c:v>Blade S/N 505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'HLTS-Lwr Acc@LLO'!$CI$138:$CI$141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6.085</c:v>
                </c:pt>
                <c:pt idx="2">
                  <c:v>7.385</c:v>
                </c:pt>
                <c:pt idx="3">
                  <c:v>7.385</c:v>
                </c:pt>
              </c:numCache>
            </c:numRef>
          </c:xVal>
          <c:yVal>
            <c:numRef>
              <c:f>'HLTS-Lwr Acc@LLO'!$CL$138:$CL$141</c:f>
              <c:numCache>
                <c:formatCode>0.00</c:formatCode>
                <c:ptCount val="4"/>
                <c:pt idx="0">
                  <c:v>63.14186</c:v>
                </c:pt>
                <c:pt idx="1">
                  <c:v>-56.88838</c:v>
                </c:pt>
                <c:pt idx="2">
                  <c:v>-69.09562</c:v>
                </c:pt>
                <c:pt idx="3">
                  <c:v>-69.12609999999999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'HLTS-Lwr Acc@LLO'!$CM$137</c:f>
              <c:strCache>
                <c:ptCount val="1"/>
                <c:pt idx="0">
                  <c:v>Blade S/N 504</c:v>
                </c:pt>
              </c:strCache>
            </c:strRef>
          </c:tx>
          <c:xVal>
            <c:numRef>
              <c:f>'HLTS-Lwr Acc@LLO'!$CI$138:$CI$141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6.085</c:v>
                </c:pt>
                <c:pt idx="2">
                  <c:v>7.385</c:v>
                </c:pt>
                <c:pt idx="3">
                  <c:v>7.385</c:v>
                </c:pt>
              </c:numCache>
            </c:numRef>
          </c:xVal>
          <c:yVal>
            <c:numRef>
              <c:f>'HLTS-Lwr Acc@LLO'!$CM$138:$CM$141</c:f>
              <c:numCache>
                <c:formatCode>0.00</c:formatCode>
                <c:ptCount val="4"/>
                <c:pt idx="0">
                  <c:v>63.881</c:v>
                </c:pt>
                <c:pt idx="1">
                  <c:v>-56.57342</c:v>
                </c:pt>
                <c:pt idx="2">
                  <c:v>-68.5546</c:v>
                </c:pt>
                <c:pt idx="3">
                  <c:v>-68.54952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'HLTS-Lwr Acc@LLO'!$CN$137</c:f>
              <c:strCache>
                <c:ptCount val="1"/>
                <c:pt idx="0">
                  <c:v>Blade S/N 509</c:v>
                </c:pt>
              </c:strCache>
            </c:strRef>
          </c:tx>
          <c:xVal>
            <c:numRef>
              <c:f>'HLTS-Lwr Acc@LLO'!$CI$138:$CI$141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6.085</c:v>
                </c:pt>
                <c:pt idx="2">
                  <c:v>7.385</c:v>
                </c:pt>
                <c:pt idx="3">
                  <c:v>7.385</c:v>
                </c:pt>
              </c:numCache>
            </c:numRef>
          </c:xVal>
          <c:yVal>
            <c:numRef>
              <c:f>'HLTS-Lwr Acc@LLO'!$CN$138:$CN$141</c:f>
              <c:numCache>
                <c:formatCode>0.00</c:formatCode>
                <c:ptCount val="4"/>
                <c:pt idx="0">
                  <c:v>63.58382</c:v>
                </c:pt>
                <c:pt idx="1">
                  <c:v>-57.4548</c:v>
                </c:pt>
                <c:pt idx="2">
                  <c:v>-69.39788</c:v>
                </c:pt>
                <c:pt idx="3">
                  <c:v>-69.42328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'HLTS-Lwr Acc@LLO'!$CO$137</c:f>
              <c:strCache>
                <c:ptCount val="1"/>
                <c:pt idx="0">
                  <c:v>Blade S/N 510</c:v>
                </c:pt>
              </c:strCache>
            </c:strRef>
          </c:tx>
          <c:xVal>
            <c:numRef>
              <c:f>'HLTS-Lwr Acc@LLO'!$CI$138:$CI$141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6.085</c:v>
                </c:pt>
                <c:pt idx="2">
                  <c:v>7.385</c:v>
                </c:pt>
                <c:pt idx="3">
                  <c:v>7.385</c:v>
                </c:pt>
              </c:numCache>
            </c:numRef>
          </c:xVal>
          <c:yVal>
            <c:numRef>
              <c:f>'HLTS-Lwr Acc@LLO'!$CO$138:$CO$141</c:f>
              <c:numCache>
                <c:formatCode>0.00</c:formatCode>
                <c:ptCount val="4"/>
                <c:pt idx="0">
                  <c:v>63.8937</c:v>
                </c:pt>
                <c:pt idx="1">
                  <c:v>-57.4675</c:v>
                </c:pt>
                <c:pt idx="2">
                  <c:v>-69.46646</c:v>
                </c:pt>
                <c:pt idx="3">
                  <c:v>-69.47154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229352"/>
        <c:axId val="567235960"/>
      </c:scatterChart>
      <c:valAx>
        <c:axId val="5672293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235960"/>
        <c:crosses val="autoZero"/>
        <c:crossBetween val="midCat"/>
      </c:valAx>
      <c:valAx>
        <c:axId val="567235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2293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991912205812"/>
          <c:y val="0.143137872471823"/>
          <c:w val="0.0431813775350185"/>
          <c:h val="0.255032691159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4" r="0.750000000000004" t="1.0" header="0.5" footer="0.5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7"/>
          <c:w val="0.773185483870967"/>
          <c:h val="0.711766068792252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473032"/>
        <c:axId val="567481048"/>
      </c:scatterChart>
      <c:valAx>
        <c:axId val="567473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7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481048"/>
        <c:crossesAt val="0.0"/>
        <c:crossBetween val="midCat"/>
      </c:valAx>
      <c:valAx>
        <c:axId val="56748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4730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508064516129"/>
          <c:y val="0.331373166589475"/>
          <c:w val="0.106854838709677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7"/>
          <c:w val="0.773869346733669"/>
          <c:h val="0.711766068792252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551960"/>
        <c:axId val="567560008"/>
      </c:scatterChart>
      <c:valAx>
        <c:axId val="5675519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560008"/>
        <c:crosses val="autoZero"/>
        <c:crossBetween val="midCat"/>
      </c:valAx>
      <c:valAx>
        <c:axId val="567560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55196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427135678392"/>
          <c:y val="0.331373166589475"/>
          <c:w val="0.106532663316583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7"/>
          <c:w val="0.773185483870967"/>
          <c:h val="0.711766068792252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621000"/>
        <c:axId val="567629016"/>
      </c:scatterChart>
      <c:valAx>
        <c:axId val="5676210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7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629016"/>
        <c:crossesAt val="0.0"/>
        <c:crossBetween val="midCat"/>
      </c:valAx>
      <c:valAx>
        <c:axId val="567629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62100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508064516129"/>
          <c:y val="0.331373166589475"/>
          <c:w val="0.106854838709677"/>
          <c:h val="0.3470594410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7"/>
          <c:w val="0.773869346733669"/>
          <c:h val="0.711766068792252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690392"/>
        <c:axId val="567698440"/>
      </c:scatterChart>
      <c:valAx>
        <c:axId val="5676903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698440"/>
        <c:crosses val="autoZero"/>
        <c:crossBetween val="midCat"/>
      </c:valAx>
      <c:valAx>
        <c:axId val="567698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6903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427135678392"/>
          <c:y val="0.331373166589475"/>
          <c:w val="0.106532663316583"/>
          <c:h val="0.3470594410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7"/>
          <c:w val="0.773185483870967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'HSTS-Upr Acc@LLO'!$AR$101</c:f>
              <c:strCache>
                <c:ptCount val="1"/>
                <c:pt idx="0">
                  <c:v>Blade S/N 519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'HSTS-Upr Acc@LLO'!$AQ$102:$AQ$104</c:f>
              <c:numCache>
                <c:formatCode>0.000</c:formatCode>
                <c:ptCount val="3"/>
                <c:pt idx="0">
                  <c:v>3.98</c:v>
                </c:pt>
                <c:pt idx="1">
                  <c:v>3.48</c:v>
                </c:pt>
                <c:pt idx="2">
                  <c:v>2.48</c:v>
                </c:pt>
              </c:numCache>
            </c:numRef>
          </c:xVal>
          <c:yVal>
            <c:numRef>
              <c:f>'HSTS-Upr Acc@LLO'!$AR$102:$AR$104</c:f>
              <c:numCache>
                <c:formatCode>0.00</c:formatCode>
                <c:ptCount val="3"/>
                <c:pt idx="0">
                  <c:v>-150.09876</c:v>
                </c:pt>
                <c:pt idx="1">
                  <c:v>-119.28602</c:v>
                </c:pt>
                <c:pt idx="2">
                  <c:v>-52.36210000000001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'HSTS-Upr Acc@LLO'!$AS$101</c:f>
              <c:strCache>
                <c:ptCount val="1"/>
                <c:pt idx="0">
                  <c:v>Blade S/N 511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'HSTS-Upr Acc@LLO'!$AQ$102:$AQ$104</c:f>
              <c:numCache>
                <c:formatCode>0.000</c:formatCode>
                <c:ptCount val="3"/>
                <c:pt idx="0">
                  <c:v>3.98</c:v>
                </c:pt>
                <c:pt idx="1">
                  <c:v>3.48</c:v>
                </c:pt>
                <c:pt idx="2">
                  <c:v>2.48</c:v>
                </c:pt>
              </c:numCache>
            </c:numRef>
          </c:xVal>
          <c:yVal>
            <c:numRef>
              <c:f>'HSTS-Upr Acc@LLO'!$AS$102:$AS$104</c:f>
              <c:numCache>
                <c:formatCode>0.00</c:formatCode>
                <c:ptCount val="3"/>
                <c:pt idx="0">
                  <c:v>-149.57552</c:v>
                </c:pt>
                <c:pt idx="1">
                  <c:v>-118.73992</c:v>
                </c:pt>
                <c:pt idx="2">
                  <c:v>-50.82286000000002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'HSTS-Upr Acc@LLO'!$AT$101</c:f>
              <c:strCache>
                <c:ptCount val="1"/>
                <c:pt idx="0">
                  <c:v>Blade S/N 518</c:v>
                </c:pt>
              </c:strCache>
            </c:strRef>
          </c:tx>
          <c:xVal>
            <c:numRef>
              <c:f>'HSTS-Upr Acc@LLO'!$AQ$102:$AQ$104</c:f>
              <c:numCache>
                <c:formatCode>0.000</c:formatCode>
                <c:ptCount val="3"/>
                <c:pt idx="0">
                  <c:v>3.98</c:v>
                </c:pt>
                <c:pt idx="1">
                  <c:v>3.48</c:v>
                </c:pt>
                <c:pt idx="2">
                  <c:v>2.48</c:v>
                </c:pt>
              </c:numCache>
            </c:numRef>
          </c:xVal>
          <c:yVal>
            <c:numRef>
              <c:f>'HSTS-Upr Acc@LLO'!$AT$102:$AT$104</c:f>
              <c:numCache>
                <c:formatCode>0.00</c:formatCode>
                <c:ptCount val="3"/>
                <c:pt idx="0">
                  <c:v>-151.87168</c:v>
                </c:pt>
                <c:pt idx="1">
                  <c:v>-118.94566</c:v>
                </c:pt>
                <c:pt idx="2">
                  <c:v>-49.41824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'HSTS-Upr Acc@LLO'!$AU$101</c:f>
              <c:strCache>
                <c:ptCount val="1"/>
                <c:pt idx="0">
                  <c:v>Blade S/N 517</c:v>
                </c:pt>
              </c:strCache>
            </c:strRef>
          </c:tx>
          <c:xVal>
            <c:numRef>
              <c:f>'HSTS-Upr Acc@LLO'!$AQ$102:$AQ$104</c:f>
              <c:numCache>
                <c:formatCode>0.000</c:formatCode>
                <c:ptCount val="3"/>
                <c:pt idx="0">
                  <c:v>3.98</c:v>
                </c:pt>
                <c:pt idx="1">
                  <c:v>3.48</c:v>
                </c:pt>
                <c:pt idx="2">
                  <c:v>2.48</c:v>
                </c:pt>
              </c:numCache>
            </c:numRef>
          </c:xVal>
          <c:yVal>
            <c:numRef>
              <c:f>'HSTS-Upr Acc@LLO'!$AU$102:$AU$104</c:f>
              <c:numCache>
                <c:formatCode>0.00</c:formatCode>
                <c:ptCount val="3"/>
                <c:pt idx="0">
                  <c:v>-149.19452</c:v>
                </c:pt>
                <c:pt idx="1">
                  <c:v>-116.81714</c:v>
                </c:pt>
                <c:pt idx="2">
                  <c:v>-47.44973999999996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'HSTS-Upr Acc@LLO'!$AV$101</c:f>
              <c:strCache>
                <c:ptCount val="1"/>
                <c:pt idx="0">
                  <c:v>Blade S/N 514</c:v>
                </c:pt>
              </c:strCache>
            </c:strRef>
          </c:tx>
          <c:xVal>
            <c:numRef>
              <c:f>'HSTS-Upr Acc@LLO'!$AQ$102:$AQ$104</c:f>
              <c:numCache>
                <c:formatCode>0.000</c:formatCode>
                <c:ptCount val="3"/>
                <c:pt idx="0">
                  <c:v>3.98</c:v>
                </c:pt>
                <c:pt idx="1">
                  <c:v>3.48</c:v>
                </c:pt>
                <c:pt idx="2">
                  <c:v>2.48</c:v>
                </c:pt>
              </c:numCache>
            </c:numRef>
          </c:xVal>
          <c:yVal>
            <c:numRef>
              <c:f>'HSTS-Upr Acc@LLO'!$AV$102:$AV$104</c:f>
              <c:numCache>
                <c:formatCode>0.00</c:formatCode>
                <c:ptCount val="3"/>
                <c:pt idx="0">
                  <c:v>-146.84248</c:v>
                </c:pt>
                <c:pt idx="1">
                  <c:v>-115.00104</c:v>
                </c:pt>
                <c:pt idx="2">
                  <c:v>-47.4599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'HSTS-Upr Acc@LLO'!$AW$101</c:f>
              <c:strCache>
                <c:ptCount val="1"/>
                <c:pt idx="0">
                  <c:v>Blade S/N 520</c:v>
                </c:pt>
              </c:strCache>
            </c:strRef>
          </c:tx>
          <c:xVal>
            <c:numRef>
              <c:f>'HSTS-Upr Acc@LLO'!$AQ$102:$AQ$104</c:f>
              <c:numCache>
                <c:formatCode>0.000</c:formatCode>
                <c:ptCount val="3"/>
                <c:pt idx="0">
                  <c:v>3.98</c:v>
                </c:pt>
                <c:pt idx="1">
                  <c:v>3.48</c:v>
                </c:pt>
                <c:pt idx="2">
                  <c:v>2.48</c:v>
                </c:pt>
              </c:numCache>
            </c:numRef>
          </c:xVal>
          <c:yVal>
            <c:numRef>
              <c:f>'HSTS-Upr Acc@LLO'!$AW$102:$AW$104</c:f>
              <c:numCache>
                <c:formatCode>0.00</c:formatCode>
                <c:ptCount val="3"/>
                <c:pt idx="0">
                  <c:v>-149.4155</c:v>
                </c:pt>
                <c:pt idx="1">
                  <c:v>-117.94998</c:v>
                </c:pt>
                <c:pt idx="2">
                  <c:v>-50.02276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'HSTS-Upr Acc@LLO'!$AX$101</c:f>
              <c:strCache>
                <c:ptCount val="1"/>
                <c:pt idx="0">
                  <c:v>Blade S/N 503</c:v>
                </c:pt>
              </c:strCache>
            </c:strRef>
          </c:tx>
          <c:xVal>
            <c:numRef>
              <c:f>'HSTS-Upr Acc@LLO'!$AQ$102:$AQ$104</c:f>
              <c:numCache>
                <c:formatCode>0.000</c:formatCode>
                <c:ptCount val="3"/>
                <c:pt idx="0">
                  <c:v>3.98</c:v>
                </c:pt>
                <c:pt idx="1">
                  <c:v>3.48</c:v>
                </c:pt>
                <c:pt idx="2">
                  <c:v>2.48</c:v>
                </c:pt>
              </c:numCache>
            </c:numRef>
          </c:xVal>
          <c:yVal>
            <c:numRef>
              <c:f>'HSTS-Upr Acc@LLO'!$AX$102:$AX$104</c:f>
              <c:numCache>
                <c:formatCode>0.00</c:formatCode>
                <c:ptCount val="3"/>
                <c:pt idx="0">
                  <c:v>-154.27198</c:v>
                </c:pt>
                <c:pt idx="1">
                  <c:v>-123.57608</c:v>
                </c:pt>
                <c:pt idx="2">
                  <c:v>-52.97678000000001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754632"/>
        <c:axId val="567761016"/>
      </c:scatterChart>
      <c:valAx>
        <c:axId val="5677546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7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761016"/>
        <c:crossesAt val="0.0"/>
        <c:crossBetween val="midCat"/>
      </c:valAx>
      <c:valAx>
        <c:axId val="567761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7546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122809002319"/>
          <c:y val="0.190196696001235"/>
          <c:w val="0.0431297594219613"/>
          <c:h val="0.306039265091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4" r="0.750000000000004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7096774193548"/>
          <c:y val="0.149019893190666"/>
          <c:w val="0.740927419354844"/>
          <c:h val="0.711766068792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'Lower HLTS (Liberty Tool)'!$W$95</c:f>
              <c:strCache>
                <c:ptCount val="1"/>
                <c:pt idx="0">
                  <c:v>Blade S/N 004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'Lower HLTS (Liberty Tool)'!$V$96:$V$98</c:f>
              <c:numCache>
                <c:formatCode>0.000</c:formatCode>
                <c:ptCount val="3"/>
                <c:pt idx="0">
                  <c:v>3.09</c:v>
                </c:pt>
                <c:pt idx="1">
                  <c:v>5.09</c:v>
                </c:pt>
                <c:pt idx="2">
                  <c:v>6.09</c:v>
                </c:pt>
              </c:numCache>
            </c:numRef>
          </c:xVal>
          <c:yVal>
            <c:numRef>
              <c:f>'Lower HLTS (Liberty Tool)'!$W$96:$W$98</c:f>
              <c:numCache>
                <c:formatCode>0.00</c:formatCode>
                <c:ptCount val="3"/>
                <c:pt idx="0">
                  <c:v>21.8186</c:v>
                </c:pt>
                <c:pt idx="1">
                  <c:v>38.8112</c:v>
                </c:pt>
                <c:pt idx="2">
                  <c:v>47.498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'Lower HLTS (Liberty Tool)'!$X$95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'Lower HLTS (Liberty Tool)'!$V$96:$V$98</c:f>
              <c:numCache>
                <c:formatCode>0.000</c:formatCode>
                <c:ptCount val="3"/>
                <c:pt idx="0">
                  <c:v>3.09</c:v>
                </c:pt>
                <c:pt idx="1">
                  <c:v>5.09</c:v>
                </c:pt>
                <c:pt idx="2">
                  <c:v>6.09</c:v>
                </c:pt>
              </c:numCache>
            </c:numRef>
          </c:xVal>
          <c:yVal>
            <c:numRef>
              <c:f>'Lower HLTS (Liberty Tool)'!$X$96:$X$98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'Lower HLTS (Liberty Tool)'!$Y$95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'Lower HLTS (Liberty Tool)'!$V$96:$V$98</c:f>
              <c:numCache>
                <c:formatCode>0.000</c:formatCode>
                <c:ptCount val="3"/>
                <c:pt idx="0">
                  <c:v>3.09</c:v>
                </c:pt>
                <c:pt idx="1">
                  <c:v>5.09</c:v>
                </c:pt>
                <c:pt idx="2">
                  <c:v>6.09</c:v>
                </c:pt>
              </c:numCache>
            </c:numRef>
          </c:xVal>
          <c:yVal>
            <c:numRef>
              <c:f>'Lower HLTS (Liberty Tool)'!$Y$96:$Y$98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'Lower HLTS (Liberty Tool)'!$Z$95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'Lower HLTS (Liberty Tool)'!$V$96:$V$98</c:f>
              <c:numCache>
                <c:formatCode>0.000</c:formatCode>
                <c:ptCount val="3"/>
                <c:pt idx="0">
                  <c:v>3.09</c:v>
                </c:pt>
                <c:pt idx="1">
                  <c:v>5.09</c:v>
                </c:pt>
                <c:pt idx="2">
                  <c:v>6.09</c:v>
                </c:pt>
              </c:numCache>
            </c:numRef>
          </c:xVal>
          <c:yVal>
            <c:numRef>
              <c:f>'Lower HLTS (Liberty Tool)'!$Z$96:$Z$98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'Lower HLTS (Liberty Tool)'!$AA$95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'Lower HLTS (Liberty Tool)'!$V$96:$V$98</c:f>
              <c:numCache>
                <c:formatCode>0.000</c:formatCode>
                <c:ptCount val="3"/>
                <c:pt idx="0">
                  <c:v>3.09</c:v>
                </c:pt>
                <c:pt idx="1">
                  <c:v>5.09</c:v>
                </c:pt>
                <c:pt idx="2">
                  <c:v>6.09</c:v>
                </c:pt>
              </c:numCache>
            </c:numRef>
          </c:xVal>
          <c:yVal>
            <c:numRef>
              <c:f>'Lower HLTS (Liberty Tool)'!$AA$96:$AA$98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'Lower HLTS (Liberty Tool)'!$AB$95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'Lower HLTS (Liberty Tool)'!$V$96:$V$98</c:f>
              <c:numCache>
                <c:formatCode>0.000</c:formatCode>
                <c:ptCount val="3"/>
                <c:pt idx="0">
                  <c:v>3.09</c:v>
                </c:pt>
                <c:pt idx="1">
                  <c:v>5.09</c:v>
                </c:pt>
                <c:pt idx="2">
                  <c:v>6.09</c:v>
                </c:pt>
              </c:numCache>
            </c:numRef>
          </c:xVal>
          <c:yVal>
            <c:numRef>
              <c:f>'Lower HLTS (Liberty Tool)'!$AB$96:$AB$98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'Lower HLTS (Liberty Tool)'!$AC$95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'Lower HLTS (Liberty Tool)'!$V$96:$V$98</c:f>
              <c:numCache>
                <c:formatCode>0.000</c:formatCode>
                <c:ptCount val="3"/>
                <c:pt idx="0">
                  <c:v>3.09</c:v>
                </c:pt>
                <c:pt idx="1">
                  <c:v>5.09</c:v>
                </c:pt>
                <c:pt idx="2">
                  <c:v>6.09</c:v>
                </c:pt>
              </c:numCache>
            </c:numRef>
          </c:xVal>
          <c:yVal>
            <c:numRef>
              <c:f>'Lower HLTS (Liberty Tool)'!$AC$96:$AC$98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'Lower HLTS (Liberty Tool)'!$AD$95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'Lower HLTS (Liberty Tool)'!$V$96:$V$98</c:f>
              <c:numCache>
                <c:formatCode>0.000</c:formatCode>
                <c:ptCount val="3"/>
                <c:pt idx="0">
                  <c:v>3.09</c:v>
                </c:pt>
                <c:pt idx="1">
                  <c:v>5.09</c:v>
                </c:pt>
                <c:pt idx="2">
                  <c:v>6.09</c:v>
                </c:pt>
              </c:numCache>
            </c:numRef>
          </c:xVal>
          <c:yVal>
            <c:numRef>
              <c:f>'Lower HLTS (Liberty Tool)'!$AD$96:$AD$98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205256"/>
        <c:axId val="699213528"/>
      </c:scatterChart>
      <c:valAx>
        <c:axId val="6992052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2439516129032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213528"/>
        <c:crossesAt val="0.0"/>
        <c:crossBetween val="midCat"/>
      </c:valAx>
      <c:valAx>
        <c:axId val="699213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2052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60887096774198"/>
          <c:y val="0.331373166589474"/>
          <c:w val="0.131048387096768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7"/>
          <c:w val="0.773869346733669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'HSTS-Upr Acc@LLO'!$AS$137</c:f>
              <c:strCache>
                <c:ptCount val="1"/>
                <c:pt idx="0">
                  <c:v>Blade S/N 519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'HSTS-Upr Acc@LLO'!$AR$138:$AR$141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4.48</c:v>
                </c:pt>
                <c:pt idx="2">
                  <c:v>5.48</c:v>
                </c:pt>
                <c:pt idx="3">
                  <c:v>5.48</c:v>
                </c:pt>
              </c:numCache>
            </c:numRef>
          </c:xVal>
          <c:yVal>
            <c:numRef>
              <c:f>'HSTS-Upr Acc@LLO'!$AS$138:$AS$141</c:f>
              <c:numCache>
                <c:formatCode>0.00</c:formatCode>
                <c:ptCount val="4"/>
                <c:pt idx="0">
                  <c:v>177.1396</c:v>
                </c:pt>
                <c:pt idx="1">
                  <c:v>-178.80076</c:v>
                </c:pt>
                <c:pt idx="2">
                  <c:v>-219.075</c:v>
                </c:pt>
                <c:pt idx="3">
                  <c:v>-218.99372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'HSTS-Upr Acc@LLO'!$AT$137</c:f>
              <c:strCache>
                <c:ptCount val="1"/>
                <c:pt idx="0">
                  <c:v>Blade S/N 501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'HSTS-Upr Acc@LLO'!$AR$138:$AR$141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4.48</c:v>
                </c:pt>
                <c:pt idx="2">
                  <c:v>5.48</c:v>
                </c:pt>
                <c:pt idx="3">
                  <c:v>5.48</c:v>
                </c:pt>
              </c:numCache>
            </c:numRef>
          </c:xVal>
          <c:yVal>
            <c:numRef>
              <c:f>'HSTS-Upr Acc@LLO'!$AT$138:$AT$141</c:f>
              <c:numCache>
                <c:formatCode>0.00</c:formatCode>
                <c:ptCount val="4"/>
                <c:pt idx="0">
                  <c:v>177.94224</c:v>
                </c:pt>
                <c:pt idx="1">
                  <c:v>-177.78222</c:v>
                </c:pt>
                <c:pt idx="2">
                  <c:v>-218.7321</c:v>
                </c:pt>
                <c:pt idx="3">
                  <c:v>-218.76512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'HSTS-Upr Acc@LLO'!$AU$137</c:f>
              <c:strCache>
                <c:ptCount val="1"/>
                <c:pt idx="0">
                  <c:v>Blade S/N 511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'HSTS-Upr Acc@LLO'!$AR$138:$AR$141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4.48</c:v>
                </c:pt>
                <c:pt idx="2">
                  <c:v>5.48</c:v>
                </c:pt>
                <c:pt idx="3">
                  <c:v>5.48</c:v>
                </c:pt>
              </c:numCache>
            </c:numRef>
          </c:xVal>
          <c:yVal>
            <c:numRef>
              <c:f>'HSTS-Upr Acc@LLO'!$AU$138:$AU$141</c:f>
              <c:numCache>
                <c:formatCode>0.00</c:formatCode>
                <c:ptCount val="4"/>
                <c:pt idx="0">
                  <c:v>178.04892</c:v>
                </c:pt>
                <c:pt idx="1">
                  <c:v>-177.07864</c:v>
                </c:pt>
                <c:pt idx="2">
                  <c:v>-217.37828</c:v>
                </c:pt>
                <c:pt idx="3">
                  <c:v>-217.70594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'HSTS-Upr Acc@LLO'!$AV$137</c:f>
              <c:strCache>
                <c:ptCount val="1"/>
                <c:pt idx="0">
                  <c:v>Blade S/N 504</c:v>
                </c:pt>
              </c:strCache>
            </c:strRef>
          </c:tx>
          <c:xVal>
            <c:numRef>
              <c:f>'HSTS-Upr Acc@LLO'!$AR$138:$AR$141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4.48</c:v>
                </c:pt>
                <c:pt idx="2">
                  <c:v>5.48</c:v>
                </c:pt>
                <c:pt idx="3">
                  <c:v>5.48</c:v>
                </c:pt>
              </c:numCache>
            </c:numRef>
          </c:xVal>
          <c:yVal>
            <c:numRef>
              <c:f>'HSTS-Upr Acc@LLO'!$AV$138:$AV$141</c:f>
              <c:numCache>
                <c:formatCode>0.00</c:formatCode>
                <c:ptCount val="4"/>
                <c:pt idx="0">
                  <c:v>178.1048</c:v>
                </c:pt>
                <c:pt idx="1">
                  <c:v>-178.5239</c:v>
                </c:pt>
                <c:pt idx="2">
                  <c:v>-219.06992</c:v>
                </c:pt>
                <c:pt idx="3">
                  <c:v>-219.22486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'HSTS-Upr Acc@LLO'!$AW$137</c:f>
              <c:strCache>
                <c:ptCount val="1"/>
                <c:pt idx="0">
                  <c:v>Blade S/N 518</c:v>
                </c:pt>
              </c:strCache>
            </c:strRef>
          </c:tx>
          <c:xVal>
            <c:numRef>
              <c:f>'HSTS-Upr Acc@LLO'!$AR$138:$AR$141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4.48</c:v>
                </c:pt>
                <c:pt idx="2">
                  <c:v>5.48</c:v>
                </c:pt>
                <c:pt idx="3">
                  <c:v>5.48</c:v>
                </c:pt>
              </c:numCache>
            </c:numRef>
          </c:xVal>
          <c:yVal>
            <c:numRef>
              <c:f>'HSTS-Upr Acc@LLO'!$AW$138:$AW$141</c:f>
              <c:numCache>
                <c:formatCode>0.00</c:formatCode>
                <c:ptCount val="4"/>
                <c:pt idx="0">
                  <c:v>178.26228</c:v>
                </c:pt>
                <c:pt idx="1">
                  <c:v>-178.85156</c:v>
                </c:pt>
                <c:pt idx="2">
                  <c:v>-217.46718</c:v>
                </c:pt>
                <c:pt idx="3">
                  <c:v>-217.11412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'HSTS-Upr Acc@LLO'!$AX$137</c:f>
              <c:strCache>
                <c:ptCount val="1"/>
                <c:pt idx="0">
                  <c:v>Blade S/N 510</c:v>
                </c:pt>
              </c:strCache>
            </c:strRef>
          </c:tx>
          <c:xVal>
            <c:numRef>
              <c:f>'HSTS-Upr Acc@LLO'!$AR$138:$AR$141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4.48</c:v>
                </c:pt>
                <c:pt idx="2">
                  <c:v>5.48</c:v>
                </c:pt>
                <c:pt idx="3">
                  <c:v>5.48</c:v>
                </c:pt>
              </c:numCache>
            </c:numRef>
          </c:xVal>
          <c:yVal>
            <c:numRef>
              <c:f>'HSTS-Upr Acc@LLO'!$AX$138:$AX$141</c:f>
              <c:numCache>
                <c:formatCode>0.00</c:formatCode>
                <c:ptCount val="4"/>
                <c:pt idx="0">
                  <c:v>177.69078</c:v>
                </c:pt>
                <c:pt idx="1">
                  <c:v>-180.89372</c:v>
                </c:pt>
                <c:pt idx="2">
                  <c:v>-221.54388</c:v>
                </c:pt>
                <c:pt idx="3">
                  <c:v>-221.43212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'HSTS-Upr Acc@LLO'!$AY$137</c:f>
              <c:strCache>
                <c:ptCount val="1"/>
                <c:pt idx="0">
                  <c:v>Blade S/N 517</c:v>
                </c:pt>
              </c:strCache>
            </c:strRef>
          </c:tx>
          <c:xVal>
            <c:numRef>
              <c:f>'HSTS-Upr Acc@LLO'!$AR$138:$AR$141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4.48</c:v>
                </c:pt>
                <c:pt idx="2">
                  <c:v>5.48</c:v>
                </c:pt>
                <c:pt idx="3">
                  <c:v>5.48</c:v>
                </c:pt>
              </c:numCache>
            </c:numRef>
          </c:xVal>
          <c:yVal>
            <c:numRef>
              <c:f>'HSTS-Upr Acc@LLO'!$AY$138:$AY$141</c:f>
              <c:numCache>
                <c:formatCode>0.00</c:formatCode>
                <c:ptCount val="4"/>
                <c:pt idx="0">
                  <c:v>177.9016</c:v>
                </c:pt>
                <c:pt idx="1">
                  <c:v>-176.403</c:v>
                </c:pt>
                <c:pt idx="2">
                  <c:v>-216.31148</c:v>
                </c:pt>
                <c:pt idx="3">
                  <c:v>-216.62898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'HSTS-Upr Acc@LLO'!$AZ$137</c:f>
              <c:strCache>
                <c:ptCount val="1"/>
                <c:pt idx="0">
                  <c:v>Blade S/N 509</c:v>
                </c:pt>
              </c:strCache>
            </c:strRef>
          </c:tx>
          <c:xVal>
            <c:numRef>
              <c:f>'HSTS-Upr Acc@LLO'!$AR$138:$AR$141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4.48</c:v>
                </c:pt>
                <c:pt idx="2">
                  <c:v>5.48</c:v>
                </c:pt>
                <c:pt idx="3">
                  <c:v>5.48</c:v>
                </c:pt>
              </c:numCache>
            </c:numRef>
          </c:xVal>
          <c:yVal>
            <c:numRef>
              <c:f>'HSTS-Upr Acc@LLO'!$AZ$138:$AZ$141</c:f>
              <c:numCache>
                <c:formatCode>0.00</c:formatCode>
                <c:ptCount val="4"/>
                <c:pt idx="0">
                  <c:v>176.95672</c:v>
                </c:pt>
                <c:pt idx="1">
                  <c:v>-179.13096</c:v>
                </c:pt>
                <c:pt idx="2">
                  <c:v>-219.16898</c:v>
                </c:pt>
                <c:pt idx="3">
                  <c:v>-219.60078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'HSTS-Upr Acc@LLO'!$BA$137</c:f>
              <c:strCache>
                <c:ptCount val="1"/>
                <c:pt idx="0">
                  <c:v>Blade S/N 514</c:v>
                </c:pt>
              </c:strCache>
            </c:strRef>
          </c:tx>
          <c:xVal>
            <c:numRef>
              <c:f>'HSTS-Upr Acc@LLO'!$AR$138:$AR$141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4.48</c:v>
                </c:pt>
                <c:pt idx="2">
                  <c:v>5.48</c:v>
                </c:pt>
                <c:pt idx="3">
                  <c:v>5.48</c:v>
                </c:pt>
              </c:numCache>
            </c:numRef>
          </c:xVal>
          <c:yVal>
            <c:numRef>
              <c:f>'HSTS-Upr Acc@LLO'!$BA$138:$BA$141</c:f>
              <c:numCache>
                <c:formatCode>0.00</c:formatCode>
                <c:ptCount val="4"/>
                <c:pt idx="0">
                  <c:v>177.6349</c:v>
                </c:pt>
                <c:pt idx="1">
                  <c:v>-173.61408</c:v>
                </c:pt>
                <c:pt idx="2">
                  <c:v>-215.44788</c:v>
                </c:pt>
                <c:pt idx="3">
                  <c:v>-214.97798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'HSTS-Upr Acc@LLO'!$BB$137</c:f>
              <c:strCache>
                <c:ptCount val="1"/>
                <c:pt idx="0">
                  <c:v>Blade S/N 520</c:v>
                </c:pt>
              </c:strCache>
            </c:strRef>
          </c:tx>
          <c:xVal>
            <c:numRef>
              <c:f>'HSTS-Upr Acc@LLO'!$AR$138:$AR$141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4.48</c:v>
                </c:pt>
                <c:pt idx="2">
                  <c:v>5.48</c:v>
                </c:pt>
                <c:pt idx="3">
                  <c:v>5.48</c:v>
                </c:pt>
              </c:numCache>
            </c:numRef>
          </c:xVal>
          <c:yVal>
            <c:numRef>
              <c:f>'HSTS-Upr Acc@LLO'!$BB$138:$BB$141</c:f>
              <c:numCache>
                <c:formatCode>0.00</c:formatCode>
                <c:ptCount val="4"/>
                <c:pt idx="0">
                  <c:v>176.58334</c:v>
                </c:pt>
                <c:pt idx="1">
                  <c:v>-176.12868</c:v>
                </c:pt>
                <c:pt idx="2">
                  <c:v>-216.08288</c:v>
                </c:pt>
                <c:pt idx="3">
                  <c:v>-217.38082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'HSTS-Upr Acc@LLO'!$BC$137</c:f>
              <c:strCache>
                <c:ptCount val="1"/>
                <c:pt idx="0">
                  <c:v>Blade S/N 513</c:v>
                </c:pt>
              </c:strCache>
            </c:strRef>
          </c:tx>
          <c:xVal>
            <c:numRef>
              <c:f>'HSTS-Upr Acc@LLO'!$AR$138:$AR$141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4.48</c:v>
                </c:pt>
                <c:pt idx="2">
                  <c:v>5.48</c:v>
                </c:pt>
                <c:pt idx="3">
                  <c:v>5.48</c:v>
                </c:pt>
              </c:numCache>
            </c:numRef>
          </c:xVal>
          <c:yVal>
            <c:numRef>
              <c:f>'HSTS-Upr Acc@LLO'!$BC$138:$BC$141</c:f>
              <c:numCache>
                <c:formatCode>0.00</c:formatCode>
                <c:ptCount val="4"/>
                <c:pt idx="0">
                  <c:v>177.4444</c:v>
                </c:pt>
                <c:pt idx="1">
                  <c:v>-177.53076</c:v>
                </c:pt>
                <c:pt idx="2">
                  <c:v>-218.99372</c:v>
                </c:pt>
                <c:pt idx="3">
                  <c:v>-218.08948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'HSTS-Upr Acc@LLO'!$BD$137</c:f>
              <c:strCache>
                <c:ptCount val="1"/>
                <c:pt idx="0">
                  <c:v>Blade S/N 503</c:v>
                </c:pt>
              </c:strCache>
            </c:strRef>
          </c:tx>
          <c:xVal>
            <c:numRef>
              <c:f>'HSTS-Upr Acc@LLO'!$AR$138:$AR$141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4.48</c:v>
                </c:pt>
                <c:pt idx="2">
                  <c:v>5.48</c:v>
                </c:pt>
                <c:pt idx="3">
                  <c:v>5.48</c:v>
                </c:pt>
              </c:numCache>
            </c:numRef>
          </c:xVal>
          <c:yVal>
            <c:numRef>
              <c:f>'HSTS-Upr Acc@LLO'!$BD$138:$BD$141</c:f>
              <c:numCache>
                <c:formatCode>0.00</c:formatCode>
                <c:ptCount val="4"/>
                <c:pt idx="0">
                  <c:v>178.07686</c:v>
                </c:pt>
                <c:pt idx="1">
                  <c:v>-180.68798</c:v>
                </c:pt>
                <c:pt idx="2">
                  <c:v>-221.60738</c:v>
                </c:pt>
                <c:pt idx="3">
                  <c:v>-221.78772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'HSTS-Upr Acc@LLO'!$BE$137</c:f>
              <c:strCache>
                <c:ptCount val="1"/>
                <c:pt idx="0">
                  <c:v>Blade S/N 512</c:v>
                </c:pt>
              </c:strCache>
            </c:strRef>
          </c:tx>
          <c:xVal>
            <c:numRef>
              <c:f>'HSTS-Upr Acc@LLO'!$AR$138:$AR$141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4.48</c:v>
                </c:pt>
                <c:pt idx="2">
                  <c:v>5.48</c:v>
                </c:pt>
                <c:pt idx="3">
                  <c:v>5.48</c:v>
                </c:pt>
              </c:numCache>
            </c:numRef>
          </c:xVal>
          <c:yVal>
            <c:numRef>
              <c:f>'HSTS-Upr Acc@LLO'!$BE$138:$BE$141</c:f>
              <c:numCache>
                <c:formatCode>0.00</c:formatCode>
                <c:ptCount val="4"/>
                <c:pt idx="0">
                  <c:v>178.26228</c:v>
                </c:pt>
                <c:pt idx="1">
                  <c:v>-177.61966</c:v>
                </c:pt>
                <c:pt idx="2">
                  <c:v>-217.91422</c:v>
                </c:pt>
                <c:pt idx="3">
                  <c:v>-217.9066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856008"/>
        <c:axId val="567862584"/>
      </c:scatterChart>
      <c:valAx>
        <c:axId val="567856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862584"/>
        <c:crosses val="autoZero"/>
        <c:crossBetween val="midCat"/>
      </c:valAx>
      <c:valAx>
        <c:axId val="567862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8560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991912205812"/>
          <c:y val="0.143137872471823"/>
          <c:w val="0.0430836276817198"/>
          <c:h val="0.568358635170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4" r="0.750000000000004" t="1.0" header="0.5" footer="0.5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6"/>
          <c:w val="0.773185483870967"/>
          <c:h val="0.711766068792252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008472"/>
        <c:axId val="568016488"/>
      </c:scatterChart>
      <c:valAx>
        <c:axId val="568008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7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8016488"/>
        <c:crossesAt val="0.0"/>
        <c:crossBetween val="midCat"/>
      </c:valAx>
      <c:valAx>
        <c:axId val="568016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800847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508064516129"/>
          <c:y val="0.331373166589475"/>
          <c:w val="0.106854838709677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6"/>
          <c:w val="0.773869346733669"/>
          <c:h val="0.711766068792252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077848"/>
        <c:axId val="568085896"/>
      </c:scatterChart>
      <c:valAx>
        <c:axId val="568077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8085896"/>
        <c:crosses val="autoZero"/>
        <c:crossBetween val="midCat"/>
      </c:valAx>
      <c:valAx>
        <c:axId val="568085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80778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427135678392"/>
          <c:y val="0.331373166589475"/>
          <c:w val="0.106532663316583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7"/>
          <c:w val="0.773185483870967"/>
          <c:h val="0.711766068792252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146872"/>
        <c:axId val="568154888"/>
      </c:scatterChart>
      <c:valAx>
        <c:axId val="5681468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7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8154888"/>
        <c:crossesAt val="0.0"/>
        <c:crossBetween val="midCat"/>
      </c:valAx>
      <c:valAx>
        <c:axId val="568154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814687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508064516129"/>
          <c:y val="0.331373166589475"/>
          <c:w val="0.106854838709677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7"/>
          <c:w val="0.773869346733669"/>
          <c:h val="0.711766068792252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216504"/>
        <c:axId val="568224552"/>
      </c:scatterChart>
      <c:valAx>
        <c:axId val="5682165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8224552"/>
        <c:crosses val="autoZero"/>
        <c:crossBetween val="midCat"/>
      </c:valAx>
      <c:valAx>
        <c:axId val="56822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82165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427135678392"/>
          <c:y val="0.331373166589475"/>
          <c:w val="0.106532663316583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7"/>
          <c:w val="0.773185483870967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'HSTS-Lwr Acc@LLO'!$AO$101</c:f>
              <c:strCache>
                <c:ptCount val="1"/>
                <c:pt idx="0">
                  <c:v>Blade S/N 513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'HSTS-Lwr Acc@LLO'!$AN$102:$AN$104</c:f>
              <c:numCache>
                <c:formatCode>0.000</c:formatCode>
                <c:ptCount val="3"/>
                <c:pt idx="0">
                  <c:v>1.2598</c:v>
                </c:pt>
                <c:pt idx="1">
                  <c:v>1.06</c:v>
                </c:pt>
                <c:pt idx="2">
                  <c:v>0.8602</c:v>
                </c:pt>
              </c:numCache>
            </c:numRef>
          </c:xVal>
          <c:yVal>
            <c:numRef>
              <c:f>'HSTS-Lwr Acc@LLO'!$AO$102:$AO$104</c:f>
              <c:numCache>
                <c:formatCode>0.00</c:formatCode>
                <c:ptCount val="3"/>
                <c:pt idx="0">
                  <c:v>-68.83399999999998</c:v>
                </c:pt>
                <c:pt idx="1">
                  <c:v>-56.388</c:v>
                </c:pt>
                <c:pt idx="2">
                  <c:v>-42.6085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'HSTS-Lwr Acc@LLO'!$AP$101</c:f>
              <c:strCache>
                <c:ptCount val="1"/>
                <c:pt idx="0">
                  <c:v>Blade S/N 512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'HSTS-Lwr Acc@LLO'!$AN$102:$AN$104</c:f>
              <c:numCache>
                <c:formatCode>0.000</c:formatCode>
                <c:ptCount val="3"/>
                <c:pt idx="0">
                  <c:v>1.2598</c:v>
                </c:pt>
                <c:pt idx="1">
                  <c:v>1.06</c:v>
                </c:pt>
                <c:pt idx="2">
                  <c:v>0.8602</c:v>
                </c:pt>
              </c:numCache>
            </c:numRef>
          </c:xVal>
          <c:yVal>
            <c:numRef>
              <c:f>'HSTS-Lwr Acc@LLO'!$AP$102:$AP$104</c:f>
              <c:numCache>
                <c:formatCode>0.00</c:formatCode>
                <c:ptCount val="3"/>
                <c:pt idx="0">
                  <c:v>-68.10756</c:v>
                </c:pt>
                <c:pt idx="1">
                  <c:v>-55.3974</c:v>
                </c:pt>
                <c:pt idx="2">
                  <c:v>-41.99382000000001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'HSTS-Lwr Acc@LLO'!$AQ$101</c:f>
              <c:strCache>
                <c:ptCount val="1"/>
                <c:pt idx="0">
                  <c:v>Blade S/N 511</c:v>
                </c:pt>
              </c:strCache>
            </c:strRef>
          </c:tx>
          <c:xVal>
            <c:numRef>
              <c:f>'HSTS-Lwr Acc@LLO'!$AN$102:$AN$104</c:f>
              <c:numCache>
                <c:formatCode>0.000</c:formatCode>
                <c:ptCount val="3"/>
                <c:pt idx="0">
                  <c:v>1.2598</c:v>
                </c:pt>
                <c:pt idx="1">
                  <c:v>1.06</c:v>
                </c:pt>
                <c:pt idx="2">
                  <c:v>0.8602</c:v>
                </c:pt>
              </c:numCache>
            </c:numRef>
          </c:xVal>
          <c:yVal>
            <c:numRef>
              <c:f>'HSTS-Lwr Acc@LLO'!$AQ$102:$AQ$104</c:f>
              <c:numCache>
                <c:formatCode>0.00</c:formatCode>
                <c:ptCount val="3"/>
                <c:pt idx="0">
                  <c:v>-67.23634</c:v>
                </c:pt>
                <c:pt idx="1">
                  <c:v>-54.737</c:v>
                </c:pt>
                <c:pt idx="2">
                  <c:v>-41.03116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'HSTS-Lwr Acc@LLO'!$AR$101</c:f>
              <c:strCache>
                <c:ptCount val="1"/>
                <c:pt idx="0">
                  <c:v>Blade S/N 510</c:v>
                </c:pt>
              </c:strCache>
            </c:strRef>
          </c:tx>
          <c:xVal>
            <c:numRef>
              <c:f>'HSTS-Lwr Acc@LLO'!$AN$102:$AN$104</c:f>
              <c:numCache>
                <c:formatCode>0.000</c:formatCode>
                <c:ptCount val="3"/>
                <c:pt idx="0">
                  <c:v>1.2598</c:v>
                </c:pt>
                <c:pt idx="1">
                  <c:v>1.06</c:v>
                </c:pt>
                <c:pt idx="2">
                  <c:v>0.8602</c:v>
                </c:pt>
              </c:numCache>
            </c:numRef>
          </c:xVal>
          <c:yVal>
            <c:numRef>
              <c:f>'HSTS-Lwr Acc@LLO'!$AR$102:$AR$104</c:f>
              <c:numCache>
                <c:formatCode>0.00</c:formatCode>
                <c:ptCount val="3"/>
                <c:pt idx="0">
                  <c:v>-68.26504</c:v>
                </c:pt>
                <c:pt idx="1">
                  <c:v>-55.56758</c:v>
                </c:pt>
                <c:pt idx="2">
                  <c:v>-42.3926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'HSTS-Lwr Acc@LLO'!$AS$101</c:f>
              <c:strCache>
                <c:ptCount val="1"/>
                <c:pt idx="0">
                  <c:v>Blade S/N 524</c:v>
                </c:pt>
              </c:strCache>
            </c:strRef>
          </c:tx>
          <c:xVal>
            <c:numRef>
              <c:f>'HSTS-Lwr Acc@LLO'!$AN$102:$AN$104</c:f>
              <c:numCache>
                <c:formatCode>0.000</c:formatCode>
                <c:ptCount val="3"/>
                <c:pt idx="0">
                  <c:v>1.2598</c:v>
                </c:pt>
                <c:pt idx="1">
                  <c:v>1.06</c:v>
                </c:pt>
                <c:pt idx="2">
                  <c:v>0.8602</c:v>
                </c:pt>
              </c:numCache>
            </c:numRef>
          </c:xVal>
          <c:yVal>
            <c:numRef>
              <c:f>'HSTS-Lwr Acc@LLO'!$AS$102:$AS$104</c:f>
              <c:numCache>
                <c:formatCode>0.00</c:formatCode>
                <c:ptCount val="3"/>
                <c:pt idx="0">
                  <c:v>-69.69251999999998</c:v>
                </c:pt>
                <c:pt idx="1">
                  <c:v>-57.18556</c:v>
                </c:pt>
                <c:pt idx="2">
                  <c:v>-43.7642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'HSTS-Lwr Acc@LLO'!$AT$101</c:f>
              <c:strCache>
                <c:ptCount val="1"/>
                <c:pt idx="0">
                  <c:v>Blade S/N 509</c:v>
                </c:pt>
              </c:strCache>
            </c:strRef>
          </c:tx>
          <c:xVal>
            <c:numRef>
              <c:f>'HSTS-Lwr Acc@LLO'!$AN$102:$AN$104</c:f>
              <c:numCache>
                <c:formatCode>0.000</c:formatCode>
                <c:ptCount val="3"/>
                <c:pt idx="0">
                  <c:v>1.2598</c:v>
                </c:pt>
                <c:pt idx="1">
                  <c:v>1.06</c:v>
                </c:pt>
                <c:pt idx="2">
                  <c:v>0.8602</c:v>
                </c:pt>
              </c:numCache>
            </c:numRef>
          </c:xVal>
          <c:yVal>
            <c:numRef>
              <c:f>'HSTS-Lwr Acc@LLO'!$AT$102:$AT$104</c:f>
              <c:numCache>
                <c:formatCode>0.00</c:formatCode>
                <c:ptCount val="3"/>
                <c:pt idx="0">
                  <c:v>-69.42073999999999</c:v>
                </c:pt>
                <c:pt idx="1">
                  <c:v>-56.75122</c:v>
                </c:pt>
                <c:pt idx="2">
                  <c:v>-42.9768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'HSTS-Lwr Acc@LLO'!$AU$101</c:f>
              <c:strCache>
                <c:ptCount val="1"/>
                <c:pt idx="0">
                  <c:v>Blade S/N 508</c:v>
                </c:pt>
              </c:strCache>
            </c:strRef>
          </c:tx>
          <c:xVal>
            <c:numRef>
              <c:f>'HSTS-Lwr Acc@LLO'!$AN$102:$AN$104</c:f>
              <c:numCache>
                <c:formatCode>0.000</c:formatCode>
                <c:ptCount val="3"/>
                <c:pt idx="0">
                  <c:v>1.2598</c:v>
                </c:pt>
                <c:pt idx="1">
                  <c:v>1.06</c:v>
                </c:pt>
                <c:pt idx="2">
                  <c:v>0.8602</c:v>
                </c:pt>
              </c:numCache>
            </c:numRef>
          </c:xVal>
          <c:yVal>
            <c:numRef>
              <c:f>'HSTS-Lwr Acc@LLO'!$AU$102:$AU$104</c:f>
              <c:numCache>
                <c:formatCode>0.00</c:formatCode>
                <c:ptCount val="3"/>
                <c:pt idx="0">
                  <c:v>-69.54774</c:v>
                </c:pt>
                <c:pt idx="1">
                  <c:v>-57.26938</c:v>
                </c:pt>
                <c:pt idx="2">
                  <c:v>-43.8785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'HSTS-Lwr Acc@LLO'!$AV$101</c:f>
              <c:strCache>
                <c:ptCount val="1"/>
                <c:pt idx="0">
                  <c:v>Blade S/N 534</c:v>
                </c:pt>
              </c:strCache>
            </c:strRef>
          </c:tx>
          <c:xVal>
            <c:numRef>
              <c:f>'HSTS-Lwr Acc@LLO'!$AN$102:$AN$104</c:f>
              <c:numCache>
                <c:formatCode>0.000</c:formatCode>
                <c:ptCount val="3"/>
                <c:pt idx="0">
                  <c:v>1.2598</c:v>
                </c:pt>
                <c:pt idx="1">
                  <c:v>1.06</c:v>
                </c:pt>
                <c:pt idx="2">
                  <c:v>0.8602</c:v>
                </c:pt>
              </c:numCache>
            </c:numRef>
          </c:xVal>
          <c:yVal>
            <c:numRef>
              <c:f>'HSTS-Lwr Acc@LLO'!$AV$102:$AV$104</c:f>
              <c:numCache>
                <c:formatCode>0.00</c:formatCode>
                <c:ptCount val="3"/>
                <c:pt idx="0">
                  <c:v>-72.67447999999999</c:v>
                </c:pt>
                <c:pt idx="1">
                  <c:v>-59.65951999999998</c:v>
                </c:pt>
                <c:pt idx="2">
                  <c:v>-45.69205999999998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'HSTS-Lwr Acc@LLO'!$AW$101</c:f>
              <c:strCache>
                <c:ptCount val="1"/>
                <c:pt idx="0">
                  <c:v>Blade S/N 533</c:v>
                </c:pt>
              </c:strCache>
            </c:strRef>
          </c:tx>
          <c:xVal>
            <c:numRef>
              <c:f>'HSTS-Lwr Acc@LLO'!$AN$102:$AN$104</c:f>
              <c:numCache>
                <c:formatCode>0.000</c:formatCode>
                <c:ptCount val="3"/>
                <c:pt idx="0">
                  <c:v>1.2598</c:v>
                </c:pt>
                <c:pt idx="1">
                  <c:v>1.06</c:v>
                </c:pt>
                <c:pt idx="2">
                  <c:v>0.8602</c:v>
                </c:pt>
              </c:numCache>
            </c:numRef>
          </c:xVal>
          <c:yVal>
            <c:numRef>
              <c:f>'HSTS-Lwr Acc@LLO'!$AW$102:$AW$104</c:f>
              <c:numCache>
                <c:formatCode>0.00</c:formatCode>
                <c:ptCount val="3"/>
                <c:pt idx="0">
                  <c:v>-72.19695999999998</c:v>
                </c:pt>
                <c:pt idx="1">
                  <c:v>-58.9661</c:v>
                </c:pt>
                <c:pt idx="2">
                  <c:v>-45.14342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'HSTS-Lwr Acc@LLO'!$AX$101</c:f>
              <c:strCache>
                <c:ptCount val="1"/>
                <c:pt idx="0">
                  <c:v>Blade S/N 504</c:v>
                </c:pt>
              </c:strCache>
            </c:strRef>
          </c:tx>
          <c:xVal>
            <c:numRef>
              <c:f>'HSTS-Lwr Acc@LLO'!$AN$102:$AN$104</c:f>
              <c:numCache>
                <c:formatCode>0.000</c:formatCode>
                <c:ptCount val="3"/>
                <c:pt idx="0">
                  <c:v>1.2598</c:v>
                </c:pt>
                <c:pt idx="1">
                  <c:v>1.06</c:v>
                </c:pt>
                <c:pt idx="2">
                  <c:v>0.8602</c:v>
                </c:pt>
              </c:numCache>
            </c:numRef>
          </c:xVal>
          <c:yVal>
            <c:numRef>
              <c:f>'HSTS-Lwr Acc@LLO'!$AX$102:$AX$104</c:f>
              <c:numCache>
                <c:formatCode>0.00</c:formatCode>
                <c:ptCount val="3"/>
                <c:pt idx="0">
                  <c:v>-68.13296</c:v>
                </c:pt>
                <c:pt idx="1">
                  <c:v>-55.61838</c:v>
                </c:pt>
                <c:pt idx="2">
                  <c:v>-42.28592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'HSTS-Lwr Acc@LLO'!$AY$101</c:f>
              <c:strCache>
                <c:ptCount val="1"/>
                <c:pt idx="0">
                  <c:v>Blade S/N 536</c:v>
                </c:pt>
              </c:strCache>
            </c:strRef>
          </c:tx>
          <c:xVal>
            <c:numRef>
              <c:f>'HSTS-Lwr Acc@LLO'!$AN$102:$AN$104</c:f>
              <c:numCache>
                <c:formatCode>0.000</c:formatCode>
                <c:ptCount val="3"/>
                <c:pt idx="0">
                  <c:v>1.2598</c:v>
                </c:pt>
                <c:pt idx="1">
                  <c:v>1.06</c:v>
                </c:pt>
                <c:pt idx="2">
                  <c:v>0.8602</c:v>
                </c:pt>
              </c:numCache>
            </c:numRef>
          </c:xVal>
          <c:yVal>
            <c:numRef>
              <c:f>'HSTS-Lwr Acc@LLO'!$AY$102:$AY$104</c:f>
              <c:numCache>
                <c:formatCode>0.00</c:formatCode>
                <c:ptCount val="3"/>
                <c:pt idx="0">
                  <c:v>-73.20533999999999</c:v>
                </c:pt>
                <c:pt idx="1">
                  <c:v>-60.33516</c:v>
                </c:pt>
                <c:pt idx="2">
                  <c:v>-46.3042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'HSTS-Lwr Acc@LLO'!$AZ$101</c:f>
              <c:strCache>
                <c:ptCount val="1"/>
                <c:pt idx="0">
                  <c:v>Blade S/N 535</c:v>
                </c:pt>
              </c:strCache>
            </c:strRef>
          </c:tx>
          <c:xVal>
            <c:numRef>
              <c:f>'HSTS-Lwr Acc@LLO'!$AN$102:$AN$104</c:f>
              <c:numCache>
                <c:formatCode>0.000</c:formatCode>
                <c:ptCount val="3"/>
                <c:pt idx="0">
                  <c:v>1.2598</c:v>
                </c:pt>
                <c:pt idx="1">
                  <c:v>1.06</c:v>
                </c:pt>
                <c:pt idx="2">
                  <c:v>0.8602</c:v>
                </c:pt>
              </c:numCache>
            </c:numRef>
          </c:xVal>
          <c:yVal>
            <c:numRef>
              <c:f>'HSTS-Lwr Acc@LLO'!$AZ$102:$AZ$104</c:f>
              <c:numCache>
                <c:formatCode>0.00</c:formatCode>
                <c:ptCount val="3"/>
                <c:pt idx="0">
                  <c:v>-71.81595999999998</c:v>
                </c:pt>
                <c:pt idx="1">
                  <c:v>-59.09818</c:v>
                </c:pt>
                <c:pt idx="2">
                  <c:v>-45.65904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'HSTS-Lwr Acc@LLO'!$BA$101</c:f>
              <c:strCache>
                <c:ptCount val="1"/>
                <c:pt idx="0">
                  <c:v>Blade S/N 523</c:v>
                </c:pt>
              </c:strCache>
            </c:strRef>
          </c:tx>
          <c:xVal>
            <c:numRef>
              <c:f>'HSTS-Lwr Acc@LLO'!$AN$102:$AN$104</c:f>
              <c:numCache>
                <c:formatCode>0.000</c:formatCode>
                <c:ptCount val="3"/>
                <c:pt idx="0">
                  <c:v>1.2598</c:v>
                </c:pt>
                <c:pt idx="1">
                  <c:v>1.06</c:v>
                </c:pt>
                <c:pt idx="2">
                  <c:v>0.8602</c:v>
                </c:pt>
              </c:numCache>
            </c:numRef>
          </c:xVal>
          <c:yVal>
            <c:numRef>
              <c:f>'HSTS-Lwr Acc@LLO'!$BA$102:$BA$104</c:f>
              <c:numCache>
                <c:formatCode>0.00</c:formatCode>
                <c:ptCount val="3"/>
                <c:pt idx="0">
                  <c:v>-68.25996</c:v>
                </c:pt>
                <c:pt idx="1">
                  <c:v>-55.45328000000001</c:v>
                </c:pt>
                <c:pt idx="2">
                  <c:v>-41.85412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'HSTS-Lwr Acc@LLO'!$BB$101</c:f>
              <c:strCache>
                <c:ptCount val="1"/>
                <c:pt idx="0">
                  <c:v>Blade S/N 522</c:v>
                </c:pt>
              </c:strCache>
            </c:strRef>
          </c:tx>
          <c:xVal>
            <c:numRef>
              <c:f>'HSTS-Lwr Acc@LLO'!$AN$102:$AN$104</c:f>
              <c:numCache>
                <c:formatCode>0.000</c:formatCode>
                <c:ptCount val="3"/>
                <c:pt idx="0">
                  <c:v>1.2598</c:v>
                </c:pt>
                <c:pt idx="1">
                  <c:v>1.06</c:v>
                </c:pt>
                <c:pt idx="2">
                  <c:v>0.8602</c:v>
                </c:pt>
              </c:numCache>
            </c:numRef>
          </c:xVal>
          <c:yVal>
            <c:numRef>
              <c:f>'HSTS-Lwr Acc@LLO'!$BB$102:$BB$104</c:f>
              <c:numCache>
                <c:formatCode>0.00</c:formatCode>
                <c:ptCount val="3"/>
                <c:pt idx="0">
                  <c:v>-68.28282</c:v>
                </c:pt>
                <c:pt idx="1">
                  <c:v>-55.45582</c:v>
                </c:pt>
                <c:pt idx="2">
                  <c:v>-42.03954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'HSTS-Lwr Acc@LLO'!$BC$101</c:f>
              <c:strCache>
                <c:ptCount val="1"/>
                <c:pt idx="0">
                  <c:v>Blade S/N 501</c:v>
                </c:pt>
              </c:strCache>
            </c:strRef>
          </c:tx>
          <c:xVal>
            <c:numRef>
              <c:f>'HSTS-Lwr Acc@LLO'!$AN$102:$AN$104</c:f>
              <c:numCache>
                <c:formatCode>0.000</c:formatCode>
                <c:ptCount val="3"/>
                <c:pt idx="0">
                  <c:v>1.2598</c:v>
                </c:pt>
                <c:pt idx="1">
                  <c:v>1.06</c:v>
                </c:pt>
                <c:pt idx="2">
                  <c:v>0.8602</c:v>
                </c:pt>
              </c:numCache>
            </c:numRef>
          </c:xVal>
          <c:yVal>
            <c:numRef>
              <c:f>'HSTS-Lwr Acc@LLO'!$BC$102:$BC$104</c:f>
              <c:numCache>
                <c:formatCode>0.00</c:formatCode>
                <c:ptCount val="3"/>
                <c:pt idx="0">
                  <c:v>-69.62394</c:v>
                </c:pt>
                <c:pt idx="1">
                  <c:v>-56.33212</c:v>
                </c:pt>
                <c:pt idx="2">
                  <c:v>-42.27068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'HSTS-Lwr Acc@LLO'!$BD$101</c:f>
              <c:strCache>
                <c:ptCount val="1"/>
                <c:pt idx="0">
                  <c:v>Blade S/N 530</c:v>
                </c:pt>
              </c:strCache>
            </c:strRef>
          </c:tx>
          <c:xVal>
            <c:numRef>
              <c:f>'HSTS-Lwr Acc@LLO'!$AN$102:$AN$104</c:f>
              <c:numCache>
                <c:formatCode>0.000</c:formatCode>
                <c:ptCount val="3"/>
                <c:pt idx="0">
                  <c:v>1.2598</c:v>
                </c:pt>
                <c:pt idx="1">
                  <c:v>1.06</c:v>
                </c:pt>
                <c:pt idx="2">
                  <c:v>0.8602</c:v>
                </c:pt>
              </c:numCache>
            </c:numRef>
          </c:xVal>
          <c:yVal>
            <c:numRef>
              <c:f>'HSTS-Lwr Acc@LLO'!$BD$102:$BD$104</c:f>
              <c:numCache>
                <c:formatCode>0.00</c:formatCode>
                <c:ptCount val="3"/>
                <c:pt idx="0">
                  <c:v>-71.19873999999999</c:v>
                </c:pt>
                <c:pt idx="1">
                  <c:v>-58.62319999999998</c:v>
                </c:pt>
                <c:pt idx="2">
                  <c:v>-45.16628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340456"/>
        <c:axId val="568346632"/>
      </c:scatterChart>
      <c:valAx>
        <c:axId val="568340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7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8346632"/>
        <c:crossesAt val="0.0"/>
        <c:crossBetween val="midCat"/>
      </c:valAx>
      <c:valAx>
        <c:axId val="568346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83404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12280900232"/>
          <c:y val="0.190196696001235"/>
          <c:w val="0.0434051724137931"/>
          <c:h val="0.6858022747156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7"/>
          <c:w val="0.773869346733669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'HSTS-Lwr Acc@LLO'!$AP$137</c:f>
              <c:strCache>
                <c:ptCount val="1"/>
                <c:pt idx="0">
                  <c:v>Blade S/N 513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'HSTS-Lwr Acc@LLO'!$AO$138:$AO$141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1.4596</c:v>
                </c:pt>
                <c:pt idx="2">
                  <c:v>1.7596</c:v>
                </c:pt>
                <c:pt idx="3">
                  <c:v>1.7596</c:v>
                </c:pt>
              </c:numCache>
            </c:numRef>
          </c:xVal>
          <c:yVal>
            <c:numRef>
              <c:f>'HSTS-Lwr Acc@LLO'!$AP$138:$AP$141</c:f>
              <c:numCache>
                <c:formatCode>0.00</c:formatCode>
                <c:ptCount val="4"/>
                <c:pt idx="0">
                  <c:v>78.77809999999999</c:v>
                </c:pt>
                <c:pt idx="1">
                  <c:v>-79.5147</c:v>
                </c:pt>
                <c:pt idx="2">
                  <c:v>-94.79534</c:v>
                </c:pt>
                <c:pt idx="3">
                  <c:v>-94.90709999999998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'HSTS-Lwr Acc@LLO'!$AQ$137</c:f>
              <c:strCache>
                <c:ptCount val="1"/>
                <c:pt idx="0">
                  <c:v>Blade S/N 512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'HSTS-Lwr Acc@LLO'!$AO$138:$AO$141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1.4596</c:v>
                </c:pt>
                <c:pt idx="2">
                  <c:v>1.7596</c:v>
                </c:pt>
                <c:pt idx="3">
                  <c:v>1.7596</c:v>
                </c:pt>
              </c:numCache>
            </c:numRef>
          </c:xVal>
          <c:yVal>
            <c:numRef>
              <c:f>'HSTS-Lwr Acc@LLO'!$AQ$138:$AQ$141</c:f>
              <c:numCache>
                <c:formatCode>0.00</c:formatCode>
                <c:ptCount val="4"/>
                <c:pt idx="0">
                  <c:v>78.10754</c:v>
                </c:pt>
                <c:pt idx="1">
                  <c:v>-78.91018</c:v>
                </c:pt>
                <c:pt idx="2">
                  <c:v>-93.34754</c:v>
                </c:pt>
                <c:pt idx="3">
                  <c:v>-93.25102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'HSTS-Lwr Acc@LLO'!$AR$137</c:f>
              <c:strCache>
                <c:ptCount val="1"/>
                <c:pt idx="0">
                  <c:v>Blade S/N 511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'HSTS-Lwr Acc@LLO'!$AO$138:$AO$141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1.4596</c:v>
                </c:pt>
                <c:pt idx="2">
                  <c:v>1.7596</c:v>
                </c:pt>
                <c:pt idx="3">
                  <c:v>1.7596</c:v>
                </c:pt>
              </c:numCache>
            </c:numRef>
          </c:xVal>
          <c:yVal>
            <c:numRef>
              <c:f>'HSTS-Lwr Acc@LLO'!$AR$138:$AR$141</c:f>
              <c:numCache>
                <c:formatCode>0.00</c:formatCode>
                <c:ptCount val="4"/>
                <c:pt idx="0">
                  <c:v>77.94752</c:v>
                </c:pt>
                <c:pt idx="1">
                  <c:v>-78.30566</c:v>
                </c:pt>
                <c:pt idx="2">
                  <c:v>-92.46362</c:v>
                </c:pt>
                <c:pt idx="3">
                  <c:v>-92.5322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'HSTS-Lwr Acc@LLO'!$AS$137</c:f>
              <c:strCache>
                <c:ptCount val="1"/>
                <c:pt idx="0">
                  <c:v>Blade S/N 510</c:v>
                </c:pt>
              </c:strCache>
            </c:strRef>
          </c:tx>
          <c:xVal>
            <c:numRef>
              <c:f>'HSTS-Lwr Acc@LLO'!$AO$138:$AO$141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1.4596</c:v>
                </c:pt>
                <c:pt idx="2">
                  <c:v>1.7596</c:v>
                </c:pt>
                <c:pt idx="3">
                  <c:v>1.7596</c:v>
                </c:pt>
              </c:numCache>
            </c:numRef>
          </c:xVal>
          <c:yVal>
            <c:numRef>
              <c:f>'HSTS-Lwr Acc@LLO'!$AS$138:$AS$141</c:f>
              <c:numCache>
                <c:formatCode>0.00</c:formatCode>
                <c:ptCount val="4"/>
                <c:pt idx="0">
                  <c:v>77.75702</c:v>
                </c:pt>
                <c:pt idx="1">
                  <c:v>-79.6036</c:v>
                </c:pt>
                <c:pt idx="2">
                  <c:v>-93.9673</c:v>
                </c:pt>
                <c:pt idx="3">
                  <c:v>-93.99524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'HSTS-Lwr Acc@LLO'!$AT$137</c:f>
              <c:strCache>
                <c:ptCount val="1"/>
                <c:pt idx="0">
                  <c:v>Blade S/N 524</c:v>
                </c:pt>
              </c:strCache>
            </c:strRef>
          </c:tx>
          <c:xVal>
            <c:numRef>
              <c:f>'HSTS-Lwr Acc@LLO'!$AO$138:$AO$141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1.4596</c:v>
                </c:pt>
                <c:pt idx="2">
                  <c:v>1.7596</c:v>
                </c:pt>
                <c:pt idx="3">
                  <c:v>1.7596</c:v>
                </c:pt>
              </c:numCache>
            </c:numRef>
          </c:xVal>
          <c:yVal>
            <c:numRef>
              <c:f>'HSTS-Lwr Acc@LLO'!$AT$138:$AT$141</c:f>
              <c:numCache>
                <c:formatCode>0.00</c:formatCode>
                <c:ptCount val="4"/>
                <c:pt idx="0">
                  <c:v>78.12277999999999</c:v>
                </c:pt>
                <c:pt idx="1">
                  <c:v>-80.99806</c:v>
                </c:pt>
                <c:pt idx="2">
                  <c:v>-95.15093999999999</c:v>
                </c:pt>
                <c:pt idx="3">
                  <c:v>-95.2373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'HSTS-Lwr Acc@LLO'!$AU$137</c:f>
              <c:strCache>
                <c:ptCount val="1"/>
                <c:pt idx="0">
                  <c:v>Blade S/N 509</c:v>
                </c:pt>
              </c:strCache>
            </c:strRef>
          </c:tx>
          <c:xVal>
            <c:numRef>
              <c:f>'HSTS-Lwr Acc@LLO'!$AO$138:$AO$141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1.4596</c:v>
                </c:pt>
                <c:pt idx="2">
                  <c:v>1.7596</c:v>
                </c:pt>
                <c:pt idx="3">
                  <c:v>1.7596</c:v>
                </c:pt>
              </c:numCache>
            </c:numRef>
          </c:xVal>
          <c:yVal>
            <c:numRef>
              <c:f>'HSTS-Lwr Acc@LLO'!$AU$138:$AU$141</c:f>
              <c:numCache>
                <c:formatCode>0.00</c:formatCode>
                <c:ptCount val="4"/>
                <c:pt idx="0">
                  <c:v>77.8129</c:v>
                </c:pt>
                <c:pt idx="1">
                  <c:v>-81.2673</c:v>
                </c:pt>
                <c:pt idx="2">
                  <c:v>-95.16871999999999</c:v>
                </c:pt>
                <c:pt idx="3">
                  <c:v>-95.01124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'HSTS-Lwr Acc@LLO'!$AV$137</c:f>
              <c:strCache>
                <c:ptCount val="1"/>
                <c:pt idx="0">
                  <c:v>Blade S/N 533</c:v>
                </c:pt>
              </c:strCache>
            </c:strRef>
          </c:tx>
          <c:xVal>
            <c:numRef>
              <c:f>'HSTS-Lwr Acc@LLO'!$AO$138:$AO$141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1.4596</c:v>
                </c:pt>
                <c:pt idx="2">
                  <c:v>1.7596</c:v>
                </c:pt>
                <c:pt idx="3">
                  <c:v>1.7596</c:v>
                </c:pt>
              </c:numCache>
            </c:numRef>
          </c:xVal>
          <c:yVal>
            <c:numRef>
              <c:f>'HSTS-Lwr Acc@LLO'!$AV$138:$AV$141</c:f>
              <c:numCache>
                <c:formatCode>0.00</c:formatCode>
                <c:ptCount val="4"/>
                <c:pt idx="0">
                  <c:v>77.65541999999999</c:v>
                </c:pt>
                <c:pt idx="1">
                  <c:v>-83.26882</c:v>
                </c:pt>
                <c:pt idx="2">
                  <c:v>-97.51314</c:v>
                </c:pt>
                <c:pt idx="3">
                  <c:v>-97.62997999999999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'HSTS-Lwr Acc@LLO'!$AW$137</c:f>
              <c:strCache>
                <c:ptCount val="1"/>
                <c:pt idx="0">
                  <c:v>Blade S/N 504</c:v>
                </c:pt>
              </c:strCache>
            </c:strRef>
          </c:tx>
          <c:xVal>
            <c:numRef>
              <c:f>'HSTS-Lwr Acc@LLO'!$AO$138:$AO$141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1.4596</c:v>
                </c:pt>
                <c:pt idx="2">
                  <c:v>1.7596</c:v>
                </c:pt>
                <c:pt idx="3">
                  <c:v>1.7596</c:v>
                </c:pt>
              </c:numCache>
            </c:numRef>
          </c:xVal>
          <c:yVal>
            <c:numRef>
              <c:f>'HSTS-Lwr Acc@LLO'!$AW$138:$AW$141</c:f>
              <c:numCache>
                <c:formatCode>0.00</c:formatCode>
                <c:ptCount val="4"/>
                <c:pt idx="0">
                  <c:v>78.08468</c:v>
                </c:pt>
                <c:pt idx="1">
                  <c:v>-79.64424</c:v>
                </c:pt>
                <c:pt idx="2">
                  <c:v>-94.01047999999998</c:v>
                </c:pt>
                <c:pt idx="3">
                  <c:v>-93.97492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'HSTS-Lwr Acc@LLO'!$AX$137</c:f>
              <c:strCache>
                <c:ptCount val="1"/>
                <c:pt idx="0">
                  <c:v>Blade S/N 536</c:v>
                </c:pt>
              </c:strCache>
            </c:strRef>
          </c:tx>
          <c:xVal>
            <c:numRef>
              <c:f>'HSTS-Lwr Acc@LLO'!$AO$138:$AO$141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1.4596</c:v>
                </c:pt>
                <c:pt idx="2">
                  <c:v>1.7596</c:v>
                </c:pt>
                <c:pt idx="3">
                  <c:v>1.7596</c:v>
                </c:pt>
              </c:numCache>
            </c:numRef>
          </c:xVal>
          <c:yVal>
            <c:numRef>
              <c:f>'HSTS-Lwr Acc@LLO'!$AX$138:$AX$141</c:f>
              <c:numCache>
                <c:formatCode>0.00</c:formatCode>
                <c:ptCount val="4"/>
                <c:pt idx="0">
                  <c:v>78.07452</c:v>
                </c:pt>
                <c:pt idx="1">
                  <c:v>-84.34577999999999</c:v>
                </c:pt>
                <c:pt idx="2">
                  <c:v>-98.29799999999998</c:v>
                </c:pt>
                <c:pt idx="3">
                  <c:v>-98.23704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'HSTS-Lwr Acc@LLO'!$AY$137</c:f>
              <c:strCache>
                <c:ptCount val="1"/>
                <c:pt idx="0">
                  <c:v>Blade S/N 535</c:v>
                </c:pt>
              </c:strCache>
            </c:strRef>
          </c:tx>
          <c:xVal>
            <c:numRef>
              <c:f>'HSTS-Lwr Acc@LLO'!$AO$138:$AO$141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1.4596</c:v>
                </c:pt>
                <c:pt idx="2">
                  <c:v>1.7596</c:v>
                </c:pt>
                <c:pt idx="3">
                  <c:v>1.7596</c:v>
                </c:pt>
              </c:numCache>
            </c:numRef>
          </c:xVal>
          <c:yVal>
            <c:numRef>
              <c:f>'HSTS-Lwr Acc@LLO'!$AY$138:$AY$141</c:f>
              <c:numCache>
                <c:formatCode>0.00</c:formatCode>
                <c:ptCount val="4"/>
                <c:pt idx="0">
                  <c:v>77.77987999999999</c:v>
                </c:pt>
                <c:pt idx="1">
                  <c:v>-82.90813999999998</c:v>
                </c:pt>
                <c:pt idx="2">
                  <c:v>-97.07626</c:v>
                </c:pt>
                <c:pt idx="3">
                  <c:v>-97.06356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'HSTS-Lwr Acc@LLO'!$AZ$137</c:f>
              <c:strCache>
                <c:ptCount val="1"/>
                <c:pt idx="0">
                  <c:v>Blade S/N 523</c:v>
                </c:pt>
              </c:strCache>
            </c:strRef>
          </c:tx>
          <c:xVal>
            <c:numRef>
              <c:f>'HSTS-Lwr Acc@LLO'!$AO$138:$AO$141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1.4596</c:v>
                </c:pt>
                <c:pt idx="2">
                  <c:v>1.7596</c:v>
                </c:pt>
                <c:pt idx="3">
                  <c:v>1.7596</c:v>
                </c:pt>
              </c:numCache>
            </c:numRef>
          </c:xVal>
          <c:yVal>
            <c:numRef>
              <c:f>'HSTS-Lwr Acc@LLO'!$AZ$138:$AZ$141</c:f>
              <c:numCache>
                <c:formatCode>0.00</c:formatCode>
                <c:ptCount val="4"/>
                <c:pt idx="0">
                  <c:v>77.79258</c:v>
                </c:pt>
                <c:pt idx="1">
                  <c:v>-79.46898</c:v>
                </c:pt>
                <c:pt idx="2">
                  <c:v>-93.66504</c:v>
                </c:pt>
                <c:pt idx="3">
                  <c:v>-93.87078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'HSTS-Lwr Acc@LLO'!$BA$137</c:f>
              <c:strCache>
                <c:ptCount val="1"/>
                <c:pt idx="0">
                  <c:v>Blade S/N 522</c:v>
                </c:pt>
              </c:strCache>
            </c:strRef>
          </c:tx>
          <c:xVal>
            <c:numRef>
              <c:f>'HSTS-Lwr Acc@LLO'!$AO$138:$AO$141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1.4596</c:v>
                </c:pt>
                <c:pt idx="2">
                  <c:v>1.7596</c:v>
                </c:pt>
                <c:pt idx="3">
                  <c:v>1.7596</c:v>
                </c:pt>
              </c:numCache>
            </c:numRef>
          </c:xVal>
          <c:yVal>
            <c:numRef>
              <c:f>'HSTS-Lwr Acc@LLO'!$BA$138:$BA$141</c:f>
              <c:numCache>
                <c:formatCode>0.00</c:formatCode>
                <c:ptCount val="4"/>
                <c:pt idx="0">
                  <c:v>77.80274</c:v>
                </c:pt>
                <c:pt idx="1">
                  <c:v>-79.375</c:v>
                </c:pt>
                <c:pt idx="2">
                  <c:v>-93.42628</c:v>
                </c:pt>
                <c:pt idx="3">
                  <c:v>-93.50756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'HSTS-Lwr Acc@LLO'!$BB$137</c:f>
              <c:strCache>
                <c:ptCount val="1"/>
                <c:pt idx="0">
                  <c:v>Blade S/N 503</c:v>
                </c:pt>
              </c:strCache>
            </c:strRef>
          </c:tx>
          <c:xVal>
            <c:numRef>
              <c:f>'HSTS-Lwr Acc@LLO'!$AO$138:$AO$141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1.4596</c:v>
                </c:pt>
                <c:pt idx="2">
                  <c:v>1.7596</c:v>
                </c:pt>
                <c:pt idx="3">
                  <c:v>1.7596</c:v>
                </c:pt>
              </c:numCache>
            </c:numRef>
          </c:xVal>
          <c:yVal>
            <c:numRef>
              <c:f>'HSTS-Lwr Acc@LLO'!$BB$138:$BB$141</c:f>
              <c:numCache>
                <c:formatCode>0.00</c:formatCode>
                <c:ptCount val="4"/>
                <c:pt idx="0">
                  <c:v>78.16087999999999</c:v>
                </c:pt>
                <c:pt idx="1">
                  <c:v>-80.56625999999998</c:v>
                </c:pt>
                <c:pt idx="2">
                  <c:v>-94.31273999999999</c:v>
                </c:pt>
                <c:pt idx="3">
                  <c:v>-94.24669999999998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'HSTS-Lwr Acc@LLO'!$BC$137</c:f>
              <c:strCache>
                <c:ptCount val="1"/>
                <c:pt idx="0">
                  <c:v>Blade S/N 502</c:v>
                </c:pt>
              </c:strCache>
            </c:strRef>
          </c:tx>
          <c:xVal>
            <c:numRef>
              <c:f>'HSTS-Lwr Acc@LLO'!$AO$138:$AO$141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1.4596</c:v>
                </c:pt>
                <c:pt idx="2">
                  <c:v>1.7596</c:v>
                </c:pt>
                <c:pt idx="3">
                  <c:v>1.7596</c:v>
                </c:pt>
              </c:numCache>
            </c:numRef>
          </c:xVal>
          <c:yVal>
            <c:numRef>
              <c:f>'HSTS-Lwr Acc@LLO'!$BC$138:$BC$141</c:f>
              <c:numCache>
                <c:formatCode>0.00</c:formatCode>
                <c:ptCount val="4"/>
                <c:pt idx="0">
                  <c:v>78.04658</c:v>
                </c:pt>
                <c:pt idx="1">
                  <c:v>-79.7814</c:v>
                </c:pt>
                <c:pt idx="2">
                  <c:v>-93.75902</c:v>
                </c:pt>
                <c:pt idx="3">
                  <c:v>-92.28582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'HSTS-Lwr Acc@LLO'!$BD$137</c:f>
              <c:strCache>
                <c:ptCount val="1"/>
                <c:pt idx="0">
                  <c:v>Blade S/N 501</c:v>
                </c:pt>
              </c:strCache>
            </c:strRef>
          </c:tx>
          <c:xVal>
            <c:numRef>
              <c:f>'HSTS-Lwr Acc@LLO'!$AO$138:$AO$141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1.4596</c:v>
                </c:pt>
                <c:pt idx="2">
                  <c:v>1.7596</c:v>
                </c:pt>
                <c:pt idx="3">
                  <c:v>1.7596</c:v>
                </c:pt>
              </c:numCache>
            </c:numRef>
          </c:xVal>
          <c:yVal>
            <c:numRef>
              <c:f>'HSTS-Lwr Acc@LLO'!$BD$138:$BD$141</c:f>
              <c:numCache>
                <c:formatCode>0.00</c:formatCode>
                <c:ptCount val="4"/>
                <c:pt idx="0">
                  <c:v>79.44358</c:v>
                </c:pt>
                <c:pt idx="1">
                  <c:v>-81.04886</c:v>
                </c:pt>
                <c:pt idx="2">
                  <c:v>-94.96806</c:v>
                </c:pt>
                <c:pt idx="3">
                  <c:v>-94.83851999999998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'HSTS-Lwr Acc@LLO'!$BE$137</c:f>
              <c:strCache>
                <c:ptCount val="1"/>
                <c:pt idx="0">
                  <c:v>Blade S/N 519</c:v>
                </c:pt>
              </c:strCache>
            </c:strRef>
          </c:tx>
          <c:xVal>
            <c:numRef>
              <c:f>'HSTS-Lwr Acc@LLO'!$AO$138:$AO$141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1.4596</c:v>
                </c:pt>
                <c:pt idx="2">
                  <c:v>1.7596</c:v>
                </c:pt>
                <c:pt idx="3">
                  <c:v>1.7596</c:v>
                </c:pt>
              </c:numCache>
            </c:numRef>
          </c:xVal>
          <c:yVal>
            <c:numRef>
              <c:f>'HSTS-Lwr Acc@LLO'!$BE$138:$BE$141</c:f>
              <c:numCache>
                <c:formatCode>0.00</c:formatCode>
                <c:ptCount val="4"/>
                <c:pt idx="0">
                  <c:v>79.54264</c:v>
                </c:pt>
                <c:pt idx="1">
                  <c:v>-80.20304</c:v>
                </c:pt>
                <c:pt idx="2">
                  <c:v>-95.48876000000001</c:v>
                </c:pt>
                <c:pt idx="3">
                  <c:v>-95.56496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444936"/>
        <c:axId val="568451112"/>
      </c:scatterChart>
      <c:valAx>
        <c:axId val="5684449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8451112"/>
        <c:crosses val="autoZero"/>
        <c:crossBetween val="midCat"/>
      </c:valAx>
      <c:valAx>
        <c:axId val="568451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84449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991912205812"/>
          <c:y val="0.143137872471823"/>
          <c:w val="0.0433584499461788"/>
          <c:h val="0.6858022747156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946631671041"/>
          <c:y val="0.0734017859610497"/>
          <c:w val="0.722638013998251"/>
          <c:h val="0.801329331030921"/>
        </c:manualLayout>
      </c:layout>
      <c:scatterChart>
        <c:scatterStyle val="lineMarker"/>
        <c:varyColors val="0"/>
        <c:ser>
          <c:idx val="1"/>
          <c:order val="0"/>
          <c:tx>
            <c:v>S/N 508 orig meas</c:v>
          </c:tx>
          <c:spPr>
            <a:ln w="28575">
              <a:noFill/>
            </a:ln>
          </c:spPr>
          <c:xVal>
            <c:numRef>
              <c:f>'HSTS-Upr BrkHt'!$B$51</c:f>
              <c:numCache>
                <c:formatCode>General</c:formatCode>
                <c:ptCount val="1"/>
                <c:pt idx="0">
                  <c:v>0.0</c:v>
                </c:pt>
              </c:numCache>
            </c:numRef>
          </c:xVal>
          <c:yVal>
            <c:numRef>
              <c:f>'HSTS-Upr BrkHt'!$AU$22</c:f>
              <c:numCache>
                <c:formatCode>0.0000</c:formatCode>
                <c:ptCount val="1"/>
                <c:pt idx="0">
                  <c:v>1.26492</c:v>
                </c:pt>
              </c:numCache>
            </c:numRef>
          </c:yVal>
          <c:smooth val="0"/>
        </c:ser>
        <c:ser>
          <c:idx val="0"/>
          <c:order val="1"/>
          <c:tx>
            <c:v>S/N 508</c:v>
          </c:tx>
          <c:spPr>
            <a:ln w="28575">
              <a:noFill/>
            </a:ln>
          </c:spPr>
          <c:xVal>
            <c:numRef>
              <c:f>'HSTS-Upr BrkHt'!$C$51:$H$51</c:f>
              <c:numCache>
                <c:formatCode>General</c:formatCode>
                <c:ptCount val="6"/>
                <c:pt idx="0">
                  <c:v>0.0</c:v>
                </c:pt>
                <c:pt idx="1">
                  <c:v>0.5</c:v>
                </c:pt>
                <c:pt idx="2">
                  <c:v>1.0</c:v>
                </c:pt>
                <c:pt idx="3">
                  <c:v>1.5</c:v>
                </c:pt>
                <c:pt idx="4">
                  <c:v>2.5</c:v>
                </c:pt>
                <c:pt idx="5">
                  <c:v>3.5</c:v>
                </c:pt>
              </c:numCache>
            </c:numRef>
          </c:xVal>
          <c:yVal>
            <c:numRef>
              <c:f>'HSTS-Upr BrkHt'!$AV$22:$BA$22</c:f>
              <c:numCache>
                <c:formatCode>0.0000</c:formatCode>
                <c:ptCount val="6"/>
                <c:pt idx="0">
                  <c:v>2.82194</c:v>
                </c:pt>
                <c:pt idx="1">
                  <c:v>4.957233333333333</c:v>
                </c:pt>
                <c:pt idx="2">
                  <c:v>6.53796</c:v>
                </c:pt>
                <c:pt idx="3">
                  <c:v>7.78256</c:v>
                </c:pt>
                <c:pt idx="4">
                  <c:v>11.77459333333333</c:v>
                </c:pt>
                <c:pt idx="5">
                  <c:v>15.89024</c:v>
                </c:pt>
              </c:numCache>
            </c:numRef>
          </c:yVal>
          <c:smooth val="0"/>
        </c:ser>
        <c:ser>
          <c:idx val="2"/>
          <c:order val="2"/>
          <c:tx>
            <c:v>S/N 517 orig meas</c:v>
          </c:tx>
          <c:spPr>
            <a:ln w="28575">
              <a:noFill/>
            </a:ln>
          </c:spPr>
          <c:xVal>
            <c:numRef>
              <c:f>'HSTS-Upr BrkHt'!$B$51</c:f>
              <c:numCache>
                <c:formatCode>General</c:formatCode>
                <c:ptCount val="1"/>
                <c:pt idx="0">
                  <c:v>0.0</c:v>
                </c:pt>
              </c:numCache>
            </c:numRef>
          </c:xVal>
          <c:yVal>
            <c:numRef>
              <c:f>'HSTS-Upr BrkHt'!$BB$22</c:f>
              <c:numCache>
                <c:formatCode>0.0000</c:formatCode>
                <c:ptCount val="1"/>
                <c:pt idx="0">
                  <c:v>1.47066</c:v>
                </c:pt>
              </c:numCache>
            </c:numRef>
          </c:yVal>
          <c:smooth val="0"/>
        </c:ser>
        <c:ser>
          <c:idx val="3"/>
          <c:order val="3"/>
          <c:tx>
            <c:v>S/N 517</c:v>
          </c:tx>
          <c:spPr>
            <a:ln w="28575">
              <a:noFill/>
            </a:ln>
          </c:spPr>
          <c:xVal>
            <c:numRef>
              <c:f>'HSTS-Upr BrkHt'!$C$51:$H$51</c:f>
              <c:numCache>
                <c:formatCode>General</c:formatCode>
                <c:ptCount val="6"/>
                <c:pt idx="0">
                  <c:v>0.0</c:v>
                </c:pt>
                <c:pt idx="1">
                  <c:v>0.5</c:v>
                </c:pt>
                <c:pt idx="2">
                  <c:v>1.0</c:v>
                </c:pt>
                <c:pt idx="3">
                  <c:v>1.5</c:v>
                </c:pt>
                <c:pt idx="4">
                  <c:v>2.5</c:v>
                </c:pt>
                <c:pt idx="5">
                  <c:v>3.5</c:v>
                </c:pt>
              </c:numCache>
            </c:numRef>
          </c:xVal>
          <c:yVal>
            <c:numRef>
              <c:f>'HSTS-Upr BrkHt'!$BC$22:$BH$22</c:f>
              <c:numCache>
                <c:formatCode>0.0000</c:formatCode>
                <c:ptCount val="6"/>
                <c:pt idx="0">
                  <c:v>1.94564</c:v>
                </c:pt>
                <c:pt idx="1">
                  <c:v>4.120726666666666</c:v>
                </c:pt>
                <c:pt idx="2">
                  <c:v>6.576906666666665</c:v>
                </c:pt>
                <c:pt idx="3">
                  <c:v>10.73827333333333</c:v>
                </c:pt>
                <c:pt idx="4">
                  <c:v>12.01166</c:v>
                </c:pt>
                <c:pt idx="5">
                  <c:v>15.89870666666667</c:v>
                </c:pt>
              </c:numCache>
            </c:numRef>
          </c:yVal>
          <c:smooth val="0"/>
        </c:ser>
        <c:ser>
          <c:idx val="4"/>
          <c:order val="4"/>
          <c:tx>
            <c:v>S/N 518 orig meas</c:v>
          </c:tx>
          <c:spPr>
            <a:ln w="28575">
              <a:noFill/>
            </a:ln>
          </c:spPr>
          <c:xVal>
            <c:numRef>
              <c:f>'HSTS-Upr BrkHt'!$B$51</c:f>
              <c:numCache>
                <c:formatCode>General</c:formatCode>
                <c:ptCount val="1"/>
                <c:pt idx="0">
                  <c:v>0.0</c:v>
                </c:pt>
              </c:numCache>
            </c:numRef>
          </c:xVal>
          <c:yVal>
            <c:numRef>
              <c:f>'HSTS-Upr BrkHt'!$BI$22</c:f>
              <c:numCache>
                <c:formatCode>0.0000</c:formatCode>
                <c:ptCount val="1"/>
                <c:pt idx="0">
                  <c:v>-0.42799</c:v>
                </c:pt>
              </c:numCache>
            </c:numRef>
          </c:yVal>
          <c:smooth val="0"/>
        </c:ser>
        <c:ser>
          <c:idx val="5"/>
          <c:order val="5"/>
          <c:tx>
            <c:v>S/N 518</c:v>
          </c:tx>
          <c:spPr>
            <a:ln w="28575">
              <a:noFill/>
            </a:ln>
          </c:spPr>
          <c:xVal>
            <c:numRef>
              <c:f>'HSTS-Upr BrkHt'!$C$51:$H$51</c:f>
              <c:numCache>
                <c:formatCode>General</c:formatCode>
                <c:ptCount val="6"/>
                <c:pt idx="0">
                  <c:v>0.0</c:v>
                </c:pt>
                <c:pt idx="1">
                  <c:v>0.5</c:v>
                </c:pt>
                <c:pt idx="2">
                  <c:v>1.0</c:v>
                </c:pt>
                <c:pt idx="3">
                  <c:v>1.5</c:v>
                </c:pt>
                <c:pt idx="4">
                  <c:v>2.5</c:v>
                </c:pt>
                <c:pt idx="5">
                  <c:v>3.5</c:v>
                </c:pt>
              </c:numCache>
            </c:numRef>
          </c:xVal>
          <c:yVal>
            <c:numRef>
              <c:f>'HSTS-Upr BrkHt'!$BJ$22:$BO$22</c:f>
              <c:numCache>
                <c:formatCode>0.0000</c:formatCode>
                <c:ptCount val="6"/>
                <c:pt idx="0">
                  <c:v>1.61544</c:v>
                </c:pt>
                <c:pt idx="1">
                  <c:v>3.720253333333333</c:v>
                </c:pt>
                <c:pt idx="2">
                  <c:v>5.713306666666666</c:v>
                </c:pt>
                <c:pt idx="3">
                  <c:v>6.956213333333332</c:v>
                </c:pt>
                <c:pt idx="4">
                  <c:v>13.36209333333333</c:v>
                </c:pt>
                <c:pt idx="5">
                  <c:v>17.34481333333333</c:v>
                </c:pt>
              </c:numCache>
            </c:numRef>
          </c:yVal>
          <c:smooth val="0"/>
        </c:ser>
        <c:ser>
          <c:idx val="6"/>
          <c:order val="6"/>
          <c:tx>
            <c:v>S/N 503 orig meas</c:v>
          </c:tx>
          <c:spPr>
            <a:ln w="28575">
              <a:noFill/>
            </a:ln>
          </c:spPr>
          <c:xVal>
            <c:numRef>
              <c:f>'HSTS-Upr BrkHt'!$B$51</c:f>
              <c:numCache>
                <c:formatCode>General</c:formatCode>
                <c:ptCount val="1"/>
                <c:pt idx="0">
                  <c:v>0.0</c:v>
                </c:pt>
              </c:numCache>
            </c:numRef>
          </c:xVal>
          <c:yVal>
            <c:numRef>
              <c:f>'HSTS-Upr BrkHt'!$BP$22</c:f>
              <c:numCache>
                <c:formatCode>0.0000</c:formatCode>
                <c:ptCount val="1"/>
                <c:pt idx="0">
                  <c:v>-2.67843</c:v>
                </c:pt>
              </c:numCache>
            </c:numRef>
          </c:yVal>
          <c:smooth val="0"/>
        </c:ser>
        <c:ser>
          <c:idx val="7"/>
          <c:order val="7"/>
          <c:tx>
            <c:v>S/N 503</c:v>
          </c:tx>
          <c:spPr>
            <a:ln w="28575">
              <a:noFill/>
            </a:ln>
          </c:spPr>
          <c:xVal>
            <c:numRef>
              <c:f>'HSTS-Upr BrkHt'!$C$51:$H$51</c:f>
              <c:numCache>
                <c:formatCode>General</c:formatCode>
                <c:ptCount val="6"/>
                <c:pt idx="0">
                  <c:v>0.0</c:v>
                </c:pt>
                <c:pt idx="1">
                  <c:v>0.5</c:v>
                </c:pt>
                <c:pt idx="2">
                  <c:v>1.0</c:v>
                </c:pt>
                <c:pt idx="3">
                  <c:v>1.5</c:v>
                </c:pt>
                <c:pt idx="4">
                  <c:v>2.5</c:v>
                </c:pt>
                <c:pt idx="5">
                  <c:v>3.5</c:v>
                </c:pt>
              </c:numCache>
            </c:numRef>
          </c:xVal>
          <c:yVal>
            <c:numRef>
              <c:f>'HSTS-Upr BrkHt'!$BQ$22:$BV$22</c:f>
              <c:numCache>
                <c:formatCode>0.0000</c:formatCode>
                <c:ptCount val="6"/>
                <c:pt idx="0">
                  <c:v>-3.059853333333333</c:v>
                </c:pt>
                <c:pt idx="1">
                  <c:v>-1.012613333333333</c:v>
                </c:pt>
                <c:pt idx="2">
                  <c:v>2.230966666666666</c:v>
                </c:pt>
                <c:pt idx="3">
                  <c:v>3.671993333333333</c:v>
                </c:pt>
                <c:pt idx="4">
                  <c:v>6.444826666666667</c:v>
                </c:pt>
                <c:pt idx="5">
                  <c:v>11.19378</c:v>
                </c:pt>
              </c:numCache>
            </c:numRef>
          </c:yVal>
          <c:smooth val="0"/>
        </c:ser>
        <c:ser>
          <c:idx val="8"/>
          <c:order val="8"/>
          <c:tx>
            <c:v>S/N 516 orig meas</c:v>
          </c:tx>
          <c:spPr>
            <a:ln w="28575">
              <a:noFill/>
            </a:ln>
          </c:spPr>
          <c:xVal>
            <c:numRef>
              <c:f>'HSTS-Upr BrkHt'!$B$51</c:f>
              <c:numCache>
                <c:formatCode>General</c:formatCode>
                <c:ptCount val="1"/>
                <c:pt idx="0">
                  <c:v>0.0</c:v>
                </c:pt>
              </c:numCache>
            </c:numRef>
          </c:xVal>
          <c:yVal>
            <c:numRef>
              <c:f>'HSTS-Upr BrkHt'!$BW$22</c:f>
              <c:numCache>
                <c:formatCode>0.0000</c:formatCode>
                <c:ptCount val="1"/>
                <c:pt idx="0">
                  <c:v>2.54508</c:v>
                </c:pt>
              </c:numCache>
            </c:numRef>
          </c:yVal>
          <c:smooth val="0"/>
        </c:ser>
        <c:ser>
          <c:idx val="9"/>
          <c:order val="9"/>
          <c:tx>
            <c:v>S/N 516</c:v>
          </c:tx>
          <c:spPr>
            <a:ln w="28575">
              <a:noFill/>
            </a:ln>
          </c:spPr>
          <c:xVal>
            <c:numRef>
              <c:f>'HSTS-Upr BrkHt'!$C$51:$H$51</c:f>
              <c:numCache>
                <c:formatCode>General</c:formatCode>
                <c:ptCount val="6"/>
                <c:pt idx="0">
                  <c:v>0.0</c:v>
                </c:pt>
                <c:pt idx="1">
                  <c:v>0.5</c:v>
                </c:pt>
                <c:pt idx="2">
                  <c:v>1.0</c:v>
                </c:pt>
                <c:pt idx="3">
                  <c:v>1.5</c:v>
                </c:pt>
                <c:pt idx="4">
                  <c:v>2.5</c:v>
                </c:pt>
                <c:pt idx="5">
                  <c:v>3.5</c:v>
                </c:pt>
              </c:numCache>
            </c:numRef>
          </c:xVal>
          <c:yVal>
            <c:numRef>
              <c:f>'HSTS-Upr BrkHt'!$BX$22:$CC$22</c:f>
              <c:numCache>
                <c:formatCode>0.0000</c:formatCode>
                <c:ptCount val="6"/>
                <c:pt idx="0">
                  <c:v>5.370406666666667</c:v>
                </c:pt>
                <c:pt idx="1">
                  <c:v>6.223</c:v>
                </c:pt>
                <c:pt idx="2">
                  <c:v>8.052646666666666</c:v>
                </c:pt>
                <c:pt idx="3">
                  <c:v>9.747673333333331</c:v>
                </c:pt>
                <c:pt idx="4">
                  <c:v>14.34084</c:v>
                </c:pt>
                <c:pt idx="5">
                  <c:v>19.26844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936376"/>
        <c:axId val="568939400"/>
      </c:scatterChart>
      <c:valAx>
        <c:axId val="568936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8939400"/>
        <c:crosses val="autoZero"/>
        <c:crossBetween val="midCat"/>
      </c:valAx>
      <c:valAx>
        <c:axId val="568939400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568936376"/>
        <c:crosses val="autoZero"/>
        <c:crossBetween val="midCat"/>
      </c:valAx>
    </c:plotArea>
    <c:legend>
      <c:legendPos val="r"/>
      <c:overlay val="0"/>
      <c:spPr>
        <a:ln w="9525">
          <a:solidFill>
            <a:schemeClr val="tx1"/>
          </a:solidFill>
        </a:ln>
      </c:spPr>
    </c:legend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946631671041"/>
          <c:y val="0.0734017859610497"/>
          <c:w val="0.722638013998251"/>
          <c:h val="0.80132933103092"/>
        </c:manualLayout>
      </c:layout>
      <c:scatterChart>
        <c:scatterStyle val="lineMarker"/>
        <c:varyColors val="0"/>
        <c:ser>
          <c:idx val="1"/>
          <c:order val="0"/>
          <c:tx>
            <c:v>S/N 532 orig meas</c:v>
          </c:tx>
          <c:spPr>
            <a:ln w="28575">
              <a:noFill/>
            </a:ln>
          </c:spPr>
          <c:xVal>
            <c:numRef>
              <c:f>'HSTS-Lwr BrkHt'!$B$51</c:f>
              <c:numCache>
                <c:formatCode>General</c:formatCode>
                <c:ptCount val="1"/>
                <c:pt idx="0">
                  <c:v>0.0</c:v>
                </c:pt>
              </c:numCache>
            </c:numRef>
          </c:xVal>
          <c:yVal>
            <c:numRef>
              <c:f>'HSTS-Lwr BrkHt'!$AK$21</c:f>
              <c:numCache>
                <c:formatCode>0.0000</c:formatCode>
                <c:ptCount val="1"/>
                <c:pt idx="0">
                  <c:v>-6.52399</c:v>
                </c:pt>
              </c:numCache>
            </c:numRef>
          </c:yVal>
          <c:smooth val="0"/>
        </c:ser>
        <c:ser>
          <c:idx val="0"/>
          <c:order val="1"/>
          <c:tx>
            <c:v>S/N 532</c:v>
          </c:tx>
          <c:spPr>
            <a:ln w="28575">
              <a:noFill/>
            </a:ln>
          </c:spPr>
          <c:xVal>
            <c:numRef>
              <c:f>'HSTS-Lwr BrkHt'!$C$51:$H$51</c:f>
              <c:numCache>
                <c:formatCode>General</c:formatCode>
                <c:ptCount val="6"/>
                <c:pt idx="0">
                  <c:v>0.0</c:v>
                </c:pt>
                <c:pt idx="1">
                  <c:v>0.5</c:v>
                </c:pt>
                <c:pt idx="2">
                  <c:v>1.0</c:v>
                </c:pt>
                <c:pt idx="3">
                  <c:v>1.5</c:v>
                </c:pt>
                <c:pt idx="4">
                  <c:v>2.5</c:v>
                </c:pt>
                <c:pt idx="5">
                  <c:v>3.5</c:v>
                </c:pt>
              </c:numCache>
            </c:numRef>
          </c:xVal>
          <c:yVal>
            <c:numRef>
              <c:f>'HSTS-Lwr BrkHt'!$AL$21:$AQ$21</c:f>
              <c:numCache>
                <c:formatCode>0.0000</c:formatCode>
                <c:ptCount val="6"/>
                <c:pt idx="0">
                  <c:v>-4.083473333333333</c:v>
                </c:pt>
                <c:pt idx="1">
                  <c:v>-1.886373333333333</c:v>
                </c:pt>
                <c:pt idx="2">
                  <c:v>-0.925406666666667</c:v>
                </c:pt>
                <c:pt idx="3">
                  <c:v>-0.903393333333333</c:v>
                </c:pt>
                <c:pt idx="4">
                  <c:v>0.778933333333333</c:v>
                </c:pt>
                <c:pt idx="5">
                  <c:v>1.766485333333333</c:v>
                </c:pt>
              </c:numCache>
            </c:numRef>
          </c:yVal>
          <c:smooth val="0"/>
        </c:ser>
        <c:ser>
          <c:idx val="2"/>
          <c:order val="2"/>
          <c:tx>
            <c:v>S/N 509 orig meas</c:v>
          </c:tx>
          <c:spPr>
            <a:ln w="28575">
              <a:noFill/>
            </a:ln>
          </c:spPr>
          <c:xVal>
            <c:numRef>
              <c:f>'HSTS-Lwr BrkHt'!$B$51</c:f>
              <c:numCache>
                <c:formatCode>General</c:formatCode>
                <c:ptCount val="1"/>
                <c:pt idx="0">
                  <c:v>0.0</c:v>
                </c:pt>
              </c:numCache>
            </c:numRef>
          </c:xVal>
          <c:yVal>
            <c:numRef>
              <c:f>'HSTS-Lwr BrkHt'!$AR$21</c:f>
              <c:numCache>
                <c:formatCode>0.0000</c:formatCode>
                <c:ptCount val="1"/>
                <c:pt idx="0">
                  <c:v>-3.26644</c:v>
                </c:pt>
              </c:numCache>
            </c:numRef>
          </c:yVal>
          <c:smooth val="0"/>
        </c:ser>
        <c:ser>
          <c:idx val="3"/>
          <c:order val="3"/>
          <c:tx>
            <c:v>S/N 509</c:v>
          </c:tx>
          <c:spPr>
            <a:ln w="28575">
              <a:noFill/>
            </a:ln>
          </c:spPr>
          <c:xVal>
            <c:numRef>
              <c:f>'HSTS-Lwr BrkHt'!$C$51:$H$51</c:f>
              <c:numCache>
                <c:formatCode>General</c:formatCode>
                <c:ptCount val="6"/>
                <c:pt idx="0">
                  <c:v>0.0</c:v>
                </c:pt>
                <c:pt idx="1">
                  <c:v>0.5</c:v>
                </c:pt>
                <c:pt idx="2">
                  <c:v>1.0</c:v>
                </c:pt>
                <c:pt idx="3">
                  <c:v>1.5</c:v>
                </c:pt>
                <c:pt idx="4">
                  <c:v>2.5</c:v>
                </c:pt>
                <c:pt idx="5">
                  <c:v>3.5</c:v>
                </c:pt>
              </c:numCache>
            </c:numRef>
          </c:xVal>
          <c:yVal>
            <c:numRef>
              <c:f>'HSTS-Lwr BrkHt'!$AS$21:$AX$21</c:f>
              <c:numCache>
                <c:formatCode>0.0000</c:formatCode>
                <c:ptCount val="6"/>
                <c:pt idx="0">
                  <c:v>-0.0508</c:v>
                </c:pt>
                <c:pt idx="1">
                  <c:v>0.80772</c:v>
                </c:pt>
                <c:pt idx="2">
                  <c:v>1.82118</c:v>
                </c:pt>
                <c:pt idx="3">
                  <c:v>2.635673333333333</c:v>
                </c:pt>
                <c:pt idx="4">
                  <c:v>4.032673333333334</c:v>
                </c:pt>
                <c:pt idx="5">
                  <c:v>6.040966666666667</c:v>
                </c:pt>
              </c:numCache>
            </c:numRef>
          </c:yVal>
          <c:smooth val="0"/>
        </c:ser>
        <c:ser>
          <c:idx val="4"/>
          <c:order val="4"/>
          <c:tx>
            <c:v>S/N 503 orig meas</c:v>
          </c:tx>
          <c:spPr>
            <a:ln w="28575">
              <a:noFill/>
            </a:ln>
          </c:spPr>
          <c:xVal>
            <c:numRef>
              <c:f>'HSTS-Lwr BrkHt'!$B$51</c:f>
              <c:numCache>
                <c:formatCode>General</c:formatCode>
                <c:ptCount val="1"/>
                <c:pt idx="0">
                  <c:v>0.0</c:v>
                </c:pt>
              </c:numCache>
            </c:numRef>
          </c:xVal>
          <c:yVal>
            <c:numRef>
              <c:f>'HSTS-Lwr BrkHt'!$AY$21</c:f>
              <c:numCache>
                <c:formatCode>0.0000</c:formatCode>
                <c:ptCount val="1"/>
                <c:pt idx="0">
                  <c:v>-2.21488</c:v>
                </c:pt>
              </c:numCache>
            </c:numRef>
          </c:yVal>
          <c:smooth val="0"/>
        </c:ser>
        <c:ser>
          <c:idx val="5"/>
          <c:order val="5"/>
          <c:tx>
            <c:v>S/N 503</c:v>
          </c:tx>
          <c:spPr>
            <a:ln w="28575">
              <a:noFill/>
            </a:ln>
          </c:spPr>
          <c:xVal>
            <c:numRef>
              <c:f>'HSTS-Lwr BrkHt'!$C$51:$H$51</c:f>
              <c:numCache>
                <c:formatCode>General</c:formatCode>
                <c:ptCount val="6"/>
                <c:pt idx="0">
                  <c:v>0.0</c:v>
                </c:pt>
                <c:pt idx="1">
                  <c:v>0.5</c:v>
                </c:pt>
                <c:pt idx="2">
                  <c:v>1.0</c:v>
                </c:pt>
                <c:pt idx="3">
                  <c:v>1.5</c:v>
                </c:pt>
                <c:pt idx="4">
                  <c:v>2.5</c:v>
                </c:pt>
                <c:pt idx="5">
                  <c:v>3.5</c:v>
                </c:pt>
              </c:numCache>
            </c:numRef>
          </c:xVal>
          <c:yVal>
            <c:numRef>
              <c:f>'HSTS-Lwr BrkHt'!$AZ$21:$BE$21</c:f>
              <c:numCache>
                <c:formatCode>0.0000</c:formatCode>
                <c:ptCount val="6"/>
                <c:pt idx="0">
                  <c:v>1.00584</c:v>
                </c:pt>
                <c:pt idx="1">
                  <c:v>2.071793333333333</c:v>
                </c:pt>
                <c:pt idx="2">
                  <c:v>3.35026</c:v>
                </c:pt>
                <c:pt idx="3">
                  <c:v>4.01828</c:v>
                </c:pt>
                <c:pt idx="4">
                  <c:v>5.401733333333333</c:v>
                </c:pt>
                <c:pt idx="5">
                  <c:v>7.293186666666665</c:v>
                </c:pt>
              </c:numCache>
            </c:numRef>
          </c:yVal>
          <c:smooth val="0"/>
        </c:ser>
        <c:ser>
          <c:idx val="6"/>
          <c:order val="6"/>
          <c:tx>
            <c:v>S/N 510 orig meas</c:v>
          </c:tx>
          <c:spPr>
            <a:ln w="28575">
              <a:noFill/>
            </a:ln>
          </c:spPr>
          <c:xVal>
            <c:numRef>
              <c:f>'HSTS-Lwr BrkHt'!$B$51</c:f>
              <c:numCache>
                <c:formatCode>General</c:formatCode>
                <c:ptCount val="1"/>
                <c:pt idx="0">
                  <c:v>0.0</c:v>
                </c:pt>
              </c:numCache>
            </c:numRef>
          </c:xVal>
          <c:yVal>
            <c:numRef>
              <c:f>'HSTS-Lwr BrkHt'!$BF$21</c:f>
              <c:numCache>
                <c:formatCode>0.0000</c:formatCode>
                <c:ptCount val="1"/>
                <c:pt idx="0">
                  <c:v>-1.91262</c:v>
                </c:pt>
              </c:numCache>
            </c:numRef>
          </c:yVal>
          <c:smooth val="0"/>
        </c:ser>
        <c:ser>
          <c:idx val="7"/>
          <c:order val="7"/>
          <c:tx>
            <c:v>S/N 510</c:v>
          </c:tx>
          <c:spPr>
            <a:ln w="28575">
              <a:noFill/>
            </a:ln>
          </c:spPr>
          <c:xVal>
            <c:numRef>
              <c:f>'HSTS-Lwr BrkHt'!$C$51:$H$51</c:f>
              <c:numCache>
                <c:formatCode>General</c:formatCode>
                <c:ptCount val="6"/>
                <c:pt idx="0">
                  <c:v>0.0</c:v>
                </c:pt>
                <c:pt idx="1">
                  <c:v>0.5</c:v>
                </c:pt>
                <c:pt idx="2">
                  <c:v>1.0</c:v>
                </c:pt>
                <c:pt idx="3">
                  <c:v>1.5</c:v>
                </c:pt>
                <c:pt idx="4">
                  <c:v>2.5</c:v>
                </c:pt>
                <c:pt idx="5">
                  <c:v>3.5</c:v>
                </c:pt>
              </c:numCache>
            </c:numRef>
          </c:xVal>
          <c:yVal>
            <c:numRef>
              <c:f>'HSTS-Lwr BrkHt'!$BG$21:$BL$21</c:f>
              <c:numCache>
                <c:formatCode>0.0000</c:formatCode>
                <c:ptCount val="6"/>
                <c:pt idx="0">
                  <c:v>0.768773333333333</c:v>
                </c:pt>
                <c:pt idx="1">
                  <c:v>1.876213333333333</c:v>
                </c:pt>
                <c:pt idx="2">
                  <c:v>2.444326666666666</c:v>
                </c:pt>
                <c:pt idx="3">
                  <c:v>3.981873333333334</c:v>
                </c:pt>
                <c:pt idx="4">
                  <c:v>5.4991</c:v>
                </c:pt>
                <c:pt idx="5">
                  <c:v>6.548966666666666</c:v>
                </c:pt>
              </c:numCache>
            </c:numRef>
          </c:yVal>
          <c:smooth val="0"/>
        </c:ser>
        <c:ser>
          <c:idx val="8"/>
          <c:order val="8"/>
          <c:tx>
            <c:v>S/N 517 orig meas</c:v>
          </c:tx>
          <c:spPr>
            <a:ln w="28575">
              <a:noFill/>
            </a:ln>
          </c:spPr>
          <c:xVal>
            <c:numRef>
              <c:f>'HSTS-Lwr BrkHt'!$B$51</c:f>
              <c:numCache>
                <c:formatCode>General</c:formatCode>
                <c:ptCount val="1"/>
                <c:pt idx="0">
                  <c:v>0.0</c:v>
                </c:pt>
              </c:numCache>
            </c:numRef>
          </c:xVal>
          <c:yVal>
            <c:numRef>
              <c:f>'HSTS-Lwr BrkHt'!$BM$21</c:f>
              <c:numCache>
                <c:formatCode>0.0000</c:formatCode>
                <c:ptCount val="1"/>
                <c:pt idx="0">
                  <c:v>-0.02413</c:v>
                </c:pt>
              </c:numCache>
            </c:numRef>
          </c:yVal>
          <c:smooth val="0"/>
        </c:ser>
        <c:ser>
          <c:idx val="9"/>
          <c:order val="9"/>
          <c:tx>
            <c:v>S/N 517</c:v>
          </c:tx>
          <c:spPr>
            <a:ln w="28575">
              <a:noFill/>
            </a:ln>
          </c:spPr>
          <c:xVal>
            <c:numRef>
              <c:f>'HSTS-Lwr BrkHt'!$C$51:$H$51</c:f>
              <c:numCache>
                <c:formatCode>General</c:formatCode>
                <c:ptCount val="6"/>
                <c:pt idx="0">
                  <c:v>0.0</c:v>
                </c:pt>
                <c:pt idx="1">
                  <c:v>0.5</c:v>
                </c:pt>
                <c:pt idx="2">
                  <c:v>1.0</c:v>
                </c:pt>
                <c:pt idx="3">
                  <c:v>1.5</c:v>
                </c:pt>
                <c:pt idx="4">
                  <c:v>2.5</c:v>
                </c:pt>
                <c:pt idx="5">
                  <c:v>3.5</c:v>
                </c:pt>
              </c:numCache>
            </c:numRef>
          </c:xVal>
          <c:yVal>
            <c:numRef>
              <c:f>'HSTS-Lwr BrkHt'!$BN$21:$BS$21</c:f>
              <c:numCache>
                <c:formatCode>0.0000</c:formatCode>
                <c:ptCount val="6"/>
                <c:pt idx="0">
                  <c:v>2.081106666666666</c:v>
                </c:pt>
                <c:pt idx="1">
                  <c:v>3.516206666666666</c:v>
                </c:pt>
                <c:pt idx="2">
                  <c:v>4.376419999999999</c:v>
                </c:pt>
                <c:pt idx="3">
                  <c:v>5.305213333333333</c:v>
                </c:pt>
                <c:pt idx="4">
                  <c:v>7.067973333333333</c:v>
                </c:pt>
                <c:pt idx="5">
                  <c:v>8.732520000000001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038072"/>
        <c:axId val="569041096"/>
      </c:scatterChart>
      <c:valAx>
        <c:axId val="569038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9041096"/>
        <c:crosses val="autoZero"/>
        <c:crossBetween val="midCat"/>
      </c:valAx>
      <c:valAx>
        <c:axId val="569041096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569038072"/>
        <c:crosses val="autoZero"/>
        <c:crossBetween val="midCat"/>
      </c:valAx>
    </c:plotArea>
    <c:legend>
      <c:legendPos val="r"/>
      <c:overlay val="0"/>
      <c:spPr>
        <a:ln w="9525">
          <a:solidFill>
            <a:schemeClr val="tx1"/>
          </a:solidFill>
        </a:ln>
      </c:spPr>
    </c:legend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7"/>
          <c:w val="0.773185483870967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253544"/>
        <c:axId val="569261560"/>
      </c:scatterChart>
      <c:valAx>
        <c:axId val="5692535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8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261560"/>
        <c:crossesAt val="0.0"/>
        <c:crossBetween val="midCat"/>
      </c:valAx>
      <c:valAx>
        <c:axId val="569261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25354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508064516129"/>
          <c:y val="0.331373166589475"/>
          <c:w val="0.106854838709677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964824120603009"/>
          <c:y val="0.149019893190666"/>
          <c:w val="0.74773869346734"/>
          <c:h val="0.711766068792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'Lower HLTS (Liberty Tool)'!$W$129</c:f>
              <c:strCache>
                <c:ptCount val="1"/>
                <c:pt idx="0">
                  <c:v>Blade S/N 005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'Lower HLTS (Liberty Tool)'!$V$130:$V$133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6.09</c:v>
                </c:pt>
                <c:pt idx="2">
                  <c:v>7.29</c:v>
                </c:pt>
                <c:pt idx="3">
                  <c:v>7.29</c:v>
                </c:pt>
              </c:numCache>
            </c:numRef>
          </c:xVal>
          <c:yVal>
            <c:numRef>
              <c:f>'Lower HLTS (Liberty Tool)'!$W$130:$W$133</c:f>
              <c:numCache>
                <c:formatCode>0.00</c:formatCode>
                <c:ptCount val="4"/>
                <c:pt idx="0">
                  <c:v>0.0</c:v>
                </c:pt>
                <c:pt idx="1">
                  <c:v>47.498</c:v>
                </c:pt>
                <c:pt idx="2">
                  <c:v>56.896</c:v>
                </c:pt>
                <c:pt idx="3">
                  <c:v>56.896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'Lower HLTS (Liberty Tool)'!$X$129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'Lower HLTS (Liberty Tool)'!$V$130:$V$133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6.09</c:v>
                </c:pt>
                <c:pt idx="2">
                  <c:v>7.29</c:v>
                </c:pt>
                <c:pt idx="3">
                  <c:v>7.29</c:v>
                </c:pt>
              </c:numCache>
            </c:numRef>
          </c:xVal>
          <c:yVal>
            <c:numRef>
              <c:f>'Lower HLTS (Liberty Tool)'!$X$130:$X$133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'Lower HLTS (Liberty Tool)'!$Y$129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'Lower HLTS (Liberty Tool)'!$V$130:$V$133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6.09</c:v>
                </c:pt>
                <c:pt idx="2">
                  <c:v>7.29</c:v>
                </c:pt>
                <c:pt idx="3">
                  <c:v>7.29</c:v>
                </c:pt>
              </c:numCache>
            </c:numRef>
          </c:xVal>
          <c:yVal>
            <c:numRef>
              <c:f>'Lower HLTS (Liberty Tool)'!$Y$130:$Y$133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'Lower HLTS (Liberty Tool)'!$Z$129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'Lower HLTS (Liberty Tool)'!$V$130:$V$133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6.09</c:v>
                </c:pt>
                <c:pt idx="2">
                  <c:v>7.29</c:v>
                </c:pt>
                <c:pt idx="3">
                  <c:v>7.29</c:v>
                </c:pt>
              </c:numCache>
            </c:numRef>
          </c:xVal>
          <c:yVal>
            <c:numRef>
              <c:f>'Lower HLTS (Liberty Tool)'!$Z$130:$Z$133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'Lower HLTS (Liberty Tool)'!$AA$129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'Lower HLTS (Liberty Tool)'!$V$130:$V$133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6.09</c:v>
                </c:pt>
                <c:pt idx="2">
                  <c:v>7.29</c:v>
                </c:pt>
                <c:pt idx="3">
                  <c:v>7.29</c:v>
                </c:pt>
              </c:numCache>
            </c:numRef>
          </c:xVal>
          <c:yVal>
            <c:numRef>
              <c:f>'Lower HLTS (Liberty Tool)'!$AA$130:$AA$133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'Lower HLTS (Liberty Tool)'!$AB$129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'Lower HLTS (Liberty Tool)'!$V$130:$V$133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6.09</c:v>
                </c:pt>
                <c:pt idx="2">
                  <c:v>7.29</c:v>
                </c:pt>
                <c:pt idx="3">
                  <c:v>7.29</c:v>
                </c:pt>
              </c:numCache>
            </c:numRef>
          </c:xVal>
          <c:yVal>
            <c:numRef>
              <c:f>'Lower HLTS (Liberty Tool)'!$AB$130:$AB$133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'Lower HLTS (Liberty Tool)'!$AC$129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'Lower HLTS (Liberty Tool)'!$V$130:$V$133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6.09</c:v>
                </c:pt>
                <c:pt idx="2">
                  <c:v>7.29</c:v>
                </c:pt>
                <c:pt idx="3">
                  <c:v>7.29</c:v>
                </c:pt>
              </c:numCache>
            </c:numRef>
          </c:xVal>
          <c:yVal>
            <c:numRef>
              <c:f>'Lower HLTS (Liberty Tool)'!$AC$130:$AC$133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'Lower HLTS (Liberty Tool)'!$AD$129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'Lower HLTS (Liberty Tool)'!$V$130:$V$133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6.09</c:v>
                </c:pt>
                <c:pt idx="2">
                  <c:v>7.29</c:v>
                </c:pt>
                <c:pt idx="3">
                  <c:v>7.29</c:v>
                </c:pt>
              </c:numCache>
            </c:numRef>
          </c:xVal>
          <c:yVal>
            <c:numRef>
              <c:f>'Lower HLTS (Liberty Tool)'!$AD$130:$AD$133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287176"/>
        <c:axId val="699295400"/>
      </c:scatterChart>
      <c:valAx>
        <c:axId val="6992871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Load [kg]</a:t>
                </a:r>
              </a:p>
            </c:rich>
          </c:tx>
          <c:layout>
            <c:manualLayout>
              <c:xMode val="edge"/>
              <c:yMode val="edge"/>
              <c:x val="0.436180904522616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295400"/>
        <c:crosses val="autoZero"/>
        <c:crossBetween val="midCat"/>
      </c:valAx>
      <c:valAx>
        <c:axId val="699295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28717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1306532663321"/>
          <c:y val="0.331373166589474"/>
          <c:w val="0.991959798994975"/>
          <c:h val="0.6784326076887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7"/>
          <c:w val="0.773869346733669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323480"/>
        <c:axId val="569331528"/>
      </c:scatterChart>
      <c:valAx>
        <c:axId val="5693234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331528"/>
        <c:crosses val="autoZero"/>
        <c:crossBetween val="midCat"/>
      </c:valAx>
      <c:valAx>
        <c:axId val="569331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32348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427135678392"/>
          <c:y val="0.331373166589475"/>
          <c:w val="0.106532663316583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7"/>
          <c:w val="0.773185483870967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408872"/>
        <c:axId val="569416888"/>
      </c:scatterChart>
      <c:valAx>
        <c:axId val="5694088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8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416888"/>
        <c:crossesAt val="0.0"/>
        <c:crossBetween val="midCat"/>
      </c:valAx>
      <c:valAx>
        <c:axId val="569416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40887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508064516129"/>
          <c:y val="0.331373166589475"/>
          <c:w val="0.106854838709677"/>
          <c:h val="0.3470594410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7"/>
          <c:w val="0.773869346733669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478248"/>
        <c:axId val="569486296"/>
      </c:scatterChart>
      <c:valAx>
        <c:axId val="5694782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486296"/>
        <c:crosses val="autoZero"/>
        <c:crossBetween val="midCat"/>
      </c:valAx>
      <c:valAx>
        <c:axId val="569486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4782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427135678392"/>
          <c:y val="0.331373166589475"/>
          <c:w val="0.106532663316583"/>
          <c:h val="0.3470594410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7"/>
          <c:w val="0.773185483870967"/>
          <c:h val="0.71176606879225"/>
        </c:manualLayout>
      </c:layout>
      <c:scatterChart>
        <c:scatterStyle val="lineMarker"/>
        <c:varyColors val="0"/>
        <c:ser>
          <c:idx val="0"/>
          <c:order val="0"/>
          <c:tx>
            <c:strRef>
              <c:f>'HLTS-Upr Acc@LLO'!$AT$101</c:f>
              <c:strCache>
                <c:ptCount val="1"/>
                <c:pt idx="0">
                  <c:v>Blade S/N 519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Acc@LLO'!$AT$102:$AT$104</c:f>
              <c:numCache>
                <c:formatCode>0.00</c:formatCode>
                <c:ptCount val="3"/>
                <c:pt idx="0">
                  <c:v>-126.88824</c:v>
                </c:pt>
                <c:pt idx="1">
                  <c:v>-108.05414</c:v>
                </c:pt>
                <c:pt idx="2">
                  <c:v>-88.18626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'HLTS-Upr Acc@LLO'!$AU$101</c:f>
              <c:strCache>
                <c:ptCount val="1"/>
                <c:pt idx="0">
                  <c:v>Blade S/N 531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Acc@LLO'!$AU$102:$AU$104</c:f>
              <c:numCache>
                <c:formatCode>0.00</c:formatCode>
                <c:ptCount val="3"/>
                <c:pt idx="0">
                  <c:v>-127.11684</c:v>
                </c:pt>
                <c:pt idx="1">
                  <c:v>-108.00334</c:v>
                </c:pt>
                <c:pt idx="2">
                  <c:v>-88.18117999999998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'HLTS-Upr Acc@LLO'!$AV$101</c:f>
              <c:strCache>
                <c:ptCount val="1"/>
                <c:pt idx="0">
                  <c:v>Blade S/N 533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Acc@LLO'!$AV$102:$AV$104</c:f>
              <c:numCache>
                <c:formatCode>0.00</c:formatCode>
                <c:ptCount val="3"/>
                <c:pt idx="0">
                  <c:v>-125.57506</c:v>
                </c:pt>
                <c:pt idx="1">
                  <c:v>-107.04322</c:v>
                </c:pt>
                <c:pt idx="2">
                  <c:v>-87.13724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'HLTS-Upr Acc@LLO'!$AW$101</c:f>
              <c:strCache>
                <c:ptCount val="1"/>
                <c:pt idx="0">
                  <c:v>Blade S/N 503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Acc@LLO'!$AW$102:$AW$104</c:f>
              <c:numCache>
                <c:formatCode>0.00</c:formatCode>
                <c:ptCount val="3"/>
                <c:pt idx="0">
                  <c:v>-123.60402</c:v>
                </c:pt>
                <c:pt idx="1">
                  <c:v>-104.8512</c:v>
                </c:pt>
                <c:pt idx="2">
                  <c:v>-85.67928000000001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'HLTS-Upr Acc@LLO'!$AX$101</c:f>
              <c:strCache>
                <c:ptCount val="1"/>
                <c:pt idx="0">
                  <c:v>Blade S/N 532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Acc@LLO'!$AX$102:$AX$104</c:f>
              <c:numCache>
                <c:formatCode>0.00</c:formatCode>
                <c:ptCount val="3"/>
                <c:pt idx="0">
                  <c:v>-122.7455</c:v>
                </c:pt>
                <c:pt idx="1">
                  <c:v>-104.74706</c:v>
                </c:pt>
                <c:pt idx="2">
                  <c:v>-84.97569999999997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'HLTS-Upr Acc@LLO'!$AY$101</c:f>
              <c:strCache>
                <c:ptCount val="1"/>
                <c:pt idx="0">
                  <c:v>Blade S/N 506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Acc@LLO'!$AY$102:$AY$104</c:f>
              <c:numCache>
                <c:formatCode>0.00</c:formatCode>
                <c:ptCount val="3"/>
                <c:pt idx="0">
                  <c:v>-125.96876</c:v>
                </c:pt>
                <c:pt idx="1">
                  <c:v>-107.29468</c:v>
                </c:pt>
                <c:pt idx="2">
                  <c:v>-87.36838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'HLTS-Upr Acc@LLO'!$AZ$101</c:f>
              <c:strCache>
                <c:ptCount val="1"/>
                <c:pt idx="0">
                  <c:v>Blade S/N 508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Acc@LLO'!$AZ$102:$AZ$104</c:f>
              <c:numCache>
                <c:formatCode>0.00</c:formatCode>
                <c:ptCount val="3"/>
                <c:pt idx="0">
                  <c:v>-126.5174</c:v>
                </c:pt>
                <c:pt idx="1">
                  <c:v>-107.56392</c:v>
                </c:pt>
                <c:pt idx="2">
                  <c:v>-88.13038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'HLTS-Upr Acc@LLO'!$BA$101</c:f>
              <c:strCache>
                <c:ptCount val="1"/>
                <c:pt idx="0">
                  <c:v>Blade S/N 521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Acc@LLO'!$BA$102:$BA$104</c:f>
              <c:numCache>
                <c:formatCode>0.00</c:formatCode>
                <c:ptCount val="3"/>
                <c:pt idx="0">
                  <c:v>-122.29846</c:v>
                </c:pt>
                <c:pt idx="1">
                  <c:v>-103.35768</c:v>
                </c:pt>
                <c:pt idx="2">
                  <c:v>-84.35340000000001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'HLTS-Upr Acc@LLO'!$BB$101</c:f>
              <c:strCache>
                <c:ptCount val="1"/>
                <c:pt idx="0">
                  <c:v>Blade S/N 523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Acc@LLO'!$BB$102:$BB$104</c:f>
              <c:numCache>
                <c:formatCode>0.00</c:formatCode>
                <c:ptCount val="3"/>
                <c:pt idx="0">
                  <c:v>-122.97664</c:v>
                </c:pt>
                <c:pt idx="1">
                  <c:v>-104.15778</c:v>
                </c:pt>
                <c:pt idx="2">
                  <c:v>-85.34145999999998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'HLTS-Upr Acc@LLO'!$BC$101</c:f>
              <c:strCache>
                <c:ptCount val="1"/>
                <c:pt idx="0">
                  <c:v>Blade S/N 516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Acc@LLO'!$BC$102:$BC$104</c:f>
              <c:numCache>
                <c:formatCode>0.00</c:formatCode>
                <c:ptCount val="3"/>
                <c:pt idx="0">
                  <c:v>-126.31928</c:v>
                </c:pt>
                <c:pt idx="1">
                  <c:v>-107.60202</c:v>
                </c:pt>
                <c:pt idx="2">
                  <c:v>-88.18118000000001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'HLTS-Upr Acc@LLO'!$BD$101</c:f>
              <c:strCache>
                <c:ptCount val="1"/>
                <c:pt idx="0">
                  <c:v>Blade S/N 535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Acc@LLO'!$BD$102:$BD$104</c:f>
              <c:numCache>
                <c:formatCode>0.00</c:formatCode>
                <c:ptCount val="3"/>
                <c:pt idx="0">
                  <c:v>-122.57532</c:v>
                </c:pt>
                <c:pt idx="1">
                  <c:v>-104.01554</c:v>
                </c:pt>
                <c:pt idx="2">
                  <c:v>-84.60486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'HLTS-Upr Acc@LLO'!$BE$101</c:f>
              <c:strCache>
                <c:ptCount val="1"/>
                <c:pt idx="0">
                  <c:v>Blade S/N 522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Acc@LLO'!$BE$102:$BE$104</c:f>
              <c:numCache>
                <c:formatCode>0.00</c:formatCode>
                <c:ptCount val="3"/>
                <c:pt idx="0">
                  <c:v>-122.8598</c:v>
                </c:pt>
                <c:pt idx="1">
                  <c:v>-104.07142</c:v>
                </c:pt>
                <c:pt idx="2">
                  <c:v>-85.27796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'HLTS-Upr Acc@LLO'!$BF$101</c:f>
              <c:strCache>
                <c:ptCount val="1"/>
                <c:pt idx="0">
                  <c:v>Blade S/N 524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Acc@LLO'!$BF$102:$BF$104</c:f>
              <c:numCache>
                <c:formatCode>0.00</c:formatCode>
                <c:ptCount val="3"/>
                <c:pt idx="0">
                  <c:v>-123.35002</c:v>
                </c:pt>
                <c:pt idx="1">
                  <c:v>-104.73436</c:v>
                </c:pt>
                <c:pt idx="2">
                  <c:v>-85.22207999999999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'HLTS-Upr Acc@LLO'!$BG$101</c:f>
              <c:strCache>
                <c:ptCount val="1"/>
                <c:pt idx="0">
                  <c:v>Blade S/N 526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Acc@LLO'!$BG$102:$BG$104</c:f>
              <c:numCache>
                <c:formatCode>0.00</c:formatCode>
                <c:ptCount val="3"/>
                <c:pt idx="0">
                  <c:v>-124.36094</c:v>
                </c:pt>
                <c:pt idx="1">
                  <c:v>-105.20934</c:v>
                </c:pt>
                <c:pt idx="2">
                  <c:v>-85.89772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'HLTS-Upr Acc@LLO'!$BH$101</c:f>
              <c:strCache>
                <c:ptCount val="1"/>
                <c:pt idx="0">
                  <c:v>Blade S/N 502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Acc@LLO'!$BH$102:$BH$104</c:f>
              <c:numCache>
                <c:formatCode>0.00</c:formatCode>
                <c:ptCount val="3"/>
                <c:pt idx="0">
                  <c:v>-125.7046</c:v>
                </c:pt>
                <c:pt idx="1">
                  <c:v>-106.67238</c:v>
                </c:pt>
                <c:pt idx="2">
                  <c:v>-86.77656000000001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'HLTS-Upr Acc@LLO'!$BI$101</c:f>
              <c:strCache>
                <c:ptCount val="1"/>
                <c:pt idx="0">
                  <c:v>Blade S/N 515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Acc@LLO'!$BI$102:$BI$104</c:f>
              <c:numCache>
                <c:formatCode>0.00</c:formatCode>
                <c:ptCount val="3"/>
                <c:pt idx="0">
                  <c:v>-123.91136</c:v>
                </c:pt>
                <c:pt idx="1">
                  <c:v>-105.20426</c:v>
                </c:pt>
                <c:pt idx="2">
                  <c:v>-85.27287999999999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'HLTS-Upr Acc@LLO'!$BJ$101</c:f>
              <c:strCache>
                <c:ptCount val="1"/>
                <c:pt idx="0">
                  <c:v>Blade S/N 514</c:v>
                </c:pt>
              </c:strCache>
            </c:strRef>
          </c:tx>
          <c:xVal>
            <c:numRef>
              <c:f>'HLTS-Upr Acc@LLO'!$AS$102:$AS$104</c:f>
              <c:numCache>
                <c:formatCode>0.000</c:formatCode>
                <c:ptCount val="3"/>
                <c:pt idx="0">
                  <c:v>16.225</c:v>
                </c:pt>
                <c:pt idx="1">
                  <c:v>14.225</c:v>
                </c:pt>
                <c:pt idx="2">
                  <c:v>12.225</c:v>
                </c:pt>
              </c:numCache>
            </c:numRef>
          </c:xVal>
          <c:yVal>
            <c:numRef>
              <c:f>'HLTS-Upr Acc@LLO'!$BJ$102:$BJ$104</c:f>
              <c:numCache>
                <c:formatCode>0.00</c:formatCode>
                <c:ptCount val="3"/>
                <c:pt idx="0">
                  <c:v>-121.8819</c:v>
                </c:pt>
                <c:pt idx="1">
                  <c:v>-103.23322</c:v>
                </c:pt>
                <c:pt idx="2">
                  <c:v>-84.02573999999998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589368"/>
        <c:axId val="569595448"/>
      </c:scatterChart>
      <c:valAx>
        <c:axId val="5695893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8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595448"/>
        <c:crossesAt val="0.0"/>
        <c:crossBetween val="midCat"/>
      </c:valAx>
      <c:valAx>
        <c:axId val="569595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58936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122818546653"/>
          <c:y val="0.0579744464305108"/>
          <c:w val="0.0404379009817548"/>
          <c:h val="0.7225926249527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4" r="0.750000000000004" t="1.0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7"/>
          <c:w val="0.773869346733669"/>
          <c:h val="0.71176606879225"/>
        </c:manualLayout>
      </c:layout>
      <c:scatterChart>
        <c:scatterStyle val="lineMarker"/>
        <c:varyColors val="0"/>
        <c:ser>
          <c:idx val="0"/>
          <c:order val="0"/>
          <c:tx>
            <c:strRef>
              <c:f>'HLTS-Upr Acc@LLO'!$AU$137</c:f>
              <c:strCache>
                <c:ptCount val="1"/>
                <c:pt idx="0">
                  <c:v>Blade S/N 519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Acc@LLO'!$AU$138:$AU$141</c:f>
              <c:numCache>
                <c:formatCode>0.00</c:formatCode>
                <c:ptCount val="4"/>
                <c:pt idx="0">
                  <c:v>147.60194</c:v>
                </c:pt>
                <c:pt idx="1">
                  <c:v>-144.40408</c:v>
                </c:pt>
                <c:pt idx="2">
                  <c:v>-174.58944</c:v>
                </c:pt>
                <c:pt idx="3">
                  <c:v>-174.91456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'HLTS-Upr Acc@LLO'!$AV$137</c:f>
              <c:strCache>
                <c:ptCount val="1"/>
                <c:pt idx="0">
                  <c:v>Blade S/N 530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Acc@LLO'!$AV$138:$AV$141</c:f>
              <c:numCache>
                <c:formatCode>0.00</c:formatCode>
                <c:ptCount val="4"/>
                <c:pt idx="0">
                  <c:v>147.44192</c:v>
                </c:pt>
                <c:pt idx="1">
                  <c:v>-141.26972</c:v>
                </c:pt>
                <c:pt idx="2">
                  <c:v>-171.4881</c:v>
                </c:pt>
                <c:pt idx="3">
                  <c:v>-171.61002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'HLTS-Upr Acc@LLO'!$AW$137</c:f>
              <c:strCache>
                <c:ptCount val="1"/>
                <c:pt idx="0">
                  <c:v>Blade S/N 531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Acc@LLO'!$AW$138:$AW$141</c:f>
              <c:numCache>
                <c:formatCode>0.00</c:formatCode>
                <c:ptCount val="4"/>
                <c:pt idx="0">
                  <c:v>148.10486</c:v>
                </c:pt>
                <c:pt idx="1">
                  <c:v>-144.49044</c:v>
                </c:pt>
                <c:pt idx="2">
                  <c:v>-174.6758</c:v>
                </c:pt>
                <c:pt idx="3">
                  <c:v>-174.57166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'HLTS-Upr Acc@LLO'!$AX$137</c:f>
              <c:strCache>
                <c:ptCount val="1"/>
                <c:pt idx="0">
                  <c:v>Blade S/N 533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Acc@LLO'!$AX$138:$AX$141</c:f>
              <c:numCache>
                <c:formatCode>0.00</c:formatCode>
                <c:ptCount val="4"/>
                <c:pt idx="0">
                  <c:v>147.05838</c:v>
                </c:pt>
                <c:pt idx="1">
                  <c:v>-142.99184</c:v>
                </c:pt>
                <c:pt idx="2">
                  <c:v>-173.56836</c:v>
                </c:pt>
                <c:pt idx="3">
                  <c:v>-173.72838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'HLTS-Upr Acc@LLO'!$AY$137</c:f>
              <c:strCache>
                <c:ptCount val="1"/>
                <c:pt idx="0">
                  <c:v>Blade S/N 536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Acc@LLO'!$AY$138:$AY$141</c:f>
              <c:numCache>
                <c:formatCode>0.00</c:formatCode>
                <c:ptCount val="4"/>
                <c:pt idx="0">
                  <c:v>147.5486</c:v>
                </c:pt>
                <c:pt idx="1">
                  <c:v>-143.62684</c:v>
                </c:pt>
                <c:pt idx="2">
                  <c:v>-173.7487</c:v>
                </c:pt>
                <c:pt idx="3">
                  <c:v>-174.0789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'HLTS-Upr Acc@LLO'!$AZ$137</c:f>
              <c:strCache>
                <c:ptCount val="1"/>
                <c:pt idx="0">
                  <c:v>Blade S/N 532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Acc@LLO'!$AZ$138:$AZ$141</c:f>
              <c:numCache>
                <c:formatCode>0.00</c:formatCode>
                <c:ptCount val="4"/>
                <c:pt idx="0">
                  <c:v>147.83562</c:v>
                </c:pt>
                <c:pt idx="1">
                  <c:v>-140.59408</c:v>
                </c:pt>
                <c:pt idx="2">
                  <c:v>-170.52036</c:v>
                </c:pt>
                <c:pt idx="3">
                  <c:v>-170.39336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'HLTS-Upr Acc@LLO'!$BA$137</c:f>
              <c:strCache>
                <c:ptCount val="1"/>
                <c:pt idx="0">
                  <c:v>Blade S/N 511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Acc@LLO'!$BA$138:$BA$141</c:f>
              <c:numCache>
                <c:formatCode>0.00</c:formatCode>
                <c:ptCount val="4"/>
                <c:pt idx="0">
                  <c:v>147.50034</c:v>
                </c:pt>
                <c:pt idx="1">
                  <c:v>-141.52118</c:v>
                </c:pt>
                <c:pt idx="2">
                  <c:v>-171.32046</c:v>
                </c:pt>
                <c:pt idx="3">
                  <c:v>-171.2849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'HLTS-Upr Acc@LLO'!$BB$137</c:f>
              <c:strCache>
                <c:ptCount val="1"/>
                <c:pt idx="0">
                  <c:v>Blade S/N 506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Acc@LLO'!$BB$138:$BB$141</c:f>
              <c:numCache>
                <c:formatCode>0.00</c:formatCode>
                <c:ptCount val="4"/>
                <c:pt idx="0">
                  <c:v>147.6248</c:v>
                </c:pt>
                <c:pt idx="1">
                  <c:v>-143.4338</c:v>
                </c:pt>
                <c:pt idx="2">
                  <c:v>-173.60138</c:v>
                </c:pt>
                <c:pt idx="3">
                  <c:v>-173.37278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'HLTS-Upr Acc@LLO'!$BC$137</c:f>
              <c:strCache>
                <c:ptCount val="1"/>
                <c:pt idx="0">
                  <c:v>Blade S/N 529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Acc@LLO'!$BC$138:$BC$141</c:f>
              <c:numCache>
                <c:formatCode>0.00</c:formatCode>
                <c:ptCount val="4"/>
                <c:pt idx="0">
                  <c:v>147.43938</c:v>
                </c:pt>
                <c:pt idx="1">
                  <c:v>-141.91488</c:v>
                </c:pt>
                <c:pt idx="2">
                  <c:v>-172.13326</c:v>
                </c:pt>
                <c:pt idx="3">
                  <c:v>-172.15104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'HLTS-Upr Acc@LLO'!$BD$137</c:f>
              <c:strCache>
                <c:ptCount val="1"/>
                <c:pt idx="0">
                  <c:v>Blade S/N 508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Acc@LLO'!$BD$138:$BD$141</c:f>
              <c:numCache>
                <c:formatCode>0.00</c:formatCode>
                <c:ptCount val="4"/>
                <c:pt idx="0">
                  <c:v>147.60702</c:v>
                </c:pt>
                <c:pt idx="1">
                  <c:v>-144.00022</c:v>
                </c:pt>
                <c:pt idx="2">
                  <c:v>-174.04842</c:v>
                </c:pt>
                <c:pt idx="3">
                  <c:v>-174.21352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'HLTS-Upr Acc@LLO'!$BE$137</c:f>
              <c:strCache>
                <c:ptCount val="1"/>
                <c:pt idx="0">
                  <c:v>Blade S/N 512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Acc@LLO'!$BE$138:$BE$141</c:f>
              <c:numCache>
                <c:formatCode>0.00</c:formatCode>
                <c:ptCount val="4"/>
                <c:pt idx="0">
                  <c:v>147.4851</c:v>
                </c:pt>
                <c:pt idx="1">
                  <c:v>-144.38122</c:v>
                </c:pt>
                <c:pt idx="2">
                  <c:v>-174.67072</c:v>
                </c:pt>
                <c:pt idx="3">
                  <c:v>-174.70882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'HLTS-Upr Acc@LLO'!$BF$137</c:f>
              <c:strCache>
                <c:ptCount val="1"/>
                <c:pt idx="0">
                  <c:v>Blade S/N 521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Acc@LLO'!$BF$138:$BF$141</c:f>
              <c:numCache>
                <c:formatCode>0.00</c:formatCode>
                <c:ptCount val="4"/>
                <c:pt idx="0">
                  <c:v>147.68322</c:v>
                </c:pt>
                <c:pt idx="1">
                  <c:v>-139.69238</c:v>
                </c:pt>
                <c:pt idx="2">
                  <c:v>-170.39844</c:v>
                </c:pt>
                <c:pt idx="3">
                  <c:v>-170.16222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'HLTS-Upr Acc@LLO'!$BG$137</c:f>
              <c:strCache>
                <c:ptCount val="1"/>
                <c:pt idx="0">
                  <c:v>Blade S/N 518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Acc@LLO'!$BG$138:$BG$141</c:f>
              <c:numCache>
                <c:formatCode>0.00</c:formatCode>
                <c:ptCount val="4"/>
                <c:pt idx="0">
                  <c:v>147.33016</c:v>
                </c:pt>
                <c:pt idx="1">
                  <c:v>-143.7513</c:v>
                </c:pt>
                <c:pt idx="2">
                  <c:v>-173.97476</c:v>
                </c:pt>
                <c:pt idx="3">
                  <c:v>-173.77156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'HLTS-Upr Acc@LLO'!$BH$137</c:f>
              <c:strCache>
                <c:ptCount val="1"/>
                <c:pt idx="0">
                  <c:v>Blade S/N 523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Acc@LLO'!$BH$138:$BH$141</c:f>
              <c:numCache>
                <c:formatCode>0.00</c:formatCode>
                <c:ptCount val="4"/>
                <c:pt idx="0">
                  <c:v>147.67814</c:v>
                </c:pt>
                <c:pt idx="1">
                  <c:v>-140.17244</c:v>
                </c:pt>
                <c:pt idx="2">
                  <c:v>-170.42892</c:v>
                </c:pt>
                <c:pt idx="3">
                  <c:v>-170.39844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'HLTS-Upr Acc@LLO'!$BI$137</c:f>
              <c:strCache>
                <c:ptCount val="1"/>
                <c:pt idx="0">
                  <c:v>Blade S/N 504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Acc@LLO'!$BI$138:$BI$141</c:f>
              <c:numCache>
                <c:formatCode>0.00</c:formatCode>
                <c:ptCount val="4"/>
                <c:pt idx="0">
                  <c:v>147.25904</c:v>
                </c:pt>
                <c:pt idx="1">
                  <c:v>-144.47774</c:v>
                </c:pt>
                <c:pt idx="2">
                  <c:v>-174.68088</c:v>
                </c:pt>
                <c:pt idx="3">
                  <c:v>-174.42942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'HLTS-Upr Acc@LLO'!$BJ$137</c:f>
              <c:strCache>
                <c:ptCount val="1"/>
                <c:pt idx="0">
                  <c:v>Blade S/N 517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Acc@LLO'!$BJ$138:$BJ$141</c:f>
              <c:numCache>
                <c:formatCode>0.00</c:formatCode>
                <c:ptCount val="4"/>
                <c:pt idx="0">
                  <c:v>147.81784</c:v>
                </c:pt>
                <c:pt idx="1">
                  <c:v>-141.4145</c:v>
                </c:pt>
                <c:pt idx="2">
                  <c:v>-171.63796</c:v>
                </c:pt>
                <c:pt idx="3">
                  <c:v>-171.9326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'HLTS-Upr Acc@LLO'!$BK$137</c:f>
              <c:strCache>
                <c:ptCount val="1"/>
                <c:pt idx="0">
                  <c:v>Blade S/N 516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Acc@LLO'!$BK$138:$BK$141</c:f>
              <c:numCache>
                <c:formatCode>0.00</c:formatCode>
                <c:ptCount val="4"/>
                <c:pt idx="0">
                  <c:v>147.40382</c:v>
                </c:pt>
                <c:pt idx="1">
                  <c:v>-143.75892</c:v>
                </c:pt>
                <c:pt idx="2">
                  <c:v>-173.82744</c:v>
                </c:pt>
                <c:pt idx="3">
                  <c:v>-174.01794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'HLTS-Upr Acc@LLO'!$BL$137</c:f>
              <c:strCache>
                <c:ptCount val="1"/>
                <c:pt idx="0">
                  <c:v>Blade S/N 501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Acc@LLO'!$BL$138:$BL$141</c:f>
              <c:numCache>
                <c:formatCode>0.00</c:formatCode>
                <c:ptCount val="4"/>
                <c:pt idx="0">
                  <c:v>147.79752</c:v>
                </c:pt>
                <c:pt idx="1">
                  <c:v>-144.59204</c:v>
                </c:pt>
                <c:pt idx="2">
                  <c:v>-174.76978</c:v>
                </c:pt>
                <c:pt idx="3">
                  <c:v>-174.89424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'HLTS-Upr Acc@LLO'!$BM$137</c:f>
              <c:strCache>
                <c:ptCount val="1"/>
                <c:pt idx="0">
                  <c:v>Blade S/N 535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Acc@LLO'!$BM$138:$BM$141</c:f>
              <c:numCache>
                <c:formatCode>0.00</c:formatCode>
                <c:ptCount val="4"/>
                <c:pt idx="0">
                  <c:v>147.57908</c:v>
                </c:pt>
                <c:pt idx="1">
                  <c:v>-140.1445</c:v>
                </c:pt>
                <c:pt idx="2">
                  <c:v>-171.0436</c:v>
                </c:pt>
                <c:pt idx="3">
                  <c:v>-170.84802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'HLTS-Upr Acc@LLO'!$BN$137</c:f>
              <c:strCache>
                <c:ptCount val="1"/>
                <c:pt idx="0">
                  <c:v>Blade S/N 510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Acc@LLO'!$BN$138:$BN$141</c:f>
              <c:numCache>
                <c:formatCode>0.00</c:formatCode>
                <c:ptCount val="4"/>
                <c:pt idx="0">
                  <c:v>147.48764</c:v>
                </c:pt>
                <c:pt idx="1">
                  <c:v>-143.14678</c:v>
                </c:pt>
                <c:pt idx="2">
                  <c:v>-174.13732</c:v>
                </c:pt>
                <c:pt idx="3">
                  <c:v>-173.98492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'HLTS-Upr Acc@LLO'!$BO$137</c:f>
              <c:strCache>
                <c:ptCount val="1"/>
                <c:pt idx="0">
                  <c:v>Blade S/N 509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Acc@LLO'!$BO$138:$BO$141</c:f>
              <c:numCache>
                <c:formatCode>0.00</c:formatCode>
                <c:ptCount val="4"/>
                <c:pt idx="0">
                  <c:v>147.31746</c:v>
                </c:pt>
                <c:pt idx="1">
                  <c:v>-143.6624</c:v>
                </c:pt>
                <c:pt idx="2">
                  <c:v>-173.70806</c:v>
                </c:pt>
                <c:pt idx="3">
                  <c:v>-173.6725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'HLTS-Upr Acc@LLO'!$BP$137</c:f>
              <c:strCache>
                <c:ptCount val="1"/>
                <c:pt idx="0">
                  <c:v>Blade S/N 522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Acc@LLO'!$BP$138:$BP$141</c:f>
              <c:numCache>
                <c:formatCode>0.00</c:formatCode>
                <c:ptCount val="4"/>
                <c:pt idx="0">
                  <c:v>147.87372</c:v>
                </c:pt>
                <c:pt idx="1">
                  <c:v>-139.8778</c:v>
                </c:pt>
                <c:pt idx="2">
                  <c:v>-170.46448</c:v>
                </c:pt>
                <c:pt idx="3">
                  <c:v>-170.63466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'HLTS-Upr Acc@LLO'!$BQ$137</c:f>
              <c:strCache>
                <c:ptCount val="1"/>
                <c:pt idx="0">
                  <c:v>Blade S/N 525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Acc@LLO'!$BQ$138:$BQ$141</c:f>
              <c:numCache>
                <c:formatCode>0.00</c:formatCode>
                <c:ptCount val="4"/>
                <c:pt idx="0">
                  <c:v>147.38096</c:v>
                </c:pt>
                <c:pt idx="1">
                  <c:v>-140.58646</c:v>
                </c:pt>
                <c:pt idx="2">
                  <c:v>-170.78452</c:v>
                </c:pt>
                <c:pt idx="3">
                  <c:v>-170.77436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'HLTS-Upr Acc@LLO'!$BR$137</c:f>
              <c:strCache>
                <c:ptCount val="1"/>
                <c:pt idx="0">
                  <c:v>Blade S/N 524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Acc@LLO'!$BR$138:$BR$141</c:f>
              <c:numCache>
                <c:formatCode>0.00</c:formatCode>
                <c:ptCount val="4"/>
                <c:pt idx="0">
                  <c:v>147.28444</c:v>
                </c:pt>
                <c:pt idx="1">
                  <c:v>-140.91666</c:v>
                </c:pt>
                <c:pt idx="2">
                  <c:v>-170.76166</c:v>
                </c:pt>
                <c:pt idx="3">
                  <c:v>-170.63212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'HLTS-Upr Acc@LLO'!$BS$137</c:f>
              <c:strCache>
                <c:ptCount val="1"/>
                <c:pt idx="0">
                  <c:v>Blade S/N 526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Acc@LLO'!$BS$138:$BS$141</c:f>
              <c:numCache>
                <c:formatCode>0.00</c:formatCode>
                <c:ptCount val="4"/>
                <c:pt idx="0">
                  <c:v>147.73148</c:v>
                </c:pt>
                <c:pt idx="1">
                  <c:v>-141.7066</c:v>
                </c:pt>
                <c:pt idx="2">
                  <c:v>-171.59986</c:v>
                </c:pt>
                <c:pt idx="3">
                  <c:v>-171.52112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'HLTS-Upr Acc@LLO'!$BT$137</c:f>
              <c:strCache>
                <c:ptCount val="1"/>
                <c:pt idx="0">
                  <c:v>Blade S/N 507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Acc@LLO'!$BT$138:$BT$141</c:f>
              <c:numCache>
                <c:formatCode>0.00</c:formatCode>
                <c:ptCount val="4"/>
                <c:pt idx="0">
                  <c:v>147.56384</c:v>
                </c:pt>
                <c:pt idx="1">
                  <c:v>-141.88186</c:v>
                </c:pt>
                <c:pt idx="2">
                  <c:v>-171.80814</c:v>
                </c:pt>
                <c:pt idx="3">
                  <c:v>-171.7421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'HLTS-Upr Acc@LLO'!$BU$137</c:f>
              <c:strCache>
                <c:ptCount val="1"/>
                <c:pt idx="0">
                  <c:v>Blade S/N 502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Acc@LLO'!$BU$138:$BU$141</c:f>
              <c:numCache>
                <c:formatCode>0.00</c:formatCode>
                <c:ptCount val="4"/>
                <c:pt idx="0">
                  <c:v>147.49018</c:v>
                </c:pt>
                <c:pt idx="1">
                  <c:v>-143.24584</c:v>
                </c:pt>
                <c:pt idx="2">
                  <c:v>-172.87748</c:v>
                </c:pt>
                <c:pt idx="3">
                  <c:v>-173.33722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'HLTS-Upr Acc@LLO'!$BV$137</c:f>
              <c:strCache>
                <c:ptCount val="1"/>
                <c:pt idx="0">
                  <c:v>Blade S/N 520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Acc@LLO'!$BV$138:$BV$141</c:f>
              <c:numCache>
                <c:formatCode>0.00</c:formatCode>
                <c:ptCount val="4"/>
                <c:pt idx="0">
                  <c:v>147.71116</c:v>
                </c:pt>
                <c:pt idx="1">
                  <c:v>-141.48562</c:v>
                </c:pt>
                <c:pt idx="2">
                  <c:v>-172.14342</c:v>
                </c:pt>
                <c:pt idx="3">
                  <c:v>-171.90466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'HLTS-Upr Acc@LLO'!$BW$137</c:f>
              <c:strCache>
                <c:ptCount val="1"/>
                <c:pt idx="0">
                  <c:v>Blade S/N 515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Acc@LLO'!$BW$138:$BW$141</c:f>
              <c:numCache>
                <c:formatCode>0.00</c:formatCode>
                <c:ptCount val="4"/>
                <c:pt idx="0">
                  <c:v>147.32</c:v>
                </c:pt>
                <c:pt idx="1">
                  <c:v>-141.6812</c:v>
                </c:pt>
                <c:pt idx="2">
                  <c:v>-171.61256</c:v>
                </c:pt>
                <c:pt idx="3">
                  <c:v>-171.70908</c:v>
                </c:pt>
              </c:numCache>
            </c:numRef>
          </c:yVal>
          <c:smooth val="0"/>
        </c:ser>
        <c:ser>
          <c:idx val="29"/>
          <c:order val="29"/>
          <c:tx>
            <c:strRef>
              <c:f>'HLTS-Upr Acc@LLO'!$BX$137</c:f>
              <c:strCache>
                <c:ptCount val="1"/>
                <c:pt idx="0">
                  <c:v>Blade S/N 528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Acc@LLO'!$BX$138:$BX$141</c:f>
              <c:numCache>
                <c:formatCode>0.00</c:formatCode>
                <c:ptCount val="4"/>
                <c:pt idx="0">
                  <c:v>147.62988</c:v>
                </c:pt>
                <c:pt idx="1">
                  <c:v>-140.97762</c:v>
                </c:pt>
                <c:pt idx="2">
                  <c:v>-171.6913</c:v>
                </c:pt>
                <c:pt idx="3">
                  <c:v>-171.2849</c:v>
                </c:pt>
              </c:numCache>
            </c:numRef>
          </c:yVal>
          <c:smooth val="0"/>
        </c:ser>
        <c:ser>
          <c:idx val="30"/>
          <c:order val="30"/>
          <c:tx>
            <c:strRef>
              <c:f>'HLTS-Upr Acc@LLO'!$BY$137</c:f>
              <c:strCache>
                <c:ptCount val="1"/>
                <c:pt idx="0">
                  <c:v>Blade S/N 514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Acc@LLO'!$BY$138:$BY$141</c:f>
              <c:numCache>
                <c:formatCode>0.00</c:formatCode>
                <c:ptCount val="4"/>
                <c:pt idx="0">
                  <c:v>147.75434</c:v>
                </c:pt>
                <c:pt idx="1">
                  <c:v>-139.52474</c:v>
                </c:pt>
                <c:pt idx="2">
                  <c:v>-169.78376</c:v>
                </c:pt>
                <c:pt idx="3">
                  <c:v>-171.70908</c:v>
                </c:pt>
              </c:numCache>
            </c:numRef>
          </c:yVal>
          <c:smooth val="0"/>
        </c:ser>
        <c:ser>
          <c:idx val="31"/>
          <c:order val="31"/>
          <c:tx>
            <c:strRef>
              <c:f>'HLTS-Upr Acc@LLO'!$BZ$137</c:f>
              <c:strCache>
                <c:ptCount val="1"/>
                <c:pt idx="0">
                  <c:v>Blade S/N 505</c:v>
                </c:pt>
              </c:strCache>
            </c:strRef>
          </c:tx>
          <c:xVal>
            <c:numRef>
              <c:f>'HLTS-Upr Acc@LLO'!$AT$138:$AT$141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18.225</c:v>
                </c:pt>
                <c:pt idx="2">
                  <c:v>22.223</c:v>
                </c:pt>
                <c:pt idx="3">
                  <c:v>22.223</c:v>
                </c:pt>
              </c:numCache>
            </c:numRef>
          </c:xVal>
          <c:yVal>
            <c:numRef>
              <c:f>'HLTS-Upr Acc@LLO'!$BZ$138:$BZ$141</c:f>
              <c:numCache>
                <c:formatCode>0.00</c:formatCode>
                <c:ptCount val="4"/>
                <c:pt idx="0">
                  <c:v>147.19046</c:v>
                </c:pt>
                <c:pt idx="1">
                  <c:v>-141.26718</c:v>
                </c:pt>
                <c:pt idx="2">
                  <c:v>-172.04436</c:v>
                </c:pt>
                <c:pt idx="3">
                  <c:v>-171.94276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767016"/>
        <c:axId val="569773416"/>
      </c:scatterChart>
      <c:valAx>
        <c:axId val="5697670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773416"/>
        <c:crosses val="autoZero"/>
        <c:crossBetween val="midCat"/>
      </c:valAx>
      <c:valAx>
        <c:axId val="569773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7670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4437650489632"/>
          <c:y val="0.0783230296502738"/>
          <c:w val="0.0403973452754942"/>
          <c:h val="0.8501089705326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4" r="0.750000000000004" t="1.0" header="0.5" footer="0.5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8"/>
          <c:w val="0.773185483870967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029640"/>
        <c:axId val="570037656"/>
      </c:scatterChart>
      <c:valAx>
        <c:axId val="570029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8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0037656"/>
        <c:crossesAt val="0.0"/>
        <c:crossBetween val="midCat"/>
      </c:valAx>
      <c:valAx>
        <c:axId val="570037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002964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508064516129"/>
          <c:y val="0.331373166589475"/>
          <c:w val="0.106854838709677"/>
          <c:h val="0.3470594410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8"/>
          <c:w val="0.773869346733669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099464"/>
        <c:axId val="570107512"/>
      </c:scatterChart>
      <c:valAx>
        <c:axId val="5700994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0107512"/>
        <c:crosses val="autoZero"/>
        <c:crossBetween val="midCat"/>
      </c:valAx>
      <c:valAx>
        <c:axId val="570107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00994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427135678392"/>
          <c:y val="0.331373166589475"/>
          <c:w val="0.106532663316583"/>
          <c:h val="0.3470594410992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8"/>
          <c:w val="0.773185483870967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368024"/>
        <c:axId val="570376040"/>
      </c:scatterChart>
      <c:valAx>
        <c:axId val="5703680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8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0376040"/>
        <c:crossesAt val="0.0"/>
        <c:crossBetween val="midCat"/>
      </c:valAx>
      <c:valAx>
        <c:axId val="570376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036802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508064516129"/>
          <c:y val="0.331373166589475"/>
          <c:w val="0.106854838709677"/>
          <c:h val="0.3470594410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8"/>
          <c:w val="0.773869346733669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453656"/>
        <c:axId val="570461704"/>
      </c:scatterChart>
      <c:valAx>
        <c:axId val="5704536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0461704"/>
        <c:crosses val="autoZero"/>
        <c:crossBetween val="midCat"/>
      </c:valAx>
      <c:valAx>
        <c:axId val="570461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04536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427135678392"/>
          <c:y val="0.331373166589475"/>
          <c:w val="0.106532663316583"/>
          <c:h val="0.3470594410992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8"/>
          <c:w val="0.773185483870967"/>
          <c:h val="0.71176606879225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858296"/>
        <c:axId val="570866312"/>
      </c:scatterChart>
      <c:valAx>
        <c:axId val="5708582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8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0866312"/>
        <c:crossesAt val="0.0"/>
        <c:crossBetween val="midCat"/>
      </c:valAx>
      <c:valAx>
        <c:axId val="570866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08582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508064516129"/>
          <c:y val="0.331373166589476"/>
          <c:w val="0.106854838709677"/>
          <c:h val="0.3470594410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7096774193548"/>
          <c:y val="0.149019893190666"/>
          <c:w val="0.740927419354844"/>
          <c:h val="0.711766068792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'Lower HLTS (ATM)'!$W$95</c:f>
              <c:strCache>
                <c:ptCount val="1"/>
                <c:pt idx="0">
                  <c:v>Blade S/N 001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'Lower HLTS (ATM)'!$V$96:$V$98</c:f>
              <c:numCache>
                <c:formatCode>0.000</c:formatCode>
                <c:ptCount val="3"/>
                <c:pt idx="0">
                  <c:v>3.09</c:v>
                </c:pt>
                <c:pt idx="1">
                  <c:v>5.09</c:v>
                </c:pt>
                <c:pt idx="2">
                  <c:v>6.09</c:v>
                </c:pt>
              </c:numCache>
            </c:numRef>
          </c:xVal>
          <c:yVal>
            <c:numRef>
              <c:f>'Lower HLTS (ATM)'!$W$96:$W$98</c:f>
              <c:numCache>
                <c:formatCode>0.00</c:formatCode>
                <c:ptCount val="3"/>
                <c:pt idx="0">
                  <c:v>21.9202</c:v>
                </c:pt>
                <c:pt idx="1">
                  <c:v>38.7858</c:v>
                </c:pt>
                <c:pt idx="2">
                  <c:v>47.4218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'Lower HLTS (ATM)'!$X$95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'Lower HLTS (ATM)'!$V$96:$V$98</c:f>
              <c:numCache>
                <c:formatCode>0.000</c:formatCode>
                <c:ptCount val="3"/>
                <c:pt idx="0">
                  <c:v>3.09</c:v>
                </c:pt>
                <c:pt idx="1">
                  <c:v>5.09</c:v>
                </c:pt>
                <c:pt idx="2">
                  <c:v>6.09</c:v>
                </c:pt>
              </c:numCache>
            </c:numRef>
          </c:xVal>
          <c:yVal>
            <c:numRef>
              <c:f>'Lower HLTS (ATM)'!$X$96:$X$98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'Lower HLTS (ATM)'!$Y$95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'Lower HLTS (ATM)'!$V$96:$V$98</c:f>
              <c:numCache>
                <c:formatCode>0.000</c:formatCode>
                <c:ptCount val="3"/>
                <c:pt idx="0">
                  <c:v>3.09</c:v>
                </c:pt>
                <c:pt idx="1">
                  <c:v>5.09</c:v>
                </c:pt>
                <c:pt idx="2">
                  <c:v>6.09</c:v>
                </c:pt>
              </c:numCache>
            </c:numRef>
          </c:xVal>
          <c:yVal>
            <c:numRef>
              <c:f>'Lower HLTS (ATM)'!$Y$96:$Y$98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'Lower HLTS (ATM)'!$Z$95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'Lower HLTS (ATM)'!$V$96:$V$98</c:f>
              <c:numCache>
                <c:formatCode>0.000</c:formatCode>
                <c:ptCount val="3"/>
                <c:pt idx="0">
                  <c:v>3.09</c:v>
                </c:pt>
                <c:pt idx="1">
                  <c:v>5.09</c:v>
                </c:pt>
                <c:pt idx="2">
                  <c:v>6.09</c:v>
                </c:pt>
              </c:numCache>
            </c:numRef>
          </c:xVal>
          <c:yVal>
            <c:numRef>
              <c:f>'Lower HLTS (ATM)'!$Z$96:$Z$98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'Lower HLTS (ATM)'!$AA$95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'Lower HLTS (ATM)'!$V$96:$V$98</c:f>
              <c:numCache>
                <c:formatCode>0.000</c:formatCode>
                <c:ptCount val="3"/>
                <c:pt idx="0">
                  <c:v>3.09</c:v>
                </c:pt>
                <c:pt idx="1">
                  <c:v>5.09</c:v>
                </c:pt>
                <c:pt idx="2">
                  <c:v>6.09</c:v>
                </c:pt>
              </c:numCache>
            </c:numRef>
          </c:xVal>
          <c:yVal>
            <c:numRef>
              <c:f>'Lower HLTS (ATM)'!$AA$96:$AA$98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'Lower HLTS (ATM)'!$AB$95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'Lower HLTS (ATM)'!$V$96:$V$98</c:f>
              <c:numCache>
                <c:formatCode>0.000</c:formatCode>
                <c:ptCount val="3"/>
                <c:pt idx="0">
                  <c:v>3.09</c:v>
                </c:pt>
                <c:pt idx="1">
                  <c:v>5.09</c:v>
                </c:pt>
                <c:pt idx="2">
                  <c:v>6.09</c:v>
                </c:pt>
              </c:numCache>
            </c:numRef>
          </c:xVal>
          <c:yVal>
            <c:numRef>
              <c:f>'Lower HLTS (ATM)'!$AB$96:$AB$98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'Lower HLTS (ATM)'!$AC$95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'Lower HLTS (ATM)'!$V$96:$V$98</c:f>
              <c:numCache>
                <c:formatCode>0.000</c:formatCode>
                <c:ptCount val="3"/>
                <c:pt idx="0">
                  <c:v>3.09</c:v>
                </c:pt>
                <c:pt idx="1">
                  <c:v>5.09</c:v>
                </c:pt>
                <c:pt idx="2">
                  <c:v>6.09</c:v>
                </c:pt>
              </c:numCache>
            </c:numRef>
          </c:xVal>
          <c:yVal>
            <c:numRef>
              <c:f>'Lower HLTS (ATM)'!$AC$96:$AC$98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'Lower HLTS (ATM)'!$AD$95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'Lower HLTS (ATM)'!$V$96:$V$98</c:f>
              <c:numCache>
                <c:formatCode>0.000</c:formatCode>
                <c:ptCount val="3"/>
                <c:pt idx="0">
                  <c:v>3.09</c:v>
                </c:pt>
                <c:pt idx="1">
                  <c:v>5.09</c:v>
                </c:pt>
                <c:pt idx="2">
                  <c:v>6.09</c:v>
                </c:pt>
              </c:numCache>
            </c:numRef>
          </c:xVal>
          <c:yVal>
            <c:numRef>
              <c:f>'Lower HLTS (ATM)'!$AD$96:$AD$98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5199192"/>
        <c:axId val="565207400"/>
      </c:scatterChart>
      <c:valAx>
        <c:axId val="5651991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2439516129032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207400"/>
        <c:crossesAt val="0.0"/>
        <c:crossBetween val="midCat"/>
      </c:valAx>
      <c:valAx>
        <c:axId val="565207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19919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60887096774198"/>
          <c:y val="0.331373166589474"/>
          <c:w val="0.131048387096768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8"/>
          <c:w val="0.773869346733669"/>
          <c:h val="0.71176606879225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928232"/>
        <c:axId val="570936280"/>
      </c:scatterChart>
      <c:valAx>
        <c:axId val="5709282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0936280"/>
        <c:crosses val="autoZero"/>
        <c:crossBetween val="midCat"/>
      </c:valAx>
      <c:valAx>
        <c:axId val="570936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092823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427135678392"/>
          <c:y val="0.331373166589476"/>
          <c:w val="0.106532663316583"/>
          <c:h val="0.3470594410992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6451612903227"/>
          <c:y val="0.149019893190668"/>
          <c:w val="0.773185483870967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069208"/>
        <c:axId val="571077224"/>
      </c:scatterChart>
      <c:valAx>
        <c:axId val="571069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8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077224"/>
        <c:crossesAt val="0.0"/>
        <c:crossBetween val="midCat"/>
      </c:valAx>
      <c:valAx>
        <c:axId val="57107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0692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508064516129"/>
          <c:y val="0.331373166589475"/>
          <c:w val="0.106854838709677"/>
          <c:h val="0.3470594410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8"/>
          <c:w val="0.773869346733669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138584"/>
        <c:axId val="571146632"/>
      </c:scatterChart>
      <c:valAx>
        <c:axId val="5711385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146632"/>
        <c:crosses val="autoZero"/>
        <c:crossBetween val="midCat"/>
      </c:valAx>
      <c:valAx>
        <c:axId val="571146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1385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427135678392"/>
          <c:y val="0.331373166589475"/>
          <c:w val="0.106532663316583"/>
          <c:h val="0.3470594410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816132078918"/>
          <c:y val="0.0156864803664248"/>
          <c:w val="0.773185483870967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xVal>
          <c:yVal>
            <c:numLit>
              <c:formatCode>General</c:formatCode>
              <c:ptCount val="3"/>
              <c:pt idx="0">
                <c:v>0.0</c:v>
              </c:pt>
              <c:pt idx="1">
                <c:v>0.0</c:v>
              </c:pt>
              <c:pt idx="2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324712"/>
        <c:axId val="571332728"/>
      </c:scatterChart>
      <c:valAx>
        <c:axId val="5713247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32459677419358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332728"/>
        <c:crossesAt val="0.0"/>
        <c:crossBetween val="midCat"/>
      </c:valAx>
      <c:valAx>
        <c:axId val="57133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3247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508064516129"/>
          <c:y val="0.331373166589475"/>
          <c:w val="0.106854838709677"/>
          <c:h val="0.3470594410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4422110552764"/>
          <c:y val="0.149019893190668"/>
          <c:w val="0.773869346733669"/>
          <c:h val="0.711766068792251"/>
        </c:manualLayout>
      </c:layout>
      <c:scatterChart>
        <c:scatterStyle val="lineMarker"/>
        <c:varyColors val="0"/>
        <c:ser>
          <c:idx val="0"/>
          <c:order val="0"/>
          <c:tx>
            <c:v>Blade S/N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1"/>
          <c:order val="1"/>
          <c:tx>
            <c:v>Blade S/N 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2"/>
          <c:order val="2"/>
          <c:tx>
            <c:v>Blade S/N 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3"/>
          <c:order val="3"/>
          <c:tx>
            <c:v>Blade S/N 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4"/>
          <c:order val="4"/>
          <c:tx>
            <c:v>Blade S/N 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5"/>
          <c:order val="5"/>
          <c:tx>
            <c:v>Blade S/N 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6"/>
          <c:order val="6"/>
          <c:tx>
            <c:v>Blade S/N 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ser>
          <c:idx val="7"/>
          <c:order val="7"/>
          <c:tx>
            <c:v>Blade S/N 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xVal>
          <c:yVal>
            <c:numLit>
              <c:formatCode>General</c:formatCode>
              <c:ptCount val="4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394088"/>
        <c:axId val="571402136"/>
      </c:scatterChart>
      <c:valAx>
        <c:axId val="571394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4120603015075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402136"/>
        <c:crosses val="autoZero"/>
        <c:crossBetween val="midCat"/>
      </c:valAx>
      <c:valAx>
        <c:axId val="571402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39408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427135678392"/>
          <c:y val="0.331373166589475"/>
          <c:w val="0.106532663316583"/>
          <c:h val="0.3470594410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964824120603009"/>
          <c:y val="0.149019893190666"/>
          <c:w val="0.74773869346734"/>
          <c:h val="0.711766068792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'Lower HLTS (ATM)'!$W$129</c:f>
              <c:strCache>
                <c:ptCount val="1"/>
                <c:pt idx="0">
                  <c:v>Blade S/N 003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'Lower HLTS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6.09</c:v>
                </c:pt>
                <c:pt idx="2">
                  <c:v>7.29</c:v>
                </c:pt>
                <c:pt idx="3">
                  <c:v>7.29</c:v>
                </c:pt>
              </c:numCache>
            </c:numRef>
          </c:xVal>
          <c:yVal>
            <c:numRef>
              <c:f>'Lower HLTS (ATM)'!$W$130:$W$133</c:f>
              <c:numCache>
                <c:formatCode>0.00</c:formatCode>
                <c:ptCount val="4"/>
                <c:pt idx="0">
                  <c:v>0.0</c:v>
                </c:pt>
                <c:pt idx="1">
                  <c:v>47.8536</c:v>
                </c:pt>
                <c:pt idx="2">
                  <c:v>57.4802</c:v>
                </c:pt>
                <c:pt idx="3">
                  <c:v>57.4802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'Lower HLTS (ATM)'!$X$129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'Lower HLTS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6.09</c:v>
                </c:pt>
                <c:pt idx="2">
                  <c:v>7.29</c:v>
                </c:pt>
                <c:pt idx="3">
                  <c:v>7.29</c:v>
                </c:pt>
              </c:numCache>
            </c:numRef>
          </c:xVal>
          <c:yVal>
            <c:numRef>
              <c:f>'Lower HLTS (ATM)'!$X$130:$X$133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'Lower HLTS (ATM)'!$Y$129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'Lower HLTS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6.09</c:v>
                </c:pt>
                <c:pt idx="2">
                  <c:v>7.29</c:v>
                </c:pt>
                <c:pt idx="3">
                  <c:v>7.29</c:v>
                </c:pt>
              </c:numCache>
            </c:numRef>
          </c:xVal>
          <c:yVal>
            <c:numRef>
              <c:f>'Lower HLTS (ATM)'!$Y$130:$Y$133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'Lower HLTS (ATM)'!$Z$129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'Lower HLTS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6.09</c:v>
                </c:pt>
                <c:pt idx="2">
                  <c:v>7.29</c:v>
                </c:pt>
                <c:pt idx="3">
                  <c:v>7.29</c:v>
                </c:pt>
              </c:numCache>
            </c:numRef>
          </c:xVal>
          <c:yVal>
            <c:numRef>
              <c:f>'Lower HLTS (ATM)'!$Z$130:$Z$133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'Lower HLTS (ATM)'!$AA$129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'Lower HLTS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6.09</c:v>
                </c:pt>
                <c:pt idx="2">
                  <c:v>7.29</c:v>
                </c:pt>
                <c:pt idx="3">
                  <c:v>7.29</c:v>
                </c:pt>
              </c:numCache>
            </c:numRef>
          </c:xVal>
          <c:yVal>
            <c:numRef>
              <c:f>'Lower HLTS (ATM)'!$AA$130:$AA$133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'Lower HLTS (ATM)'!$AB$129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'Lower HLTS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6.09</c:v>
                </c:pt>
                <c:pt idx="2">
                  <c:v>7.29</c:v>
                </c:pt>
                <c:pt idx="3">
                  <c:v>7.29</c:v>
                </c:pt>
              </c:numCache>
            </c:numRef>
          </c:xVal>
          <c:yVal>
            <c:numRef>
              <c:f>'Lower HLTS (ATM)'!$AB$130:$AB$133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'Lower HLTS (ATM)'!$AC$129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'Lower HLTS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6.09</c:v>
                </c:pt>
                <c:pt idx="2">
                  <c:v>7.29</c:v>
                </c:pt>
                <c:pt idx="3">
                  <c:v>7.29</c:v>
                </c:pt>
              </c:numCache>
            </c:numRef>
          </c:xVal>
          <c:yVal>
            <c:numRef>
              <c:f>'Lower HLTS (ATM)'!$AC$130:$AC$133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'Lower HLTS (ATM)'!$AD$129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'Lower HLTS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6.09</c:v>
                </c:pt>
                <c:pt idx="2">
                  <c:v>7.29</c:v>
                </c:pt>
                <c:pt idx="3">
                  <c:v>7.29</c:v>
                </c:pt>
              </c:numCache>
            </c:numRef>
          </c:xVal>
          <c:yVal>
            <c:numRef>
              <c:f>'Lower HLTS (ATM)'!$AD$130:$AD$133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5281368"/>
        <c:axId val="565289544"/>
      </c:scatterChart>
      <c:valAx>
        <c:axId val="5652813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Load [kg]</a:t>
                </a:r>
              </a:p>
            </c:rich>
          </c:tx>
          <c:layout>
            <c:manualLayout>
              <c:xMode val="edge"/>
              <c:yMode val="edge"/>
              <c:x val="0.436180904522616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289544"/>
        <c:crosses val="autoZero"/>
        <c:crossBetween val="midCat"/>
      </c:valAx>
      <c:valAx>
        <c:axId val="565289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28136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1306532663321"/>
          <c:y val="0.331373166589474"/>
          <c:w val="0.991959798994975"/>
          <c:h val="0.6784326076887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7096774193548"/>
          <c:y val="0.149019893190666"/>
          <c:w val="0.740927419354844"/>
          <c:h val="0.711766068792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'Lower MC (ATM)'!$W$95</c:f>
              <c:strCache>
                <c:ptCount val="1"/>
                <c:pt idx="0">
                  <c:v>Blade S/N 002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'Lower MC (ATM)'!$V$96:$V$98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1.105</c:v>
                </c:pt>
                <c:pt idx="2">
                  <c:v>1.44</c:v>
                </c:pt>
              </c:numCache>
            </c:numRef>
          </c:xVal>
          <c:yVal>
            <c:numRef>
              <c:f>'Lower MC (ATM)'!$W$96:$W$98</c:f>
              <c:numCache>
                <c:formatCode>0.00</c:formatCode>
                <c:ptCount val="3"/>
                <c:pt idx="0">
                  <c:v>19.8374</c:v>
                </c:pt>
                <c:pt idx="1">
                  <c:v>33.0708</c:v>
                </c:pt>
                <c:pt idx="2">
                  <c:v>44.0944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'Lower MC (ATM)'!$X$95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'Lower MC (ATM)'!$V$96:$V$98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1.105</c:v>
                </c:pt>
                <c:pt idx="2">
                  <c:v>1.44</c:v>
                </c:pt>
              </c:numCache>
            </c:numRef>
          </c:xVal>
          <c:yVal>
            <c:numRef>
              <c:f>'Lower MC (ATM)'!$X$96:$X$98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'Lower MC (ATM)'!$Y$95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'Lower MC (ATM)'!$V$96:$V$98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1.105</c:v>
                </c:pt>
                <c:pt idx="2">
                  <c:v>1.44</c:v>
                </c:pt>
              </c:numCache>
            </c:numRef>
          </c:xVal>
          <c:yVal>
            <c:numRef>
              <c:f>'Lower MC (ATM)'!$Y$96:$Y$98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'Lower MC (ATM)'!$Z$95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'Lower MC (ATM)'!$V$96:$V$98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1.105</c:v>
                </c:pt>
                <c:pt idx="2">
                  <c:v>1.44</c:v>
                </c:pt>
              </c:numCache>
            </c:numRef>
          </c:xVal>
          <c:yVal>
            <c:numRef>
              <c:f>'Lower MC (ATM)'!$Z$96:$Z$98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'Lower MC (ATM)'!$AA$95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'Lower MC (ATM)'!$V$96:$V$98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1.105</c:v>
                </c:pt>
                <c:pt idx="2">
                  <c:v>1.44</c:v>
                </c:pt>
              </c:numCache>
            </c:numRef>
          </c:xVal>
          <c:yVal>
            <c:numRef>
              <c:f>'Lower MC (ATM)'!$AA$96:$AA$98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'Lower MC (ATM)'!$AB$95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'Lower MC (ATM)'!$V$96:$V$98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1.105</c:v>
                </c:pt>
                <c:pt idx="2">
                  <c:v>1.44</c:v>
                </c:pt>
              </c:numCache>
            </c:numRef>
          </c:xVal>
          <c:yVal>
            <c:numRef>
              <c:f>'Lower MC (ATM)'!$AB$96:$AB$98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'Lower MC (ATM)'!$AC$95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'Lower MC (ATM)'!$V$96:$V$98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1.105</c:v>
                </c:pt>
                <c:pt idx="2">
                  <c:v>1.44</c:v>
                </c:pt>
              </c:numCache>
            </c:numRef>
          </c:xVal>
          <c:yVal>
            <c:numRef>
              <c:f>'Lower MC (ATM)'!$AC$96:$AC$98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'Lower MC (ATM)'!$AD$95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'Lower MC (ATM)'!$V$96:$V$98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1.105</c:v>
                </c:pt>
                <c:pt idx="2">
                  <c:v>1.44</c:v>
                </c:pt>
              </c:numCache>
            </c:numRef>
          </c:xVal>
          <c:yVal>
            <c:numRef>
              <c:f>'Lower MC (ATM)'!$AD$96:$AD$98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5395576"/>
        <c:axId val="565403784"/>
      </c:scatterChart>
      <c:valAx>
        <c:axId val="5653955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2439516129032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403784"/>
        <c:crossesAt val="0.0"/>
        <c:crossBetween val="midCat"/>
      </c:valAx>
      <c:valAx>
        <c:axId val="565403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95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60887096774198"/>
          <c:y val="0.331373166589474"/>
          <c:w val="0.131048387096768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Overload Test</a:t>
            </a:r>
          </a:p>
        </c:rich>
      </c:tx>
      <c:layout>
        <c:manualLayout>
          <c:xMode val="edge"/>
          <c:yMode val="edge"/>
          <c:x val="0.444221105527638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964824120603009"/>
          <c:y val="0.149019893190666"/>
          <c:w val="0.741708542713572"/>
          <c:h val="0.711766068792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'Lower MC (ATM)'!$W$129</c:f>
              <c:strCache>
                <c:ptCount val="1"/>
                <c:pt idx="0">
                  <c:v>Blade S/N 004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'Lower MC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 (ATM)'!$W$130:$W$133</c:f>
              <c:numCache>
                <c:formatCode>0.00</c:formatCode>
                <c:ptCount val="4"/>
                <c:pt idx="0">
                  <c:v>0.0</c:v>
                </c:pt>
                <c:pt idx="1">
                  <c:v>44.0436</c:v>
                </c:pt>
                <c:pt idx="2">
                  <c:v>52.3748</c:v>
                </c:pt>
                <c:pt idx="3">
                  <c:v>52.451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'Lower MC (ATM)'!$X$129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'Lower MC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 (ATM)'!$X$130:$X$133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'Lower MC (ATM)'!$Y$129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'Lower MC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 (ATM)'!$Y$130:$Y$133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'Lower MC (ATM)'!$Z$129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'Lower MC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 (ATM)'!$Z$130:$Z$133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'Lower MC (ATM)'!$AA$129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'Lower MC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 (ATM)'!$AA$130:$AA$133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'Lower MC (ATM)'!$AB$129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'Lower MC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 (ATM)'!$AB$130:$AB$133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'Lower MC (ATM)'!$AC$129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'Lower MC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 (ATM)'!$AC$130:$AC$133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'Lower MC (ATM)'!$AD$129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'Lower MC (ATM)'!$V$130:$V$133</c:f>
              <c:numCache>
                <c:formatCode>0.000</c:formatCode>
                <c:ptCount val="4"/>
                <c:pt idx="0" formatCode="General">
                  <c:v>0.0</c:v>
                </c:pt>
                <c:pt idx="1">
                  <c:v>1.435</c:v>
                </c:pt>
                <c:pt idx="2">
                  <c:v>1.7</c:v>
                </c:pt>
                <c:pt idx="3">
                  <c:v>1.7</c:v>
                </c:pt>
              </c:numCache>
            </c:numRef>
          </c:xVal>
          <c:yVal>
            <c:numRef>
              <c:f>'Lower MC (ATM)'!$AD$130:$AD$133</c:f>
              <c:numCache>
                <c:formatCode>0.00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5476776"/>
        <c:axId val="565484904"/>
      </c:scatterChart>
      <c:valAx>
        <c:axId val="5654767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Load [kg]</a:t>
                </a:r>
              </a:p>
            </c:rich>
          </c:tx>
          <c:layout>
            <c:manualLayout>
              <c:xMode val="edge"/>
              <c:yMode val="edge"/>
              <c:x val="0.433165829145729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484904"/>
        <c:crosses val="autoZero"/>
        <c:crossBetween val="midCat"/>
      </c:valAx>
      <c:valAx>
        <c:axId val="565484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Deflection [mm]</a:t>
                </a:r>
              </a:p>
            </c:rich>
          </c:tx>
          <c:layout>
            <c:manualLayout>
              <c:xMode val="edge"/>
              <c:yMode val="edge"/>
              <c:x val="0.0160804020100503"/>
              <c:y val="0.392157686171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47677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1306532663321"/>
          <c:y val="0.331373166589474"/>
          <c:w val="0.991959798994975"/>
          <c:h val="0.6784326076887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Linearity Test</a:t>
            </a:r>
          </a:p>
        </c:rich>
      </c:tx>
      <c:layout>
        <c:manualLayout>
          <c:xMode val="edge"/>
          <c:yMode val="edge"/>
          <c:x val="0.445564516129032"/>
          <c:y val="0.02941176470588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7096774193548"/>
          <c:y val="0.149019893190666"/>
          <c:w val="0.740927419354844"/>
          <c:h val="0.711766068792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'Lower MC, Alter (ATM)'!$W$95</c:f>
              <c:strCache>
                <c:ptCount val="1"/>
                <c:pt idx="0">
                  <c:v>Blade S/N 003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'Lower MC, Alter (ATM)'!$V$96:$V$98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1.105</c:v>
                </c:pt>
                <c:pt idx="2">
                  <c:v>1.44</c:v>
                </c:pt>
              </c:numCache>
            </c:numRef>
          </c:xVal>
          <c:yVal>
            <c:numRef>
              <c:f>'Lower MC, Alter (ATM)'!$W$96:$W$98</c:f>
              <c:numCache>
                <c:formatCode>0.00</c:formatCode>
                <c:ptCount val="3"/>
                <c:pt idx="0">
                  <c:v>25.4</c:v>
                </c:pt>
                <c:pt idx="1">
                  <c:v>58.2168</c:v>
                </c:pt>
                <c:pt idx="2">
                  <c:v>83.439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'Lower MC, Alter (ATM)'!$X$95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'Lower MC, Alter (ATM)'!$V$96:$V$98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1.105</c:v>
                </c:pt>
                <c:pt idx="2">
                  <c:v>1.44</c:v>
                </c:pt>
              </c:numCache>
            </c:numRef>
          </c:xVal>
          <c:yVal>
            <c:numRef>
              <c:f>'Lower MC, Alter (ATM)'!$X$96:$X$98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'Lower MC, Alter (ATM)'!$Y$95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'Lower MC, Alter (ATM)'!$V$96:$V$98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1.105</c:v>
                </c:pt>
                <c:pt idx="2">
                  <c:v>1.44</c:v>
                </c:pt>
              </c:numCache>
            </c:numRef>
          </c:xVal>
          <c:yVal>
            <c:numRef>
              <c:f>'Lower MC, Alter (ATM)'!$Y$96:$Y$98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'Lower MC, Alter (ATM)'!$Z$95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'Lower MC, Alter (ATM)'!$V$96:$V$98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1.105</c:v>
                </c:pt>
                <c:pt idx="2">
                  <c:v>1.44</c:v>
                </c:pt>
              </c:numCache>
            </c:numRef>
          </c:xVal>
          <c:yVal>
            <c:numRef>
              <c:f>'Lower MC, Alter (ATM)'!$Z$96:$Z$98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'Lower MC, Alter (ATM)'!$AA$95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'Lower MC, Alter (ATM)'!$V$96:$V$98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1.105</c:v>
                </c:pt>
                <c:pt idx="2">
                  <c:v>1.44</c:v>
                </c:pt>
              </c:numCache>
            </c:numRef>
          </c:xVal>
          <c:yVal>
            <c:numRef>
              <c:f>'Lower MC, Alter (ATM)'!$AA$96:$AA$98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'Lower MC, Alter (ATM)'!$AB$95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'Lower MC, Alter (ATM)'!$V$96:$V$98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1.105</c:v>
                </c:pt>
                <c:pt idx="2">
                  <c:v>1.44</c:v>
                </c:pt>
              </c:numCache>
            </c:numRef>
          </c:xVal>
          <c:yVal>
            <c:numRef>
              <c:f>'Lower MC, Alter (ATM)'!$AB$96:$AB$98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'Lower MC, Alter (ATM)'!$AC$95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'Lower MC, Alter (ATM)'!$V$96:$V$98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1.105</c:v>
                </c:pt>
                <c:pt idx="2">
                  <c:v>1.44</c:v>
                </c:pt>
              </c:numCache>
            </c:numRef>
          </c:xVal>
          <c:yVal>
            <c:numRef>
              <c:f>'Lower MC, Alter (ATM)'!$AC$96:$AC$98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'Lower MC, Alter (ATM)'!$AD$95</c:f>
              <c:strCache>
                <c:ptCount val="1"/>
                <c:pt idx="0">
                  <c:v>Blade S/N 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'Lower MC, Alter (ATM)'!$V$96:$V$98</c:f>
              <c:numCache>
                <c:formatCode>0.000</c:formatCode>
                <c:ptCount val="3"/>
                <c:pt idx="0">
                  <c:v>0.705</c:v>
                </c:pt>
                <c:pt idx="1">
                  <c:v>1.105</c:v>
                </c:pt>
                <c:pt idx="2">
                  <c:v>1.44</c:v>
                </c:pt>
              </c:numCache>
            </c:numRef>
          </c:xVal>
          <c:yVal>
            <c:numRef>
              <c:f>'Lower MC, Alter (ATM)'!$AD$96:$AD$98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5591416"/>
        <c:axId val="565599688"/>
      </c:scatterChart>
      <c:valAx>
        <c:axId val="5655914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[kg]</a:t>
                </a:r>
              </a:p>
            </c:rich>
          </c:tx>
          <c:layout>
            <c:manualLayout>
              <c:xMode val="edge"/>
              <c:yMode val="edge"/>
              <c:x val="0.424395161290324"/>
              <c:y val="0.9235312644742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599688"/>
        <c:crossesAt val="0.0"/>
        <c:crossBetween val="midCat"/>
      </c:valAx>
      <c:valAx>
        <c:axId val="565599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Change in Height [mm]</a:t>
                </a:r>
              </a:p>
            </c:rich>
          </c:tx>
          <c:layout>
            <c:manualLayout>
              <c:xMode val="edge"/>
              <c:yMode val="edge"/>
              <c:x val="0.0161290322580645"/>
              <c:y val="0.3450986567855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59141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60887096774198"/>
          <c:y val="0.331373166589474"/>
          <c:w val="0.13104838709677"/>
          <c:h val="0.347059441099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3" r="0.750000000000003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4" Type="http://schemas.openxmlformats.org/officeDocument/2006/relationships/chart" Target="../charts/chart28.xml"/><Relationship Id="rId5" Type="http://schemas.openxmlformats.org/officeDocument/2006/relationships/chart" Target="../charts/chart29.xml"/><Relationship Id="rId6" Type="http://schemas.openxmlformats.org/officeDocument/2006/relationships/chart" Target="../charts/chart30.xml"/><Relationship Id="rId1" Type="http://schemas.openxmlformats.org/officeDocument/2006/relationships/chart" Target="../charts/chart25.xml"/><Relationship Id="rId2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4" Type="http://schemas.openxmlformats.org/officeDocument/2006/relationships/chart" Target="../charts/chart34.xml"/><Relationship Id="rId5" Type="http://schemas.openxmlformats.org/officeDocument/2006/relationships/chart" Target="../charts/chart35.xml"/><Relationship Id="rId6" Type="http://schemas.openxmlformats.org/officeDocument/2006/relationships/chart" Target="../charts/chart36.xml"/><Relationship Id="rId1" Type="http://schemas.openxmlformats.org/officeDocument/2006/relationships/chart" Target="../charts/chart31.xml"/><Relationship Id="rId2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4" Type="http://schemas.openxmlformats.org/officeDocument/2006/relationships/chart" Target="../charts/chart42.xml"/><Relationship Id="rId5" Type="http://schemas.openxmlformats.org/officeDocument/2006/relationships/chart" Target="../charts/chart43.xml"/><Relationship Id="rId6" Type="http://schemas.openxmlformats.org/officeDocument/2006/relationships/chart" Target="../charts/chart44.xml"/><Relationship Id="rId1" Type="http://schemas.openxmlformats.org/officeDocument/2006/relationships/chart" Target="../charts/chart39.xml"/><Relationship Id="rId2" Type="http://schemas.openxmlformats.org/officeDocument/2006/relationships/chart" Target="../charts/chart4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Relationship Id="rId2" Type="http://schemas.openxmlformats.org/officeDocument/2006/relationships/chart" Target="../charts/chart4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Relationship Id="rId2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Relationship Id="rId2" Type="http://schemas.openxmlformats.org/officeDocument/2006/relationships/chart" Target="../charts/chart5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Relationship Id="rId2" Type="http://schemas.openxmlformats.org/officeDocument/2006/relationships/chart" Target="../charts/chart5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Relationship Id="rId2" Type="http://schemas.openxmlformats.org/officeDocument/2006/relationships/chart" Target="../charts/chart5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4" Type="http://schemas.openxmlformats.org/officeDocument/2006/relationships/chart" Target="../charts/chart16.xml"/><Relationship Id="rId5" Type="http://schemas.openxmlformats.org/officeDocument/2006/relationships/chart" Target="../charts/chart17.xml"/><Relationship Id="rId6" Type="http://schemas.openxmlformats.org/officeDocument/2006/relationships/chart" Target="../charts/chart18.xml"/><Relationship Id="rId1" Type="http://schemas.openxmlformats.org/officeDocument/2006/relationships/chart" Target="../charts/chart13.xml"/><Relationship Id="rId2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4" Type="http://schemas.openxmlformats.org/officeDocument/2006/relationships/chart" Target="../charts/chart22.xml"/><Relationship Id="rId5" Type="http://schemas.openxmlformats.org/officeDocument/2006/relationships/chart" Target="../charts/chart23.xml"/><Relationship Id="rId6" Type="http://schemas.openxmlformats.org/officeDocument/2006/relationships/chart" Target="../charts/chart24.xml"/><Relationship Id="rId1" Type="http://schemas.openxmlformats.org/officeDocument/2006/relationships/chart" Target="../charts/chart19.xml"/><Relationship Id="rId2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48</xdr:row>
      <xdr:rowOff>9525</xdr:rowOff>
    </xdr:from>
    <xdr:to>
      <xdr:col>1</xdr:col>
      <xdr:colOff>3924300</xdr:colOff>
      <xdr:row>72</xdr:row>
      <xdr:rowOff>133350</xdr:rowOff>
    </xdr:to>
    <xdr:pic>
      <xdr:nvPicPr>
        <xdr:cNvPr id="1255" name="Picture 2" descr="blade testing measurement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430" t="26888" r="29990" b="13680"/>
        <a:stretch>
          <a:fillRect/>
        </a:stretch>
      </xdr:blipFill>
      <xdr:spPr bwMode="auto">
        <a:xfrm>
          <a:off x="9525" y="7781925"/>
          <a:ext cx="6267450" cy="4010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3924300</xdr:colOff>
      <xdr:row>48</xdr:row>
      <xdr:rowOff>9525</xdr:rowOff>
    </xdr:from>
    <xdr:to>
      <xdr:col>1</xdr:col>
      <xdr:colOff>9963150</xdr:colOff>
      <xdr:row>72</xdr:row>
      <xdr:rowOff>142875</xdr:rowOff>
    </xdr:to>
    <xdr:pic>
      <xdr:nvPicPr>
        <xdr:cNvPr id="1256" name="Picture 10" descr="delta referenc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76975" y="7781925"/>
          <a:ext cx="6038850" cy="4019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92</xdr:row>
      <xdr:rowOff>0</xdr:rowOff>
    </xdr:from>
    <xdr:to>
      <xdr:col>37</xdr:col>
      <xdr:colOff>0</xdr:colOff>
      <xdr:row>122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37</xdr:col>
      <xdr:colOff>0</xdr:colOff>
      <xdr:row>158</xdr:row>
      <xdr:rowOff>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92</xdr:row>
      <xdr:rowOff>0</xdr:rowOff>
    </xdr:from>
    <xdr:to>
      <xdr:col>13</xdr:col>
      <xdr:colOff>0</xdr:colOff>
      <xdr:row>122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13</xdr:col>
      <xdr:colOff>0</xdr:colOff>
      <xdr:row>158</xdr:row>
      <xdr:rowOff>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92</xdr:row>
      <xdr:rowOff>0</xdr:rowOff>
    </xdr:from>
    <xdr:to>
      <xdr:col>41</xdr:col>
      <xdr:colOff>0</xdr:colOff>
      <xdr:row>122</xdr:row>
      <xdr:rowOff>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41</xdr:col>
      <xdr:colOff>0</xdr:colOff>
      <xdr:row>158</xdr:row>
      <xdr:rowOff>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92</xdr:row>
      <xdr:rowOff>0</xdr:rowOff>
    </xdr:from>
    <xdr:to>
      <xdr:col>35</xdr:col>
      <xdr:colOff>0</xdr:colOff>
      <xdr:row>122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35</xdr:col>
      <xdr:colOff>0</xdr:colOff>
      <xdr:row>158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92</xdr:row>
      <xdr:rowOff>0</xdr:rowOff>
    </xdr:from>
    <xdr:to>
      <xdr:col>13</xdr:col>
      <xdr:colOff>0</xdr:colOff>
      <xdr:row>122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13</xdr:col>
      <xdr:colOff>0</xdr:colOff>
      <xdr:row>158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92</xdr:row>
      <xdr:rowOff>0</xdr:rowOff>
    </xdr:from>
    <xdr:to>
      <xdr:col>38</xdr:col>
      <xdr:colOff>0</xdr:colOff>
      <xdr:row>122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38</xdr:col>
      <xdr:colOff>0</xdr:colOff>
      <xdr:row>158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508000</xdr:colOff>
      <xdr:row>114</xdr:row>
      <xdr:rowOff>15874</xdr:rowOff>
    </xdr:from>
    <xdr:to>
      <xdr:col>9</xdr:col>
      <xdr:colOff>500062</xdr:colOff>
      <xdr:row>115</xdr:row>
      <xdr:rowOff>150811</xdr:rowOff>
    </xdr:to>
    <xdr:sp macro="" textlink="">
      <xdr:nvSpPr>
        <xdr:cNvPr id="8" name="TextBox 7"/>
        <xdr:cNvSpPr txBox="1"/>
      </xdr:nvSpPr>
      <xdr:spPr>
        <a:xfrm>
          <a:off x="6191250" y="18113374"/>
          <a:ext cx="1905000" cy="2936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Blade Clamp Angle</a:t>
          </a:r>
        </a:p>
        <a:p>
          <a:endParaRPr lang="en-US" sz="1100"/>
        </a:p>
      </xdr:txBody>
    </xdr:sp>
    <xdr:clientData/>
  </xdr:twoCellAnchor>
  <xdr:twoCellAnchor>
    <xdr:from>
      <xdr:col>9</xdr:col>
      <xdr:colOff>579435</xdr:colOff>
      <xdr:row>27</xdr:row>
      <xdr:rowOff>1</xdr:rowOff>
    </xdr:from>
    <xdr:to>
      <xdr:col>23</xdr:col>
      <xdr:colOff>222250</xdr:colOff>
      <xdr:row>57</xdr:row>
      <xdr:rowOff>55562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0.32699</cdr:x>
      <cdr:y>0.02131</cdr:y>
    </cdr:from>
    <cdr:to>
      <cdr:x>0.77174</cdr:x>
      <cdr:y>0.06393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865439" y="103186"/>
          <a:ext cx="3897313" cy="206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1"/>
            <a:t>Average loaded blade tip height Vs Blade clamp angle</a:t>
          </a:r>
        </a:p>
      </cdr:txBody>
    </cdr:sp>
  </cdr:relSizeAnchor>
  <cdr:relSizeAnchor xmlns:cdr="http://schemas.openxmlformats.org/drawingml/2006/chartDrawing">
    <cdr:from>
      <cdr:x>0.40217</cdr:x>
      <cdr:y>0.90492</cdr:y>
    </cdr:from>
    <cdr:to>
      <cdr:x>0.59511</cdr:x>
      <cdr:y>0.96557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524252" y="4381499"/>
          <a:ext cx="1690686" cy="293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1"/>
            <a:t>Blade Clamp Angle</a:t>
          </a:r>
        </a:p>
      </cdr:txBody>
    </cdr:sp>
  </cdr:relSizeAnchor>
  <cdr:relSizeAnchor xmlns:cdr="http://schemas.openxmlformats.org/drawingml/2006/chartDrawing">
    <cdr:from>
      <cdr:x>0.0308</cdr:x>
      <cdr:y>0.18197</cdr:y>
    </cdr:from>
    <cdr:to>
      <cdr:x>0.05707</cdr:x>
      <cdr:y>0.50492</cdr:y>
    </cdr:to>
    <cdr:sp macro="" textlink="">
      <cdr:nvSpPr>
        <cdr:cNvPr id="4" name="TextBox 3"/>
        <cdr:cNvSpPr txBox="1"/>
      </cdr:nvSpPr>
      <cdr:spPr>
        <a:xfrm xmlns:a="http://schemas.openxmlformats.org/drawingml/2006/main" rot="16200000">
          <a:off x="-396873" y="1547812"/>
          <a:ext cx="1563688" cy="2301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1"/>
            <a:t>Deflection (mm)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79375</xdr:colOff>
      <xdr:row>26</xdr:row>
      <xdr:rowOff>23812</xdr:rowOff>
    </xdr:from>
    <xdr:to>
      <xdr:col>23</xdr:col>
      <xdr:colOff>539752</xdr:colOff>
      <xdr:row>56</xdr:row>
      <xdr:rowOff>87311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0.32699</cdr:x>
      <cdr:y>0.02131</cdr:y>
    </cdr:from>
    <cdr:to>
      <cdr:x>0.77174</cdr:x>
      <cdr:y>0.06393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865439" y="103186"/>
          <a:ext cx="3897313" cy="206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1"/>
            <a:t>Average loaded blade tip height Vs Blade clamp angle</a:t>
          </a:r>
        </a:p>
      </cdr:txBody>
    </cdr:sp>
  </cdr:relSizeAnchor>
  <cdr:relSizeAnchor xmlns:cdr="http://schemas.openxmlformats.org/drawingml/2006/chartDrawing">
    <cdr:from>
      <cdr:x>0.40217</cdr:x>
      <cdr:y>0.90492</cdr:y>
    </cdr:from>
    <cdr:to>
      <cdr:x>0.59511</cdr:x>
      <cdr:y>0.96557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524252" y="4381499"/>
          <a:ext cx="1690686" cy="293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1"/>
            <a:t>Blade Clamp Angle</a:t>
          </a:r>
        </a:p>
      </cdr:txBody>
    </cdr:sp>
  </cdr:relSizeAnchor>
  <cdr:relSizeAnchor xmlns:cdr="http://schemas.openxmlformats.org/drawingml/2006/chartDrawing">
    <cdr:from>
      <cdr:x>0.0308</cdr:x>
      <cdr:y>0.18197</cdr:y>
    </cdr:from>
    <cdr:to>
      <cdr:x>0.05707</cdr:x>
      <cdr:y>0.50492</cdr:y>
    </cdr:to>
    <cdr:sp macro="" textlink="">
      <cdr:nvSpPr>
        <cdr:cNvPr id="4" name="TextBox 3"/>
        <cdr:cNvSpPr txBox="1"/>
      </cdr:nvSpPr>
      <cdr:spPr>
        <a:xfrm xmlns:a="http://schemas.openxmlformats.org/drawingml/2006/main" rot="16200000">
          <a:off x="-396873" y="1547812"/>
          <a:ext cx="1563688" cy="2301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1"/>
            <a:t>Deflection (mm)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92</xdr:row>
      <xdr:rowOff>0</xdr:rowOff>
    </xdr:from>
    <xdr:to>
      <xdr:col>41</xdr:col>
      <xdr:colOff>0</xdr:colOff>
      <xdr:row>122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41</xdr:col>
      <xdr:colOff>0</xdr:colOff>
      <xdr:row>158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92</xdr:row>
      <xdr:rowOff>0</xdr:rowOff>
    </xdr:from>
    <xdr:to>
      <xdr:col>13</xdr:col>
      <xdr:colOff>0</xdr:colOff>
      <xdr:row>122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13</xdr:col>
      <xdr:colOff>0</xdr:colOff>
      <xdr:row>158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92</xdr:row>
      <xdr:rowOff>0</xdr:rowOff>
    </xdr:from>
    <xdr:to>
      <xdr:col>46</xdr:col>
      <xdr:colOff>0</xdr:colOff>
      <xdr:row>122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46</xdr:col>
      <xdr:colOff>0</xdr:colOff>
      <xdr:row>158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92</xdr:row>
      <xdr:rowOff>0</xdr:rowOff>
    </xdr:from>
    <xdr:to>
      <xdr:col>37</xdr:col>
      <xdr:colOff>0</xdr:colOff>
      <xdr:row>122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37</xdr:col>
      <xdr:colOff>38100</xdr:colOff>
      <xdr:row>158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92</xdr:row>
      <xdr:rowOff>0</xdr:rowOff>
    </xdr:from>
    <xdr:to>
      <xdr:col>41</xdr:col>
      <xdr:colOff>0</xdr:colOff>
      <xdr:row>122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41</xdr:col>
      <xdr:colOff>38100</xdr:colOff>
      <xdr:row>158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92</xdr:row>
      <xdr:rowOff>0</xdr:rowOff>
    </xdr:from>
    <xdr:to>
      <xdr:col>188</xdr:col>
      <xdr:colOff>0</xdr:colOff>
      <xdr:row>122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188</xdr:col>
      <xdr:colOff>0</xdr:colOff>
      <xdr:row>158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85</xdr:row>
      <xdr:rowOff>0</xdr:rowOff>
    </xdr:from>
    <xdr:to>
      <xdr:col>13</xdr:col>
      <xdr:colOff>0</xdr:colOff>
      <xdr:row>115</xdr:row>
      <xdr:rowOff>0</xdr:rowOff>
    </xdr:to>
    <xdr:graphicFrame macro="">
      <xdr:nvGraphicFramePr>
        <xdr:cNvPr id="145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121</xdr:row>
      <xdr:rowOff>0</xdr:rowOff>
    </xdr:from>
    <xdr:to>
      <xdr:col>13</xdr:col>
      <xdr:colOff>0</xdr:colOff>
      <xdr:row>151</xdr:row>
      <xdr:rowOff>0</xdr:rowOff>
    </xdr:to>
    <xdr:graphicFrame macro="">
      <xdr:nvGraphicFramePr>
        <xdr:cNvPr id="1456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92</xdr:row>
      <xdr:rowOff>0</xdr:rowOff>
    </xdr:from>
    <xdr:to>
      <xdr:col>23</xdr:col>
      <xdr:colOff>0</xdr:colOff>
      <xdr:row>122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23</xdr:col>
      <xdr:colOff>0</xdr:colOff>
      <xdr:row>158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92</xdr:row>
      <xdr:rowOff>0</xdr:rowOff>
    </xdr:from>
    <xdr:to>
      <xdr:col>37</xdr:col>
      <xdr:colOff>0</xdr:colOff>
      <xdr:row>122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37</xdr:col>
      <xdr:colOff>0</xdr:colOff>
      <xdr:row>158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85</xdr:row>
      <xdr:rowOff>0</xdr:rowOff>
    </xdr:from>
    <xdr:to>
      <xdr:col>13</xdr:col>
      <xdr:colOff>0</xdr:colOff>
      <xdr:row>115</xdr:row>
      <xdr:rowOff>0</xdr:rowOff>
    </xdr:to>
    <xdr:graphicFrame macro="">
      <xdr:nvGraphicFramePr>
        <xdr:cNvPr id="166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121</xdr:row>
      <xdr:rowOff>0</xdr:rowOff>
    </xdr:from>
    <xdr:to>
      <xdr:col>13</xdr:col>
      <xdr:colOff>0</xdr:colOff>
      <xdr:row>151</xdr:row>
      <xdr:rowOff>0</xdr:rowOff>
    </xdr:to>
    <xdr:graphicFrame macro="">
      <xdr:nvGraphicFramePr>
        <xdr:cNvPr id="1660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85</xdr:row>
      <xdr:rowOff>0</xdr:rowOff>
    </xdr:from>
    <xdr:to>
      <xdr:col>13</xdr:col>
      <xdr:colOff>0</xdr:colOff>
      <xdr:row>115</xdr:row>
      <xdr:rowOff>0</xdr:rowOff>
    </xdr:to>
    <xdr:graphicFrame macro="">
      <xdr:nvGraphicFramePr>
        <xdr:cNvPr id="186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121</xdr:row>
      <xdr:rowOff>0</xdr:rowOff>
    </xdr:from>
    <xdr:to>
      <xdr:col>13</xdr:col>
      <xdr:colOff>0</xdr:colOff>
      <xdr:row>151</xdr:row>
      <xdr:rowOff>0</xdr:rowOff>
    </xdr:to>
    <xdr:graphicFrame macro="">
      <xdr:nvGraphicFramePr>
        <xdr:cNvPr id="1865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85</xdr:row>
      <xdr:rowOff>0</xdr:rowOff>
    </xdr:from>
    <xdr:to>
      <xdr:col>13</xdr:col>
      <xdr:colOff>0</xdr:colOff>
      <xdr:row>115</xdr:row>
      <xdr:rowOff>0</xdr:rowOff>
    </xdr:to>
    <xdr:graphicFrame macro="">
      <xdr:nvGraphicFramePr>
        <xdr:cNvPr id="207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121</xdr:row>
      <xdr:rowOff>0</xdr:rowOff>
    </xdr:from>
    <xdr:to>
      <xdr:col>13</xdr:col>
      <xdr:colOff>0</xdr:colOff>
      <xdr:row>151</xdr:row>
      <xdr:rowOff>0</xdr:rowOff>
    </xdr:to>
    <xdr:graphicFrame macro="">
      <xdr:nvGraphicFramePr>
        <xdr:cNvPr id="2070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85</xdr:row>
      <xdr:rowOff>0</xdr:rowOff>
    </xdr:from>
    <xdr:to>
      <xdr:col>13</xdr:col>
      <xdr:colOff>0</xdr:colOff>
      <xdr:row>115</xdr:row>
      <xdr:rowOff>0</xdr:rowOff>
    </xdr:to>
    <xdr:graphicFrame macro="">
      <xdr:nvGraphicFramePr>
        <xdr:cNvPr id="247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121</xdr:row>
      <xdr:rowOff>0</xdr:rowOff>
    </xdr:from>
    <xdr:to>
      <xdr:col>13</xdr:col>
      <xdr:colOff>0</xdr:colOff>
      <xdr:row>151</xdr:row>
      <xdr:rowOff>0</xdr:rowOff>
    </xdr:to>
    <xdr:graphicFrame macro="">
      <xdr:nvGraphicFramePr>
        <xdr:cNvPr id="2480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85</xdr:row>
      <xdr:rowOff>0</xdr:rowOff>
    </xdr:from>
    <xdr:to>
      <xdr:col>13</xdr:col>
      <xdr:colOff>0</xdr:colOff>
      <xdr:row>115</xdr:row>
      <xdr:rowOff>0</xdr:rowOff>
    </xdr:to>
    <xdr:graphicFrame macro="">
      <xdr:nvGraphicFramePr>
        <xdr:cNvPr id="268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121</xdr:row>
      <xdr:rowOff>0</xdr:rowOff>
    </xdr:from>
    <xdr:to>
      <xdr:col>13</xdr:col>
      <xdr:colOff>0</xdr:colOff>
      <xdr:row>151</xdr:row>
      <xdr:rowOff>0</xdr:rowOff>
    </xdr:to>
    <xdr:graphicFrame macro="">
      <xdr:nvGraphicFramePr>
        <xdr:cNvPr id="2684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92</xdr:row>
      <xdr:rowOff>0</xdr:rowOff>
    </xdr:from>
    <xdr:to>
      <xdr:col>37</xdr:col>
      <xdr:colOff>0</xdr:colOff>
      <xdr:row>122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37</xdr:col>
      <xdr:colOff>0</xdr:colOff>
      <xdr:row>158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92</xdr:row>
      <xdr:rowOff>0</xdr:rowOff>
    </xdr:from>
    <xdr:to>
      <xdr:col>13</xdr:col>
      <xdr:colOff>0</xdr:colOff>
      <xdr:row>122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13</xdr:col>
      <xdr:colOff>0</xdr:colOff>
      <xdr:row>158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92</xdr:row>
      <xdr:rowOff>0</xdr:rowOff>
    </xdr:from>
    <xdr:to>
      <xdr:col>43</xdr:col>
      <xdr:colOff>0</xdr:colOff>
      <xdr:row>122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43</xdr:col>
      <xdr:colOff>0</xdr:colOff>
      <xdr:row>158</xdr:row>
      <xdr:rowOff>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92</xdr:row>
      <xdr:rowOff>0</xdr:rowOff>
    </xdr:from>
    <xdr:to>
      <xdr:col>14</xdr:col>
      <xdr:colOff>0</xdr:colOff>
      <xdr:row>122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14</xdr:col>
      <xdr:colOff>0</xdr:colOff>
      <xdr:row>158</xdr:row>
      <xdr:rowOff>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92</xdr:row>
      <xdr:rowOff>0</xdr:rowOff>
    </xdr:from>
    <xdr:to>
      <xdr:col>13</xdr:col>
      <xdr:colOff>0</xdr:colOff>
      <xdr:row>122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13</xdr:col>
      <xdr:colOff>0</xdr:colOff>
      <xdr:row>158</xdr:row>
      <xdr:rowOff>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92</xdr:row>
      <xdr:rowOff>0</xdr:rowOff>
    </xdr:from>
    <xdr:to>
      <xdr:col>84</xdr:col>
      <xdr:colOff>0</xdr:colOff>
      <xdr:row>122</xdr:row>
      <xdr:rowOff>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128</xdr:row>
      <xdr:rowOff>0</xdr:rowOff>
    </xdr:from>
    <xdr:to>
      <xdr:col>84</xdr:col>
      <xdr:colOff>0</xdr:colOff>
      <xdr:row>158</xdr:row>
      <xdr:rowOff>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8"/>
  <sheetViews>
    <sheetView workbookViewId="0">
      <selection activeCell="M1" sqref="M1"/>
    </sheetView>
  </sheetViews>
  <sheetFormatPr baseColWidth="10" defaultColWidth="8.83203125" defaultRowHeight="12" x14ac:dyDescent="0"/>
  <sheetData>
    <row r="1" spans="1:1">
      <c r="A1" s="3" t="s">
        <v>625</v>
      </c>
    </row>
    <row r="3" spans="1:1">
      <c r="A3" t="s">
        <v>505</v>
      </c>
    </row>
    <row r="4" spans="1:1">
      <c r="A4" t="s">
        <v>376</v>
      </c>
    </row>
    <row r="5" spans="1:1">
      <c r="A5" t="s">
        <v>386</v>
      </c>
    </row>
    <row r="6" spans="1:1">
      <c r="A6" t="s">
        <v>385</v>
      </c>
    </row>
    <row r="8" spans="1:1">
      <c r="A8" t="s">
        <v>507</v>
      </c>
    </row>
  </sheetData>
  <sheetProtection password="E9FE" sheet="1" objects="1" scenarios="1"/>
  <phoneticPr fontId="3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2" tint="-0.499984740745262"/>
  </sheetPr>
  <dimension ref="A1:W39"/>
  <sheetViews>
    <sheetView zoomScale="125" zoomScaleNormal="125" zoomScalePageLayoutView="125" workbookViewId="0"/>
  </sheetViews>
  <sheetFormatPr baseColWidth="10" defaultColWidth="8.83203125" defaultRowHeight="12" x14ac:dyDescent="0"/>
  <cols>
    <col min="1" max="1" width="24.33203125" customWidth="1"/>
    <col min="3" max="3" width="10.1640625" bestFit="1" customWidth="1"/>
  </cols>
  <sheetData>
    <row r="1" spans="1:23" ht="13" thickBot="1">
      <c r="A1" s="118" t="s">
        <v>633</v>
      </c>
      <c r="B1" s="1195" t="s">
        <v>537</v>
      </c>
      <c r="C1" s="1195"/>
      <c r="D1" s="1195"/>
      <c r="E1" s="1195"/>
      <c r="F1" s="1195"/>
      <c r="G1" s="1196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</row>
    <row r="2" spans="1:23" ht="13" thickBot="1">
      <c r="A2" s="119" t="s">
        <v>634</v>
      </c>
      <c r="B2" s="1197" t="s">
        <v>453</v>
      </c>
      <c r="C2" s="1197"/>
      <c r="D2" s="1197"/>
      <c r="E2" s="1197"/>
      <c r="F2" s="1197"/>
      <c r="G2" s="1198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</row>
    <row r="3" spans="1:23" ht="13" thickBot="1">
      <c r="A3" s="119" t="s">
        <v>325</v>
      </c>
      <c r="B3" s="218">
        <v>4.8680000000000001E-2</v>
      </c>
      <c r="C3" s="88" t="s">
        <v>476</v>
      </c>
      <c r="D3" s="10"/>
      <c r="E3" s="10"/>
      <c r="F3" s="10"/>
      <c r="G3" s="10"/>
      <c r="H3" s="10"/>
      <c r="I3" s="151"/>
      <c r="J3" s="151"/>
      <c r="K3" s="151"/>
      <c r="L3" s="151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13" thickBot="1">
      <c r="A4" s="120" t="s">
        <v>314</v>
      </c>
      <c r="B4" s="143"/>
      <c r="C4" s="88" t="s">
        <v>632</v>
      </c>
      <c r="D4" s="144"/>
      <c r="E4" s="10"/>
      <c r="F4" s="151"/>
      <c r="G4" s="151" t="s">
        <v>320</v>
      </c>
      <c r="H4" s="10"/>
      <c r="I4" s="151"/>
      <c r="J4" s="151"/>
      <c r="K4" s="151"/>
      <c r="L4" s="151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</row>
    <row r="5" spans="1:23" ht="13" thickBot="1">
      <c r="A5" s="77"/>
      <c r="B5" s="78"/>
      <c r="C5" s="10"/>
      <c r="D5" s="10"/>
      <c r="E5" s="10"/>
      <c r="F5" s="10"/>
      <c r="G5" s="144"/>
      <c r="H5" s="10"/>
      <c r="I5" s="10"/>
      <c r="J5" s="10"/>
      <c r="K5" s="10" t="s">
        <v>315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</row>
    <row r="6" spans="1:23" ht="13" thickBot="1">
      <c r="A6" s="126" t="s">
        <v>622</v>
      </c>
      <c r="B6" s="131" t="s">
        <v>476</v>
      </c>
      <c r="C6" s="132" t="s">
        <v>387</v>
      </c>
      <c r="D6" s="10"/>
      <c r="E6" s="10"/>
      <c r="F6" s="10"/>
      <c r="G6" s="10"/>
      <c r="H6" s="10"/>
      <c r="I6" s="151"/>
      <c r="J6" s="151"/>
      <c r="K6" s="151" t="s">
        <v>319</v>
      </c>
      <c r="L6" s="151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</row>
    <row r="7" spans="1:23">
      <c r="A7" s="79" t="s">
        <v>635</v>
      </c>
      <c r="B7" s="133">
        <v>2.5590000000000002</v>
      </c>
      <c r="C7" s="134">
        <f>B7*25.4</f>
        <v>64.998599999999996</v>
      </c>
      <c r="D7" s="10"/>
      <c r="E7" s="10"/>
      <c r="F7" s="10"/>
      <c r="G7" s="10"/>
      <c r="H7" s="10"/>
      <c r="I7" s="10"/>
      <c r="J7" s="10"/>
      <c r="K7" s="151" t="s">
        <v>322</v>
      </c>
      <c r="L7" s="10"/>
      <c r="M7" s="10"/>
      <c r="N7" s="151"/>
      <c r="O7" s="10"/>
      <c r="P7" s="10"/>
      <c r="Q7" s="10"/>
      <c r="R7" s="10"/>
      <c r="S7" s="10"/>
      <c r="T7" s="10"/>
      <c r="U7" s="10"/>
      <c r="V7" s="10"/>
      <c r="W7" s="10"/>
    </row>
    <row r="8" spans="1:23">
      <c r="A8" s="80" t="s">
        <v>636</v>
      </c>
      <c r="B8" s="127">
        <v>1</v>
      </c>
      <c r="C8" s="130">
        <f>B8*25.4</f>
        <v>25.4</v>
      </c>
      <c r="D8" s="10"/>
      <c r="E8" s="10"/>
      <c r="F8" s="10"/>
      <c r="G8" s="144" t="s">
        <v>521</v>
      </c>
      <c r="H8" s="10"/>
      <c r="I8" s="10"/>
      <c r="J8" s="10"/>
      <c r="K8" s="151" t="s">
        <v>323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</row>
    <row r="9" spans="1:23">
      <c r="A9" s="80" t="s">
        <v>621</v>
      </c>
      <c r="B9" s="128">
        <v>8.0699999999999994E-2</v>
      </c>
      <c r="C9" s="130">
        <f>B9*25.4</f>
        <v>2.0497799999999997</v>
      </c>
      <c r="D9" s="10"/>
      <c r="E9" s="10"/>
      <c r="F9" s="10"/>
      <c r="G9" s="10"/>
      <c r="H9" s="10"/>
      <c r="I9" s="10"/>
      <c r="J9" s="10"/>
      <c r="K9" s="151" t="s">
        <v>324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</row>
    <row r="10" spans="1:23">
      <c r="A10" s="80" t="s">
        <v>645</v>
      </c>
      <c r="B10" s="145">
        <v>10.843999999999999</v>
      </c>
      <c r="C10" s="130">
        <f>B10*25.4</f>
        <v>275.43759999999997</v>
      </c>
      <c r="D10" s="10"/>
      <c r="E10" s="151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pans="1:23" ht="16" thickBot="1">
      <c r="A11" s="81" t="s">
        <v>647</v>
      </c>
      <c r="B11" s="129">
        <v>5.7930000000000001</v>
      </c>
      <c r="C11" s="70">
        <f>B11*25.4</f>
        <v>147.1422</v>
      </c>
      <c r="D11" s="10"/>
      <c r="E11" s="215" t="s">
        <v>321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  <row r="12" spans="1:23" ht="13" thickBot="1">
      <c r="A12" s="9"/>
      <c r="B12" s="11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</row>
    <row r="13" spans="1:23" ht="13" thickBot="1">
      <c r="A13" s="1209" t="s">
        <v>462</v>
      </c>
      <c r="B13" s="1210"/>
      <c r="C13" s="1202" t="s">
        <v>618</v>
      </c>
      <c r="D13" s="1203"/>
      <c r="E13" s="1203"/>
      <c r="F13" s="1203"/>
      <c r="G13" s="1203"/>
      <c r="H13" s="1203"/>
      <c r="I13" s="1203"/>
      <c r="J13" s="1203"/>
      <c r="K13" s="1203"/>
      <c r="L13" s="1203"/>
      <c r="M13" s="1204"/>
      <c r="N13" s="1184" t="s">
        <v>619</v>
      </c>
      <c r="O13" s="1214"/>
      <c r="P13" s="1214"/>
      <c r="Q13" s="1214"/>
      <c r="R13" s="1214"/>
      <c r="S13" s="1214"/>
      <c r="T13" s="1214"/>
      <c r="U13" s="1185"/>
      <c r="V13" s="10"/>
      <c r="W13" s="10"/>
    </row>
    <row r="14" spans="1:23" ht="13" thickBot="1">
      <c r="A14" s="1205" t="s">
        <v>637</v>
      </c>
      <c r="B14" s="1206"/>
      <c r="C14" s="146" t="s">
        <v>677</v>
      </c>
      <c r="D14" s="153" t="s">
        <v>675</v>
      </c>
      <c r="E14" s="153" t="s">
        <v>678</v>
      </c>
      <c r="F14" s="153" t="s">
        <v>679</v>
      </c>
      <c r="G14" s="153" t="s">
        <v>680</v>
      </c>
      <c r="H14" s="153"/>
      <c r="I14" s="153"/>
      <c r="J14" s="173"/>
      <c r="K14" s="173"/>
      <c r="L14" s="173"/>
      <c r="M14" s="188"/>
      <c r="N14" s="216" t="s">
        <v>677</v>
      </c>
      <c r="O14" s="217" t="s">
        <v>675</v>
      </c>
      <c r="P14" s="217" t="s">
        <v>678</v>
      </c>
      <c r="Q14" s="217" t="s">
        <v>679</v>
      </c>
      <c r="R14" s="217" t="s">
        <v>680</v>
      </c>
      <c r="S14" s="36"/>
      <c r="T14" s="36"/>
      <c r="U14" s="212"/>
      <c r="V14" s="10"/>
      <c r="W14" s="10"/>
    </row>
    <row r="15" spans="1:23">
      <c r="A15" s="1207" t="s">
        <v>635</v>
      </c>
      <c r="B15" s="1208"/>
      <c r="C15" s="152">
        <v>2.5594999999999999</v>
      </c>
      <c r="D15" s="154">
        <v>2.5619999999999998</v>
      </c>
      <c r="E15" s="154">
        <v>2.5579999999999998</v>
      </c>
      <c r="F15" s="170">
        <v>2.5579999999999998</v>
      </c>
      <c r="G15" s="154">
        <v>2.5579999999999998</v>
      </c>
      <c r="H15" s="154"/>
      <c r="I15" s="154"/>
      <c r="J15" s="174"/>
      <c r="K15" s="174"/>
      <c r="L15" s="174"/>
      <c r="M15" s="174"/>
      <c r="N15" s="107"/>
      <c r="O15" s="108"/>
      <c r="P15" s="108"/>
      <c r="Q15" s="108"/>
      <c r="R15" s="108"/>
      <c r="S15" s="108"/>
      <c r="T15" s="108"/>
      <c r="U15" s="109"/>
      <c r="V15" s="10"/>
      <c r="W15" s="10"/>
    </row>
    <row r="16" spans="1:23">
      <c r="A16" s="1182" t="s">
        <v>636</v>
      </c>
      <c r="B16" s="1183"/>
      <c r="C16" s="148">
        <v>1.002</v>
      </c>
      <c r="D16" s="155">
        <v>1.0009999999999999</v>
      </c>
      <c r="E16" s="155">
        <v>1.0009999999999999</v>
      </c>
      <c r="F16" s="156">
        <v>1</v>
      </c>
      <c r="G16" s="155">
        <v>1</v>
      </c>
      <c r="H16" s="155"/>
      <c r="I16" s="155"/>
      <c r="J16" s="175"/>
      <c r="K16" s="175"/>
      <c r="L16" s="175"/>
      <c r="M16" s="175"/>
      <c r="N16" s="41"/>
      <c r="O16" s="42"/>
      <c r="P16" s="42"/>
      <c r="Q16" s="42"/>
      <c r="R16" s="42"/>
      <c r="S16" s="42"/>
      <c r="T16" s="42"/>
      <c r="U16" s="43"/>
      <c r="V16" s="10"/>
      <c r="W16" s="10"/>
    </row>
    <row r="17" spans="1:23">
      <c r="A17" s="1182" t="s">
        <v>638</v>
      </c>
      <c r="B17" s="1183"/>
      <c r="C17" s="147">
        <v>8.2000000000000003E-2</v>
      </c>
      <c r="D17" s="156">
        <v>7.9000000000000001E-2</v>
      </c>
      <c r="E17" s="156">
        <v>0.08</v>
      </c>
      <c r="F17" s="156">
        <v>0.08</v>
      </c>
      <c r="G17" s="156">
        <v>0.08</v>
      </c>
      <c r="H17" s="156"/>
      <c r="I17" s="156"/>
      <c r="J17" s="176"/>
      <c r="K17" s="176"/>
      <c r="L17" s="176"/>
      <c r="M17" s="176"/>
      <c r="N17" s="41"/>
      <c r="O17" s="42"/>
      <c r="P17" s="42"/>
      <c r="Q17" s="42"/>
      <c r="R17" s="42"/>
      <c r="S17" s="42"/>
      <c r="T17" s="42"/>
      <c r="U17" s="43"/>
      <c r="V17" s="10"/>
      <c r="W17" s="10"/>
    </row>
    <row r="18" spans="1:23">
      <c r="A18" s="1182" t="s">
        <v>639</v>
      </c>
      <c r="B18" s="1183"/>
      <c r="C18" s="147">
        <v>8.2000000000000003E-2</v>
      </c>
      <c r="D18" s="156">
        <v>8.1000000000000003E-2</v>
      </c>
      <c r="E18" s="156">
        <v>7.9000000000000001E-2</v>
      </c>
      <c r="F18" s="156">
        <v>0.08</v>
      </c>
      <c r="G18" s="156">
        <v>8.0500000000000002E-2</v>
      </c>
      <c r="H18" s="156"/>
      <c r="I18" s="156"/>
      <c r="J18" s="176"/>
      <c r="K18" s="176"/>
      <c r="L18" s="176"/>
      <c r="M18" s="176"/>
      <c r="N18" s="41"/>
      <c r="O18" s="42"/>
      <c r="P18" s="42"/>
      <c r="Q18" s="42"/>
      <c r="R18" s="42"/>
      <c r="S18" s="42"/>
      <c r="T18" s="42"/>
      <c r="U18" s="43"/>
      <c r="V18" s="10"/>
      <c r="W18" s="10"/>
    </row>
    <row r="19" spans="1:23">
      <c r="A19" s="1182" t="s">
        <v>640</v>
      </c>
      <c r="B19" s="1183"/>
      <c r="C19" s="147">
        <v>7.9000000000000001E-2</v>
      </c>
      <c r="D19" s="156">
        <v>0.08</v>
      </c>
      <c r="E19" s="156">
        <v>8.1000000000000003E-2</v>
      </c>
      <c r="F19" s="156">
        <v>8.1500000000000003E-2</v>
      </c>
      <c r="G19" s="156">
        <v>0.08</v>
      </c>
      <c r="H19" s="156"/>
      <c r="I19" s="156"/>
      <c r="J19" s="176"/>
      <c r="K19" s="176"/>
      <c r="L19" s="176"/>
      <c r="M19" s="176"/>
      <c r="N19" s="41"/>
      <c r="O19" s="42"/>
      <c r="P19" s="42"/>
      <c r="Q19" s="42"/>
      <c r="R19" s="42"/>
      <c r="S19" s="42"/>
      <c r="T19" s="42"/>
      <c r="U19" s="43"/>
      <c r="V19" s="10"/>
      <c r="W19" s="10"/>
    </row>
    <row r="20" spans="1:23">
      <c r="A20" s="1182" t="s">
        <v>641</v>
      </c>
      <c r="B20" s="1183"/>
      <c r="C20" s="147">
        <v>0.08</v>
      </c>
      <c r="D20" s="156">
        <v>0.08</v>
      </c>
      <c r="E20" s="156">
        <v>8.1000000000000003E-2</v>
      </c>
      <c r="F20" s="156">
        <v>8.0500000000000002E-2</v>
      </c>
      <c r="G20" s="156">
        <v>8.0500000000000002E-2</v>
      </c>
      <c r="H20" s="156"/>
      <c r="I20" s="156"/>
      <c r="J20" s="176"/>
      <c r="K20" s="176"/>
      <c r="L20" s="176"/>
      <c r="M20" s="176"/>
      <c r="N20" s="41"/>
      <c r="O20" s="42"/>
      <c r="P20" s="42"/>
      <c r="Q20" s="42"/>
      <c r="R20" s="42"/>
      <c r="S20" s="42"/>
      <c r="T20" s="42"/>
      <c r="U20" s="43"/>
      <c r="V20" s="10"/>
      <c r="W20" s="10"/>
    </row>
    <row r="21" spans="1:23">
      <c r="A21" s="1182" t="s">
        <v>642</v>
      </c>
      <c r="B21" s="1183"/>
      <c r="C21" s="147">
        <v>7.9000000000000001E-2</v>
      </c>
      <c r="D21" s="156">
        <v>7.9000000000000001E-2</v>
      </c>
      <c r="E21" s="156">
        <v>7.9000000000000001E-2</v>
      </c>
      <c r="F21" s="156">
        <v>8.0500000000000002E-2</v>
      </c>
      <c r="G21" s="156">
        <v>8.0500000000000002E-2</v>
      </c>
      <c r="H21" s="156"/>
      <c r="I21" s="156"/>
      <c r="J21" s="176"/>
      <c r="K21" s="176"/>
      <c r="L21" s="176"/>
      <c r="M21" s="176"/>
      <c r="N21" s="41"/>
      <c r="O21" s="42"/>
      <c r="P21" s="42"/>
      <c r="Q21" s="42"/>
      <c r="R21" s="42"/>
      <c r="S21" s="42"/>
      <c r="T21" s="42"/>
      <c r="U21" s="43"/>
      <c r="V21" s="10"/>
      <c r="W21" s="10"/>
    </row>
    <row r="22" spans="1:23">
      <c r="A22" s="1182" t="s">
        <v>643</v>
      </c>
      <c r="B22" s="1183"/>
      <c r="C22" s="147">
        <v>7.85E-2</v>
      </c>
      <c r="D22" s="156">
        <v>7.85E-2</v>
      </c>
      <c r="E22" s="156">
        <v>7.9000000000000001E-2</v>
      </c>
      <c r="F22" s="156">
        <v>7.85E-2</v>
      </c>
      <c r="G22" s="156">
        <v>7.9000000000000001E-2</v>
      </c>
      <c r="H22" s="156"/>
      <c r="I22" s="156"/>
      <c r="J22" s="176"/>
      <c r="K22" s="176"/>
      <c r="L22" s="176"/>
      <c r="M22" s="176"/>
      <c r="N22" s="41"/>
      <c r="O22" s="42"/>
      <c r="P22" s="42"/>
      <c r="Q22" s="42"/>
      <c r="R22" s="42"/>
      <c r="S22" s="42"/>
      <c r="T22" s="42"/>
      <c r="U22" s="43"/>
      <c r="V22" s="10"/>
      <c r="W22" s="10"/>
    </row>
    <row r="23" spans="1:23">
      <c r="A23" s="1182" t="s">
        <v>644</v>
      </c>
      <c r="B23" s="1183"/>
      <c r="C23" s="148"/>
      <c r="D23" s="155"/>
      <c r="E23" s="155"/>
      <c r="F23" s="156"/>
      <c r="G23" s="155"/>
      <c r="H23" s="155"/>
      <c r="I23" s="155"/>
      <c r="J23" s="175"/>
      <c r="K23" s="175"/>
      <c r="L23" s="175"/>
      <c r="M23" s="175"/>
      <c r="N23" s="41"/>
      <c r="O23" s="42"/>
      <c r="P23" s="42"/>
      <c r="Q23" s="42"/>
      <c r="R23" s="42"/>
      <c r="S23" s="42"/>
      <c r="T23" s="42"/>
      <c r="U23" s="43"/>
      <c r="V23" s="10"/>
      <c r="W23" s="10"/>
    </row>
    <row r="24" spans="1:23">
      <c r="A24" s="1182" t="s">
        <v>645</v>
      </c>
      <c r="B24" s="1183"/>
      <c r="C24" s="148"/>
      <c r="D24" s="155"/>
      <c r="E24" s="155"/>
      <c r="F24" s="156"/>
      <c r="G24" s="155"/>
      <c r="H24" s="155"/>
      <c r="I24" s="155"/>
      <c r="J24" s="175"/>
      <c r="K24" s="175"/>
      <c r="L24" s="175"/>
      <c r="M24" s="175"/>
      <c r="N24" s="41"/>
      <c r="O24" s="42"/>
      <c r="P24" s="42"/>
      <c r="Q24" s="42"/>
      <c r="R24" s="42"/>
      <c r="S24" s="42"/>
      <c r="T24" s="42"/>
      <c r="U24" s="43"/>
      <c r="V24" s="10"/>
      <c r="W24" s="10"/>
    </row>
    <row r="25" spans="1:23">
      <c r="A25" s="1182" t="s">
        <v>648</v>
      </c>
      <c r="B25" s="1183"/>
      <c r="C25" s="148">
        <v>0</v>
      </c>
      <c r="D25" s="155">
        <v>0</v>
      </c>
      <c r="E25" s="155">
        <v>0</v>
      </c>
      <c r="F25" s="156">
        <v>0</v>
      </c>
      <c r="G25" s="155">
        <v>0</v>
      </c>
      <c r="H25" s="155"/>
      <c r="I25" s="155"/>
      <c r="J25" s="175"/>
      <c r="K25" s="175"/>
      <c r="L25" s="175"/>
      <c r="M25" s="175"/>
      <c r="N25" s="41"/>
      <c r="O25" s="42"/>
      <c r="P25" s="42"/>
      <c r="Q25" s="42"/>
      <c r="R25" s="42"/>
      <c r="S25" s="42"/>
      <c r="T25" s="42"/>
      <c r="U25" s="43"/>
      <c r="V25" s="10"/>
      <c r="W25" s="10"/>
    </row>
    <row r="26" spans="1:23">
      <c r="A26" s="1182" t="s">
        <v>650</v>
      </c>
      <c r="B26" s="1183"/>
      <c r="C26" s="148">
        <v>5.6790000000000003</v>
      </c>
      <c r="D26" s="156">
        <v>5.6079999999999997</v>
      </c>
      <c r="E26" s="155">
        <v>5.5919999999999996</v>
      </c>
      <c r="F26" s="156">
        <v>5.6589999999999998</v>
      </c>
      <c r="G26" s="155">
        <v>5.5250000000000004</v>
      </c>
      <c r="H26" s="155"/>
      <c r="I26" s="155"/>
      <c r="J26" s="175"/>
      <c r="K26" s="175"/>
      <c r="L26" s="175"/>
      <c r="M26" s="175"/>
      <c r="N26" s="41"/>
      <c r="O26" s="42"/>
      <c r="P26" s="42"/>
      <c r="Q26" s="42"/>
      <c r="R26" s="42"/>
      <c r="S26" s="42"/>
      <c r="T26" s="42"/>
      <c r="U26" s="43"/>
      <c r="V26" s="10"/>
      <c r="W26" s="10"/>
    </row>
    <row r="27" spans="1:23">
      <c r="A27" s="1182" t="s">
        <v>649</v>
      </c>
      <c r="B27" s="1183"/>
      <c r="C27" s="148">
        <v>3.0000000000000001E-3</v>
      </c>
      <c r="D27" s="155">
        <v>1E-3</v>
      </c>
      <c r="E27" s="155">
        <v>-6.0000000000000001E-3</v>
      </c>
      <c r="F27" s="156">
        <v>3.0000000000000001E-3</v>
      </c>
      <c r="G27" s="155">
        <v>4.0000000000000001E-3</v>
      </c>
      <c r="H27" s="155"/>
      <c r="I27" s="155"/>
      <c r="J27" s="175"/>
      <c r="K27" s="175"/>
      <c r="L27" s="175"/>
      <c r="M27" s="175"/>
      <c r="N27" s="41"/>
      <c r="O27" s="42"/>
      <c r="P27" s="42"/>
      <c r="Q27" s="42"/>
      <c r="R27" s="42"/>
      <c r="S27" s="42"/>
      <c r="T27" s="42"/>
      <c r="U27" s="43"/>
      <c r="V27" s="10"/>
      <c r="W27" s="10"/>
    </row>
    <row r="28" spans="1:23">
      <c r="A28" s="1182" t="s">
        <v>651</v>
      </c>
      <c r="B28" s="1183"/>
      <c r="C28" s="148">
        <v>5.6749999999999998</v>
      </c>
      <c r="D28" s="155">
        <v>5.609</v>
      </c>
      <c r="E28" s="155">
        <v>5.5960000000000001</v>
      </c>
      <c r="F28" s="156">
        <v>5.6680000000000001</v>
      </c>
      <c r="G28" s="155">
        <v>5.5220000000000002</v>
      </c>
      <c r="H28" s="155"/>
      <c r="I28" s="155"/>
      <c r="J28" s="175"/>
      <c r="K28" s="175"/>
      <c r="L28" s="175"/>
      <c r="M28" s="175"/>
      <c r="N28" s="41"/>
      <c r="O28" s="42"/>
      <c r="P28" s="42"/>
      <c r="Q28" s="42"/>
      <c r="R28" s="42"/>
      <c r="S28" s="42"/>
      <c r="T28" s="42"/>
      <c r="U28" s="43"/>
      <c r="V28" s="10"/>
      <c r="W28" s="10"/>
    </row>
    <row r="29" spans="1:23">
      <c r="A29" s="1182" t="s">
        <v>652</v>
      </c>
      <c r="B29" s="1183"/>
      <c r="C29" s="148">
        <v>-6.0000000000000001E-3</v>
      </c>
      <c r="D29" s="155">
        <v>-1E-3</v>
      </c>
      <c r="E29" s="155">
        <v>-5.0000000000000001E-3</v>
      </c>
      <c r="F29" s="156">
        <v>2E-3</v>
      </c>
      <c r="G29" s="155">
        <v>0</v>
      </c>
      <c r="H29" s="155"/>
      <c r="I29" s="155"/>
      <c r="J29" s="175"/>
      <c r="K29" s="175"/>
      <c r="L29" s="175"/>
      <c r="M29" s="175"/>
      <c r="N29" s="41"/>
      <c r="O29" s="42"/>
      <c r="P29" s="42"/>
      <c r="Q29" s="42"/>
      <c r="R29" s="42"/>
      <c r="S29" s="42"/>
      <c r="T29" s="42"/>
      <c r="U29" s="43"/>
      <c r="V29" s="10"/>
      <c r="W29" s="10"/>
    </row>
    <row r="30" spans="1:23">
      <c r="A30" s="1182" t="s">
        <v>620</v>
      </c>
      <c r="B30" s="1183"/>
      <c r="C30" s="149">
        <v>1.25</v>
      </c>
      <c r="D30" s="157">
        <v>1.25</v>
      </c>
      <c r="E30" s="157">
        <v>1.25</v>
      </c>
      <c r="F30" s="157">
        <v>1.25</v>
      </c>
      <c r="G30" s="157">
        <v>1.25</v>
      </c>
      <c r="H30" s="157"/>
      <c r="I30" s="157"/>
      <c r="J30" s="177"/>
      <c r="K30" s="177"/>
      <c r="L30" s="177"/>
      <c r="M30" s="177"/>
      <c r="N30" s="41"/>
      <c r="O30" s="42"/>
      <c r="P30" s="42"/>
      <c r="Q30" s="42"/>
      <c r="R30" s="42"/>
      <c r="S30" s="42"/>
      <c r="T30" s="42"/>
      <c r="U30" s="43"/>
      <c r="V30" s="10"/>
      <c r="W30" s="10"/>
    </row>
    <row r="31" spans="1:23">
      <c r="A31" s="1231" t="s">
        <v>318</v>
      </c>
      <c r="B31" s="1232"/>
      <c r="C31">
        <v>5.7859999999999996</v>
      </c>
      <c r="D31" s="155">
        <v>5.7889999999999997</v>
      </c>
      <c r="E31" s="156">
        <v>5.7930000000000001</v>
      </c>
      <c r="F31" s="156">
        <v>5.79</v>
      </c>
      <c r="G31" s="155">
        <v>5.7850000000000001</v>
      </c>
      <c r="H31" s="155"/>
      <c r="I31" s="155"/>
      <c r="J31" s="175"/>
      <c r="K31" s="175"/>
      <c r="L31" s="175"/>
      <c r="M31" s="175"/>
      <c r="N31" s="41"/>
      <c r="O31" s="42"/>
      <c r="P31" s="42"/>
      <c r="Q31" s="42"/>
      <c r="R31" s="42"/>
      <c r="S31" s="42"/>
      <c r="T31" s="42"/>
      <c r="U31" s="43"/>
      <c r="V31" s="10"/>
      <c r="W31" s="10"/>
    </row>
    <row r="32" spans="1:23" ht="13" thickBot="1">
      <c r="A32" s="1228" t="s">
        <v>624</v>
      </c>
      <c r="B32" s="1229"/>
      <c r="C32" s="150"/>
      <c r="D32" s="158"/>
      <c r="E32" s="158"/>
      <c r="F32" s="172"/>
      <c r="G32" s="158"/>
      <c r="H32" s="158"/>
      <c r="I32" s="158"/>
      <c r="J32" s="179"/>
      <c r="K32" s="179"/>
      <c r="L32" s="179"/>
      <c r="M32" s="179"/>
      <c r="N32" s="44"/>
      <c r="O32" s="45"/>
      <c r="P32" s="45"/>
      <c r="Q32" s="45"/>
      <c r="R32" s="45"/>
      <c r="S32" s="45"/>
      <c r="T32" s="45"/>
      <c r="U32" s="46"/>
      <c r="V32" s="10"/>
      <c r="W32" s="10"/>
    </row>
    <row r="33" spans="1:23" ht="13" thickBot="1">
      <c r="A33" s="1187"/>
      <c r="B33" s="1188"/>
      <c r="C33" s="25"/>
      <c r="D33" s="26"/>
      <c r="E33" s="169"/>
      <c r="F33" s="26"/>
      <c r="G33" s="26"/>
      <c r="H33" s="26"/>
      <c r="I33" s="26"/>
      <c r="J33" s="180"/>
      <c r="K33" s="180"/>
      <c r="L33" s="180"/>
      <c r="M33" s="27"/>
      <c r="N33" s="113"/>
      <c r="O33" s="114"/>
      <c r="P33" s="114"/>
      <c r="Q33" s="114"/>
      <c r="R33" s="114"/>
      <c r="S33" s="114"/>
      <c r="T33" s="114"/>
      <c r="U33" s="115"/>
      <c r="V33" s="10"/>
      <c r="W33" s="10"/>
    </row>
    <row r="34" spans="1:23" ht="13" thickBot="1">
      <c r="A34" s="1207" t="s">
        <v>623</v>
      </c>
      <c r="B34" s="1230"/>
      <c r="C34" s="47">
        <f>ABS(C25-AVERAGE(C26,C28))</f>
        <v>5.6769999999999996</v>
      </c>
      <c r="D34" s="47">
        <f>ABS(D25-AVERAGE(D26,D28))</f>
        <v>5.6084999999999994</v>
      </c>
      <c r="E34" s="47">
        <f>ABS(E25-AVERAGE(E26,E28))</f>
        <v>5.5939999999999994</v>
      </c>
      <c r="F34" s="47">
        <f>ABS(F25-AVERAGE(F26,F28))</f>
        <v>5.6635</v>
      </c>
      <c r="G34" s="47">
        <f>ABS(G25-AVERAGE(G26,G28))</f>
        <v>5.5235000000000003</v>
      </c>
      <c r="H34" s="47"/>
      <c r="I34" s="47"/>
      <c r="J34" s="47"/>
      <c r="K34" s="47"/>
      <c r="L34" s="47"/>
      <c r="M34" s="47"/>
      <c r="N34" s="84"/>
      <c r="O34" s="48"/>
      <c r="P34" s="48"/>
      <c r="Q34" s="48"/>
      <c r="R34" s="48"/>
      <c r="S34" s="48"/>
      <c r="T34" s="48"/>
      <c r="U34" s="49"/>
      <c r="V34" s="10"/>
      <c r="W34" s="10"/>
    </row>
    <row r="35" spans="1:23">
      <c r="A35" s="1182" t="s">
        <v>460</v>
      </c>
      <c r="B35" s="1186"/>
      <c r="C35" s="50"/>
      <c r="D35" s="50"/>
      <c r="E35" s="50"/>
      <c r="F35" s="47"/>
      <c r="G35" s="50"/>
      <c r="H35" s="50"/>
      <c r="I35" s="50"/>
      <c r="J35" s="50"/>
      <c r="K35" s="50"/>
      <c r="L35" s="50"/>
      <c r="M35" s="50"/>
      <c r="N35" s="85"/>
      <c r="O35" s="51"/>
      <c r="P35" s="51"/>
      <c r="Q35" s="51"/>
      <c r="R35" s="51"/>
      <c r="S35" s="51"/>
      <c r="T35" s="51"/>
      <c r="U35" s="52"/>
      <c r="V35" s="10"/>
      <c r="W35" s="10"/>
    </row>
    <row r="36" spans="1:23">
      <c r="A36" s="1182" t="s">
        <v>461</v>
      </c>
      <c r="B36" s="1186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85"/>
      <c r="O36" s="51"/>
      <c r="P36" s="51"/>
      <c r="Q36" s="51"/>
      <c r="R36" s="51"/>
      <c r="S36" s="51"/>
      <c r="T36" s="51"/>
      <c r="U36" s="52"/>
      <c r="V36" s="10"/>
      <c r="W36" s="10"/>
    </row>
    <row r="37" spans="1:23">
      <c r="A37" s="1182" t="s">
        <v>585</v>
      </c>
      <c r="B37" s="1186"/>
      <c r="C37" s="50">
        <f>C31-C34</f>
        <v>0.10899999999999999</v>
      </c>
      <c r="D37" s="50">
        <f>D31-D34</f>
        <v>0.18050000000000033</v>
      </c>
      <c r="E37" s="50">
        <f>E31-E34</f>
        <v>0.19900000000000073</v>
      </c>
      <c r="F37" s="50">
        <f>F31-F34</f>
        <v>0.12650000000000006</v>
      </c>
      <c r="G37" s="50">
        <f>G31-G34</f>
        <v>0.26149999999999984</v>
      </c>
      <c r="H37" s="50"/>
      <c r="I37" s="50"/>
      <c r="J37" s="50"/>
      <c r="K37" s="50"/>
      <c r="L37" s="50"/>
      <c r="M37" s="50"/>
      <c r="N37" s="85">
        <f t="shared" ref="N37:R38" si="0">C37*25.4</f>
        <v>2.7685999999999993</v>
      </c>
      <c r="O37" s="85">
        <f t="shared" si="0"/>
        <v>4.5847000000000078</v>
      </c>
      <c r="P37" s="85">
        <f t="shared" si="0"/>
        <v>5.0546000000000184</v>
      </c>
      <c r="Q37" s="85">
        <f t="shared" si="0"/>
        <v>3.2131000000000012</v>
      </c>
      <c r="R37" s="85">
        <f t="shared" si="0"/>
        <v>6.6420999999999957</v>
      </c>
      <c r="S37" s="51"/>
      <c r="T37" s="51"/>
      <c r="U37" s="52"/>
      <c r="V37" s="87"/>
      <c r="W37" s="10"/>
    </row>
    <row r="38" spans="1:23" ht="13" thickBot="1">
      <c r="A38" s="1193" t="s">
        <v>586</v>
      </c>
      <c r="B38" s="1213"/>
      <c r="C38" s="220">
        <f>C31-$B$3-C34</f>
        <v>6.0319999999999929E-2</v>
      </c>
      <c r="D38" s="53">
        <f>D31-$B$3-D34</f>
        <v>0.13182000000000027</v>
      </c>
      <c r="E38" s="53">
        <f>E31-$B$3-E34</f>
        <v>0.15032000000000068</v>
      </c>
      <c r="F38" s="53">
        <f>F31-$B$3-F34</f>
        <v>7.782E-2</v>
      </c>
      <c r="G38" s="53">
        <f>G31-$B$3-G34</f>
        <v>0.21281999999999979</v>
      </c>
      <c r="H38" s="53"/>
      <c r="I38" s="53"/>
      <c r="J38" s="53"/>
      <c r="K38" s="53"/>
      <c r="L38" s="53"/>
      <c r="M38" s="53"/>
      <c r="N38" s="86">
        <f t="shared" si="0"/>
        <v>1.5321279999999982</v>
      </c>
      <c r="O38" s="54">
        <f t="shared" si="0"/>
        <v>3.3482280000000069</v>
      </c>
      <c r="P38" s="54">
        <f t="shared" si="0"/>
        <v>3.8181280000000171</v>
      </c>
      <c r="Q38" s="54">
        <f t="shared" si="0"/>
        <v>1.9766279999999998</v>
      </c>
      <c r="R38" s="54">
        <f t="shared" si="0"/>
        <v>5.4056279999999939</v>
      </c>
      <c r="S38" s="54"/>
      <c r="T38" s="54"/>
      <c r="U38" s="54">
        <f>(J38*25.4)</f>
        <v>0</v>
      </c>
      <c r="V38" s="10"/>
      <c r="W38" s="10"/>
    </row>
    <row r="39" spans="1:23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</sheetData>
  <mergeCells count="30">
    <mergeCell ref="A26:B26"/>
    <mergeCell ref="A15:B15"/>
    <mergeCell ref="A16:B16"/>
    <mergeCell ref="A38:B38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B1:G1"/>
    <mergeCell ref="B2:G2"/>
    <mergeCell ref="A13:B13"/>
    <mergeCell ref="C13:M13"/>
    <mergeCell ref="A17:B17"/>
    <mergeCell ref="A14:B14"/>
    <mergeCell ref="N13:U13"/>
    <mergeCell ref="A22:B22"/>
    <mergeCell ref="A23:B23"/>
    <mergeCell ref="A24:B24"/>
    <mergeCell ref="A25:B25"/>
    <mergeCell ref="A18:B18"/>
    <mergeCell ref="A19:B19"/>
    <mergeCell ref="A20:B20"/>
    <mergeCell ref="A21:B21"/>
  </mergeCells>
  <phoneticPr fontId="18" type="noConversion"/>
  <conditionalFormatting sqref="C35:E36 G35:M36 F36">
    <cfRule type="expression" dxfId="693" priority="17" stopIfTrue="1">
      <formula>ABS(C35)&gt;=0.07874</formula>
    </cfRule>
    <cfRule type="expression" dxfId="692" priority="18" stopIfTrue="1">
      <formula>ABS(C35)&gt;0.03937</formula>
    </cfRule>
  </conditionalFormatting>
  <conditionalFormatting sqref="N35:U36">
    <cfRule type="expression" dxfId="691" priority="15" stopIfTrue="1">
      <formula>ABS(N35)&gt;=2</formula>
    </cfRule>
    <cfRule type="expression" dxfId="690" priority="16" stopIfTrue="1">
      <formula>ABS(N35)&gt;1</formula>
    </cfRule>
  </conditionalFormatting>
  <conditionalFormatting sqref="S38:U38 N38:Q38">
    <cfRule type="expression" dxfId="689" priority="13" stopIfTrue="1">
      <formula>ABS(N38)&gt;=3</formula>
    </cfRule>
    <cfRule type="expression" dxfId="688" priority="14" stopIfTrue="1">
      <formula>ABS(N38)&gt;2</formula>
    </cfRule>
  </conditionalFormatting>
  <conditionalFormatting sqref="C38:M38">
    <cfRule type="expression" dxfId="687" priority="11" stopIfTrue="1">
      <formula>ABS(C38)&gt;=0.1181</formula>
    </cfRule>
    <cfRule type="expression" dxfId="686" priority="12" stopIfTrue="1">
      <formula>ABS(C38)&gt;0.07874</formula>
    </cfRule>
  </conditionalFormatting>
  <conditionalFormatting sqref="R38">
    <cfRule type="expression" dxfId="685" priority="9" stopIfTrue="1">
      <formula>ABS(R38)&gt;=3</formula>
    </cfRule>
    <cfRule type="expression" dxfId="684" priority="10" stopIfTrue="1">
      <formula>ABS(R38)&gt;2</formula>
    </cfRule>
  </conditionalFormatting>
  <conditionalFormatting sqref="S38">
    <cfRule type="expression" dxfId="683" priority="7" stopIfTrue="1">
      <formula>ABS(S38)&gt;=3</formula>
    </cfRule>
    <cfRule type="expression" dxfId="682" priority="8" stopIfTrue="1">
      <formula>ABS(S38)&gt;2</formula>
    </cfRule>
  </conditionalFormatting>
  <conditionalFormatting sqref="T38">
    <cfRule type="expression" dxfId="681" priority="5" stopIfTrue="1">
      <formula>ABS(T38)&gt;=3</formula>
    </cfRule>
    <cfRule type="expression" dxfId="680" priority="6" stopIfTrue="1">
      <formula>ABS(T38)&gt;2</formula>
    </cfRule>
  </conditionalFormatting>
  <conditionalFormatting sqref="U38">
    <cfRule type="expression" dxfId="679" priority="3" stopIfTrue="1">
      <formula>ABS(U38)&gt;=3</formula>
    </cfRule>
    <cfRule type="expression" dxfId="678" priority="4" stopIfTrue="1">
      <formula>ABS(U38)&gt;2</formula>
    </cfRule>
  </conditionalFormatting>
  <conditionalFormatting sqref="R38">
    <cfRule type="expression" dxfId="677" priority="1" stopIfTrue="1">
      <formula>ABS(R38)&gt;=3</formula>
    </cfRule>
    <cfRule type="expression" dxfId="676" priority="2" stopIfTrue="1">
      <formula>ABS(R38)&gt;2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2" tint="-0.499984740745262"/>
  </sheetPr>
  <dimension ref="A1:W39"/>
  <sheetViews>
    <sheetView zoomScale="125" zoomScaleNormal="125" zoomScalePageLayoutView="125" workbookViewId="0"/>
  </sheetViews>
  <sheetFormatPr baseColWidth="10" defaultColWidth="8.83203125" defaultRowHeight="12" x14ac:dyDescent="0"/>
  <cols>
    <col min="1" max="1" width="17.33203125" customWidth="1"/>
    <col min="2" max="2" width="22" customWidth="1"/>
  </cols>
  <sheetData>
    <row r="1" spans="1:23" ht="13" thickBot="1">
      <c r="A1" s="118" t="s">
        <v>633</v>
      </c>
      <c r="B1" s="1195" t="s">
        <v>538</v>
      </c>
      <c r="C1" s="1195"/>
      <c r="D1" s="1195"/>
      <c r="E1" s="1195"/>
      <c r="F1" s="1195"/>
      <c r="G1" s="1196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</row>
    <row r="2" spans="1:23" ht="13" thickBot="1">
      <c r="A2" s="119" t="s">
        <v>634</v>
      </c>
      <c r="B2" s="1197" t="s">
        <v>539</v>
      </c>
      <c r="C2" s="1197"/>
      <c r="D2" s="1197"/>
      <c r="E2" s="1197"/>
      <c r="F2" s="1197"/>
      <c r="G2" s="1198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</row>
    <row r="3" spans="1:23" ht="13" thickBot="1">
      <c r="A3" s="119" t="s">
        <v>325</v>
      </c>
      <c r="B3" s="219">
        <v>3.2264000000000001E-2</v>
      </c>
      <c r="C3" s="88" t="s">
        <v>476</v>
      </c>
      <c r="D3" s="10"/>
      <c r="E3" s="10"/>
      <c r="F3" s="10"/>
      <c r="G3" s="10"/>
      <c r="H3" s="10"/>
      <c r="I3" s="151"/>
      <c r="J3" s="151"/>
      <c r="K3" s="151"/>
      <c r="L3" s="151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13" thickBot="1">
      <c r="A4" s="120" t="s">
        <v>451</v>
      </c>
      <c r="B4" s="143"/>
      <c r="C4" s="88" t="s">
        <v>632</v>
      </c>
      <c r="D4" s="144"/>
      <c r="E4" s="10"/>
      <c r="F4" s="151"/>
      <c r="G4" s="10"/>
      <c r="H4" s="10"/>
      <c r="I4" s="151"/>
      <c r="J4" s="151"/>
      <c r="K4" s="151"/>
      <c r="L4" s="151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</row>
    <row r="5" spans="1:23" ht="13" thickBot="1">
      <c r="A5" s="77"/>
      <c r="B5" s="78"/>
      <c r="C5" s="10"/>
      <c r="D5" s="10"/>
      <c r="E5" s="10"/>
      <c r="F5" s="10"/>
      <c r="G5" s="144"/>
      <c r="H5" s="10"/>
      <c r="I5" s="10"/>
      <c r="J5" s="10" t="s">
        <v>540</v>
      </c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</row>
    <row r="6" spans="1:23" ht="13" thickBot="1">
      <c r="A6" s="126" t="s">
        <v>622</v>
      </c>
      <c r="B6" s="131" t="s">
        <v>476</v>
      </c>
      <c r="C6" s="132" t="s">
        <v>387</v>
      </c>
      <c r="D6" s="10"/>
      <c r="E6" s="10"/>
      <c r="F6" s="10"/>
      <c r="G6" s="10"/>
      <c r="H6" s="10"/>
      <c r="I6" s="151"/>
      <c r="J6" s="151" t="s">
        <v>450</v>
      </c>
      <c r="K6" s="151"/>
      <c r="L6" s="151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</row>
    <row r="7" spans="1:23">
      <c r="A7" s="79" t="s">
        <v>635</v>
      </c>
      <c r="B7" s="133">
        <v>1.26</v>
      </c>
      <c r="C7" s="134">
        <f>B7*25.4</f>
        <v>32.003999999999998</v>
      </c>
      <c r="D7" s="10"/>
      <c r="E7" s="10"/>
      <c r="F7" s="10"/>
      <c r="G7" s="10"/>
      <c r="H7" s="10"/>
      <c r="I7" s="10"/>
      <c r="J7" s="151" t="s">
        <v>326</v>
      </c>
      <c r="K7" s="10"/>
      <c r="L7" s="10"/>
      <c r="M7" s="10"/>
      <c r="N7" s="151"/>
      <c r="O7" s="10"/>
      <c r="P7" s="10"/>
      <c r="Q7" s="10"/>
      <c r="R7" s="10"/>
      <c r="S7" s="10"/>
      <c r="T7" s="10"/>
      <c r="U7" s="10"/>
      <c r="V7" s="10"/>
      <c r="W7" s="10"/>
    </row>
    <row r="8" spans="1:23">
      <c r="A8" s="80" t="s">
        <v>636</v>
      </c>
      <c r="B8" s="127">
        <v>0.63</v>
      </c>
      <c r="C8" s="130">
        <f>B8*25.4</f>
        <v>16.001999999999999</v>
      </c>
      <c r="D8" s="10"/>
      <c r="E8" s="10"/>
      <c r="F8" s="10"/>
      <c r="G8" s="144"/>
      <c r="H8" s="10"/>
      <c r="I8" s="10"/>
      <c r="J8" s="151" t="s">
        <v>327</v>
      </c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</row>
    <row r="9" spans="1:23">
      <c r="A9" s="80" t="s">
        <v>621</v>
      </c>
      <c r="B9" s="128">
        <v>4.5999999999999999E-2</v>
      </c>
      <c r="C9" s="130">
        <f>B9*25.4</f>
        <v>1.1683999999999999</v>
      </c>
      <c r="D9" s="10"/>
      <c r="E9" s="10"/>
      <c r="F9" s="10"/>
      <c r="G9" s="10"/>
      <c r="H9" s="10"/>
      <c r="I9" s="10"/>
      <c r="J9" s="151" t="s">
        <v>328</v>
      </c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</row>
    <row r="10" spans="1:23">
      <c r="A10" s="80" t="s">
        <v>645</v>
      </c>
      <c r="B10" s="145">
        <v>5.3150000000000004</v>
      </c>
      <c r="C10" s="130">
        <f>B10*25.4</f>
        <v>135.001</v>
      </c>
      <c r="D10" s="10"/>
      <c r="E10" s="151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pans="1:23" ht="13" thickBot="1">
      <c r="A11" s="81" t="s">
        <v>647</v>
      </c>
      <c r="B11" s="129">
        <v>2.4820000000000002</v>
      </c>
      <c r="C11" s="70">
        <f>B11*25.4</f>
        <v>63.0428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  <row r="12" spans="1:23" ht="13" thickBot="1">
      <c r="A12" s="9"/>
      <c r="B12" s="11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</row>
    <row r="13" spans="1:23" ht="13" thickBot="1">
      <c r="A13" s="1209" t="s">
        <v>462</v>
      </c>
      <c r="B13" s="1210"/>
      <c r="C13" s="1202" t="s">
        <v>618</v>
      </c>
      <c r="D13" s="1203"/>
      <c r="E13" s="1203"/>
      <c r="F13" s="1203"/>
      <c r="G13" s="1203"/>
      <c r="H13" s="1203"/>
      <c r="I13" s="1203"/>
      <c r="J13" s="1203"/>
      <c r="K13" s="1203"/>
      <c r="L13" s="1203"/>
      <c r="M13" s="1204"/>
      <c r="N13" s="1184" t="s">
        <v>619</v>
      </c>
      <c r="O13" s="1214"/>
      <c r="P13" s="1214"/>
      <c r="Q13" s="1214"/>
      <c r="R13" s="1214"/>
      <c r="S13" s="1214"/>
      <c r="T13" s="1214"/>
      <c r="U13" s="1185"/>
      <c r="V13" s="10"/>
      <c r="W13" s="10"/>
    </row>
    <row r="14" spans="1:23" ht="13" thickBot="1">
      <c r="A14" s="1205" t="s">
        <v>637</v>
      </c>
      <c r="B14" s="1206"/>
      <c r="C14" s="146" t="s">
        <v>677</v>
      </c>
      <c r="D14" s="153" t="s">
        <v>675</v>
      </c>
      <c r="E14" s="153" t="s">
        <v>678</v>
      </c>
      <c r="F14" s="153" t="s">
        <v>679</v>
      </c>
      <c r="G14" s="153" t="s">
        <v>680</v>
      </c>
      <c r="H14" s="153"/>
      <c r="I14" s="153"/>
      <c r="J14" s="173"/>
      <c r="K14" s="173"/>
      <c r="L14" s="173"/>
      <c r="M14" s="188"/>
      <c r="N14" s="216" t="s">
        <v>677</v>
      </c>
      <c r="O14" s="217" t="s">
        <v>675</v>
      </c>
      <c r="P14" s="217" t="s">
        <v>678</v>
      </c>
      <c r="Q14" s="217" t="s">
        <v>679</v>
      </c>
      <c r="R14" s="217" t="s">
        <v>680</v>
      </c>
      <c r="S14" s="36"/>
      <c r="T14" s="36"/>
      <c r="U14" s="212" t="s">
        <v>681</v>
      </c>
      <c r="V14" s="10"/>
      <c r="W14" s="10"/>
    </row>
    <row r="15" spans="1:23">
      <c r="A15" s="1207" t="s">
        <v>635</v>
      </c>
      <c r="B15" s="1208"/>
      <c r="C15" s="214">
        <v>1.2595000000000001</v>
      </c>
      <c r="D15" s="154">
        <v>1.26</v>
      </c>
      <c r="E15" s="154">
        <v>1.26</v>
      </c>
      <c r="F15" s="170">
        <v>1.2585</v>
      </c>
      <c r="G15" s="154">
        <v>1.26</v>
      </c>
      <c r="H15" s="154"/>
      <c r="I15" s="154"/>
      <c r="J15" s="174"/>
      <c r="K15" s="174"/>
      <c r="L15" s="174"/>
      <c r="M15" s="174"/>
      <c r="N15" s="107"/>
      <c r="O15" s="108"/>
      <c r="P15" s="108"/>
      <c r="Q15" s="108"/>
      <c r="R15" s="108"/>
      <c r="S15" s="108"/>
      <c r="T15" s="108"/>
      <c r="U15" s="109"/>
      <c r="V15" s="10"/>
      <c r="W15" s="10"/>
    </row>
    <row r="16" spans="1:23">
      <c r="A16" s="1182" t="s">
        <v>636</v>
      </c>
      <c r="B16" s="1183"/>
      <c r="C16" s="148">
        <v>0.63100000000000001</v>
      </c>
      <c r="D16" s="155">
        <v>0.63</v>
      </c>
      <c r="E16" s="155">
        <v>0.63100000000000001</v>
      </c>
      <c r="F16" s="156">
        <v>0.62949999999999995</v>
      </c>
      <c r="G16" s="155">
        <v>0.63049999999999995</v>
      </c>
      <c r="H16" s="155"/>
      <c r="I16" s="155"/>
      <c r="J16" s="175"/>
      <c r="K16" s="175"/>
      <c r="L16" s="175"/>
      <c r="M16" s="175"/>
      <c r="N16" s="41"/>
      <c r="O16" s="42"/>
      <c r="P16" s="42"/>
      <c r="Q16" s="42"/>
      <c r="R16" s="42"/>
      <c r="S16" s="42"/>
      <c r="T16" s="42"/>
      <c r="U16" s="43"/>
      <c r="V16" s="10"/>
      <c r="W16" s="10"/>
    </row>
    <row r="17" spans="1:23">
      <c r="A17" s="1182" t="s">
        <v>638</v>
      </c>
      <c r="B17" s="1183"/>
      <c r="C17" s="147">
        <v>4.5499999999999999E-2</v>
      </c>
      <c r="D17" s="156">
        <v>4.4999999999999998E-2</v>
      </c>
      <c r="E17" s="156">
        <v>4.65E-2</v>
      </c>
      <c r="F17" s="156">
        <v>4.65E-2</v>
      </c>
      <c r="G17" s="156">
        <v>4.65E-2</v>
      </c>
      <c r="H17" s="156"/>
      <c r="I17" s="156"/>
      <c r="J17" s="176"/>
      <c r="K17" s="176"/>
      <c r="L17" s="176"/>
      <c r="M17" s="176"/>
      <c r="N17" s="41"/>
      <c r="O17" s="42"/>
      <c r="P17" s="42"/>
      <c r="Q17" s="42"/>
      <c r="R17" s="42"/>
      <c r="S17" s="42"/>
      <c r="T17" s="42"/>
      <c r="U17" s="43"/>
      <c r="V17" s="10"/>
      <c r="W17" s="10"/>
    </row>
    <row r="18" spans="1:23">
      <c r="A18" s="1182" t="s">
        <v>639</v>
      </c>
      <c r="B18" s="1183"/>
      <c r="C18" s="147">
        <v>4.5999999999999999E-2</v>
      </c>
      <c r="D18" s="156">
        <v>4.4999999999999998E-2</v>
      </c>
      <c r="E18" s="156">
        <v>4.4999999999999998E-2</v>
      </c>
      <c r="F18" s="156">
        <v>4.5999999999999999E-2</v>
      </c>
      <c r="G18" s="156">
        <v>4.4499999999999998E-2</v>
      </c>
      <c r="H18" s="156"/>
      <c r="I18" s="156"/>
      <c r="J18" s="176"/>
      <c r="K18" s="176"/>
      <c r="L18" s="176"/>
      <c r="M18" s="176"/>
      <c r="N18" s="41"/>
      <c r="O18" s="42"/>
      <c r="P18" s="42"/>
      <c r="Q18" s="42"/>
      <c r="R18" s="42"/>
      <c r="S18" s="42"/>
      <c r="T18" s="42"/>
      <c r="U18" s="43"/>
      <c r="V18" s="10"/>
      <c r="W18" s="10"/>
    </row>
    <row r="19" spans="1:23">
      <c r="A19" s="1182" t="s">
        <v>640</v>
      </c>
      <c r="B19" s="1183"/>
      <c r="C19" s="147">
        <v>4.5499999999999999E-2</v>
      </c>
      <c r="D19" s="156">
        <v>4.5499999999999999E-2</v>
      </c>
      <c r="E19" s="156">
        <v>4.65E-2</v>
      </c>
      <c r="F19" s="156">
        <v>4.65E-2</v>
      </c>
      <c r="G19" s="156">
        <v>4.4499999999999998E-2</v>
      </c>
      <c r="H19" s="156"/>
      <c r="I19" s="156"/>
      <c r="J19" s="176"/>
      <c r="K19" s="176"/>
      <c r="L19" s="176"/>
      <c r="M19" s="176"/>
      <c r="N19" s="41"/>
      <c r="O19" s="42"/>
      <c r="P19" s="42"/>
      <c r="Q19" s="42"/>
      <c r="R19" s="42"/>
      <c r="S19" s="42"/>
      <c r="T19" s="42"/>
      <c r="U19" s="43"/>
      <c r="V19" s="10"/>
      <c r="W19" s="10"/>
    </row>
    <row r="20" spans="1:23">
      <c r="A20" s="1182" t="s">
        <v>641</v>
      </c>
      <c r="B20" s="1183"/>
      <c r="C20" s="147">
        <v>4.5999999999999999E-2</v>
      </c>
      <c r="D20" s="156">
        <v>4.4499999999999998E-2</v>
      </c>
      <c r="E20" s="156">
        <v>4.7E-2</v>
      </c>
      <c r="F20" s="156">
        <v>4.7E-2</v>
      </c>
      <c r="G20" s="156">
        <v>4.4499999999999998E-2</v>
      </c>
      <c r="H20" s="156"/>
      <c r="I20" s="156"/>
      <c r="J20" s="176"/>
      <c r="K20" s="176"/>
      <c r="L20" s="176"/>
      <c r="M20" s="176"/>
      <c r="N20" s="41"/>
      <c r="O20" s="42"/>
      <c r="P20" s="42"/>
      <c r="Q20" s="42"/>
      <c r="R20" s="42"/>
      <c r="S20" s="42"/>
      <c r="T20" s="42"/>
      <c r="U20" s="43"/>
      <c r="V20" s="10"/>
      <c r="W20" s="10"/>
    </row>
    <row r="21" spans="1:23">
      <c r="A21" s="1182" t="s">
        <v>642</v>
      </c>
      <c r="B21" s="1183"/>
      <c r="C21" s="147">
        <v>4.5499999999999999E-2</v>
      </c>
      <c r="D21" s="156">
        <v>4.3999999999999997E-2</v>
      </c>
      <c r="E21" s="156">
        <v>4.4999999999999998E-2</v>
      </c>
      <c r="F21" s="156">
        <v>4.4499999999999998E-2</v>
      </c>
      <c r="G21" s="156">
        <v>4.4999999999999998E-2</v>
      </c>
      <c r="H21" s="156"/>
      <c r="I21" s="156"/>
      <c r="J21" s="176"/>
      <c r="K21" s="176"/>
      <c r="L21" s="176"/>
      <c r="M21" s="176"/>
      <c r="N21" s="41"/>
      <c r="O21" s="42"/>
      <c r="P21" s="42"/>
      <c r="Q21" s="42"/>
      <c r="R21" s="42"/>
      <c r="S21" s="42"/>
      <c r="T21" s="42"/>
      <c r="U21" s="43"/>
      <c r="V21" s="10"/>
      <c r="W21" s="10"/>
    </row>
    <row r="22" spans="1:23">
      <c r="A22" s="1182" t="s">
        <v>643</v>
      </c>
      <c r="B22" s="1183"/>
      <c r="C22" s="147">
        <v>4.4999999999999998E-2</v>
      </c>
      <c r="D22" s="156">
        <v>4.4499999999999998E-2</v>
      </c>
      <c r="E22" s="156">
        <v>4.3999999999999997E-2</v>
      </c>
      <c r="F22" s="156">
        <v>4.4499999999999998E-2</v>
      </c>
      <c r="G22" s="156">
        <v>4.5499999999999999E-2</v>
      </c>
      <c r="H22" s="156"/>
      <c r="I22" s="156"/>
      <c r="J22" s="176"/>
      <c r="K22" s="176"/>
      <c r="L22" s="176"/>
      <c r="M22" s="176"/>
      <c r="N22" s="41"/>
      <c r="O22" s="42"/>
      <c r="P22" s="42"/>
      <c r="Q22" s="42"/>
      <c r="R22" s="42"/>
      <c r="S22" s="42"/>
      <c r="T22" s="42"/>
      <c r="U22" s="43"/>
      <c r="V22" s="10"/>
      <c r="W22" s="10"/>
    </row>
    <row r="23" spans="1:23">
      <c r="A23" s="1182" t="s">
        <v>644</v>
      </c>
      <c r="B23" s="1183"/>
      <c r="C23" s="148"/>
      <c r="D23" s="155"/>
      <c r="E23" s="155"/>
      <c r="F23" s="156"/>
      <c r="G23" s="155"/>
      <c r="H23" s="155"/>
      <c r="I23" s="155"/>
      <c r="J23" s="175"/>
      <c r="K23" s="175"/>
      <c r="L23" s="175"/>
      <c r="M23" s="175"/>
      <c r="N23" s="41"/>
      <c r="O23" s="42"/>
      <c r="P23" s="42"/>
      <c r="Q23" s="42"/>
      <c r="R23" s="42"/>
      <c r="S23" s="42"/>
      <c r="T23" s="42"/>
      <c r="U23" s="43"/>
      <c r="V23" s="10"/>
      <c r="W23" s="10"/>
    </row>
    <row r="24" spans="1:23">
      <c r="A24" s="1182" t="s">
        <v>645</v>
      </c>
      <c r="B24" s="1183"/>
      <c r="C24" s="148"/>
      <c r="D24" s="155"/>
      <c r="E24" s="155"/>
      <c r="F24" s="156"/>
      <c r="G24" s="155"/>
      <c r="H24" s="155"/>
      <c r="I24" s="155"/>
      <c r="J24" s="175"/>
      <c r="K24" s="175"/>
      <c r="L24" s="175"/>
      <c r="M24" s="175"/>
      <c r="N24" s="41"/>
      <c r="O24" s="42"/>
      <c r="P24" s="42"/>
      <c r="Q24" s="42"/>
      <c r="R24" s="42"/>
      <c r="S24" s="42"/>
      <c r="T24" s="42"/>
      <c r="U24" s="43"/>
      <c r="V24" s="10"/>
      <c r="W24" s="10"/>
    </row>
    <row r="25" spans="1:23">
      <c r="A25" s="1182" t="s">
        <v>648</v>
      </c>
      <c r="B25" s="1183"/>
      <c r="C25" s="148">
        <v>0</v>
      </c>
      <c r="D25" s="155">
        <v>0</v>
      </c>
      <c r="E25" s="155">
        <v>0</v>
      </c>
      <c r="F25" s="156">
        <v>0</v>
      </c>
      <c r="G25" s="155">
        <v>0</v>
      </c>
      <c r="H25" s="155"/>
      <c r="I25" s="155"/>
      <c r="J25" s="175"/>
      <c r="K25" s="175"/>
      <c r="L25" s="175"/>
      <c r="M25" s="175"/>
      <c r="N25" s="41"/>
      <c r="O25" s="42"/>
      <c r="P25" s="42"/>
      <c r="Q25" s="42"/>
      <c r="R25" s="42"/>
      <c r="S25" s="42"/>
      <c r="T25" s="42"/>
      <c r="U25" s="43"/>
      <c r="V25" s="10"/>
      <c r="W25" s="10"/>
    </row>
    <row r="26" spans="1:23">
      <c r="A26" s="1182" t="s">
        <v>650</v>
      </c>
      <c r="B26" s="1183"/>
      <c r="C26" s="148">
        <v>2.2770000000000001</v>
      </c>
      <c r="D26" s="156">
        <v>2.2040000000000002</v>
      </c>
      <c r="E26" s="155">
        <v>2.2679999999999998</v>
      </c>
      <c r="F26" s="156">
        <v>2.2250000000000001</v>
      </c>
      <c r="G26" s="155">
        <v>2.2559999999999998</v>
      </c>
      <c r="H26" s="155"/>
      <c r="I26" s="155"/>
      <c r="J26" s="175"/>
      <c r="K26" s="175"/>
      <c r="L26" s="175"/>
      <c r="M26" s="175"/>
      <c r="N26" s="41"/>
      <c r="O26" s="42"/>
      <c r="P26" s="42"/>
      <c r="Q26" s="42"/>
      <c r="R26" s="42"/>
      <c r="S26" s="42"/>
      <c r="T26" s="42"/>
      <c r="U26" s="43"/>
      <c r="V26" s="10"/>
      <c r="W26" s="10"/>
    </row>
    <row r="27" spans="1:23">
      <c r="A27" s="1182" t="s">
        <v>649</v>
      </c>
      <c r="B27" s="1183"/>
      <c r="C27" s="148">
        <v>-3.0000000000000001E-3</v>
      </c>
      <c r="D27" s="155">
        <v>0</v>
      </c>
      <c r="E27" s="155">
        <v>-2E-3</v>
      </c>
      <c r="F27" s="156">
        <v>-1E-3</v>
      </c>
      <c r="G27" s="155">
        <v>-5.0000000000000001E-3</v>
      </c>
      <c r="H27" s="155"/>
      <c r="I27" s="155"/>
      <c r="J27" s="175"/>
      <c r="K27" s="175"/>
      <c r="L27" s="175"/>
      <c r="M27" s="175"/>
      <c r="N27" s="41"/>
      <c r="O27" s="42"/>
      <c r="P27" s="42"/>
      <c r="Q27" s="42"/>
      <c r="R27" s="42"/>
      <c r="S27" s="42"/>
      <c r="T27" s="42"/>
      <c r="U27" s="43"/>
      <c r="V27" s="10"/>
      <c r="W27" s="10"/>
    </row>
    <row r="28" spans="1:23">
      <c r="A28" s="1182" t="s">
        <v>651</v>
      </c>
      <c r="B28" s="1183"/>
      <c r="C28" s="148">
        <v>2.2610000000000001</v>
      </c>
      <c r="D28" s="155">
        <v>2.2090000000000001</v>
      </c>
      <c r="E28" s="155">
        <v>2.254</v>
      </c>
      <c r="F28" s="156">
        <v>2.2360000000000002</v>
      </c>
      <c r="G28" s="155">
        <v>2.25</v>
      </c>
      <c r="H28" s="155"/>
      <c r="I28" s="155"/>
      <c r="J28" s="175"/>
      <c r="K28" s="175"/>
      <c r="L28" s="175"/>
      <c r="M28" s="175"/>
      <c r="N28" s="41"/>
      <c r="O28" s="42"/>
      <c r="P28" s="42"/>
      <c r="Q28" s="42"/>
      <c r="R28" s="42"/>
      <c r="S28" s="42"/>
      <c r="T28" s="42"/>
      <c r="U28" s="43"/>
      <c r="V28" s="10"/>
      <c r="W28" s="10"/>
    </row>
    <row r="29" spans="1:23">
      <c r="A29" s="1182" t="s">
        <v>652</v>
      </c>
      <c r="B29" s="1183"/>
      <c r="C29" s="148">
        <v>-4.0000000000000001E-3</v>
      </c>
      <c r="D29" s="155">
        <v>0</v>
      </c>
      <c r="E29" s="155">
        <v>-5.0000000000000001E-3</v>
      </c>
      <c r="F29" s="156">
        <v>-1E-3</v>
      </c>
      <c r="G29" s="155">
        <v>-8.0000000000000002E-3</v>
      </c>
      <c r="H29" s="155"/>
      <c r="I29" s="155"/>
      <c r="J29" s="175"/>
      <c r="K29" s="175"/>
      <c r="L29" s="175"/>
      <c r="M29" s="175"/>
      <c r="N29" s="41"/>
      <c r="O29" s="42"/>
      <c r="P29" s="42"/>
      <c r="Q29" s="42"/>
      <c r="R29" s="42"/>
      <c r="S29" s="42"/>
      <c r="T29" s="42"/>
      <c r="U29" s="43"/>
      <c r="V29" s="10"/>
      <c r="W29" s="10"/>
    </row>
    <row r="30" spans="1:23">
      <c r="A30" s="1182" t="s">
        <v>620</v>
      </c>
      <c r="B30" s="1183"/>
      <c r="C30" s="149">
        <v>2</v>
      </c>
      <c r="D30" s="157">
        <v>2</v>
      </c>
      <c r="E30" s="157">
        <v>2</v>
      </c>
      <c r="F30" s="157">
        <v>2</v>
      </c>
      <c r="G30" s="157">
        <v>2</v>
      </c>
      <c r="H30" s="157"/>
      <c r="I30" s="157"/>
      <c r="J30" s="177"/>
      <c r="K30" s="177"/>
      <c r="L30" s="177"/>
      <c r="M30" s="177"/>
      <c r="N30" s="41"/>
      <c r="O30" s="42"/>
      <c r="P30" s="42"/>
      <c r="Q30" s="42"/>
      <c r="R30" s="42"/>
      <c r="S30" s="42"/>
      <c r="T30" s="42"/>
      <c r="U30" s="43"/>
      <c r="V30" s="10"/>
      <c r="W30" s="10"/>
    </row>
    <row r="31" spans="1:23">
      <c r="A31" s="1231" t="s">
        <v>452</v>
      </c>
      <c r="B31" s="1232"/>
      <c r="C31">
        <v>2.4790000000000001</v>
      </c>
      <c r="D31" s="155">
        <v>2.4780000000000002</v>
      </c>
      <c r="E31" s="156">
        <v>2.4790000000000001</v>
      </c>
      <c r="F31" s="156">
        <v>2.4860000000000002</v>
      </c>
      <c r="G31" s="155">
        <v>2.484</v>
      </c>
      <c r="H31" s="155"/>
      <c r="I31" s="155"/>
      <c r="J31" s="175"/>
      <c r="K31" s="175"/>
      <c r="L31" s="175"/>
      <c r="M31" s="175"/>
      <c r="N31" s="41"/>
      <c r="O31" s="42"/>
      <c r="P31" s="42"/>
      <c r="Q31" s="42"/>
      <c r="R31" s="42"/>
      <c r="S31" s="42"/>
      <c r="T31" s="42"/>
      <c r="U31" s="43"/>
      <c r="V31" s="10"/>
      <c r="W31" s="10"/>
    </row>
    <row r="32" spans="1:23" ht="13" thickBot="1">
      <c r="A32" s="1228" t="s">
        <v>624</v>
      </c>
      <c r="B32" s="1229"/>
      <c r="C32" s="150"/>
      <c r="D32" s="158"/>
      <c r="E32" s="158"/>
      <c r="F32" s="172"/>
      <c r="G32" s="158"/>
      <c r="H32" s="158"/>
      <c r="I32" s="158"/>
      <c r="J32" s="179"/>
      <c r="K32" s="179"/>
      <c r="L32" s="179"/>
      <c r="M32" s="179"/>
      <c r="N32" s="44"/>
      <c r="O32" s="45"/>
      <c r="P32" s="45"/>
      <c r="Q32" s="45"/>
      <c r="R32" s="45"/>
      <c r="S32" s="45"/>
      <c r="T32" s="45"/>
      <c r="U32" s="46"/>
      <c r="V32" s="10"/>
      <c r="W32" s="10"/>
    </row>
    <row r="33" spans="1:23" ht="13" thickBot="1">
      <c r="A33" s="1187"/>
      <c r="B33" s="1188"/>
      <c r="C33" s="25"/>
      <c r="D33" s="26"/>
      <c r="E33" s="169"/>
      <c r="F33" s="26"/>
      <c r="G33" s="26"/>
      <c r="H33" s="26"/>
      <c r="I33" s="26"/>
      <c r="J33" s="180"/>
      <c r="K33" s="180"/>
      <c r="L33" s="180"/>
      <c r="M33" s="27"/>
      <c r="N33" s="113"/>
      <c r="O33" s="114"/>
      <c r="P33" s="114"/>
      <c r="Q33" s="114"/>
      <c r="R33" s="114"/>
      <c r="S33" s="114"/>
      <c r="T33" s="114"/>
      <c r="U33" s="115"/>
      <c r="V33" s="10"/>
      <c r="W33" s="10"/>
    </row>
    <row r="34" spans="1:23">
      <c r="A34" s="1207" t="s">
        <v>623</v>
      </c>
      <c r="B34" s="1230"/>
      <c r="C34" s="47">
        <f>ABS(C25-AVERAGE(C26,C28))</f>
        <v>2.2690000000000001</v>
      </c>
      <c r="D34" s="47">
        <f>ABS(D25-AVERAGE(D26,D28))</f>
        <v>2.2065000000000001</v>
      </c>
      <c r="E34" s="47">
        <f>ABS(E25-AVERAGE(E26,E28))</f>
        <v>2.2610000000000001</v>
      </c>
      <c r="F34" s="47">
        <f>ABS(F25-AVERAGE(F26,F28))</f>
        <v>2.2305000000000001</v>
      </c>
      <c r="G34" s="47">
        <f>ABS(G25-AVERAGE(G26,G28))</f>
        <v>2.2530000000000001</v>
      </c>
      <c r="H34" s="47"/>
      <c r="I34" s="47"/>
      <c r="J34" s="47"/>
      <c r="K34" s="47"/>
      <c r="L34" s="47"/>
      <c r="M34" s="47"/>
      <c r="N34" s="84"/>
      <c r="O34" s="48"/>
      <c r="P34" s="48"/>
      <c r="Q34" s="48"/>
      <c r="R34" s="48"/>
      <c r="S34" s="48"/>
      <c r="T34" s="48"/>
      <c r="U34" s="49"/>
      <c r="V34" s="10"/>
      <c r="W34" s="10"/>
    </row>
    <row r="35" spans="1:23">
      <c r="A35" s="1182" t="s">
        <v>460</v>
      </c>
      <c r="B35" s="1186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85"/>
      <c r="O35" s="51"/>
      <c r="P35" s="51"/>
      <c r="Q35" s="51"/>
      <c r="R35" s="51"/>
      <c r="S35" s="51"/>
      <c r="T35" s="51"/>
      <c r="U35" s="52"/>
      <c r="V35" s="10"/>
      <c r="W35" s="10"/>
    </row>
    <row r="36" spans="1:23">
      <c r="A36" s="1182" t="s">
        <v>461</v>
      </c>
      <c r="B36" s="1186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85"/>
      <c r="O36" s="51"/>
      <c r="P36" s="51"/>
      <c r="Q36" s="51"/>
      <c r="R36" s="51"/>
      <c r="S36" s="51"/>
      <c r="T36" s="51"/>
      <c r="U36" s="52"/>
      <c r="V36" s="10"/>
      <c r="W36" s="10"/>
    </row>
    <row r="37" spans="1:23">
      <c r="A37" s="1182" t="s">
        <v>585</v>
      </c>
      <c r="B37" s="1186"/>
      <c r="C37" s="50">
        <f>C31-C34</f>
        <v>0.20999999999999996</v>
      </c>
      <c r="D37" s="50">
        <f>D31-D34</f>
        <v>0.27150000000000007</v>
      </c>
      <c r="E37" s="50">
        <f>E31-E34</f>
        <v>0.21799999999999997</v>
      </c>
      <c r="F37" s="50">
        <f>F31-F34</f>
        <v>0.25550000000000006</v>
      </c>
      <c r="G37" s="50">
        <f>G31-G34</f>
        <v>0.23099999999999987</v>
      </c>
      <c r="H37" s="50"/>
      <c r="I37" s="50"/>
      <c r="J37" s="50"/>
      <c r="K37" s="50"/>
      <c r="L37" s="50"/>
      <c r="M37" s="50"/>
      <c r="N37" s="85">
        <f t="shared" ref="N37:R38" si="0">C37*25.4</f>
        <v>5.3339999999999987</v>
      </c>
      <c r="O37" s="51">
        <f t="shared" si="0"/>
        <v>6.8961000000000015</v>
      </c>
      <c r="P37" s="51">
        <f t="shared" si="0"/>
        <v>5.5371999999999986</v>
      </c>
      <c r="Q37" s="51">
        <f t="shared" si="0"/>
        <v>6.4897000000000009</v>
      </c>
      <c r="R37" s="51">
        <f t="shared" si="0"/>
        <v>5.8673999999999964</v>
      </c>
      <c r="S37" s="51"/>
      <c r="T37" s="51"/>
      <c r="U37" s="52"/>
      <c r="V37" s="87"/>
      <c r="W37" s="10"/>
    </row>
    <row r="38" spans="1:23" ht="13" thickBot="1">
      <c r="A38" s="1193" t="s">
        <v>586</v>
      </c>
      <c r="B38" s="1213"/>
      <c r="C38" s="53">
        <f>C31-$B$3-C34</f>
        <v>0.17773599999999989</v>
      </c>
      <c r="D38" s="53">
        <f>D31-$B$3-D34</f>
        <v>0.239236</v>
      </c>
      <c r="E38" s="53">
        <f>E31-$B$3-E34</f>
        <v>0.1857359999999999</v>
      </c>
      <c r="F38" s="53">
        <f>F31-$B$3-F34</f>
        <v>0.22323599999999999</v>
      </c>
      <c r="G38" s="53">
        <f>G31-$B$3-G34</f>
        <v>0.1987359999999998</v>
      </c>
      <c r="H38" s="53"/>
      <c r="I38" s="53"/>
      <c r="J38" s="53"/>
      <c r="K38" s="53"/>
      <c r="L38" s="53"/>
      <c r="M38" s="53"/>
      <c r="N38" s="86">
        <f t="shared" si="0"/>
        <v>4.5144943999999967</v>
      </c>
      <c r="O38" s="86">
        <f t="shared" si="0"/>
        <v>6.0765943999999994</v>
      </c>
      <c r="P38" s="86">
        <f t="shared" si="0"/>
        <v>4.7176943999999974</v>
      </c>
      <c r="Q38" s="86">
        <f t="shared" si="0"/>
        <v>5.6701943999999997</v>
      </c>
      <c r="R38" s="86">
        <f t="shared" si="0"/>
        <v>5.0478943999999943</v>
      </c>
      <c r="S38" s="54"/>
      <c r="T38" s="54"/>
      <c r="U38" s="54">
        <f>(J38*25.4)</f>
        <v>0</v>
      </c>
      <c r="V38" s="10"/>
      <c r="W38" s="10"/>
    </row>
    <row r="39" spans="1:23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</sheetData>
  <mergeCells count="30">
    <mergeCell ref="A26:B26"/>
    <mergeCell ref="A15:B15"/>
    <mergeCell ref="A16:B16"/>
    <mergeCell ref="A38:B38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B1:G1"/>
    <mergeCell ref="B2:G2"/>
    <mergeCell ref="A13:B13"/>
    <mergeCell ref="C13:M13"/>
    <mergeCell ref="A17:B17"/>
    <mergeCell ref="A14:B14"/>
    <mergeCell ref="N13:U13"/>
    <mergeCell ref="A22:B22"/>
    <mergeCell ref="A23:B23"/>
    <mergeCell ref="A24:B24"/>
    <mergeCell ref="A25:B25"/>
    <mergeCell ref="A18:B18"/>
    <mergeCell ref="A19:B19"/>
    <mergeCell ref="A20:B20"/>
    <mergeCell ref="A21:B21"/>
  </mergeCells>
  <phoneticPr fontId="18" type="noConversion"/>
  <conditionalFormatting sqref="C35:M36">
    <cfRule type="expression" dxfId="675" priority="17" stopIfTrue="1">
      <formula>ABS(C35)&gt;=0.07874</formula>
    </cfRule>
    <cfRule type="expression" dxfId="674" priority="18" stopIfTrue="1">
      <formula>ABS(C35)&gt;0.03937</formula>
    </cfRule>
  </conditionalFormatting>
  <conditionalFormatting sqref="N35:U36">
    <cfRule type="expression" dxfId="673" priority="15" stopIfTrue="1">
      <formula>ABS(N35)&gt;=2</formula>
    </cfRule>
    <cfRule type="expression" dxfId="672" priority="16" stopIfTrue="1">
      <formula>ABS(N35)&gt;1</formula>
    </cfRule>
  </conditionalFormatting>
  <conditionalFormatting sqref="S38:U38 N38:Q38">
    <cfRule type="expression" dxfId="671" priority="13" stopIfTrue="1">
      <formula>ABS(N38)&gt;=3</formula>
    </cfRule>
    <cfRule type="expression" dxfId="670" priority="14" stopIfTrue="1">
      <formula>ABS(N38)&gt;2</formula>
    </cfRule>
  </conditionalFormatting>
  <conditionalFormatting sqref="C38:M38">
    <cfRule type="expression" dxfId="669" priority="11" stopIfTrue="1">
      <formula>ABS(C38)&gt;=0.1181</formula>
    </cfRule>
    <cfRule type="expression" dxfId="668" priority="12" stopIfTrue="1">
      <formula>ABS(C38)&gt;0.07874</formula>
    </cfRule>
  </conditionalFormatting>
  <conditionalFormatting sqref="R38">
    <cfRule type="expression" dxfId="667" priority="9" stopIfTrue="1">
      <formula>ABS(R38)&gt;=3</formula>
    </cfRule>
    <cfRule type="expression" dxfId="666" priority="10" stopIfTrue="1">
      <formula>ABS(R38)&gt;2</formula>
    </cfRule>
  </conditionalFormatting>
  <conditionalFormatting sqref="S38">
    <cfRule type="expression" dxfId="665" priority="7" stopIfTrue="1">
      <formula>ABS(S38)&gt;=3</formula>
    </cfRule>
    <cfRule type="expression" dxfId="664" priority="8" stopIfTrue="1">
      <formula>ABS(S38)&gt;2</formula>
    </cfRule>
  </conditionalFormatting>
  <conditionalFormatting sqref="T38">
    <cfRule type="expression" dxfId="663" priority="5" stopIfTrue="1">
      <formula>ABS(T38)&gt;=3</formula>
    </cfRule>
    <cfRule type="expression" dxfId="662" priority="6" stopIfTrue="1">
      <formula>ABS(T38)&gt;2</formula>
    </cfRule>
  </conditionalFormatting>
  <conditionalFormatting sqref="U38">
    <cfRule type="expression" dxfId="661" priority="3" stopIfTrue="1">
      <formula>ABS(U38)&gt;=3</formula>
    </cfRule>
    <cfRule type="expression" dxfId="660" priority="4" stopIfTrue="1">
      <formula>ABS(U38)&gt;2</formula>
    </cfRule>
  </conditionalFormatting>
  <conditionalFormatting sqref="R38">
    <cfRule type="expression" dxfId="659" priority="1" stopIfTrue="1">
      <formula>ABS(R38)&gt;=3</formula>
    </cfRule>
    <cfRule type="expression" dxfId="658" priority="2" stopIfTrue="1">
      <formula>ABS(R38)&gt;2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2" tint="-0.499984740745262"/>
  </sheetPr>
  <dimension ref="A3:Y92"/>
  <sheetViews>
    <sheetView zoomScale="125" zoomScaleNormal="125" zoomScalePageLayoutView="125" workbookViewId="0"/>
  </sheetViews>
  <sheetFormatPr baseColWidth="10" defaultColWidth="8.83203125" defaultRowHeight="12" x14ac:dyDescent="0"/>
  <cols>
    <col min="1" max="1" width="27.83203125" customWidth="1"/>
  </cols>
  <sheetData>
    <row r="3" spans="1:25">
      <c r="J3" s="151" t="s">
        <v>339</v>
      </c>
    </row>
    <row r="4" spans="1:25">
      <c r="J4" s="151" t="s">
        <v>326</v>
      </c>
    </row>
    <row r="5" spans="1:25">
      <c r="J5" s="10" t="s">
        <v>340</v>
      </c>
    </row>
    <row r="6" spans="1:25" ht="13" thickBot="1">
      <c r="J6" s="10" t="s">
        <v>341</v>
      </c>
    </row>
    <row r="7" spans="1:25" ht="13" thickBot="1">
      <c r="A7" s="118" t="s">
        <v>633</v>
      </c>
      <c r="B7" s="1233" t="s">
        <v>529</v>
      </c>
      <c r="C7" s="1195"/>
      <c r="D7" s="1195"/>
      <c r="E7" s="1195"/>
      <c r="F7" s="1195"/>
      <c r="G7" s="1196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</row>
    <row r="8" spans="1:25" ht="19" thickBot="1">
      <c r="A8" s="119" t="s">
        <v>634</v>
      </c>
      <c r="B8" s="1234" t="s">
        <v>528</v>
      </c>
      <c r="C8" s="1197"/>
      <c r="D8" s="1197"/>
      <c r="E8" s="1197"/>
      <c r="F8" s="1197"/>
      <c r="G8" s="1198"/>
      <c r="H8" s="10"/>
      <c r="I8" s="10"/>
      <c r="J8" s="213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</row>
    <row r="9" spans="1:25" ht="13" thickBot="1">
      <c r="A9" s="119" t="s">
        <v>457</v>
      </c>
      <c r="B9" s="223">
        <v>3.5499999999999997E-2</v>
      </c>
      <c r="C9" s="88" t="s">
        <v>476</v>
      </c>
      <c r="D9" s="210"/>
      <c r="E9" s="211"/>
      <c r="F9" s="211"/>
      <c r="G9" s="211"/>
      <c r="H9" s="10"/>
      <c r="I9" s="151"/>
      <c r="J9" s="151"/>
      <c r="K9" s="151"/>
      <c r="L9" s="15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25" ht="13" thickBot="1">
      <c r="A10" s="120" t="s">
        <v>459</v>
      </c>
      <c r="B10" s="143">
        <v>4.4829999999999997</v>
      </c>
      <c r="C10" s="88" t="s">
        <v>632</v>
      </c>
      <c r="D10" s="144" t="s">
        <v>535</v>
      </c>
      <c r="E10" s="10"/>
      <c r="F10" s="151"/>
      <c r="G10" s="10"/>
      <c r="H10" s="10"/>
      <c r="I10" s="151"/>
      <c r="J10" s="151"/>
      <c r="K10" s="151"/>
      <c r="L10" s="15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</row>
    <row r="11" spans="1:25" ht="13" thickBot="1">
      <c r="A11" s="77"/>
      <c r="B11" s="78"/>
      <c r="C11" s="10"/>
      <c r="D11" s="10"/>
      <c r="E11" s="10"/>
      <c r="F11" s="10"/>
      <c r="G11" s="144" t="s">
        <v>412</v>
      </c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25" ht="13" thickBot="1">
      <c r="A12" s="126" t="s">
        <v>622</v>
      </c>
      <c r="B12" s="131" t="s">
        <v>476</v>
      </c>
      <c r="C12" s="132" t="s">
        <v>387</v>
      </c>
      <c r="D12" s="10"/>
      <c r="E12" s="10"/>
      <c r="F12" s="10"/>
      <c r="G12" s="10"/>
      <c r="H12" s="10"/>
      <c r="I12" s="151" t="s">
        <v>672</v>
      </c>
      <c r="J12" s="151"/>
      <c r="K12" s="151"/>
      <c r="L12" s="15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</row>
    <row r="13" spans="1:25">
      <c r="A13" s="79" t="s">
        <v>635</v>
      </c>
      <c r="B13" s="133">
        <v>1.57</v>
      </c>
      <c r="C13" s="134">
        <f>B13*25.4</f>
        <v>39.878</v>
      </c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51" t="s">
        <v>674</v>
      </c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25">
      <c r="A14" s="80" t="s">
        <v>636</v>
      </c>
      <c r="B14" s="127">
        <v>0.63</v>
      </c>
      <c r="C14" s="130">
        <f>B14*25.4</f>
        <v>16.001999999999999</v>
      </c>
      <c r="D14" s="10"/>
      <c r="E14" s="10"/>
      <c r="F14" s="10"/>
      <c r="G14" s="144" t="s">
        <v>521</v>
      </c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25">
      <c r="A15" s="80" t="s">
        <v>621</v>
      </c>
      <c r="B15" s="128">
        <v>5.0999999999999997E-2</v>
      </c>
      <c r="C15" s="130">
        <f>B15*25.4</f>
        <v>1.2953999999999999</v>
      </c>
      <c r="D15" s="10"/>
      <c r="E15" s="10"/>
      <c r="F15" s="10"/>
      <c r="G15" s="207" t="s">
        <v>536</v>
      </c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25">
      <c r="A16" s="80" t="s">
        <v>645</v>
      </c>
      <c r="B16" s="189">
        <f>SUM(0.394+9.843)</f>
        <v>10.237</v>
      </c>
      <c r="C16" s="130">
        <f>B16*25.4</f>
        <v>260.01979999999998</v>
      </c>
      <c r="D16" s="10"/>
      <c r="E16" s="151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ht="13" thickBot="1">
      <c r="A17" s="81" t="s">
        <v>647</v>
      </c>
      <c r="B17" s="129">
        <v>6.984</v>
      </c>
      <c r="C17" s="70">
        <f>B17*25.4</f>
        <v>177.39359999999999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ht="13" thickBot="1">
      <c r="A18" s="9"/>
      <c r="B18" s="11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ht="13" thickBot="1">
      <c r="A19" s="1209" t="s">
        <v>462</v>
      </c>
      <c r="B19" s="1210"/>
      <c r="C19" s="1202" t="s">
        <v>618</v>
      </c>
      <c r="D19" s="1203"/>
      <c r="E19" s="1203"/>
      <c r="F19" s="1203"/>
      <c r="G19" s="1203"/>
      <c r="H19" s="1203"/>
      <c r="I19" s="1203"/>
      <c r="J19" s="1203"/>
      <c r="K19" s="1203"/>
      <c r="L19" s="1203"/>
      <c r="M19" s="1204"/>
      <c r="N19" s="1184" t="s">
        <v>619</v>
      </c>
      <c r="O19" s="1214"/>
      <c r="P19" s="1214"/>
      <c r="Q19" s="1214"/>
      <c r="R19" s="1214"/>
      <c r="S19" s="1214"/>
      <c r="T19" s="1214"/>
      <c r="U19" s="1185"/>
      <c r="V19" s="10"/>
      <c r="W19" s="10"/>
      <c r="X19" s="10"/>
      <c r="Y19" s="10"/>
    </row>
    <row r="20" spans="1:25" ht="13" thickBot="1">
      <c r="A20" s="1205" t="s">
        <v>637</v>
      </c>
      <c r="B20" s="1206"/>
      <c r="C20" s="146" t="s">
        <v>677</v>
      </c>
      <c r="D20" s="153" t="s">
        <v>675</v>
      </c>
      <c r="E20" s="153" t="s">
        <v>678</v>
      </c>
      <c r="F20" s="153" t="s">
        <v>679</v>
      </c>
      <c r="G20" s="153" t="s">
        <v>680</v>
      </c>
      <c r="H20" s="153" t="s">
        <v>681</v>
      </c>
      <c r="I20" s="153" t="s">
        <v>682</v>
      </c>
      <c r="J20" s="173" t="s">
        <v>532</v>
      </c>
      <c r="K20" s="173" t="s">
        <v>413</v>
      </c>
      <c r="L20" s="173" t="s">
        <v>533</v>
      </c>
      <c r="M20" s="188" t="s">
        <v>534</v>
      </c>
      <c r="N20" s="35" t="str">
        <f t="shared" ref="N20:T20" si="0">C20</f>
        <v>501</v>
      </c>
      <c r="O20" s="36" t="str">
        <f t="shared" si="0"/>
        <v>502</v>
      </c>
      <c r="P20" s="36" t="str">
        <f t="shared" si="0"/>
        <v>503</v>
      </c>
      <c r="Q20" s="36" t="str">
        <f t="shared" si="0"/>
        <v>504</v>
      </c>
      <c r="R20" s="36" t="str">
        <f t="shared" si="0"/>
        <v>505</v>
      </c>
      <c r="S20" s="36" t="str">
        <f t="shared" si="0"/>
        <v>506</v>
      </c>
      <c r="T20" s="36" t="str">
        <f t="shared" si="0"/>
        <v>507</v>
      </c>
      <c r="U20" s="37" t="str">
        <f>M20</f>
        <v>520</v>
      </c>
      <c r="V20" s="10"/>
      <c r="W20" s="10"/>
      <c r="X20" s="10"/>
      <c r="Y20" s="10"/>
    </row>
    <row r="21" spans="1:25">
      <c r="A21" s="1207" t="s">
        <v>635</v>
      </c>
      <c r="B21" s="1208"/>
      <c r="C21" s="152">
        <v>1.569</v>
      </c>
      <c r="D21" s="154">
        <v>1.569</v>
      </c>
      <c r="E21" s="154">
        <v>1.57</v>
      </c>
      <c r="F21" s="154">
        <v>1.569</v>
      </c>
      <c r="G21" s="154">
        <v>1.57</v>
      </c>
      <c r="H21" s="154">
        <v>1.569</v>
      </c>
      <c r="I21" s="154">
        <v>1.57</v>
      </c>
      <c r="J21" s="174">
        <v>1.569</v>
      </c>
      <c r="K21" s="174">
        <v>1.571</v>
      </c>
      <c r="L21" s="174"/>
      <c r="M21" s="174"/>
      <c r="N21" s="107"/>
      <c r="O21" s="108"/>
      <c r="P21" s="108"/>
      <c r="Q21" s="108"/>
      <c r="R21" s="108"/>
      <c r="S21" s="108"/>
      <c r="T21" s="108"/>
      <c r="U21" s="109"/>
      <c r="V21" s="10"/>
      <c r="W21" s="10"/>
      <c r="X21" s="10"/>
      <c r="Y21" s="10"/>
    </row>
    <row r="22" spans="1:25">
      <c r="A22" s="1182" t="s">
        <v>636</v>
      </c>
      <c r="B22" s="1183"/>
      <c r="C22" s="148">
        <v>0.63</v>
      </c>
      <c r="D22" s="155">
        <v>0.63</v>
      </c>
      <c r="E22" s="155">
        <v>0.63</v>
      </c>
      <c r="F22" s="155">
        <v>0.63200000000000001</v>
      </c>
      <c r="G22" s="155">
        <v>0.63200000000000001</v>
      </c>
      <c r="H22" s="155">
        <v>0.63100000000000001</v>
      </c>
      <c r="I22" s="155">
        <v>0.63200000000000001</v>
      </c>
      <c r="J22" s="175">
        <v>0.63</v>
      </c>
      <c r="K22" s="175">
        <v>0.63100000000000001</v>
      </c>
      <c r="L22" s="175"/>
      <c r="M22" s="175"/>
      <c r="N22" s="41"/>
      <c r="O22" s="42"/>
      <c r="P22" s="42"/>
      <c r="Q22" s="42"/>
      <c r="R22" s="42"/>
      <c r="S22" s="42"/>
      <c r="T22" s="42"/>
      <c r="U22" s="43"/>
      <c r="V22" s="10"/>
      <c r="W22" s="10"/>
      <c r="X22" s="10"/>
      <c r="Y22" s="10"/>
    </row>
    <row r="23" spans="1:25">
      <c r="A23" s="1182" t="s">
        <v>638</v>
      </c>
      <c r="B23" s="1183"/>
      <c r="C23" s="148">
        <v>5.0999999999999997E-2</v>
      </c>
      <c r="D23" s="155">
        <v>5.0999999999999997E-2</v>
      </c>
      <c r="E23" s="155">
        <v>0.05</v>
      </c>
      <c r="F23" s="155">
        <v>0.05</v>
      </c>
      <c r="G23" s="155">
        <v>5.0999999999999997E-2</v>
      </c>
      <c r="H23" s="155">
        <v>0.05</v>
      </c>
      <c r="I23" s="155">
        <v>0.05</v>
      </c>
      <c r="J23" s="175">
        <v>4.9000000000000002E-2</v>
      </c>
      <c r="K23" s="175">
        <v>5.1999999999999998E-2</v>
      </c>
      <c r="L23" s="175"/>
      <c r="M23" s="175"/>
      <c r="N23" s="41"/>
      <c r="O23" s="42"/>
      <c r="P23" s="42"/>
      <c r="Q23" s="42"/>
      <c r="R23" s="42"/>
      <c r="S23" s="42"/>
      <c r="T23" s="42"/>
      <c r="U23" s="43"/>
      <c r="V23" s="10"/>
      <c r="W23" s="10"/>
      <c r="X23" s="10"/>
      <c r="Y23" s="10"/>
    </row>
    <row r="24" spans="1:25">
      <c r="A24" s="1182" t="s">
        <v>639</v>
      </c>
      <c r="B24" s="1183"/>
      <c r="C24" s="148">
        <v>0.05</v>
      </c>
      <c r="D24" s="155">
        <v>5.0999999999999997E-2</v>
      </c>
      <c r="E24" s="155">
        <v>0.05</v>
      </c>
      <c r="F24" s="155">
        <v>0.05</v>
      </c>
      <c r="G24" s="155">
        <v>0.05</v>
      </c>
      <c r="H24" s="155">
        <v>0.05</v>
      </c>
      <c r="I24" s="155">
        <v>0.05</v>
      </c>
      <c r="J24" s="175">
        <v>0.05</v>
      </c>
      <c r="K24" s="175">
        <v>0.05</v>
      </c>
      <c r="L24" s="175"/>
      <c r="M24" s="175"/>
      <c r="N24" s="41"/>
      <c r="O24" s="42"/>
      <c r="P24" s="42"/>
      <c r="Q24" s="42"/>
      <c r="R24" s="42"/>
      <c r="S24" s="42"/>
      <c r="T24" s="42"/>
      <c r="U24" s="43"/>
      <c r="V24" s="10"/>
      <c r="W24" s="10"/>
      <c r="X24" s="10"/>
      <c r="Y24" s="10"/>
    </row>
    <row r="25" spans="1:25">
      <c r="A25" s="1182" t="s">
        <v>640</v>
      </c>
      <c r="B25" s="1183"/>
      <c r="C25" s="148">
        <v>0.05</v>
      </c>
      <c r="D25" s="155">
        <v>5.1999999999999998E-2</v>
      </c>
      <c r="E25" s="155">
        <v>0.05</v>
      </c>
      <c r="F25" s="155">
        <v>0.05</v>
      </c>
      <c r="G25" s="155">
        <v>5.1999999999999998E-2</v>
      </c>
      <c r="H25" s="155">
        <v>0.05</v>
      </c>
      <c r="I25" s="155">
        <v>0.05</v>
      </c>
      <c r="J25" s="175">
        <v>0.05</v>
      </c>
      <c r="K25" s="175">
        <v>4.9000000000000002E-2</v>
      </c>
      <c r="L25" s="175"/>
      <c r="M25" s="175"/>
      <c r="N25" s="41"/>
      <c r="O25" s="42"/>
      <c r="P25" s="42"/>
      <c r="Q25" s="42"/>
      <c r="R25" s="42"/>
      <c r="S25" s="42"/>
      <c r="T25" s="42"/>
      <c r="U25" s="43"/>
      <c r="V25" s="10"/>
      <c r="W25" s="10"/>
      <c r="X25" s="10"/>
      <c r="Y25" s="10"/>
    </row>
    <row r="26" spans="1:25">
      <c r="A26" s="1182" t="s">
        <v>641</v>
      </c>
      <c r="B26" s="1183"/>
      <c r="C26" s="148">
        <v>5.0999999999999997E-2</v>
      </c>
      <c r="D26" s="155">
        <v>5.0999999999999997E-2</v>
      </c>
      <c r="E26" s="155">
        <v>4.9000000000000002E-2</v>
      </c>
      <c r="F26" s="155">
        <v>0.05</v>
      </c>
      <c r="G26" s="155">
        <v>0.05</v>
      </c>
      <c r="H26" s="155">
        <v>0.05</v>
      </c>
      <c r="I26" s="155">
        <v>0.05</v>
      </c>
      <c r="J26" s="175">
        <v>0.05</v>
      </c>
      <c r="K26" s="175">
        <v>4.9000000000000002E-2</v>
      </c>
      <c r="L26" s="175"/>
      <c r="M26" s="175"/>
      <c r="N26" s="41"/>
      <c r="O26" s="42"/>
      <c r="P26" s="42"/>
      <c r="Q26" s="42"/>
      <c r="R26" s="42"/>
      <c r="S26" s="42"/>
      <c r="T26" s="42"/>
      <c r="U26" s="43"/>
      <c r="V26" s="10"/>
      <c r="W26" s="10"/>
      <c r="X26" s="10"/>
      <c r="Y26" s="10"/>
    </row>
    <row r="27" spans="1:25">
      <c r="A27" s="1182" t="s">
        <v>642</v>
      </c>
      <c r="B27" s="1183"/>
      <c r="C27" s="148">
        <v>4.9000000000000002E-2</v>
      </c>
      <c r="D27" s="155">
        <v>0.05</v>
      </c>
      <c r="E27" s="155">
        <v>4.9000000000000002E-2</v>
      </c>
      <c r="F27" s="155">
        <v>0.05</v>
      </c>
      <c r="G27" s="155">
        <v>5.0999999999999997E-2</v>
      </c>
      <c r="H27" s="155">
        <v>0.05</v>
      </c>
      <c r="I27" s="155">
        <v>4.9000000000000002E-2</v>
      </c>
      <c r="J27" s="175">
        <v>4.9000000000000002E-2</v>
      </c>
      <c r="K27" s="175">
        <v>4.9000000000000002E-2</v>
      </c>
      <c r="L27" s="175"/>
      <c r="M27" s="175"/>
      <c r="N27" s="41"/>
      <c r="O27" s="42"/>
      <c r="P27" s="42"/>
      <c r="Q27" s="42"/>
      <c r="R27" s="42"/>
      <c r="S27" s="42"/>
      <c r="T27" s="42"/>
      <c r="U27" s="43"/>
      <c r="V27" s="10"/>
      <c r="W27" s="10"/>
      <c r="X27" s="10"/>
      <c r="Y27" s="10"/>
    </row>
    <row r="28" spans="1:25">
      <c r="A28" s="1182" t="s">
        <v>643</v>
      </c>
      <c r="B28" s="1183"/>
      <c r="C28" s="148">
        <v>4.9000000000000002E-2</v>
      </c>
      <c r="D28" s="155">
        <v>0.05</v>
      </c>
      <c r="E28" s="155">
        <v>4.9000000000000002E-2</v>
      </c>
      <c r="F28" s="155">
        <v>4.9000000000000002E-2</v>
      </c>
      <c r="G28" s="155">
        <v>5.0999999999999997E-2</v>
      </c>
      <c r="H28" s="155">
        <v>0.05</v>
      </c>
      <c r="I28" s="155">
        <v>4.9000000000000002E-2</v>
      </c>
      <c r="J28" s="175">
        <v>4.9000000000000002E-2</v>
      </c>
      <c r="K28" s="175">
        <v>4.9000000000000002E-2</v>
      </c>
      <c r="L28" s="175"/>
      <c r="M28" s="175"/>
      <c r="N28" s="41"/>
      <c r="O28" s="42"/>
      <c r="P28" s="42"/>
      <c r="Q28" s="42"/>
      <c r="R28" s="42"/>
      <c r="S28" s="42"/>
      <c r="T28" s="42"/>
      <c r="U28" s="43"/>
      <c r="V28" s="10"/>
      <c r="W28" s="10"/>
      <c r="X28" s="10"/>
      <c r="Y28" s="10"/>
    </row>
    <row r="29" spans="1:25">
      <c r="A29" s="1182" t="s">
        <v>644</v>
      </c>
      <c r="B29" s="1183"/>
      <c r="C29" s="148"/>
      <c r="D29" s="155"/>
      <c r="E29" s="155"/>
      <c r="F29" s="156"/>
      <c r="G29" s="155"/>
      <c r="H29" s="155"/>
      <c r="I29" s="155"/>
      <c r="J29" s="175"/>
      <c r="K29" s="175"/>
      <c r="L29" s="175"/>
      <c r="M29" s="175"/>
      <c r="N29" s="41"/>
      <c r="O29" s="42"/>
      <c r="P29" s="42"/>
      <c r="Q29" s="42"/>
      <c r="R29" s="42"/>
      <c r="S29" s="42"/>
      <c r="T29" s="42"/>
      <c r="U29" s="43"/>
      <c r="V29" s="10"/>
      <c r="W29" s="10"/>
      <c r="X29" s="10"/>
      <c r="Y29" s="10"/>
    </row>
    <row r="30" spans="1:25">
      <c r="A30" s="1182" t="s">
        <v>645</v>
      </c>
      <c r="B30" s="1183"/>
      <c r="C30" s="148"/>
      <c r="D30" s="155"/>
      <c r="E30" s="155"/>
      <c r="F30" s="156"/>
      <c r="G30" s="155"/>
      <c r="H30" s="155"/>
      <c r="I30" s="155"/>
      <c r="J30" s="175"/>
      <c r="K30" s="175"/>
      <c r="L30" s="175"/>
      <c r="M30" s="175"/>
      <c r="N30" s="41"/>
      <c r="O30" s="42"/>
      <c r="P30" s="42"/>
      <c r="Q30" s="42"/>
      <c r="R30" s="42"/>
      <c r="S30" s="42"/>
      <c r="T30" s="42"/>
      <c r="U30" s="43"/>
      <c r="V30" s="10"/>
      <c r="W30" s="10"/>
      <c r="X30" s="10"/>
      <c r="Y30" s="10"/>
    </row>
    <row r="31" spans="1:25">
      <c r="A31" s="1182" t="s">
        <v>648</v>
      </c>
      <c r="B31" s="1183"/>
      <c r="C31" s="148">
        <v>0</v>
      </c>
      <c r="D31" s="206">
        <v>0</v>
      </c>
      <c r="E31" s="155">
        <v>0</v>
      </c>
      <c r="F31" s="155">
        <v>0</v>
      </c>
      <c r="G31" s="155">
        <v>0</v>
      </c>
      <c r="H31" s="155">
        <v>0</v>
      </c>
      <c r="I31" s="155">
        <v>0</v>
      </c>
      <c r="J31" s="175">
        <v>0</v>
      </c>
      <c r="K31" s="175"/>
      <c r="L31" s="175"/>
      <c r="M31" s="175"/>
      <c r="N31" s="41"/>
      <c r="O31" s="42"/>
      <c r="P31" s="42"/>
      <c r="Q31" s="42"/>
      <c r="R31" s="42"/>
      <c r="S31" s="42"/>
      <c r="T31" s="42"/>
      <c r="U31" s="43"/>
      <c r="V31" s="10"/>
      <c r="W31" s="10"/>
      <c r="X31" s="10"/>
      <c r="Y31" s="10"/>
    </row>
    <row r="32" spans="1:25">
      <c r="A32" s="1182" t="s">
        <v>650</v>
      </c>
      <c r="B32" s="1183"/>
      <c r="C32" s="148">
        <v>6.8490000000000002</v>
      </c>
      <c r="D32" s="155">
        <v>7.1760000000000002</v>
      </c>
      <c r="E32" s="155">
        <v>7.1210000000000004</v>
      </c>
      <c r="F32" s="155">
        <v>6.9180000000000001</v>
      </c>
      <c r="G32" s="155">
        <v>6.8490000000000002</v>
      </c>
      <c r="H32" s="155">
        <v>6.915</v>
      </c>
      <c r="I32" s="155">
        <v>6.9279999999999999</v>
      </c>
      <c r="J32" s="175">
        <v>6.9530000000000003</v>
      </c>
      <c r="K32" s="175"/>
      <c r="L32" s="175"/>
      <c r="M32" s="175"/>
      <c r="N32" s="41"/>
      <c r="O32" s="42"/>
      <c r="P32" s="42"/>
      <c r="Q32" s="42"/>
      <c r="R32" s="42"/>
      <c r="S32" s="42"/>
      <c r="T32" s="42"/>
      <c r="U32" s="43"/>
      <c r="V32" s="10"/>
      <c r="W32" s="10"/>
      <c r="X32" s="10"/>
      <c r="Y32" s="10"/>
    </row>
    <row r="33" spans="1:25">
      <c r="A33" s="1182" t="s">
        <v>649</v>
      </c>
      <c r="B33" s="1183"/>
      <c r="C33" s="148">
        <v>-2E-3</v>
      </c>
      <c r="D33" s="155">
        <v>7.0000000000000001E-3</v>
      </c>
      <c r="E33" s="155">
        <v>-4.0000000000000001E-3</v>
      </c>
      <c r="F33" s="155">
        <v>-2E-3</v>
      </c>
      <c r="G33" s="155">
        <v>2E-3</v>
      </c>
      <c r="H33" s="155">
        <v>-3.0000000000000001E-3</v>
      </c>
      <c r="I33" s="155">
        <v>-4.0000000000000001E-3</v>
      </c>
      <c r="J33" s="175">
        <v>-3.0000000000000001E-3</v>
      </c>
      <c r="K33" s="175"/>
      <c r="L33" s="175"/>
      <c r="M33" s="175"/>
      <c r="N33" s="41"/>
      <c r="O33" s="42"/>
      <c r="P33" s="42"/>
      <c r="Q33" s="42"/>
      <c r="R33" s="42"/>
      <c r="S33" s="42"/>
      <c r="T33" s="42"/>
      <c r="U33" s="43"/>
      <c r="V33" s="10"/>
      <c r="W33" s="10"/>
      <c r="X33" s="10"/>
      <c r="Y33" s="10"/>
    </row>
    <row r="34" spans="1:25">
      <c r="A34" s="1182" t="s">
        <v>651</v>
      </c>
      <c r="B34" s="1183"/>
      <c r="C34" s="148">
        <v>6.8490000000000002</v>
      </c>
      <c r="D34" s="155">
        <v>7.1909999999999998</v>
      </c>
      <c r="E34" s="155">
        <v>7.1280000000000001</v>
      </c>
      <c r="F34" s="155">
        <v>6.9320000000000004</v>
      </c>
      <c r="G34" s="155">
        <v>6.83</v>
      </c>
      <c r="H34" s="155">
        <v>6.9119999999999999</v>
      </c>
      <c r="I34" s="155">
        <v>6.9420000000000002</v>
      </c>
      <c r="J34" s="175">
        <v>6.9329999999999998</v>
      </c>
      <c r="K34" s="175"/>
      <c r="L34" s="175"/>
      <c r="M34" s="175"/>
      <c r="N34" s="41"/>
      <c r="O34" s="42"/>
      <c r="P34" s="42"/>
      <c r="Q34" s="42"/>
      <c r="R34" s="42"/>
      <c r="S34" s="42"/>
      <c r="T34" s="42"/>
      <c r="U34" s="43"/>
      <c r="V34" s="10"/>
      <c r="W34" s="10"/>
      <c r="X34" s="10"/>
      <c r="Y34" s="10"/>
    </row>
    <row r="35" spans="1:25">
      <c r="A35" s="1182" t="s">
        <v>652</v>
      </c>
      <c r="B35" s="1183"/>
      <c r="C35" s="148">
        <v>-1E-3</v>
      </c>
      <c r="D35" s="155">
        <v>1E-3</v>
      </c>
      <c r="E35" s="155">
        <v>-4.0000000000000001E-3</v>
      </c>
      <c r="F35" s="155">
        <v>-1E-3</v>
      </c>
      <c r="G35" s="155">
        <v>0</v>
      </c>
      <c r="H35" s="155">
        <v>-2E-3</v>
      </c>
      <c r="I35" s="155">
        <v>-4.0000000000000001E-3</v>
      </c>
      <c r="J35" s="175">
        <v>-6.0000000000000001E-3</v>
      </c>
      <c r="K35" s="175"/>
      <c r="L35" s="175"/>
      <c r="M35" s="175"/>
      <c r="N35" s="41"/>
      <c r="O35" s="42"/>
      <c r="P35" s="42"/>
      <c r="Q35" s="42"/>
      <c r="R35" s="42"/>
      <c r="S35" s="42"/>
      <c r="T35" s="42"/>
      <c r="U35" s="43"/>
      <c r="V35" s="10"/>
      <c r="W35" s="10"/>
      <c r="X35" s="10"/>
      <c r="Y35" s="10"/>
    </row>
    <row r="36" spans="1:25">
      <c r="A36" s="1182" t="s">
        <v>620</v>
      </c>
      <c r="B36" s="1183"/>
      <c r="C36" s="149">
        <v>1.05</v>
      </c>
      <c r="D36" s="157">
        <v>1.05</v>
      </c>
      <c r="E36" s="157">
        <v>1</v>
      </c>
      <c r="F36" s="157">
        <v>1.05</v>
      </c>
      <c r="G36" s="157">
        <v>1.05</v>
      </c>
      <c r="H36" s="157">
        <v>1.1000000000000001</v>
      </c>
      <c r="I36" s="157">
        <v>1</v>
      </c>
      <c r="J36" s="177">
        <v>1.05</v>
      </c>
      <c r="K36" s="177"/>
      <c r="L36" s="177"/>
      <c r="M36" s="177"/>
      <c r="N36" s="41"/>
      <c r="O36" s="42"/>
      <c r="P36" s="42"/>
      <c r="Q36" s="42"/>
      <c r="R36" s="42"/>
      <c r="S36" s="42"/>
      <c r="T36" s="42"/>
      <c r="U36" s="43"/>
      <c r="V36" s="10"/>
      <c r="W36" s="10"/>
      <c r="X36" s="10"/>
      <c r="Y36" s="10"/>
    </row>
    <row r="37" spans="1:25">
      <c r="A37" s="1231" t="s">
        <v>531</v>
      </c>
      <c r="B37" s="1232"/>
      <c r="C37" s="191">
        <v>6.9870000000000001</v>
      </c>
      <c r="D37" s="155">
        <v>6.9820000000000002</v>
      </c>
      <c r="E37" s="156">
        <v>6.984</v>
      </c>
      <c r="F37" s="156">
        <v>6.9880000000000004</v>
      </c>
      <c r="G37" s="155">
        <v>6.9859999999999998</v>
      </c>
      <c r="H37" s="155">
        <v>6.9859999999999998</v>
      </c>
      <c r="I37" s="155">
        <v>6.9829999999999997</v>
      </c>
      <c r="J37" s="175">
        <v>6.9820000000000002</v>
      </c>
      <c r="K37" s="175">
        <v>6.984</v>
      </c>
      <c r="L37" s="175">
        <v>6.9859999999999998</v>
      </c>
      <c r="M37" s="175">
        <v>6.9859999999999998</v>
      </c>
      <c r="N37" s="41"/>
      <c r="O37" s="42"/>
      <c r="P37" s="42"/>
      <c r="Q37" s="42"/>
      <c r="R37" s="42"/>
      <c r="S37" s="42"/>
      <c r="T37" s="42"/>
      <c r="U37" s="43"/>
      <c r="V37" s="10"/>
      <c r="W37" s="10"/>
      <c r="X37" s="10"/>
      <c r="Y37" s="10"/>
    </row>
    <row r="38" spans="1:25" ht="13" thickBot="1">
      <c r="A38" s="1228" t="s">
        <v>624</v>
      </c>
      <c r="B38" s="1229"/>
      <c r="C38" s="150"/>
      <c r="D38" s="158"/>
      <c r="E38" s="158"/>
      <c r="F38" s="172"/>
      <c r="G38" s="158"/>
      <c r="H38" s="158"/>
      <c r="I38" s="158"/>
      <c r="J38" s="179"/>
      <c r="K38" s="179"/>
      <c r="L38" s="179"/>
      <c r="M38" s="179"/>
      <c r="N38" s="44"/>
      <c r="O38" s="45"/>
      <c r="P38" s="45"/>
      <c r="Q38" s="45"/>
      <c r="R38" s="45"/>
      <c r="S38" s="45"/>
      <c r="T38" s="45"/>
      <c r="U38" s="46"/>
      <c r="V38" s="10"/>
      <c r="W38" s="10"/>
      <c r="X38" s="10"/>
      <c r="Y38" s="10"/>
    </row>
    <row r="39" spans="1:25" ht="13" thickBot="1">
      <c r="A39" s="1187"/>
      <c r="B39" s="1188"/>
      <c r="C39" s="25"/>
      <c r="D39" s="26"/>
      <c r="E39" s="169"/>
      <c r="F39" s="26"/>
      <c r="G39" s="26"/>
      <c r="H39" s="26"/>
      <c r="I39" s="26"/>
      <c r="J39" s="180"/>
      <c r="K39" s="180"/>
      <c r="L39" s="180"/>
      <c r="M39" s="27"/>
      <c r="N39" s="113"/>
      <c r="O39" s="114"/>
      <c r="P39" s="114"/>
      <c r="Q39" s="114"/>
      <c r="R39" s="114"/>
      <c r="S39" s="114"/>
      <c r="T39" s="114"/>
      <c r="U39" s="115"/>
      <c r="V39" s="10"/>
      <c r="W39" s="10"/>
      <c r="X39" s="10"/>
      <c r="Y39" s="10"/>
    </row>
    <row r="40" spans="1:25">
      <c r="A40" s="1207" t="s">
        <v>623</v>
      </c>
      <c r="B40" s="1230"/>
      <c r="C40" s="47">
        <f t="shared" ref="C40:J40" si="1">ABS(C31-AVERAGE(C32,C34))</f>
        <v>6.8490000000000002</v>
      </c>
      <c r="D40" s="47">
        <f t="shared" si="1"/>
        <v>7.1835000000000004</v>
      </c>
      <c r="E40" s="47">
        <f t="shared" si="1"/>
        <v>7.1245000000000003</v>
      </c>
      <c r="F40" s="47">
        <f t="shared" si="1"/>
        <v>6.9250000000000007</v>
      </c>
      <c r="G40" s="47">
        <f t="shared" si="1"/>
        <v>6.8395000000000001</v>
      </c>
      <c r="H40" s="47">
        <f t="shared" si="1"/>
        <v>6.9135</v>
      </c>
      <c r="I40" s="47">
        <f t="shared" si="1"/>
        <v>6.9350000000000005</v>
      </c>
      <c r="J40" s="47">
        <f t="shared" si="1"/>
        <v>6.9429999999999996</v>
      </c>
      <c r="K40" s="47"/>
      <c r="L40" s="47"/>
      <c r="M40" s="47"/>
      <c r="N40" s="84"/>
      <c r="O40" s="48"/>
      <c r="P40" s="48"/>
      <c r="Q40" s="48"/>
      <c r="R40" s="48"/>
      <c r="S40" s="48"/>
      <c r="T40" s="48"/>
      <c r="U40" s="49"/>
      <c r="V40" s="10"/>
      <c r="W40" s="10"/>
      <c r="X40" s="10"/>
      <c r="Y40" s="10"/>
    </row>
    <row r="41" spans="1:25">
      <c r="A41" s="1182" t="s">
        <v>460</v>
      </c>
      <c r="B41" s="1186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85"/>
      <c r="O41" s="51"/>
      <c r="P41" s="51"/>
      <c r="Q41" s="51"/>
      <c r="R41" s="51"/>
      <c r="S41" s="51"/>
      <c r="T41" s="51"/>
      <c r="U41" s="52"/>
      <c r="V41" s="10"/>
      <c r="W41" s="10"/>
      <c r="X41" s="10"/>
      <c r="Y41" s="10"/>
    </row>
    <row r="42" spans="1:25">
      <c r="A42" s="1182" t="s">
        <v>461</v>
      </c>
      <c r="B42" s="1186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85"/>
      <c r="O42" s="51"/>
      <c r="P42" s="51"/>
      <c r="Q42" s="51"/>
      <c r="R42" s="51"/>
      <c r="S42" s="51"/>
      <c r="T42" s="51"/>
      <c r="U42" s="52"/>
      <c r="V42" s="10"/>
      <c r="W42" s="10"/>
      <c r="X42" s="10"/>
      <c r="Y42" s="10"/>
    </row>
    <row r="43" spans="1:25">
      <c r="A43" s="1182" t="s">
        <v>585</v>
      </c>
      <c r="B43" s="1186"/>
      <c r="C43" s="50">
        <f t="shared" ref="C43:J43" si="2">C37-C40</f>
        <v>0.1379999999999999</v>
      </c>
      <c r="D43" s="50">
        <f t="shared" si="2"/>
        <v>-0.20150000000000023</v>
      </c>
      <c r="E43" s="50">
        <f t="shared" si="2"/>
        <v>-0.14050000000000029</v>
      </c>
      <c r="F43" s="50">
        <f t="shared" si="2"/>
        <v>6.2999999999999723E-2</v>
      </c>
      <c r="G43" s="50">
        <f t="shared" si="2"/>
        <v>0.14649999999999963</v>
      </c>
      <c r="H43" s="50">
        <f t="shared" si="2"/>
        <v>7.2499999999999787E-2</v>
      </c>
      <c r="I43" s="50">
        <f t="shared" si="2"/>
        <v>4.7999999999999154E-2</v>
      </c>
      <c r="J43" s="50">
        <f t="shared" si="2"/>
        <v>3.900000000000059E-2</v>
      </c>
      <c r="K43" s="124"/>
      <c r="L43" s="124"/>
      <c r="M43" s="124"/>
      <c r="N43" s="85"/>
      <c r="O43" s="51"/>
      <c r="P43" s="51"/>
      <c r="Q43" s="51"/>
      <c r="R43" s="51"/>
      <c r="S43" s="51"/>
      <c r="T43" s="51"/>
      <c r="U43" s="52"/>
      <c r="V43" s="87"/>
      <c r="W43" s="10"/>
      <c r="X43" s="10"/>
      <c r="Y43" s="10"/>
    </row>
    <row r="44" spans="1:25" ht="13" thickBot="1">
      <c r="A44" s="1193" t="s">
        <v>586</v>
      </c>
      <c r="B44" s="1213"/>
      <c r="C44" s="53">
        <f t="shared" ref="C44:J44" si="3">C37-$B$9-C40</f>
        <v>0.10250000000000004</v>
      </c>
      <c r="D44" s="208">
        <f t="shared" si="3"/>
        <v>-0.2370000000000001</v>
      </c>
      <c r="E44" s="53">
        <f t="shared" si="3"/>
        <v>-0.17600000000000016</v>
      </c>
      <c r="F44" s="53">
        <f t="shared" si="3"/>
        <v>2.7499999999999858E-2</v>
      </c>
      <c r="G44" s="209">
        <f t="shared" si="3"/>
        <v>0.11099999999999977</v>
      </c>
      <c r="H44" s="208">
        <f t="shared" si="3"/>
        <v>3.6999999999999922E-2</v>
      </c>
      <c r="I44" s="53">
        <f t="shared" si="3"/>
        <v>1.2499999999999289E-2</v>
      </c>
      <c r="J44" s="53">
        <f t="shared" si="3"/>
        <v>3.5000000000007248E-3</v>
      </c>
      <c r="K44" s="125"/>
      <c r="L44" s="125"/>
      <c r="M44" s="125"/>
      <c r="N44" s="86">
        <f t="shared" ref="N44:T44" si="4">C44*25.4</f>
        <v>2.6035000000000008</v>
      </c>
      <c r="O44" s="54">
        <f t="shared" si="4"/>
        <v>-6.0198000000000018</v>
      </c>
      <c r="P44" s="54">
        <f t="shared" si="4"/>
        <v>-4.4704000000000041</v>
      </c>
      <c r="Q44" s="54">
        <f t="shared" si="4"/>
        <v>0.69849999999999635</v>
      </c>
      <c r="R44" s="54">
        <f t="shared" si="4"/>
        <v>2.8193999999999937</v>
      </c>
      <c r="S44" s="54">
        <f t="shared" si="4"/>
        <v>0.93979999999999797</v>
      </c>
      <c r="T44" s="54">
        <f t="shared" si="4"/>
        <v>0.31749999999998191</v>
      </c>
      <c r="U44" s="55"/>
      <c r="V44" s="10"/>
      <c r="W44" s="10"/>
      <c r="X44" s="10"/>
      <c r="Y44" s="10"/>
    </row>
    <row r="45" spans="1:25">
      <c r="A45" s="10"/>
      <c r="B45" s="10"/>
      <c r="C45" s="10"/>
      <c r="D45" s="10"/>
      <c r="E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>
      <c r="A46" s="1189" t="s">
        <v>517</v>
      </c>
      <c r="B46" s="1189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</row>
    <row r="47" spans="1:25" ht="13" thickBot="1">
      <c r="A47" s="1181"/>
      <c r="B47" s="1181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</row>
    <row r="48" spans="1:25" ht="13" thickBot="1">
      <c r="A48" s="94" t="s">
        <v>472</v>
      </c>
      <c r="B48" s="92">
        <v>0.70499999999999996</v>
      </c>
      <c r="C48" s="88" t="s">
        <v>632</v>
      </c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</row>
    <row r="49" spans="1:25" ht="13" thickBot="1">
      <c r="A49" s="95" t="s">
        <v>474</v>
      </c>
      <c r="B49" s="92">
        <v>1</v>
      </c>
      <c r="C49" s="88" t="s">
        <v>632</v>
      </c>
      <c r="D49" s="83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40"/>
      <c r="X49" s="140"/>
      <c r="Y49" s="140"/>
    </row>
    <row r="50" spans="1:25" ht="13" thickBot="1">
      <c r="A50" s="96" t="s">
        <v>475</v>
      </c>
      <c r="B50" s="93">
        <v>1.4350000000000001</v>
      </c>
      <c r="C50" s="88" t="s">
        <v>632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40"/>
      <c r="X50" s="140"/>
      <c r="Y50" s="140"/>
    </row>
    <row r="51" spans="1:25" ht="13" thickBot="1">
      <c r="A51" s="1211"/>
      <c r="B51" s="1212"/>
      <c r="C51" s="192" t="s">
        <v>618</v>
      </c>
      <c r="D51" s="196"/>
      <c r="E51" s="196"/>
      <c r="F51" s="10"/>
      <c r="G51" s="196"/>
      <c r="H51" s="196"/>
      <c r="I51" s="196"/>
      <c r="J51" s="196"/>
      <c r="K51" s="196"/>
      <c r="L51" s="196"/>
      <c r="M51" s="193"/>
      <c r="N51" s="1184" t="s">
        <v>619</v>
      </c>
      <c r="O51" s="1214"/>
      <c r="P51" s="1214"/>
      <c r="Q51" s="1214"/>
      <c r="R51" s="1214"/>
      <c r="S51" s="1214"/>
      <c r="T51" s="1214"/>
      <c r="U51" s="1185"/>
      <c r="V51" s="10"/>
      <c r="W51" s="140"/>
      <c r="X51" s="140"/>
      <c r="Y51" s="140"/>
    </row>
    <row r="52" spans="1:25" ht="13" thickBot="1">
      <c r="A52" s="1179" t="s">
        <v>637</v>
      </c>
      <c r="B52" s="1201"/>
      <c r="C52" s="28" t="s">
        <v>391</v>
      </c>
      <c r="D52" s="13" t="s">
        <v>406</v>
      </c>
      <c r="E52" s="13"/>
      <c r="F52" s="196"/>
      <c r="G52" s="13"/>
      <c r="H52" s="13"/>
      <c r="I52" s="13"/>
      <c r="J52" s="181"/>
      <c r="K52" s="181"/>
      <c r="L52" s="181"/>
      <c r="M52" s="14"/>
      <c r="N52" s="35" t="str">
        <f t="shared" ref="N52:T52" si="5">C52</f>
        <v>001</v>
      </c>
      <c r="O52" s="36" t="str">
        <f t="shared" si="5"/>
        <v>007</v>
      </c>
      <c r="P52" s="36">
        <f t="shared" si="5"/>
        <v>0</v>
      </c>
      <c r="Q52" s="36">
        <f>F53</f>
        <v>0</v>
      </c>
      <c r="R52" s="36">
        <f t="shared" si="5"/>
        <v>0</v>
      </c>
      <c r="S52" s="36">
        <f t="shared" si="5"/>
        <v>0</v>
      </c>
      <c r="T52" s="36">
        <f t="shared" si="5"/>
        <v>0</v>
      </c>
      <c r="U52" s="37">
        <f>M52</f>
        <v>0</v>
      </c>
      <c r="V52" s="10"/>
      <c r="W52" s="140"/>
      <c r="X52" s="140"/>
      <c r="Y52" s="140"/>
    </row>
    <row r="53" spans="1:25" ht="13" thickBot="1">
      <c r="A53" s="1199" t="s">
        <v>466</v>
      </c>
      <c r="B53" s="1200"/>
      <c r="C53" s="29"/>
      <c r="D53" s="16"/>
      <c r="E53" s="16"/>
      <c r="F53" s="13"/>
      <c r="G53" s="16"/>
      <c r="H53" s="16"/>
      <c r="I53" s="16"/>
      <c r="J53" s="182"/>
      <c r="K53" s="182"/>
      <c r="L53" s="182"/>
      <c r="M53" s="17"/>
      <c r="N53" s="38"/>
      <c r="O53" s="39"/>
      <c r="P53" s="39"/>
      <c r="Q53" s="39"/>
      <c r="R53" s="39"/>
      <c r="S53" s="39"/>
      <c r="T53" s="39"/>
      <c r="U53" s="40"/>
      <c r="V53" s="10"/>
      <c r="W53" s="140"/>
      <c r="X53" s="141"/>
      <c r="Y53" s="142"/>
    </row>
    <row r="54" spans="1:25">
      <c r="A54" s="1190" t="s">
        <v>463</v>
      </c>
      <c r="B54" s="1191"/>
      <c r="C54" s="30"/>
      <c r="D54" s="19"/>
      <c r="E54" s="19"/>
      <c r="F54" s="16"/>
      <c r="G54" s="19"/>
      <c r="H54" s="19"/>
      <c r="I54" s="19"/>
      <c r="J54" s="111"/>
      <c r="K54" s="111"/>
      <c r="L54" s="111"/>
      <c r="M54" s="20"/>
      <c r="N54" s="41"/>
      <c r="O54" s="42"/>
      <c r="P54" s="42"/>
      <c r="Q54" s="42"/>
      <c r="R54" s="42"/>
      <c r="S54" s="42"/>
      <c r="T54" s="42"/>
      <c r="U54" s="43"/>
      <c r="V54" s="10"/>
      <c r="W54" s="140"/>
      <c r="X54" s="141"/>
      <c r="Y54" s="142"/>
    </row>
    <row r="55" spans="1:25">
      <c r="A55" s="1190" t="s">
        <v>465</v>
      </c>
      <c r="B55" s="1191"/>
      <c r="C55" s="30"/>
      <c r="D55" s="19"/>
      <c r="E55" s="19"/>
      <c r="F55" s="19"/>
      <c r="G55" s="19"/>
      <c r="H55" s="19"/>
      <c r="I55" s="19"/>
      <c r="J55" s="111"/>
      <c r="K55" s="111"/>
      <c r="L55" s="111"/>
      <c r="M55" s="20"/>
      <c r="N55" s="41"/>
      <c r="O55" s="42"/>
      <c r="P55" s="42"/>
      <c r="Q55" s="42"/>
      <c r="R55" s="42"/>
      <c r="S55" s="42"/>
      <c r="T55" s="42"/>
      <c r="U55" s="43"/>
      <c r="V55" s="10"/>
      <c r="W55" s="140"/>
      <c r="X55" s="141"/>
      <c r="Y55" s="142"/>
    </row>
    <row r="56" spans="1:25" ht="13" thickBot="1">
      <c r="A56" s="1193" t="s">
        <v>464</v>
      </c>
      <c r="B56" s="1194"/>
      <c r="C56" s="31"/>
      <c r="D56" s="23"/>
      <c r="E56" s="23"/>
      <c r="F56" s="19"/>
      <c r="G56" s="23"/>
      <c r="H56" s="23"/>
      <c r="I56" s="23"/>
      <c r="J56" s="183"/>
      <c r="K56" s="183"/>
      <c r="L56" s="183"/>
      <c r="M56" s="24"/>
      <c r="N56" s="44"/>
      <c r="O56" s="45"/>
      <c r="P56" s="45"/>
      <c r="Q56" s="45"/>
      <c r="R56" s="45"/>
      <c r="S56" s="45"/>
      <c r="T56" s="45"/>
      <c r="U56" s="46"/>
      <c r="V56" s="10"/>
      <c r="W56" s="140"/>
      <c r="X56" s="140"/>
      <c r="Y56" s="140"/>
    </row>
    <row r="57" spans="1:25" ht="13" thickBot="1">
      <c r="A57" s="1192"/>
      <c r="B57" s="1192"/>
      <c r="C57" s="10"/>
      <c r="D57" s="10"/>
      <c r="E57" s="10"/>
      <c r="F57" s="2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</row>
    <row r="58" spans="1:25">
      <c r="A58" s="1189" t="s">
        <v>467</v>
      </c>
      <c r="B58" s="1189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</row>
    <row r="59" spans="1:25" ht="13" thickBot="1">
      <c r="A59" s="1181"/>
      <c r="B59" s="1181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</row>
    <row r="60" spans="1:25" ht="13" thickBot="1">
      <c r="A60" s="75" t="s">
        <v>471</v>
      </c>
      <c r="B60" s="32">
        <v>1.7</v>
      </c>
      <c r="C60" s="88" t="s">
        <v>632</v>
      </c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</row>
    <row r="61" spans="1:25" ht="13" thickBot="1">
      <c r="A61" s="135" t="s">
        <v>388</v>
      </c>
      <c r="B61" s="136">
        <f>(B60-B10)/B10</f>
        <v>-0.62078964978808826</v>
      </c>
      <c r="C61" s="88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</row>
    <row r="62" spans="1:25" ht="13" thickBot="1">
      <c r="A62" s="1184"/>
      <c r="B62" s="1185"/>
      <c r="C62" s="194" t="s">
        <v>618</v>
      </c>
      <c r="D62" s="165"/>
      <c r="E62" s="165"/>
      <c r="F62" s="10"/>
      <c r="G62" s="165"/>
      <c r="H62" s="165"/>
      <c r="I62" s="165"/>
      <c r="J62" s="165"/>
      <c r="K62" s="165"/>
      <c r="L62" s="165"/>
      <c r="M62" s="195"/>
      <c r="N62" s="1184" t="s">
        <v>619</v>
      </c>
      <c r="O62" s="1214"/>
      <c r="P62" s="1214"/>
      <c r="Q62" s="1214"/>
      <c r="R62" s="1214"/>
      <c r="S62" s="1214"/>
      <c r="T62" s="1214"/>
      <c r="U62" s="1185"/>
      <c r="V62" s="10"/>
      <c r="W62" s="10"/>
      <c r="X62" s="10"/>
      <c r="Y62" s="10"/>
    </row>
    <row r="63" spans="1:25" ht="13" thickBot="1">
      <c r="A63" s="1179" t="s">
        <v>637</v>
      </c>
      <c r="B63" s="1180"/>
      <c r="C63" s="12" t="s">
        <v>391</v>
      </c>
      <c r="D63" s="13" t="s">
        <v>406</v>
      </c>
      <c r="E63" s="13"/>
      <c r="F63" s="165"/>
      <c r="G63" s="13"/>
      <c r="H63" s="13"/>
      <c r="I63" s="13"/>
      <c r="J63" s="181"/>
      <c r="K63" s="181"/>
      <c r="L63" s="181"/>
      <c r="M63" s="14"/>
      <c r="N63" s="35" t="str">
        <f t="shared" ref="N63:T63" si="6">C63</f>
        <v>001</v>
      </c>
      <c r="O63" s="36" t="str">
        <f t="shared" si="6"/>
        <v>007</v>
      </c>
      <c r="P63" s="36">
        <f t="shared" si="6"/>
        <v>0</v>
      </c>
      <c r="Q63" s="36">
        <f>F64</f>
        <v>0</v>
      </c>
      <c r="R63" s="36">
        <f t="shared" si="6"/>
        <v>0</v>
      </c>
      <c r="S63" s="36">
        <f t="shared" si="6"/>
        <v>0</v>
      </c>
      <c r="T63" s="36">
        <f t="shared" si="6"/>
        <v>0</v>
      </c>
      <c r="U63" s="37">
        <f>M63</f>
        <v>0</v>
      </c>
      <c r="V63" s="10"/>
      <c r="W63" s="10"/>
      <c r="X63" s="10"/>
      <c r="Y63" s="10"/>
    </row>
    <row r="64" spans="1:25" ht="13" thickBot="1">
      <c r="A64" s="1199" t="s">
        <v>470</v>
      </c>
      <c r="B64" s="1218"/>
      <c r="C64" s="15"/>
      <c r="D64" s="16"/>
      <c r="E64" s="16"/>
      <c r="F64" s="13"/>
      <c r="G64" s="16"/>
      <c r="H64" s="16"/>
      <c r="I64" s="16"/>
      <c r="J64" s="182"/>
      <c r="K64" s="182"/>
      <c r="L64" s="182"/>
      <c r="M64" s="17"/>
      <c r="N64" s="38"/>
      <c r="O64" s="39"/>
      <c r="P64" s="39"/>
      <c r="Q64" s="39"/>
      <c r="R64" s="39"/>
      <c r="S64" s="39"/>
      <c r="T64" s="39"/>
      <c r="U64" s="40"/>
      <c r="V64" s="10"/>
      <c r="W64" s="10"/>
      <c r="X64" s="10"/>
      <c r="Y64" s="10"/>
    </row>
    <row r="65" spans="1:25">
      <c r="A65" s="1226" t="s">
        <v>588</v>
      </c>
      <c r="B65" s="1227"/>
      <c r="C65" s="18"/>
      <c r="D65" s="19"/>
      <c r="E65" s="19"/>
      <c r="F65" s="16"/>
      <c r="G65" s="19"/>
      <c r="H65" s="19"/>
      <c r="I65" s="19"/>
      <c r="J65" s="111"/>
      <c r="K65" s="111"/>
      <c r="L65" s="111"/>
      <c r="M65" s="20"/>
      <c r="N65" s="41"/>
      <c r="O65" s="42"/>
      <c r="P65" s="42"/>
      <c r="Q65" s="42"/>
      <c r="R65" s="42"/>
      <c r="S65" s="42"/>
      <c r="T65" s="42"/>
      <c r="U65" s="43"/>
      <c r="V65" s="10"/>
      <c r="W65" s="10"/>
      <c r="X65" s="10"/>
      <c r="Y65" s="10"/>
    </row>
    <row r="66" spans="1:25">
      <c r="A66" s="1190" t="s">
        <v>589</v>
      </c>
      <c r="B66" s="1219"/>
      <c r="C66" s="18"/>
      <c r="D66" s="19"/>
      <c r="E66" s="19"/>
      <c r="F66" s="19"/>
      <c r="G66" s="19"/>
      <c r="H66" s="19"/>
      <c r="I66" s="19"/>
      <c r="J66" s="111"/>
      <c r="K66" s="111"/>
      <c r="L66" s="111"/>
      <c r="M66" s="20"/>
      <c r="N66" s="41"/>
      <c r="O66" s="42"/>
      <c r="P66" s="42"/>
      <c r="Q66" s="42"/>
      <c r="R66" s="42"/>
      <c r="S66" s="42"/>
      <c r="T66" s="42"/>
      <c r="U66" s="43"/>
      <c r="V66" s="10"/>
      <c r="W66" s="10"/>
      <c r="X66" s="10"/>
      <c r="Y66" s="10"/>
    </row>
    <row r="67" spans="1:25" ht="13" thickBot="1">
      <c r="A67" s="1193" t="s">
        <v>590</v>
      </c>
      <c r="B67" s="1213"/>
      <c r="C67" s="22"/>
      <c r="D67" s="23"/>
      <c r="E67" s="23"/>
      <c r="F67" s="19"/>
      <c r="G67" s="23"/>
      <c r="H67" s="23"/>
      <c r="I67" s="23"/>
      <c r="J67" s="183"/>
      <c r="K67" s="183"/>
      <c r="L67" s="183"/>
      <c r="M67" s="24"/>
      <c r="N67" s="44"/>
      <c r="O67" s="45"/>
      <c r="P67" s="45"/>
      <c r="Q67" s="45"/>
      <c r="R67" s="45"/>
      <c r="S67" s="45"/>
      <c r="T67" s="45"/>
      <c r="U67" s="46"/>
      <c r="V67" s="10"/>
      <c r="W67" s="10"/>
      <c r="X67" s="10"/>
      <c r="Y67" s="10"/>
    </row>
    <row r="68" spans="1:25" ht="13" thickBot="1">
      <c r="A68" s="33"/>
      <c r="B68" s="33"/>
      <c r="C68" s="10"/>
      <c r="D68" s="10"/>
      <c r="E68" s="10"/>
      <c r="F68" s="23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</row>
    <row r="69" spans="1:25" ht="13" thickBot="1">
      <c r="A69" s="100" t="s">
        <v>477</v>
      </c>
      <c r="B69" s="33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</row>
    <row r="70" spans="1:25">
      <c r="A70" s="82"/>
      <c r="B70" s="33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</row>
    <row r="71" spans="1:25">
      <c r="A71" s="10"/>
      <c r="B71" s="33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</row>
    <row r="72" spans="1:25">
      <c r="A72" s="10"/>
      <c r="B72" s="33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</row>
    <row r="73" spans="1:25">
      <c r="A73" s="10"/>
      <c r="B73" s="33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</row>
    <row r="74" spans="1:25">
      <c r="A74" s="10"/>
      <c r="B74" s="33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</row>
    <row r="75" spans="1:25">
      <c r="A75" s="10"/>
      <c r="B75" s="33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</row>
    <row r="76" spans="1:25">
      <c r="A76" s="97"/>
      <c r="B76" s="97"/>
      <c r="C76" s="97"/>
      <c r="D76" s="97"/>
      <c r="E76" s="97"/>
      <c r="F76" s="10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88"/>
    </row>
    <row r="77" spans="1:25" ht="13" thickBot="1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88"/>
    </row>
    <row r="78" spans="1:25" ht="12.75" customHeight="1" thickBot="1">
      <c r="A78" s="199" t="s">
        <v>759</v>
      </c>
      <c r="B78" s="200"/>
      <c r="C78" s="200"/>
      <c r="D78" s="200"/>
      <c r="E78" s="200"/>
      <c r="F78" s="97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1"/>
      <c r="Y78" s="88"/>
    </row>
    <row r="79" spans="1:25" ht="13.5" customHeight="1" thickBot="1">
      <c r="A79" s="202"/>
      <c r="B79" s="203"/>
      <c r="C79" s="203"/>
      <c r="D79" s="203"/>
      <c r="E79" s="203"/>
      <c r="F79" s="200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4"/>
      <c r="Y79" s="88"/>
    </row>
    <row r="80" spans="1:25" ht="24" thickBot="1">
      <c r="A80" s="98"/>
      <c r="B80" s="98"/>
      <c r="C80" s="98"/>
      <c r="D80" s="98"/>
      <c r="E80" s="98"/>
      <c r="F80" s="203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88"/>
    </row>
    <row r="81" spans="1:25" ht="23">
      <c r="A81" s="76" t="s">
        <v>478</v>
      </c>
      <c r="B81" s="88"/>
      <c r="C81" s="88"/>
      <c r="D81" s="88"/>
      <c r="E81" s="88"/>
      <c r="F81" s="9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</row>
    <row r="82" spans="1:25" ht="13" thickBot="1">
      <c r="A82" s="76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</row>
    <row r="83" spans="1:25" ht="13" thickBot="1">
      <c r="A83" s="71"/>
      <c r="B83" s="205" t="s">
        <v>618</v>
      </c>
      <c r="C83" s="197"/>
      <c r="D83" s="197"/>
      <c r="E83" s="197"/>
      <c r="F83" s="88"/>
      <c r="G83" s="197"/>
      <c r="H83" s="197"/>
      <c r="I83" s="198"/>
      <c r="J83" s="165"/>
      <c r="K83" s="165"/>
      <c r="L83" s="165"/>
      <c r="M83" s="1184" t="s">
        <v>619</v>
      </c>
      <c r="N83" s="1214"/>
      <c r="O83" s="1214"/>
      <c r="P83" s="1214"/>
      <c r="Q83" s="1214"/>
      <c r="R83" s="1214"/>
      <c r="S83" s="1214"/>
      <c r="T83" s="1185"/>
      <c r="U83" s="88"/>
      <c r="V83" s="88"/>
      <c r="W83" s="88"/>
      <c r="X83" s="88"/>
      <c r="Y83" s="88"/>
    </row>
    <row r="84" spans="1:25" ht="13" thickBot="1">
      <c r="A84" s="66" t="s">
        <v>637</v>
      </c>
      <c r="B84" s="56" t="str">
        <f t="shared" ref="B84:H84" si="7">C20</f>
        <v>501</v>
      </c>
      <c r="C84" s="57" t="str">
        <f t="shared" si="7"/>
        <v>502</v>
      </c>
      <c r="D84" s="57" t="str">
        <f t="shared" si="7"/>
        <v>503</v>
      </c>
      <c r="E84" s="57" t="str">
        <f t="shared" si="7"/>
        <v>504</v>
      </c>
      <c r="F84" s="197"/>
      <c r="G84" s="57" t="str">
        <f t="shared" si="7"/>
        <v>506</v>
      </c>
      <c r="H84" s="57" t="str">
        <f t="shared" si="7"/>
        <v>507</v>
      </c>
      <c r="I84" s="58" t="str">
        <f>M20</f>
        <v>520</v>
      </c>
      <c r="J84" s="184"/>
      <c r="K84" s="184"/>
      <c r="L84" s="184"/>
      <c r="M84" s="59" t="str">
        <f t="shared" ref="M84:T84" si="8">B84</f>
        <v>501</v>
      </c>
      <c r="N84" s="60" t="str">
        <f t="shared" si="8"/>
        <v>502</v>
      </c>
      <c r="O84" s="60" t="str">
        <f t="shared" si="8"/>
        <v>503</v>
      </c>
      <c r="P84" s="60" t="str">
        <f t="shared" si="8"/>
        <v>504</v>
      </c>
      <c r="Q84" s="60" t="str">
        <f>F85</f>
        <v>505</v>
      </c>
      <c r="R84" s="60" t="str">
        <f t="shared" si="8"/>
        <v>506</v>
      </c>
      <c r="S84" s="60" t="str">
        <f t="shared" si="8"/>
        <v>507</v>
      </c>
      <c r="T84" s="61" t="str">
        <f t="shared" si="8"/>
        <v>520</v>
      </c>
      <c r="U84" s="88"/>
      <c r="V84" s="88"/>
      <c r="W84" s="88"/>
      <c r="X84" s="88"/>
      <c r="Y84" s="88"/>
    </row>
    <row r="85" spans="1:25" ht="13" thickBot="1">
      <c r="A85" s="72" t="s">
        <v>623</v>
      </c>
      <c r="B85" s="47"/>
      <c r="C85" s="48"/>
      <c r="D85" s="48"/>
      <c r="E85" s="48"/>
      <c r="F85" s="57" t="str">
        <f>G20</f>
        <v>505</v>
      </c>
      <c r="G85" s="48"/>
      <c r="H85" s="48"/>
      <c r="I85" s="190" t="s">
        <v>530</v>
      </c>
      <c r="J85" s="185"/>
      <c r="K85" s="185"/>
      <c r="L85" s="185"/>
      <c r="M85" s="47"/>
      <c r="N85" s="48"/>
      <c r="O85" s="48"/>
      <c r="P85" s="48"/>
      <c r="Q85" s="48"/>
      <c r="R85" s="48"/>
      <c r="S85" s="48"/>
      <c r="T85" s="49"/>
      <c r="U85" s="88"/>
      <c r="V85" s="88"/>
      <c r="W85" s="88"/>
      <c r="X85" s="88"/>
      <c r="Y85" s="88"/>
    </row>
    <row r="86" spans="1:25">
      <c r="A86" s="73" t="s">
        <v>479</v>
      </c>
      <c r="B86" s="50"/>
      <c r="C86" s="51"/>
      <c r="D86" s="51"/>
      <c r="E86" s="51"/>
      <c r="F86" s="48"/>
      <c r="G86" s="51"/>
      <c r="H86" s="51"/>
      <c r="I86" s="52"/>
      <c r="J86" s="186"/>
      <c r="K86" s="186"/>
      <c r="L86" s="186"/>
      <c r="M86" s="50"/>
      <c r="N86" s="51"/>
      <c r="O86" s="51"/>
      <c r="P86" s="51"/>
      <c r="Q86" s="51"/>
      <c r="R86" s="51"/>
      <c r="S86" s="51"/>
      <c r="T86" s="52"/>
      <c r="U86" s="88"/>
      <c r="V86" s="88"/>
      <c r="W86" s="88"/>
      <c r="X86" s="88"/>
      <c r="Y86" s="88"/>
    </row>
    <row r="87" spans="1:25">
      <c r="A87" s="73" t="s">
        <v>480</v>
      </c>
      <c r="B87" s="50"/>
      <c r="C87" s="51"/>
      <c r="D87" s="51"/>
      <c r="E87" s="51"/>
      <c r="F87" s="51"/>
      <c r="G87" s="51"/>
      <c r="H87" s="51"/>
      <c r="I87" s="52"/>
      <c r="J87" s="186"/>
      <c r="K87" s="186"/>
      <c r="L87" s="186"/>
      <c r="M87" s="50"/>
      <c r="N87" s="51"/>
      <c r="O87" s="51"/>
      <c r="P87" s="51"/>
      <c r="Q87" s="51"/>
      <c r="R87" s="51"/>
      <c r="S87" s="51"/>
      <c r="T87" s="52"/>
      <c r="U87" s="88"/>
      <c r="V87" s="88"/>
      <c r="W87" s="88"/>
      <c r="X87" s="88"/>
      <c r="Y87" s="88"/>
    </row>
    <row r="88" spans="1:25" ht="13" thickBot="1">
      <c r="A88" s="74" t="s">
        <v>586</v>
      </c>
      <c r="B88" s="53"/>
      <c r="C88" s="54"/>
      <c r="D88" s="54"/>
      <c r="E88" s="54"/>
      <c r="F88" s="51"/>
      <c r="G88" s="54"/>
      <c r="H88" s="54"/>
      <c r="I88" s="55"/>
      <c r="J88" s="187"/>
      <c r="K88" s="187"/>
      <c r="L88" s="187"/>
      <c r="M88" s="53"/>
      <c r="N88" s="54"/>
      <c r="O88" s="54"/>
      <c r="P88" s="54"/>
      <c r="Q88" s="54"/>
      <c r="R88" s="54"/>
      <c r="S88" s="54"/>
      <c r="T88" s="55"/>
      <c r="U88" s="88"/>
      <c r="V88" s="88"/>
      <c r="W88" s="88"/>
      <c r="X88" s="88"/>
      <c r="Y88" s="88"/>
    </row>
    <row r="89" spans="1:25" ht="13" thickBot="1">
      <c r="A89" s="88"/>
      <c r="B89" s="88"/>
      <c r="C89" s="88"/>
      <c r="D89" s="88"/>
      <c r="E89" s="88"/>
      <c r="F89" s="54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</row>
    <row r="90" spans="1:25">
      <c r="A90" s="76" t="s">
        <v>517</v>
      </c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</row>
    <row r="91" spans="1:25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</row>
    <row r="92" spans="1:25">
      <c r="F92" s="88"/>
    </row>
  </sheetData>
  <mergeCells count="50">
    <mergeCell ref="A67:B67"/>
    <mergeCell ref="M83:T83"/>
    <mergeCell ref="A62:B62"/>
    <mergeCell ref="N62:U62"/>
    <mergeCell ref="A63:B63"/>
    <mergeCell ref="A64:B64"/>
    <mergeCell ref="A65:B65"/>
    <mergeCell ref="A66:B66"/>
    <mergeCell ref="N51:U51"/>
    <mergeCell ref="A52:B52"/>
    <mergeCell ref="A53:B53"/>
    <mergeCell ref="A54:B54"/>
    <mergeCell ref="A55:B55"/>
    <mergeCell ref="A44:B44"/>
    <mergeCell ref="A33:B33"/>
    <mergeCell ref="A34:B34"/>
    <mergeCell ref="A35:B35"/>
    <mergeCell ref="A36:B36"/>
    <mergeCell ref="A37:B37"/>
    <mergeCell ref="A43:B43"/>
    <mergeCell ref="A38:B38"/>
    <mergeCell ref="A39:B39"/>
    <mergeCell ref="A40:B40"/>
    <mergeCell ref="A41:B41"/>
    <mergeCell ref="A42:B42"/>
    <mergeCell ref="A59:B59"/>
    <mergeCell ref="A46:B46"/>
    <mergeCell ref="A47:B47"/>
    <mergeCell ref="A51:B51"/>
    <mergeCell ref="A56:B56"/>
    <mergeCell ref="A57:B57"/>
    <mergeCell ref="A58:B58"/>
    <mergeCell ref="B7:G7"/>
    <mergeCell ref="B8:G8"/>
    <mergeCell ref="A19:B19"/>
    <mergeCell ref="C19:M19"/>
    <mergeCell ref="A23:B23"/>
    <mergeCell ref="A20:B20"/>
    <mergeCell ref="A32:B32"/>
    <mergeCell ref="A21:B21"/>
    <mergeCell ref="A22:B22"/>
    <mergeCell ref="N19:U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18" type="noConversion"/>
  <conditionalFormatting sqref="M86:T87">
    <cfRule type="expression" dxfId="657" priority="15" stopIfTrue="1">
      <formula>ABS(M86)&gt;=2</formula>
    </cfRule>
    <cfRule type="expression" priority="16" stopIfTrue="1">
      <formula>ABS(M86)&gt;1</formula>
    </cfRule>
  </conditionalFormatting>
  <conditionalFormatting sqref="M88:T88">
    <cfRule type="expression" dxfId="656" priority="13" stopIfTrue="1">
      <formula>ABS(M88)&gt;=3</formula>
    </cfRule>
    <cfRule type="expression" dxfId="655" priority="14" stopIfTrue="1">
      <formula>ABS(M88)&gt;2</formula>
    </cfRule>
  </conditionalFormatting>
  <conditionalFormatting sqref="C41:M42 B86:E87 G86:L87 F87:F88">
    <cfRule type="expression" dxfId="654" priority="11" stopIfTrue="1">
      <formula>ABS(B41)&gt;=0.07874</formula>
    </cfRule>
    <cfRule type="expression" dxfId="653" priority="12" stopIfTrue="1">
      <formula>ABS(B41)&gt;0.03937</formula>
    </cfRule>
  </conditionalFormatting>
  <conditionalFormatting sqref="B88:E88 G88:L88 F89">
    <cfRule type="expression" dxfId="652" priority="9" stopIfTrue="1">
      <formula>ABS(B88)&gt;=0.11811</formula>
    </cfRule>
    <cfRule type="expression" dxfId="651" priority="10" stopIfTrue="1">
      <formula>ABS(B88)&gt;0.07874</formula>
    </cfRule>
  </conditionalFormatting>
  <conditionalFormatting sqref="N41:U42">
    <cfRule type="expression" dxfId="650" priority="7" stopIfTrue="1">
      <formula>ABS(N41)&gt;=2</formula>
    </cfRule>
    <cfRule type="expression" dxfId="649" priority="8" stopIfTrue="1">
      <formula>ABS(N41)&gt;1</formula>
    </cfRule>
  </conditionalFormatting>
  <conditionalFormatting sqref="N44:U44">
    <cfRule type="expression" dxfId="648" priority="5" stopIfTrue="1">
      <formula>ABS(N44)&gt;=3</formula>
    </cfRule>
    <cfRule type="expression" dxfId="647" priority="6" stopIfTrue="1">
      <formula>ABS(N44)&gt;2</formula>
    </cfRule>
  </conditionalFormatting>
  <conditionalFormatting sqref="I44:M44 E44:F44 C44">
    <cfRule type="expression" dxfId="646" priority="3" stopIfTrue="1">
      <formula>ABS(C44)&gt;=0.1181</formula>
    </cfRule>
    <cfRule type="expression" dxfId="645" priority="4" stopIfTrue="1">
      <formula>ABS(C44)&gt;0.07874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2" tint="-0.499984740745262"/>
  </sheetPr>
  <dimension ref="A1:Z88"/>
  <sheetViews>
    <sheetView zoomScale="125" zoomScaleNormal="75" zoomScalePageLayoutView="75" workbookViewId="0">
      <selection activeCell="J43" sqref="J43"/>
    </sheetView>
  </sheetViews>
  <sheetFormatPr baseColWidth="10" defaultColWidth="8.83203125" defaultRowHeight="12" x14ac:dyDescent="0"/>
  <cols>
    <col min="1" max="1" width="26.6640625" customWidth="1"/>
    <col min="3" max="3" width="11" customWidth="1"/>
  </cols>
  <sheetData>
    <row r="1" spans="1:26" ht="13" thickBot="1">
      <c r="A1" s="118" t="s">
        <v>633</v>
      </c>
      <c r="B1" s="1195" t="s">
        <v>408</v>
      </c>
      <c r="C1" s="1195"/>
      <c r="D1" s="1195"/>
      <c r="E1" s="1195"/>
      <c r="F1" s="1195"/>
      <c r="G1" s="1196"/>
      <c r="H1" s="10"/>
      <c r="I1" s="10"/>
      <c r="J1" s="10"/>
      <c r="K1" s="10"/>
      <c r="L1" s="10"/>
      <c r="M1" s="10"/>
      <c r="N1" s="368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3" thickBot="1">
      <c r="A2" s="119" t="s">
        <v>634</v>
      </c>
      <c r="B2" s="1197" t="s">
        <v>407</v>
      </c>
      <c r="C2" s="1197"/>
      <c r="D2" s="1197"/>
      <c r="E2" s="1197"/>
      <c r="F2" s="1197"/>
      <c r="G2" s="1198"/>
      <c r="H2" s="10"/>
      <c r="I2" s="10"/>
      <c r="J2" s="10"/>
      <c r="K2" s="10"/>
      <c r="L2" s="10"/>
      <c r="M2" s="10"/>
      <c r="N2" s="368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3" thickBot="1">
      <c r="A3" s="119" t="s">
        <v>457</v>
      </c>
      <c r="B3" s="116">
        <v>1.5730000000000001E-2</v>
      </c>
      <c r="C3" s="88" t="s">
        <v>476</v>
      </c>
      <c r="D3" s="10"/>
      <c r="E3" s="10"/>
      <c r="F3" s="10"/>
      <c r="G3" s="10"/>
      <c r="H3" s="10"/>
      <c r="I3" s="151" t="s">
        <v>520</v>
      </c>
      <c r="J3" s="151"/>
      <c r="K3" s="151"/>
      <c r="L3" s="151"/>
      <c r="M3" s="10"/>
      <c r="N3" s="368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3" thickBot="1">
      <c r="A4" s="120" t="s">
        <v>459</v>
      </c>
      <c r="B4" s="143" t="s">
        <v>409</v>
      </c>
      <c r="C4" s="88" t="s">
        <v>632</v>
      </c>
      <c r="D4" s="144" t="s">
        <v>410</v>
      </c>
      <c r="E4" s="10"/>
      <c r="F4" s="151" t="s">
        <v>414</v>
      </c>
      <c r="G4" s="10"/>
      <c r="H4" s="10"/>
      <c r="I4" s="151" t="s">
        <v>519</v>
      </c>
      <c r="J4" s="151"/>
      <c r="K4" s="151"/>
      <c r="L4" s="151"/>
      <c r="M4" s="10"/>
      <c r="N4" s="368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3" thickBot="1">
      <c r="A5" s="77"/>
      <c r="B5" s="78"/>
      <c r="C5" s="10"/>
      <c r="D5" s="10"/>
      <c r="E5" s="10"/>
      <c r="F5" s="10"/>
      <c r="G5" s="144" t="s">
        <v>412</v>
      </c>
      <c r="H5" s="10"/>
      <c r="I5" s="10"/>
      <c r="J5" s="10"/>
      <c r="K5" s="10"/>
      <c r="L5" s="10"/>
      <c r="M5" s="10"/>
      <c r="N5" s="368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3" thickBot="1">
      <c r="A6" s="126" t="s">
        <v>622</v>
      </c>
      <c r="B6" s="131" t="s">
        <v>476</v>
      </c>
      <c r="C6" s="132" t="s">
        <v>387</v>
      </c>
      <c r="D6" s="10"/>
      <c r="E6" s="10"/>
      <c r="F6" s="10"/>
      <c r="G6" s="10"/>
      <c r="H6" s="10"/>
      <c r="I6" s="151" t="s">
        <v>672</v>
      </c>
      <c r="J6" s="151"/>
      <c r="K6" s="151"/>
      <c r="L6" s="151"/>
      <c r="M6" s="10"/>
      <c r="N6" s="368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>
      <c r="A7" s="79" t="s">
        <v>635</v>
      </c>
      <c r="B7" s="133">
        <v>0.70865999999999996</v>
      </c>
      <c r="C7" s="134">
        <f>B7*25.4</f>
        <v>17.999963999999999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368"/>
      <c r="O7" s="151" t="s">
        <v>674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>
      <c r="A8" s="80" t="s">
        <v>636</v>
      </c>
      <c r="B8" s="127">
        <v>0.39400000000000002</v>
      </c>
      <c r="C8" s="130">
        <f>B8*25.4</f>
        <v>10.0076</v>
      </c>
      <c r="D8" s="10"/>
      <c r="E8" s="10"/>
      <c r="F8" s="10"/>
      <c r="G8" s="144" t="s">
        <v>521</v>
      </c>
      <c r="H8" s="10"/>
      <c r="I8" s="10"/>
      <c r="J8" s="10"/>
      <c r="K8" s="10"/>
      <c r="L8" s="10"/>
      <c r="M8" s="10"/>
      <c r="N8" s="368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>
      <c r="A9" s="80" t="s">
        <v>621</v>
      </c>
      <c r="B9" s="128">
        <v>0.03</v>
      </c>
      <c r="C9" s="130">
        <f>B9*25.4</f>
        <v>0.7619999999999999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368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>
      <c r="A10" s="80" t="s">
        <v>645</v>
      </c>
      <c r="B10" s="145">
        <v>5.1189999999999998</v>
      </c>
      <c r="C10" s="130">
        <f>B10*25.4</f>
        <v>130.02259999999998</v>
      </c>
      <c r="D10" s="10"/>
      <c r="E10" s="151"/>
      <c r="F10" s="10"/>
      <c r="G10" s="10"/>
      <c r="H10" s="10"/>
      <c r="I10" s="10"/>
      <c r="J10" s="10"/>
      <c r="K10" s="10"/>
      <c r="L10" s="10"/>
      <c r="M10" s="10"/>
      <c r="N10" s="368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3" thickBot="1">
      <c r="A11" s="81" t="s">
        <v>647</v>
      </c>
      <c r="B11" s="129">
        <v>3.09</v>
      </c>
      <c r="C11" s="70">
        <f>B11*25.4</f>
        <v>78.48599999999999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368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3" thickBot="1">
      <c r="A12" s="9"/>
      <c r="B12" s="11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368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3" thickBot="1">
      <c r="A13" s="1209" t="s">
        <v>462</v>
      </c>
      <c r="B13" s="1210"/>
      <c r="C13" s="1202" t="s">
        <v>618</v>
      </c>
      <c r="D13" s="1203"/>
      <c r="E13" s="1203"/>
      <c r="F13" s="1203"/>
      <c r="G13" s="1203"/>
      <c r="H13" s="1203"/>
      <c r="I13" s="1203"/>
      <c r="J13" s="1203"/>
      <c r="K13" s="1203"/>
      <c r="L13" s="1203"/>
      <c r="M13" s="1204"/>
      <c r="N13" s="367"/>
      <c r="O13" s="1184" t="s">
        <v>619</v>
      </c>
      <c r="P13" s="1214"/>
      <c r="Q13" s="1214"/>
      <c r="R13" s="1214"/>
      <c r="S13" s="1214"/>
      <c r="T13" s="1214"/>
      <c r="U13" s="1214"/>
      <c r="V13" s="1185"/>
      <c r="W13" s="10"/>
      <c r="X13" s="10"/>
      <c r="Y13" s="10"/>
      <c r="Z13" s="10"/>
    </row>
    <row r="14" spans="1:26" ht="13" thickBot="1">
      <c r="A14" s="1205" t="s">
        <v>637</v>
      </c>
      <c r="B14" s="1206"/>
      <c r="C14" s="146" t="s">
        <v>411</v>
      </c>
      <c r="D14" s="153" t="s">
        <v>413</v>
      </c>
      <c r="E14" s="153" t="s">
        <v>675</v>
      </c>
      <c r="F14" s="153" t="s">
        <v>677</v>
      </c>
      <c r="G14" s="153" t="s">
        <v>678</v>
      </c>
      <c r="H14" s="153" t="s">
        <v>679</v>
      </c>
      <c r="I14" s="153" t="s">
        <v>680</v>
      </c>
      <c r="J14" s="173" t="s">
        <v>681</v>
      </c>
      <c r="K14" s="173" t="s">
        <v>682</v>
      </c>
      <c r="L14" s="173" t="s">
        <v>684</v>
      </c>
      <c r="M14" s="188" t="s">
        <v>683</v>
      </c>
      <c r="N14" s="369" t="s">
        <v>166</v>
      </c>
      <c r="O14" s="35" t="str">
        <f t="shared" ref="O14:U14" si="0">C14</f>
        <v>535</v>
      </c>
      <c r="P14" s="36" t="str">
        <f t="shared" si="0"/>
        <v>509</v>
      </c>
      <c r="Q14" s="36" t="str">
        <f t="shared" si="0"/>
        <v>502</v>
      </c>
      <c r="R14" s="36" t="str">
        <f t="shared" si="0"/>
        <v>501</v>
      </c>
      <c r="S14" s="36" t="str">
        <f t="shared" si="0"/>
        <v>503</v>
      </c>
      <c r="T14" s="36" t="str">
        <f t="shared" si="0"/>
        <v>504</v>
      </c>
      <c r="U14" s="36" t="str">
        <f t="shared" si="0"/>
        <v>505</v>
      </c>
      <c r="V14" s="212" t="s">
        <v>681</v>
      </c>
      <c r="W14" s="10"/>
      <c r="X14" s="10"/>
      <c r="Y14" s="10"/>
      <c r="Z14" s="10"/>
    </row>
    <row r="15" spans="1:26">
      <c r="A15" s="1207" t="s">
        <v>635</v>
      </c>
      <c r="B15" s="1208"/>
      <c r="C15" s="152">
        <v>0.70899999999999996</v>
      </c>
      <c r="D15" s="154">
        <v>0.70899999999999996</v>
      </c>
      <c r="E15" s="154">
        <v>0.70899999999999996</v>
      </c>
      <c r="F15" s="170">
        <v>0.70950000000000002</v>
      </c>
      <c r="G15" s="154">
        <v>0.70899999999999996</v>
      </c>
      <c r="H15" s="154">
        <v>0.70899999999999996</v>
      </c>
      <c r="I15" s="154">
        <v>0.70950000000000002</v>
      </c>
      <c r="J15" s="174">
        <v>0.70950000000000002</v>
      </c>
      <c r="K15" s="174">
        <v>0.70899999999999996</v>
      </c>
      <c r="L15" s="174">
        <v>0.70799999999999996</v>
      </c>
      <c r="M15" s="174">
        <v>0.70899999999999996</v>
      </c>
      <c r="N15" s="370">
        <v>0.71</v>
      </c>
      <c r="O15" s="107"/>
      <c r="P15" s="108"/>
      <c r="Q15" s="108"/>
      <c r="R15" s="108"/>
      <c r="S15" s="108"/>
      <c r="T15" s="108"/>
      <c r="U15" s="108"/>
      <c r="V15" s="109"/>
      <c r="W15" s="10"/>
      <c r="X15" s="10"/>
      <c r="Y15" s="10"/>
      <c r="Z15" s="10"/>
    </row>
    <row r="16" spans="1:26">
      <c r="A16" s="1182" t="s">
        <v>636</v>
      </c>
      <c r="B16" s="1183"/>
      <c r="C16" s="148">
        <v>0.39900000000000002</v>
      </c>
      <c r="D16" s="155">
        <v>0.39450000000000002</v>
      </c>
      <c r="E16" s="155">
        <v>0.39400000000000002</v>
      </c>
      <c r="F16" s="156">
        <v>0.39450000000000002</v>
      </c>
      <c r="G16" s="155">
        <v>0.39500000000000002</v>
      </c>
      <c r="H16" s="155">
        <v>0.39300000000000002</v>
      </c>
      <c r="I16" s="155">
        <v>0.39450000000000002</v>
      </c>
      <c r="J16" s="175">
        <v>0.39400000000000002</v>
      </c>
      <c r="K16" s="175">
        <v>0.39400000000000002</v>
      </c>
      <c r="L16" s="175">
        <v>0.39400000000000002</v>
      </c>
      <c r="M16" s="175">
        <v>0.39400000000000002</v>
      </c>
      <c r="N16" s="371">
        <v>0.39550000000000002</v>
      </c>
      <c r="O16" s="41"/>
      <c r="P16" s="42"/>
      <c r="Q16" s="42"/>
      <c r="R16" s="42"/>
      <c r="S16" s="42"/>
      <c r="T16" s="42"/>
      <c r="U16" s="42"/>
      <c r="V16" s="43"/>
      <c r="W16" s="10"/>
      <c r="X16" s="10"/>
      <c r="Y16" s="10"/>
      <c r="Z16" s="10"/>
    </row>
    <row r="17" spans="1:26">
      <c r="A17" s="1182" t="s">
        <v>638</v>
      </c>
      <c r="B17" s="1183"/>
      <c r="C17" s="147">
        <v>2.9499999999999998E-2</v>
      </c>
      <c r="D17" s="156">
        <v>2.9499999999999998E-2</v>
      </c>
      <c r="E17" s="156">
        <v>0.03</v>
      </c>
      <c r="F17" s="156">
        <v>2.9000000000000001E-2</v>
      </c>
      <c r="G17" s="156">
        <v>0.03</v>
      </c>
      <c r="H17" s="156">
        <v>2.9000000000000001E-2</v>
      </c>
      <c r="I17" s="156">
        <v>2.9000000000000001E-2</v>
      </c>
      <c r="J17" s="176">
        <v>2.8000000000000001E-2</v>
      </c>
      <c r="K17" s="176">
        <v>2.8000000000000001E-2</v>
      </c>
      <c r="L17" s="176">
        <v>2.8000000000000001E-2</v>
      </c>
      <c r="M17" s="176">
        <v>2.8000000000000001E-2</v>
      </c>
      <c r="N17" s="372">
        <v>3.0300000000000001E-2</v>
      </c>
      <c r="O17" s="41"/>
      <c r="P17" s="42"/>
      <c r="Q17" s="42"/>
      <c r="R17" s="42"/>
      <c r="S17" s="42"/>
      <c r="T17" s="42"/>
      <c r="U17" s="42"/>
      <c r="V17" s="43"/>
      <c r="W17" s="10"/>
      <c r="X17" s="10"/>
      <c r="Y17" s="10"/>
      <c r="Z17" s="10"/>
    </row>
    <row r="18" spans="1:26">
      <c r="A18" s="1182" t="s">
        <v>639</v>
      </c>
      <c r="B18" s="1183"/>
      <c r="C18" s="147">
        <v>2.9000000000000001E-2</v>
      </c>
      <c r="D18" s="156">
        <v>2.9499999999999998E-2</v>
      </c>
      <c r="E18" s="156">
        <v>2.9000000000000001E-2</v>
      </c>
      <c r="F18" s="156">
        <v>2.8500000000000001E-2</v>
      </c>
      <c r="G18" s="156">
        <v>2.9000000000000001E-2</v>
      </c>
      <c r="H18" s="156">
        <v>2.9000000000000001E-2</v>
      </c>
      <c r="I18" s="156">
        <v>2.8500000000000001E-2</v>
      </c>
      <c r="J18" s="176">
        <v>2.8000000000000001E-2</v>
      </c>
      <c r="K18" s="176">
        <v>2.8000000000000001E-2</v>
      </c>
      <c r="L18" s="176">
        <v>2.8000000000000001E-2</v>
      </c>
      <c r="M18" s="176">
        <v>2.8000000000000001E-2</v>
      </c>
      <c r="N18" s="372">
        <v>3.0200000000000001E-2</v>
      </c>
      <c r="O18" s="41"/>
      <c r="P18" s="42"/>
      <c r="Q18" s="42"/>
      <c r="R18" s="42"/>
      <c r="S18" s="42"/>
      <c r="T18" s="42"/>
      <c r="U18" s="42"/>
      <c r="V18" s="43"/>
      <c r="W18" s="10"/>
      <c r="X18" s="10"/>
      <c r="Y18" s="10"/>
      <c r="Z18" s="10"/>
    </row>
    <row r="19" spans="1:26">
      <c r="A19" s="1182" t="s">
        <v>640</v>
      </c>
      <c r="B19" s="1183"/>
      <c r="C19" s="147">
        <v>2.9000000000000001E-2</v>
      </c>
      <c r="D19" s="156">
        <v>2.9499999999999998E-2</v>
      </c>
      <c r="E19" s="156">
        <v>0.03</v>
      </c>
      <c r="F19" s="156">
        <v>2.9000000000000001E-2</v>
      </c>
      <c r="G19" s="156">
        <v>2.9000000000000001E-2</v>
      </c>
      <c r="H19" s="156">
        <v>2.8500000000000001E-2</v>
      </c>
      <c r="I19" s="156">
        <v>2.8500000000000001E-2</v>
      </c>
      <c r="J19" s="176">
        <v>2.8000000000000001E-2</v>
      </c>
      <c r="K19" s="176">
        <v>2.9000000000000001E-2</v>
      </c>
      <c r="L19" s="176">
        <v>2.8000000000000001E-2</v>
      </c>
      <c r="M19" s="176">
        <v>2.9000000000000001E-2</v>
      </c>
      <c r="N19" s="372">
        <v>0.03</v>
      </c>
      <c r="O19" s="41"/>
      <c r="P19" s="42"/>
      <c r="Q19" s="42"/>
      <c r="R19" s="42"/>
      <c r="S19" s="42"/>
      <c r="T19" s="42"/>
      <c r="U19" s="42"/>
      <c r="V19" s="43"/>
      <c r="W19" s="10"/>
      <c r="X19" s="10"/>
      <c r="Y19" s="10"/>
      <c r="Z19" s="10"/>
    </row>
    <row r="20" spans="1:26">
      <c r="A20" s="1182" t="s">
        <v>641</v>
      </c>
      <c r="B20" s="1183"/>
      <c r="C20" s="147">
        <v>2.9000000000000001E-2</v>
      </c>
      <c r="D20" s="156">
        <v>2.9499999999999998E-2</v>
      </c>
      <c r="E20" s="156">
        <v>2.8000000000000001E-2</v>
      </c>
      <c r="F20" s="156">
        <v>2.8500000000000001E-2</v>
      </c>
      <c r="G20" s="156">
        <v>2.9000000000000001E-2</v>
      </c>
      <c r="H20" s="156">
        <v>2.9000000000000001E-2</v>
      </c>
      <c r="I20" s="156">
        <v>2.8500000000000001E-2</v>
      </c>
      <c r="J20" s="176">
        <v>2.8000000000000001E-2</v>
      </c>
      <c r="K20" s="176">
        <v>2.9000000000000001E-2</v>
      </c>
      <c r="L20" s="176">
        <v>2.8000000000000001E-2</v>
      </c>
      <c r="M20" s="176">
        <v>2.9000000000000001E-2</v>
      </c>
      <c r="N20" s="372"/>
      <c r="O20" s="41"/>
      <c r="P20" s="42"/>
      <c r="Q20" s="42"/>
      <c r="R20" s="42"/>
      <c r="S20" s="42"/>
      <c r="T20" s="42"/>
      <c r="U20" s="42"/>
      <c r="V20" s="43"/>
      <c r="W20" s="10"/>
      <c r="X20" s="10"/>
      <c r="Y20" s="10"/>
      <c r="Z20" s="10"/>
    </row>
    <row r="21" spans="1:26">
      <c r="A21" s="1182" t="s">
        <v>642</v>
      </c>
      <c r="B21" s="1183"/>
      <c r="C21" s="147">
        <v>2.8500000000000001E-2</v>
      </c>
      <c r="D21" s="156">
        <v>2.8000000000000001E-2</v>
      </c>
      <c r="E21" s="156">
        <v>2.8000000000000001E-2</v>
      </c>
      <c r="F21" s="156">
        <v>2.8500000000000001E-2</v>
      </c>
      <c r="G21" s="156">
        <v>2.8500000000000001E-2</v>
      </c>
      <c r="H21" s="156">
        <v>2.8500000000000001E-2</v>
      </c>
      <c r="I21" s="156">
        <v>2.8000000000000001E-2</v>
      </c>
      <c r="J21" s="176">
        <v>2.8000000000000001E-2</v>
      </c>
      <c r="K21" s="176">
        <v>2.8000000000000001E-2</v>
      </c>
      <c r="L21" s="176">
        <v>2.8000000000000001E-2</v>
      </c>
      <c r="M21" s="176">
        <v>2.8000000000000001E-2</v>
      </c>
      <c r="N21" s="372"/>
      <c r="O21" s="41"/>
      <c r="P21" s="42"/>
      <c r="Q21" s="42"/>
      <c r="R21" s="42"/>
      <c r="S21" s="42"/>
      <c r="T21" s="42"/>
      <c r="U21" s="42"/>
      <c r="V21" s="43"/>
      <c r="W21" s="10"/>
      <c r="X21" s="10"/>
      <c r="Y21" s="10"/>
      <c r="Z21" s="10"/>
    </row>
    <row r="22" spans="1:26">
      <c r="A22" s="1182" t="s">
        <v>643</v>
      </c>
      <c r="B22" s="1183"/>
      <c r="C22" s="147">
        <v>2.8000000000000001E-2</v>
      </c>
      <c r="D22" s="156">
        <v>2.9499999999999998E-2</v>
      </c>
      <c r="E22" s="156">
        <v>2.8000000000000001E-2</v>
      </c>
      <c r="F22" s="156">
        <v>2.8500000000000001E-2</v>
      </c>
      <c r="G22" s="156">
        <v>2.8500000000000001E-2</v>
      </c>
      <c r="H22" s="156">
        <v>2.8000000000000001E-2</v>
      </c>
      <c r="I22" s="156">
        <v>2.75E-2</v>
      </c>
      <c r="J22" s="176">
        <v>2.8000000000000001E-2</v>
      </c>
      <c r="K22" s="176">
        <v>2.8000000000000001E-2</v>
      </c>
      <c r="L22" s="176">
        <v>2.8000000000000001E-2</v>
      </c>
      <c r="M22" s="176">
        <v>2.8000000000000001E-2</v>
      </c>
      <c r="N22" s="372"/>
      <c r="O22" s="41"/>
      <c r="P22" s="42"/>
      <c r="Q22" s="42"/>
      <c r="R22" s="42"/>
      <c r="S22" s="42"/>
      <c r="T22" s="42"/>
      <c r="U22" s="42"/>
      <c r="V22" s="43"/>
      <c r="W22" s="10"/>
      <c r="X22" s="10"/>
      <c r="Y22" s="10"/>
      <c r="Z22" s="10"/>
    </row>
    <row r="23" spans="1:26">
      <c r="A23" s="1182" t="s">
        <v>644</v>
      </c>
      <c r="B23" s="1183"/>
      <c r="C23" s="148"/>
      <c r="D23" s="155"/>
      <c r="E23" s="155"/>
      <c r="F23" s="156"/>
      <c r="G23" s="155"/>
      <c r="H23" s="155"/>
      <c r="I23" s="155"/>
      <c r="J23" s="175"/>
      <c r="K23" s="175"/>
      <c r="L23" s="175"/>
      <c r="M23" s="175"/>
      <c r="N23" s="371"/>
      <c r="O23" s="41"/>
      <c r="P23" s="42"/>
      <c r="Q23" s="42"/>
      <c r="R23" s="42"/>
      <c r="S23" s="42"/>
      <c r="T23" s="42"/>
      <c r="U23" s="42"/>
      <c r="V23" s="43"/>
      <c r="W23" s="10"/>
      <c r="X23" s="10"/>
      <c r="Y23" s="10"/>
      <c r="Z23" s="10"/>
    </row>
    <row r="24" spans="1:26">
      <c r="A24" s="1182" t="s">
        <v>645</v>
      </c>
      <c r="B24" s="1183"/>
      <c r="C24" s="148"/>
      <c r="D24" s="155"/>
      <c r="E24" s="155"/>
      <c r="F24" s="156"/>
      <c r="G24" s="155"/>
      <c r="H24" s="155"/>
      <c r="I24" s="155"/>
      <c r="J24" s="175"/>
      <c r="K24" s="175"/>
      <c r="L24" s="175"/>
      <c r="M24" s="175"/>
      <c r="N24" s="371"/>
      <c r="O24" s="41"/>
      <c r="P24" s="42"/>
      <c r="Q24" s="42"/>
      <c r="R24" s="42"/>
      <c r="S24" s="42"/>
      <c r="T24" s="42"/>
      <c r="U24" s="42"/>
      <c r="V24" s="43"/>
      <c r="W24" s="10"/>
      <c r="X24" s="10"/>
      <c r="Y24" s="10"/>
      <c r="Z24" s="10"/>
    </row>
    <row r="25" spans="1:26">
      <c r="A25" s="1182" t="s">
        <v>648</v>
      </c>
      <c r="B25" s="1183"/>
      <c r="C25" s="148">
        <v>0</v>
      </c>
      <c r="D25" s="155">
        <v>0</v>
      </c>
      <c r="E25" s="155">
        <v>0</v>
      </c>
      <c r="F25" s="156">
        <v>0</v>
      </c>
      <c r="G25" s="155">
        <v>0</v>
      </c>
      <c r="H25" s="155">
        <v>0</v>
      </c>
      <c r="I25" s="155">
        <v>0</v>
      </c>
      <c r="J25" s="175">
        <v>0</v>
      </c>
      <c r="K25" s="175">
        <v>0</v>
      </c>
      <c r="L25" s="175">
        <v>0</v>
      </c>
      <c r="M25" s="175">
        <v>0</v>
      </c>
      <c r="N25" s="371"/>
      <c r="O25" s="41"/>
      <c r="P25" s="42"/>
      <c r="Q25" s="42"/>
      <c r="R25" s="42"/>
      <c r="S25" s="42"/>
      <c r="T25" s="42"/>
      <c r="U25" s="42"/>
      <c r="V25" s="43"/>
      <c r="W25" s="10"/>
      <c r="X25" s="10"/>
      <c r="Y25" s="10"/>
      <c r="Z25" s="10"/>
    </row>
    <row r="26" spans="1:26">
      <c r="A26" s="1182" t="s">
        <v>650</v>
      </c>
      <c r="B26" s="1183"/>
      <c r="C26" s="148">
        <v>3.2669999999999999</v>
      </c>
      <c r="D26" s="156">
        <v>3.238</v>
      </c>
      <c r="E26" s="155">
        <v>3.254</v>
      </c>
      <c r="F26" s="156">
        <v>3.0049999999999999</v>
      </c>
      <c r="G26" s="155">
        <v>3.1419999999999999</v>
      </c>
      <c r="H26" s="155">
        <v>3.0529999999999999</v>
      </c>
      <c r="I26" s="155">
        <v>3.0739999999999998</v>
      </c>
      <c r="J26" s="175">
        <v>3.1669999999999998</v>
      </c>
      <c r="K26" s="175">
        <v>3.0190000000000001</v>
      </c>
      <c r="L26" s="175">
        <v>3.0489999999999999</v>
      </c>
      <c r="M26" s="175">
        <v>3.0219999999999998</v>
      </c>
      <c r="N26" s="371"/>
      <c r="O26" s="41"/>
      <c r="P26" s="42"/>
      <c r="Q26" s="42"/>
      <c r="R26" s="42"/>
      <c r="S26" s="42"/>
      <c r="T26" s="42"/>
      <c r="U26" s="42"/>
      <c r="V26" s="43"/>
      <c r="W26" s="10"/>
      <c r="X26" s="10"/>
      <c r="Y26" s="10"/>
      <c r="Z26" s="10"/>
    </row>
    <row r="27" spans="1:26">
      <c r="A27" s="1182" t="s">
        <v>649</v>
      </c>
      <c r="B27" s="1183"/>
      <c r="C27" s="148">
        <v>0</v>
      </c>
      <c r="D27" s="155">
        <v>-2E-3</v>
      </c>
      <c r="E27" s="155">
        <v>1E-3</v>
      </c>
      <c r="F27" s="156">
        <v>-2E-3</v>
      </c>
      <c r="G27" s="155">
        <v>-3.0000000000000001E-3</v>
      </c>
      <c r="H27" s="155">
        <v>-2E-3</v>
      </c>
      <c r="I27" s="155">
        <v>-2E-3</v>
      </c>
      <c r="J27" s="175">
        <v>-0.01</v>
      </c>
      <c r="K27" s="175">
        <v>0</v>
      </c>
      <c r="L27" s="175">
        <v>-5.0000000000000001E-3</v>
      </c>
      <c r="M27" s="175">
        <v>-6.0000000000000001E-3</v>
      </c>
      <c r="N27" s="371"/>
      <c r="O27" s="41"/>
      <c r="P27" s="42"/>
      <c r="Q27" s="42"/>
      <c r="R27" s="42"/>
      <c r="S27" s="42"/>
      <c r="T27" s="42"/>
      <c r="U27" s="42"/>
      <c r="V27" s="43"/>
      <c r="W27" s="10"/>
      <c r="X27" s="10"/>
      <c r="Y27" s="10"/>
      <c r="Z27" s="10"/>
    </row>
    <row r="28" spans="1:26">
      <c r="A28" s="1182" t="s">
        <v>651</v>
      </c>
      <c r="B28" s="1183"/>
      <c r="C28" s="148">
        <v>3.2669999999999999</v>
      </c>
      <c r="D28" s="155">
        <v>3.2429999999999999</v>
      </c>
      <c r="E28" s="155">
        <v>3.234</v>
      </c>
      <c r="F28" s="156">
        <v>3.0990000000000002</v>
      </c>
      <c r="G28" s="155">
        <v>3.1419999999999999</v>
      </c>
      <c r="H28" s="155">
        <v>3.0489999999999999</v>
      </c>
      <c r="I28" s="155">
        <v>3.07</v>
      </c>
      <c r="J28" s="175">
        <v>3.177</v>
      </c>
      <c r="K28" s="175">
        <v>3.0169999999999999</v>
      </c>
      <c r="L28" s="175">
        <v>3.0550000000000002</v>
      </c>
      <c r="M28" s="175">
        <v>3.02</v>
      </c>
      <c r="N28" s="371"/>
      <c r="O28" s="41"/>
      <c r="P28" s="42"/>
      <c r="Q28" s="42"/>
      <c r="R28" s="42"/>
      <c r="S28" s="42"/>
      <c r="T28" s="42"/>
      <c r="U28" s="42"/>
      <c r="V28" s="43"/>
      <c r="W28" s="10"/>
      <c r="X28" s="10"/>
      <c r="Y28" s="10"/>
      <c r="Z28" s="10"/>
    </row>
    <row r="29" spans="1:26">
      <c r="A29" s="1182" t="s">
        <v>652</v>
      </c>
      <c r="B29" s="1183"/>
      <c r="C29" s="148">
        <v>-1E-3</v>
      </c>
      <c r="D29" s="155">
        <v>-2E-3</v>
      </c>
      <c r="E29" s="155">
        <v>1E-3</v>
      </c>
      <c r="F29" s="156">
        <v>-2E-3</v>
      </c>
      <c r="G29" s="155">
        <v>-2E-3</v>
      </c>
      <c r="H29" s="155">
        <v>-3.0000000000000001E-3</v>
      </c>
      <c r="I29" s="155">
        <v>-2E-3</v>
      </c>
      <c r="J29" s="175">
        <v>-0.01</v>
      </c>
      <c r="K29" s="175">
        <v>0</v>
      </c>
      <c r="L29" s="175">
        <v>-7.0000000000000001E-3</v>
      </c>
      <c r="M29" s="175">
        <v>-6.0000000000000001E-3</v>
      </c>
      <c r="N29" s="371"/>
      <c r="O29" s="41"/>
      <c r="P29" s="42"/>
      <c r="Q29" s="42"/>
      <c r="R29" s="42"/>
      <c r="S29" s="42"/>
      <c r="T29" s="42"/>
      <c r="U29" s="42"/>
      <c r="V29" s="43"/>
      <c r="W29" s="10"/>
      <c r="X29" s="10"/>
      <c r="Y29" s="10"/>
      <c r="Z29" s="10"/>
    </row>
    <row r="30" spans="1:26">
      <c r="A30" s="1182" t="s">
        <v>620</v>
      </c>
      <c r="B30" s="1183"/>
      <c r="C30" s="149">
        <v>1.8</v>
      </c>
      <c r="D30" s="157">
        <v>1.95</v>
      </c>
      <c r="E30" s="157">
        <v>1.75</v>
      </c>
      <c r="F30" s="157">
        <v>1.8</v>
      </c>
      <c r="G30" s="157">
        <v>1.75</v>
      </c>
      <c r="H30" s="157">
        <v>1.75</v>
      </c>
      <c r="I30" s="157">
        <v>1.7</v>
      </c>
      <c r="J30" s="177">
        <v>1.8</v>
      </c>
      <c r="K30" s="177">
        <v>1.8</v>
      </c>
      <c r="L30" s="177">
        <v>1.8</v>
      </c>
      <c r="M30" s="177">
        <v>1.8</v>
      </c>
      <c r="N30" s="373"/>
      <c r="O30" s="41"/>
      <c r="P30" s="42"/>
      <c r="Q30" s="42"/>
      <c r="R30" s="42"/>
      <c r="S30" s="42"/>
      <c r="T30" s="42"/>
      <c r="U30" s="42"/>
      <c r="V30" s="43"/>
      <c r="W30" s="10"/>
      <c r="X30" s="10"/>
      <c r="Y30" s="10"/>
      <c r="Z30" s="10"/>
    </row>
    <row r="31" spans="1:26">
      <c r="A31" s="166" t="s">
        <v>673</v>
      </c>
      <c r="B31" s="167"/>
      <c r="C31" s="168"/>
      <c r="D31" s="156">
        <f>(3.907 - 0.8415)+0.0295</f>
        <v>3.0950000000000002</v>
      </c>
      <c r="E31" s="156">
        <f>(3.905-0.8415)+0.029</f>
        <v>3.0924999999999998</v>
      </c>
      <c r="F31" s="156">
        <f>(3.905-0.8415)+0.0285</f>
        <v>3.0920000000000001</v>
      </c>
      <c r="G31" s="157"/>
      <c r="H31" s="157"/>
      <c r="I31" s="157"/>
      <c r="J31" s="177"/>
      <c r="K31" s="177"/>
      <c r="L31" s="177"/>
      <c r="M31" s="177"/>
      <c r="N31" s="373"/>
      <c r="O31" s="41"/>
      <c r="P31" s="42"/>
      <c r="Q31" s="42"/>
      <c r="R31" s="42"/>
      <c r="S31" s="42"/>
      <c r="T31" s="42"/>
      <c r="U31" s="42"/>
      <c r="V31" s="43"/>
      <c r="W31" s="10"/>
      <c r="X31" s="10"/>
      <c r="Y31" s="10"/>
      <c r="Z31" s="10"/>
    </row>
    <row r="32" spans="1:26">
      <c r="A32" s="166"/>
      <c r="B32" s="167" t="s">
        <v>522</v>
      </c>
      <c r="C32" s="168"/>
      <c r="D32" s="156">
        <f>(3.526-0.4595)+0.0295</f>
        <v>3.0959999999999996</v>
      </c>
      <c r="E32" s="156"/>
      <c r="F32" s="156"/>
      <c r="G32" s="157"/>
      <c r="H32" s="157"/>
      <c r="I32" s="157"/>
      <c r="J32" s="177"/>
      <c r="K32" s="177"/>
      <c r="L32" s="177"/>
      <c r="M32" s="177"/>
      <c r="N32" s="373"/>
      <c r="O32" s="41"/>
      <c r="P32" s="42"/>
      <c r="Q32" s="42"/>
      <c r="R32" s="42"/>
      <c r="S32" s="42"/>
      <c r="T32" s="42"/>
      <c r="U32" s="42"/>
      <c r="V32" s="43"/>
      <c r="W32" s="10"/>
      <c r="X32" s="10"/>
      <c r="Y32" s="10"/>
      <c r="Z32" s="10"/>
    </row>
    <row r="33" spans="1:26">
      <c r="A33" s="1231" t="s">
        <v>685</v>
      </c>
      <c r="B33" s="1232"/>
      <c r="D33" s="155">
        <v>3.0950000000000002</v>
      </c>
      <c r="E33" s="156">
        <v>3.0910000000000002</v>
      </c>
      <c r="F33" s="156">
        <v>3.085</v>
      </c>
      <c r="G33" s="155">
        <v>3.085</v>
      </c>
      <c r="H33" s="155">
        <v>3.0950000000000002</v>
      </c>
      <c r="I33" s="155">
        <v>3.0950000000000002</v>
      </c>
      <c r="J33" s="175">
        <v>3.0939999999999999</v>
      </c>
      <c r="K33" s="175">
        <v>3.0950000000000002</v>
      </c>
      <c r="L33" s="175">
        <v>3.0950000000000002</v>
      </c>
      <c r="M33" s="175">
        <v>3.0950000000000002</v>
      </c>
      <c r="N33" s="371"/>
      <c r="O33" s="41"/>
      <c r="P33" s="42"/>
      <c r="Q33" s="42"/>
      <c r="R33" s="42"/>
      <c r="S33" s="42"/>
      <c r="T33" s="42"/>
      <c r="U33" s="42"/>
      <c r="V33" s="43"/>
      <c r="W33" s="10"/>
      <c r="X33" s="10"/>
      <c r="Y33" s="10"/>
      <c r="Z33" s="10"/>
    </row>
    <row r="34" spans="1:26">
      <c r="A34" s="159"/>
      <c r="B34" s="160" t="s">
        <v>415</v>
      </c>
      <c r="C34" s="148" t="s">
        <v>676</v>
      </c>
      <c r="D34" s="161"/>
      <c r="E34" s="161"/>
      <c r="F34" s="171"/>
      <c r="G34" s="161"/>
      <c r="H34" s="161"/>
      <c r="I34" s="161"/>
      <c r="J34" s="178"/>
      <c r="K34" s="178"/>
      <c r="L34" s="178"/>
      <c r="M34" s="178"/>
      <c r="N34" s="374"/>
      <c r="O34" s="162"/>
      <c r="P34" s="163"/>
      <c r="Q34" s="163"/>
      <c r="R34" s="163"/>
      <c r="S34" s="163"/>
      <c r="T34" s="163"/>
      <c r="U34" s="163"/>
      <c r="V34" s="164"/>
      <c r="W34" s="10"/>
      <c r="X34" s="10"/>
      <c r="Y34" s="10"/>
      <c r="Z34" s="10"/>
    </row>
    <row r="35" spans="1:26" ht="13" thickBot="1">
      <c r="A35" s="1228" t="s">
        <v>624</v>
      </c>
      <c r="B35" s="1229"/>
      <c r="C35" s="150"/>
      <c r="D35" s="158"/>
      <c r="E35" s="158"/>
      <c r="F35" s="172"/>
      <c r="G35" s="158"/>
      <c r="H35" s="158"/>
      <c r="I35" s="158"/>
      <c r="J35" s="179"/>
      <c r="K35" s="179"/>
      <c r="L35" s="179"/>
      <c r="M35" s="179"/>
      <c r="N35" s="375"/>
      <c r="O35" s="44"/>
      <c r="P35" s="45"/>
      <c r="Q35" s="45"/>
      <c r="R35" s="45"/>
      <c r="S35" s="45"/>
      <c r="T35" s="45"/>
      <c r="U35" s="45"/>
      <c r="V35" s="46"/>
      <c r="W35" s="10"/>
      <c r="X35" s="10"/>
      <c r="Y35" s="10"/>
      <c r="Z35" s="10"/>
    </row>
    <row r="36" spans="1:26" ht="13" thickBot="1">
      <c r="A36" s="1187"/>
      <c r="B36" s="1188"/>
      <c r="C36" s="25"/>
      <c r="D36" s="26"/>
      <c r="E36" s="169"/>
      <c r="F36" s="26"/>
      <c r="G36" s="26"/>
      <c r="H36" s="26"/>
      <c r="I36" s="26"/>
      <c r="J36" s="180"/>
      <c r="K36" s="180"/>
      <c r="L36" s="180"/>
      <c r="M36" s="27"/>
      <c r="N36" s="376"/>
      <c r="O36" s="113"/>
      <c r="P36" s="114"/>
      <c r="Q36" s="114"/>
      <c r="R36" s="114"/>
      <c r="S36" s="114"/>
      <c r="T36" s="114"/>
      <c r="U36" s="114"/>
      <c r="V36" s="115"/>
      <c r="W36" s="10"/>
      <c r="X36" s="10"/>
      <c r="Y36" s="10"/>
      <c r="Z36" s="10"/>
    </row>
    <row r="37" spans="1:26">
      <c r="A37" s="1207" t="s">
        <v>623</v>
      </c>
      <c r="B37" s="1230"/>
      <c r="C37" s="47"/>
      <c r="D37" s="47">
        <f t="shared" ref="D37:M37" si="1">ABS(D25-AVERAGE(D26,D28))</f>
        <v>3.2404999999999999</v>
      </c>
      <c r="E37" s="47">
        <f t="shared" si="1"/>
        <v>3.2439999999999998</v>
      </c>
      <c r="F37" s="47">
        <f t="shared" si="1"/>
        <v>3.052</v>
      </c>
      <c r="G37" s="47">
        <f t="shared" si="1"/>
        <v>3.1419999999999999</v>
      </c>
      <c r="H37" s="47">
        <f t="shared" si="1"/>
        <v>3.0510000000000002</v>
      </c>
      <c r="I37" s="47">
        <f t="shared" si="1"/>
        <v>3.0720000000000001</v>
      </c>
      <c r="J37" s="47">
        <f t="shared" si="1"/>
        <v>3.1719999999999997</v>
      </c>
      <c r="K37" s="47">
        <f t="shared" si="1"/>
        <v>3.0179999999999998</v>
      </c>
      <c r="L37" s="47">
        <f t="shared" si="1"/>
        <v>3.052</v>
      </c>
      <c r="M37" s="47">
        <f t="shared" si="1"/>
        <v>3.0209999999999999</v>
      </c>
      <c r="N37" s="84"/>
      <c r="O37" s="84"/>
      <c r="P37" s="48"/>
      <c r="Q37" s="48"/>
      <c r="R37" s="48"/>
      <c r="S37" s="48"/>
      <c r="T37" s="48"/>
      <c r="U37" s="48"/>
      <c r="V37" s="49"/>
      <c r="W37" s="10"/>
      <c r="X37" s="10"/>
      <c r="Y37" s="10"/>
      <c r="Z37" s="10"/>
    </row>
    <row r="38" spans="1:26">
      <c r="A38" s="1182" t="s">
        <v>460</v>
      </c>
      <c r="B38" s="1186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85"/>
      <c r="O38" s="85"/>
      <c r="P38" s="51"/>
      <c r="Q38" s="51"/>
      <c r="R38" s="51"/>
      <c r="S38" s="51"/>
      <c r="T38" s="51"/>
      <c r="U38" s="51"/>
      <c r="V38" s="52"/>
      <c r="W38" s="10"/>
      <c r="X38" s="10"/>
      <c r="Y38" s="10"/>
      <c r="Z38" s="10"/>
    </row>
    <row r="39" spans="1:26">
      <c r="A39" s="1182" t="s">
        <v>461</v>
      </c>
      <c r="B39" s="1186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85"/>
      <c r="O39" s="85"/>
      <c r="P39" s="51"/>
      <c r="Q39" s="51"/>
      <c r="R39" s="51"/>
      <c r="S39" s="51"/>
      <c r="T39" s="51"/>
      <c r="U39" s="51"/>
      <c r="V39" s="52"/>
      <c r="W39" s="10"/>
      <c r="X39" s="10"/>
      <c r="Y39" s="10"/>
      <c r="Z39" s="10"/>
    </row>
    <row r="40" spans="1:26">
      <c r="A40" s="1182" t="s">
        <v>585</v>
      </c>
      <c r="B40" s="1186"/>
      <c r="C40" s="50"/>
      <c r="D40" s="50">
        <f t="shared" ref="D40:M40" si="2">D33-D37</f>
        <v>-0.14549999999999974</v>
      </c>
      <c r="E40" s="50">
        <f t="shared" si="2"/>
        <v>-0.15299999999999958</v>
      </c>
      <c r="F40" s="50">
        <f t="shared" si="2"/>
        <v>3.2999999999999918E-2</v>
      </c>
      <c r="G40" s="50">
        <f t="shared" si="2"/>
        <v>-5.699999999999994E-2</v>
      </c>
      <c r="H40" s="50">
        <f t="shared" si="2"/>
        <v>4.4000000000000039E-2</v>
      </c>
      <c r="I40" s="50">
        <f t="shared" si="2"/>
        <v>2.3000000000000131E-2</v>
      </c>
      <c r="J40" s="50">
        <f t="shared" si="2"/>
        <v>-7.7999999999999847E-2</v>
      </c>
      <c r="K40" s="50">
        <f t="shared" si="2"/>
        <v>7.7000000000000401E-2</v>
      </c>
      <c r="L40" s="50">
        <f t="shared" si="2"/>
        <v>4.3000000000000149E-2</v>
      </c>
      <c r="M40" s="50">
        <f t="shared" si="2"/>
        <v>7.4000000000000288E-2</v>
      </c>
      <c r="N40" s="85"/>
      <c r="O40" s="85"/>
      <c r="P40" s="51"/>
      <c r="Q40" s="51"/>
      <c r="R40" s="51"/>
      <c r="S40" s="51"/>
      <c r="T40" s="51"/>
      <c r="U40" s="51"/>
      <c r="V40" s="52"/>
      <c r="W40" s="87"/>
      <c r="X40" s="10"/>
      <c r="Y40" s="10"/>
      <c r="Z40" s="10"/>
    </row>
    <row r="41" spans="1:26" ht="13" thickBot="1">
      <c r="A41" s="1193" t="s">
        <v>586</v>
      </c>
      <c r="B41" s="1213"/>
      <c r="C41" s="125"/>
      <c r="D41" s="53">
        <f>D33-$B$3-D37</f>
        <v>-0.16122999999999976</v>
      </c>
      <c r="E41" s="53">
        <f t="shared" ref="E41:M41" si="3">E33-$B$3-E37</f>
        <v>-0.1687299999999996</v>
      </c>
      <c r="F41" s="53">
        <f t="shared" si="3"/>
        <v>1.7269999999999897E-2</v>
      </c>
      <c r="G41" s="53">
        <f t="shared" si="3"/>
        <v>-7.2729999999999961E-2</v>
      </c>
      <c r="H41" s="53">
        <f t="shared" si="3"/>
        <v>2.8270000000000017E-2</v>
      </c>
      <c r="I41" s="53">
        <f t="shared" si="3"/>
        <v>7.2700000000001097E-3</v>
      </c>
      <c r="J41" s="53">
        <f t="shared" si="3"/>
        <v>-9.3729999999999869E-2</v>
      </c>
      <c r="K41" s="53">
        <f t="shared" si="3"/>
        <v>6.127000000000038E-2</v>
      </c>
      <c r="L41" s="53">
        <f t="shared" si="3"/>
        <v>2.7270000000000127E-2</v>
      </c>
      <c r="M41" s="53">
        <f t="shared" si="3"/>
        <v>5.8270000000000266E-2</v>
      </c>
      <c r="N41" s="86"/>
      <c r="O41" s="86"/>
      <c r="P41" s="54">
        <f t="shared" ref="P41:V41" si="4">(D41*25.4)</f>
        <v>-4.0952419999999936</v>
      </c>
      <c r="Q41" s="54">
        <f t="shared" si="4"/>
        <v>-4.2857419999999893</v>
      </c>
      <c r="R41" s="54">
        <f t="shared" si="4"/>
        <v>0.43865799999999733</v>
      </c>
      <c r="S41" s="54">
        <f t="shared" si="4"/>
        <v>-1.8473419999999989</v>
      </c>
      <c r="T41" s="54">
        <f t="shared" si="4"/>
        <v>0.71805800000000042</v>
      </c>
      <c r="U41" s="54">
        <f t="shared" si="4"/>
        <v>0.18465800000000276</v>
      </c>
      <c r="V41" s="54">
        <f t="shared" si="4"/>
        <v>-2.3807419999999966</v>
      </c>
      <c r="W41" s="10"/>
      <c r="X41" s="10"/>
      <c r="Y41" s="10"/>
      <c r="Z41" s="10"/>
    </row>
    <row r="42" spans="1:26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368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>
      <c r="A43" s="1189" t="s">
        <v>517</v>
      </c>
      <c r="B43" s="1189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368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3" thickBot="1">
      <c r="A44" s="1181"/>
      <c r="B44" s="1181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368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3" thickBot="1">
      <c r="A45" s="94" t="s">
        <v>472</v>
      </c>
      <c r="B45" s="92">
        <v>0.70499999999999996</v>
      </c>
      <c r="C45" s="88" t="s">
        <v>632</v>
      </c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368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3" thickBot="1">
      <c r="A46" s="95" t="s">
        <v>474</v>
      </c>
      <c r="B46" s="92">
        <v>1</v>
      </c>
      <c r="C46" s="88" t="s">
        <v>632</v>
      </c>
      <c r="D46" s="83"/>
      <c r="E46" s="10"/>
      <c r="F46" s="10"/>
      <c r="G46" s="10"/>
      <c r="H46" s="10"/>
      <c r="I46" s="10"/>
      <c r="J46" s="10"/>
      <c r="K46" s="10"/>
      <c r="L46" s="10"/>
      <c r="M46" s="10"/>
      <c r="N46" s="368"/>
      <c r="O46" s="10"/>
      <c r="P46" s="10"/>
      <c r="Q46" s="10"/>
      <c r="R46" s="10"/>
      <c r="S46" s="10"/>
      <c r="T46" s="10"/>
      <c r="U46" s="10"/>
      <c r="V46" s="10"/>
      <c r="W46" s="10"/>
      <c r="X46" s="140"/>
      <c r="Y46" s="140"/>
      <c r="Z46" s="140"/>
    </row>
    <row r="47" spans="1:26" ht="13" thickBot="1">
      <c r="A47" s="96" t="s">
        <v>475</v>
      </c>
      <c r="B47" s="93">
        <v>1.4350000000000001</v>
      </c>
      <c r="C47" s="88" t="s">
        <v>632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368"/>
      <c r="O47" s="10"/>
      <c r="P47" s="10"/>
      <c r="Q47" s="10"/>
      <c r="R47" s="10"/>
      <c r="S47" s="10"/>
      <c r="T47" s="10"/>
      <c r="U47" s="10"/>
      <c r="V47" s="10"/>
      <c r="W47" s="10"/>
      <c r="X47" s="140"/>
      <c r="Y47" s="140"/>
      <c r="Z47" s="140"/>
    </row>
    <row r="48" spans="1:26" ht="13" thickBot="1">
      <c r="A48" s="1211"/>
      <c r="B48" s="1212"/>
      <c r="C48" s="1184" t="s">
        <v>618</v>
      </c>
      <c r="D48" s="1214"/>
      <c r="E48" s="1214"/>
      <c r="F48" s="1214"/>
      <c r="G48" s="1214"/>
      <c r="H48" s="1214"/>
      <c r="I48" s="1214"/>
      <c r="J48" s="1214"/>
      <c r="K48" s="1214"/>
      <c r="L48" s="1214"/>
      <c r="M48" s="1185"/>
      <c r="N48" s="366"/>
      <c r="O48" s="1184" t="s">
        <v>619</v>
      </c>
      <c r="P48" s="1214"/>
      <c r="Q48" s="1214"/>
      <c r="R48" s="1214"/>
      <c r="S48" s="1214"/>
      <c r="T48" s="1214"/>
      <c r="U48" s="1214"/>
      <c r="V48" s="1185"/>
      <c r="W48" s="10"/>
      <c r="X48" s="140"/>
      <c r="Y48" s="140"/>
      <c r="Z48" s="140"/>
    </row>
    <row r="49" spans="1:26" ht="13" thickBot="1">
      <c r="A49" s="1179" t="s">
        <v>637</v>
      </c>
      <c r="B49" s="1201"/>
      <c r="C49" s="28" t="s">
        <v>391</v>
      </c>
      <c r="D49" s="13" t="s">
        <v>406</v>
      </c>
      <c r="E49" s="13"/>
      <c r="F49" s="13"/>
      <c r="G49" s="13"/>
      <c r="H49" s="13"/>
      <c r="I49" s="13"/>
      <c r="J49" s="181"/>
      <c r="K49" s="181"/>
      <c r="L49" s="181"/>
      <c r="M49" s="14"/>
      <c r="N49" s="377"/>
      <c r="O49" s="35" t="str">
        <f t="shared" ref="O49:U49" si="5">C49</f>
        <v>001</v>
      </c>
      <c r="P49" s="36" t="str">
        <f t="shared" si="5"/>
        <v>007</v>
      </c>
      <c r="Q49" s="36">
        <f t="shared" si="5"/>
        <v>0</v>
      </c>
      <c r="R49" s="36">
        <f t="shared" si="5"/>
        <v>0</v>
      </c>
      <c r="S49" s="36">
        <f t="shared" si="5"/>
        <v>0</v>
      </c>
      <c r="T49" s="36">
        <f t="shared" si="5"/>
        <v>0</v>
      </c>
      <c r="U49" s="36">
        <f t="shared" si="5"/>
        <v>0</v>
      </c>
      <c r="V49" s="37">
        <f>M49</f>
        <v>0</v>
      </c>
      <c r="W49" s="10"/>
      <c r="X49" s="140"/>
      <c r="Y49" s="140"/>
      <c r="Z49" s="140"/>
    </row>
    <row r="50" spans="1:26">
      <c r="A50" s="1199" t="s">
        <v>466</v>
      </c>
      <c r="B50" s="1200"/>
      <c r="C50" s="29"/>
      <c r="D50" s="16"/>
      <c r="E50" s="16"/>
      <c r="F50" s="16"/>
      <c r="G50" s="16"/>
      <c r="H50" s="16"/>
      <c r="I50" s="16"/>
      <c r="J50" s="182"/>
      <c r="K50" s="182"/>
      <c r="L50" s="182"/>
      <c r="M50" s="17"/>
      <c r="N50" s="378"/>
      <c r="O50" s="38"/>
      <c r="P50" s="39"/>
      <c r="Q50" s="39"/>
      <c r="R50" s="39"/>
      <c r="S50" s="39"/>
      <c r="T50" s="39"/>
      <c r="U50" s="39"/>
      <c r="V50" s="40"/>
      <c r="W50" s="10"/>
      <c r="X50" s="140"/>
      <c r="Y50" s="141"/>
      <c r="Z50" s="142"/>
    </row>
    <row r="51" spans="1:26">
      <c r="A51" s="1190" t="s">
        <v>463</v>
      </c>
      <c r="B51" s="1191"/>
      <c r="C51" s="30"/>
      <c r="D51" s="19"/>
      <c r="E51" s="19"/>
      <c r="F51" s="19"/>
      <c r="G51" s="19"/>
      <c r="H51" s="19"/>
      <c r="I51" s="19"/>
      <c r="J51" s="111"/>
      <c r="K51" s="111"/>
      <c r="L51" s="111"/>
      <c r="M51" s="20"/>
      <c r="N51" s="379"/>
      <c r="O51" s="41"/>
      <c r="P51" s="42"/>
      <c r="Q51" s="42"/>
      <c r="R51" s="42"/>
      <c r="S51" s="42"/>
      <c r="T51" s="42"/>
      <c r="U51" s="42"/>
      <c r="V51" s="43"/>
      <c r="W51" s="10"/>
      <c r="X51" s="140"/>
      <c r="Y51" s="141"/>
      <c r="Z51" s="142"/>
    </row>
    <row r="52" spans="1:26">
      <c r="A52" s="1190" t="s">
        <v>465</v>
      </c>
      <c r="B52" s="1191"/>
      <c r="C52" s="30"/>
      <c r="D52" s="19"/>
      <c r="E52" s="19"/>
      <c r="F52" s="19"/>
      <c r="G52" s="19"/>
      <c r="H52" s="19"/>
      <c r="I52" s="19"/>
      <c r="J52" s="111"/>
      <c r="K52" s="111"/>
      <c r="L52" s="111"/>
      <c r="M52" s="20"/>
      <c r="N52" s="379"/>
      <c r="O52" s="41"/>
      <c r="P52" s="42"/>
      <c r="Q52" s="42"/>
      <c r="R52" s="42"/>
      <c r="S52" s="42"/>
      <c r="T52" s="42"/>
      <c r="U52" s="42"/>
      <c r="V52" s="43"/>
      <c r="W52" s="10"/>
      <c r="X52" s="140"/>
      <c r="Y52" s="141"/>
      <c r="Z52" s="142"/>
    </row>
    <row r="53" spans="1:26" ht="13" thickBot="1">
      <c r="A53" s="1193" t="s">
        <v>464</v>
      </c>
      <c r="B53" s="1194"/>
      <c r="C53" s="31"/>
      <c r="D53" s="23"/>
      <c r="E53" s="23"/>
      <c r="F53" s="23"/>
      <c r="G53" s="23"/>
      <c r="H53" s="23"/>
      <c r="I53" s="23"/>
      <c r="J53" s="183"/>
      <c r="K53" s="183"/>
      <c r="L53" s="183"/>
      <c r="M53" s="24"/>
      <c r="N53" s="380"/>
      <c r="O53" s="44"/>
      <c r="P53" s="45"/>
      <c r="Q53" s="45"/>
      <c r="R53" s="45"/>
      <c r="S53" s="45"/>
      <c r="T53" s="45"/>
      <c r="U53" s="45"/>
      <c r="V53" s="46"/>
      <c r="W53" s="10"/>
      <c r="X53" s="140"/>
      <c r="Y53" s="140"/>
      <c r="Z53" s="140"/>
    </row>
    <row r="54" spans="1:26">
      <c r="A54" s="1192"/>
      <c r="B54" s="119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368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>
      <c r="A55" s="1189" t="s">
        <v>467</v>
      </c>
      <c r="B55" s="1189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368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3" thickBot="1">
      <c r="A56" s="1181"/>
      <c r="B56" s="1181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368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3" thickBot="1">
      <c r="A57" s="75" t="s">
        <v>471</v>
      </c>
      <c r="B57" s="32">
        <v>1.7</v>
      </c>
      <c r="C57" s="88" t="s">
        <v>632</v>
      </c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368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3" thickBot="1">
      <c r="A58" s="135" t="s">
        <v>388</v>
      </c>
      <c r="B58" s="136" t="e">
        <f>(B57-B4)/B4</f>
        <v>#VALUE!</v>
      </c>
      <c r="C58" s="88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368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3" thickBot="1">
      <c r="A59" s="1184"/>
      <c r="B59" s="1185"/>
      <c r="C59" s="1202" t="s">
        <v>618</v>
      </c>
      <c r="D59" s="1203"/>
      <c r="E59" s="1203"/>
      <c r="F59" s="1203"/>
      <c r="G59" s="1203"/>
      <c r="H59" s="1203"/>
      <c r="I59" s="1203"/>
      <c r="J59" s="1203"/>
      <c r="K59" s="1203"/>
      <c r="L59" s="1203"/>
      <c r="M59" s="1204"/>
      <c r="N59" s="367"/>
      <c r="O59" s="1184" t="s">
        <v>619</v>
      </c>
      <c r="P59" s="1214"/>
      <c r="Q59" s="1214"/>
      <c r="R59" s="1214"/>
      <c r="S59" s="1214"/>
      <c r="T59" s="1214"/>
      <c r="U59" s="1214"/>
      <c r="V59" s="1185"/>
      <c r="W59" s="10"/>
      <c r="X59" s="10"/>
      <c r="Y59" s="10"/>
      <c r="Z59" s="10"/>
    </row>
    <row r="60" spans="1:26" ht="13" thickBot="1">
      <c r="A60" s="1179" t="s">
        <v>637</v>
      </c>
      <c r="B60" s="1180"/>
      <c r="C60" s="12" t="s">
        <v>391</v>
      </c>
      <c r="D60" s="13" t="s">
        <v>406</v>
      </c>
      <c r="E60" s="13"/>
      <c r="F60" s="13"/>
      <c r="G60" s="13"/>
      <c r="H60" s="13"/>
      <c r="I60" s="13"/>
      <c r="J60" s="181"/>
      <c r="K60" s="181"/>
      <c r="L60" s="181"/>
      <c r="M60" s="14"/>
      <c r="N60" s="377"/>
      <c r="O60" s="35" t="str">
        <f t="shared" ref="O60:U60" si="6">C60</f>
        <v>001</v>
      </c>
      <c r="P60" s="36" t="str">
        <f t="shared" si="6"/>
        <v>007</v>
      </c>
      <c r="Q60" s="36">
        <f t="shared" si="6"/>
        <v>0</v>
      </c>
      <c r="R60" s="36">
        <f t="shared" si="6"/>
        <v>0</v>
      </c>
      <c r="S60" s="36">
        <f t="shared" si="6"/>
        <v>0</v>
      </c>
      <c r="T60" s="36">
        <f t="shared" si="6"/>
        <v>0</v>
      </c>
      <c r="U60" s="36">
        <f t="shared" si="6"/>
        <v>0</v>
      </c>
      <c r="V60" s="37">
        <f>M60</f>
        <v>0</v>
      </c>
      <c r="W60" s="10"/>
      <c r="X60" s="10"/>
      <c r="Y60" s="10"/>
      <c r="Z60" s="10"/>
    </row>
    <row r="61" spans="1:26">
      <c r="A61" s="1199" t="s">
        <v>470</v>
      </c>
      <c r="B61" s="1218"/>
      <c r="C61" s="15"/>
      <c r="D61" s="16"/>
      <c r="E61" s="16"/>
      <c r="F61" s="16"/>
      <c r="G61" s="16"/>
      <c r="H61" s="16"/>
      <c r="I61" s="16"/>
      <c r="J61" s="182"/>
      <c r="K61" s="182"/>
      <c r="L61" s="182"/>
      <c r="M61" s="17"/>
      <c r="N61" s="378"/>
      <c r="O61" s="38"/>
      <c r="P61" s="39"/>
      <c r="Q61" s="39"/>
      <c r="R61" s="39"/>
      <c r="S61" s="39"/>
      <c r="T61" s="39"/>
      <c r="U61" s="39"/>
      <c r="V61" s="40"/>
      <c r="W61" s="10"/>
      <c r="X61" s="10"/>
      <c r="Y61" s="10"/>
      <c r="Z61" s="10"/>
    </row>
    <row r="62" spans="1:26">
      <c r="A62" s="1226" t="s">
        <v>588</v>
      </c>
      <c r="B62" s="1227"/>
      <c r="C62" s="18"/>
      <c r="D62" s="19"/>
      <c r="E62" s="19"/>
      <c r="F62" s="19"/>
      <c r="G62" s="19"/>
      <c r="H62" s="19"/>
      <c r="I62" s="19"/>
      <c r="J62" s="111"/>
      <c r="K62" s="111"/>
      <c r="L62" s="111"/>
      <c r="M62" s="20"/>
      <c r="N62" s="379"/>
      <c r="O62" s="41"/>
      <c r="P62" s="42"/>
      <c r="Q62" s="42"/>
      <c r="R62" s="42"/>
      <c r="S62" s="42"/>
      <c r="T62" s="42"/>
      <c r="U62" s="42"/>
      <c r="V62" s="43"/>
      <c r="W62" s="10"/>
      <c r="X62" s="10"/>
      <c r="Y62" s="10"/>
      <c r="Z62" s="10"/>
    </row>
    <row r="63" spans="1:26">
      <c r="A63" s="1190" t="s">
        <v>589</v>
      </c>
      <c r="B63" s="1219"/>
      <c r="C63" s="18"/>
      <c r="D63" s="19"/>
      <c r="E63" s="19"/>
      <c r="F63" s="19"/>
      <c r="G63" s="19"/>
      <c r="H63" s="19"/>
      <c r="I63" s="19"/>
      <c r="J63" s="111"/>
      <c r="K63" s="111"/>
      <c r="L63" s="111"/>
      <c r="M63" s="20"/>
      <c r="N63" s="379"/>
      <c r="O63" s="41"/>
      <c r="P63" s="42"/>
      <c r="Q63" s="42"/>
      <c r="R63" s="42"/>
      <c r="S63" s="42"/>
      <c r="T63" s="42"/>
      <c r="U63" s="42"/>
      <c r="V63" s="43"/>
      <c r="W63" s="10"/>
      <c r="X63" s="10"/>
      <c r="Y63" s="10"/>
      <c r="Z63" s="10"/>
    </row>
    <row r="64" spans="1:26" ht="13" thickBot="1">
      <c r="A64" s="1193" t="s">
        <v>590</v>
      </c>
      <c r="B64" s="1213"/>
      <c r="C64" s="22"/>
      <c r="D64" s="23"/>
      <c r="E64" s="23"/>
      <c r="F64" s="23"/>
      <c r="G64" s="23"/>
      <c r="H64" s="23"/>
      <c r="I64" s="23"/>
      <c r="J64" s="183"/>
      <c r="K64" s="183"/>
      <c r="L64" s="183"/>
      <c r="M64" s="24"/>
      <c r="N64" s="380"/>
      <c r="O64" s="44"/>
      <c r="P64" s="45"/>
      <c r="Q64" s="45"/>
      <c r="R64" s="45"/>
      <c r="S64" s="45"/>
      <c r="T64" s="45"/>
      <c r="U64" s="45"/>
      <c r="V64" s="46"/>
      <c r="W64" s="10"/>
      <c r="X64" s="10"/>
      <c r="Y64" s="10"/>
      <c r="Z64" s="10"/>
    </row>
    <row r="65" spans="1:26" ht="13" thickBot="1">
      <c r="A65" s="33"/>
      <c r="B65" s="33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368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3" thickBot="1">
      <c r="A66" s="100" t="s">
        <v>477</v>
      </c>
      <c r="B66" s="33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368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>
      <c r="A67" s="82"/>
      <c r="B67" s="33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368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>
      <c r="A68" s="10"/>
      <c r="B68" s="33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368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>
      <c r="A69" s="10"/>
      <c r="B69" s="33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368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>
      <c r="A70" s="10"/>
      <c r="B70" s="33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368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>
      <c r="A71" s="10"/>
      <c r="B71" s="33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368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>
      <c r="A72" s="10"/>
      <c r="B72" s="33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368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88"/>
    </row>
    <row r="74" spans="1:26" ht="13" thickBot="1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88"/>
    </row>
    <row r="75" spans="1:26">
      <c r="A75" s="1220" t="s">
        <v>759</v>
      </c>
      <c r="B75" s="1221"/>
      <c r="C75" s="1221"/>
      <c r="D75" s="1221"/>
      <c r="E75" s="1221"/>
      <c r="F75" s="1221"/>
      <c r="G75" s="1221"/>
      <c r="H75" s="1221"/>
      <c r="I75" s="1221"/>
      <c r="J75" s="1221"/>
      <c r="K75" s="1221"/>
      <c r="L75" s="1221"/>
      <c r="M75" s="1221"/>
      <c r="N75" s="1221"/>
      <c r="O75" s="1221"/>
      <c r="P75" s="1221"/>
      <c r="Q75" s="1221"/>
      <c r="R75" s="1221"/>
      <c r="S75" s="1221"/>
      <c r="T75" s="1221"/>
      <c r="U75" s="1221"/>
      <c r="V75" s="1221"/>
      <c r="W75" s="1221"/>
      <c r="X75" s="1221"/>
      <c r="Y75" s="1222"/>
      <c r="Z75" s="88"/>
    </row>
    <row r="76" spans="1:26" ht="13" thickBot="1">
      <c r="A76" s="1223"/>
      <c r="B76" s="1224"/>
      <c r="C76" s="1224"/>
      <c r="D76" s="1224"/>
      <c r="E76" s="1224"/>
      <c r="F76" s="1224"/>
      <c r="G76" s="1224"/>
      <c r="H76" s="1224"/>
      <c r="I76" s="1224"/>
      <c r="J76" s="1224"/>
      <c r="K76" s="1224"/>
      <c r="L76" s="1224"/>
      <c r="M76" s="1224"/>
      <c r="N76" s="1224"/>
      <c r="O76" s="1224"/>
      <c r="P76" s="1224"/>
      <c r="Q76" s="1224"/>
      <c r="R76" s="1224"/>
      <c r="S76" s="1224"/>
      <c r="T76" s="1224"/>
      <c r="U76" s="1224"/>
      <c r="V76" s="1224"/>
      <c r="W76" s="1224"/>
      <c r="X76" s="1224"/>
      <c r="Y76" s="1225"/>
      <c r="Z76" s="88"/>
    </row>
    <row r="77" spans="1:26" ht="23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88"/>
    </row>
    <row r="78" spans="1:26">
      <c r="A78" s="76" t="s">
        <v>478</v>
      </c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</row>
    <row r="79" spans="1:26" ht="13" thickBot="1">
      <c r="A79" s="76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</row>
    <row r="80" spans="1:26" ht="13" thickBot="1">
      <c r="A80" s="71"/>
      <c r="B80" s="1215" t="s">
        <v>618</v>
      </c>
      <c r="C80" s="1216"/>
      <c r="D80" s="1216"/>
      <c r="E80" s="1216"/>
      <c r="F80" s="1216"/>
      <c r="G80" s="1216"/>
      <c r="H80" s="1216"/>
      <c r="I80" s="1217"/>
      <c r="J80" s="165"/>
      <c r="K80" s="165"/>
      <c r="L80" s="165"/>
      <c r="M80" s="1184" t="s">
        <v>619</v>
      </c>
      <c r="N80" s="1214"/>
      <c r="O80" s="1214"/>
      <c r="P80" s="1214"/>
      <c r="Q80" s="1214"/>
      <c r="R80" s="1214"/>
      <c r="S80" s="1214"/>
      <c r="T80" s="1214"/>
      <c r="U80" s="1185"/>
      <c r="V80" s="88"/>
      <c r="W80" s="88"/>
      <c r="X80" s="88"/>
      <c r="Y80" s="88"/>
      <c r="Z80" s="88"/>
    </row>
    <row r="81" spans="1:26" ht="13" thickBot="1">
      <c r="A81" s="66" t="s">
        <v>637</v>
      </c>
      <c r="B81" s="56" t="str">
        <f t="shared" ref="B81:H81" si="7">C14</f>
        <v>535</v>
      </c>
      <c r="C81" s="57" t="str">
        <f t="shared" si="7"/>
        <v>509</v>
      </c>
      <c r="D81" s="57" t="str">
        <f t="shared" si="7"/>
        <v>502</v>
      </c>
      <c r="E81" s="57" t="str">
        <f t="shared" si="7"/>
        <v>501</v>
      </c>
      <c r="F81" s="57" t="str">
        <f t="shared" si="7"/>
        <v>503</v>
      </c>
      <c r="G81" s="57" t="str">
        <f t="shared" si="7"/>
        <v>504</v>
      </c>
      <c r="H81" s="57" t="str">
        <f t="shared" si="7"/>
        <v>505</v>
      </c>
      <c r="I81" s="58" t="str">
        <f>M14</f>
        <v>516</v>
      </c>
      <c r="J81" s="184"/>
      <c r="K81" s="184"/>
      <c r="L81" s="184"/>
      <c r="M81" s="59" t="str">
        <f>B81</f>
        <v>535</v>
      </c>
      <c r="N81" s="381"/>
      <c r="O81" s="60" t="str">
        <f t="shared" ref="O81:U81" si="8">C81</f>
        <v>509</v>
      </c>
      <c r="P81" s="60" t="str">
        <f t="shared" si="8"/>
        <v>502</v>
      </c>
      <c r="Q81" s="60" t="str">
        <f t="shared" si="8"/>
        <v>501</v>
      </c>
      <c r="R81" s="60" t="str">
        <f t="shared" si="8"/>
        <v>503</v>
      </c>
      <c r="S81" s="60" t="str">
        <f t="shared" si="8"/>
        <v>504</v>
      </c>
      <c r="T81" s="60" t="str">
        <f t="shared" si="8"/>
        <v>505</v>
      </c>
      <c r="U81" s="61" t="str">
        <f t="shared" si="8"/>
        <v>516</v>
      </c>
      <c r="V81" s="88"/>
      <c r="W81" s="88"/>
      <c r="X81" s="88"/>
      <c r="Y81" s="88"/>
      <c r="Z81" s="88"/>
    </row>
    <row r="82" spans="1:26">
      <c r="A82" s="72" t="s">
        <v>623</v>
      </c>
      <c r="B82" s="47"/>
      <c r="C82" s="48"/>
      <c r="D82" s="48"/>
      <c r="E82" s="48"/>
      <c r="F82" s="48"/>
      <c r="G82" s="48"/>
      <c r="H82" s="48"/>
      <c r="I82" s="49"/>
      <c r="J82" s="185"/>
      <c r="K82" s="185"/>
      <c r="L82" s="185"/>
      <c r="M82" s="47"/>
      <c r="N82" s="84"/>
      <c r="O82" s="48"/>
      <c r="P82" s="48"/>
      <c r="Q82" s="48"/>
      <c r="R82" s="48"/>
      <c r="S82" s="48"/>
      <c r="T82" s="48"/>
      <c r="U82" s="49"/>
      <c r="V82" s="88"/>
      <c r="W82" s="88"/>
      <c r="X82" s="88"/>
      <c r="Y82" s="88"/>
      <c r="Z82" s="88"/>
    </row>
    <row r="83" spans="1:26">
      <c r="A83" s="73" t="s">
        <v>479</v>
      </c>
      <c r="B83" s="50"/>
      <c r="C83" s="51"/>
      <c r="D83" s="51"/>
      <c r="E83" s="51"/>
      <c r="F83" s="51"/>
      <c r="G83" s="51"/>
      <c r="H83" s="51"/>
      <c r="I83" s="52"/>
      <c r="J83" s="186"/>
      <c r="K83" s="186"/>
      <c r="L83" s="186"/>
      <c r="M83" s="50"/>
      <c r="N83" s="85"/>
      <c r="O83" s="51"/>
      <c r="P83" s="51"/>
      <c r="Q83" s="51"/>
      <c r="R83" s="51"/>
      <c r="S83" s="51"/>
      <c r="T83" s="51"/>
      <c r="U83" s="52"/>
      <c r="V83" s="88"/>
      <c r="W83" s="88"/>
      <c r="X83" s="88"/>
      <c r="Y83" s="88"/>
      <c r="Z83" s="88"/>
    </row>
    <row r="84" spans="1:26">
      <c r="A84" s="73" t="s">
        <v>480</v>
      </c>
      <c r="B84" s="50"/>
      <c r="C84" s="51"/>
      <c r="D84" s="51"/>
      <c r="E84" s="51"/>
      <c r="F84" s="51"/>
      <c r="G84" s="51"/>
      <c r="H84" s="51"/>
      <c r="I84" s="52"/>
      <c r="J84" s="186"/>
      <c r="K84" s="186"/>
      <c r="L84" s="186"/>
      <c r="M84" s="50"/>
      <c r="N84" s="85"/>
      <c r="O84" s="51"/>
      <c r="P84" s="51"/>
      <c r="Q84" s="51"/>
      <c r="R84" s="51"/>
      <c r="S84" s="51"/>
      <c r="T84" s="51"/>
      <c r="U84" s="52"/>
      <c r="V84" s="88"/>
      <c r="W84" s="88"/>
      <c r="X84" s="88"/>
      <c r="Y84" s="88"/>
      <c r="Z84" s="88"/>
    </row>
    <row r="85" spans="1:26" ht="13" thickBot="1">
      <c r="A85" s="74" t="s">
        <v>586</v>
      </c>
      <c r="B85" s="53"/>
      <c r="C85" s="54"/>
      <c r="D85" s="54"/>
      <c r="E85" s="54"/>
      <c r="F85" s="54"/>
      <c r="G85" s="54"/>
      <c r="H85" s="54"/>
      <c r="I85" s="55"/>
      <c r="J85" s="187"/>
      <c r="K85" s="187"/>
      <c r="L85" s="187"/>
      <c r="M85" s="53"/>
      <c r="N85" s="86"/>
      <c r="O85" s="54"/>
      <c r="P85" s="54"/>
      <c r="Q85" s="54"/>
      <c r="R85" s="54"/>
      <c r="S85" s="54"/>
      <c r="T85" s="54"/>
      <c r="U85" s="55"/>
      <c r="V85" s="88"/>
      <c r="W85" s="88"/>
      <c r="X85" s="88"/>
      <c r="Y85" s="88"/>
      <c r="Z85" s="88"/>
    </row>
    <row r="86" spans="1:26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</row>
    <row r="87" spans="1:26">
      <c r="A87" s="76" t="s">
        <v>517</v>
      </c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</row>
    <row r="88" spans="1:26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</row>
  </sheetData>
  <mergeCells count="54">
    <mergeCell ref="A62:B62"/>
    <mergeCell ref="A63:B63"/>
    <mergeCell ref="A64:B64"/>
    <mergeCell ref="A75:Y76"/>
    <mergeCell ref="B80:I80"/>
    <mergeCell ref="M80:U80"/>
    <mergeCell ref="C48:M48"/>
    <mergeCell ref="O48:V48"/>
    <mergeCell ref="A61:B61"/>
    <mergeCell ref="A50:B50"/>
    <mergeCell ref="A51:B51"/>
    <mergeCell ref="A52:B52"/>
    <mergeCell ref="A53:B53"/>
    <mergeCell ref="A54:B54"/>
    <mergeCell ref="A55:B55"/>
    <mergeCell ref="A56:B56"/>
    <mergeCell ref="A59:B59"/>
    <mergeCell ref="C59:M59"/>
    <mergeCell ref="O59:V59"/>
    <mergeCell ref="A60:B60"/>
    <mergeCell ref="A49:B49"/>
    <mergeCell ref="A41:B41"/>
    <mergeCell ref="A43:B43"/>
    <mergeCell ref="A44:B44"/>
    <mergeCell ref="A48:B48"/>
    <mergeCell ref="A35:B35"/>
    <mergeCell ref="A36:B36"/>
    <mergeCell ref="A37:B37"/>
    <mergeCell ref="A38:B38"/>
    <mergeCell ref="A39:B39"/>
    <mergeCell ref="A40:B40"/>
    <mergeCell ref="A29:B29"/>
    <mergeCell ref="A30:B30"/>
    <mergeCell ref="A21:B21"/>
    <mergeCell ref="A22:B22"/>
    <mergeCell ref="A23:B23"/>
    <mergeCell ref="A24:B24"/>
    <mergeCell ref="A25:B25"/>
    <mergeCell ref="A33:B33"/>
    <mergeCell ref="O13:V13"/>
    <mergeCell ref="A14:B14"/>
    <mergeCell ref="A20:B20"/>
    <mergeCell ref="B1:G1"/>
    <mergeCell ref="B2:G2"/>
    <mergeCell ref="A13:B13"/>
    <mergeCell ref="C13:M13"/>
    <mergeCell ref="A15:B15"/>
    <mergeCell ref="A16:B16"/>
    <mergeCell ref="A17:B17"/>
    <mergeCell ref="A18:B18"/>
    <mergeCell ref="A19:B19"/>
    <mergeCell ref="A26:B26"/>
    <mergeCell ref="A27:B27"/>
    <mergeCell ref="A28:B28"/>
  </mergeCells>
  <phoneticPr fontId="18" type="noConversion"/>
  <conditionalFormatting sqref="M83:U84">
    <cfRule type="expression" dxfId="644" priority="37" stopIfTrue="1">
      <formula>ABS(M83)&gt;=2</formula>
    </cfRule>
    <cfRule type="expression" priority="38" stopIfTrue="1">
      <formula>ABS(M83)&gt;1</formula>
    </cfRule>
  </conditionalFormatting>
  <conditionalFormatting sqref="M85:U85">
    <cfRule type="expression" dxfId="643" priority="35" stopIfTrue="1">
      <formula>ABS(M85)&gt;=3</formula>
    </cfRule>
    <cfRule type="expression" dxfId="642" priority="36" stopIfTrue="1">
      <formula>ABS(M85)&gt;2</formula>
    </cfRule>
  </conditionalFormatting>
  <conditionalFormatting sqref="B83:L84 C38:N39">
    <cfRule type="expression" dxfId="641" priority="33" stopIfTrue="1">
      <formula>ABS(B38)&gt;=0.07874</formula>
    </cfRule>
    <cfRule type="expression" dxfId="640" priority="34" stopIfTrue="1">
      <formula>ABS(B38)&gt;0.03937</formula>
    </cfRule>
  </conditionalFormatting>
  <conditionalFormatting sqref="B85:L85">
    <cfRule type="expression" dxfId="639" priority="31" stopIfTrue="1">
      <formula>ABS(B85)&gt;=0.11811</formula>
    </cfRule>
    <cfRule type="expression" dxfId="638" priority="32" stopIfTrue="1">
      <formula>ABS(B85)&gt;0.07874</formula>
    </cfRule>
  </conditionalFormatting>
  <conditionalFormatting sqref="O38:V39">
    <cfRule type="expression" dxfId="637" priority="29" stopIfTrue="1">
      <formula>ABS(O38)&gt;=2</formula>
    </cfRule>
    <cfRule type="expression" dxfId="636" priority="30" stopIfTrue="1">
      <formula>ABS(O38)&gt;1</formula>
    </cfRule>
  </conditionalFormatting>
  <conditionalFormatting sqref="O41:R41 T41:V41">
    <cfRule type="expression" dxfId="635" priority="27" stopIfTrue="1">
      <formula>ABS(O41)&gt;=3</formula>
    </cfRule>
    <cfRule type="expression" dxfId="634" priority="28" stopIfTrue="1">
      <formula>ABS(O41)&gt;2</formula>
    </cfRule>
  </conditionalFormatting>
  <conditionalFormatting sqref="C41:N41">
    <cfRule type="expression" dxfId="633" priority="25" stopIfTrue="1">
      <formula>ABS(C41)&gt;=0.1181</formula>
    </cfRule>
    <cfRule type="expression" dxfId="632" priority="26" stopIfTrue="1">
      <formula>ABS(C41)&gt;0.07874</formula>
    </cfRule>
  </conditionalFormatting>
  <conditionalFormatting sqref="S41">
    <cfRule type="expression" dxfId="631" priority="7" stopIfTrue="1">
      <formula>ABS(S41)&gt;=3</formula>
    </cfRule>
    <cfRule type="expression" dxfId="630" priority="8" stopIfTrue="1">
      <formula>ABS(S41)&gt;2</formula>
    </cfRule>
  </conditionalFormatting>
  <conditionalFormatting sqref="T41">
    <cfRule type="expression" dxfId="629" priority="5" stopIfTrue="1">
      <formula>ABS(T41)&gt;=3</formula>
    </cfRule>
    <cfRule type="expression" dxfId="628" priority="6" stopIfTrue="1">
      <formula>ABS(T41)&gt;2</formula>
    </cfRule>
  </conditionalFormatting>
  <conditionalFormatting sqref="U41">
    <cfRule type="expression" dxfId="627" priority="3" stopIfTrue="1">
      <formula>ABS(U41)&gt;=3</formula>
    </cfRule>
    <cfRule type="expression" dxfId="626" priority="4" stopIfTrue="1">
      <formula>ABS(U41)&gt;2</formula>
    </cfRule>
  </conditionalFormatting>
  <conditionalFormatting sqref="V41">
    <cfRule type="expression" dxfId="625" priority="1" stopIfTrue="1">
      <formula>ABS(V41)&gt;=3</formula>
    </cfRule>
    <cfRule type="expression" dxfId="624" priority="2" stopIfTrue="1">
      <formula>ABS(V41)&gt;2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39997558519241921"/>
    <pageSetUpPr fitToPage="1"/>
  </sheetPr>
  <dimension ref="A1:CK168"/>
  <sheetViews>
    <sheetView zoomScale="125" zoomScaleNormal="125" zoomScalePageLayoutView="125" workbookViewId="0">
      <selection activeCell="AE41" sqref="AE41"/>
    </sheetView>
  </sheetViews>
  <sheetFormatPr baseColWidth="10" defaultColWidth="9.1640625" defaultRowHeight="12" x14ac:dyDescent="0"/>
  <cols>
    <col min="1" max="1" width="30.1640625" style="241" customWidth="1"/>
    <col min="2" max="2" width="11.83203125" style="241" customWidth="1"/>
    <col min="3" max="37" width="9.1640625" style="241"/>
    <col min="38" max="39" width="9.1640625" style="266"/>
    <col min="40" max="75" width="9.1640625" style="241"/>
    <col min="76" max="78" width="9.1640625" style="266"/>
    <col min="79" max="83" width="9.1640625" style="241"/>
    <col min="84" max="84" width="12.1640625" style="241" customWidth="1"/>
    <col min="85" max="16384" width="9.1640625" style="241"/>
  </cols>
  <sheetData>
    <row r="1" spans="1:79" ht="13" thickBot="1">
      <c r="A1" s="118" t="s">
        <v>633</v>
      </c>
      <c r="B1" s="1235" t="s">
        <v>537</v>
      </c>
      <c r="C1" s="1195"/>
      <c r="D1" s="1195"/>
      <c r="E1" s="1195"/>
      <c r="F1" s="1195"/>
      <c r="G1" s="1196"/>
    </row>
    <row r="2" spans="1:79" ht="13" thickBot="1">
      <c r="A2" s="119" t="s">
        <v>634</v>
      </c>
      <c r="B2" s="1236" t="s">
        <v>612</v>
      </c>
      <c r="C2" s="1197"/>
      <c r="D2" s="1197"/>
      <c r="E2" s="1197"/>
      <c r="F2" s="1197"/>
      <c r="G2" s="1198"/>
    </row>
    <row r="3" spans="1:79" ht="13" thickBot="1">
      <c r="A3" s="119" t="s">
        <v>457</v>
      </c>
      <c r="B3" s="219">
        <v>4.8680000000000001E-2</v>
      </c>
      <c r="C3" s="88" t="s">
        <v>476</v>
      </c>
      <c r="E3" s="255" t="s">
        <v>526</v>
      </c>
    </row>
    <row r="4" spans="1:79" ht="13" thickBot="1">
      <c r="A4" s="120" t="s">
        <v>459</v>
      </c>
      <c r="B4" s="229">
        <v>18.225000000000001</v>
      </c>
      <c r="C4" s="88" t="s">
        <v>632</v>
      </c>
    </row>
    <row r="5" spans="1:79" ht="13" thickBot="1">
      <c r="A5" s="77"/>
      <c r="B5" s="78"/>
    </row>
    <row r="6" spans="1:79" ht="13" thickBot="1">
      <c r="A6" s="126" t="s">
        <v>622</v>
      </c>
      <c r="B6" s="242" t="s">
        <v>476</v>
      </c>
      <c r="C6" s="132" t="s">
        <v>387</v>
      </c>
    </row>
    <row r="7" spans="1:79">
      <c r="A7" s="243" t="s">
        <v>635</v>
      </c>
      <c r="B7" s="133">
        <v>2.5590000000000002</v>
      </c>
      <c r="C7" s="134">
        <f>B7*25.4</f>
        <v>64.998599999999996</v>
      </c>
    </row>
    <row r="8" spans="1:79">
      <c r="A8" s="244" t="s">
        <v>636</v>
      </c>
      <c r="B8" s="127">
        <v>1</v>
      </c>
      <c r="C8" s="130">
        <f>B8*25.4</f>
        <v>25.4</v>
      </c>
    </row>
    <row r="9" spans="1:79">
      <c r="A9" s="244" t="s">
        <v>621</v>
      </c>
      <c r="B9" s="128">
        <v>8.0699999999999994E-2</v>
      </c>
      <c r="C9" s="130">
        <f>B9*25.4</f>
        <v>2.0497799999999997</v>
      </c>
    </row>
    <row r="10" spans="1:79">
      <c r="A10" s="244" t="s">
        <v>645</v>
      </c>
      <c r="B10" s="128">
        <v>10.843999999999999</v>
      </c>
      <c r="C10" s="130">
        <f>B10*25.4</f>
        <v>275.43759999999997</v>
      </c>
    </row>
    <row r="11" spans="1:79" ht="13" thickBot="1">
      <c r="A11" s="245" t="s">
        <v>647</v>
      </c>
      <c r="B11" s="129">
        <v>5.7930000000000001</v>
      </c>
      <c r="C11" s="70">
        <f>B11*25.4</f>
        <v>147.1422</v>
      </c>
    </row>
    <row r="12" spans="1:79" ht="13" thickBot="1">
      <c r="A12" s="9"/>
      <c r="B12" s="11"/>
    </row>
    <row r="13" spans="1:79" ht="13" thickBot="1">
      <c r="A13" s="1209" t="s">
        <v>462</v>
      </c>
      <c r="B13" s="1210"/>
      <c r="C13" s="1202" t="s">
        <v>618</v>
      </c>
      <c r="D13" s="1203"/>
      <c r="E13" s="1203"/>
      <c r="F13" s="1203"/>
      <c r="G13" s="1203"/>
      <c r="H13" s="1203"/>
      <c r="I13" s="1203"/>
      <c r="J13" s="1203"/>
      <c r="K13" s="1203"/>
      <c r="L13" s="1203"/>
      <c r="M13" s="1203"/>
      <c r="N13" s="1203"/>
      <c r="O13" s="1203"/>
      <c r="P13" s="1203"/>
      <c r="Q13" s="1203"/>
      <c r="R13" s="1203"/>
      <c r="S13" s="1203"/>
      <c r="T13" s="1203"/>
      <c r="U13" s="1203"/>
      <c r="V13" s="1203"/>
      <c r="W13" s="1203"/>
      <c r="X13" s="1203"/>
      <c r="Y13" s="1203"/>
      <c r="Z13" s="1203"/>
      <c r="AA13" s="1203"/>
      <c r="AB13" s="1203"/>
      <c r="AC13" s="1203"/>
      <c r="AD13" s="1203"/>
      <c r="AE13" s="1203"/>
      <c r="AF13" s="1203"/>
      <c r="AG13" s="1203"/>
      <c r="AH13" s="1203"/>
      <c r="AI13" s="1203"/>
      <c r="AJ13" s="1203"/>
      <c r="AK13" s="1203"/>
      <c r="AL13" s="1203"/>
      <c r="AM13" s="1203"/>
      <c r="AN13" s="1204"/>
      <c r="AO13" s="1184" t="s">
        <v>619</v>
      </c>
      <c r="AP13" s="1214"/>
      <c r="AQ13" s="1214"/>
      <c r="AR13" s="1214"/>
      <c r="AS13" s="1214"/>
      <c r="AT13" s="1214"/>
      <c r="AU13" s="1214"/>
      <c r="AV13" s="1214"/>
      <c r="AW13" s="1214"/>
      <c r="AX13" s="1214"/>
      <c r="AY13" s="1214"/>
      <c r="AZ13" s="1214"/>
      <c r="BA13" s="1214"/>
      <c r="BB13" s="1214"/>
      <c r="BC13" s="1214"/>
      <c r="BD13" s="1214"/>
      <c r="BE13" s="1214"/>
      <c r="BF13" s="1214"/>
      <c r="BG13" s="1214"/>
      <c r="BH13" s="1214"/>
      <c r="BI13" s="1214"/>
      <c r="BJ13" s="1214"/>
      <c r="BK13" s="1214"/>
      <c r="BL13" s="1214"/>
      <c r="BM13" s="1214"/>
      <c r="BN13" s="1214"/>
      <c r="BO13" s="1214"/>
      <c r="BP13" s="1214"/>
      <c r="BQ13" s="1214"/>
      <c r="BR13" s="1214"/>
      <c r="BS13" s="1214"/>
      <c r="BT13" s="1214"/>
      <c r="BU13" s="1214"/>
      <c r="BV13" s="1214"/>
      <c r="BW13" s="1214"/>
      <c r="BX13" s="1214"/>
      <c r="BY13" s="1214"/>
      <c r="BZ13" s="1214"/>
      <c r="CA13" s="1185"/>
    </row>
    <row r="14" spans="1:79" ht="13" thickBot="1">
      <c r="A14" s="1237" t="s">
        <v>637</v>
      </c>
      <c r="B14" s="1238"/>
      <c r="C14" s="146" t="s">
        <v>598</v>
      </c>
      <c r="D14" s="153" t="s">
        <v>600</v>
      </c>
      <c r="E14" s="153" t="s">
        <v>596</v>
      </c>
      <c r="F14" s="153" t="s">
        <v>594</v>
      </c>
      <c r="G14" s="153" t="s">
        <v>597</v>
      </c>
      <c r="H14" s="153" t="s">
        <v>593</v>
      </c>
      <c r="I14" s="153" t="s">
        <v>595</v>
      </c>
      <c r="J14" s="153" t="s">
        <v>411</v>
      </c>
      <c r="K14" s="153" t="s">
        <v>592</v>
      </c>
      <c r="L14" s="153" t="s">
        <v>533</v>
      </c>
      <c r="M14" s="153" t="s">
        <v>413</v>
      </c>
      <c r="N14" s="153" t="s">
        <v>532</v>
      </c>
      <c r="O14" s="153" t="s">
        <v>681</v>
      </c>
      <c r="P14" s="153" t="s">
        <v>601</v>
      </c>
      <c r="Q14" s="153" t="s">
        <v>678</v>
      </c>
      <c r="R14" s="153" t="s">
        <v>613</v>
      </c>
      <c r="S14" s="153" t="s">
        <v>599</v>
      </c>
      <c r="T14" s="153" t="s">
        <v>602</v>
      </c>
      <c r="U14" s="153" t="s">
        <v>605</v>
      </c>
      <c r="V14" s="153" t="s">
        <v>684</v>
      </c>
      <c r="W14" s="153" t="s">
        <v>610</v>
      </c>
      <c r="X14" s="173" t="s">
        <v>603</v>
      </c>
      <c r="Y14" s="173" t="s">
        <v>614</v>
      </c>
      <c r="Z14" s="173" t="s">
        <v>682</v>
      </c>
      <c r="AA14" s="173" t="s">
        <v>675</v>
      </c>
      <c r="AB14" s="173" t="s">
        <v>534</v>
      </c>
      <c r="AC14" s="173" t="s">
        <v>677</v>
      </c>
      <c r="AD14" s="173" t="s">
        <v>607</v>
      </c>
      <c r="AE14" s="173" t="s">
        <v>604</v>
      </c>
      <c r="AF14" s="173" t="s">
        <v>683</v>
      </c>
      <c r="AG14" s="173" t="s">
        <v>608</v>
      </c>
      <c r="AH14" s="173" t="s">
        <v>615</v>
      </c>
      <c r="AI14" s="173" t="s">
        <v>606</v>
      </c>
      <c r="AJ14" s="173" t="s">
        <v>485</v>
      </c>
      <c r="AK14" s="173" t="s">
        <v>680</v>
      </c>
      <c r="AL14" s="188" t="s">
        <v>679</v>
      </c>
      <c r="AM14" s="279" t="s">
        <v>216</v>
      </c>
      <c r="AN14" s="279" t="s">
        <v>680</v>
      </c>
      <c r="AO14" s="35" t="str">
        <f t="shared" ref="AO14:BX14" si="0">C14</f>
        <v>519</v>
      </c>
      <c r="AP14" s="36" t="str">
        <f t="shared" si="0"/>
        <v>531</v>
      </c>
      <c r="AQ14" s="36" t="str">
        <f t="shared" si="0"/>
        <v>533</v>
      </c>
      <c r="AR14" s="36" t="str">
        <f t="shared" si="0"/>
        <v>536</v>
      </c>
      <c r="AS14" s="36" t="str">
        <f t="shared" si="0"/>
        <v>532</v>
      </c>
      <c r="AT14" s="36" t="str">
        <f t="shared" si="0"/>
        <v>511</v>
      </c>
      <c r="AU14" s="36" t="str">
        <f t="shared" si="0"/>
        <v>534</v>
      </c>
      <c r="AV14" s="36" t="str">
        <f t="shared" si="0"/>
        <v>535</v>
      </c>
      <c r="AW14" s="36" t="str">
        <f t="shared" si="0"/>
        <v>512</v>
      </c>
      <c r="AX14" s="36" t="str">
        <f t="shared" si="0"/>
        <v>510</v>
      </c>
      <c r="AY14" s="36" t="str">
        <f t="shared" si="0"/>
        <v>509</v>
      </c>
      <c r="AZ14" s="36" t="str">
        <f t="shared" si="0"/>
        <v>508</v>
      </c>
      <c r="BA14" s="36" t="str">
        <f t="shared" si="0"/>
        <v>506</v>
      </c>
      <c r="BB14" s="36" t="str">
        <f t="shared" si="0"/>
        <v>529</v>
      </c>
      <c r="BC14" s="36" t="str">
        <f t="shared" si="0"/>
        <v>503</v>
      </c>
      <c r="BD14" s="36" t="str">
        <f t="shared" si="0"/>
        <v>527</v>
      </c>
      <c r="BE14" s="36" t="str">
        <f t="shared" si="0"/>
        <v>530</v>
      </c>
      <c r="BF14" s="36" t="str">
        <f t="shared" si="0"/>
        <v>521</v>
      </c>
      <c r="BG14" s="36" t="str">
        <f t="shared" si="0"/>
        <v>523</v>
      </c>
      <c r="BH14" s="36" t="str">
        <f t="shared" si="0"/>
        <v>522</v>
      </c>
      <c r="BI14" s="36" t="str">
        <f t="shared" si="0"/>
        <v>525</v>
      </c>
      <c r="BJ14" s="36" t="str">
        <f t="shared" si="0"/>
        <v>524</v>
      </c>
      <c r="BK14" s="36" t="str">
        <f t="shared" si="0"/>
        <v>526</v>
      </c>
      <c r="BL14" s="36" t="str">
        <f t="shared" si="0"/>
        <v>507</v>
      </c>
      <c r="BM14" s="36" t="str">
        <f t="shared" si="0"/>
        <v>502</v>
      </c>
      <c r="BN14" s="36" t="str">
        <f t="shared" si="0"/>
        <v>520</v>
      </c>
      <c r="BO14" s="36" t="str">
        <f t="shared" si="0"/>
        <v>501</v>
      </c>
      <c r="BP14" s="36" t="str">
        <f t="shared" si="0"/>
        <v>518</v>
      </c>
      <c r="BQ14" s="36" t="str">
        <f t="shared" si="0"/>
        <v>517</v>
      </c>
      <c r="BR14" s="36" t="str">
        <f t="shared" si="0"/>
        <v>516</v>
      </c>
      <c r="BS14" s="36" t="str">
        <f t="shared" si="0"/>
        <v>515</v>
      </c>
      <c r="BT14" s="36" t="str">
        <f t="shared" si="0"/>
        <v>528</v>
      </c>
      <c r="BU14" s="36" t="str">
        <f t="shared" si="0"/>
        <v>514</v>
      </c>
      <c r="BV14" s="36" t="str">
        <f t="shared" si="0"/>
        <v>513</v>
      </c>
      <c r="BW14" s="36" t="str">
        <f t="shared" si="0"/>
        <v>505</v>
      </c>
      <c r="BX14" s="36" t="str">
        <f t="shared" si="0"/>
        <v>504</v>
      </c>
      <c r="BY14" s="36" t="e">
        <f>#REF!</f>
        <v>#REF!</v>
      </c>
      <c r="BZ14" s="36" t="str">
        <f>AM14</f>
        <v>513*</v>
      </c>
      <c r="CA14" s="36" t="str">
        <f>AN14</f>
        <v>505</v>
      </c>
    </row>
    <row r="15" spans="1:79">
      <c r="A15" s="1241" t="s">
        <v>635</v>
      </c>
      <c r="B15" s="1242"/>
      <c r="C15" s="152">
        <v>2.5590000000000002</v>
      </c>
      <c r="D15" s="154">
        <v>2.5609999999999999</v>
      </c>
      <c r="E15" s="154">
        <v>2.5579999999999998</v>
      </c>
      <c r="F15" s="170">
        <v>2.5569999999999999</v>
      </c>
      <c r="G15" s="154">
        <v>2.5569999999999999</v>
      </c>
      <c r="H15" s="154">
        <v>2.556</v>
      </c>
      <c r="I15" s="154">
        <v>2.5569999999999999</v>
      </c>
      <c r="J15" s="154">
        <v>2.5569999999999999</v>
      </c>
      <c r="K15" s="154">
        <v>2.556</v>
      </c>
      <c r="L15" s="154">
        <v>2.5569999999999999</v>
      </c>
      <c r="M15" s="154">
        <v>2.5590000000000002</v>
      </c>
      <c r="N15" s="154">
        <v>2.556</v>
      </c>
      <c r="O15" s="154">
        <v>2.5569999999999999</v>
      </c>
      <c r="P15" s="154">
        <v>2.5569999999999999</v>
      </c>
      <c r="Q15" s="154">
        <v>2.5569999999999999</v>
      </c>
      <c r="R15" s="154">
        <v>2.5590000000000002</v>
      </c>
      <c r="S15" s="154">
        <v>2.5569999999999999</v>
      </c>
      <c r="T15" s="154">
        <v>2.5569999999999999</v>
      </c>
      <c r="U15" s="154">
        <v>2.5569999999999999</v>
      </c>
      <c r="V15" s="154">
        <v>2.5579999999999998</v>
      </c>
      <c r="W15" s="154">
        <v>2.5590000000000002</v>
      </c>
      <c r="X15" s="174">
        <v>2.556</v>
      </c>
      <c r="Y15" s="174">
        <v>2.5579999999999998</v>
      </c>
      <c r="Z15" s="174">
        <v>2.5590000000000002</v>
      </c>
      <c r="AA15" s="174">
        <v>2.5569999999999999</v>
      </c>
      <c r="AB15" s="174">
        <v>2.5569999999999999</v>
      </c>
      <c r="AC15" s="174">
        <v>2.5569999999999999</v>
      </c>
      <c r="AD15" s="174">
        <v>2.5569999999999999</v>
      </c>
      <c r="AE15" s="174">
        <v>2.5590000000000002</v>
      </c>
      <c r="AF15" s="174">
        <v>2.556</v>
      </c>
      <c r="AG15" s="174">
        <v>2.556</v>
      </c>
      <c r="AH15" s="174">
        <v>2.556</v>
      </c>
      <c r="AI15" s="174">
        <v>2.5579999999999998</v>
      </c>
      <c r="AJ15" s="174">
        <v>2.556</v>
      </c>
      <c r="AK15" s="174">
        <v>2.556</v>
      </c>
      <c r="AL15" s="174">
        <v>2.5569999999999999</v>
      </c>
      <c r="AM15" s="280">
        <v>2.556</v>
      </c>
      <c r="AN15" s="280">
        <v>2.556</v>
      </c>
      <c r="AO15" s="107">
        <f t="shared" ref="AO15:AO29" si="1">C15*25.4</f>
        <v>64.998599999999996</v>
      </c>
      <c r="AP15" s="108">
        <f t="shared" ref="AP15:AP29" si="2">D15*25.4</f>
        <v>65.049399999999991</v>
      </c>
      <c r="AQ15" s="108">
        <f t="shared" ref="AQ15:AQ29" si="3">E15*25.4</f>
        <v>64.973199999999991</v>
      </c>
      <c r="AR15" s="108">
        <f t="shared" ref="AR15:AR29" si="4">F15*25.4</f>
        <v>64.947800000000001</v>
      </c>
      <c r="AS15" s="108">
        <f t="shared" ref="AS15:AS29" si="5">G15*25.4</f>
        <v>64.947800000000001</v>
      </c>
      <c r="AT15" s="108">
        <f t="shared" ref="AT15:AT29" si="6">H15*25.4</f>
        <v>64.922399999999996</v>
      </c>
      <c r="AU15" s="108">
        <f t="shared" ref="AU15:AU29" si="7">I15*25.4</f>
        <v>64.947800000000001</v>
      </c>
      <c r="AV15" s="108">
        <f t="shared" ref="AV15:AV29" si="8">J15*25.4</f>
        <v>64.947800000000001</v>
      </c>
      <c r="AW15" s="108">
        <f t="shared" ref="AW15:AW29" si="9">K15*25.4</f>
        <v>64.922399999999996</v>
      </c>
      <c r="AX15" s="108">
        <f t="shared" ref="AX15:AX29" si="10">L15*25.4</f>
        <v>64.947800000000001</v>
      </c>
      <c r="AY15" s="108">
        <f t="shared" ref="AY15:AY29" si="11">M15*25.4</f>
        <v>64.998599999999996</v>
      </c>
      <c r="AZ15" s="108">
        <f t="shared" ref="AZ15:AZ29" si="12">N15*25.4</f>
        <v>64.922399999999996</v>
      </c>
      <c r="BA15" s="108">
        <f t="shared" ref="BA15:BA29" si="13">O15*25.4</f>
        <v>64.947800000000001</v>
      </c>
      <c r="BB15" s="108">
        <f t="shared" ref="BB15:BB29" si="14">P15*25.4</f>
        <v>64.947800000000001</v>
      </c>
      <c r="BC15" s="108">
        <f t="shared" ref="BC15:BC29" si="15">Q15*25.4</f>
        <v>64.947800000000001</v>
      </c>
      <c r="BD15" s="108">
        <f t="shared" ref="BD15:BD29" si="16">R15*25.4</f>
        <v>64.998599999999996</v>
      </c>
      <c r="BE15" s="108">
        <f t="shared" ref="BE15:BE29" si="17">S15*25.4</f>
        <v>64.947800000000001</v>
      </c>
      <c r="BF15" s="108">
        <f t="shared" ref="BF15:BF29" si="18">T15*25.4</f>
        <v>64.947800000000001</v>
      </c>
      <c r="BG15" s="108">
        <f t="shared" ref="BG15:BG29" si="19">U15*25.4</f>
        <v>64.947800000000001</v>
      </c>
      <c r="BH15" s="108">
        <f t="shared" ref="BH15:BH29" si="20">V15*25.4</f>
        <v>64.973199999999991</v>
      </c>
      <c r="BI15" s="108">
        <f t="shared" ref="BI15:BI29" si="21">W15*25.4</f>
        <v>64.998599999999996</v>
      </c>
      <c r="BJ15" s="108">
        <f t="shared" ref="BJ15:BJ29" si="22">X15*25.4</f>
        <v>64.922399999999996</v>
      </c>
      <c r="BK15" s="108">
        <f t="shared" ref="BK15:BK29" si="23">Y15*25.4</f>
        <v>64.973199999999991</v>
      </c>
      <c r="BL15" s="108">
        <f t="shared" ref="BL15:BL29" si="24">Z15*25.4</f>
        <v>64.998599999999996</v>
      </c>
      <c r="BM15" s="108">
        <f t="shared" ref="BM15:BM29" si="25">AA15*25.4</f>
        <v>64.947800000000001</v>
      </c>
      <c r="BN15" s="108">
        <f t="shared" ref="BN15:BN29" si="26">AB15*25.4</f>
        <v>64.947800000000001</v>
      </c>
      <c r="BO15" s="108">
        <f t="shared" ref="BO15:BO29" si="27">AC15*25.4</f>
        <v>64.947800000000001</v>
      </c>
      <c r="BP15" s="108">
        <f t="shared" ref="BP15:BP29" si="28">AD15*25.4</f>
        <v>64.947800000000001</v>
      </c>
      <c r="BQ15" s="108">
        <f t="shared" ref="BQ15:BQ29" si="29">AE15*25.4</f>
        <v>64.998599999999996</v>
      </c>
      <c r="BR15" s="108">
        <f t="shared" ref="BR15:BR29" si="30">AF15*25.4</f>
        <v>64.922399999999996</v>
      </c>
      <c r="BS15" s="108">
        <f t="shared" ref="BS15:BS29" si="31">AG15*25.4</f>
        <v>64.922399999999996</v>
      </c>
      <c r="BT15" s="108">
        <f t="shared" ref="BT15:BT29" si="32">AH15*25.4</f>
        <v>64.922399999999996</v>
      </c>
      <c r="BU15" s="108">
        <f t="shared" ref="BU15:BU29" si="33">AI15*25.4</f>
        <v>64.973199999999991</v>
      </c>
      <c r="BV15" s="108">
        <f t="shared" ref="BV15:BV29" si="34">AJ15*25.4</f>
        <v>64.922399999999996</v>
      </c>
      <c r="BW15" s="108">
        <f t="shared" ref="BW15:BW29" si="35">AK15*25.4</f>
        <v>64.922399999999996</v>
      </c>
      <c r="BX15" s="108">
        <f t="shared" ref="BX15:BX29" si="36">AL15*25.4</f>
        <v>64.947800000000001</v>
      </c>
      <c r="BY15" s="108" t="e">
        <f>#REF!*25.4</f>
        <v>#REF!</v>
      </c>
      <c r="BZ15" s="108">
        <f t="shared" ref="BZ15:BZ29" si="37">AM15*25.4</f>
        <v>64.922399999999996</v>
      </c>
      <c r="CA15" s="108">
        <f t="shared" ref="CA15:CA29" si="38">AN15*25.4</f>
        <v>64.922399999999996</v>
      </c>
    </row>
    <row r="16" spans="1:79">
      <c r="A16" s="1239" t="s">
        <v>636</v>
      </c>
      <c r="B16" s="1240"/>
      <c r="C16" s="148">
        <v>1</v>
      </c>
      <c r="D16" s="155">
        <v>1</v>
      </c>
      <c r="E16" s="155">
        <v>1</v>
      </c>
      <c r="F16" s="156">
        <v>1</v>
      </c>
      <c r="G16" s="155">
        <v>1</v>
      </c>
      <c r="H16" s="155">
        <v>1</v>
      </c>
      <c r="I16" s="155">
        <v>1</v>
      </c>
      <c r="J16" s="155">
        <v>1</v>
      </c>
      <c r="K16" s="155">
        <v>1</v>
      </c>
      <c r="L16" s="155">
        <v>1</v>
      </c>
      <c r="M16" s="155">
        <v>1</v>
      </c>
      <c r="N16" s="155">
        <v>0.998</v>
      </c>
      <c r="O16" s="155">
        <v>1</v>
      </c>
      <c r="P16" s="155">
        <v>1</v>
      </c>
      <c r="Q16" s="155">
        <v>1</v>
      </c>
      <c r="R16" s="155">
        <v>1</v>
      </c>
      <c r="S16" s="155">
        <v>1</v>
      </c>
      <c r="T16" s="155">
        <v>1</v>
      </c>
      <c r="U16" s="155">
        <v>1</v>
      </c>
      <c r="V16" s="155">
        <v>0.999</v>
      </c>
      <c r="W16" s="155">
        <v>1</v>
      </c>
      <c r="X16" s="175">
        <v>1</v>
      </c>
      <c r="Y16" s="175">
        <v>1</v>
      </c>
      <c r="Z16" s="175">
        <v>1</v>
      </c>
      <c r="AA16" s="175">
        <v>1</v>
      </c>
      <c r="AB16" s="175">
        <v>0.998</v>
      </c>
      <c r="AC16" s="175">
        <v>1</v>
      </c>
      <c r="AD16" s="175">
        <v>1</v>
      </c>
      <c r="AE16" s="175">
        <v>0.998</v>
      </c>
      <c r="AF16" s="175">
        <v>1</v>
      </c>
      <c r="AG16" s="175">
        <v>0.999</v>
      </c>
      <c r="AH16" s="175">
        <v>1</v>
      </c>
      <c r="AI16" s="175">
        <v>0.999</v>
      </c>
      <c r="AJ16" s="175">
        <v>1</v>
      </c>
      <c r="AK16" s="175">
        <v>0.998</v>
      </c>
      <c r="AL16" s="175">
        <v>0.998</v>
      </c>
      <c r="AM16" s="281">
        <v>1</v>
      </c>
      <c r="AN16" s="281">
        <v>0.998</v>
      </c>
      <c r="AO16" s="41">
        <f t="shared" si="1"/>
        <v>25.4</v>
      </c>
      <c r="AP16" s="42">
        <f t="shared" si="2"/>
        <v>25.4</v>
      </c>
      <c r="AQ16" s="42">
        <f t="shared" si="3"/>
        <v>25.4</v>
      </c>
      <c r="AR16" s="42">
        <f t="shared" si="4"/>
        <v>25.4</v>
      </c>
      <c r="AS16" s="42">
        <f t="shared" si="5"/>
        <v>25.4</v>
      </c>
      <c r="AT16" s="42">
        <f t="shared" si="6"/>
        <v>25.4</v>
      </c>
      <c r="AU16" s="42">
        <f t="shared" si="7"/>
        <v>25.4</v>
      </c>
      <c r="AV16" s="42">
        <f t="shared" si="8"/>
        <v>25.4</v>
      </c>
      <c r="AW16" s="42">
        <f t="shared" si="9"/>
        <v>25.4</v>
      </c>
      <c r="AX16" s="42">
        <f t="shared" si="10"/>
        <v>25.4</v>
      </c>
      <c r="AY16" s="42">
        <f t="shared" si="11"/>
        <v>25.4</v>
      </c>
      <c r="AZ16" s="42">
        <f t="shared" si="12"/>
        <v>25.3492</v>
      </c>
      <c r="BA16" s="42">
        <f t="shared" si="13"/>
        <v>25.4</v>
      </c>
      <c r="BB16" s="42">
        <f t="shared" si="14"/>
        <v>25.4</v>
      </c>
      <c r="BC16" s="42">
        <f t="shared" si="15"/>
        <v>25.4</v>
      </c>
      <c r="BD16" s="42">
        <f t="shared" si="16"/>
        <v>25.4</v>
      </c>
      <c r="BE16" s="42">
        <f t="shared" si="17"/>
        <v>25.4</v>
      </c>
      <c r="BF16" s="42">
        <f t="shared" si="18"/>
        <v>25.4</v>
      </c>
      <c r="BG16" s="42">
        <f t="shared" si="19"/>
        <v>25.4</v>
      </c>
      <c r="BH16" s="42">
        <f t="shared" si="20"/>
        <v>25.374599999999997</v>
      </c>
      <c r="BI16" s="42">
        <f t="shared" si="21"/>
        <v>25.4</v>
      </c>
      <c r="BJ16" s="42">
        <f t="shared" si="22"/>
        <v>25.4</v>
      </c>
      <c r="BK16" s="42">
        <f t="shared" si="23"/>
        <v>25.4</v>
      </c>
      <c r="BL16" s="42">
        <f t="shared" si="24"/>
        <v>25.4</v>
      </c>
      <c r="BM16" s="42">
        <f t="shared" si="25"/>
        <v>25.4</v>
      </c>
      <c r="BN16" s="42">
        <f t="shared" si="26"/>
        <v>25.3492</v>
      </c>
      <c r="BO16" s="42">
        <f t="shared" si="27"/>
        <v>25.4</v>
      </c>
      <c r="BP16" s="42">
        <f t="shared" si="28"/>
        <v>25.4</v>
      </c>
      <c r="BQ16" s="42">
        <f t="shared" si="29"/>
        <v>25.3492</v>
      </c>
      <c r="BR16" s="42">
        <f t="shared" si="30"/>
        <v>25.4</v>
      </c>
      <c r="BS16" s="42">
        <f t="shared" si="31"/>
        <v>25.374599999999997</v>
      </c>
      <c r="BT16" s="42">
        <f t="shared" si="32"/>
        <v>25.4</v>
      </c>
      <c r="BU16" s="42">
        <f t="shared" si="33"/>
        <v>25.374599999999997</v>
      </c>
      <c r="BV16" s="42">
        <f t="shared" si="34"/>
        <v>25.4</v>
      </c>
      <c r="BW16" s="42">
        <f t="shared" si="35"/>
        <v>25.3492</v>
      </c>
      <c r="BX16" s="42">
        <f t="shared" si="36"/>
        <v>25.3492</v>
      </c>
      <c r="BY16" s="42" t="e">
        <f>#REF!*25.4</f>
        <v>#REF!</v>
      </c>
      <c r="BZ16" s="42">
        <f t="shared" si="37"/>
        <v>25.4</v>
      </c>
      <c r="CA16" s="42">
        <f t="shared" si="38"/>
        <v>25.3492</v>
      </c>
    </row>
    <row r="17" spans="1:79">
      <c r="A17" s="1239" t="s">
        <v>638</v>
      </c>
      <c r="B17" s="1240"/>
      <c r="C17" s="147">
        <v>7.9000000000000001E-2</v>
      </c>
      <c r="D17" s="156">
        <v>0.08</v>
      </c>
      <c r="E17" s="156">
        <v>0.08</v>
      </c>
      <c r="F17" s="156">
        <v>7.9000000000000001E-2</v>
      </c>
      <c r="G17" s="156">
        <v>8.1000000000000003E-2</v>
      </c>
      <c r="H17" s="156">
        <v>0.08</v>
      </c>
      <c r="I17" s="156">
        <v>0.08</v>
      </c>
      <c r="J17" s="156">
        <v>7.9000000000000001E-2</v>
      </c>
      <c r="K17" s="156">
        <v>0.08</v>
      </c>
      <c r="L17" s="156">
        <v>7.9000000000000001E-2</v>
      </c>
      <c r="M17" s="156">
        <v>7.9000000000000001E-2</v>
      </c>
      <c r="N17" s="156">
        <v>7.9000000000000001E-2</v>
      </c>
      <c r="O17" s="156">
        <v>7.9000000000000001E-2</v>
      </c>
      <c r="P17" s="156">
        <v>7.9000000000000001E-2</v>
      </c>
      <c r="Q17" s="156">
        <v>0.08</v>
      </c>
      <c r="R17" s="156">
        <v>7.9000000000000001E-2</v>
      </c>
      <c r="S17" s="156">
        <v>0.08</v>
      </c>
      <c r="T17" s="156">
        <v>0.08</v>
      </c>
      <c r="U17" s="156">
        <v>0.08</v>
      </c>
      <c r="V17" s="156">
        <v>0.08</v>
      </c>
      <c r="W17" s="156">
        <v>7.9000000000000001E-2</v>
      </c>
      <c r="X17" s="176">
        <v>0.08</v>
      </c>
      <c r="Y17" s="176">
        <v>0.08</v>
      </c>
      <c r="Z17" s="176">
        <v>7.9000000000000001E-2</v>
      </c>
      <c r="AA17" s="176">
        <v>7.9000000000000001E-2</v>
      </c>
      <c r="AB17" s="176">
        <v>7.9000000000000001E-2</v>
      </c>
      <c r="AC17" s="176">
        <v>8.1000000000000003E-2</v>
      </c>
      <c r="AD17" s="176">
        <v>0.08</v>
      </c>
      <c r="AE17" s="176">
        <v>0.08</v>
      </c>
      <c r="AF17" s="176">
        <v>0.08</v>
      </c>
      <c r="AG17" s="176">
        <v>0.08</v>
      </c>
      <c r="AH17" s="176">
        <v>8.1000000000000003E-2</v>
      </c>
      <c r="AI17" s="176">
        <v>0.08</v>
      </c>
      <c r="AJ17" s="176">
        <v>0.08</v>
      </c>
      <c r="AK17" s="176">
        <v>0.08</v>
      </c>
      <c r="AL17" s="176">
        <v>0.08</v>
      </c>
      <c r="AM17" s="282">
        <v>0.08</v>
      </c>
      <c r="AN17" s="282">
        <v>0.08</v>
      </c>
      <c r="AO17" s="41">
        <f t="shared" si="1"/>
        <v>2.0065999999999997</v>
      </c>
      <c r="AP17" s="42">
        <f t="shared" si="2"/>
        <v>2.032</v>
      </c>
      <c r="AQ17" s="42">
        <f t="shared" si="3"/>
        <v>2.032</v>
      </c>
      <c r="AR17" s="42">
        <f t="shared" si="4"/>
        <v>2.0065999999999997</v>
      </c>
      <c r="AS17" s="42">
        <f t="shared" si="5"/>
        <v>2.0573999999999999</v>
      </c>
      <c r="AT17" s="42">
        <f t="shared" si="6"/>
        <v>2.032</v>
      </c>
      <c r="AU17" s="42">
        <f t="shared" si="7"/>
        <v>2.032</v>
      </c>
      <c r="AV17" s="42">
        <f t="shared" si="8"/>
        <v>2.0065999999999997</v>
      </c>
      <c r="AW17" s="42">
        <f t="shared" si="9"/>
        <v>2.032</v>
      </c>
      <c r="AX17" s="42">
        <f t="shared" si="10"/>
        <v>2.0065999999999997</v>
      </c>
      <c r="AY17" s="42">
        <f t="shared" si="11"/>
        <v>2.0065999999999997</v>
      </c>
      <c r="AZ17" s="42">
        <f t="shared" si="12"/>
        <v>2.0065999999999997</v>
      </c>
      <c r="BA17" s="42">
        <f t="shared" si="13"/>
        <v>2.0065999999999997</v>
      </c>
      <c r="BB17" s="42">
        <f t="shared" si="14"/>
        <v>2.0065999999999997</v>
      </c>
      <c r="BC17" s="42">
        <f t="shared" si="15"/>
        <v>2.032</v>
      </c>
      <c r="BD17" s="42">
        <f t="shared" si="16"/>
        <v>2.0065999999999997</v>
      </c>
      <c r="BE17" s="42">
        <f t="shared" si="17"/>
        <v>2.032</v>
      </c>
      <c r="BF17" s="42">
        <f t="shared" si="18"/>
        <v>2.032</v>
      </c>
      <c r="BG17" s="42">
        <f t="shared" si="19"/>
        <v>2.032</v>
      </c>
      <c r="BH17" s="42">
        <f t="shared" si="20"/>
        <v>2.032</v>
      </c>
      <c r="BI17" s="42">
        <f t="shared" si="21"/>
        <v>2.0065999999999997</v>
      </c>
      <c r="BJ17" s="42">
        <f t="shared" si="22"/>
        <v>2.032</v>
      </c>
      <c r="BK17" s="42">
        <f t="shared" si="23"/>
        <v>2.032</v>
      </c>
      <c r="BL17" s="42">
        <f t="shared" si="24"/>
        <v>2.0065999999999997</v>
      </c>
      <c r="BM17" s="42">
        <f t="shared" si="25"/>
        <v>2.0065999999999997</v>
      </c>
      <c r="BN17" s="42">
        <f t="shared" si="26"/>
        <v>2.0065999999999997</v>
      </c>
      <c r="BO17" s="42">
        <f t="shared" si="27"/>
        <v>2.0573999999999999</v>
      </c>
      <c r="BP17" s="42">
        <f t="shared" si="28"/>
        <v>2.032</v>
      </c>
      <c r="BQ17" s="42">
        <f t="shared" si="29"/>
        <v>2.032</v>
      </c>
      <c r="BR17" s="42">
        <f t="shared" si="30"/>
        <v>2.032</v>
      </c>
      <c r="BS17" s="42">
        <f t="shared" si="31"/>
        <v>2.032</v>
      </c>
      <c r="BT17" s="42">
        <f t="shared" si="32"/>
        <v>2.0573999999999999</v>
      </c>
      <c r="BU17" s="42">
        <f t="shared" si="33"/>
        <v>2.032</v>
      </c>
      <c r="BV17" s="42">
        <f t="shared" si="34"/>
        <v>2.032</v>
      </c>
      <c r="BW17" s="42">
        <f t="shared" si="35"/>
        <v>2.032</v>
      </c>
      <c r="BX17" s="42">
        <f t="shared" si="36"/>
        <v>2.032</v>
      </c>
      <c r="BY17" s="42" t="e">
        <f>#REF!*25.4</f>
        <v>#REF!</v>
      </c>
      <c r="BZ17" s="42">
        <f t="shared" si="37"/>
        <v>2.032</v>
      </c>
      <c r="CA17" s="42">
        <f t="shared" si="38"/>
        <v>2.032</v>
      </c>
    </row>
    <row r="18" spans="1:79">
      <c r="A18" s="1239" t="s">
        <v>639</v>
      </c>
      <c r="B18" s="1240"/>
      <c r="C18" s="147">
        <v>7.9000000000000001E-2</v>
      </c>
      <c r="D18" s="156">
        <v>0.08</v>
      </c>
      <c r="E18" s="156">
        <v>0.08</v>
      </c>
      <c r="F18" s="156">
        <v>8.1000000000000003E-2</v>
      </c>
      <c r="G18" s="156">
        <v>0.08</v>
      </c>
      <c r="H18" s="156">
        <v>0.08</v>
      </c>
      <c r="I18" s="156">
        <v>7.9000000000000001E-2</v>
      </c>
      <c r="J18" s="156">
        <v>0.08</v>
      </c>
      <c r="K18" s="156">
        <v>7.9000000000000001E-2</v>
      </c>
      <c r="L18" s="156">
        <v>7.9000000000000001E-2</v>
      </c>
      <c r="M18" s="156">
        <v>0.08</v>
      </c>
      <c r="N18" s="156">
        <v>7.9000000000000001E-2</v>
      </c>
      <c r="O18" s="156">
        <v>7.9000000000000001E-2</v>
      </c>
      <c r="P18" s="156">
        <v>0.08</v>
      </c>
      <c r="Q18" s="156">
        <v>0.08</v>
      </c>
      <c r="R18" s="156">
        <v>7.9000000000000001E-2</v>
      </c>
      <c r="S18" s="156">
        <v>0.08</v>
      </c>
      <c r="T18" s="156">
        <v>8.1000000000000003E-2</v>
      </c>
      <c r="U18" s="156">
        <v>8.1000000000000003E-2</v>
      </c>
      <c r="V18" s="156">
        <v>8.1000000000000003E-2</v>
      </c>
      <c r="W18" s="156">
        <v>0.08</v>
      </c>
      <c r="X18" s="176">
        <v>8.1000000000000003E-2</v>
      </c>
      <c r="Y18" s="176">
        <v>0.08</v>
      </c>
      <c r="Z18" s="176">
        <v>7.9000000000000001E-2</v>
      </c>
      <c r="AA18" s="176">
        <v>0.08</v>
      </c>
      <c r="AB18" s="176">
        <v>0.08</v>
      </c>
      <c r="AC18" s="176">
        <v>0.08</v>
      </c>
      <c r="AD18" s="176">
        <v>0.08</v>
      </c>
      <c r="AE18" s="176">
        <v>0.08</v>
      </c>
      <c r="AF18" s="176">
        <v>0.08</v>
      </c>
      <c r="AG18" s="176">
        <v>0.08</v>
      </c>
      <c r="AH18" s="176">
        <v>8.1000000000000003E-2</v>
      </c>
      <c r="AI18" s="176">
        <v>0.08</v>
      </c>
      <c r="AJ18" s="176">
        <v>0.08</v>
      </c>
      <c r="AK18" s="176">
        <v>7.9000000000000001E-2</v>
      </c>
      <c r="AL18" s="176">
        <v>7.9000000000000001E-2</v>
      </c>
      <c r="AM18" s="282">
        <v>0.08</v>
      </c>
      <c r="AN18" s="282">
        <v>7.9000000000000001E-2</v>
      </c>
      <c r="AO18" s="41">
        <f t="shared" si="1"/>
        <v>2.0065999999999997</v>
      </c>
      <c r="AP18" s="42">
        <f t="shared" si="2"/>
        <v>2.032</v>
      </c>
      <c r="AQ18" s="42">
        <f t="shared" si="3"/>
        <v>2.032</v>
      </c>
      <c r="AR18" s="42">
        <f t="shared" si="4"/>
        <v>2.0573999999999999</v>
      </c>
      <c r="AS18" s="42">
        <f t="shared" si="5"/>
        <v>2.032</v>
      </c>
      <c r="AT18" s="42">
        <f t="shared" si="6"/>
        <v>2.032</v>
      </c>
      <c r="AU18" s="42">
        <f t="shared" si="7"/>
        <v>2.0065999999999997</v>
      </c>
      <c r="AV18" s="42">
        <f t="shared" si="8"/>
        <v>2.032</v>
      </c>
      <c r="AW18" s="42">
        <f t="shared" si="9"/>
        <v>2.0065999999999997</v>
      </c>
      <c r="AX18" s="42">
        <f t="shared" si="10"/>
        <v>2.0065999999999997</v>
      </c>
      <c r="AY18" s="42">
        <f t="shared" si="11"/>
        <v>2.032</v>
      </c>
      <c r="AZ18" s="42">
        <f t="shared" si="12"/>
        <v>2.0065999999999997</v>
      </c>
      <c r="BA18" s="42">
        <f t="shared" si="13"/>
        <v>2.0065999999999997</v>
      </c>
      <c r="BB18" s="42">
        <f t="shared" si="14"/>
        <v>2.032</v>
      </c>
      <c r="BC18" s="42">
        <f t="shared" si="15"/>
        <v>2.032</v>
      </c>
      <c r="BD18" s="42">
        <f t="shared" si="16"/>
        <v>2.0065999999999997</v>
      </c>
      <c r="BE18" s="42">
        <f t="shared" si="17"/>
        <v>2.032</v>
      </c>
      <c r="BF18" s="42">
        <f t="shared" si="18"/>
        <v>2.0573999999999999</v>
      </c>
      <c r="BG18" s="42">
        <f t="shared" si="19"/>
        <v>2.0573999999999999</v>
      </c>
      <c r="BH18" s="42">
        <f t="shared" si="20"/>
        <v>2.0573999999999999</v>
      </c>
      <c r="BI18" s="42">
        <f t="shared" si="21"/>
        <v>2.032</v>
      </c>
      <c r="BJ18" s="42">
        <f t="shared" si="22"/>
        <v>2.0573999999999999</v>
      </c>
      <c r="BK18" s="42">
        <f t="shared" si="23"/>
        <v>2.032</v>
      </c>
      <c r="BL18" s="42">
        <f t="shared" si="24"/>
        <v>2.0065999999999997</v>
      </c>
      <c r="BM18" s="42">
        <f t="shared" si="25"/>
        <v>2.032</v>
      </c>
      <c r="BN18" s="42">
        <f t="shared" si="26"/>
        <v>2.032</v>
      </c>
      <c r="BO18" s="42">
        <f t="shared" si="27"/>
        <v>2.032</v>
      </c>
      <c r="BP18" s="42">
        <f t="shared" si="28"/>
        <v>2.032</v>
      </c>
      <c r="BQ18" s="42">
        <f t="shared" si="29"/>
        <v>2.032</v>
      </c>
      <c r="BR18" s="42">
        <f t="shared" si="30"/>
        <v>2.032</v>
      </c>
      <c r="BS18" s="42">
        <f t="shared" si="31"/>
        <v>2.032</v>
      </c>
      <c r="BT18" s="42">
        <f t="shared" si="32"/>
        <v>2.0573999999999999</v>
      </c>
      <c r="BU18" s="42">
        <f t="shared" si="33"/>
        <v>2.032</v>
      </c>
      <c r="BV18" s="42">
        <f t="shared" si="34"/>
        <v>2.032</v>
      </c>
      <c r="BW18" s="42">
        <f t="shared" si="35"/>
        <v>2.0065999999999997</v>
      </c>
      <c r="BX18" s="42">
        <f t="shared" si="36"/>
        <v>2.0065999999999997</v>
      </c>
      <c r="BY18" s="42" t="e">
        <f>#REF!*25.4</f>
        <v>#REF!</v>
      </c>
      <c r="BZ18" s="42">
        <f t="shared" si="37"/>
        <v>2.032</v>
      </c>
      <c r="CA18" s="42">
        <f t="shared" si="38"/>
        <v>2.0065999999999997</v>
      </c>
    </row>
    <row r="19" spans="1:79">
      <c r="A19" s="1239" t="s">
        <v>640</v>
      </c>
      <c r="B19" s="1240"/>
      <c r="C19" s="147">
        <v>7.9000000000000001E-2</v>
      </c>
      <c r="D19" s="156">
        <v>0.08</v>
      </c>
      <c r="E19" s="156">
        <v>7.9000000000000001E-2</v>
      </c>
      <c r="F19" s="156">
        <v>8.2000000000000003E-2</v>
      </c>
      <c r="G19" s="156">
        <v>8.2000000000000003E-2</v>
      </c>
      <c r="H19" s="156">
        <v>8.2000000000000003E-2</v>
      </c>
      <c r="I19" s="156">
        <v>0.08</v>
      </c>
      <c r="J19" s="156">
        <v>0.08</v>
      </c>
      <c r="K19" s="156">
        <v>0.08</v>
      </c>
      <c r="L19" s="156">
        <v>7.9000000000000001E-2</v>
      </c>
      <c r="M19" s="156">
        <v>0.08</v>
      </c>
      <c r="N19" s="156">
        <v>7.9000000000000001E-2</v>
      </c>
      <c r="O19" s="156">
        <v>0.08</v>
      </c>
      <c r="P19" s="156">
        <v>8.1000000000000003E-2</v>
      </c>
      <c r="Q19" s="156">
        <v>8.2000000000000003E-2</v>
      </c>
      <c r="R19" s="156">
        <v>0.08</v>
      </c>
      <c r="S19" s="156">
        <v>0.08</v>
      </c>
      <c r="T19" s="156">
        <v>8.2000000000000003E-2</v>
      </c>
      <c r="U19" s="156">
        <v>8.2000000000000003E-2</v>
      </c>
      <c r="V19" s="156">
        <v>0.08</v>
      </c>
      <c r="W19" s="156">
        <v>8.1000000000000003E-2</v>
      </c>
      <c r="X19" s="176">
        <v>8.2000000000000003E-2</v>
      </c>
      <c r="Y19" s="176">
        <v>8.2000000000000003E-2</v>
      </c>
      <c r="Z19" s="176">
        <v>8.2000000000000003E-2</v>
      </c>
      <c r="AA19" s="176">
        <v>8.1000000000000003E-2</v>
      </c>
      <c r="AB19" s="176">
        <v>8.2000000000000003E-2</v>
      </c>
      <c r="AC19" s="176">
        <v>0.08</v>
      </c>
      <c r="AD19" s="176">
        <v>0.08</v>
      </c>
      <c r="AE19" s="176">
        <v>8.2000000000000003E-2</v>
      </c>
      <c r="AF19" s="176">
        <v>8.1000000000000003E-2</v>
      </c>
      <c r="AG19" s="176">
        <v>8.1000000000000003E-2</v>
      </c>
      <c r="AH19" s="176">
        <v>0.08</v>
      </c>
      <c r="AI19" s="176">
        <v>0.08</v>
      </c>
      <c r="AJ19" s="176">
        <v>0.08</v>
      </c>
      <c r="AK19" s="176">
        <v>8.1000000000000003E-2</v>
      </c>
      <c r="AL19" s="176">
        <v>7.8E-2</v>
      </c>
      <c r="AM19" s="282">
        <v>0.08</v>
      </c>
      <c r="AN19" s="282">
        <v>8.1000000000000003E-2</v>
      </c>
      <c r="AO19" s="41">
        <f t="shared" si="1"/>
        <v>2.0065999999999997</v>
      </c>
      <c r="AP19" s="42">
        <f t="shared" si="2"/>
        <v>2.032</v>
      </c>
      <c r="AQ19" s="42">
        <f t="shared" si="3"/>
        <v>2.0065999999999997</v>
      </c>
      <c r="AR19" s="42">
        <f t="shared" si="4"/>
        <v>2.0827999999999998</v>
      </c>
      <c r="AS19" s="42">
        <f t="shared" si="5"/>
        <v>2.0827999999999998</v>
      </c>
      <c r="AT19" s="42">
        <f t="shared" si="6"/>
        <v>2.0827999999999998</v>
      </c>
      <c r="AU19" s="42">
        <f t="shared" si="7"/>
        <v>2.032</v>
      </c>
      <c r="AV19" s="42">
        <f t="shared" si="8"/>
        <v>2.032</v>
      </c>
      <c r="AW19" s="42">
        <f t="shared" si="9"/>
        <v>2.032</v>
      </c>
      <c r="AX19" s="42">
        <f t="shared" si="10"/>
        <v>2.0065999999999997</v>
      </c>
      <c r="AY19" s="42">
        <f t="shared" si="11"/>
        <v>2.032</v>
      </c>
      <c r="AZ19" s="42">
        <f t="shared" si="12"/>
        <v>2.0065999999999997</v>
      </c>
      <c r="BA19" s="42">
        <f t="shared" si="13"/>
        <v>2.032</v>
      </c>
      <c r="BB19" s="42">
        <f t="shared" si="14"/>
        <v>2.0573999999999999</v>
      </c>
      <c r="BC19" s="42">
        <f t="shared" si="15"/>
        <v>2.0827999999999998</v>
      </c>
      <c r="BD19" s="42">
        <f t="shared" si="16"/>
        <v>2.032</v>
      </c>
      <c r="BE19" s="42">
        <f t="shared" si="17"/>
        <v>2.032</v>
      </c>
      <c r="BF19" s="42">
        <f t="shared" si="18"/>
        <v>2.0827999999999998</v>
      </c>
      <c r="BG19" s="42">
        <f t="shared" si="19"/>
        <v>2.0827999999999998</v>
      </c>
      <c r="BH19" s="42">
        <f t="shared" si="20"/>
        <v>2.032</v>
      </c>
      <c r="BI19" s="42">
        <f t="shared" si="21"/>
        <v>2.0573999999999999</v>
      </c>
      <c r="BJ19" s="42">
        <f t="shared" si="22"/>
        <v>2.0827999999999998</v>
      </c>
      <c r="BK19" s="42">
        <f t="shared" si="23"/>
        <v>2.0827999999999998</v>
      </c>
      <c r="BL19" s="42">
        <f t="shared" si="24"/>
        <v>2.0827999999999998</v>
      </c>
      <c r="BM19" s="42">
        <f t="shared" si="25"/>
        <v>2.0573999999999999</v>
      </c>
      <c r="BN19" s="42">
        <f t="shared" si="26"/>
        <v>2.0827999999999998</v>
      </c>
      <c r="BO19" s="42">
        <f t="shared" si="27"/>
        <v>2.032</v>
      </c>
      <c r="BP19" s="42">
        <f t="shared" si="28"/>
        <v>2.032</v>
      </c>
      <c r="BQ19" s="42">
        <f t="shared" si="29"/>
        <v>2.0827999999999998</v>
      </c>
      <c r="BR19" s="42">
        <f t="shared" si="30"/>
        <v>2.0573999999999999</v>
      </c>
      <c r="BS19" s="42">
        <f t="shared" si="31"/>
        <v>2.0573999999999999</v>
      </c>
      <c r="BT19" s="42">
        <f t="shared" si="32"/>
        <v>2.032</v>
      </c>
      <c r="BU19" s="42">
        <f t="shared" si="33"/>
        <v>2.032</v>
      </c>
      <c r="BV19" s="42">
        <f t="shared" si="34"/>
        <v>2.032</v>
      </c>
      <c r="BW19" s="42">
        <f t="shared" si="35"/>
        <v>2.0573999999999999</v>
      </c>
      <c r="BX19" s="42">
        <f t="shared" si="36"/>
        <v>1.9811999999999999</v>
      </c>
      <c r="BY19" s="42" t="e">
        <f>#REF!*25.4</f>
        <v>#REF!</v>
      </c>
      <c r="BZ19" s="42">
        <f t="shared" si="37"/>
        <v>2.032</v>
      </c>
      <c r="CA19" s="42">
        <f t="shared" si="38"/>
        <v>2.0573999999999999</v>
      </c>
    </row>
    <row r="20" spans="1:79">
      <c r="A20" s="1239" t="s">
        <v>641</v>
      </c>
      <c r="B20" s="1240"/>
      <c r="C20" s="147">
        <v>0.08</v>
      </c>
      <c r="D20" s="156">
        <v>0.08</v>
      </c>
      <c r="E20" s="156">
        <v>0.08</v>
      </c>
      <c r="F20" s="156">
        <v>0.08</v>
      </c>
      <c r="G20" s="156">
        <v>8.1000000000000003E-2</v>
      </c>
      <c r="H20" s="156">
        <v>8.2000000000000003E-2</v>
      </c>
      <c r="I20" s="156">
        <v>8.1000000000000003E-2</v>
      </c>
      <c r="J20" s="156">
        <v>0.08</v>
      </c>
      <c r="K20" s="156">
        <v>0.08</v>
      </c>
      <c r="L20" s="156">
        <v>7.9000000000000001E-2</v>
      </c>
      <c r="M20" s="156">
        <v>8.1000000000000003E-2</v>
      </c>
      <c r="N20" s="156">
        <v>7.9000000000000001E-2</v>
      </c>
      <c r="O20" s="156">
        <v>7.9000000000000001E-2</v>
      </c>
      <c r="P20" s="156">
        <v>0.08</v>
      </c>
      <c r="Q20" s="156">
        <v>8.1000000000000003E-2</v>
      </c>
      <c r="R20" s="156">
        <v>8.1000000000000003E-2</v>
      </c>
      <c r="S20" s="156">
        <v>8.2000000000000003E-2</v>
      </c>
      <c r="T20" s="156">
        <v>8.2000000000000003E-2</v>
      </c>
      <c r="U20" s="156">
        <v>8.2000000000000003E-2</v>
      </c>
      <c r="V20" s="156">
        <v>0.08</v>
      </c>
      <c r="W20" s="156">
        <v>8.1000000000000003E-2</v>
      </c>
      <c r="X20" s="176">
        <v>8.2000000000000003E-2</v>
      </c>
      <c r="Y20" s="176">
        <v>8.1000000000000003E-2</v>
      </c>
      <c r="Z20" s="176">
        <v>8.2000000000000003E-2</v>
      </c>
      <c r="AA20" s="176">
        <v>0.08</v>
      </c>
      <c r="AB20" s="176">
        <v>8.1000000000000003E-2</v>
      </c>
      <c r="AC20" s="176">
        <v>0.08</v>
      </c>
      <c r="AD20" s="176">
        <v>0.08</v>
      </c>
      <c r="AE20" s="176">
        <v>8.1000000000000003E-2</v>
      </c>
      <c r="AF20" s="176">
        <v>0.08</v>
      </c>
      <c r="AG20" s="176">
        <v>0.08</v>
      </c>
      <c r="AH20" s="176">
        <v>0.08</v>
      </c>
      <c r="AI20" s="176">
        <v>0.08</v>
      </c>
      <c r="AJ20" s="176">
        <v>0.08</v>
      </c>
      <c r="AK20" s="176">
        <v>0.08</v>
      </c>
      <c r="AL20" s="176">
        <v>0.08</v>
      </c>
      <c r="AM20" s="282">
        <v>0.08</v>
      </c>
      <c r="AN20" s="282">
        <v>0.08</v>
      </c>
      <c r="AO20" s="41">
        <f t="shared" si="1"/>
        <v>2.032</v>
      </c>
      <c r="AP20" s="42">
        <f t="shared" si="2"/>
        <v>2.032</v>
      </c>
      <c r="AQ20" s="42">
        <f t="shared" si="3"/>
        <v>2.032</v>
      </c>
      <c r="AR20" s="42">
        <f t="shared" si="4"/>
        <v>2.032</v>
      </c>
      <c r="AS20" s="42">
        <f t="shared" si="5"/>
        <v>2.0573999999999999</v>
      </c>
      <c r="AT20" s="42">
        <f t="shared" si="6"/>
        <v>2.0827999999999998</v>
      </c>
      <c r="AU20" s="42">
        <f t="shared" si="7"/>
        <v>2.0573999999999999</v>
      </c>
      <c r="AV20" s="42">
        <f t="shared" si="8"/>
        <v>2.032</v>
      </c>
      <c r="AW20" s="42">
        <f t="shared" si="9"/>
        <v>2.032</v>
      </c>
      <c r="AX20" s="42">
        <f t="shared" si="10"/>
        <v>2.0065999999999997</v>
      </c>
      <c r="AY20" s="42">
        <f t="shared" si="11"/>
        <v>2.0573999999999999</v>
      </c>
      <c r="AZ20" s="42">
        <f t="shared" si="12"/>
        <v>2.0065999999999997</v>
      </c>
      <c r="BA20" s="42">
        <f t="shared" si="13"/>
        <v>2.0065999999999997</v>
      </c>
      <c r="BB20" s="42">
        <f t="shared" si="14"/>
        <v>2.032</v>
      </c>
      <c r="BC20" s="42">
        <f t="shared" si="15"/>
        <v>2.0573999999999999</v>
      </c>
      <c r="BD20" s="42">
        <f t="shared" si="16"/>
        <v>2.0573999999999999</v>
      </c>
      <c r="BE20" s="42">
        <f t="shared" si="17"/>
        <v>2.0827999999999998</v>
      </c>
      <c r="BF20" s="42">
        <f t="shared" si="18"/>
        <v>2.0827999999999998</v>
      </c>
      <c r="BG20" s="42">
        <f t="shared" si="19"/>
        <v>2.0827999999999998</v>
      </c>
      <c r="BH20" s="42">
        <f t="shared" si="20"/>
        <v>2.032</v>
      </c>
      <c r="BI20" s="42">
        <f t="shared" si="21"/>
        <v>2.0573999999999999</v>
      </c>
      <c r="BJ20" s="42">
        <f t="shared" si="22"/>
        <v>2.0827999999999998</v>
      </c>
      <c r="BK20" s="42">
        <f t="shared" si="23"/>
        <v>2.0573999999999999</v>
      </c>
      <c r="BL20" s="42">
        <f t="shared" si="24"/>
        <v>2.0827999999999998</v>
      </c>
      <c r="BM20" s="42">
        <f t="shared" si="25"/>
        <v>2.032</v>
      </c>
      <c r="BN20" s="42">
        <f t="shared" si="26"/>
        <v>2.0573999999999999</v>
      </c>
      <c r="BO20" s="42">
        <f t="shared" si="27"/>
        <v>2.032</v>
      </c>
      <c r="BP20" s="42">
        <f t="shared" si="28"/>
        <v>2.032</v>
      </c>
      <c r="BQ20" s="42">
        <f t="shared" si="29"/>
        <v>2.0573999999999999</v>
      </c>
      <c r="BR20" s="42">
        <f t="shared" si="30"/>
        <v>2.032</v>
      </c>
      <c r="BS20" s="42">
        <f t="shared" si="31"/>
        <v>2.032</v>
      </c>
      <c r="BT20" s="42">
        <f t="shared" si="32"/>
        <v>2.032</v>
      </c>
      <c r="BU20" s="42">
        <f t="shared" si="33"/>
        <v>2.032</v>
      </c>
      <c r="BV20" s="42">
        <f t="shared" si="34"/>
        <v>2.032</v>
      </c>
      <c r="BW20" s="42">
        <f t="shared" si="35"/>
        <v>2.032</v>
      </c>
      <c r="BX20" s="42">
        <f t="shared" si="36"/>
        <v>2.032</v>
      </c>
      <c r="BY20" s="42" t="e">
        <f>#REF!*25.4</f>
        <v>#REF!</v>
      </c>
      <c r="BZ20" s="42">
        <f t="shared" si="37"/>
        <v>2.032</v>
      </c>
      <c r="CA20" s="42">
        <f t="shared" si="38"/>
        <v>2.032</v>
      </c>
    </row>
    <row r="21" spans="1:79">
      <c r="A21" s="1239" t="s">
        <v>642</v>
      </c>
      <c r="B21" s="1240"/>
      <c r="C21" s="147">
        <v>7.8E-2</v>
      </c>
      <c r="D21" s="156">
        <v>0.08</v>
      </c>
      <c r="E21" s="156">
        <v>7.9000000000000001E-2</v>
      </c>
      <c r="F21" s="156">
        <v>0.08</v>
      </c>
      <c r="G21" s="156">
        <v>0.08</v>
      </c>
      <c r="H21" s="156">
        <v>7.9000000000000001E-2</v>
      </c>
      <c r="I21" s="156">
        <v>7.9000000000000001E-2</v>
      </c>
      <c r="J21" s="156">
        <v>7.8E-2</v>
      </c>
      <c r="K21" s="156">
        <v>7.8E-2</v>
      </c>
      <c r="L21" s="156">
        <v>7.8E-2</v>
      </c>
      <c r="M21" s="156">
        <v>7.8E-2</v>
      </c>
      <c r="N21" s="156">
        <v>7.9000000000000001E-2</v>
      </c>
      <c r="O21" s="156">
        <v>7.8E-2</v>
      </c>
      <c r="P21" s="156">
        <v>7.9000000000000001E-2</v>
      </c>
      <c r="Q21" s="156">
        <v>7.9000000000000001E-2</v>
      </c>
      <c r="R21" s="156">
        <v>7.9000000000000001E-2</v>
      </c>
      <c r="S21" s="156">
        <v>0.08</v>
      </c>
      <c r="T21" s="156">
        <v>0.08</v>
      </c>
      <c r="U21" s="156">
        <v>0.08</v>
      </c>
      <c r="V21" s="156">
        <v>7.9000000000000001E-2</v>
      </c>
      <c r="W21" s="156">
        <v>0.08</v>
      </c>
      <c r="X21" s="176">
        <v>0.08</v>
      </c>
      <c r="Y21" s="176">
        <v>0.08</v>
      </c>
      <c r="Z21" s="176">
        <v>0.08</v>
      </c>
      <c r="AA21" s="176">
        <v>7.9000000000000001E-2</v>
      </c>
      <c r="AB21" s="176">
        <v>0.08</v>
      </c>
      <c r="AC21" s="176">
        <v>7.9000000000000001E-2</v>
      </c>
      <c r="AD21" s="176">
        <v>0.08</v>
      </c>
      <c r="AE21" s="176">
        <v>0.08</v>
      </c>
      <c r="AF21" s="176">
        <v>0.08</v>
      </c>
      <c r="AG21" s="176">
        <v>0.08</v>
      </c>
      <c r="AH21" s="176">
        <v>7.9000000000000001E-2</v>
      </c>
      <c r="AI21" s="176">
        <v>7.9000000000000001E-2</v>
      </c>
      <c r="AJ21" s="176">
        <v>0.08</v>
      </c>
      <c r="AK21" s="176">
        <v>7.9000000000000001E-2</v>
      </c>
      <c r="AL21" s="176">
        <v>7.8E-2</v>
      </c>
      <c r="AM21" s="282">
        <v>0.08</v>
      </c>
      <c r="AN21" s="282">
        <v>7.9000000000000001E-2</v>
      </c>
      <c r="AO21" s="41">
        <f t="shared" si="1"/>
        <v>1.9811999999999999</v>
      </c>
      <c r="AP21" s="42">
        <f t="shared" si="2"/>
        <v>2.032</v>
      </c>
      <c r="AQ21" s="42">
        <f t="shared" si="3"/>
        <v>2.0065999999999997</v>
      </c>
      <c r="AR21" s="42">
        <f t="shared" si="4"/>
        <v>2.032</v>
      </c>
      <c r="AS21" s="42">
        <f t="shared" si="5"/>
        <v>2.032</v>
      </c>
      <c r="AT21" s="42">
        <f t="shared" si="6"/>
        <v>2.0065999999999997</v>
      </c>
      <c r="AU21" s="42">
        <f t="shared" si="7"/>
        <v>2.0065999999999997</v>
      </c>
      <c r="AV21" s="42">
        <f t="shared" si="8"/>
        <v>1.9811999999999999</v>
      </c>
      <c r="AW21" s="42">
        <f t="shared" si="9"/>
        <v>1.9811999999999999</v>
      </c>
      <c r="AX21" s="42">
        <f t="shared" si="10"/>
        <v>1.9811999999999999</v>
      </c>
      <c r="AY21" s="42">
        <f t="shared" si="11"/>
        <v>1.9811999999999999</v>
      </c>
      <c r="AZ21" s="42">
        <f t="shared" si="12"/>
        <v>2.0065999999999997</v>
      </c>
      <c r="BA21" s="42">
        <f t="shared" si="13"/>
        <v>1.9811999999999999</v>
      </c>
      <c r="BB21" s="42">
        <f t="shared" si="14"/>
        <v>2.0065999999999997</v>
      </c>
      <c r="BC21" s="42">
        <f t="shared" si="15"/>
        <v>2.0065999999999997</v>
      </c>
      <c r="BD21" s="42">
        <f t="shared" si="16"/>
        <v>2.0065999999999997</v>
      </c>
      <c r="BE21" s="42">
        <f t="shared" si="17"/>
        <v>2.032</v>
      </c>
      <c r="BF21" s="42">
        <f t="shared" si="18"/>
        <v>2.032</v>
      </c>
      <c r="BG21" s="42">
        <f t="shared" si="19"/>
        <v>2.032</v>
      </c>
      <c r="BH21" s="42">
        <f t="shared" si="20"/>
        <v>2.0065999999999997</v>
      </c>
      <c r="BI21" s="42">
        <f t="shared" si="21"/>
        <v>2.032</v>
      </c>
      <c r="BJ21" s="42">
        <f t="shared" si="22"/>
        <v>2.032</v>
      </c>
      <c r="BK21" s="42">
        <f t="shared" si="23"/>
        <v>2.032</v>
      </c>
      <c r="BL21" s="42">
        <f t="shared" si="24"/>
        <v>2.032</v>
      </c>
      <c r="BM21" s="42">
        <f t="shared" si="25"/>
        <v>2.0065999999999997</v>
      </c>
      <c r="BN21" s="42">
        <f t="shared" si="26"/>
        <v>2.032</v>
      </c>
      <c r="BO21" s="42">
        <f t="shared" si="27"/>
        <v>2.0065999999999997</v>
      </c>
      <c r="BP21" s="42">
        <f t="shared" si="28"/>
        <v>2.032</v>
      </c>
      <c r="BQ21" s="42">
        <f t="shared" si="29"/>
        <v>2.032</v>
      </c>
      <c r="BR21" s="42">
        <f t="shared" si="30"/>
        <v>2.032</v>
      </c>
      <c r="BS21" s="42">
        <f t="shared" si="31"/>
        <v>2.032</v>
      </c>
      <c r="BT21" s="42">
        <f t="shared" si="32"/>
        <v>2.0065999999999997</v>
      </c>
      <c r="BU21" s="42">
        <f t="shared" si="33"/>
        <v>2.0065999999999997</v>
      </c>
      <c r="BV21" s="42">
        <f t="shared" si="34"/>
        <v>2.032</v>
      </c>
      <c r="BW21" s="42">
        <f t="shared" si="35"/>
        <v>2.0065999999999997</v>
      </c>
      <c r="BX21" s="42">
        <f t="shared" si="36"/>
        <v>1.9811999999999999</v>
      </c>
      <c r="BY21" s="42" t="e">
        <f>#REF!*25.4</f>
        <v>#REF!</v>
      </c>
      <c r="BZ21" s="42">
        <f t="shared" si="37"/>
        <v>2.032</v>
      </c>
      <c r="CA21" s="42">
        <f t="shared" si="38"/>
        <v>2.0065999999999997</v>
      </c>
    </row>
    <row r="22" spans="1:79">
      <c r="A22" s="1239" t="s">
        <v>643</v>
      </c>
      <c r="B22" s="1240"/>
      <c r="C22" s="147">
        <v>7.8E-2</v>
      </c>
      <c r="D22" s="156">
        <v>7.9000000000000001E-2</v>
      </c>
      <c r="E22" s="156">
        <v>7.9000000000000001E-2</v>
      </c>
      <c r="F22" s="156">
        <v>0.08</v>
      </c>
      <c r="G22" s="156">
        <v>7.9000000000000001E-2</v>
      </c>
      <c r="H22" s="156">
        <v>0.08</v>
      </c>
      <c r="I22" s="156">
        <v>7.9000000000000001E-2</v>
      </c>
      <c r="J22" s="156">
        <v>7.9000000000000001E-2</v>
      </c>
      <c r="K22" s="156">
        <v>7.9000000000000001E-2</v>
      </c>
      <c r="L22" s="156">
        <v>7.8E-2</v>
      </c>
      <c r="M22" s="156">
        <v>7.8E-2</v>
      </c>
      <c r="N22" s="156">
        <v>7.9000000000000001E-2</v>
      </c>
      <c r="O22" s="156">
        <v>7.8E-2</v>
      </c>
      <c r="P22" s="156">
        <v>0.08</v>
      </c>
      <c r="Q22" s="156">
        <v>0.08</v>
      </c>
      <c r="R22" s="156">
        <v>0.08</v>
      </c>
      <c r="S22" s="156">
        <v>0.08</v>
      </c>
      <c r="T22" s="156">
        <v>0.08</v>
      </c>
      <c r="U22" s="156">
        <v>0.08</v>
      </c>
      <c r="V22" s="156">
        <v>0.79</v>
      </c>
      <c r="W22" s="156">
        <v>0.08</v>
      </c>
      <c r="X22" s="176">
        <v>7.9000000000000001E-2</v>
      </c>
      <c r="Y22" s="176">
        <v>0.08</v>
      </c>
      <c r="Z22" s="176">
        <v>7.9000000000000001E-2</v>
      </c>
      <c r="AA22" s="176">
        <v>7.9000000000000001E-2</v>
      </c>
      <c r="AB22" s="176">
        <v>0.08</v>
      </c>
      <c r="AC22" s="176">
        <v>7.9000000000000001E-2</v>
      </c>
      <c r="AD22" s="176">
        <v>7.9000000000000001E-2</v>
      </c>
      <c r="AE22" s="176">
        <v>7.8E-2</v>
      </c>
      <c r="AF22" s="176">
        <v>7.9000000000000001E-2</v>
      </c>
      <c r="AG22" s="176">
        <v>7.9000000000000001E-2</v>
      </c>
      <c r="AH22" s="176">
        <v>7.9000000000000001E-2</v>
      </c>
      <c r="AI22" s="176">
        <v>0.08</v>
      </c>
      <c r="AJ22" s="176">
        <v>7.9000000000000001E-2</v>
      </c>
      <c r="AK22" s="176">
        <v>7.8E-2</v>
      </c>
      <c r="AL22" s="176">
        <v>7.9000000000000001E-2</v>
      </c>
      <c r="AM22" s="282">
        <v>7.9000000000000001E-2</v>
      </c>
      <c r="AN22" s="282">
        <v>7.8E-2</v>
      </c>
      <c r="AO22" s="41">
        <f t="shared" si="1"/>
        <v>1.9811999999999999</v>
      </c>
      <c r="AP22" s="42">
        <f t="shared" si="2"/>
        <v>2.0065999999999997</v>
      </c>
      <c r="AQ22" s="42">
        <f t="shared" si="3"/>
        <v>2.0065999999999997</v>
      </c>
      <c r="AR22" s="42">
        <f t="shared" si="4"/>
        <v>2.032</v>
      </c>
      <c r="AS22" s="42">
        <f t="shared" si="5"/>
        <v>2.0065999999999997</v>
      </c>
      <c r="AT22" s="42">
        <f t="shared" si="6"/>
        <v>2.032</v>
      </c>
      <c r="AU22" s="42">
        <f t="shared" si="7"/>
        <v>2.0065999999999997</v>
      </c>
      <c r="AV22" s="42">
        <f t="shared" si="8"/>
        <v>2.0065999999999997</v>
      </c>
      <c r="AW22" s="42">
        <f t="shared" si="9"/>
        <v>2.0065999999999997</v>
      </c>
      <c r="AX22" s="42">
        <f t="shared" si="10"/>
        <v>1.9811999999999999</v>
      </c>
      <c r="AY22" s="42">
        <f t="shared" si="11"/>
        <v>1.9811999999999999</v>
      </c>
      <c r="AZ22" s="42">
        <f t="shared" si="12"/>
        <v>2.0065999999999997</v>
      </c>
      <c r="BA22" s="42">
        <f t="shared" si="13"/>
        <v>1.9811999999999999</v>
      </c>
      <c r="BB22" s="42">
        <f t="shared" si="14"/>
        <v>2.032</v>
      </c>
      <c r="BC22" s="42">
        <f t="shared" si="15"/>
        <v>2.032</v>
      </c>
      <c r="BD22" s="42">
        <f t="shared" si="16"/>
        <v>2.032</v>
      </c>
      <c r="BE22" s="42">
        <f t="shared" si="17"/>
        <v>2.032</v>
      </c>
      <c r="BF22" s="42">
        <f t="shared" si="18"/>
        <v>2.032</v>
      </c>
      <c r="BG22" s="42">
        <f t="shared" si="19"/>
        <v>2.032</v>
      </c>
      <c r="BH22" s="42">
        <f t="shared" si="20"/>
        <v>20.065999999999999</v>
      </c>
      <c r="BI22" s="42">
        <f t="shared" si="21"/>
        <v>2.032</v>
      </c>
      <c r="BJ22" s="42">
        <f t="shared" si="22"/>
        <v>2.0065999999999997</v>
      </c>
      <c r="BK22" s="42">
        <f t="shared" si="23"/>
        <v>2.032</v>
      </c>
      <c r="BL22" s="42">
        <f t="shared" si="24"/>
        <v>2.0065999999999997</v>
      </c>
      <c r="BM22" s="42">
        <f t="shared" si="25"/>
        <v>2.0065999999999997</v>
      </c>
      <c r="BN22" s="42">
        <f t="shared" si="26"/>
        <v>2.032</v>
      </c>
      <c r="BO22" s="42">
        <f t="shared" si="27"/>
        <v>2.0065999999999997</v>
      </c>
      <c r="BP22" s="42">
        <f t="shared" si="28"/>
        <v>2.0065999999999997</v>
      </c>
      <c r="BQ22" s="42">
        <f t="shared" si="29"/>
        <v>1.9811999999999999</v>
      </c>
      <c r="BR22" s="42">
        <f t="shared" si="30"/>
        <v>2.0065999999999997</v>
      </c>
      <c r="BS22" s="42">
        <f t="shared" si="31"/>
        <v>2.0065999999999997</v>
      </c>
      <c r="BT22" s="42">
        <f t="shared" si="32"/>
        <v>2.0065999999999997</v>
      </c>
      <c r="BU22" s="42">
        <f t="shared" si="33"/>
        <v>2.032</v>
      </c>
      <c r="BV22" s="42">
        <f t="shared" si="34"/>
        <v>2.0065999999999997</v>
      </c>
      <c r="BW22" s="42">
        <f t="shared" si="35"/>
        <v>1.9811999999999999</v>
      </c>
      <c r="BX22" s="42">
        <f t="shared" si="36"/>
        <v>2.0065999999999997</v>
      </c>
      <c r="BY22" s="42" t="e">
        <f>#REF!*25.4</f>
        <v>#REF!</v>
      </c>
      <c r="BZ22" s="42">
        <f t="shared" si="37"/>
        <v>2.0065999999999997</v>
      </c>
      <c r="CA22" s="42">
        <f t="shared" si="38"/>
        <v>1.9811999999999999</v>
      </c>
    </row>
    <row r="23" spans="1:79">
      <c r="A23" s="1239" t="s">
        <v>644</v>
      </c>
      <c r="B23" s="1240"/>
      <c r="C23" s="148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38"/>
      <c r="AJ23" s="138"/>
      <c r="AK23" s="156"/>
      <c r="AL23" s="111"/>
      <c r="AM23" s="138"/>
      <c r="AN23" s="282"/>
      <c r="AO23" s="41">
        <f t="shared" si="1"/>
        <v>0</v>
      </c>
      <c r="AP23" s="42">
        <f t="shared" si="2"/>
        <v>0</v>
      </c>
      <c r="AQ23" s="42">
        <f t="shared" si="3"/>
        <v>0</v>
      </c>
      <c r="AR23" s="42">
        <f t="shared" si="4"/>
        <v>0</v>
      </c>
      <c r="AS23" s="42">
        <f t="shared" si="5"/>
        <v>0</v>
      </c>
      <c r="AT23" s="42">
        <f t="shared" si="6"/>
        <v>0</v>
      </c>
      <c r="AU23" s="42">
        <f t="shared" si="7"/>
        <v>0</v>
      </c>
      <c r="AV23" s="42">
        <f t="shared" si="8"/>
        <v>0</v>
      </c>
      <c r="AW23" s="42">
        <f t="shared" si="9"/>
        <v>0</v>
      </c>
      <c r="AX23" s="42">
        <f t="shared" si="10"/>
        <v>0</v>
      </c>
      <c r="AY23" s="42">
        <f t="shared" si="11"/>
        <v>0</v>
      </c>
      <c r="AZ23" s="42">
        <f t="shared" si="12"/>
        <v>0</v>
      </c>
      <c r="BA23" s="42">
        <f t="shared" si="13"/>
        <v>0</v>
      </c>
      <c r="BB23" s="42">
        <f t="shared" si="14"/>
        <v>0</v>
      </c>
      <c r="BC23" s="42">
        <f t="shared" si="15"/>
        <v>0</v>
      </c>
      <c r="BD23" s="42">
        <f t="shared" si="16"/>
        <v>0</v>
      </c>
      <c r="BE23" s="42">
        <f t="shared" si="17"/>
        <v>0</v>
      </c>
      <c r="BF23" s="42">
        <f t="shared" si="18"/>
        <v>0</v>
      </c>
      <c r="BG23" s="42">
        <f t="shared" si="19"/>
        <v>0</v>
      </c>
      <c r="BH23" s="42">
        <f t="shared" si="20"/>
        <v>0</v>
      </c>
      <c r="BI23" s="42">
        <f t="shared" si="21"/>
        <v>0</v>
      </c>
      <c r="BJ23" s="42">
        <f t="shared" si="22"/>
        <v>0</v>
      </c>
      <c r="BK23" s="42">
        <f t="shared" si="23"/>
        <v>0</v>
      </c>
      <c r="BL23" s="42">
        <f t="shared" si="24"/>
        <v>0</v>
      </c>
      <c r="BM23" s="42">
        <f t="shared" si="25"/>
        <v>0</v>
      </c>
      <c r="BN23" s="42">
        <f t="shared" si="26"/>
        <v>0</v>
      </c>
      <c r="BO23" s="42">
        <f t="shared" si="27"/>
        <v>0</v>
      </c>
      <c r="BP23" s="42">
        <f t="shared" si="28"/>
        <v>0</v>
      </c>
      <c r="BQ23" s="42">
        <f t="shared" si="29"/>
        <v>0</v>
      </c>
      <c r="BR23" s="42">
        <f t="shared" si="30"/>
        <v>0</v>
      </c>
      <c r="BS23" s="42">
        <f t="shared" si="31"/>
        <v>0</v>
      </c>
      <c r="BT23" s="42">
        <f t="shared" si="32"/>
        <v>0</v>
      </c>
      <c r="BU23" s="42">
        <f t="shared" si="33"/>
        <v>0</v>
      </c>
      <c r="BV23" s="42">
        <f t="shared" si="34"/>
        <v>0</v>
      </c>
      <c r="BW23" s="42">
        <f t="shared" si="35"/>
        <v>0</v>
      </c>
      <c r="BX23" s="42">
        <f t="shared" si="36"/>
        <v>0</v>
      </c>
      <c r="BY23" s="42" t="e">
        <f>#REF!*25.4</f>
        <v>#REF!</v>
      </c>
      <c r="BZ23" s="42">
        <f t="shared" si="37"/>
        <v>0</v>
      </c>
      <c r="CA23" s="42">
        <f t="shared" si="38"/>
        <v>0</v>
      </c>
    </row>
    <row r="24" spans="1:79">
      <c r="A24" s="1239" t="s">
        <v>645</v>
      </c>
      <c r="B24" s="1240"/>
      <c r="C24" s="147">
        <v>10.865</v>
      </c>
      <c r="D24" s="156">
        <v>10.853</v>
      </c>
      <c r="E24" s="156">
        <v>10.839</v>
      </c>
      <c r="F24" s="156">
        <v>10.839</v>
      </c>
      <c r="G24" s="156">
        <v>10.837</v>
      </c>
      <c r="H24" s="156">
        <v>10.833</v>
      </c>
      <c r="I24" s="156">
        <v>10.832000000000001</v>
      </c>
      <c r="J24" s="276">
        <v>10.839</v>
      </c>
      <c r="K24" s="156">
        <v>10.837</v>
      </c>
      <c r="L24" s="276">
        <v>10.837</v>
      </c>
      <c r="M24" s="276">
        <v>10.837999999999999</v>
      </c>
      <c r="N24" s="156">
        <v>10.834</v>
      </c>
      <c r="O24" s="156">
        <v>10.831</v>
      </c>
      <c r="P24" s="156">
        <v>10.829000000000001</v>
      </c>
      <c r="Q24" s="156">
        <v>10.832000000000001</v>
      </c>
      <c r="R24" s="156">
        <v>10.843</v>
      </c>
      <c r="S24" s="156">
        <v>10.839</v>
      </c>
      <c r="T24" s="156">
        <v>10.834</v>
      </c>
      <c r="U24" s="156">
        <v>10.83</v>
      </c>
      <c r="V24" s="276">
        <v>10.839</v>
      </c>
      <c r="W24" s="276">
        <v>10.836</v>
      </c>
      <c r="X24" s="276">
        <v>10.837</v>
      </c>
      <c r="Y24" s="276">
        <v>10.84</v>
      </c>
      <c r="Z24" s="276">
        <v>10.837</v>
      </c>
      <c r="AA24" s="276">
        <v>10.835000000000001</v>
      </c>
      <c r="AB24" s="276">
        <v>10.835000000000001</v>
      </c>
      <c r="AC24" s="156">
        <v>10.834</v>
      </c>
      <c r="AD24" s="156">
        <v>10.832000000000001</v>
      </c>
      <c r="AE24" s="156">
        <v>10.836</v>
      </c>
      <c r="AF24" s="156">
        <v>10.834</v>
      </c>
      <c r="AG24" s="276">
        <v>10.839</v>
      </c>
      <c r="AH24" s="276">
        <v>10.84</v>
      </c>
      <c r="AI24" s="156">
        <v>10.839</v>
      </c>
      <c r="AJ24" s="156">
        <v>10.839</v>
      </c>
      <c r="AK24" s="156">
        <v>10.837</v>
      </c>
      <c r="AL24" s="175">
        <v>10.837</v>
      </c>
      <c r="AM24" s="156">
        <v>10.839</v>
      </c>
      <c r="AN24" s="156">
        <v>10.837</v>
      </c>
      <c r="AO24" s="41">
        <f t="shared" si="1"/>
        <v>275.971</v>
      </c>
      <c r="AP24" s="42">
        <f t="shared" si="2"/>
        <v>275.6662</v>
      </c>
      <c r="AQ24" s="42">
        <f t="shared" si="3"/>
        <v>275.31060000000002</v>
      </c>
      <c r="AR24" s="42">
        <f t="shared" si="4"/>
        <v>275.31060000000002</v>
      </c>
      <c r="AS24" s="42">
        <f t="shared" si="5"/>
        <v>275.25979999999998</v>
      </c>
      <c r="AT24" s="42">
        <f t="shared" si="6"/>
        <v>275.15819999999997</v>
      </c>
      <c r="AU24" s="42">
        <f t="shared" si="7"/>
        <v>275.13280000000003</v>
      </c>
      <c r="AV24" s="42">
        <f t="shared" si="8"/>
        <v>275.31060000000002</v>
      </c>
      <c r="AW24" s="42">
        <f t="shared" si="9"/>
        <v>275.25979999999998</v>
      </c>
      <c r="AX24" s="42">
        <f t="shared" si="10"/>
        <v>275.25979999999998</v>
      </c>
      <c r="AY24" s="42">
        <f t="shared" si="11"/>
        <v>275.28519999999997</v>
      </c>
      <c r="AZ24" s="42">
        <f t="shared" si="12"/>
        <v>275.18359999999996</v>
      </c>
      <c r="BA24" s="42">
        <f t="shared" si="13"/>
        <v>275.10739999999998</v>
      </c>
      <c r="BB24" s="42">
        <f t="shared" si="14"/>
        <v>275.0566</v>
      </c>
      <c r="BC24" s="42">
        <f t="shared" si="15"/>
        <v>275.13280000000003</v>
      </c>
      <c r="BD24" s="42">
        <f t="shared" si="16"/>
        <v>275.41219999999998</v>
      </c>
      <c r="BE24" s="42">
        <f t="shared" si="17"/>
        <v>275.31060000000002</v>
      </c>
      <c r="BF24" s="42">
        <f t="shared" si="18"/>
        <v>275.18359999999996</v>
      </c>
      <c r="BG24" s="42">
        <f t="shared" si="19"/>
        <v>275.08199999999999</v>
      </c>
      <c r="BH24" s="42">
        <f t="shared" si="20"/>
        <v>275.31060000000002</v>
      </c>
      <c r="BI24" s="42">
        <f t="shared" si="21"/>
        <v>275.23439999999999</v>
      </c>
      <c r="BJ24" s="42">
        <f t="shared" si="22"/>
        <v>275.25979999999998</v>
      </c>
      <c r="BK24" s="42">
        <f t="shared" si="23"/>
        <v>275.33599999999996</v>
      </c>
      <c r="BL24" s="42">
        <f t="shared" si="24"/>
        <v>275.25979999999998</v>
      </c>
      <c r="BM24" s="42">
        <f t="shared" si="25"/>
        <v>275.209</v>
      </c>
      <c r="BN24" s="42">
        <f t="shared" si="26"/>
        <v>275.209</v>
      </c>
      <c r="BO24" s="42">
        <f t="shared" si="27"/>
        <v>275.18359999999996</v>
      </c>
      <c r="BP24" s="42">
        <f t="shared" si="28"/>
        <v>275.13280000000003</v>
      </c>
      <c r="BQ24" s="42">
        <f t="shared" si="29"/>
        <v>275.23439999999999</v>
      </c>
      <c r="BR24" s="42">
        <f t="shared" si="30"/>
        <v>275.18359999999996</v>
      </c>
      <c r="BS24" s="42">
        <f t="shared" si="31"/>
        <v>275.31060000000002</v>
      </c>
      <c r="BT24" s="42">
        <f t="shared" si="32"/>
        <v>275.33599999999996</v>
      </c>
      <c r="BU24" s="42">
        <f t="shared" si="33"/>
        <v>275.31060000000002</v>
      </c>
      <c r="BV24" s="42">
        <f t="shared" si="34"/>
        <v>275.31060000000002</v>
      </c>
      <c r="BW24" s="42">
        <f t="shared" si="35"/>
        <v>275.25979999999998</v>
      </c>
      <c r="BX24" s="42">
        <f t="shared" si="36"/>
        <v>275.25979999999998</v>
      </c>
      <c r="BY24" s="42" t="e">
        <f>#REF!*25.4</f>
        <v>#REF!</v>
      </c>
      <c r="BZ24" s="42">
        <f t="shared" si="37"/>
        <v>275.31060000000002</v>
      </c>
      <c r="CA24" s="42">
        <f t="shared" si="38"/>
        <v>275.25979999999998</v>
      </c>
    </row>
    <row r="25" spans="1:79">
      <c r="A25" s="1239" t="s">
        <v>648</v>
      </c>
      <c r="B25" s="1240"/>
      <c r="C25" s="147">
        <v>5.8166000000000002</v>
      </c>
      <c r="D25" s="156">
        <v>5.8297999999999996</v>
      </c>
      <c r="E25" s="156">
        <v>5.8129999999999997</v>
      </c>
      <c r="F25" s="156">
        <v>5.8124000000000002</v>
      </c>
      <c r="G25" s="156">
        <v>5.8212999999999999</v>
      </c>
      <c r="H25" s="156">
        <v>5.8090000000000002</v>
      </c>
      <c r="I25" s="156">
        <v>5.8063000000000002</v>
      </c>
      <c r="J25" s="276">
        <v>5.8131000000000004</v>
      </c>
      <c r="K25" s="156">
        <v>5.7962999999999996</v>
      </c>
      <c r="L25" s="276">
        <v>5.8152999999999997</v>
      </c>
      <c r="M25" s="276">
        <v>5.8094000000000001</v>
      </c>
      <c r="N25" s="156">
        <v>5.8090999999999999</v>
      </c>
      <c r="O25" s="156">
        <v>5.8179999999999996</v>
      </c>
      <c r="P25" s="156">
        <v>5.8155000000000001</v>
      </c>
      <c r="Q25" s="156">
        <v>5.8223000000000003</v>
      </c>
      <c r="R25" s="156">
        <v>5.8064999999999998</v>
      </c>
      <c r="S25" s="156">
        <v>5.8226000000000004</v>
      </c>
      <c r="T25" s="156">
        <v>5.8198999999999996</v>
      </c>
      <c r="U25" s="156">
        <v>5.8177000000000003</v>
      </c>
      <c r="V25" s="276">
        <v>5.8209999999999997</v>
      </c>
      <c r="W25" s="276">
        <v>5.8094999999999999</v>
      </c>
      <c r="X25" s="276">
        <v>5.8026999999999997</v>
      </c>
      <c r="Y25" s="276">
        <v>5.8185000000000002</v>
      </c>
      <c r="Z25" s="276">
        <v>5.8102999999999998</v>
      </c>
      <c r="AA25" s="276">
        <v>5.8059000000000003</v>
      </c>
      <c r="AB25" s="276">
        <v>5.8186999999999998</v>
      </c>
      <c r="AC25" s="156">
        <v>5.8221999999999996</v>
      </c>
      <c r="AD25" s="156">
        <v>5.8163</v>
      </c>
      <c r="AE25" s="156">
        <v>5.8186</v>
      </c>
      <c r="AF25" s="156">
        <v>5.8132999999999999</v>
      </c>
      <c r="AG25" s="276">
        <v>5.8076999999999996</v>
      </c>
      <c r="AH25" s="276">
        <v>5.8158000000000003</v>
      </c>
      <c r="AI25" s="156">
        <v>5.9092000000000002</v>
      </c>
      <c r="AJ25" s="156">
        <v>5.8125</v>
      </c>
      <c r="AK25" s="156">
        <v>5.8002000000000002</v>
      </c>
      <c r="AL25" s="176">
        <v>5.8038999999999996</v>
      </c>
      <c r="AM25" s="156">
        <v>5.8151999999999999</v>
      </c>
      <c r="AN25" s="176">
        <v>5.7987000000000002</v>
      </c>
      <c r="AO25" s="41">
        <f t="shared" si="1"/>
        <v>147.74163999999999</v>
      </c>
      <c r="AP25" s="42">
        <f t="shared" si="2"/>
        <v>148.07691999999997</v>
      </c>
      <c r="AQ25" s="42">
        <f t="shared" si="3"/>
        <v>147.65019999999998</v>
      </c>
      <c r="AR25" s="42">
        <f t="shared" si="4"/>
        <v>147.63496000000001</v>
      </c>
      <c r="AS25" s="42">
        <f t="shared" si="5"/>
        <v>147.86102</v>
      </c>
      <c r="AT25" s="42">
        <f t="shared" si="6"/>
        <v>147.54859999999999</v>
      </c>
      <c r="AU25" s="42">
        <f t="shared" si="7"/>
        <v>147.48002</v>
      </c>
      <c r="AV25" s="42">
        <f t="shared" si="8"/>
        <v>147.65273999999999</v>
      </c>
      <c r="AW25" s="42">
        <f t="shared" si="9"/>
        <v>147.22601999999998</v>
      </c>
      <c r="AX25" s="42">
        <f t="shared" si="10"/>
        <v>147.70862</v>
      </c>
      <c r="AY25" s="42">
        <f t="shared" si="11"/>
        <v>147.55876000000001</v>
      </c>
      <c r="AZ25" s="42">
        <f t="shared" si="12"/>
        <v>147.55114</v>
      </c>
      <c r="BA25" s="42">
        <f t="shared" si="13"/>
        <v>147.77719999999999</v>
      </c>
      <c r="BB25" s="42">
        <f t="shared" si="14"/>
        <v>147.71369999999999</v>
      </c>
      <c r="BC25" s="42">
        <f t="shared" si="15"/>
        <v>147.88641999999999</v>
      </c>
      <c r="BD25" s="42">
        <f t="shared" si="16"/>
        <v>147.48509999999999</v>
      </c>
      <c r="BE25" s="42">
        <f t="shared" si="17"/>
        <v>147.89403999999999</v>
      </c>
      <c r="BF25" s="42">
        <f t="shared" si="18"/>
        <v>147.82545999999999</v>
      </c>
      <c r="BG25" s="42">
        <f t="shared" si="19"/>
        <v>147.76957999999999</v>
      </c>
      <c r="BH25" s="42">
        <f t="shared" si="20"/>
        <v>147.85339999999999</v>
      </c>
      <c r="BI25" s="42">
        <f t="shared" si="21"/>
        <v>147.56129999999999</v>
      </c>
      <c r="BJ25" s="42">
        <f t="shared" si="22"/>
        <v>147.38857999999999</v>
      </c>
      <c r="BK25" s="42">
        <f t="shared" si="23"/>
        <v>147.78989999999999</v>
      </c>
      <c r="BL25" s="42">
        <f t="shared" si="24"/>
        <v>147.58161999999999</v>
      </c>
      <c r="BM25" s="42">
        <f t="shared" si="25"/>
        <v>147.46986000000001</v>
      </c>
      <c r="BN25" s="42">
        <f t="shared" si="26"/>
        <v>147.79497999999998</v>
      </c>
      <c r="BO25" s="42">
        <f t="shared" si="27"/>
        <v>147.88387999999998</v>
      </c>
      <c r="BP25" s="42">
        <f t="shared" si="28"/>
        <v>147.73401999999999</v>
      </c>
      <c r="BQ25" s="42">
        <f t="shared" si="29"/>
        <v>147.79244</v>
      </c>
      <c r="BR25" s="42">
        <f t="shared" si="30"/>
        <v>147.65781999999999</v>
      </c>
      <c r="BS25" s="42">
        <f t="shared" si="31"/>
        <v>147.51557999999997</v>
      </c>
      <c r="BT25" s="42">
        <f t="shared" si="32"/>
        <v>147.72131999999999</v>
      </c>
      <c r="BU25" s="42">
        <f t="shared" si="33"/>
        <v>150.09368000000001</v>
      </c>
      <c r="BV25" s="42">
        <f t="shared" si="34"/>
        <v>147.63749999999999</v>
      </c>
      <c r="BW25" s="42">
        <f t="shared" si="35"/>
        <v>147.32507999999999</v>
      </c>
      <c r="BX25" s="42">
        <f t="shared" si="36"/>
        <v>147.41905999999997</v>
      </c>
      <c r="BY25" s="42" t="e">
        <f>#REF!*25.4</f>
        <v>#REF!</v>
      </c>
      <c r="BZ25" s="42">
        <f t="shared" si="37"/>
        <v>147.70607999999999</v>
      </c>
      <c r="CA25" s="42">
        <f t="shared" si="38"/>
        <v>147.28698</v>
      </c>
    </row>
    <row r="26" spans="1:79">
      <c r="A26" s="1239" t="s">
        <v>650</v>
      </c>
      <c r="B26" s="1240"/>
      <c r="C26" s="147">
        <v>0.1232</v>
      </c>
      <c r="D26" s="156">
        <v>0.15079999999999999</v>
      </c>
      <c r="E26" s="156">
        <v>0.153</v>
      </c>
      <c r="F26" s="156">
        <v>0.1416</v>
      </c>
      <c r="G26" s="156">
        <v>0.30359999999999998</v>
      </c>
      <c r="H26" s="156">
        <v>0.2465</v>
      </c>
      <c r="I26" s="156">
        <v>0.26900000000000002</v>
      </c>
      <c r="J26" s="276">
        <v>0.29299999999999998</v>
      </c>
      <c r="K26" s="156">
        <v>0.1171</v>
      </c>
      <c r="L26" s="276">
        <v>0.14169999999999999</v>
      </c>
      <c r="M26" s="276">
        <v>0.1731</v>
      </c>
      <c r="N26" s="156">
        <v>0.15429999999999999</v>
      </c>
      <c r="O26" s="156">
        <v>0.1721</v>
      </c>
      <c r="P26" s="156">
        <v>0.21659999999999999</v>
      </c>
      <c r="Q26" s="156">
        <v>0.26569999999999999</v>
      </c>
      <c r="R26" s="156">
        <v>0.26090000000000002</v>
      </c>
      <c r="S26" s="156">
        <v>0.23430000000000001</v>
      </c>
      <c r="T26" s="156">
        <v>0.31640000000000001</v>
      </c>
      <c r="U26" s="156">
        <v>0.30180000000000001</v>
      </c>
      <c r="V26" s="276">
        <v>0.30099999999999999</v>
      </c>
      <c r="W26" s="276">
        <v>0.28660000000000002</v>
      </c>
      <c r="X26" s="276">
        <v>0.27100000000000002</v>
      </c>
      <c r="Y26" s="276">
        <v>0.25530000000000003</v>
      </c>
      <c r="Z26" s="276">
        <v>0.22950000000000001</v>
      </c>
      <c r="AA26" s="276">
        <v>0.1527</v>
      </c>
      <c r="AB26" s="276">
        <v>0.24890000000000001</v>
      </c>
      <c r="AC26" s="156">
        <v>0.1371</v>
      </c>
      <c r="AD26" s="156">
        <v>0.14960000000000001</v>
      </c>
      <c r="AE26" s="156">
        <v>0.25779999999999997</v>
      </c>
      <c r="AF26" s="156">
        <v>0.1396</v>
      </c>
      <c r="AG26" s="276">
        <v>0.2268</v>
      </c>
      <c r="AH26" s="276">
        <v>0.25119999999999998</v>
      </c>
      <c r="AI26" s="156">
        <v>0.31590000000000001</v>
      </c>
      <c r="AJ26" s="156">
        <v>0.25650000000000001</v>
      </c>
      <c r="AK26" s="156">
        <v>0.2147</v>
      </c>
      <c r="AL26" s="176">
        <v>0.114</v>
      </c>
      <c r="AM26" s="156">
        <v>0.25169999999999998</v>
      </c>
      <c r="AN26" s="176">
        <v>0.17069999999999999</v>
      </c>
      <c r="AO26" s="41">
        <f t="shared" si="1"/>
        <v>3.1292800000000001</v>
      </c>
      <c r="AP26" s="42">
        <f t="shared" si="2"/>
        <v>3.8303199999999995</v>
      </c>
      <c r="AQ26" s="42">
        <f t="shared" si="3"/>
        <v>3.8861999999999997</v>
      </c>
      <c r="AR26" s="42">
        <f t="shared" si="4"/>
        <v>3.5966399999999998</v>
      </c>
      <c r="AS26" s="42">
        <f t="shared" si="5"/>
        <v>7.7114399999999987</v>
      </c>
      <c r="AT26" s="42">
        <f t="shared" si="6"/>
        <v>6.2610999999999999</v>
      </c>
      <c r="AU26" s="42">
        <f t="shared" si="7"/>
        <v>6.8326000000000002</v>
      </c>
      <c r="AV26" s="42">
        <f t="shared" si="8"/>
        <v>7.4421999999999988</v>
      </c>
      <c r="AW26" s="42">
        <f t="shared" si="9"/>
        <v>2.9743399999999998</v>
      </c>
      <c r="AX26" s="42">
        <f t="shared" si="10"/>
        <v>3.5991799999999996</v>
      </c>
      <c r="AY26" s="42">
        <f t="shared" si="11"/>
        <v>4.3967399999999994</v>
      </c>
      <c r="AZ26" s="42">
        <f t="shared" si="12"/>
        <v>3.9192199999999997</v>
      </c>
      <c r="BA26" s="42">
        <f t="shared" si="13"/>
        <v>4.37134</v>
      </c>
      <c r="BB26" s="42">
        <f t="shared" si="14"/>
        <v>5.5016399999999992</v>
      </c>
      <c r="BC26" s="42">
        <f t="shared" si="15"/>
        <v>6.7487799999999991</v>
      </c>
      <c r="BD26" s="42">
        <f t="shared" si="16"/>
        <v>6.6268599999999998</v>
      </c>
      <c r="BE26" s="42">
        <f t="shared" si="17"/>
        <v>5.9512200000000002</v>
      </c>
      <c r="BF26" s="42">
        <f t="shared" si="18"/>
        <v>8.0365599999999997</v>
      </c>
      <c r="BG26" s="42">
        <f t="shared" si="19"/>
        <v>7.6657200000000003</v>
      </c>
      <c r="BH26" s="42">
        <f t="shared" si="20"/>
        <v>7.6453999999999995</v>
      </c>
      <c r="BI26" s="42">
        <f t="shared" si="21"/>
        <v>7.2796400000000006</v>
      </c>
      <c r="BJ26" s="42">
        <f t="shared" si="22"/>
        <v>6.8834</v>
      </c>
      <c r="BK26" s="42">
        <f t="shared" si="23"/>
        <v>6.4846200000000005</v>
      </c>
      <c r="BL26" s="42">
        <f t="shared" si="24"/>
        <v>5.8292999999999999</v>
      </c>
      <c r="BM26" s="42">
        <f t="shared" si="25"/>
        <v>3.8785799999999999</v>
      </c>
      <c r="BN26" s="42">
        <f t="shared" si="26"/>
        <v>6.3220599999999996</v>
      </c>
      <c r="BO26" s="42">
        <f t="shared" si="27"/>
        <v>3.4823399999999998</v>
      </c>
      <c r="BP26" s="42">
        <f t="shared" si="28"/>
        <v>3.7998400000000001</v>
      </c>
      <c r="BQ26" s="42">
        <f t="shared" si="29"/>
        <v>6.5481199999999991</v>
      </c>
      <c r="BR26" s="42">
        <f t="shared" si="30"/>
        <v>3.5458399999999997</v>
      </c>
      <c r="BS26" s="42">
        <f t="shared" si="31"/>
        <v>5.7607200000000001</v>
      </c>
      <c r="BT26" s="42">
        <f t="shared" si="32"/>
        <v>6.3804799999999995</v>
      </c>
      <c r="BU26" s="42">
        <f t="shared" si="33"/>
        <v>8.0238599999999991</v>
      </c>
      <c r="BV26" s="42">
        <f t="shared" si="34"/>
        <v>6.5150999999999994</v>
      </c>
      <c r="BW26" s="42">
        <f t="shared" si="35"/>
        <v>5.4533800000000001</v>
      </c>
      <c r="BX26" s="42">
        <f t="shared" si="36"/>
        <v>2.8956</v>
      </c>
      <c r="BY26" s="42" t="e">
        <f>#REF!*25.4</f>
        <v>#REF!</v>
      </c>
      <c r="BZ26" s="42">
        <f t="shared" si="37"/>
        <v>6.3931799999999992</v>
      </c>
      <c r="CA26" s="42">
        <f t="shared" si="38"/>
        <v>4.3357799999999997</v>
      </c>
    </row>
    <row r="27" spans="1:79">
      <c r="A27" s="1239" t="s">
        <v>649</v>
      </c>
      <c r="B27" s="1240"/>
      <c r="C27" s="147">
        <v>5.8155999999999999</v>
      </c>
      <c r="D27" s="156">
        <v>5.8255999999999997</v>
      </c>
      <c r="E27" s="156">
        <v>5.8178999999999998</v>
      </c>
      <c r="F27" s="156">
        <v>5.8108000000000004</v>
      </c>
      <c r="G27" s="156">
        <v>5.8052999999999999</v>
      </c>
      <c r="H27" s="156">
        <v>5.8094999999999999</v>
      </c>
      <c r="I27" s="156">
        <v>5.8071999999999999</v>
      </c>
      <c r="J27" s="276">
        <v>5.8124000000000002</v>
      </c>
      <c r="K27" s="156">
        <v>5.8019999999999996</v>
      </c>
      <c r="L27" s="276">
        <v>5.8141999999999996</v>
      </c>
      <c r="M27" s="276">
        <v>5.8007</v>
      </c>
      <c r="N27" s="156">
        <v>5.8066000000000004</v>
      </c>
      <c r="O27" s="156">
        <v>5.8118999999999996</v>
      </c>
      <c r="P27" s="156">
        <v>5.8190999999999997</v>
      </c>
      <c r="Q27" s="156">
        <v>5.8194999999999997</v>
      </c>
      <c r="R27" s="156">
        <v>5.8055000000000003</v>
      </c>
      <c r="S27" s="156">
        <v>5.8151000000000002</v>
      </c>
      <c r="T27" s="156">
        <v>5.8156999999999996</v>
      </c>
      <c r="U27" s="156">
        <v>5.8122999999999996</v>
      </c>
      <c r="V27" s="276">
        <v>5.8205999999999998</v>
      </c>
      <c r="W27" s="276">
        <v>5.8023999999999996</v>
      </c>
      <c r="X27" s="276">
        <v>5.8007999999999997</v>
      </c>
      <c r="Y27" s="276">
        <v>5.8148</v>
      </c>
      <c r="Z27" s="276">
        <v>5.8005000000000004</v>
      </c>
      <c r="AA27" s="276">
        <v>5.8063000000000002</v>
      </c>
      <c r="AB27" s="276">
        <v>5.8175999999999997</v>
      </c>
      <c r="AC27" s="156">
        <v>5.8159000000000001</v>
      </c>
      <c r="AD27" s="156">
        <v>5.7988</v>
      </c>
      <c r="AE27" s="156">
        <v>5.8223000000000003</v>
      </c>
      <c r="AF27" s="156">
        <v>5.8059000000000003</v>
      </c>
      <c r="AG27" s="276">
        <v>5.8075999999999999</v>
      </c>
      <c r="AH27" s="276">
        <v>5.8051000000000004</v>
      </c>
      <c r="AI27" s="156">
        <v>5.8127000000000004</v>
      </c>
      <c r="AJ27" s="156">
        <v>5.8186</v>
      </c>
      <c r="AK27" s="156">
        <v>5.7998000000000003</v>
      </c>
      <c r="AL27" s="176">
        <v>5.798</v>
      </c>
      <c r="AM27" s="156">
        <v>5.8154000000000003</v>
      </c>
      <c r="AN27" s="176">
        <v>5.798</v>
      </c>
      <c r="AO27" s="41">
        <f t="shared" si="1"/>
        <v>147.71624</v>
      </c>
      <c r="AP27" s="42">
        <f t="shared" si="2"/>
        <v>147.97023999999999</v>
      </c>
      <c r="AQ27" s="42">
        <f t="shared" si="3"/>
        <v>147.77465999999998</v>
      </c>
      <c r="AR27" s="42">
        <f t="shared" si="4"/>
        <v>147.59432000000001</v>
      </c>
      <c r="AS27" s="42">
        <f t="shared" si="5"/>
        <v>147.45461999999998</v>
      </c>
      <c r="AT27" s="42">
        <f t="shared" si="6"/>
        <v>147.56129999999999</v>
      </c>
      <c r="AU27" s="42">
        <f t="shared" si="7"/>
        <v>147.50287999999998</v>
      </c>
      <c r="AV27" s="42">
        <f t="shared" si="8"/>
        <v>147.63496000000001</v>
      </c>
      <c r="AW27" s="42">
        <f t="shared" si="9"/>
        <v>147.37079999999997</v>
      </c>
      <c r="AX27" s="42">
        <f t="shared" si="10"/>
        <v>147.68068</v>
      </c>
      <c r="AY27" s="42">
        <f t="shared" si="11"/>
        <v>147.33777999999998</v>
      </c>
      <c r="AZ27" s="42">
        <f t="shared" si="12"/>
        <v>147.48764</v>
      </c>
      <c r="BA27" s="42">
        <f t="shared" si="13"/>
        <v>147.62225999999998</v>
      </c>
      <c r="BB27" s="42">
        <f t="shared" si="14"/>
        <v>147.80513999999999</v>
      </c>
      <c r="BC27" s="42">
        <f t="shared" si="15"/>
        <v>147.81529999999998</v>
      </c>
      <c r="BD27" s="42">
        <f t="shared" si="16"/>
        <v>147.4597</v>
      </c>
      <c r="BE27" s="42">
        <f t="shared" si="17"/>
        <v>147.70354</v>
      </c>
      <c r="BF27" s="42">
        <f t="shared" si="18"/>
        <v>147.71877999999998</v>
      </c>
      <c r="BG27" s="42">
        <f t="shared" si="19"/>
        <v>147.63241999999997</v>
      </c>
      <c r="BH27" s="42">
        <f t="shared" si="20"/>
        <v>147.84323999999998</v>
      </c>
      <c r="BI27" s="42">
        <f t="shared" si="21"/>
        <v>147.38095999999999</v>
      </c>
      <c r="BJ27" s="42">
        <f t="shared" si="22"/>
        <v>147.34031999999999</v>
      </c>
      <c r="BK27" s="42">
        <f t="shared" si="23"/>
        <v>147.69592</v>
      </c>
      <c r="BL27" s="42">
        <f t="shared" si="24"/>
        <v>147.33270000000002</v>
      </c>
      <c r="BM27" s="42">
        <f t="shared" si="25"/>
        <v>147.48002</v>
      </c>
      <c r="BN27" s="42">
        <f t="shared" si="26"/>
        <v>147.76703999999998</v>
      </c>
      <c r="BO27" s="42">
        <f t="shared" si="27"/>
        <v>147.72386</v>
      </c>
      <c r="BP27" s="42">
        <f t="shared" si="28"/>
        <v>147.28951999999998</v>
      </c>
      <c r="BQ27" s="42">
        <f t="shared" si="29"/>
        <v>147.88641999999999</v>
      </c>
      <c r="BR27" s="42">
        <f t="shared" si="30"/>
        <v>147.46986000000001</v>
      </c>
      <c r="BS27" s="42">
        <f t="shared" si="31"/>
        <v>147.51303999999999</v>
      </c>
      <c r="BT27" s="42">
        <f t="shared" si="32"/>
        <v>147.44954000000001</v>
      </c>
      <c r="BU27" s="42">
        <f t="shared" si="33"/>
        <v>147.64258000000001</v>
      </c>
      <c r="BV27" s="42">
        <f t="shared" si="34"/>
        <v>147.79244</v>
      </c>
      <c r="BW27" s="42">
        <f t="shared" si="35"/>
        <v>147.31492</v>
      </c>
      <c r="BX27" s="42">
        <f t="shared" si="36"/>
        <v>147.26919999999998</v>
      </c>
      <c r="BY27" s="42" t="e">
        <f>#REF!*25.4</f>
        <v>#REF!</v>
      </c>
      <c r="BZ27" s="42">
        <f t="shared" si="37"/>
        <v>147.71116000000001</v>
      </c>
      <c r="CA27" s="42">
        <f t="shared" si="38"/>
        <v>147.26919999999998</v>
      </c>
    </row>
    <row r="28" spans="1:79">
      <c r="A28" s="1239" t="s">
        <v>651</v>
      </c>
      <c r="B28" s="1240"/>
      <c r="C28" s="147">
        <v>0.12590000000000001</v>
      </c>
      <c r="D28" s="156">
        <v>0.14230000000000001</v>
      </c>
      <c r="E28" s="156">
        <v>0.16009999999999999</v>
      </c>
      <c r="F28" s="156">
        <v>0.15440000000000001</v>
      </c>
      <c r="G28" s="156">
        <v>0.28510000000000002</v>
      </c>
      <c r="H28" s="156">
        <v>0.2354</v>
      </c>
      <c r="I28" s="156">
        <v>0.26129999999999998</v>
      </c>
      <c r="J28" s="276">
        <v>0.29270000000000002</v>
      </c>
      <c r="K28" s="156">
        <v>0.1222</v>
      </c>
      <c r="L28" s="276">
        <v>0.1709</v>
      </c>
      <c r="M28" s="276">
        <v>0.1439</v>
      </c>
      <c r="N28" s="156">
        <v>0.14199999999999999</v>
      </c>
      <c r="O28" s="156">
        <v>0.16500000000000001</v>
      </c>
      <c r="P28" s="156">
        <v>0.2175</v>
      </c>
      <c r="Q28" s="156">
        <v>0.26939999999999997</v>
      </c>
      <c r="R28" s="156">
        <v>0.25819999999999999</v>
      </c>
      <c r="S28" s="156">
        <v>0.24299999999999999</v>
      </c>
      <c r="T28" s="156">
        <v>0.31459999999999999</v>
      </c>
      <c r="U28" s="156">
        <v>0.29549999999999998</v>
      </c>
      <c r="V28" s="276">
        <v>0.31480000000000002</v>
      </c>
      <c r="W28" s="276">
        <v>0.26750000000000002</v>
      </c>
      <c r="X28" s="276">
        <v>0.25069999999999998</v>
      </c>
      <c r="Y28" s="276">
        <v>0.23719999999999999</v>
      </c>
      <c r="Z28" s="276">
        <v>0.22370000000000001</v>
      </c>
      <c r="AA28" s="276">
        <v>0.1671</v>
      </c>
      <c r="AB28" s="276">
        <v>0.24510000000000001</v>
      </c>
      <c r="AC28" s="156">
        <v>0.12620000000000001</v>
      </c>
      <c r="AD28" s="156">
        <v>0.1409</v>
      </c>
      <c r="AE28" s="156">
        <v>0.25209999999999999</v>
      </c>
      <c r="AF28" s="156">
        <v>0.14349999999999999</v>
      </c>
      <c r="AG28" s="276">
        <v>0.222</v>
      </c>
      <c r="AH28" s="276">
        <v>0.26190000000000002</v>
      </c>
      <c r="AI28" s="156">
        <v>0.32400000000000001</v>
      </c>
      <c r="AJ28" s="156">
        <v>0.23230000000000001</v>
      </c>
      <c r="AK28" s="156">
        <v>0.23319999999999999</v>
      </c>
      <c r="AL28" s="176">
        <v>0.1095</v>
      </c>
      <c r="AM28" s="156">
        <v>0.24390000000000001</v>
      </c>
      <c r="AN28" s="176">
        <v>0.1721</v>
      </c>
      <c r="AO28" s="41">
        <f t="shared" si="1"/>
        <v>3.1978599999999999</v>
      </c>
      <c r="AP28" s="42">
        <f t="shared" si="2"/>
        <v>3.61442</v>
      </c>
      <c r="AQ28" s="42">
        <f t="shared" si="3"/>
        <v>4.0665399999999998</v>
      </c>
      <c r="AR28" s="42">
        <f t="shared" si="4"/>
        <v>3.9217599999999999</v>
      </c>
      <c r="AS28" s="42">
        <f t="shared" si="5"/>
        <v>7.2415400000000005</v>
      </c>
      <c r="AT28" s="42">
        <f t="shared" si="6"/>
        <v>5.9791599999999994</v>
      </c>
      <c r="AU28" s="42">
        <f t="shared" si="7"/>
        <v>6.6370199999999988</v>
      </c>
      <c r="AV28" s="42">
        <f t="shared" si="8"/>
        <v>7.4345800000000004</v>
      </c>
      <c r="AW28" s="42">
        <f t="shared" si="9"/>
        <v>3.1038799999999998</v>
      </c>
      <c r="AX28" s="42">
        <f t="shared" si="10"/>
        <v>4.3408599999999993</v>
      </c>
      <c r="AY28" s="42">
        <f t="shared" si="11"/>
        <v>3.6550599999999998</v>
      </c>
      <c r="AZ28" s="42">
        <f t="shared" si="12"/>
        <v>3.6067999999999993</v>
      </c>
      <c r="BA28" s="42">
        <f t="shared" si="13"/>
        <v>4.1909999999999998</v>
      </c>
      <c r="BB28" s="42">
        <f t="shared" si="14"/>
        <v>5.5244999999999997</v>
      </c>
      <c r="BC28" s="42">
        <f t="shared" si="15"/>
        <v>6.8427599999999993</v>
      </c>
      <c r="BD28" s="42">
        <f t="shared" si="16"/>
        <v>6.558279999999999</v>
      </c>
      <c r="BE28" s="42">
        <f t="shared" si="17"/>
        <v>6.1721999999999992</v>
      </c>
      <c r="BF28" s="42">
        <f t="shared" si="18"/>
        <v>7.9908399999999995</v>
      </c>
      <c r="BG28" s="42">
        <f t="shared" si="19"/>
        <v>7.5056999999999992</v>
      </c>
      <c r="BH28" s="42">
        <f t="shared" si="20"/>
        <v>7.9959199999999999</v>
      </c>
      <c r="BI28" s="42">
        <f t="shared" si="21"/>
        <v>6.7945000000000002</v>
      </c>
      <c r="BJ28" s="42">
        <f t="shared" si="22"/>
        <v>6.3677799999999989</v>
      </c>
      <c r="BK28" s="42">
        <f t="shared" si="23"/>
        <v>6.0248799999999996</v>
      </c>
      <c r="BL28" s="42">
        <f t="shared" si="24"/>
        <v>5.6819800000000003</v>
      </c>
      <c r="BM28" s="42">
        <f t="shared" si="25"/>
        <v>4.2443399999999993</v>
      </c>
      <c r="BN28" s="42">
        <f t="shared" si="26"/>
        <v>6.2255399999999996</v>
      </c>
      <c r="BO28" s="42">
        <f t="shared" si="27"/>
        <v>3.2054800000000001</v>
      </c>
      <c r="BP28" s="42">
        <f t="shared" si="28"/>
        <v>3.5788599999999997</v>
      </c>
      <c r="BQ28" s="42">
        <f t="shared" si="29"/>
        <v>6.4033399999999991</v>
      </c>
      <c r="BR28" s="42">
        <f t="shared" si="30"/>
        <v>3.6448999999999994</v>
      </c>
      <c r="BS28" s="42">
        <f t="shared" si="31"/>
        <v>5.6387999999999998</v>
      </c>
      <c r="BT28" s="42">
        <f t="shared" si="32"/>
        <v>6.6522600000000001</v>
      </c>
      <c r="BU28" s="42">
        <f t="shared" si="33"/>
        <v>8.2295999999999996</v>
      </c>
      <c r="BV28" s="42">
        <f t="shared" si="34"/>
        <v>5.9004199999999996</v>
      </c>
      <c r="BW28" s="42">
        <f t="shared" si="35"/>
        <v>5.9232799999999992</v>
      </c>
      <c r="BX28" s="42">
        <f t="shared" si="36"/>
        <v>2.7812999999999999</v>
      </c>
      <c r="BY28" s="42" t="e">
        <f>#REF!*25.4</f>
        <v>#REF!</v>
      </c>
      <c r="BZ28" s="42">
        <f t="shared" si="37"/>
        <v>6.1950599999999998</v>
      </c>
      <c r="CA28" s="42">
        <f t="shared" si="38"/>
        <v>4.37134</v>
      </c>
    </row>
    <row r="29" spans="1:79">
      <c r="A29" s="1239" t="s">
        <v>652</v>
      </c>
      <c r="B29" s="1240"/>
      <c r="C29" s="147">
        <v>5.8110999999999997</v>
      </c>
      <c r="D29" s="156">
        <v>5.8308999999999997</v>
      </c>
      <c r="E29" s="156">
        <v>5.7896999999999998</v>
      </c>
      <c r="F29" s="156">
        <v>5.8090000000000002</v>
      </c>
      <c r="G29" s="156">
        <v>5.8202999999999996</v>
      </c>
      <c r="H29" s="156">
        <v>5.8071000000000002</v>
      </c>
      <c r="I29" s="156">
        <v>5.8076999999999996</v>
      </c>
      <c r="J29" s="276">
        <v>5.8102</v>
      </c>
      <c r="K29" s="156">
        <v>5.8064999999999998</v>
      </c>
      <c r="L29" s="276">
        <v>5.8066000000000004</v>
      </c>
      <c r="M29" s="276">
        <v>5.7999000000000001</v>
      </c>
      <c r="N29" s="156">
        <v>5.8113000000000001</v>
      </c>
      <c r="O29" s="156">
        <v>5.8120000000000003</v>
      </c>
      <c r="P29" s="156">
        <v>5.8047000000000004</v>
      </c>
      <c r="Q29" s="156">
        <v>5.8170000000000002</v>
      </c>
      <c r="R29" s="156">
        <v>5.8010999999999999</v>
      </c>
      <c r="S29" s="156">
        <v>5.8048000000000002</v>
      </c>
      <c r="T29" s="156">
        <v>5.8143000000000002</v>
      </c>
      <c r="U29" s="156">
        <v>5.8140999999999998</v>
      </c>
      <c r="V29" s="276">
        <v>5.8217999999999996</v>
      </c>
      <c r="W29" s="276">
        <v>5.8023999999999996</v>
      </c>
      <c r="X29" s="276">
        <v>5.7986000000000004</v>
      </c>
      <c r="Y29" s="276">
        <v>5.8162000000000003</v>
      </c>
      <c r="Z29" s="276">
        <v>5.8095999999999997</v>
      </c>
      <c r="AA29" s="276">
        <v>5.8067000000000002</v>
      </c>
      <c r="AB29" s="276">
        <v>5.8154000000000003</v>
      </c>
      <c r="AC29" s="156">
        <v>5.8188000000000004</v>
      </c>
      <c r="AD29" s="156">
        <v>5.8003999999999998</v>
      </c>
      <c r="AE29" s="156">
        <v>5.8196000000000003</v>
      </c>
      <c r="AF29" s="156">
        <v>5.8033000000000001</v>
      </c>
      <c r="AG29" s="276">
        <v>5.8</v>
      </c>
      <c r="AH29" s="276">
        <v>5.8121999999999998</v>
      </c>
      <c r="AI29" s="156">
        <v>5.8170999999999999</v>
      </c>
      <c r="AJ29" s="156">
        <v>5.8162000000000003</v>
      </c>
      <c r="AK29" s="156">
        <v>5.7949000000000002</v>
      </c>
      <c r="AL29" s="176">
        <v>5.7976000000000001</v>
      </c>
      <c r="AM29" s="156">
        <v>5.8170000000000002</v>
      </c>
      <c r="AN29" s="176">
        <v>5.8005000000000004</v>
      </c>
      <c r="AO29" s="41">
        <f t="shared" si="1"/>
        <v>147.60193999999998</v>
      </c>
      <c r="AP29" s="42">
        <f t="shared" si="2"/>
        <v>148.10485999999997</v>
      </c>
      <c r="AQ29" s="42">
        <f t="shared" si="3"/>
        <v>147.05838</v>
      </c>
      <c r="AR29" s="42">
        <f t="shared" si="4"/>
        <v>147.54859999999999</v>
      </c>
      <c r="AS29" s="42">
        <f t="shared" si="5"/>
        <v>147.83561999999998</v>
      </c>
      <c r="AT29" s="42">
        <f t="shared" si="6"/>
        <v>147.50033999999999</v>
      </c>
      <c r="AU29" s="42">
        <f t="shared" si="7"/>
        <v>147.51557999999997</v>
      </c>
      <c r="AV29" s="42">
        <f t="shared" si="8"/>
        <v>147.57908</v>
      </c>
      <c r="AW29" s="42">
        <f t="shared" si="9"/>
        <v>147.48509999999999</v>
      </c>
      <c r="AX29" s="42">
        <f t="shared" si="10"/>
        <v>147.48764</v>
      </c>
      <c r="AY29" s="42">
        <f t="shared" si="11"/>
        <v>147.31745999999998</v>
      </c>
      <c r="AZ29" s="42">
        <f t="shared" si="12"/>
        <v>147.60702000000001</v>
      </c>
      <c r="BA29" s="42">
        <f t="shared" si="13"/>
        <v>147.62479999999999</v>
      </c>
      <c r="BB29" s="42">
        <f t="shared" si="14"/>
        <v>147.43938</v>
      </c>
      <c r="BC29" s="42">
        <f t="shared" si="15"/>
        <v>147.7518</v>
      </c>
      <c r="BD29" s="42">
        <f t="shared" si="16"/>
        <v>147.34793999999999</v>
      </c>
      <c r="BE29" s="42">
        <f t="shared" si="17"/>
        <v>147.44192000000001</v>
      </c>
      <c r="BF29" s="42">
        <f t="shared" si="18"/>
        <v>147.68322000000001</v>
      </c>
      <c r="BG29" s="42">
        <f t="shared" si="19"/>
        <v>147.67813999999998</v>
      </c>
      <c r="BH29" s="42">
        <f t="shared" si="20"/>
        <v>147.87371999999999</v>
      </c>
      <c r="BI29" s="42">
        <f t="shared" si="21"/>
        <v>147.38095999999999</v>
      </c>
      <c r="BJ29" s="42">
        <f t="shared" si="22"/>
        <v>147.28443999999999</v>
      </c>
      <c r="BK29" s="42">
        <f t="shared" si="23"/>
        <v>147.73148</v>
      </c>
      <c r="BL29" s="42">
        <f t="shared" si="24"/>
        <v>147.56383999999997</v>
      </c>
      <c r="BM29" s="42">
        <f t="shared" si="25"/>
        <v>147.49018000000001</v>
      </c>
      <c r="BN29" s="42">
        <f t="shared" si="26"/>
        <v>147.71116000000001</v>
      </c>
      <c r="BO29" s="42">
        <f t="shared" si="27"/>
        <v>147.79751999999999</v>
      </c>
      <c r="BP29" s="42">
        <f t="shared" si="28"/>
        <v>147.33015999999998</v>
      </c>
      <c r="BQ29" s="42">
        <f t="shared" si="29"/>
        <v>147.81783999999999</v>
      </c>
      <c r="BR29" s="42">
        <f t="shared" si="30"/>
        <v>147.40382</v>
      </c>
      <c r="BS29" s="42">
        <f t="shared" si="31"/>
        <v>147.32</v>
      </c>
      <c r="BT29" s="42">
        <f t="shared" si="32"/>
        <v>147.62987999999999</v>
      </c>
      <c r="BU29" s="42">
        <f t="shared" si="33"/>
        <v>147.75433999999998</v>
      </c>
      <c r="BV29" s="42">
        <f t="shared" si="34"/>
        <v>147.73148</v>
      </c>
      <c r="BW29" s="42">
        <f t="shared" si="35"/>
        <v>147.19046</v>
      </c>
      <c r="BX29" s="42">
        <f t="shared" si="36"/>
        <v>147.25904</v>
      </c>
      <c r="BY29" s="42" t="e">
        <f>#REF!*25.4</f>
        <v>#REF!</v>
      </c>
      <c r="BZ29" s="42">
        <f t="shared" si="37"/>
        <v>147.7518</v>
      </c>
      <c r="CA29" s="42">
        <f t="shared" si="38"/>
        <v>147.33270000000002</v>
      </c>
    </row>
    <row r="30" spans="1:79">
      <c r="A30" s="1239" t="s">
        <v>620</v>
      </c>
      <c r="B30" s="1240"/>
      <c r="C30" s="149">
        <v>1.25</v>
      </c>
      <c r="D30" s="157">
        <v>1.25</v>
      </c>
      <c r="E30" s="157">
        <v>1.25</v>
      </c>
      <c r="F30" s="157">
        <v>1.25</v>
      </c>
      <c r="G30" s="157">
        <v>1.25</v>
      </c>
      <c r="H30" s="157">
        <v>1.25</v>
      </c>
      <c r="I30" s="157">
        <v>1.25</v>
      </c>
      <c r="J30" s="277">
        <v>1.25</v>
      </c>
      <c r="K30" s="157">
        <v>1.25</v>
      </c>
      <c r="L30" s="277">
        <v>1.25</v>
      </c>
      <c r="M30" s="277">
        <v>1.25</v>
      </c>
      <c r="N30" s="157">
        <v>1.25</v>
      </c>
      <c r="O30" s="157">
        <v>1.25</v>
      </c>
      <c r="P30" s="157">
        <v>1.25</v>
      </c>
      <c r="Q30" s="157">
        <v>1.25</v>
      </c>
      <c r="R30" s="157">
        <v>1.25</v>
      </c>
      <c r="S30" s="157">
        <v>1.25</v>
      </c>
      <c r="T30" s="157">
        <v>1.25</v>
      </c>
      <c r="U30" s="157">
        <v>1.25</v>
      </c>
      <c r="V30" s="277">
        <v>1.25</v>
      </c>
      <c r="W30" s="277">
        <v>1.25</v>
      </c>
      <c r="X30" s="277">
        <v>1.2</v>
      </c>
      <c r="Y30" s="277">
        <v>1.25</v>
      </c>
      <c r="Z30" s="277">
        <v>1.25</v>
      </c>
      <c r="AA30" s="277">
        <v>1.25</v>
      </c>
      <c r="AB30" s="277">
        <v>1.25</v>
      </c>
      <c r="AC30" s="157">
        <v>1.25</v>
      </c>
      <c r="AD30" s="157">
        <v>1.25</v>
      </c>
      <c r="AE30" s="157">
        <v>1.25</v>
      </c>
      <c r="AF30" s="157">
        <v>1.25</v>
      </c>
      <c r="AG30" s="277">
        <v>1.25</v>
      </c>
      <c r="AH30" s="277">
        <v>1.25</v>
      </c>
      <c r="AI30" s="157">
        <v>1.25</v>
      </c>
      <c r="AJ30" s="157">
        <v>1.25</v>
      </c>
      <c r="AK30" s="157">
        <v>1.25</v>
      </c>
      <c r="AL30" s="177">
        <v>1.25</v>
      </c>
      <c r="AM30" s="157">
        <v>1.25</v>
      </c>
      <c r="AN30" s="177">
        <v>1.25</v>
      </c>
      <c r="AO30" s="41">
        <f t="shared" ref="AO30:BX30" si="39">C30</f>
        <v>1.25</v>
      </c>
      <c r="AP30" s="42">
        <f t="shared" si="39"/>
        <v>1.25</v>
      </c>
      <c r="AQ30" s="42">
        <f t="shared" si="39"/>
        <v>1.25</v>
      </c>
      <c r="AR30" s="42">
        <f t="shared" si="39"/>
        <v>1.25</v>
      </c>
      <c r="AS30" s="42">
        <f t="shared" si="39"/>
        <v>1.25</v>
      </c>
      <c r="AT30" s="42">
        <f t="shared" si="39"/>
        <v>1.25</v>
      </c>
      <c r="AU30" s="42">
        <f t="shared" si="39"/>
        <v>1.25</v>
      </c>
      <c r="AV30" s="42">
        <f t="shared" si="39"/>
        <v>1.25</v>
      </c>
      <c r="AW30" s="42">
        <f t="shared" si="39"/>
        <v>1.25</v>
      </c>
      <c r="AX30" s="42">
        <f t="shared" si="39"/>
        <v>1.25</v>
      </c>
      <c r="AY30" s="42">
        <f t="shared" si="39"/>
        <v>1.25</v>
      </c>
      <c r="AZ30" s="42">
        <f t="shared" si="39"/>
        <v>1.25</v>
      </c>
      <c r="BA30" s="42">
        <f t="shared" si="39"/>
        <v>1.25</v>
      </c>
      <c r="BB30" s="42">
        <f t="shared" si="39"/>
        <v>1.25</v>
      </c>
      <c r="BC30" s="42">
        <f t="shared" si="39"/>
        <v>1.25</v>
      </c>
      <c r="BD30" s="42">
        <f t="shared" si="39"/>
        <v>1.25</v>
      </c>
      <c r="BE30" s="42">
        <f t="shared" si="39"/>
        <v>1.25</v>
      </c>
      <c r="BF30" s="42">
        <f t="shared" si="39"/>
        <v>1.25</v>
      </c>
      <c r="BG30" s="42">
        <f t="shared" si="39"/>
        <v>1.25</v>
      </c>
      <c r="BH30" s="42">
        <f t="shared" si="39"/>
        <v>1.25</v>
      </c>
      <c r="BI30" s="42">
        <f t="shared" si="39"/>
        <v>1.25</v>
      </c>
      <c r="BJ30" s="42">
        <f t="shared" si="39"/>
        <v>1.2</v>
      </c>
      <c r="BK30" s="42">
        <f t="shared" si="39"/>
        <v>1.25</v>
      </c>
      <c r="BL30" s="42">
        <f t="shared" si="39"/>
        <v>1.25</v>
      </c>
      <c r="BM30" s="42">
        <f t="shared" si="39"/>
        <v>1.25</v>
      </c>
      <c r="BN30" s="42">
        <f t="shared" si="39"/>
        <v>1.25</v>
      </c>
      <c r="BO30" s="42">
        <f t="shared" si="39"/>
        <v>1.25</v>
      </c>
      <c r="BP30" s="42">
        <f t="shared" si="39"/>
        <v>1.25</v>
      </c>
      <c r="BQ30" s="42">
        <f t="shared" si="39"/>
        <v>1.25</v>
      </c>
      <c r="BR30" s="42">
        <f t="shared" si="39"/>
        <v>1.25</v>
      </c>
      <c r="BS30" s="42">
        <f t="shared" si="39"/>
        <v>1.25</v>
      </c>
      <c r="BT30" s="42">
        <f t="shared" si="39"/>
        <v>1.25</v>
      </c>
      <c r="BU30" s="42">
        <f t="shared" si="39"/>
        <v>1.25</v>
      </c>
      <c r="BV30" s="42">
        <f t="shared" si="39"/>
        <v>1.25</v>
      </c>
      <c r="BW30" s="42">
        <f t="shared" si="39"/>
        <v>1.25</v>
      </c>
      <c r="BX30" s="42">
        <f t="shared" si="39"/>
        <v>1.25</v>
      </c>
      <c r="BY30" s="42" t="e">
        <f>#REF!</f>
        <v>#REF!</v>
      </c>
      <c r="BZ30" s="42">
        <f>AM30</f>
        <v>1.25</v>
      </c>
      <c r="CA30" s="42">
        <f>AN30</f>
        <v>1.25</v>
      </c>
    </row>
    <row r="31" spans="1:79">
      <c r="A31" s="1239" t="s">
        <v>647</v>
      </c>
      <c r="B31" s="1240"/>
      <c r="C31" s="147">
        <v>5.8166000000000002</v>
      </c>
      <c r="D31" s="156">
        <v>5.8297999999999996</v>
      </c>
      <c r="E31" s="156">
        <v>5.8129999999999997</v>
      </c>
      <c r="F31" s="156">
        <v>5.8124000000000002</v>
      </c>
      <c r="G31" s="156">
        <v>5.8212999999999999</v>
      </c>
      <c r="H31" s="156">
        <v>5.8090000000000002</v>
      </c>
      <c r="I31" s="156">
        <v>5.8063000000000002</v>
      </c>
      <c r="J31" s="276">
        <v>5.8131000000000004</v>
      </c>
      <c r="K31" s="156">
        <v>5.7962999999999996</v>
      </c>
      <c r="L31" s="276">
        <v>5.8152999999999997</v>
      </c>
      <c r="M31" s="276">
        <v>5.8094000000000001</v>
      </c>
      <c r="N31" s="156">
        <v>5.8090999999999999</v>
      </c>
      <c r="O31" s="156">
        <v>5.8179999999999996</v>
      </c>
      <c r="P31" s="156">
        <v>5.8155000000000001</v>
      </c>
      <c r="Q31" s="156">
        <v>5.8223000000000003</v>
      </c>
      <c r="R31" s="156">
        <v>5.8064999999999998</v>
      </c>
      <c r="S31" s="156">
        <v>5.8225600000000002</v>
      </c>
      <c r="T31" s="156">
        <v>5.8198999999999996</v>
      </c>
      <c r="U31" s="156">
        <v>5.8177000000000003</v>
      </c>
      <c r="V31" s="276">
        <v>5.8209999999999997</v>
      </c>
      <c r="W31" s="276">
        <v>5.8094999999999999</v>
      </c>
      <c r="X31" s="276">
        <v>5.8026999999999997</v>
      </c>
      <c r="Y31" s="276">
        <v>5.8185000000000002</v>
      </c>
      <c r="Z31" s="276">
        <v>5.8102999999999998</v>
      </c>
      <c r="AA31" s="276">
        <v>5.8059000000000003</v>
      </c>
      <c r="AB31" s="276">
        <v>5.8186999999999998</v>
      </c>
      <c r="AC31" s="156">
        <v>5.8221999999999996</v>
      </c>
      <c r="AD31" s="156">
        <v>5.8163</v>
      </c>
      <c r="AE31" s="156">
        <v>5.8186</v>
      </c>
      <c r="AF31" s="156">
        <v>5.8132999999999999</v>
      </c>
      <c r="AG31" s="276">
        <v>5.8076999999999996</v>
      </c>
      <c r="AH31" s="276">
        <v>5.8158000000000003</v>
      </c>
      <c r="AI31" s="156">
        <v>5.9092000000000002</v>
      </c>
      <c r="AJ31" s="156">
        <v>5.8125</v>
      </c>
      <c r="AK31" s="156">
        <v>5.8002000000000002</v>
      </c>
      <c r="AL31" s="175">
        <v>5.8038999999999996</v>
      </c>
      <c r="AM31" s="156">
        <v>5.8151999999999999</v>
      </c>
      <c r="AN31" s="176">
        <v>5.7987000000000002</v>
      </c>
      <c r="AO31" s="41">
        <f t="shared" ref="AO31:BX31" si="40">C31*25.4</f>
        <v>147.74163999999999</v>
      </c>
      <c r="AP31" s="42">
        <f t="shared" si="40"/>
        <v>148.07691999999997</v>
      </c>
      <c r="AQ31" s="42">
        <f t="shared" si="40"/>
        <v>147.65019999999998</v>
      </c>
      <c r="AR31" s="42">
        <f t="shared" si="40"/>
        <v>147.63496000000001</v>
      </c>
      <c r="AS31" s="42">
        <f t="shared" si="40"/>
        <v>147.86102</v>
      </c>
      <c r="AT31" s="42">
        <f t="shared" si="40"/>
        <v>147.54859999999999</v>
      </c>
      <c r="AU31" s="42">
        <f t="shared" si="40"/>
        <v>147.48002</v>
      </c>
      <c r="AV31" s="42">
        <f t="shared" si="40"/>
        <v>147.65273999999999</v>
      </c>
      <c r="AW31" s="42">
        <f t="shared" si="40"/>
        <v>147.22601999999998</v>
      </c>
      <c r="AX31" s="42">
        <f t="shared" si="40"/>
        <v>147.70862</v>
      </c>
      <c r="AY31" s="42">
        <f t="shared" si="40"/>
        <v>147.55876000000001</v>
      </c>
      <c r="AZ31" s="42">
        <f t="shared" si="40"/>
        <v>147.55114</v>
      </c>
      <c r="BA31" s="42">
        <f t="shared" si="40"/>
        <v>147.77719999999999</v>
      </c>
      <c r="BB31" s="42">
        <f t="shared" si="40"/>
        <v>147.71369999999999</v>
      </c>
      <c r="BC31" s="42">
        <f t="shared" si="40"/>
        <v>147.88641999999999</v>
      </c>
      <c r="BD31" s="42">
        <f t="shared" si="40"/>
        <v>147.48509999999999</v>
      </c>
      <c r="BE31" s="42">
        <f t="shared" si="40"/>
        <v>147.893024</v>
      </c>
      <c r="BF31" s="42">
        <f t="shared" si="40"/>
        <v>147.82545999999999</v>
      </c>
      <c r="BG31" s="42">
        <f t="shared" si="40"/>
        <v>147.76957999999999</v>
      </c>
      <c r="BH31" s="42">
        <f t="shared" si="40"/>
        <v>147.85339999999999</v>
      </c>
      <c r="BI31" s="42">
        <f t="shared" si="40"/>
        <v>147.56129999999999</v>
      </c>
      <c r="BJ31" s="42">
        <f t="shared" si="40"/>
        <v>147.38857999999999</v>
      </c>
      <c r="BK31" s="42">
        <f t="shared" si="40"/>
        <v>147.78989999999999</v>
      </c>
      <c r="BL31" s="42">
        <f t="shared" si="40"/>
        <v>147.58161999999999</v>
      </c>
      <c r="BM31" s="42">
        <f t="shared" si="40"/>
        <v>147.46986000000001</v>
      </c>
      <c r="BN31" s="42">
        <f t="shared" si="40"/>
        <v>147.79497999999998</v>
      </c>
      <c r="BO31" s="42">
        <f t="shared" si="40"/>
        <v>147.88387999999998</v>
      </c>
      <c r="BP31" s="42">
        <f t="shared" si="40"/>
        <v>147.73401999999999</v>
      </c>
      <c r="BQ31" s="42">
        <f t="shared" si="40"/>
        <v>147.79244</v>
      </c>
      <c r="BR31" s="42">
        <f t="shared" si="40"/>
        <v>147.65781999999999</v>
      </c>
      <c r="BS31" s="42">
        <f t="shared" si="40"/>
        <v>147.51557999999997</v>
      </c>
      <c r="BT31" s="42">
        <f t="shared" si="40"/>
        <v>147.72131999999999</v>
      </c>
      <c r="BU31" s="42">
        <f t="shared" si="40"/>
        <v>150.09368000000001</v>
      </c>
      <c r="BV31" s="42">
        <f t="shared" si="40"/>
        <v>147.63749999999999</v>
      </c>
      <c r="BW31" s="42">
        <f t="shared" si="40"/>
        <v>147.32507999999999</v>
      </c>
      <c r="BX31" s="42">
        <f t="shared" si="40"/>
        <v>147.41905999999997</v>
      </c>
      <c r="BY31" s="42" t="e">
        <f>#REF!*25.4</f>
        <v>#REF!</v>
      </c>
      <c r="BZ31" s="42">
        <f>AM31*25.4</f>
        <v>147.70607999999999</v>
      </c>
      <c r="CA31" s="42">
        <f>AN31*25.4</f>
        <v>147.28698</v>
      </c>
    </row>
    <row r="32" spans="1:79" ht="13" thickBot="1">
      <c r="A32" s="1245" t="s">
        <v>624</v>
      </c>
      <c r="B32" s="1246"/>
      <c r="C32" s="150">
        <v>170.6</v>
      </c>
      <c r="D32" s="158">
        <v>170.6</v>
      </c>
      <c r="E32" s="158">
        <v>170.5</v>
      </c>
      <c r="F32" s="158">
        <v>170.5</v>
      </c>
      <c r="G32" s="158">
        <v>171.7</v>
      </c>
      <c r="H32" s="158">
        <v>171.1</v>
      </c>
      <c r="I32" s="158">
        <v>171.6</v>
      </c>
      <c r="J32" s="278">
        <v>171.5</v>
      </c>
      <c r="K32" s="158">
        <v>170.5</v>
      </c>
      <c r="L32" s="278">
        <v>170.5</v>
      </c>
      <c r="M32" s="278">
        <v>170.6</v>
      </c>
      <c r="N32" s="158">
        <v>170.4</v>
      </c>
      <c r="O32" s="158">
        <v>170.5</v>
      </c>
      <c r="P32" s="158">
        <v>171.3</v>
      </c>
      <c r="Q32" s="158">
        <v>171.5</v>
      </c>
      <c r="R32" s="158">
        <v>171.5</v>
      </c>
      <c r="S32" s="158">
        <v>171.7</v>
      </c>
      <c r="T32" s="158">
        <v>171.8</v>
      </c>
      <c r="U32" s="158">
        <v>171.8</v>
      </c>
      <c r="V32" s="278">
        <v>171.7</v>
      </c>
      <c r="W32" s="278">
        <v>171.8</v>
      </c>
      <c r="X32" s="278">
        <v>171.6</v>
      </c>
      <c r="Y32" s="278">
        <v>171.3</v>
      </c>
      <c r="Z32" s="278">
        <v>171.4</v>
      </c>
      <c r="AA32" s="278">
        <v>170.7</v>
      </c>
      <c r="AB32" s="278">
        <v>171.5</v>
      </c>
      <c r="AC32" s="158">
        <v>170.4</v>
      </c>
      <c r="AD32" s="158">
        <v>170.5</v>
      </c>
      <c r="AE32" s="158">
        <v>171.5</v>
      </c>
      <c r="AF32" s="158">
        <v>170.5</v>
      </c>
      <c r="AG32" s="278">
        <v>171.3</v>
      </c>
      <c r="AH32" s="278">
        <v>171.8</v>
      </c>
      <c r="AI32" s="158">
        <v>171.7</v>
      </c>
      <c r="AJ32" s="158">
        <v>171.4</v>
      </c>
      <c r="AK32" s="158">
        <v>171.5</v>
      </c>
      <c r="AL32" s="179">
        <v>170.5</v>
      </c>
      <c r="AM32" s="158">
        <v>171.4</v>
      </c>
      <c r="AN32" s="179">
        <v>171.5</v>
      </c>
      <c r="AO32" s="44">
        <f t="shared" ref="AO32:BX32" si="41">C32</f>
        <v>170.6</v>
      </c>
      <c r="AP32" s="45">
        <f t="shared" si="41"/>
        <v>170.6</v>
      </c>
      <c r="AQ32" s="45">
        <f t="shared" si="41"/>
        <v>170.5</v>
      </c>
      <c r="AR32" s="45">
        <f t="shared" si="41"/>
        <v>170.5</v>
      </c>
      <c r="AS32" s="45">
        <f t="shared" si="41"/>
        <v>171.7</v>
      </c>
      <c r="AT32" s="45">
        <f t="shared" si="41"/>
        <v>171.1</v>
      </c>
      <c r="AU32" s="45">
        <f t="shared" si="41"/>
        <v>171.6</v>
      </c>
      <c r="AV32" s="45">
        <f t="shared" si="41"/>
        <v>171.5</v>
      </c>
      <c r="AW32" s="45">
        <f t="shared" si="41"/>
        <v>170.5</v>
      </c>
      <c r="AX32" s="45">
        <f t="shared" si="41"/>
        <v>170.5</v>
      </c>
      <c r="AY32" s="45">
        <f t="shared" si="41"/>
        <v>170.6</v>
      </c>
      <c r="AZ32" s="45">
        <f t="shared" si="41"/>
        <v>170.4</v>
      </c>
      <c r="BA32" s="45">
        <f t="shared" si="41"/>
        <v>170.5</v>
      </c>
      <c r="BB32" s="45">
        <f t="shared" si="41"/>
        <v>171.3</v>
      </c>
      <c r="BC32" s="45">
        <f t="shared" si="41"/>
        <v>171.5</v>
      </c>
      <c r="BD32" s="45">
        <f t="shared" si="41"/>
        <v>171.5</v>
      </c>
      <c r="BE32" s="45">
        <f t="shared" si="41"/>
        <v>171.7</v>
      </c>
      <c r="BF32" s="45">
        <f t="shared" si="41"/>
        <v>171.8</v>
      </c>
      <c r="BG32" s="45">
        <f t="shared" si="41"/>
        <v>171.8</v>
      </c>
      <c r="BH32" s="45">
        <f t="shared" si="41"/>
        <v>171.7</v>
      </c>
      <c r="BI32" s="45">
        <f t="shared" si="41"/>
        <v>171.8</v>
      </c>
      <c r="BJ32" s="45">
        <f t="shared" si="41"/>
        <v>171.6</v>
      </c>
      <c r="BK32" s="45">
        <f t="shared" si="41"/>
        <v>171.3</v>
      </c>
      <c r="BL32" s="45">
        <f t="shared" si="41"/>
        <v>171.4</v>
      </c>
      <c r="BM32" s="45">
        <f t="shared" si="41"/>
        <v>170.7</v>
      </c>
      <c r="BN32" s="45">
        <f t="shared" si="41"/>
        <v>171.5</v>
      </c>
      <c r="BO32" s="45">
        <f t="shared" si="41"/>
        <v>170.4</v>
      </c>
      <c r="BP32" s="45">
        <f t="shared" si="41"/>
        <v>170.5</v>
      </c>
      <c r="BQ32" s="45">
        <f t="shared" si="41"/>
        <v>171.5</v>
      </c>
      <c r="BR32" s="45">
        <f t="shared" si="41"/>
        <v>170.5</v>
      </c>
      <c r="BS32" s="45">
        <f t="shared" si="41"/>
        <v>171.3</v>
      </c>
      <c r="BT32" s="45">
        <f t="shared" si="41"/>
        <v>171.8</v>
      </c>
      <c r="BU32" s="45">
        <f t="shared" si="41"/>
        <v>171.7</v>
      </c>
      <c r="BV32" s="45">
        <f t="shared" si="41"/>
        <v>171.4</v>
      </c>
      <c r="BW32" s="45">
        <f t="shared" si="41"/>
        <v>171.5</v>
      </c>
      <c r="BX32" s="45">
        <f t="shared" si="41"/>
        <v>170.5</v>
      </c>
      <c r="BY32" s="45" t="e">
        <f>#REF!</f>
        <v>#REF!</v>
      </c>
      <c r="BZ32" s="45">
        <f>AM32</f>
        <v>171.4</v>
      </c>
      <c r="CA32" s="45">
        <f>AN32</f>
        <v>171.5</v>
      </c>
    </row>
    <row r="33" spans="1:80" ht="13" thickBot="1">
      <c r="A33" s="1247"/>
      <c r="B33" s="1248"/>
      <c r="C33" s="25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180"/>
      <c r="AM33" s="180"/>
      <c r="AN33" s="27"/>
      <c r="AO33" s="113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272"/>
      <c r="BY33" s="272"/>
      <c r="BZ33" s="272"/>
      <c r="CA33" s="115"/>
    </row>
    <row r="34" spans="1:80">
      <c r="A34" s="1241" t="s">
        <v>623</v>
      </c>
      <c r="B34" s="1249"/>
      <c r="C34" s="47">
        <f>ABS(C25-AVERAGE(C26,C28))</f>
        <v>5.6920500000000001</v>
      </c>
      <c r="D34" s="47">
        <f t="shared" ref="D34:AK34" si="42">ABS(D25-AVERAGE(D26,D28))</f>
        <v>5.6832499999999992</v>
      </c>
      <c r="E34" s="47">
        <f t="shared" si="42"/>
        <v>5.6564499999999995</v>
      </c>
      <c r="F34" s="47">
        <f t="shared" si="42"/>
        <v>5.6644000000000005</v>
      </c>
      <c r="G34" s="47">
        <f t="shared" si="42"/>
        <v>5.5269500000000003</v>
      </c>
      <c r="H34" s="47">
        <f t="shared" si="42"/>
        <v>5.5680500000000004</v>
      </c>
      <c r="I34" s="47">
        <f t="shared" si="42"/>
        <v>5.54115</v>
      </c>
      <c r="J34" s="47">
        <f t="shared" si="42"/>
        <v>5.5202500000000008</v>
      </c>
      <c r="K34" s="47">
        <f t="shared" si="42"/>
        <v>5.6766499999999995</v>
      </c>
      <c r="L34" s="47">
        <f t="shared" si="42"/>
        <v>5.6589999999999998</v>
      </c>
      <c r="M34" s="47">
        <f t="shared" si="42"/>
        <v>5.6509</v>
      </c>
      <c r="N34" s="47">
        <f t="shared" si="42"/>
        <v>5.6609499999999997</v>
      </c>
      <c r="O34" s="47">
        <f t="shared" si="42"/>
        <v>5.6494499999999999</v>
      </c>
      <c r="P34" s="47">
        <f t="shared" si="42"/>
        <v>5.5984499999999997</v>
      </c>
      <c r="Q34" s="47">
        <f t="shared" si="42"/>
        <v>5.5547500000000003</v>
      </c>
      <c r="R34" s="47">
        <f t="shared" si="42"/>
        <v>5.5469499999999998</v>
      </c>
      <c r="S34" s="47">
        <f t="shared" si="42"/>
        <v>5.5839500000000006</v>
      </c>
      <c r="T34" s="47">
        <f t="shared" si="42"/>
        <v>5.5043999999999995</v>
      </c>
      <c r="U34" s="47">
        <f t="shared" si="42"/>
        <v>5.51905</v>
      </c>
      <c r="V34" s="47">
        <f t="shared" si="42"/>
        <v>5.5130999999999997</v>
      </c>
      <c r="W34" s="47">
        <f t="shared" si="42"/>
        <v>5.5324499999999999</v>
      </c>
      <c r="X34" s="47">
        <f t="shared" si="42"/>
        <v>5.5418500000000002</v>
      </c>
      <c r="Y34" s="47">
        <f t="shared" si="42"/>
        <v>5.5722500000000004</v>
      </c>
      <c r="Z34" s="47">
        <f t="shared" si="42"/>
        <v>5.5836999999999994</v>
      </c>
      <c r="AA34" s="47">
        <f t="shared" si="42"/>
        <v>5.6459999999999999</v>
      </c>
      <c r="AB34" s="47">
        <f t="shared" si="42"/>
        <v>5.5716999999999999</v>
      </c>
      <c r="AC34" s="47">
        <f t="shared" si="42"/>
        <v>5.69055</v>
      </c>
      <c r="AD34" s="47">
        <f t="shared" si="42"/>
        <v>5.6710500000000001</v>
      </c>
      <c r="AE34" s="47">
        <f t="shared" si="42"/>
        <v>5.56365</v>
      </c>
      <c r="AF34" s="47">
        <f t="shared" si="42"/>
        <v>5.6717500000000003</v>
      </c>
      <c r="AG34" s="47">
        <f t="shared" si="42"/>
        <v>5.5832999999999995</v>
      </c>
      <c r="AH34" s="47">
        <f t="shared" si="42"/>
        <v>5.5592500000000005</v>
      </c>
      <c r="AI34" s="47">
        <f t="shared" si="42"/>
        <v>5.5892499999999998</v>
      </c>
      <c r="AJ34" s="47">
        <f t="shared" si="42"/>
        <v>5.5681000000000003</v>
      </c>
      <c r="AK34" s="47">
        <f t="shared" si="42"/>
        <v>5.5762499999999999</v>
      </c>
      <c r="AL34" s="47">
        <f>ABS(AL25-AVERAGE(AL26,AL28))</f>
        <v>5.6921499999999998</v>
      </c>
      <c r="AM34" s="47">
        <f>ABS(AM25-AVERAGE(AM26,AM28))</f>
        <v>5.5674000000000001</v>
      </c>
      <c r="AN34" s="47">
        <f>ABS(AN25-AVERAGE(AN26,AN28))</f>
        <v>5.6273</v>
      </c>
      <c r="AO34" s="84">
        <f t="shared" ref="AO34:AX38" si="43">C34*25.4</f>
        <v>144.57807</v>
      </c>
      <c r="AP34" s="48">
        <f t="shared" si="43"/>
        <v>144.35454999999996</v>
      </c>
      <c r="AQ34" s="48">
        <f t="shared" si="43"/>
        <v>143.67382999999998</v>
      </c>
      <c r="AR34" s="48">
        <f t="shared" si="43"/>
        <v>143.87576000000001</v>
      </c>
      <c r="AS34" s="48">
        <f t="shared" si="43"/>
        <v>140.38453000000001</v>
      </c>
      <c r="AT34" s="48">
        <f t="shared" si="43"/>
        <v>141.42847</v>
      </c>
      <c r="AU34" s="48">
        <f t="shared" si="43"/>
        <v>140.74520999999999</v>
      </c>
      <c r="AV34" s="48">
        <f t="shared" si="43"/>
        <v>140.21435000000002</v>
      </c>
      <c r="AW34" s="48">
        <f t="shared" si="43"/>
        <v>144.18690999999998</v>
      </c>
      <c r="AX34" s="48">
        <f t="shared" si="43"/>
        <v>143.73859999999999</v>
      </c>
      <c r="AY34" s="48">
        <f t="shared" ref="AY34:BH38" si="44">M34*25.4</f>
        <v>143.53286</v>
      </c>
      <c r="AZ34" s="48">
        <f t="shared" si="44"/>
        <v>143.78813</v>
      </c>
      <c r="BA34" s="48">
        <f t="shared" si="44"/>
        <v>143.49602999999999</v>
      </c>
      <c r="BB34" s="48">
        <f t="shared" si="44"/>
        <v>142.20062999999999</v>
      </c>
      <c r="BC34" s="48">
        <f t="shared" si="44"/>
        <v>141.09065000000001</v>
      </c>
      <c r="BD34" s="48">
        <f t="shared" si="44"/>
        <v>140.89252999999999</v>
      </c>
      <c r="BE34" s="48">
        <f t="shared" si="44"/>
        <v>141.83233000000001</v>
      </c>
      <c r="BF34" s="48">
        <f t="shared" si="44"/>
        <v>139.81175999999999</v>
      </c>
      <c r="BG34" s="48">
        <f t="shared" si="44"/>
        <v>140.18386999999998</v>
      </c>
      <c r="BH34" s="48">
        <f t="shared" si="44"/>
        <v>140.03273999999999</v>
      </c>
      <c r="BI34" s="48">
        <f t="shared" ref="BI34:BR38" si="45">W34*25.4</f>
        <v>140.52422999999999</v>
      </c>
      <c r="BJ34" s="48">
        <f t="shared" si="45"/>
        <v>140.76299</v>
      </c>
      <c r="BK34" s="48">
        <f t="shared" si="45"/>
        <v>141.53514999999999</v>
      </c>
      <c r="BL34" s="48">
        <f t="shared" si="45"/>
        <v>141.82597999999999</v>
      </c>
      <c r="BM34" s="48">
        <f t="shared" si="45"/>
        <v>143.4084</v>
      </c>
      <c r="BN34" s="48">
        <f t="shared" si="45"/>
        <v>141.52117999999999</v>
      </c>
      <c r="BO34" s="48">
        <f t="shared" si="45"/>
        <v>144.53996999999998</v>
      </c>
      <c r="BP34" s="48">
        <f t="shared" si="45"/>
        <v>144.04467</v>
      </c>
      <c r="BQ34" s="48">
        <f t="shared" si="45"/>
        <v>141.31671</v>
      </c>
      <c r="BR34" s="48">
        <f t="shared" si="45"/>
        <v>144.06245000000001</v>
      </c>
      <c r="BS34" s="48">
        <f t="shared" ref="BS34:BX38" si="46">AG34*25.4</f>
        <v>141.81581999999997</v>
      </c>
      <c r="BT34" s="48">
        <f t="shared" si="46"/>
        <v>141.20495</v>
      </c>
      <c r="BU34" s="48">
        <f t="shared" si="46"/>
        <v>141.96695</v>
      </c>
      <c r="BV34" s="48">
        <f t="shared" si="46"/>
        <v>141.42974000000001</v>
      </c>
      <c r="BW34" s="48">
        <f t="shared" si="46"/>
        <v>141.63674999999998</v>
      </c>
      <c r="BX34" s="48">
        <f t="shared" si="46"/>
        <v>144.58060999999998</v>
      </c>
      <c r="BY34" s="48" t="e">
        <f>#REF!*25.4</f>
        <v>#REF!</v>
      </c>
      <c r="BZ34" s="48">
        <f t="shared" ref="BZ34:CA38" si="47">AM34*25.4</f>
        <v>141.41195999999999</v>
      </c>
      <c r="CA34" s="48">
        <f t="shared" si="47"/>
        <v>142.93341999999998</v>
      </c>
    </row>
    <row r="35" spans="1:80">
      <c r="A35" s="1239" t="s">
        <v>460</v>
      </c>
      <c r="B35" s="1250"/>
      <c r="C35" s="50">
        <f>C25-C27</f>
        <v>1.000000000000334E-3</v>
      </c>
      <c r="D35" s="50">
        <f t="shared" ref="D35:AK35" si="48">D25-D27</f>
        <v>4.1999999999999815E-3</v>
      </c>
      <c r="E35" s="50">
        <f t="shared" si="48"/>
        <v>-4.9000000000001265E-3</v>
      </c>
      <c r="F35" s="50">
        <f t="shared" si="48"/>
        <v>1.5999999999998238E-3</v>
      </c>
      <c r="G35" s="50">
        <f t="shared" si="48"/>
        <v>1.6000000000000014E-2</v>
      </c>
      <c r="H35" s="50">
        <f t="shared" si="48"/>
        <v>-4.9999999999972289E-4</v>
      </c>
      <c r="I35" s="50">
        <f t="shared" si="48"/>
        <v>-8.9999999999967883E-4</v>
      </c>
      <c r="J35" s="50">
        <f t="shared" si="48"/>
        <v>7.0000000000014495E-4</v>
      </c>
      <c r="K35" s="50">
        <f t="shared" si="48"/>
        <v>-5.7000000000000384E-3</v>
      </c>
      <c r="L35" s="50">
        <f t="shared" si="48"/>
        <v>1.1000000000001009E-3</v>
      </c>
      <c r="M35" s="50">
        <f t="shared" si="48"/>
        <v>8.7000000000001521E-3</v>
      </c>
      <c r="N35" s="50">
        <f t="shared" si="48"/>
        <v>2.4999999999995026E-3</v>
      </c>
      <c r="O35" s="50">
        <f t="shared" si="48"/>
        <v>6.0999999999999943E-3</v>
      </c>
      <c r="P35" s="50">
        <f t="shared" si="48"/>
        <v>-3.5999999999996035E-3</v>
      </c>
      <c r="Q35" s="50">
        <f t="shared" si="48"/>
        <v>2.8000000000005798E-3</v>
      </c>
      <c r="R35" s="50">
        <f t="shared" si="48"/>
        <v>9.9999999999944578E-4</v>
      </c>
      <c r="S35" s="50">
        <f t="shared" si="48"/>
        <v>7.5000000000002842E-3</v>
      </c>
      <c r="T35" s="50">
        <f t="shared" si="48"/>
        <v>4.1999999999999815E-3</v>
      </c>
      <c r="U35" s="50">
        <f t="shared" si="48"/>
        <v>5.4000000000007375E-3</v>
      </c>
      <c r="V35" s="50">
        <f t="shared" si="48"/>
        <v>3.9999999999995595E-4</v>
      </c>
      <c r="W35" s="50">
        <f t="shared" si="48"/>
        <v>7.1000000000003283E-3</v>
      </c>
      <c r="X35" s="50">
        <f t="shared" si="48"/>
        <v>1.9000000000000128E-3</v>
      </c>
      <c r="Y35" s="50">
        <f t="shared" si="48"/>
        <v>3.7000000000002586E-3</v>
      </c>
      <c r="Z35" s="50">
        <f t="shared" si="48"/>
        <v>9.7999999999993648E-3</v>
      </c>
      <c r="AA35" s="50">
        <f t="shared" si="48"/>
        <v>-3.9999999999995595E-4</v>
      </c>
      <c r="AB35" s="50">
        <f t="shared" si="48"/>
        <v>1.1000000000001009E-3</v>
      </c>
      <c r="AC35" s="50">
        <f t="shared" si="48"/>
        <v>6.2999999999995282E-3</v>
      </c>
      <c r="AD35" s="50">
        <f t="shared" si="48"/>
        <v>1.7500000000000071E-2</v>
      </c>
      <c r="AE35" s="50">
        <f t="shared" si="48"/>
        <v>-3.7000000000002586E-3</v>
      </c>
      <c r="AF35" s="50">
        <f t="shared" si="48"/>
        <v>7.3999999999996291E-3</v>
      </c>
      <c r="AG35" s="50">
        <f t="shared" si="48"/>
        <v>9.9999999999766942E-5</v>
      </c>
      <c r="AH35" s="50">
        <f t="shared" si="48"/>
        <v>1.0699999999999932E-2</v>
      </c>
      <c r="AI35" s="50">
        <f t="shared" si="48"/>
        <v>9.6499999999999808E-2</v>
      </c>
      <c r="AJ35" s="50">
        <f t="shared" si="48"/>
        <v>-6.0999999999999943E-3</v>
      </c>
      <c r="AK35" s="50">
        <f t="shared" si="48"/>
        <v>3.9999999999995595E-4</v>
      </c>
      <c r="AL35" s="50">
        <f>AL25-AL27</f>
        <v>5.8999999999995723E-3</v>
      </c>
      <c r="AM35" s="50">
        <f>AM25-AM27</f>
        <v>-2.0000000000042206E-4</v>
      </c>
      <c r="AN35" s="50">
        <f>AN25-AN27</f>
        <v>7.0000000000014495E-4</v>
      </c>
      <c r="AO35" s="85">
        <f t="shared" si="43"/>
        <v>2.5400000000008482E-2</v>
      </c>
      <c r="AP35" s="51">
        <f t="shared" si="43"/>
        <v>0.10667999999999953</v>
      </c>
      <c r="AQ35" s="51">
        <f t="shared" si="43"/>
        <v>-0.12446000000000321</v>
      </c>
      <c r="AR35" s="51">
        <f t="shared" si="43"/>
        <v>4.063999999999552E-2</v>
      </c>
      <c r="AS35" s="51">
        <f t="shared" si="43"/>
        <v>0.40640000000000032</v>
      </c>
      <c r="AT35" s="51">
        <f t="shared" si="43"/>
        <v>-1.269999999999296E-2</v>
      </c>
      <c r="AU35" s="51">
        <f t="shared" si="43"/>
        <v>-2.2859999999991842E-2</v>
      </c>
      <c r="AV35" s="51">
        <f t="shared" si="43"/>
        <v>1.7780000000003682E-2</v>
      </c>
      <c r="AW35" s="51">
        <f t="shared" si="43"/>
        <v>-0.14478000000000096</v>
      </c>
      <c r="AX35" s="51">
        <f t="shared" si="43"/>
        <v>2.794000000000256E-2</v>
      </c>
      <c r="AY35" s="51">
        <f t="shared" si="44"/>
        <v>0.22098000000000384</v>
      </c>
      <c r="AZ35" s="51">
        <f t="shared" si="44"/>
        <v>6.3499999999987358E-2</v>
      </c>
      <c r="BA35" s="51">
        <f t="shared" si="44"/>
        <v>0.15493999999999986</v>
      </c>
      <c r="BB35" s="51">
        <f t="shared" si="44"/>
        <v>-9.1439999999989918E-2</v>
      </c>
      <c r="BC35" s="51">
        <f t="shared" si="44"/>
        <v>7.1120000000014727E-2</v>
      </c>
      <c r="BD35" s="51">
        <f t="shared" si="44"/>
        <v>2.539999999998592E-2</v>
      </c>
      <c r="BE35" s="51">
        <f t="shared" si="44"/>
        <v>0.19050000000000722</v>
      </c>
      <c r="BF35" s="51">
        <f t="shared" si="44"/>
        <v>0.10667999999999953</v>
      </c>
      <c r="BG35" s="51">
        <f t="shared" si="44"/>
        <v>0.13716000000001874</v>
      </c>
      <c r="BH35" s="51">
        <f t="shared" si="44"/>
        <v>1.015999999999888E-2</v>
      </c>
      <c r="BI35" s="51">
        <f t="shared" si="45"/>
        <v>0.18034000000000833</v>
      </c>
      <c r="BJ35" s="51">
        <f t="shared" si="45"/>
        <v>4.8260000000000323E-2</v>
      </c>
      <c r="BK35" s="51">
        <f t="shared" si="45"/>
        <v>9.3980000000006558E-2</v>
      </c>
      <c r="BL35" s="51">
        <f t="shared" si="45"/>
        <v>0.24891999999998385</v>
      </c>
      <c r="BM35" s="51">
        <f t="shared" si="45"/>
        <v>-1.015999999999888E-2</v>
      </c>
      <c r="BN35" s="51">
        <f t="shared" si="45"/>
        <v>2.794000000000256E-2</v>
      </c>
      <c r="BO35" s="51">
        <f t="shared" si="45"/>
        <v>0.16001999999998801</v>
      </c>
      <c r="BP35" s="51">
        <f t="shared" si="45"/>
        <v>0.44450000000000178</v>
      </c>
      <c r="BQ35" s="51">
        <f t="shared" si="45"/>
        <v>-9.3980000000006558E-2</v>
      </c>
      <c r="BR35" s="51">
        <f t="shared" si="45"/>
        <v>0.18795999999999058</v>
      </c>
      <c r="BS35" s="51">
        <f t="shared" si="46"/>
        <v>2.53999999999408E-3</v>
      </c>
      <c r="BT35" s="51">
        <f t="shared" si="46"/>
        <v>0.27177999999999825</v>
      </c>
      <c r="BU35" s="51">
        <f t="shared" si="46"/>
        <v>2.4510999999999949</v>
      </c>
      <c r="BV35" s="51">
        <f t="shared" si="46"/>
        <v>-0.15493999999999986</v>
      </c>
      <c r="BW35" s="51">
        <f t="shared" si="46"/>
        <v>1.015999999999888E-2</v>
      </c>
      <c r="BX35" s="51">
        <f t="shared" si="46"/>
        <v>0.14985999999998911</v>
      </c>
      <c r="BY35" s="51" t="e">
        <f>#REF!*25.4</f>
        <v>#REF!</v>
      </c>
      <c r="BZ35" s="51">
        <f t="shared" si="47"/>
        <v>-5.08000000001072E-3</v>
      </c>
      <c r="CA35" s="51">
        <f t="shared" si="47"/>
        <v>1.7780000000003682E-2</v>
      </c>
    </row>
    <row r="36" spans="1:80">
      <c r="A36" s="1239" t="s">
        <v>461</v>
      </c>
      <c r="B36" s="1250"/>
      <c r="C36" s="50">
        <f>C27-C29</f>
        <v>4.5000000000001705E-3</v>
      </c>
      <c r="D36" s="50">
        <f t="shared" ref="D36:AK36" si="49">D27-D29</f>
        <v>-5.3000000000000824E-3</v>
      </c>
      <c r="E36" s="50">
        <f t="shared" si="49"/>
        <v>2.8200000000000003E-2</v>
      </c>
      <c r="F36" s="50">
        <f t="shared" si="49"/>
        <v>1.8000000000002458E-3</v>
      </c>
      <c r="G36" s="50">
        <f t="shared" si="49"/>
        <v>-1.499999999999968E-2</v>
      </c>
      <c r="H36" s="50">
        <f t="shared" si="49"/>
        <v>2.3999999999997357E-3</v>
      </c>
      <c r="I36" s="50">
        <f t="shared" si="49"/>
        <v>-4.9999999999972289E-4</v>
      </c>
      <c r="J36" s="50">
        <f t="shared" si="49"/>
        <v>2.2000000000002018E-3</v>
      </c>
      <c r="K36" s="50">
        <f t="shared" si="49"/>
        <v>-4.5000000000001705E-3</v>
      </c>
      <c r="L36" s="50">
        <f t="shared" si="49"/>
        <v>7.599999999999163E-3</v>
      </c>
      <c r="M36" s="50">
        <f t="shared" si="49"/>
        <v>7.9999999999991189E-4</v>
      </c>
      <c r="N36" s="50">
        <f t="shared" si="49"/>
        <v>-4.6999999999997044E-3</v>
      </c>
      <c r="O36" s="50">
        <f t="shared" si="49"/>
        <v>-1.0000000000065512E-4</v>
      </c>
      <c r="P36" s="50">
        <f t="shared" si="49"/>
        <v>1.4399999999999302E-2</v>
      </c>
      <c r="Q36" s="50">
        <f t="shared" si="49"/>
        <v>2.4999999999995026E-3</v>
      </c>
      <c r="R36" s="50">
        <f t="shared" si="49"/>
        <v>4.4000000000004036E-3</v>
      </c>
      <c r="S36" s="50">
        <f t="shared" si="49"/>
        <v>1.0299999999999976E-2</v>
      </c>
      <c r="T36" s="50">
        <f t="shared" si="49"/>
        <v>1.3999999999994017E-3</v>
      </c>
      <c r="U36" s="50">
        <f t="shared" si="49"/>
        <v>-1.8000000000002458E-3</v>
      </c>
      <c r="V36" s="50">
        <f t="shared" si="49"/>
        <v>-1.1999999999998678E-3</v>
      </c>
      <c r="W36" s="50">
        <f t="shared" si="49"/>
        <v>0</v>
      </c>
      <c r="X36" s="50">
        <f t="shared" si="49"/>
        <v>2.1999999999993136E-3</v>
      </c>
      <c r="Y36" s="50">
        <f t="shared" si="49"/>
        <v>-1.4000000000002899E-3</v>
      </c>
      <c r="Z36" s="50">
        <f t="shared" si="49"/>
        <v>-9.0999999999992198E-3</v>
      </c>
      <c r="AA36" s="50">
        <f t="shared" si="49"/>
        <v>-3.9999999999995595E-4</v>
      </c>
      <c r="AB36" s="50">
        <f t="shared" si="49"/>
        <v>2.1999999999993136E-3</v>
      </c>
      <c r="AC36" s="50">
        <f t="shared" si="49"/>
        <v>-2.9000000000003467E-3</v>
      </c>
      <c r="AD36" s="50">
        <f t="shared" si="49"/>
        <v>-1.5999999999998238E-3</v>
      </c>
      <c r="AE36" s="50">
        <f t="shared" si="49"/>
        <v>2.6999999999999247E-3</v>
      </c>
      <c r="AF36" s="50">
        <f t="shared" si="49"/>
        <v>2.6000000000001577E-3</v>
      </c>
      <c r="AG36" s="50">
        <f t="shared" si="49"/>
        <v>7.6000000000000512E-3</v>
      </c>
      <c r="AH36" s="50">
        <f t="shared" si="49"/>
        <v>-7.0999999999994401E-3</v>
      </c>
      <c r="AI36" s="50">
        <f t="shared" si="49"/>
        <v>-4.3999999999995154E-3</v>
      </c>
      <c r="AJ36" s="50">
        <f t="shared" si="49"/>
        <v>2.3999999999997357E-3</v>
      </c>
      <c r="AK36" s="50">
        <f t="shared" si="49"/>
        <v>4.9000000000001265E-3</v>
      </c>
      <c r="AL36" s="50">
        <f>AL27-AL29</f>
        <v>3.9999999999995595E-4</v>
      </c>
      <c r="AM36" s="50">
        <f>AM27-AM29</f>
        <v>-1.5999999999998238E-3</v>
      </c>
      <c r="AN36" s="50">
        <f>AN27-AN29</f>
        <v>-2.5000000000003908E-3</v>
      </c>
      <c r="AO36" s="85">
        <f t="shared" si="43"/>
        <v>0.11430000000000433</v>
      </c>
      <c r="AP36" s="51">
        <f t="shared" si="43"/>
        <v>-0.1346200000000021</v>
      </c>
      <c r="AQ36" s="51">
        <f t="shared" si="43"/>
        <v>0.71628000000000003</v>
      </c>
      <c r="AR36" s="51">
        <f t="shared" si="43"/>
        <v>4.5720000000006242E-2</v>
      </c>
      <c r="AS36" s="51">
        <f t="shared" si="43"/>
        <v>-0.38099999999999185</v>
      </c>
      <c r="AT36" s="51">
        <f t="shared" si="43"/>
        <v>6.0959999999993283E-2</v>
      </c>
      <c r="AU36" s="51">
        <f t="shared" si="43"/>
        <v>-1.269999999999296E-2</v>
      </c>
      <c r="AV36" s="51">
        <f t="shared" si="43"/>
        <v>5.588000000000512E-2</v>
      </c>
      <c r="AW36" s="51">
        <f t="shared" si="43"/>
        <v>-0.11430000000000433</v>
      </c>
      <c r="AX36" s="51">
        <f t="shared" si="43"/>
        <v>0.19303999999997873</v>
      </c>
      <c r="AY36" s="51">
        <f t="shared" si="44"/>
        <v>2.031999999999776E-2</v>
      </c>
      <c r="AZ36" s="51">
        <f t="shared" si="44"/>
        <v>-0.11937999999999249</v>
      </c>
      <c r="BA36" s="51">
        <f t="shared" si="44"/>
        <v>-2.5400000000166401E-3</v>
      </c>
      <c r="BB36" s="51">
        <f t="shared" si="44"/>
        <v>0.36575999999998227</v>
      </c>
      <c r="BC36" s="51">
        <f t="shared" si="44"/>
        <v>6.3499999999987358E-2</v>
      </c>
      <c r="BD36" s="51">
        <f t="shared" si="44"/>
        <v>0.11176000000001024</v>
      </c>
      <c r="BE36" s="51">
        <f t="shared" si="44"/>
        <v>0.26161999999999935</v>
      </c>
      <c r="BF36" s="51">
        <f t="shared" si="44"/>
        <v>3.5559999999984805E-2</v>
      </c>
      <c r="BG36" s="51">
        <f t="shared" si="44"/>
        <v>-4.5720000000006242E-2</v>
      </c>
      <c r="BH36" s="51">
        <f t="shared" si="44"/>
        <v>-3.0479999999996642E-2</v>
      </c>
      <c r="BI36" s="51">
        <f t="shared" si="45"/>
        <v>0</v>
      </c>
      <c r="BJ36" s="51">
        <f t="shared" si="45"/>
        <v>5.5879999999982562E-2</v>
      </c>
      <c r="BK36" s="51">
        <f t="shared" si="45"/>
        <v>-3.5560000000007363E-2</v>
      </c>
      <c r="BL36" s="51">
        <f t="shared" si="45"/>
        <v>-0.23113999999998017</v>
      </c>
      <c r="BM36" s="51">
        <f t="shared" si="45"/>
        <v>-1.015999999999888E-2</v>
      </c>
      <c r="BN36" s="51">
        <f t="shared" si="45"/>
        <v>5.5879999999982562E-2</v>
      </c>
      <c r="BO36" s="51">
        <f t="shared" si="45"/>
        <v>-7.3660000000008802E-2</v>
      </c>
      <c r="BP36" s="51">
        <f t="shared" si="45"/>
        <v>-4.063999999999552E-2</v>
      </c>
      <c r="BQ36" s="51">
        <f t="shared" si="45"/>
        <v>6.8579999999998087E-2</v>
      </c>
      <c r="BR36" s="51">
        <f t="shared" si="45"/>
        <v>6.6040000000003998E-2</v>
      </c>
      <c r="BS36" s="51">
        <f t="shared" si="46"/>
        <v>0.19304000000000129</v>
      </c>
      <c r="BT36" s="51">
        <f t="shared" si="46"/>
        <v>-0.18033999999998576</v>
      </c>
      <c r="BU36" s="51">
        <f t="shared" si="46"/>
        <v>-0.11175999999998769</v>
      </c>
      <c r="BV36" s="51">
        <f t="shared" si="46"/>
        <v>6.0959999999993283E-2</v>
      </c>
      <c r="BW36" s="51">
        <f t="shared" si="46"/>
        <v>0.12446000000000321</v>
      </c>
      <c r="BX36" s="51">
        <f t="shared" si="46"/>
        <v>1.015999999999888E-2</v>
      </c>
      <c r="BY36" s="51" t="e">
        <f>#REF!*25.4</f>
        <v>#REF!</v>
      </c>
      <c r="BZ36" s="51">
        <f t="shared" si="47"/>
        <v>-4.063999999999552E-2</v>
      </c>
      <c r="CA36" s="51">
        <f t="shared" si="47"/>
        <v>-6.3500000000009924E-2</v>
      </c>
    </row>
    <row r="37" spans="1:80">
      <c r="A37" s="1239" t="s">
        <v>585</v>
      </c>
      <c r="B37" s="1250"/>
      <c r="C37" s="124">
        <f>C31-C34</f>
        <v>0.12455000000000016</v>
      </c>
      <c r="D37" s="124">
        <f t="shared" ref="D37:AK37" si="50">D31-D34</f>
        <v>0.1465500000000004</v>
      </c>
      <c r="E37" s="124">
        <f t="shared" si="50"/>
        <v>0.15655000000000019</v>
      </c>
      <c r="F37" s="124">
        <f t="shared" si="50"/>
        <v>0.14799999999999969</v>
      </c>
      <c r="G37" s="124">
        <f t="shared" si="50"/>
        <v>0.29434999999999967</v>
      </c>
      <c r="H37" s="124">
        <f t="shared" si="50"/>
        <v>0.24094999999999978</v>
      </c>
      <c r="I37" s="124">
        <f t="shared" si="50"/>
        <v>0.26515000000000022</v>
      </c>
      <c r="J37" s="124">
        <f t="shared" si="50"/>
        <v>0.29284999999999961</v>
      </c>
      <c r="K37" s="124">
        <f t="shared" si="50"/>
        <v>0.11965000000000003</v>
      </c>
      <c r="L37" s="124">
        <f t="shared" si="50"/>
        <v>0.15629999999999988</v>
      </c>
      <c r="M37" s="124">
        <f t="shared" si="50"/>
        <v>0.15850000000000009</v>
      </c>
      <c r="N37" s="124">
        <f t="shared" si="50"/>
        <v>0.14815000000000023</v>
      </c>
      <c r="O37" s="124">
        <f t="shared" si="50"/>
        <v>0.16854999999999976</v>
      </c>
      <c r="P37" s="124">
        <f t="shared" si="50"/>
        <v>0.21705000000000041</v>
      </c>
      <c r="Q37" s="124">
        <f t="shared" si="50"/>
        <v>0.26754999999999995</v>
      </c>
      <c r="R37" s="124">
        <f t="shared" si="50"/>
        <v>0.25954999999999995</v>
      </c>
      <c r="S37" s="124">
        <f t="shared" si="50"/>
        <v>0.23860999999999954</v>
      </c>
      <c r="T37" s="124">
        <f t="shared" si="50"/>
        <v>0.31550000000000011</v>
      </c>
      <c r="U37" s="124">
        <f t="shared" si="50"/>
        <v>0.2986500000000003</v>
      </c>
      <c r="V37" s="124">
        <f t="shared" si="50"/>
        <v>0.30790000000000006</v>
      </c>
      <c r="W37" s="124">
        <f t="shared" si="50"/>
        <v>0.27705000000000002</v>
      </c>
      <c r="X37" s="124">
        <f t="shared" si="50"/>
        <v>0.26084999999999958</v>
      </c>
      <c r="Y37" s="124">
        <f t="shared" si="50"/>
        <v>0.24624999999999986</v>
      </c>
      <c r="Z37" s="124">
        <f t="shared" si="50"/>
        <v>0.22660000000000036</v>
      </c>
      <c r="AA37" s="124">
        <f t="shared" si="50"/>
        <v>0.15990000000000038</v>
      </c>
      <c r="AB37" s="124">
        <f t="shared" si="50"/>
        <v>0.24699999999999989</v>
      </c>
      <c r="AC37" s="124">
        <f t="shared" si="50"/>
        <v>0.1316499999999996</v>
      </c>
      <c r="AD37" s="124">
        <f t="shared" si="50"/>
        <v>0.14524999999999988</v>
      </c>
      <c r="AE37" s="124">
        <f t="shared" si="50"/>
        <v>0.25495000000000001</v>
      </c>
      <c r="AF37" s="124">
        <f t="shared" si="50"/>
        <v>0.14154999999999962</v>
      </c>
      <c r="AG37" s="124">
        <f t="shared" si="50"/>
        <v>0.22440000000000015</v>
      </c>
      <c r="AH37" s="124">
        <f t="shared" si="50"/>
        <v>0.25654999999999983</v>
      </c>
      <c r="AI37" s="124">
        <f t="shared" si="50"/>
        <v>0.3199500000000004</v>
      </c>
      <c r="AJ37" s="124">
        <f t="shared" si="50"/>
        <v>0.24439999999999973</v>
      </c>
      <c r="AK37" s="124">
        <f t="shared" si="50"/>
        <v>0.22395000000000032</v>
      </c>
      <c r="AL37" s="124">
        <f>AL31-AL34</f>
        <v>0.11174999999999979</v>
      </c>
      <c r="AM37" s="124">
        <f>AM31-AM34</f>
        <v>0.2477999999999998</v>
      </c>
      <c r="AN37" s="124">
        <f>AN31-AN34</f>
        <v>0.17140000000000022</v>
      </c>
      <c r="AO37" s="85">
        <f t="shared" si="43"/>
        <v>3.163570000000004</v>
      </c>
      <c r="AP37" s="51">
        <f t="shared" si="43"/>
        <v>3.7223700000000099</v>
      </c>
      <c r="AQ37" s="51">
        <f t="shared" si="43"/>
        <v>3.9763700000000046</v>
      </c>
      <c r="AR37" s="51">
        <f t="shared" si="43"/>
        <v>3.7591999999999919</v>
      </c>
      <c r="AS37" s="51">
        <f t="shared" si="43"/>
        <v>7.4764899999999912</v>
      </c>
      <c r="AT37" s="51">
        <f t="shared" si="43"/>
        <v>6.1201299999999943</v>
      </c>
      <c r="AU37" s="51">
        <f t="shared" si="43"/>
        <v>6.7348100000000048</v>
      </c>
      <c r="AV37" s="51">
        <f t="shared" si="43"/>
        <v>7.4383899999999894</v>
      </c>
      <c r="AW37" s="51">
        <f t="shared" si="43"/>
        <v>3.0391100000000009</v>
      </c>
      <c r="AX37" s="51">
        <f t="shared" si="43"/>
        <v>3.9700199999999968</v>
      </c>
      <c r="AY37" s="51">
        <f t="shared" si="44"/>
        <v>4.0259000000000018</v>
      </c>
      <c r="AZ37" s="51">
        <f t="shared" si="44"/>
        <v>3.7630100000000057</v>
      </c>
      <c r="BA37" s="51">
        <f t="shared" si="44"/>
        <v>4.2811699999999933</v>
      </c>
      <c r="BB37" s="51">
        <f t="shared" si="44"/>
        <v>5.5130700000000097</v>
      </c>
      <c r="BC37" s="51">
        <f t="shared" si="44"/>
        <v>6.7957699999999983</v>
      </c>
      <c r="BD37" s="51">
        <f t="shared" si="44"/>
        <v>6.5925699999999985</v>
      </c>
      <c r="BE37" s="51">
        <f t="shared" si="44"/>
        <v>6.0606939999999883</v>
      </c>
      <c r="BF37" s="51">
        <f t="shared" si="44"/>
        <v>8.0137000000000018</v>
      </c>
      <c r="BG37" s="51">
        <f t="shared" si="44"/>
        <v>7.5857100000000077</v>
      </c>
      <c r="BH37" s="51">
        <f t="shared" si="44"/>
        <v>7.8206600000000011</v>
      </c>
      <c r="BI37" s="51">
        <f t="shared" si="45"/>
        <v>7.0370699999999999</v>
      </c>
      <c r="BJ37" s="51">
        <f t="shared" si="45"/>
        <v>6.6255899999999892</v>
      </c>
      <c r="BK37" s="51">
        <f t="shared" si="45"/>
        <v>6.254749999999996</v>
      </c>
      <c r="BL37" s="51">
        <f t="shared" si="45"/>
        <v>5.7556400000000085</v>
      </c>
      <c r="BM37" s="51">
        <f t="shared" si="45"/>
        <v>4.0614600000000092</v>
      </c>
      <c r="BN37" s="51">
        <f t="shared" si="45"/>
        <v>6.2737999999999969</v>
      </c>
      <c r="BO37" s="51">
        <f t="shared" si="45"/>
        <v>3.3439099999999895</v>
      </c>
      <c r="BP37" s="51">
        <f t="shared" si="45"/>
        <v>3.6893499999999966</v>
      </c>
      <c r="BQ37" s="51">
        <f t="shared" si="45"/>
        <v>6.4757299999999995</v>
      </c>
      <c r="BR37" s="51">
        <f t="shared" si="45"/>
        <v>3.5953699999999902</v>
      </c>
      <c r="BS37" s="51">
        <f t="shared" si="46"/>
        <v>5.6997600000000039</v>
      </c>
      <c r="BT37" s="51">
        <f t="shared" si="46"/>
        <v>6.5163699999999958</v>
      </c>
      <c r="BU37" s="51">
        <f t="shared" si="46"/>
        <v>8.1267300000000091</v>
      </c>
      <c r="BV37" s="51">
        <f t="shared" si="46"/>
        <v>6.2077599999999924</v>
      </c>
      <c r="BW37" s="51">
        <f t="shared" si="46"/>
        <v>5.6883300000000077</v>
      </c>
      <c r="BX37" s="51">
        <f t="shared" si="46"/>
        <v>2.8384499999999946</v>
      </c>
      <c r="BY37" s="51" t="e">
        <f>#REF!*25.4</f>
        <v>#REF!</v>
      </c>
      <c r="BZ37" s="51">
        <f t="shared" si="47"/>
        <v>6.2941199999999942</v>
      </c>
      <c r="CA37" s="51">
        <f t="shared" si="47"/>
        <v>4.3535600000000052</v>
      </c>
      <c r="CB37" s="87"/>
    </row>
    <row r="38" spans="1:80" ht="13" thickBot="1">
      <c r="A38" s="1243" t="s">
        <v>586</v>
      </c>
      <c r="B38" s="1244"/>
      <c r="C38" s="125">
        <f>C31-$B$3-C34</f>
        <v>7.5870000000000104E-2</v>
      </c>
      <c r="D38" s="125">
        <f t="shared" ref="D38:AK38" si="51">D31-$B$3-D34</f>
        <v>9.7870000000000346E-2</v>
      </c>
      <c r="E38" s="125">
        <f t="shared" si="51"/>
        <v>0.10787000000000013</v>
      </c>
      <c r="F38" s="125">
        <f t="shared" si="51"/>
        <v>9.9319999999999631E-2</v>
      </c>
      <c r="G38" s="125">
        <f t="shared" si="51"/>
        <v>0.24566999999999961</v>
      </c>
      <c r="H38" s="125">
        <f t="shared" si="51"/>
        <v>0.19226999999999972</v>
      </c>
      <c r="I38" s="125">
        <f t="shared" si="51"/>
        <v>0.21647000000000016</v>
      </c>
      <c r="J38" s="125">
        <f t="shared" si="51"/>
        <v>0.24416999999999955</v>
      </c>
      <c r="K38" s="125">
        <f t="shared" si="51"/>
        <v>7.0969999999999978E-2</v>
      </c>
      <c r="L38" s="125">
        <f t="shared" si="51"/>
        <v>0.10761999999999983</v>
      </c>
      <c r="M38" s="125">
        <f t="shared" si="51"/>
        <v>0.10982000000000003</v>
      </c>
      <c r="N38" s="125">
        <f t="shared" si="51"/>
        <v>9.9470000000000169E-2</v>
      </c>
      <c r="O38" s="125">
        <f t="shared" si="51"/>
        <v>0.1198699999999997</v>
      </c>
      <c r="P38" s="125">
        <f t="shared" si="51"/>
        <v>0.16837000000000035</v>
      </c>
      <c r="Q38" s="125">
        <f t="shared" si="51"/>
        <v>0.2188699999999999</v>
      </c>
      <c r="R38" s="125">
        <f t="shared" si="51"/>
        <v>0.21086999999999989</v>
      </c>
      <c r="S38" s="125">
        <f t="shared" si="51"/>
        <v>0.18992999999999949</v>
      </c>
      <c r="T38" s="125">
        <f t="shared" si="51"/>
        <v>0.26682000000000006</v>
      </c>
      <c r="U38" s="125">
        <f t="shared" si="51"/>
        <v>0.24997000000000025</v>
      </c>
      <c r="V38" s="125">
        <f t="shared" si="51"/>
        <v>0.25922000000000001</v>
      </c>
      <c r="W38" s="125">
        <f t="shared" si="51"/>
        <v>0.22836999999999996</v>
      </c>
      <c r="X38" s="125">
        <f t="shared" si="51"/>
        <v>0.21216999999999953</v>
      </c>
      <c r="Y38" s="125">
        <f t="shared" si="51"/>
        <v>0.1975699999999998</v>
      </c>
      <c r="Z38" s="125">
        <f t="shared" si="51"/>
        <v>0.1779200000000003</v>
      </c>
      <c r="AA38" s="125">
        <f t="shared" si="51"/>
        <v>0.11122000000000032</v>
      </c>
      <c r="AB38" s="125">
        <f t="shared" si="51"/>
        <v>0.19831999999999983</v>
      </c>
      <c r="AC38" s="125">
        <f t="shared" si="51"/>
        <v>8.2969999999999544E-2</v>
      </c>
      <c r="AD38" s="125">
        <f t="shared" si="51"/>
        <v>9.6569999999999823E-2</v>
      </c>
      <c r="AE38" s="125">
        <f t="shared" si="51"/>
        <v>0.20626999999999995</v>
      </c>
      <c r="AF38" s="125">
        <f t="shared" si="51"/>
        <v>9.2869999999999564E-2</v>
      </c>
      <c r="AG38" s="125">
        <f t="shared" si="51"/>
        <v>0.1757200000000001</v>
      </c>
      <c r="AH38" s="125">
        <f t="shared" si="51"/>
        <v>0.20786999999999978</v>
      </c>
      <c r="AI38" s="125">
        <f t="shared" si="51"/>
        <v>0.27127000000000034</v>
      </c>
      <c r="AJ38" s="125">
        <f t="shared" si="51"/>
        <v>0.19571999999999967</v>
      </c>
      <c r="AK38" s="125">
        <f t="shared" si="51"/>
        <v>0.17527000000000026</v>
      </c>
      <c r="AL38" s="125">
        <f>AL31-$B$3-AL34</f>
        <v>6.3069999999999737E-2</v>
      </c>
      <c r="AM38" s="125">
        <f>AM31-$B$3-AM34</f>
        <v>0.19911999999999974</v>
      </c>
      <c r="AN38" s="125">
        <f>AN31-$B$3-AN34</f>
        <v>0.12272000000000016</v>
      </c>
      <c r="AO38" s="86">
        <f t="shared" si="43"/>
        <v>1.9270980000000026</v>
      </c>
      <c r="AP38" s="54">
        <f t="shared" si="43"/>
        <v>2.4858980000000086</v>
      </c>
      <c r="AQ38" s="54">
        <f t="shared" si="43"/>
        <v>2.7398980000000033</v>
      </c>
      <c r="AR38" s="54">
        <f t="shared" si="43"/>
        <v>2.5227279999999905</v>
      </c>
      <c r="AS38" s="54">
        <f t="shared" si="43"/>
        <v>6.2400179999999894</v>
      </c>
      <c r="AT38" s="54">
        <f t="shared" si="43"/>
        <v>4.8836579999999925</v>
      </c>
      <c r="AU38" s="54">
        <f t="shared" si="43"/>
        <v>5.4983380000000039</v>
      </c>
      <c r="AV38" s="54">
        <f t="shared" si="43"/>
        <v>6.2019179999999885</v>
      </c>
      <c r="AW38" s="54">
        <f t="shared" si="43"/>
        <v>1.8026379999999993</v>
      </c>
      <c r="AX38" s="54">
        <f t="shared" si="43"/>
        <v>2.7335479999999954</v>
      </c>
      <c r="AY38" s="54">
        <f t="shared" si="44"/>
        <v>2.7894280000000005</v>
      </c>
      <c r="AZ38" s="54">
        <f t="shared" si="44"/>
        <v>2.5265380000000039</v>
      </c>
      <c r="BA38" s="54">
        <f t="shared" si="44"/>
        <v>3.0446979999999924</v>
      </c>
      <c r="BB38" s="54">
        <f t="shared" si="44"/>
        <v>4.2765980000000088</v>
      </c>
      <c r="BC38" s="54">
        <f t="shared" si="44"/>
        <v>5.5592979999999974</v>
      </c>
      <c r="BD38" s="54">
        <f t="shared" si="44"/>
        <v>5.3560979999999967</v>
      </c>
      <c r="BE38" s="54">
        <f t="shared" si="44"/>
        <v>4.8242219999999865</v>
      </c>
      <c r="BF38" s="54">
        <f t="shared" si="44"/>
        <v>6.7772280000000009</v>
      </c>
      <c r="BG38" s="54">
        <f t="shared" si="44"/>
        <v>6.3492380000000059</v>
      </c>
      <c r="BH38" s="54">
        <f t="shared" si="44"/>
        <v>6.5841880000000002</v>
      </c>
      <c r="BI38" s="54">
        <f t="shared" si="45"/>
        <v>5.800597999999999</v>
      </c>
      <c r="BJ38" s="54">
        <f t="shared" si="45"/>
        <v>5.3891179999999874</v>
      </c>
      <c r="BK38" s="54">
        <f t="shared" si="45"/>
        <v>5.0182779999999942</v>
      </c>
      <c r="BL38" s="54">
        <f t="shared" si="45"/>
        <v>4.5191680000000076</v>
      </c>
      <c r="BM38" s="54">
        <f t="shared" si="45"/>
        <v>2.8249880000000078</v>
      </c>
      <c r="BN38" s="54">
        <f t="shared" si="45"/>
        <v>5.0373279999999951</v>
      </c>
      <c r="BO38" s="54">
        <f t="shared" si="45"/>
        <v>2.1074379999999882</v>
      </c>
      <c r="BP38" s="54">
        <f t="shared" si="45"/>
        <v>2.4528779999999952</v>
      </c>
      <c r="BQ38" s="54">
        <f t="shared" si="45"/>
        <v>5.2392579999999986</v>
      </c>
      <c r="BR38" s="54">
        <f t="shared" si="45"/>
        <v>2.3588979999999888</v>
      </c>
      <c r="BS38" s="54">
        <f t="shared" si="46"/>
        <v>4.4632880000000021</v>
      </c>
      <c r="BT38" s="54">
        <f t="shared" si="46"/>
        <v>5.279897999999994</v>
      </c>
      <c r="BU38" s="54">
        <f t="shared" si="46"/>
        <v>6.8902580000000082</v>
      </c>
      <c r="BV38" s="54">
        <f t="shared" si="46"/>
        <v>4.9712879999999915</v>
      </c>
      <c r="BW38" s="54">
        <f t="shared" si="46"/>
        <v>4.4518580000000068</v>
      </c>
      <c r="BX38" s="54">
        <f t="shared" si="46"/>
        <v>1.6019779999999932</v>
      </c>
      <c r="BY38" s="54" t="e">
        <f>#REF!*25.4</f>
        <v>#REF!</v>
      </c>
      <c r="BZ38" s="54">
        <f t="shared" si="47"/>
        <v>5.0576479999999933</v>
      </c>
      <c r="CA38" s="54">
        <f t="shared" si="47"/>
        <v>3.1170880000000039</v>
      </c>
    </row>
    <row r="39" spans="1:80">
      <c r="A39" s="1192"/>
      <c r="B39" s="1192"/>
    </row>
    <row r="40" spans="1:80">
      <c r="A40" s="1189" t="s">
        <v>517</v>
      </c>
      <c r="B40" s="1189"/>
    </row>
    <row r="41" spans="1:80" ht="13" thickBot="1">
      <c r="A41" s="1181"/>
      <c r="B41" s="1181"/>
    </row>
    <row r="42" spans="1:80" ht="13" thickBot="1">
      <c r="A42" s="246" t="s">
        <v>472</v>
      </c>
      <c r="B42" s="247">
        <v>16.225000000000001</v>
      </c>
      <c r="C42" s="88" t="s">
        <v>632</v>
      </c>
    </row>
    <row r="43" spans="1:80" ht="13" thickBot="1">
      <c r="A43" s="248" t="s">
        <v>474</v>
      </c>
      <c r="B43" s="247">
        <v>14.225</v>
      </c>
      <c r="C43" s="88" t="s">
        <v>632</v>
      </c>
      <c r="D43" s="83"/>
    </row>
    <row r="44" spans="1:80" ht="13" thickBot="1">
      <c r="A44" s="249" t="s">
        <v>475</v>
      </c>
      <c r="B44" s="250">
        <v>12.225</v>
      </c>
      <c r="C44" s="88" t="s">
        <v>632</v>
      </c>
    </row>
    <row r="45" spans="1:80" ht="13" thickBot="1">
      <c r="A45" s="1251"/>
      <c r="B45" s="1252"/>
      <c r="C45" s="1184" t="s">
        <v>618</v>
      </c>
      <c r="D45" s="1214"/>
      <c r="E45" s="1214"/>
      <c r="F45" s="1214"/>
      <c r="G45" s="1214"/>
      <c r="H45" s="1214"/>
      <c r="I45" s="1214"/>
      <c r="J45" s="1214"/>
      <c r="K45" s="1214"/>
      <c r="L45" s="1214"/>
      <c r="M45" s="1214"/>
      <c r="N45" s="1214"/>
      <c r="O45" s="1214"/>
      <c r="P45" s="1214"/>
      <c r="Q45" s="1214"/>
      <c r="R45" s="1214"/>
      <c r="S45" s="1214"/>
      <c r="T45" s="1214"/>
      <c r="U45" s="1214"/>
      <c r="V45" s="1214"/>
      <c r="W45" s="1214"/>
      <c r="X45" s="1214"/>
      <c r="Y45" s="1214"/>
      <c r="Z45" s="1214"/>
      <c r="AA45" s="1214"/>
      <c r="AB45" s="1214"/>
      <c r="AC45" s="1214"/>
      <c r="AD45" s="1214"/>
      <c r="AE45" s="1214"/>
      <c r="AF45" s="1214"/>
      <c r="AG45" s="1214"/>
      <c r="AH45" s="1214"/>
      <c r="AI45" s="1214"/>
      <c r="AJ45" s="1214"/>
      <c r="AK45" s="1214"/>
      <c r="AL45" s="1214"/>
      <c r="AM45" s="1214"/>
      <c r="AN45" s="1185"/>
      <c r="AO45" s="1184" t="s">
        <v>619</v>
      </c>
      <c r="AP45" s="1214"/>
      <c r="AQ45" s="1214"/>
      <c r="AR45" s="1214"/>
      <c r="AS45" s="1214"/>
      <c r="AT45" s="1214"/>
      <c r="AU45" s="1214"/>
      <c r="AV45" s="1214"/>
      <c r="AW45" s="1214"/>
      <c r="AX45" s="1214"/>
      <c r="AY45" s="1214"/>
      <c r="AZ45" s="1214"/>
      <c r="BA45" s="1214"/>
      <c r="BB45" s="1214"/>
      <c r="BC45" s="1214"/>
      <c r="BD45" s="1214"/>
      <c r="BE45" s="1214"/>
      <c r="BF45" s="1214"/>
      <c r="BG45" s="1214"/>
      <c r="BH45" s="1214"/>
      <c r="BI45" s="1214"/>
      <c r="BJ45" s="1214"/>
      <c r="BK45" s="1214"/>
      <c r="BL45" s="1214"/>
      <c r="BM45" s="1214"/>
      <c r="BN45" s="1214"/>
      <c r="BO45" s="1214"/>
      <c r="BP45" s="1214"/>
      <c r="BQ45" s="1214"/>
      <c r="BR45" s="1214"/>
      <c r="BS45" s="1214"/>
      <c r="BT45" s="1214"/>
      <c r="BU45" s="1214"/>
      <c r="BV45" s="1214"/>
      <c r="BW45" s="1214"/>
      <c r="BX45" s="1214"/>
      <c r="BY45" s="1214"/>
      <c r="BZ45" s="1214"/>
      <c r="CA45" s="1185"/>
    </row>
    <row r="46" spans="1:80" ht="13" thickBot="1">
      <c r="A46" s="1253" t="s">
        <v>637</v>
      </c>
      <c r="B46" s="1254"/>
      <c r="C46" s="251" t="s">
        <v>598</v>
      </c>
      <c r="D46" s="252" t="s">
        <v>600</v>
      </c>
      <c r="E46" s="252" t="s">
        <v>596</v>
      </c>
      <c r="F46" s="252" t="s">
        <v>678</v>
      </c>
      <c r="G46" s="13" t="s">
        <v>597</v>
      </c>
      <c r="H46" s="252" t="s">
        <v>681</v>
      </c>
      <c r="I46" s="252" t="s">
        <v>532</v>
      </c>
      <c r="J46" s="252" t="s">
        <v>602</v>
      </c>
      <c r="K46" s="252" t="s">
        <v>605</v>
      </c>
      <c r="L46" s="252" t="s">
        <v>683</v>
      </c>
      <c r="M46" s="252" t="s">
        <v>411</v>
      </c>
      <c r="N46" s="252" t="s">
        <v>684</v>
      </c>
      <c r="O46" s="252" t="s">
        <v>603</v>
      </c>
      <c r="P46" s="252" t="s">
        <v>614</v>
      </c>
      <c r="Q46" s="252" t="s">
        <v>675</v>
      </c>
      <c r="R46" s="252" t="s">
        <v>608</v>
      </c>
      <c r="S46" s="252" t="s">
        <v>606</v>
      </c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81"/>
      <c r="AM46" s="181"/>
      <c r="AN46" s="14"/>
      <c r="AO46" s="35" t="str">
        <f t="shared" ref="AO46:BX46" si="52">C46</f>
        <v>519</v>
      </c>
      <c r="AP46" s="36" t="str">
        <f t="shared" si="52"/>
        <v>531</v>
      </c>
      <c r="AQ46" s="36" t="str">
        <f t="shared" si="52"/>
        <v>533</v>
      </c>
      <c r="AR46" s="36" t="str">
        <f t="shared" si="52"/>
        <v>503</v>
      </c>
      <c r="AS46" s="36" t="str">
        <f t="shared" si="52"/>
        <v>532</v>
      </c>
      <c r="AT46" s="36" t="str">
        <f t="shared" si="52"/>
        <v>506</v>
      </c>
      <c r="AU46" s="36" t="str">
        <f t="shared" si="52"/>
        <v>508</v>
      </c>
      <c r="AV46" s="36" t="str">
        <f t="shared" si="52"/>
        <v>521</v>
      </c>
      <c r="AW46" s="36" t="str">
        <f t="shared" si="52"/>
        <v>523</v>
      </c>
      <c r="AX46" s="36" t="str">
        <f t="shared" si="52"/>
        <v>516</v>
      </c>
      <c r="AY46" s="36" t="str">
        <f t="shared" si="52"/>
        <v>535</v>
      </c>
      <c r="AZ46" s="36" t="str">
        <f t="shared" si="52"/>
        <v>522</v>
      </c>
      <c r="BA46" s="36" t="str">
        <f t="shared" si="52"/>
        <v>524</v>
      </c>
      <c r="BB46" s="36" t="str">
        <f t="shared" si="52"/>
        <v>526</v>
      </c>
      <c r="BC46" s="36" t="str">
        <f t="shared" si="52"/>
        <v>502</v>
      </c>
      <c r="BD46" s="36" t="str">
        <f t="shared" si="52"/>
        <v>515</v>
      </c>
      <c r="BE46" s="36" t="str">
        <f t="shared" si="52"/>
        <v>514</v>
      </c>
      <c r="BF46" s="36">
        <f t="shared" si="52"/>
        <v>0</v>
      </c>
      <c r="BG46" s="36">
        <f t="shared" si="52"/>
        <v>0</v>
      </c>
      <c r="BH46" s="36">
        <f t="shared" si="52"/>
        <v>0</v>
      </c>
      <c r="BI46" s="36">
        <f t="shared" si="52"/>
        <v>0</v>
      </c>
      <c r="BJ46" s="36">
        <f t="shared" si="52"/>
        <v>0</v>
      </c>
      <c r="BK46" s="36">
        <f t="shared" si="52"/>
        <v>0</v>
      </c>
      <c r="BL46" s="36">
        <f t="shared" si="52"/>
        <v>0</v>
      </c>
      <c r="BM46" s="36">
        <f t="shared" si="52"/>
        <v>0</v>
      </c>
      <c r="BN46" s="36">
        <f t="shared" si="52"/>
        <v>0</v>
      </c>
      <c r="BO46" s="36">
        <f t="shared" si="52"/>
        <v>0</v>
      </c>
      <c r="BP46" s="36">
        <f t="shared" si="52"/>
        <v>0</v>
      </c>
      <c r="BQ46" s="36">
        <f t="shared" si="52"/>
        <v>0</v>
      </c>
      <c r="BR46" s="36">
        <f t="shared" si="52"/>
        <v>0</v>
      </c>
      <c r="BS46" s="36">
        <f t="shared" si="52"/>
        <v>0</v>
      </c>
      <c r="BT46" s="36">
        <f t="shared" si="52"/>
        <v>0</v>
      </c>
      <c r="BU46" s="36">
        <f t="shared" si="52"/>
        <v>0</v>
      </c>
      <c r="BV46" s="36">
        <f t="shared" si="52"/>
        <v>0</v>
      </c>
      <c r="BW46" s="36">
        <f t="shared" si="52"/>
        <v>0</v>
      </c>
      <c r="BX46" s="36">
        <f t="shared" si="52"/>
        <v>0</v>
      </c>
      <c r="BY46" s="36" t="e">
        <f>#REF!</f>
        <v>#REF!</v>
      </c>
      <c r="BZ46" s="36">
        <f>AM46</f>
        <v>0</v>
      </c>
      <c r="CA46" s="36">
        <f>AN46</f>
        <v>0</v>
      </c>
    </row>
    <row r="47" spans="1:80">
      <c r="A47" s="1255" t="s">
        <v>466</v>
      </c>
      <c r="B47" s="1256"/>
      <c r="C47" s="147">
        <v>5.8110999999999997</v>
      </c>
      <c r="D47" s="156">
        <v>5.8308999999999997</v>
      </c>
      <c r="E47" s="156">
        <v>5.7896999999999998</v>
      </c>
      <c r="F47" s="156">
        <v>5.8170000000000002</v>
      </c>
      <c r="G47" s="156">
        <v>5.8202999999999996</v>
      </c>
      <c r="H47" s="156">
        <v>5.8120000000000003</v>
      </c>
      <c r="I47" s="156">
        <v>5.8113000000000001</v>
      </c>
      <c r="J47" s="156">
        <v>5.8143000000000002</v>
      </c>
      <c r="K47" s="156">
        <v>5.8140999999999998</v>
      </c>
      <c r="L47" s="156">
        <v>5.8033000000000001</v>
      </c>
      <c r="M47" s="276">
        <v>5.8102</v>
      </c>
      <c r="N47" s="276">
        <v>5.8217999999999996</v>
      </c>
      <c r="O47" s="276">
        <v>5.7986000000000004</v>
      </c>
      <c r="P47" s="276">
        <v>5.8162000000000003</v>
      </c>
      <c r="Q47" s="276">
        <v>5.8067000000000002</v>
      </c>
      <c r="R47" s="276">
        <v>5.8</v>
      </c>
      <c r="S47" s="156">
        <v>5.8170999999999999</v>
      </c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82"/>
      <c r="AM47" s="182"/>
      <c r="AN47" s="17"/>
      <c r="AO47" s="38">
        <f t="shared" ref="AO47:AX50" si="53">C47*25.4</f>
        <v>147.60193999999998</v>
      </c>
      <c r="AP47" s="39">
        <f t="shared" si="53"/>
        <v>148.10485999999997</v>
      </c>
      <c r="AQ47" s="39">
        <f t="shared" si="53"/>
        <v>147.05838</v>
      </c>
      <c r="AR47" s="39">
        <f t="shared" si="53"/>
        <v>147.7518</v>
      </c>
      <c r="AS47" s="39">
        <f t="shared" si="53"/>
        <v>147.83561999999998</v>
      </c>
      <c r="AT47" s="39">
        <f t="shared" si="53"/>
        <v>147.62479999999999</v>
      </c>
      <c r="AU47" s="39">
        <f t="shared" si="53"/>
        <v>147.60702000000001</v>
      </c>
      <c r="AV47" s="39">
        <f t="shared" si="53"/>
        <v>147.68322000000001</v>
      </c>
      <c r="AW47" s="39">
        <f t="shared" si="53"/>
        <v>147.67813999999998</v>
      </c>
      <c r="AX47" s="39">
        <f t="shared" si="53"/>
        <v>147.40382</v>
      </c>
      <c r="AY47" s="39">
        <f t="shared" ref="AY47:BH50" si="54">M47*25.4</f>
        <v>147.57908</v>
      </c>
      <c r="AZ47" s="39">
        <f t="shared" si="54"/>
        <v>147.87371999999999</v>
      </c>
      <c r="BA47" s="39">
        <f t="shared" si="54"/>
        <v>147.28443999999999</v>
      </c>
      <c r="BB47" s="39">
        <f t="shared" si="54"/>
        <v>147.73148</v>
      </c>
      <c r="BC47" s="39">
        <f t="shared" si="54"/>
        <v>147.49018000000001</v>
      </c>
      <c r="BD47" s="39">
        <f t="shared" si="54"/>
        <v>147.32</v>
      </c>
      <c r="BE47" s="39">
        <f t="shared" si="54"/>
        <v>147.75433999999998</v>
      </c>
      <c r="BF47" s="39">
        <f t="shared" si="54"/>
        <v>0</v>
      </c>
      <c r="BG47" s="39">
        <f t="shared" si="54"/>
        <v>0</v>
      </c>
      <c r="BH47" s="39">
        <f t="shared" si="54"/>
        <v>0</v>
      </c>
      <c r="BI47" s="39">
        <f t="shared" ref="BI47:BR50" si="55">W47*25.4</f>
        <v>0</v>
      </c>
      <c r="BJ47" s="39">
        <f t="shared" si="55"/>
        <v>0</v>
      </c>
      <c r="BK47" s="39">
        <f t="shared" si="55"/>
        <v>0</v>
      </c>
      <c r="BL47" s="39">
        <f t="shared" si="55"/>
        <v>0</v>
      </c>
      <c r="BM47" s="39">
        <f t="shared" si="55"/>
        <v>0</v>
      </c>
      <c r="BN47" s="39">
        <f t="shared" si="55"/>
        <v>0</v>
      </c>
      <c r="BO47" s="39">
        <f t="shared" si="55"/>
        <v>0</v>
      </c>
      <c r="BP47" s="39">
        <f t="shared" si="55"/>
        <v>0</v>
      </c>
      <c r="BQ47" s="39">
        <f t="shared" si="55"/>
        <v>0</v>
      </c>
      <c r="BR47" s="39">
        <f t="shared" si="55"/>
        <v>0</v>
      </c>
      <c r="BS47" s="39">
        <f t="shared" ref="BS47:BX50" si="56">AG47*25.4</f>
        <v>0</v>
      </c>
      <c r="BT47" s="39">
        <f t="shared" si="56"/>
        <v>0</v>
      </c>
      <c r="BU47" s="39">
        <f t="shared" si="56"/>
        <v>0</v>
      </c>
      <c r="BV47" s="39">
        <f t="shared" si="56"/>
        <v>0</v>
      </c>
      <c r="BW47" s="39">
        <f t="shared" si="56"/>
        <v>0</v>
      </c>
      <c r="BX47" s="39">
        <f t="shared" si="56"/>
        <v>0</v>
      </c>
      <c r="BY47" s="39" t="e">
        <f>#REF!*25.4</f>
        <v>#REF!</v>
      </c>
      <c r="BZ47" s="39">
        <f t="shared" ref="BZ47:CA50" si="57">AM47*25.4</f>
        <v>0</v>
      </c>
      <c r="CA47" s="39">
        <f t="shared" si="57"/>
        <v>0</v>
      </c>
    </row>
    <row r="48" spans="1:80">
      <c r="A48" s="1257" t="s">
        <v>463</v>
      </c>
      <c r="B48" s="1258"/>
      <c r="C48" s="137">
        <v>0.8155</v>
      </c>
      <c r="D48" s="138">
        <v>0.82630000000000003</v>
      </c>
      <c r="E48" s="138">
        <v>0.8458</v>
      </c>
      <c r="F48" s="138">
        <v>0.95069999999999999</v>
      </c>
      <c r="G48" s="138">
        <v>0.98780000000000001</v>
      </c>
      <c r="H48" s="138">
        <v>0.85260000000000002</v>
      </c>
      <c r="I48" s="138">
        <v>0.83030000000000004</v>
      </c>
      <c r="J48" s="138">
        <v>0.99939999999999996</v>
      </c>
      <c r="K48" s="138">
        <v>0.97250000000000003</v>
      </c>
      <c r="L48" s="138">
        <v>0.83009999999999995</v>
      </c>
      <c r="M48" s="266">
        <v>0.98440000000000005</v>
      </c>
      <c r="N48" s="266">
        <v>0.98480000000000001</v>
      </c>
      <c r="O48" s="266">
        <v>0.94230000000000003</v>
      </c>
      <c r="P48" s="266">
        <v>0.92010000000000003</v>
      </c>
      <c r="Q48" s="266">
        <v>0.85770000000000002</v>
      </c>
      <c r="R48" s="266">
        <v>0.92159999999999997</v>
      </c>
      <c r="S48" s="266">
        <v>1.0185999999999999</v>
      </c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11"/>
      <c r="AM48" s="111"/>
      <c r="AN48" s="20"/>
      <c r="AO48" s="41">
        <f t="shared" si="53"/>
        <v>20.713699999999999</v>
      </c>
      <c r="AP48" s="42">
        <f t="shared" si="53"/>
        <v>20.988019999999999</v>
      </c>
      <c r="AQ48" s="42">
        <f t="shared" si="53"/>
        <v>21.483319999999999</v>
      </c>
      <c r="AR48" s="42">
        <f t="shared" si="53"/>
        <v>24.147779999999997</v>
      </c>
      <c r="AS48" s="42">
        <f t="shared" si="53"/>
        <v>25.090119999999999</v>
      </c>
      <c r="AT48" s="42">
        <f t="shared" si="53"/>
        <v>21.656040000000001</v>
      </c>
      <c r="AU48" s="42">
        <f t="shared" si="53"/>
        <v>21.08962</v>
      </c>
      <c r="AV48" s="42">
        <f t="shared" si="53"/>
        <v>25.384759999999996</v>
      </c>
      <c r="AW48" s="42">
        <f t="shared" si="53"/>
        <v>24.701499999999999</v>
      </c>
      <c r="AX48" s="42">
        <f t="shared" si="53"/>
        <v>21.084539999999997</v>
      </c>
      <c r="AY48" s="42">
        <f t="shared" si="54"/>
        <v>25.00376</v>
      </c>
      <c r="AZ48" s="42">
        <f t="shared" si="54"/>
        <v>25.013919999999999</v>
      </c>
      <c r="BA48" s="42">
        <f t="shared" si="54"/>
        <v>23.934419999999999</v>
      </c>
      <c r="BB48" s="42">
        <f t="shared" si="54"/>
        <v>23.370539999999998</v>
      </c>
      <c r="BC48" s="42">
        <f t="shared" si="54"/>
        <v>21.78558</v>
      </c>
      <c r="BD48" s="42">
        <f t="shared" si="54"/>
        <v>23.408639999999998</v>
      </c>
      <c r="BE48" s="42">
        <f t="shared" si="54"/>
        <v>25.872439999999997</v>
      </c>
      <c r="BF48" s="42">
        <f t="shared" si="54"/>
        <v>0</v>
      </c>
      <c r="BG48" s="42">
        <f t="shared" si="54"/>
        <v>0</v>
      </c>
      <c r="BH48" s="42">
        <f t="shared" si="54"/>
        <v>0</v>
      </c>
      <c r="BI48" s="42">
        <f t="shared" si="55"/>
        <v>0</v>
      </c>
      <c r="BJ48" s="42">
        <f t="shared" si="55"/>
        <v>0</v>
      </c>
      <c r="BK48" s="42">
        <f t="shared" si="55"/>
        <v>0</v>
      </c>
      <c r="BL48" s="42">
        <f t="shared" si="55"/>
        <v>0</v>
      </c>
      <c r="BM48" s="42">
        <f t="shared" si="55"/>
        <v>0</v>
      </c>
      <c r="BN48" s="42">
        <f t="shared" si="55"/>
        <v>0</v>
      </c>
      <c r="BO48" s="42">
        <f t="shared" si="55"/>
        <v>0</v>
      </c>
      <c r="BP48" s="42">
        <f t="shared" si="55"/>
        <v>0</v>
      </c>
      <c r="BQ48" s="42">
        <f t="shared" si="55"/>
        <v>0</v>
      </c>
      <c r="BR48" s="42">
        <f t="shared" si="55"/>
        <v>0</v>
      </c>
      <c r="BS48" s="42">
        <f t="shared" si="56"/>
        <v>0</v>
      </c>
      <c r="BT48" s="42">
        <f t="shared" si="56"/>
        <v>0</v>
      </c>
      <c r="BU48" s="42">
        <f t="shared" si="56"/>
        <v>0</v>
      </c>
      <c r="BV48" s="42">
        <f t="shared" si="56"/>
        <v>0</v>
      </c>
      <c r="BW48" s="42">
        <f t="shared" si="56"/>
        <v>0</v>
      </c>
      <c r="BX48" s="42">
        <f t="shared" si="56"/>
        <v>0</v>
      </c>
      <c r="BY48" s="42" t="e">
        <f>#REF!*25.4</f>
        <v>#REF!</v>
      </c>
      <c r="BZ48" s="42">
        <f t="shared" si="57"/>
        <v>0</v>
      </c>
      <c r="CA48" s="42">
        <f t="shared" si="57"/>
        <v>0</v>
      </c>
    </row>
    <row r="49" spans="1:79">
      <c r="A49" s="1257" t="s">
        <v>465</v>
      </c>
      <c r="B49" s="1258"/>
      <c r="C49" s="137">
        <v>1.5569999999999999</v>
      </c>
      <c r="D49" s="138">
        <v>1.5788</v>
      </c>
      <c r="E49" s="138">
        <v>1.5753999999999999</v>
      </c>
      <c r="F49" s="138">
        <v>1.6890000000000001</v>
      </c>
      <c r="G49" s="138">
        <v>1.6963999999999999</v>
      </c>
      <c r="H49" s="138">
        <v>1.5878000000000001</v>
      </c>
      <c r="I49" s="138">
        <v>1.5765</v>
      </c>
      <c r="J49" s="138">
        <v>1.7451000000000001</v>
      </c>
      <c r="K49" s="138">
        <v>1.7134</v>
      </c>
      <c r="L49" s="138">
        <v>1.5669999999999999</v>
      </c>
      <c r="M49" s="266">
        <v>1.7151000000000001</v>
      </c>
      <c r="N49" s="266">
        <v>1.7244999999999999</v>
      </c>
      <c r="O49" s="266">
        <v>1.6752</v>
      </c>
      <c r="P49" s="266">
        <v>1.6740999999999999</v>
      </c>
      <c r="Q49" s="266">
        <v>1.607</v>
      </c>
      <c r="R49" s="266">
        <v>1.6580999999999999</v>
      </c>
      <c r="S49" s="266">
        <v>1.7527999999999999</v>
      </c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11"/>
      <c r="AM49" s="111"/>
      <c r="AN49" s="20"/>
      <c r="AO49" s="41">
        <f t="shared" si="53"/>
        <v>39.547799999999995</v>
      </c>
      <c r="AP49" s="42">
        <f t="shared" si="53"/>
        <v>40.101520000000001</v>
      </c>
      <c r="AQ49" s="42">
        <f t="shared" si="53"/>
        <v>40.015159999999995</v>
      </c>
      <c r="AR49" s="42">
        <f t="shared" si="53"/>
        <v>42.900599999999997</v>
      </c>
      <c r="AS49" s="42">
        <f t="shared" si="53"/>
        <v>43.088559999999994</v>
      </c>
      <c r="AT49" s="42">
        <f t="shared" si="53"/>
        <v>40.330120000000001</v>
      </c>
      <c r="AU49" s="42">
        <f t="shared" si="53"/>
        <v>40.043099999999995</v>
      </c>
      <c r="AV49" s="42">
        <f t="shared" si="53"/>
        <v>44.325539999999997</v>
      </c>
      <c r="AW49" s="42">
        <f t="shared" si="53"/>
        <v>43.520359999999997</v>
      </c>
      <c r="AX49" s="42">
        <f t="shared" si="53"/>
        <v>39.801799999999993</v>
      </c>
      <c r="AY49" s="42">
        <f t="shared" si="54"/>
        <v>43.563539999999996</v>
      </c>
      <c r="AZ49" s="42">
        <f t="shared" si="54"/>
        <v>43.802299999999995</v>
      </c>
      <c r="BA49" s="42">
        <f t="shared" si="54"/>
        <v>42.550080000000001</v>
      </c>
      <c r="BB49" s="42">
        <f t="shared" si="54"/>
        <v>42.522139999999993</v>
      </c>
      <c r="BC49" s="42">
        <f t="shared" si="54"/>
        <v>40.817799999999998</v>
      </c>
      <c r="BD49" s="42">
        <f t="shared" si="54"/>
        <v>42.115739999999995</v>
      </c>
      <c r="BE49" s="42">
        <f t="shared" si="54"/>
        <v>44.521119999999996</v>
      </c>
      <c r="BF49" s="42">
        <f t="shared" si="54"/>
        <v>0</v>
      </c>
      <c r="BG49" s="42">
        <f t="shared" si="54"/>
        <v>0</v>
      </c>
      <c r="BH49" s="42">
        <f t="shared" si="54"/>
        <v>0</v>
      </c>
      <c r="BI49" s="42">
        <f t="shared" si="55"/>
        <v>0</v>
      </c>
      <c r="BJ49" s="42">
        <f t="shared" si="55"/>
        <v>0</v>
      </c>
      <c r="BK49" s="42">
        <f t="shared" si="55"/>
        <v>0</v>
      </c>
      <c r="BL49" s="42">
        <f t="shared" si="55"/>
        <v>0</v>
      </c>
      <c r="BM49" s="42">
        <f t="shared" si="55"/>
        <v>0</v>
      </c>
      <c r="BN49" s="42">
        <f t="shared" si="55"/>
        <v>0</v>
      </c>
      <c r="BO49" s="42">
        <f t="shared" si="55"/>
        <v>0</v>
      </c>
      <c r="BP49" s="42">
        <f t="shared" si="55"/>
        <v>0</v>
      </c>
      <c r="BQ49" s="42">
        <f t="shared" si="55"/>
        <v>0</v>
      </c>
      <c r="BR49" s="42">
        <f t="shared" si="55"/>
        <v>0</v>
      </c>
      <c r="BS49" s="42">
        <f t="shared" si="56"/>
        <v>0</v>
      </c>
      <c r="BT49" s="42">
        <f t="shared" si="56"/>
        <v>0</v>
      </c>
      <c r="BU49" s="42">
        <f t="shared" si="56"/>
        <v>0</v>
      </c>
      <c r="BV49" s="42">
        <f t="shared" si="56"/>
        <v>0</v>
      </c>
      <c r="BW49" s="42">
        <f t="shared" si="56"/>
        <v>0</v>
      </c>
      <c r="BX49" s="42">
        <f t="shared" si="56"/>
        <v>0</v>
      </c>
      <c r="BY49" s="42" t="e">
        <f>#REF!*25.4</f>
        <v>#REF!</v>
      </c>
      <c r="BZ49" s="42">
        <f t="shared" si="57"/>
        <v>0</v>
      </c>
      <c r="CA49" s="42">
        <f t="shared" si="57"/>
        <v>0</v>
      </c>
    </row>
    <row r="50" spans="1:79" ht="13" thickBot="1">
      <c r="A50" s="1243" t="s">
        <v>464</v>
      </c>
      <c r="B50" s="1259"/>
      <c r="C50" s="230">
        <v>2.3391999999999999</v>
      </c>
      <c r="D50" s="234">
        <v>2.3592</v>
      </c>
      <c r="E50" s="234">
        <v>2.3591000000000002</v>
      </c>
      <c r="F50" s="234">
        <v>2.4438</v>
      </c>
      <c r="G50" s="234">
        <v>2.4748000000000001</v>
      </c>
      <c r="H50" s="234">
        <v>2.3723000000000001</v>
      </c>
      <c r="I50" s="234">
        <v>2.3416000000000001</v>
      </c>
      <c r="J50" s="234">
        <v>2.4933000000000001</v>
      </c>
      <c r="K50" s="234">
        <v>2.4542000000000002</v>
      </c>
      <c r="L50" s="234">
        <v>2.3315999999999999</v>
      </c>
      <c r="M50" s="266">
        <v>2.4792999999999998</v>
      </c>
      <c r="N50" s="266">
        <v>2.4643999999999999</v>
      </c>
      <c r="O50" s="266">
        <v>2.4434</v>
      </c>
      <c r="P50" s="266">
        <v>2.4344000000000001</v>
      </c>
      <c r="Q50" s="266">
        <v>2.3902999999999999</v>
      </c>
      <c r="R50" s="266">
        <v>2.4428000000000001</v>
      </c>
      <c r="S50" s="266">
        <v>2.5089999999999999</v>
      </c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183"/>
      <c r="AM50" s="183"/>
      <c r="AN50" s="24"/>
      <c r="AO50" s="44">
        <f t="shared" si="53"/>
        <v>59.415679999999995</v>
      </c>
      <c r="AP50" s="45">
        <f t="shared" si="53"/>
        <v>59.923679999999997</v>
      </c>
      <c r="AQ50" s="45">
        <f t="shared" si="53"/>
        <v>59.921140000000001</v>
      </c>
      <c r="AR50" s="45">
        <f t="shared" si="53"/>
        <v>62.072519999999997</v>
      </c>
      <c r="AS50" s="45">
        <f t="shared" si="53"/>
        <v>62.859920000000002</v>
      </c>
      <c r="AT50" s="45">
        <f t="shared" si="53"/>
        <v>60.256419999999999</v>
      </c>
      <c r="AU50" s="45">
        <f t="shared" si="53"/>
        <v>59.476640000000003</v>
      </c>
      <c r="AV50" s="45">
        <f t="shared" si="53"/>
        <v>63.329819999999998</v>
      </c>
      <c r="AW50" s="45">
        <f t="shared" si="53"/>
        <v>62.336680000000001</v>
      </c>
      <c r="AX50" s="45">
        <f t="shared" si="53"/>
        <v>59.222639999999991</v>
      </c>
      <c r="AY50" s="45">
        <f t="shared" si="54"/>
        <v>62.974219999999995</v>
      </c>
      <c r="AZ50" s="45">
        <f t="shared" si="54"/>
        <v>62.595759999999991</v>
      </c>
      <c r="BA50" s="45">
        <f t="shared" si="54"/>
        <v>62.062359999999998</v>
      </c>
      <c r="BB50" s="45">
        <f t="shared" si="54"/>
        <v>61.833759999999998</v>
      </c>
      <c r="BC50" s="45">
        <f t="shared" si="54"/>
        <v>60.713619999999992</v>
      </c>
      <c r="BD50" s="45">
        <f t="shared" si="54"/>
        <v>62.04712</v>
      </c>
      <c r="BE50" s="45">
        <f t="shared" si="54"/>
        <v>63.728599999999993</v>
      </c>
      <c r="BF50" s="45">
        <f t="shared" si="54"/>
        <v>0</v>
      </c>
      <c r="BG50" s="45">
        <f t="shared" si="54"/>
        <v>0</v>
      </c>
      <c r="BH50" s="45">
        <f t="shared" si="54"/>
        <v>0</v>
      </c>
      <c r="BI50" s="45">
        <f t="shared" si="55"/>
        <v>0</v>
      </c>
      <c r="BJ50" s="45">
        <f t="shared" si="55"/>
        <v>0</v>
      </c>
      <c r="BK50" s="45">
        <f t="shared" si="55"/>
        <v>0</v>
      </c>
      <c r="BL50" s="45">
        <f t="shared" si="55"/>
        <v>0</v>
      </c>
      <c r="BM50" s="45">
        <f t="shared" si="55"/>
        <v>0</v>
      </c>
      <c r="BN50" s="45">
        <f t="shared" si="55"/>
        <v>0</v>
      </c>
      <c r="BO50" s="45">
        <f t="shared" si="55"/>
        <v>0</v>
      </c>
      <c r="BP50" s="45">
        <f t="shared" si="55"/>
        <v>0</v>
      </c>
      <c r="BQ50" s="45">
        <f t="shared" si="55"/>
        <v>0</v>
      </c>
      <c r="BR50" s="45">
        <f t="shared" si="55"/>
        <v>0</v>
      </c>
      <c r="BS50" s="45">
        <f t="shared" si="56"/>
        <v>0</v>
      </c>
      <c r="BT50" s="45">
        <f t="shared" si="56"/>
        <v>0</v>
      </c>
      <c r="BU50" s="45">
        <f t="shared" si="56"/>
        <v>0</v>
      </c>
      <c r="BV50" s="45">
        <f t="shared" si="56"/>
        <v>0</v>
      </c>
      <c r="BW50" s="45">
        <f t="shared" si="56"/>
        <v>0</v>
      </c>
      <c r="BX50" s="45">
        <f t="shared" si="56"/>
        <v>0</v>
      </c>
      <c r="BY50" s="45" t="e">
        <f>#REF!*25.4</f>
        <v>#REF!</v>
      </c>
      <c r="BZ50" s="45">
        <f t="shared" si="57"/>
        <v>0</v>
      </c>
      <c r="CA50" s="45">
        <f t="shared" si="57"/>
        <v>0</v>
      </c>
    </row>
    <row r="51" spans="1:79">
      <c r="A51" s="1192"/>
      <c r="B51" s="1192"/>
    </row>
    <row r="52" spans="1:79">
      <c r="A52" s="1189" t="s">
        <v>467</v>
      </c>
      <c r="B52" s="1189"/>
    </row>
    <row r="53" spans="1:79" ht="13" thickBot="1">
      <c r="A53" s="1181"/>
      <c r="B53" s="1181"/>
    </row>
    <row r="54" spans="1:79" ht="13" thickBot="1">
      <c r="A54" s="75" t="s">
        <v>471</v>
      </c>
      <c r="B54" s="32">
        <v>22.222999999999999</v>
      </c>
      <c r="C54" s="88" t="s">
        <v>632</v>
      </c>
    </row>
    <row r="55" spans="1:79" ht="13" thickBot="1">
      <c r="A55" s="135" t="s">
        <v>388</v>
      </c>
      <c r="B55" s="136">
        <f>(B54-B4)/B4</f>
        <v>0.21936899862825773</v>
      </c>
      <c r="C55" s="88"/>
    </row>
    <row r="56" spans="1:79" ht="13" thickBot="1">
      <c r="A56" s="1184"/>
      <c r="B56" s="1185"/>
      <c r="C56" s="1202" t="s">
        <v>618</v>
      </c>
      <c r="D56" s="1203"/>
      <c r="E56" s="1203"/>
      <c r="F56" s="1203"/>
      <c r="G56" s="1203"/>
      <c r="H56" s="1203"/>
      <c r="I56" s="1203"/>
      <c r="J56" s="1203"/>
      <c r="K56" s="1203"/>
      <c r="L56" s="1203"/>
      <c r="M56" s="1203"/>
      <c r="N56" s="1203"/>
      <c r="O56" s="1203"/>
      <c r="P56" s="1203"/>
      <c r="Q56" s="1203"/>
      <c r="R56" s="1203"/>
      <c r="S56" s="1203"/>
      <c r="T56" s="1203"/>
      <c r="U56" s="1203"/>
      <c r="V56" s="1203"/>
      <c r="W56" s="1203"/>
      <c r="X56" s="1203"/>
      <c r="Y56" s="1203"/>
      <c r="Z56" s="1203"/>
      <c r="AA56" s="1203"/>
      <c r="AB56" s="1203"/>
      <c r="AC56" s="1203"/>
      <c r="AD56" s="1203"/>
      <c r="AE56" s="1203"/>
      <c r="AF56" s="1203"/>
      <c r="AG56" s="1203"/>
      <c r="AH56" s="1203"/>
      <c r="AI56" s="1203"/>
      <c r="AJ56" s="1203"/>
      <c r="AK56" s="1203"/>
      <c r="AL56" s="1203"/>
      <c r="AM56" s="1203"/>
      <c r="AN56" s="1204"/>
      <c r="AO56" s="1184" t="s">
        <v>619</v>
      </c>
      <c r="AP56" s="1214"/>
      <c r="AQ56" s="1214"/>
      <c r="AR56" s="1214"/>
      <c r="AS56" s="1214"/>
      <c r="AT56" s="1214"/>
      <c r="AU56" s="1214"/>
      <c r="AV56" s="1214"/>
      <c r="AW56" s="1214"/>
      <c r="AX56" s="1214"/>
      <c r="AY56" s="1214"/>
      <c r="AZ56" s="1214"/>
      <c r="BA56" s="1214"/>
      <c r="BB56" s="1214"/>
      <c r="BC56" s="1214"/>
      <c r="BD56" s="1214"/>
      <c r="BE56" s="1214"/>
      <c r="BF56" s="1214"/>
      <c r="BG56" s="1214"/>
      <c r="BH56" s="1214"/>
      <c r="BI56" s="1214"/>
      <c r="BJ56" s="1214"/>
      <c r="BK56" s="1214"/>
      <c r="BL56" s="1214"/>
      <c r="BM56" s="1214"/>
      <c r="BN56" s="1214"/>
      <c r="BO56" s="1214"/>
      <c r="BP56" s="1214"/>
      <c r="BQ56" s="1214"/>
      <c r="BR56" s="1214"/>
      <c r="BS56" s="1214"/>
      <c r="BT56" s="1214"/>
      <c r="BU56" s="1214"/>
      <c r="BV56" s="1214"/>
      <c r="BW56" s="1214"/>
      <c r="BX56" s="1214"/>
      <c r="BY56" s="1214"/>
      <c r="BZ56" s="1214"/>
      <c r="CA56" s="1185"/>
    </row>
    <row r="57" spans="1:79" ht="13" thickBot="1">
      <c r="A57" s="1253" t="s">
        <v>637</v>
      </c>
      <c r="B57" s="1265"/>
      <c r="C57" s="253" t="s">
        <v>598</v>
      </c>
      <c r="D57" s="252" t="s">
        <v>599</v>
      </c>
      <c r="E57" s="252" t="s">
        <v>600</v>
      </c>
      <c r="F57" s="252" t="s">
        <v>596</v>
      </c>
      <c r="G57" s="252" t="s">
        <v>594</v>
      </c>
      <c r="H57" s="252" t="s">
        <v>597</v>
      </c>
      <c r="I57" s="252" t="s">
        <v>593</v>
      </c>
      <c r="J57" s="252" t="s">
        <v>681</v>
      </c>
      <c r="K57" s="252" t="s">
        <v>601</v>
      </c>
      <c r="L57" s="252" t="s">
        <v>532</v>
      </c>
      <c r="M57" s="252" t="s">
        <v>592</v>
      </c>
      <c r="N57" s="252" t="s">
        <v>602</v>
      </c>
      <c r="O57" s="13" t="s">
        <v>607</v>
      </c>
      <c r="P57" s="252" t="s">
        <v>605</v>
      </c>
      <c r="Q57" s="252" t="s">
        <v>679</v>
      </c>
      <c r="R57" s="252" t="s">
        <v>604</v>
      </c>
      <c r="S57" s="13" t="s">
        <v>683</v>
      </c>
      <c r="T57" s="13" t="s">
        <v>677</v>
      </c>
      <c r="U57" s="13" t="s">
        <v>411</v>
      </c>
      <c r="V57" s="13" t="s">
        <v>533</v>
      </c>
      <c r="W57" s="13" t="s">
        <v>413</v>
      </c>
      <c r="X57" s="13" t="s">
        <v>684</v>
      </c>
      <c r="Y57" s="13" t="s">
        <v>610</v>
      </c>
      <c r="Z57" s="13" t="s">
        <v>603</v>
      </c>
      <c r="AA57" s="13" t="s">
        <v>614</v>
      </c>
      <c r="AB57" s="13" t="s">
        <v>682</v>
      </c>
      <c r="AC57" s="13" t="s">
        <v>675</v>
      </c>
      <c r="AD57" s="13" t="s">
        <v>534</v>
      </c>
      <c r="AE57" s="13" t="s">
        <v>608</v>
      </c>
      <c r="AF57" s="252" t="s">
        <v>615</v>
      </c>
      <c r="AG57" s="252" t="s">
        <v>606</v>
      </c>
      <c r="AH57" s="252" t="s">
        <v>680</v>
      </c>
      <c r="AI57" s="13"/>
      <c r="AJ57" s="13"/>
      <c r="AK57" s="13"/>
      <c r="AL57" s="181"/>
      <c r="AM57" s="181"/>
      <c r="AN57" s="14"/>
      <c r="AO57" s="35" t="str">
        <f t="shared" ref="AO57:BX57" si="58">C57</f>
        <v>519</v>
      </c>
      <c r="AP57" s="36" t="str">
        <f t="shared" si="58"/>
        <v>530</v>
      </c>
      <c r="AQ57" s="36" t="str">
        <f t="shared" si="58"/>
        <v>531</v>
      </c>
      <c r="AR57" s="36" t="str">
        <f t="shared" si="58"/>
        <v>533</v>
      </c>
      <c r="AS57" s="36" t="str">
        <f t="shared" si="58"/>
        <v>536</v>
      </c>
      <c r="AT57" s="36" t="str">
        <f t="shared" si="58"/>
        <v>532</v>
      </c>
      <c r="AU57" s="36" t="str">
        <f t="shared" si="58"/>
        <v>511</v>
      </c>
      <c r="AV57" s="36" t="str">
        <f t="shared" si="58"/>
        <v>506</v>
      </c>
      <c r="AW57" s="36" t="str">
        <f t="shared" si="58"/>
        <v>529</v>
      </c>
      <c r="AX57" s="36" t="str">
        <f t="shared" si="58"/>
        <v>508</v>
      </c>
      <c r="AY57" s="36" t="str">
        <f t="shared" si="58"/>
        <v>512</v>
      </c>
      <c r="AZ57" s="36" t="str">
        <f t="shared" si="58"/>
        <v>521</v>
      </c>
      <c r="BA57" s="36" t="str">
        <f t="shared" si="58"/>
        <v>518</v>
      </c>
      <c r="BB57" s="36" t="str">
        <f t="shared" si="58"/>
        <v>523</v>
      </c>
      <c r="BC57" s="36" t="str">
        <f t="shared" si="58"/>
        <v>504</v>
      </c>
      <c r="BD57" s="36" t="str">
        <f t="shared" si="58"/>
        <v>517</v>
      </c>
      <c r="BE57" s="36" t="str">
        <f t="shared" si="58"/>
        <v>516</v>
      </c>
      <c r="BF57" s="36" t="str">
        <f t="shared" si="58"/>
        <v>501</v>
      </c>
      <c r="BG57" s="36" t="str">
        <f t="shared" si="58"/>
        <v>535</v>
      </c>
      <c r="BH57" s="36" t="str">
        <f t="shared" si="58"/>
        <v>510</v>
      </c>
      <c r="BI57" s="36" t="str">
        <f t="shared" si="58"/>
        <v>509</v>
      </c>
      <c r="BJ57" s="36" t="str">
        <f t="shared" si="58"/>
        <v>522</v>
      </c>
      <c r="BK57" s="36" t="str">
        <f t="shared" si="58"/>
        <v>525</v>
      </c>
      <c r="BL57" s="36" t="str">
        <f t="shared" si="58"/>
        <v>524</v>
      </c>
      <c r="BM57" s="36" t="str">
        <f t="shared" si="58"/>
        <v>526</v>
      </c>
      <c r="BN57" s="36" t="str">
        <f t="shared" si="58"/>
        <v>507</v>
      </c>
      <c r="BO57" s="36" t="str">
        <f t="shared" si="58"/>
        <v>502</v>
      </c>
      <c r="BP57" s="36" t="str">
        <f t="shared" si="58"/>
        <v>520</v>
      </c>
      <c r="BQ57" s="36" t="str">
        <f t="shared" si="58"/>
        <v>515</v>
      </c>
      <c r="BR57" s="36" t="str">
        <f t="shared" si="58"/>
        <v>528</v>
      </c>
      <c r="BS57" s="36" t="str">
        <f t="shared" si="58"/>
        <v>514</v>
      </c>
      <c r="BT57" s="36" t="str">
        <f t="shared" si="58"/>
        <v>505</v>
      </c>
      <c r="BU57" s="36">
        <f t="shared" si="58"/>
        <v>0</v>
      </c>
      <c r="BV57" s="36">
        <f t="shared" si="58"/>
        <v>0</v>
      </c>
      <c r="BW57" s="36">
        <f t="shared" si="58"/>
        <v>0</v>
      </c>
      <c r="BX57" s="36">
        <f t="shared" si="58"/>
        <v>0</v>
      </c>
      <c r="BY57" s="36" t="e">
        <f>#REF!</f>
        <v>#REF!</v>
      </c>
      <c r="BZ57" s="36">
        <f>AM57</f>
        <v>0</v>
      </c>
      <c r="CA57" s="36">
        <f>AN57</f>
        <v>0</v>
      </c>
    </row>
    <row r="58" spans="1:79">
      <c r="A58" s="1255" t="s">
        <v>470</v>
      </c>
      <c r="B58" s="1261"/>
      <c r="C58" s="147">
        <v>5.8110999999999997</v>
      </c>
      <c r="D58" s="156">
        <v>5.8048000000000002</v>
      </c>
      <c r="E58" s="156">
        <v>5.8308999999999997</v>
      </c>
      <c r="F58" s="156">
        <v>5.7896999999999998</v>
      </c>
      <c r="G58" s="156">
        <v>5.8090000000000002</v>
      </c>
      <c r="H58" s="156">
        <v>5.8202999999999996</v>
      </c>
      <c r="I58" s="156">
        <v>5.8071000000000002</v>
      </c>
      <c r="J58" s="156">
        <v>5.8120000000000003</v>
      </c>
      <c r="K58" s="156">
        <v>5.8047000000000004</v>
      </c>
      <c r="L58" s="156">
        <v>5.8113000000000001</v>
      </c>
      <c r="M58" s="156">
        <v>5.8064999999999998</v>
      </c>
      <c r="N58" s="156">
        <v>5.8143000000000002</v>
      </c>
      <c r="O58" s="156">
        <v>5.8003999999999998</v>
      </c>
      <c r="P58" s="156">
        <v>5.8140999999999998</v>
      </c>
      <c r="Q58" s="176">
        <v>5.7976000000000001</v>
      </c>
      <c r="R58" s="156">
        <v>5.8196000000000003</v>
      </c>
      <c r="S58" s="156">
        <v>5.8033000000000001</v>
      </c>
      <c r="T58" s="156">
        <v>5.8188000000000004</v>
      </c>
      <c r="U58" s="276">
        <v>5.8102</v>
      </c>
      <c r="V58" s="276">
        <v>5.8066000000000004</v>
      </c>
      <c r="W58" s="276">
        <v>5.7999000000000001</v>
      </c>
      <c r="X58" s="276">
        <v>5.8217999999999996</v>
      </c>
      <c r="Y58" s="276">
        <v>5.8023999999999996</v>
      </c>
      <c r="Z58" s="276">
        <v>5.7986000000000004</v>
      </c>
      <c r="AA58" s="276">
        <v>5.8162000000000003</v>
      </c>
      <c r="AB58" s="276">
        <v>5.8095999999999997</v>
      </c>
      <c r="AC58" s="276">
        <v>5.8067000000000002</v>
      </c>
      <c r="AD58" s="276">
        <v>5.8154000000000003</v>
      </c>
      <c r="AE58" s="276">
        <v>5.8</v>
      </c>
      <c r="AF58" s="276">
        <v>5.8121999999999998</v>
      </c>
      <c r="AG58" s="156">
        <v>5.8170999999999999</v>
      </c>
      <c r="AH58" s="156">
        <v>5.7949000000000002</v>
      </c>
      <c r="AI58" s="16"/>
      <c r="AJ58" s="16"/>
      <c r="AK58" s="16"/>
      <c r="AL58" s="182"/>
      <c r="AM58" s="182"/>
      <c r="AN58" s="17"/>
      <c r="AO58" s="38">
        <f t="shared" ref="AO58:AX61" si="59">C58*25.4</f>
        <v>147.60193999999998</v>
      </c>
      <c r="AP58" s="39">
        <f t="shared" si="59"/>
        <v>147.44192000000001</v>
      </c>
      <c r="AQ58" s="39">
        <f t="shared" si="59"/>
        <v>148.10485999999997</v>
      </c>
      <c r="AR58" s="39">
        <f t="shared" si="59"/>
        <v>147.05838</v>
      </c>
      <c r="AS58" s="39">
        <f t="shared" si="59"/>
        <v>147.54859999999999</v>
      </c>
      <c r="AT58" s="39">
        <f t="shared" si="59"/>
        <v>147.83561999999998</v>
      </c>
      <c r="AU58" s="39">
        <f t="shared" si="59"/>
        <v>147.50033999999999</v>
      </c>
      <c r="AV58" s="39">
        <f t="shared" si="59"/>
        <v>147.62479999999999</v>
      </c>
      <c r="AW58" s="39">
        <f t="shared" si="59"/>
        <v>147.43938</v>
      </c>
      <c r="AX58" s="39">
        <f t="shared" si="59"/>
        <v>147.60702000000001</v>
      </c>
      <c r="AY58" s="39">
        <f t="shared" ref="AY58:BH61" si="60">M58*25.4</f>
        <v>147.48509999999999</v>
      </c>
      <c r="AZ58" s="39">
        <f t="shared" si="60"/>
        <v>147.68322000000001</v>
      </c>
      <c r="BA58" s="39">
        <f t="shared" si="60"/>
        <v>147.33015999999998</v>
      </c>
      <c r="BB58" s="39">
        <f t="shared" si="60"/>
        <v>147.67813999999998</v>
      </c>
      <c r="BC58" s="39">
        <f t="shared" si="60"/>
        <v>147.25904</v>
      </c>
      <c r="BD58" s="39">
        <f t="shared" si="60"/>
        <v>147.81783999999999</v>
      </c>
      <c r="BE58" s="39">
        <f t="shared" si="60"/>
        <v>147.40382</v>
      </c>
      <c r="BF58" s="39">
        <f t="shared" si="60"/>
        <v>147.79751999999999</v>
      </c>
      <c r="BG58" s="39">
        <f t="shared" si="60"/>
        <v>147.57908</v>
      </c>
      <c r="BH58" s="39">
        <f t="shared" si="60"/>
        <v>147.48764</v>
      </c>
      <c r="BI58" s="39">
        <f t="shared" ref="BI58:BR61" si="61">W58*25.4</f>
        <v>147.31745999999998</v>
      </c>
      <c r="BJ58" s="39">
        <f t="shared" si="61"/>
        <v>147.87371999999999</v>
      </c>
      <c r="BK58" s="39">
        <f t="shared" si="61"/>
        <v>147.38095999999999</v>
      </c>
      <c r="BL58" s="39">
        <f t="shared" si="61"/>
        <v>147.28443999999999</v>
      </c>
      <c r="BM58" s="39">
        <f t="shared" si="61"/>
        <v>147.73148</v>
      </c>
      <c r="BN58" s="39">
        <f t="shared" si="61"/>
        <v>147.56383999999997</v>
      </c>
      <c r="BO58" s="39">
        <f t="shared" si="61"/>
        <v>147.49018000000001</v>
      </c>
      <c r="BP58" s="39">
        <f t="shared" si="61"/>
        <v>147.71116000000001</v>
      </c>
      <c r="BQ58" s="39">
        <f t="shared" si="61"/>
        <v>147.32</v>
      </c>
      <c r="BR58" s="39">
        <f t="shared" si="61"/>
        <v>147.62987999999999</v>
      </c>
      <c r="BS58" s="39">
        <f t="shared" ref="BS58:BX61" si="62">AG58*25.4</f>
        <v>147.75433999999998</v>
      </c>
      <c r="BT58" s="39">
        <f t="shared" si="62"/>
        <v>147.19046</v>
      </c>
      <c r="BU58" s="39">
        <f t="shared" si="62"/>
        <v>0</v>
      </c>
      <c r="BV58" s="39">
        <f t="shared" si="62"/>
        <v>0</v>
      </c>
      <c r="BW58" s="39">
        <f t="shared" si="62"/>
        <v>0</v>
      </c>
      <c r="BX58" s="39">
        <f t="shared" si="62"/>
        <v>0</v>
      </c>
      <c r="BY58" s="39" t="e">
        <f>#REF!*25.4</f>
        <v>#REF!</v>
      </c>
      <c r="BZ58" s="39">
        <f t="shared" ref="BZ58:CA61" si="63">AM58*25.4</f>
        <v>0</v>
      </c>
      <c r="CA58" s="39">
        <f t="shared" si="63"/>
        <v>0</v>
      </c>
    </row>
    <row r="59" spans="1:79">
      <c r="A59" s="1262" t="s">
        <v>588</v>
      </c>
      <c r="B59" s="1263"/>
      <c r="C59" s="147">
        <v>0.12590000000000001</v>
      </c>
      <c r="D59" s="156">
        <v>0.24299999999999999</v>
      </c>
      <c r="E59" s="156">
        <v>0.14230000000000001</v>
      </c>
      <c r="F59" s="156">
        <v>0.16009999999999999</v>
      </c>
      <c r="G59" s="156">
        <v>0.15440000000000001</v>
      </c>
      <c r="H59" s="156">
        <v>0.28510000000000002</v>
      </c>
      <c r="I59" s="156">
        <v>0.2354</v>
      </c>
      <c r="J59" s="156">
        <v>0.16500000000000001</v>
      </c>
      <c r="K59" s="156">
        <v>0.2175</v>
      </c>
      <c r="L59" s="156">
        <v>0.14199999999999999</v>
      </c>
      <c r="M59" s="156">
        <v>0.1222</v>
      </c>
      <c r="N59" s="156">
        <v>0.31459999999999999</v>
      </c>
      <c r="O59" s="156">
        <v>0.1409</v>
      </c>
      <c r="P59" s="156">
        <v>0.29549999999999998</v>
      </c>
      <c r="Q59" s="176">
        <v>0.1095</v>
      </c>
      <c r="R59" s="156">
        <v>0.25209999999999999</v>
      </c>
      <c r="S59" s="156">
        <v>0.14349999999999999</v>
      </c>
      <c r="T59" s="156">
        <v>0.12620000000000001</v>
      </c>
      <c r="U59" s="276">
        <v>0.29270000000000002</v>
      </c>
      <c r="V59" s="276">
        <v>0.1709</v>
      </c>
      <c r="W59" s="276">
        <v>0.1439</v>
      </c>
      <c r="X59" s="276">
        <v>0.31480000000000002</v>
      </c>
      <c r="Y59" s="276">
        <v>0.26750000000000002</v>
      </c>
      <c r="Z59" s="276">
        <v>0.25069999999999998</v>
      </c>
      <c r="AA59" s="276">
        <v>0.23719999999999999</v>
      </c>
      <c r="AB59" s="276">
        <v>0.22370000000000001</v>
      </c>
      <c r="AC59" s="276">
        <v>0.1671</v>
      </c>
      <c r="AD59" s="276">
        <v>0.24510000000000001</v>
      </c>
      <c r="AE59" s="276">
        <v>0.222</v>
      </c>
      <c r="AF59" s="276">
        <v>0.26190000000000002</v>
      </c>
      <c r="AG59" s="156">
        <v>0.32400000000000001</v>
      </c>
      <c r="AH59" s="156">
        <v>0.23319999999999999</v>
      </c>
      <c r="AI59" s="19"/>
      <c r="AJ59" s="19"/>
      <c r="AK59" s="19"/>
      <c r="AL59" s="111"/>
      <c r="AM59" s="111"/>
      <c r="AN59" s="20"/>
      <c r="AO59" s="41">
        <f t="shared" si="59"/>
        <v>3.1978599999999999</v>
      </c>
      <c r="AP59" s="42">
        <f t="shared" si="59"/>
        <v>6.1721999999999992</v>
      </c>
      <c r="AQ59" s="42">
        <f t="shared" si="59"/>
        <v>3.61442</v>
      </c>
      <c r="AR59" s="42">
        <f t="shared" si="59"/>
        <v>4.0665399999999998</v>
      </c>
      <c r="AS59" s="42">
        <f t="shared" si="59"/>
        <v>3.9217599999999999</v>
      </c>
      <c r="AT59" s="42">
        <f t="shared" si="59"/>
        <v>7.2415400000000005</v>
      </c>
      <c r="AU59" s="42">
        <f t="shared" si="59"/>
        <v>5.9791599999999994</v>
      </c>
      <c r="AV59" s="42">
        <f t="shared" si="59"/>
        <v>4.1909999999999998</v>
      </c>
      <c r="AW59" s="42">
        <f t="shared" si="59"/>
        <v>5.5244999999999997</v>
      </c>
      <c r="AX59" s="42">
        <f t="shared" si="59"/>
        <v>3.6067999999999993</v>
      </c>
      <c r="AY59" s="42">
        <f t="shared" si="60"/>
        <v>3.1038799999999998</v>
      </c>
      <c r="AZ59" s="42">
        <f t="shared" si="60"/>
        <v>7.9908399999999995</v>
      </c>
      <c r="BA59" s="42">
        <f t="shared" si="60"/>
        <v>3.5788599999999997</v>
      </c>
      <c r="BB59" s="42">
        <f t="shared" si="60"/>
        <v>7.5056999999999992</v>
      </c>
      <c r="BC59" s="42">
        <f t="shared" si="60"/>
        <v>2.7812999999999999</v>
      </c>
      <c r="BD59" s="42">
        <f t="shared" si="60"/>
        <v>6.4033399999999991</v>
      </c>
      <c r="BE59" s="42">
        <f t="shared" si="60"/>
        <v>3.6448999999999994</v>
      </c>
      <c r="BF59" s="42">
        <f t="shared" si="60"/>
        <v>3.2054800000000001</v>
      </c>
      <c r="BG59" s="42">
        <f t="shared" si="60"/>
        <v>7.4345800000000004</v>
      </c>
      <c r="BH59" s="42">
        <f t="shared" si="60"/>
        <v>4.3408599999999993</v>
      </c>
      <c r="BI59" s="42">
        <f t="shared" si="61"/>
        <v>3.6550599999999998</v>
      </c>
      <c r="BJ59" s="42">
        <f t="shared" si="61"/>
        <v>7.9959199999999999</v>
      </c>
      <c r="BK59" s="42">
        <f t="shared" si="61"/>
        <v>6.7945000000000002</v>
      </c>
      <c r="BL59" s="42">
        <f t="shared" si="61"/>
        <v>6.3677799999999989</v>
      </c>
      <c r="BM59" s="42">
        <f t="shared" si="61"/>
        <v>6.0248799999999996</v>
      </c>
      <c r="BN59" s="42">
        <f t="shared" si="61"/>
        <v>5.6819800000000003</v>
      </c>
      <c r="BO59" s="42">
        <f t="shared" si="61"/>
        <v>4.2443399999999993</v>
      </c>
      <c r="BP59" s="42">
        <f t="shared" si="61"/>
        <v>6.2255399999999996</v>
      </c>
      <c r="BQ59" s="42">
        <f t="shared" si="61"/>
        <v>5.6387999999999998</v>
      </c>
      <c r="BR59" s="42">
        <f t="shared" si="61"/>
        <v>6.6522600000000001</v>
      </c>
      <c r="BS59" s="42">
        <f t="shared" si="62"/>
        <v>8.2295999999999996</v>
      </c>
      <c r="BT59" s="42">
        <f t="shared" si="62"/>
        <v>5.9232799999999992</v>
      </c>
      <c r="BU59" s="42">
        <f t="shared" si="62"/>
        <v>0</v>
      </c>
      <c r="BV59" s="42">
        <f t="shared" si="62"/>
        <v>0</v>
      </c>
      <c r="BW59" s="42">
        <f t="shared" si="62"/>
        <v>0</v>
      </c>
      <c r="BX59" s="42">
        <f t="shared" si="62"/>
        <v>0</v>
      </c>
      <c r="BY59" s="42" t="e">
        <f>#REF!*25.4</f>
        <v>#REF!</v>
      </c>
      <c r="BZ59" s="42">
        <f t="shared" si="63"/>
        <v>0</v>
      </c>
      <c r="CA59" s="42">
        <f t="shared" si="63"/>
        <v>0</v>
      </c>
    </row>
    <row r="60" spans="1:79">
      <c r="A60" s="1257" t="s">
        <v>589</v>
      </c>
      <c r="B60" s="1264"/>
      <c r="C60" s="235">
        <v>-1.0625</v>
      </c>
      <c r="D60" s="138">
        <v>-0.94669999999999999</v>
      </c>
      <c r="E60" s="138">
        <v>-1.0461</v>
      </c>
      <c r="F60" s="138">
        <v>-1.0437000000000001</v>
      </c>
      <c r="G60" s="138">
        <v>-1.0315000000000001</v>
      </c>
      <c r="H60" s="138">
        <v>-0.8931</v>
      </c>
      <c r="I60" s="138">
        <v>-0.93779999999999997</v>
      </c>
      <c r="J60" s="138">
        <v>-1.0226999999999999</v>
      </c>
      <c r="K60" s="138">
        <v>-0.97219999999999995</v>
      </c>
      <c r="L60" s="138">
        <v>-1.0409999999999999</v>
      </c>
      <c r="M60" s="138">
        <v>-1.0703</v>
      </c>
      <c r="N60" s="138">
        <v>-0.89429999999999998</v>
      </c>
      <c r="O60" s="138">
        <v>-1.0489999999999999</v>
      </c>
      <c r="P60" s="138">
        <v>-0.89570000000000005</v>
      </c>
      <c r="Q60" s="138">
        <v>-1.0795999999999999</v>
      </c>
      <c r="R60" s="138">
        <v>-0.93779999999999997</v>
      </c>
      <c r="S60" s="138">
        <v>-1.0403</v>
      </c>
      <c r="T60" s="138">
        <v>-1.0619000000000001</v>
      </c>
      <c r="U60" s="266">
        <v>-0.92379999999999995</v>
      </c>
      <c r="V60" s="266">
        <v>-1.0491999999999999</v>
      </c>
      <c r="W60" s="266">
        <v>-1.0389999999999999</v>
      </c>
      <c r="X60" s="266">
        <v>-0.88939999999999997</v>
      </c>
      <c r="Y60" s="266">
        <v>-0.9214</v>
      </c>
      <c r="Z60" s="266">
        <v>-0.92430000000000001</v>
      </c>
      <c r="AA60" s="266">
        <v>-0.93969999999999998</v>
      </c>
      <c r="AB60" s="266">
        <v>-0.95450000000000002</v>
      </c>
      <c r="AC60" s="266">
        <v>-0.99950000000000006</v>
      </c>
      <c r="AD60" s="266">
        <v>-0.96189999999999998</v>
      </c>
      <c r="AE60" s="266">
        <v>-0.95640000000000003</v>
      </c>
      <c r="AF60" s="266">
        <v>-0.94730000000000003</v>
      </c>
      <c r="AG60" s="266">
        <v>-0.86729999999999996</v>
      </c>
      <c r="AH60" s="266">
        <v>-0.97850000000000004</v>
      </c>
      <c r="AI60" s="19"/>
      <c r="AJ60" s="19"/>
      <c r="AK60" s="19"/>
      <c r="AL60" s="111"/>
      <c r="AM60" s="111"/>
      <c r="AN60" s="20"/>
      <c r="AO60" s="41">
        <f t="shared" si="59"/>
        <v>-26.987499999999997</v>
      </c>
      <c r="AP60" s="42">
        <f t="shared" si="59"/>
        <v>-24.04618</v>
      </c>
      <c r="AQ60" s="42">
        <f t="shared" si="59"/>
        <v>-26.57094</v>
      </c>
      <c r="AR60" s="42">
        <f t="shared" si="59"/>
        <v>-26.509979999999999</v>
      </c>
      <c r="AS60" s="42">
        <f t="shared" si="59"/>
        <v>-26.200099999999999</v>
      </c>
      <c r="AT60" s="42">
        <f t="shared" si="59"/>
        <v>-22.684739999999998</v>
      </c>
      <c r="AU60" s="42">
        <f t="shared" si="59"/>
        <v>-23.820119999999999</v>
      </c>
      <c r="AV60" s="42">
        <f t="shared" si="59"/>
        <v>-25.976579999999998</v>
      </c>
      <c r="AW60" s="42">
        <f t="shared" si="59"/>
        <v>-24.693879999999996</v>
      </c>
      <c r="AX60" s="42">
        <f t="shared" si="59"/>
        <v>-26.441399999999998</v>
      </c>
      <c r="AY60" s="42">
        <f t="shared" si="60"/>
        <v>-27.18562</v>
      </c>
      <c r="AZ60" s="42">
        <f t="shared" si="60"/>
        <v>-22.715219999999999</v>
      </c>
      <c r="BA60" s="42">
        <f t="shared" si="60"/>
        <v>-26.644599999999997</v>
      </c>
      <c r="BB60" s="42">
        <f t="shared" si="60"/>
        <v>-22.750779999999999</v>
      </c>
      <c r="BC60" s="42">
        <f t="shared" si="60"/>
        <v>-27.421839999999996</v>
      </c>
      <c r="BD60" s="42">
        <f t="shared" si="60"/>
        <v>-23.820119999999999</v>
      </c>
      <c r="BE60" s="42">
        <f t="shared" si="60"/>
        <v>-26.42362</v>
      </c>
      <c r="BF60" s="42">
        <f t="shared" si="60"/>
        <v>-26.972259999999999</v>
      </c>
      <c r="BG60" s="42">
        <f t="shared" si="60"/>
        <v>-23.464519999999997</v>
      </c>
      <c r="BH60" s="42">
        <f t="shared" si="60"/>
        <v>-26.649679999999996</v>
      </c>
      <c r="BI60" s="42">
        <f t="shared" si="61"/>
        <v>-26.390599999999996</v>
      </c>
      <c r="BJ60" s="42">
        <f t="shared" si="61"/>
        <v>-22.59076</v>
      </c>
      <c r="BK60" s="42">
        <f t="shared" si="61"/>
        <v>-23.403559999999999</v>
      </c>
      <c r="BL60" s="42">
        <f t="shared" si="61"/>
        <v>-23.477219999999999</v>
      </c>
      <c r="BM60" s="42">
        <f t="shared" si="61"/>
        <v>-23.868379999999998</v>
      </c>
      <c r="BN60" s="42">
        <f t="shared" si="61"/>
        <v>-24.244299999999999</v>
      </c>
      <c r="BO60" s="42">
        <f t="shared" si="61"/>
        <v>-25.3873</v>
      </c>
      <c r="BP60" s="42">
        <f t="shared" si="61"/>
        <v>-24.432259999999999</v>
      </c>
      <c r="BQ60" s="42">
        <f t="shared" si="61"/>
        <v>-24.292559999999998</v>
      </c>
      <c r="BR60" s="42">
        <f t="shared" si="61"/>
        <v>-24.061419999999998</v>
      </c>
      <c r="BS60" s="42">
        <f t="shared" si="62"/>
        <v>-22.029419999999998</v>
      </c>
      <c r="BT60" s="42">
        <f t="shared" si="62"/>
        <v>-24.853899999999999</v>
      </c>
      <c r="BU60" s="42">
        <f t="shared" si="62"/>
        <v>0</v>
      </c>
      <c r="BV60" s="42">
        <f t="shared" si="62"/>
        <v>0</v>
      </c>
      <c r="BW60" s="42">
        <f t="shared" si="62"/>
        <v>0</v>
      </c>
      <c r="BX60" s="42">
        <f t="shared" si="62"/>
        <v>0</v>
      </c>
      <c r="BY60" s="42" t="e">
        <f>#REF!*25.4</f>
        <v>#REF!</v>
      </c>
      <c r="BZ60" s="42">
        <f t="shared" si="63"/>
        <v>0</v>
      </c>
      <c r="CA60" s="42">
        <f t="shared" si="63"/>
        <v>0</v>
      </c>
    </row>
    <row r="61" spans="1:79" ht="13" thickBot="1">
      <c r="A61" s="1243" t="s">
        <v>590</v>
      </c>
      <c r="B61" s="1244"/>
      <c r="C61" s="236">
        <v>-1.0752999999999999</v>
      </c>
      <c r="D61" s="234">
        <v>-0.95150000000000001</v>
      </c>
      <c r="E61" s="234">
        <v>-1.042</v>
      </c>
      <c r="F61" s="234">
        <v>-1.05</v>
      </c>
      <c r="G61" s="234">
        <v>-1.0445</v>
      </c>
      <c r="H61" s="234">
        <v>-0.8881</v>
      </c>
      <c r="I61" s="234">
        <v>-0.93640000000000001</v>
      </c>
      <c r="J61" s="234">
        <v>-1.0137</v>
      </c>
      <c r="K61" s="234">
        <v>-0.97289999999999999</v>
      </c>
      <c r="L61" s="234">
        <v>-1.0475000000000001</v>
      </c>
      <c r="M61" s="234">
        <v>-1.0718000000000001</v>
      </c>
      <c r="N61" s="234">
        <v>-0.88500000000000001</v>
      </c>
      <c r="O61" s="234">
        <v>-1.0409999999999999</v>
      </c>
      <c r="P61" s="234">
        <v>-0.89449999999999996</v>
      </c>
      <c r="Q61" s="234">
        <v>-1.0697000000000001</v>
      </c>
      <c r="R61" s="234">
        <v>-0.94940000000000002</v>
      </c>
      <c r="S61" s="234">
        <v>-1.0478000000000001</v>
      </c>
      <c r="T61" s="234">
        <v>-1.0668</v>
      </c>
      <c r="U61" s="266">
        <v>-0.91610000000000003</v>
      </c>
      <c r="V61" s="266">
        <v>-1.0431999999999999</v>
      </c>
      <c r="W61" s="266">
        <v>-1.0376000000000001</v>
      </c>
      <c r="X61" s="266">
        <v>-0.89610000000000001</v>
      </c>
      <c r="Y61" s="266">
        <v>-0.92100000000000004</v>
      </c>
      <c r="Z61" s="266">
        <v>-0.91920000000000002</v>
      </c>
      <c r="AA61" s="266">
        <v>-0.93659999999999999</v>
      </c>
      <c r="AB61" s="266">
        <v>-0.95189999999999997</v>
      </c>
      <c r="AC61" s="266">
        <v>-1.0176000000000001</v>
      </c>
      <c r="AD61" s="266">
        <v>-0.95250000000000001</v>
      </c>
      <c r="AE61" s="266">
        <v>-0.96020000000000005</v>
      </c>
      <c r="AF61" s="266">
        <v>-0.93130000000000002</v>
      </c>
      <c r="AG61" s="266">
        <v>-0.94310000000000005</v>
      </c>
      <c r="AH61" s="266">
        <v>-0.97450000000000003</v>
      </c>
      <c r="AI61" s="23"/>
      <c r="AJ61" s="23"/>
      <c r="AK61" s="23"/>
      <c r="AL61" s="183"/>
      <c r="AM61" s="183"/>
      <c r="AN61" s="24"/>
      <c r="AO61" s="44">
        <f t="shared" si="59"/>
        <v>-27.312619999999995</v>
      </c>
      <c r="AP61" s="45">
        <f t="shared" si="59"/>
        <v>-24.168099999999999</v>
      </c>
      <c r="AQ61" s="45">
        <f t="shared" si="59"/>
        <v>-26.466799999999999</v>
      </c>
      <c r="AR61" s="45">
        <f t="shared" si="59"/>
        <v>-26.669999999999998</v>
      </c>
      <c r="AS61" s="45">
        <f t="shared" si="59"/>
        <v>-26.530299999999997</v>
      </c>
      <c r="AT61" s="45">
        <f t="shared" si="59"/>
        <v>-22.557739999999999</v>
      </c>
      <c r="AU61" s="45">
        <f t="shared" si="59"/>
        <v>-23.784559999999999</v>
      </c>
      <c r="AV61" s="45">
        <f t="shared" si="59"/>
        <v>-25.747979999999998</v>
      </c>
      <c r="AW61" s="45">
        <f t="shared" si="59"/>
        <v>-24.711659999999998</v>
      </c>
      <c r="AX61" s="45">
        <f t="shared" si="59"/>
        <v>-26.6065</v>
      </c>
      <c r="AY61" s="45">
        <f t="shared" si="60"/>
        <v>-27.22372</v>
      </c>
      <c r="AZ61" s="45">
        <f t="shared" si="60"/>
        <v>-22.478999999999999</v>
      </c>
      <c r="BA61" s="45">
        <f t="shared" si="60"/>
        <v>-26.441399999999998</v>
      </c>
      <c r="BB61" s="45">
        <f t="shared" si="60"/>
        <v>-22.720299999999998</v>
      </c>
      <c r="BC61" s="45">
        <f t="shared" si="60"/>
        <v>-27.170380000000002</v>
      </c>
      <c r="BD61" s="45">
        <f t="shared" si="60"/>
        <v>-24.11476</v>
      </c>
      <c r="BE61" s="45">
        <f t="shared" si="60"/>
        <v>-26.61412</v>
      </c>
      <c r="BF61" s="45">
        <f t="shared" si="60"/>
        <v>-27.096719999999998</v>
      </c>
      <c r="BG61" s="45">
        <f t="shared" si="60"/>
        <v>-23.268940000000001</v>
      </c>
      <c r="BH61" s="45">
        <f t="shared" si="60"/>
        <v>-26.497279999999996</v>
      </c>
      <c r="BI61" s="45">
        <f t="shared" si="61"/>
        <v>-26.355039999999999</v>
      </c>
      <c r="BJ61" s="45">
        <f t="shared" si="61"/>
        <v>-22.760939999999998</v>
      </c>
      <c r="BK61" s="45">
        <f t="shared" si="61"/>
        <v>-23.3934</v>
      </c>
      <c r="BL61" s="45">
        <f t="shared" si="61"/>
        <v>-23.34768</v>
      </c>
      <c r="BM61" s="45">
        <f t="shared" si="61"/>
        <v>-23.789639999999999</v>
      </c>
      <c r="BN61" s="45">
        <f t="shared" si="61"/>
        <v>-24.178259999999998</v>
      </c>
      <c r="BO61" s="45">
        <f t="shared" si="61"/>
        <v>-25.84704</v>
      </c>
      <c r="BP61" s="45">
        <f t="shared" si="61"/>
        <v>-24.1935</v>
      </c>
      <c r="BQ61" s="45">
        <f t="shared" si="61"/>
        <v>-24.38908</v>
      </c>
      <c r="BR61" s="45">
        <f t="shared" si="61"/>
        <v>-23.65502</v>
      </c>
      <c r="BS61" s="45">
        <f t="shared" si="62"/>
        <v>-23.954740000000001</v>
      </c>
      <c r="BT61" s="45">
        <f t="shared" si="62"/>
        <v>-24.752299999999998</v>
      </c>
      <c r="BU61" s="45">
        <f t="shared" si="62"/>
        <v>0</v>
      </c>
      <c r="BV61" s="45">
        <f t="shared" si="62"/>
        <v>0</v>
      </c>
      <c r="BW61" s="45">
        <f t="shared" si="62"/>
        <v>0</v>
      </c>
      <c r="BX61" s="45">
        <f t="shared" si="62"/>
        <v>0</v>
      </c>
      <c r="BY61" s="45" t="e">
        <f>#REF!*25.4</f>
        <v>#REF!</v>
      </c>
      <c r="BZ61" s="45">
        <f t="shared" si="63"/>
        <v>0</v>
      </c>
      <c r="CA61" s="45">
        <f t="shared" si="63"/>
        <v>0</v>
      </c>
    </row>
    <row r="62" spans="1:79" ht="13" thickBot="1">
      <c r="A62" s="33"/>
      <c r="B62" s="33"/>
    </row>
    <row r="63" spans="1:79" ht="13" thickBot="1">
      <c r="A63" s="100" t="s">
        <v>477</v>
      </c>
      <c r="B63" s="33"/>
    </row>
    <row r="64" spans="1:79">
      <c r="A64" s="254" t="s">
        <v>213</v>
      </c>
      <c r="B64" s="33"/>
    </row>
    <row r="65" spans="1:89">
      <c r="A65" s="255" t="s">
        <v>214</v>
      </c>
      <c r="B65" s="33"/>
    </row>
    <row r="66" spans="1:89">
      <c r="A66" s="255" t="s">
        <v>215</v>
      </c>
      <c r="B66" s="33"/>
    </row>
    <row r="67" spans="1:89">
      <c r="A67" s="255"/>
      <c r="B67" s="33"/>
    </row>
    <row r="68" spans="1:89">
      <c r="A68" s="255"/>
      <c r="B68" s="33"/>
    </row>
    <row r="69" spans="1:89">
      <c r="A69" s="255"/>
      <c r="B69" s="33"/>
    </row>
    <row r="70" spans="1:89">
      <c r="A70" s="255"/>
      <c r="B70" s="33"/>
    </row>
    <row r="71" spans="1:89">
      <c r="A71" s="255"/>
      <c r="B71" s="33"/>
    </row>
    <row r="72" spans="1:89" ht="15.75" customHeight="1">
      <c r="A72" s="255"/>
      <c r="B72" s="33"/>
    </row>
    <row r="73" spans="1:89" ht="13.5" customHeight="1">
      <c r="A73" s="255"/>
      <c r="B73" s="33"/>
    </row>
    <row r="74" spans="1:89" ht="12.75" customHeight="1">
      <c r="A74" s="255"/>
      <c r="B74" s="33"/>
    </row>
    <row r="75" spans="1:89">
      <c r="A75" s="255"/>
      <c r="B75" s="33"/>
    </row>
    <row r="76" spans="1:89">
      <c r="B76" s="33"/>
    </row>
    <row r="77" spans="1:89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88"/>
      <c r="CF77" s="88"/>
      <c r="CG77" s="88"/>
      <c r="CH77" s="88"/>
      <c r="CI77" s="88"/>
      <c r="CJ77" s="88"/>
      <c r="CK77" s="88"/>
    </row>
    <row r="78" spans="1:89" ht="13" thickBot="1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88"/>
      <c r="CF78" s="88"/>
      <c r="CG78" s="88"/>
      <c r="CH78" s="88"/>
      <c r="CI78" s="88"/>
      <c r="CJ78" s="88"/>
      <c r="CK78" s="88"/>
    </row>
    <row r="79" spans="1:89">
      <c r="A79" s="1220" t="s">
        <v>759</v>
      </c>
      <c r="B79" s="1221"/>
      <c r="C79" s="1221"/>
      <c r="D79" s="1221"/>
      <c r="E79" s="1221"/>
      <c r="F79" s="1221"/>
      <c r="G79" s="1221"/>
      <c r="H79" s="1221"/>
      <c r="I79" s="1221"/>
      <c r="J79" s="1221"/>
      <c r="K79" s="1221"/>
      <c r="L79" s="1221"/>
      <c r="M79" s="1221"/>
      <c r="N79" s="1221"/>
      <c r="O79" s="1221"/>
      <c r="P79" s="1221"/>
      <c r="Q79" s="1221"/>
      <c r="R79" s="1221"/>
      <c r="S79" s="1221"/>
      <c r="T79" s="1221"/>
      <c r="U79" s="1221"/>
      <c r="V79" s="1221"/>
      <c r="W79" s="1221"/>
      <c r="X79" s="1221"/>
      <c r="Y79" s="1221"/>
      <c r="Z79" s="1221"/>
      <c r="AA79" s="1221"/>
      <c r="AB79" s="1221"/>
      <c r="AC79" s="1221"/>
      <c r="AD79" s="1221"/>
      <c r="AE79" s="1221"/>
      <c r="AF79" s="1221"/>
      <c r="AG79" s="1221"/>
      <c r="AH79" s="1221"/>
      <c r="AI79" s="1221"/>
      <c r="AJ79" s="1221"/>
      <c r="AK79" s="1221"/>
      <c r="AL79" s="1221"/>
      <c r="AM79" s="1221"/>
      <c r="AN79" s="1221"/>
      <c r="AO79" s="1221"/>
      <c r="AP79" s="1221"/>
      <c r="AQ79" s="1221"/>
      <c r="AR79" s="1221"/>
      <c r="AS79" s="1221"/>
      <c r="AT79" s="1221"/>
      <c r="AU79" s="1221"/>
      <c r="AV79" s="1221"/>
      <c r="AW79" s="1221"/>
      <c r="AX79" s="1221"/>
      <c r="AY79" s="1221"/>
      <c r="AZ79" s="1221"/>
      <c r="BA79" s="1221"/>
      <c r="BB79" s="1221"/>
      <c r="BC79" s="1221"/>
      <c r="BD79" s="1221"/>
      <c r="BE79" s="1221"/>
      <c r="BF79" s="1221"/>
      <c r="BG79" s="1221"/>
      <c r="BH79" s="1221"/>
      <c r="BI79" s="1221"/>
      <c r="BJ79" s="1221"/>
      <c r="BK79" s="1221"/>
      <c r="BL79" s="1221"/>
      <c r="BM79" s="1221"/>
      <c r="BN79" s="1221"/>
      <c r="BO79" s="1221"/>
      <c r="BP79" s="1221"/>
      <c r="BQ79" s="1221"/>
      <c r="BR79" s="1221"/>
      <c r="BS79" s="1221"/>
      <c r="BT79" s="1221"/>
      <c r="BU79" s="1221"/>
      <c r="BV79" s="1221"/>
      <c r="BW79" s="1221"/>
      <c r="BX79" s="1221"/>
      <c r="BY79" s="1221"/>
      <c r="BZ79" s="1221"/>
      <c r="CA79" s="1221"/>
      <c r="CB79" s="1221"/>
      <c r="CC79" s="1221"/>
      <c r="CD79" s="1222"/>
      <c r="CE79" s="88"/>
      <c r="CF79" s="88"/>
      <c r="CG79" s="88"/>
      <c r="CH79" s="88"/>
      <c r="CI79" s="88"/>
      <c r="CJ79" s="88"/>
      <c r="CK79" s="88"/>
    </row>
    <row r="80" spans="1:89" ht="13" thickBot="1">
      <c r="A80" s="1223"/>
      <c r="B80" s="1224"/>
      <c r="C80" s="1224"/>
      <c r="D80" s="1224"/>
      <c r="E80" s="1224"/>
      <c r="F80" s="1224"/>
      <c r="G80" s="1224"/>
      <c r="H80" s="1224"/>
      <c r="I80" s="1224"/>
      <c r="J80" s="1224"/>
      <c r="K80" s="1224"/>
      <c r="L80" s="1224"/>
      <c r="M80" s="1224"/>
      <c r="N80" s="1224"/>
      <c r="O80" s="1224"/>
      <c r="P80" s="1224"/>
      <c r="Q80" s="1224"/>
      <c r="R80" s="1224"/>
      <c r="S80" s="1224"/>
      <c r="T80" s="1224"/>
      <c r="U80" s="1224"/>
      <c r="V80" s="1224"/>
      <c r="W80" s="1224"/>
      <c r="X80" s="1224"/>
      <c r="Y80" s="1224"/>
      <c r="Z80" s="1224"/>
      <c r="AA80" s="1224"/>
      <c r="AB80" s="1224"/>
      <c r="AC80" s="1224"/>
      <c r="AD80" s="1224"/>
      <c r="AE80" s="1224"/>
      <c r="AF80" s="1224"/>
      <c r="AG80" s="1224"/>
      <c r="AH80" s="1224"/>
      <c r="AI80" s="1224"/>
      <c r="AJ80" s="1224"/>
      <c r="AK80" s="1224"/>
      <c r="AL80" s="1224"/>
      <c r="AM80" s="1224"/>
      <c r="AN80" s="1224"/>
      <c r="AO80" s="1224"/>
      <c r="AP80" s="1224"/>
      <c r="AQ80" s="1224"/>
      <c r="AR80" s="1224"/>
      <c r="AS80" s="1224"/>
      <c r="AT80" s="1224"/>
      <c r="AU80" s="1224"/>
      <c r="AV80" s="1224"/>
      <c r="AW80" s="1224"/>
      <c r="AX80" s="1224"/>
      <c r="AY80" s="1224"/>
      <c r="AZ80" s="1224"/>
      <c r="BA80" s="1224"/>
      <c r="BB80" s="1224"/>
      <c r="BC80" s="1224"/>
      <c r="BD80" s="1224"/>
      <c r="BE80" s="1224"/>
      <c r="BF80" s="1224"/>
      <c r="BG80" s="1224"/>
      <c r="BH80" s="1224"/>
      <c r="BI80" s="1224"/>
      <c r="BJ80" s="1224"/>
      <c r="BK80" s="1224"/>
      <c r="BL80" s="1224"/>
      <c r="BM80" s="1224"/>
      <c r="BN80" s="1224"/>
      <c r="BO80" s="1224"/>
      <c r="BP80" s="1224"/>
      <c r="BQ80" s="1224"/>
      <c r="BR80" s="1224"/>
      <c r="BS80" s="1224"/>
      <c r="BT80" s="1224"/>
      <c r="BU80" s="1224"/>
      <c r="BV80" s="1224"/>
      <c r="BW80" s="1224"/>
      <c r="BX80" s="1224"/>
      <c r="BY80" s="1224"/>
      <c r="BZ80" s="1224"/>
      <c r="CA80" s="1224"/>
      <c r="CB80" s="1224"/>
      <c r="CC80" s="1224"/>
      <c r="CD80" s="1225"/>
      <c r="CE80" s="88"/>
      <c r="CF80" s="88"/>
      <c r="CG80" s="88"/>
      <c r="CH80" s="88"/>
      <c r="CI80" s="88"/>
      <c r="CJ80" s="88"/>
      <c r="CK80" s="88"/>
    </row>
    <row r="81" spans="1:89" ht="12.7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98"/>
      <c r="BV81" s="98"/>
      <c r="BW81" s="98"/>
      <c r="BX81" s="98"/>
      <c r="BY81" s="98"/>
      <c r="BZ81" s="98"/>
      <c r="CA81" s="98"/>
      <c r="CB81" s="98"/>
      <c r="CC81" s="98"/>
      <c r="CD81" s="98"/>
      <c r="CE81" s="88"/>
      <c r="CF81" s="88"/>
      <c r="CG81" s="88"/>
      <c r="CH81" s="88"/>
      <c r="CI81" s="88"/>
      <c r="CJ81" s="88"/>
      <c r="CK81" s="88"/>
    </row>
    <row r="82" spans="1:89">
      <c r="A82" s="76" t="s">
        <v>478</v>
      </c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</row>
    <row r="83" spans="1:89" ht="13" thickBot="1">
      <c r="A83" s="76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</row>
    <row r="84" spans="1:89" ht="13" thickBot="1">
      <c r="A84" s="71"/>
      <c r="B84" s="1215" t="s">
        <v>618</v>
      </c>
      <c r="C84" s="1216"/>
      <c r="D84" s="1216"/>
      <c r="E84" s="1216"/>
      <c r="F84" s="1216"/>
      <c r="G84" s="1216"/>
      <c r="H84" s="1216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60"/>
      <c r="AJ84" s="1260"/>
      <c r="AK84" s="1217"/>
      <c r="AL84" s="267"/>
      <c r="AM84" s="267"/>
      <c r="AN84" s="1184" t="s">
        <v>619</v>
      </c>
      <c r="AO84" s="1214"/>
      <c r="AP84" s="1214"/>
      <c r="AQ84" s="1214"/>
      <c r="AR84" s="1214"/>
      <c r="AS84" s="1214"/>
      <c r="AT84" s="1214"/>
      <c r="AU84" s="1214"/>
      <c r="AV84" s="1214"/>
      <c r="AW84" s="1214"/>
      <c r="AX84" s="1214"/>
      <c r="AY84" s="1214"/>
      <c r="AZ84" s="1214"/>
      <c r="BA84" s="1214"/>
      <c r="BB84" s="1214"/>
      <c r="BC84" s="1214"/>
      <c r="BD84" s="1214"/>
      <c r="BE84" s="1214"/>
      <c r="BF84" s="1214"/>
      <c r="BG84" s="1214"/>
      <c r="BH84" s="1214"/>
      <c r="BI84" s="1214"/>
      <c r="BJ84" s="1214"/>
      <c r="BK84" s="1214"/>
      <c r="BL84" s="1214"/>
      <c r="BM84" s="1214"/>
      <c r="BN84" s="1214"/>
      <c r="BO84" s="1214"/>
      <c r="BP84" s="1214"/>
      <c r="BQ84" s="1214"/>
      <c r="BR84" s="1214"/>
      <c r="BS84" s="1214"/>
      <c r="BT84" s="1214"/>
      <c r="BU84" s="1214"/>
      <c r="BV84" s="1214"/>
      <c r="BW84" s="1185"/>
      <c r="BX84" s="273"/>
      <c r="BY84" s="273"/>
      <c r="BZ84" s="273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</row>
    <row r="85" spans="1:89" ht="13" thickBot="1">
      <c r="A85" s="66" t="s">
        <v>637</v>
      </c>
      <c r="B85" s="56" t="str">
        <f t="shared" ref="B85:AI85" si="64">C14</f>
        <v>519</v>
      </c>
      <c r="C85" s="57" t="str">
        <f t="shared" si="64"/>
        <v>531</v>
      </c>
      <c r="D85" s="57" t="str">
        <f t="shared" si="64"/>
        <v>533</v>
      </c>
      <c r="E85" s="57" t="str">
        <f t="shared" si="64"/>
        <v>536</v>
      </c>
      <c r="F85" s="57" t="str">
        <f t="shared" si="64"/>
        <v>532</v>
      </c>
      <c r="G85" s="57" t="str">
        <f t="shared" si="64"/>
        <v>511</v>
      </c>
      <c r="H85" s="57" t="str">
        <f t="shared" si="64"/>
        <v>534</v>
      </c>
      <c r="I85" s="57" t="str">
        <f t="shared" si="64"/>
        <v>535</v>
      </c>
      <c r="J85" s="57" t="str">
        <f t="shared" si="64"/>
        <v>512</v>
      </c>
      <c r="K85" s="57" t="str">
        <f t="shared" si="64"/>
        <v>510</v>
      </c>
      <c r="L85" s="57" t="str">
        <f t="shared" si="64"/>
        <v>509</v>
      </c>
      <c r="M85" s="57" t="str">
        <f t="shared" si="64"/>
        <v>508</v>
      </c>
      <c r="N85" s="57" t="str">
        <f t="shared" si="64"/>
        <v>506</v>
      </c>
      <c r="O85" s="57" t="str">
        <f t="shared" si="64"/>
        <v>529</v>
      </c>
      <c r="P85" s="57" t="str">
        <f t="shared" si="64"/>
        <v>503</v>
      </c>
      <c r="Q85" s="57" t="str">
        <f t="shared" si="64"/>
        <v>527</v>
      </c>
      <c r="R85" s="57" t="str">
        <f t="shared" si="64"/>
        <v>530</v>
      </c>
      <c r="S85" s="57" t="str">
        <f t="shared" si="64"/>
        <v>521</v>
      </c>
      <c r="T85" s="57" t="str">
        <f t="shared" si="64"/>
        <v>523</v>
      </c>
      <c r="U85" s="57" t="str">
        <f t="shared" si="64"/>
        <v>522</v>
      </c>
      <c r="V85" s="57" t="str">
        <f t="shared" si="64"/>
        <v>525</v>
      </c>
      <c r="W85" s="57" t="str">
        <f t="shared" si="64"/>
        <v>524</v>
      </c>
      <c r="X85" s="57" t="str">
        <f t="shared" si="64"/>
        <v>526</v>
      </c>
      <c r="Y85" s="57" t="str">
        <f t="shared" si="64"/>
        <v>507</v>
      </c>
      <c r="Z85" s="57" t="str">
        <f t="shared" si="64"/>
        <v>502</v>
      </c>
      <c r="AA85" s="57" t="str">
        <f t="shared" si="64"/>
        <v>520</v>
      </c>
      <c r="AB85" s="57" t="str">
        <f t="shared" si="64"/>
        <v>501</v>
      </c>
      <c r="AC85" s="57" t="str">
        <f t="shared" si="64"/>
        <v>518</v>
      </c>
      <c r="AD85" s="57" t="str">
        <f t="shared" si="64"/>
        <v>517</v>
      </c>
      <c r="AE85" s="57" t="str">
        <f t="shared" si="64"/>
        <v>516</v>
      </c>
      <c r="AF85" s="57" t="str">
        <f t="shared" si="64"/>
        <v>515</v>
      </c>
      <c r="AG85" s="57" t="str">
        <f t="shared" si="64"/>
        <v>528</v>
      </c>
      <c r="AH85" s="57" t="str">
        <f t="shared" si="64"/>
        <v>514</v>
      </c>
      <c r="AI85" s="57" t="str">
        <f t="shared" si="64"/>
        <v>513</v>
      </c>
      <c r="AJ85" s="57" t="str">
        <f>AK14</f>
        <v>505</v>
      </c>
      <c r="AK85" s="57" t="str">
        <f>AL14</f>
        <v>504</v>
      </c>
      <c r="AL85" s="270"/>
      <c r="AM85" s="270"/>
      <c r="AN85" s="59" t="str">
        <f t="shared" ref="AN85:BW85" si="65">B85</f>
        <v>519</v>
      </c>
      <c r="AO85" s="60" t="str">
        <f t="shared" si="65"/>
        <v>531</v>
      </c>
      <c r="AP85" s="60" t="str">
        <f t="shared" si="65"/>
        <v>533</v>
      </c>
      <c r="AQ85" s="60" t="str">
        <f t="shared" si="65"/>
        <v>536</v>
      </c>
      <c r="AR85" s="60" t="str">
        <f t="shared" si="65"/>
        <v>532</v>
      </c>
      <c r="AS85" s="60" t="str">
        <f t="shared" si="65"/>
        <v>511</v>
      </c>
      <c r="AT85" s="60" t="str">
        <f t="shared" si="65"/>
        <v>534</v>
      </c>
      <c r="AU85" s="60" t="str">
        <f t="shared" si="65"/>
        <v>535</v>
      </c>
      <c r="AV85" s="60" t="str">
        <f t="shared" si="65"/>
        <v>512</v>
      </c>
      <c r="AW85" s="60" t="str">
        <f t="shared" si="65"/>
        <v>510</v>
      </c>
      <c r="AX85" s="60" t="str">
        <f t="shared" si="65"/>
        <v>509</v>
      </c>
      <c r="AY85" s="60" t="str">
        <f t="shared" si="65"/>
        <v>508</v>
      </c>
      <c r="AZ85" s="60" t="str">
        <f t="shared" si="65"/>
        <v>506</v>
      </c>
      <c r="BA85" s="60" t="str">
        <f t="shared" si="65"/>
        <v>529</v>
      </c>
      <c r="BB85" s="60" t="str">
        <f t="shared" si="65"/>
        <v>503</v>
      </c>
      <c r="BC85" s="60" t="str">
        <f t="shared" si="65"/>
        <v>527</v>
      </c>
      <c r="BD85" s="60" t="str">
        <f t="shared" si="65"/>
        <v>530</v>
      </c>
      <c r="BE85" s="60" t="str">
        <f t="shared" si="65"/>
        <v>521</v>
      </c>
      <c r="BF85" s="60" t="str">
        <f t="shared" si="65"/>
        <v>523</v>
      </c>
      <c r="BG85" s="60" t="str">
        <f t="shared" si="65"/>
        <v>522</v>
      </c>
      <c r="BH85" s="60" t="str">
        <f t="shared" si="65"/>
        <v>525</v>
      </c>
      <c r="BI85" s="60" t="str">
        <f t="shared" si="65"/>
        <v>524</v>
      </c>
      <c r="BJ85" s="60" t="str">
        <f t="shared" si="65"/>
        <v>526</v>
      </c>
      <c r="BK85" s="60" t="str">
        <f t="shared" si="65"/>
        <v>507</v>
      </c>
      <c r="BL85" s="60" t="str">
        <f t="shared" si="65"/>
        <v>502</v>
      </c>
      <c r="BM85" s="60" t="str">
        <f t="shared" si="65"/>
        <v>520</v>
      </c>
      <c r="BN85" s="60" t="str">
        <f t="shared" si="65"/>
        <v>501</v>
      </c>
      <c r="BO85" s="60" t="str">
        <f t="shared" si="65"/>
        <v>518</v>
      </c>
      <c r="BP85" s="60" t="str">
        <f t="shared" si="65"/>
        <v>517</v>
      </c>
      <c r="BQ85" s="60" t="str">
        <f t="shared" si="65"/>
        <v>516</v>
      </c>
      <c r="BR85" s="60" t="str">
        <f t="shared" si="65"/>
        <v>515</v>
      </c>
      <c r="BS85" s="60" t="str">
        <f t="shared" si="65"/>
        <v>528</v>
      </c>
      <c r="BT85" s="60" t="str">
        <f t="shared" si="65"/>
        <v>514</v>
      </c>
      <c r="BU85" s="60" t="str">
        <f t="shared" si="65"/>
        <v>513</v>
      </c>
      <c r="BV85" s="60" t="str">
        <f t="shared" si="65"/>
        <v>505</v>
      </c>
      <c r="BW85" s="60" t="str">
        <f t="shared" si="65"/>
        <v>504</v>
      </c>
      <c r="BX85" s="274"/>
      <c r="BY85" s="274"/>
      <c r="BZ85" s="274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</row>
    <row r="86" spans="1:89">
      <c r="A86" s="72" t="s">
        <v>623</v>
      </c>
      <c r="B86" s="47">
        <f t="shared" ref="B86:Q88" si="66">C34</f>
        <v>5.6920500000000001</v>
      </c>
      <c r="C86" s="48">
        <f t="shared" si="66"/>
        <v>5.6832499999999992</v>
      </c>
      <c r="D86" s="48">
        <f t="shared" si="66"/>
        <v>5.6564499999999995</v>
      </c>
      <c r="E86" s="48">
        <f t="shared" si="66"/>
        <v>5.6644000000000005</v>
      </c>
      <c r="F86" s="48">
        <f t="shared" si="66"/>
        <v>5.5269500000000003</v>
      </c>
      <c r="G86" s="48">
        <f t="shared" si="66"/>
        <v>5.5680500000000004</v>
      </c>
      <c r="H86" s="48">
        <f t="shared" si="66"/>
        <v>5.54115</v>
      </c>
      <c r="I86" s="48">
        <f t="shared" si="66"/>
        <v>5.5202500000000008</v>
      </c>
      <c r="J86" s="48">
        <f t="shared" si="66"/>
        <v>5.6766499999999995</v>
      </c>
      <c r="K86" s="48">
        <f t="shared" si="66"/>
        <v>5.6589999999999998</v>
      </c>
      <c r="L86" s="48">
        <f t="shared" si="66"/>
        <v>5.6509</v>
      </c>
      <c r="M86" s="48">
        <f t="shared" si="66"/>
        <v>5.6609499999999997</v>
      </c>
      <c r="N86" s="48">
        <f t="shared" si="66"/>
        <v>5.6494499999999999</v>
      </c>
      <c r="O86" s="48">
        <f t="shared" si="66"/>
        <v>5.5984499999999997</v>
      </c>
      <c r="P86" s="48">
        <f t="shared" si="66"/>
        <v>5.5547500000000003</v>
      </c>
      <c r="Q86" s="48">
        <f t="shared" si="66"/>
        <v>5.5469499999999998</v>
      </c>
      <c r="R86" s="48">
        <f t="shared" ref="R86:AI88" si="67">S34</f>
        <v>5.5839500000000006</v>
      </c>
      <c r="S86" s="48">
        <f t="shared" si="67"/>
        <v>5.5043999999999995</v>
      </c>
      <c r="T86" s="48">
        <f t="shared" si="67"/>
        <v>5.51905</v>
      </c>
      <c r="U86" s="48">
        <f t="shared" si="67"/>
        <v>5.5130999999999997</v>
      </c>
      <c r="V86" s="48">
        <f t="shared" si="67"/>
        <v>5.5324499999999999</v>
      </c>
      <c r="W86" s="48">
        <f t="shared" si="67"/>
        <v>5.5418500000000002</v>
      </c>
      <c r="X86" s="48">
        <f t="shared" si="67"/>
        <v>5.5722500000000004</v>
      </c>
      <c r="Y86" s="48">
        <f t="shared" si="67"/>
        <v>5.5836999999999994</v>
      </c>
      <c r="Z86" s="48">
        <f t="shared" si="67"/>
        <v>5.6459999999999999</v>
      </c>
      <c r="AA86" s="48">
        <f t="shared" si="67"/>
        <v>5.5716999999999999</v>
      </c>
      <c r="AB86" s="48">
        <f t="shared" si="67"/>
        <v>5.69055</v>
      </c>
      <c r="AC86" s="48">
        <f t="shared" si="67"/>
        <v>5.6710500000000001</v>
      </c>
      <c r="AD86" s="48">
        <f t="shared" si="67"/>
        <v>5.56365</v>
      </c>
      <c r="AE86" s="48">
        <f t="shared" si="67"/>
        <v>5.6717500000000003</v>
      </c>
      <c r="AF86" s="48">
        <f t="shared" si="67"/>
        <v>5.5832999999999995</v>
      </c>
      <c r="AG86" s="48">
        <f t="shared" si="67"/>
        <v>5.5592500000000005</v>
      </c>
      <c r="AH86" s="48">
        <f t="shared" si="67"/>
        <v>5.5892499999999998</v>
      </c>
      <c r="AI86" s="48">
        <f t="shared" si="67"/>
        <v>5.5681000000000003</v>
      </c>
      <c r="AJ86" s="48">
        <f t="shared" ref="AJ86:AK88" si="68">AK34</f>
        <v>5.5762499999999999</v>
      </c>
      <c r="AK86" s="48">
        <f t="shared" si="68"/>
        <v>5.6921499999999998</v>
      </c>
      <c r="AL86" s="84"/>
      <c r="AM86" s="84"/>
      <c r="AN86" s="47">
        <f t="shared" ref="AN86:AW89" si="69">B86*25.4</f>
        <v>144.57807</v>
      </c>
      <c r="AO86" s="48">
        <f t="shared" si="69"/>
        <v>144.35454999999996</v>
      </c>
      <c r="AP86" s="48">
        <f t="shared" si="69"/>
        <v>143.67382999999998</v>
      </c>
      <c r="AQ86" s="48">
        <f t="shared" si="69"/>
        <v>143.87576000000001</v>
      </c>
      <c r="AR86" s="48">
        <f t="shared" si="69"/>
        <v>140.38453000000001</v>
      </c>
      <c r="AS86" s="48">
        <f t="shared" si="69"/>
        <v>141.42847</v>
      </c>
      <c r="AT86" s="48">
        <f t="shared" si="69"/>
        <v>140.74520999999999</v>
      </c>
      <c r="AU86" s="48">
        <f t="shared" si="69"/>
        <v>140.21435000000002</v>
      </c>
      <c r="AV86" s="48">
        <f t="shared" si="69"/>
        <v>144.18690999999998</v>
      </c>
      <c r="AW86" s="48">
        <f t="shared" si="69"/>
        <v>143.73859999999999</v>
      </c>
      <c r="AX86" s="48">
        <f t="shared" ref="AX86:BG89" si="70">L86*25.4</f>
        <v>143.53286</v>
      </c>
      <c r="AY86" s="48">
        <f t="shared" si="70"/>
        <v>143.78813</v>
      </c>
      <c r="AZ86" s="48">
        <f t="shared" si="70"/>
        <v>143.49602999999999</v>
      </c>
      <c r="BA86" s="48">
        <f t="shared" si="70"/>
        <v>142.20062999999999</v>
      </c>
      <c r="BB86" s="48">
        <f t="shared" si="70"/>
        <v>141.09065000000001</v>
      </c>
      <c r="BC86" s="48">
        <f t="shared" si="70"/>
        <v>140.89252999999999</v>
      </c>
      <c r="BD86" s="48">
        <f t="shared" si="70"/>
        <v>141.83233000000001</v>
      </c>
      <c r="BE86" s="48">
        <f t="shared" si="70"/>
        <v>139.81175999999999</v>
      </c>
      <c r="BF86" s="48">
        <f t="shared" si="70"/>
        <v>140.18386999999998</v>
      </c>
      <c r="BG86" s="48">
        <f t="shared" si="70"/>
        <v>140.03273999999999</v>
      </c>
      <c r="BH86" s="48">
        <f t="shared" ref="BH86:BQ89" si="71">V86*25.4</f>
        <v>140.52422999999999</v>
      </c>
      <c r="BI86" s="48">
        <f t="shared" si="71"/>
        <v>140.76299</v>
      </c>
      <c r="BJ86" s="48">
        <f t="shared" si="71"/>
        <v>141.53514999999999</v>
      </c>
      <c r="BK86" s="48">
        <f t="shared" si="71"/>
        <v>141.82597999999999</v>
      </c>
      <c r="BL86" s="48">
        <f t="shared" si="71"/>
        <v>143.4084</v>
      </c>
      <c r="BM86" s="48">
        <f t="shared" si="71"/>
        <v>141.52117999999999</v>
      </c>
      <c r="BN86" s="48">
        <f t="shared" si="71"/>
        <v>144.53996999999998</v>
      </c>
      <c r="BO86" s="48">
        <f t="shared" si="71"/>
        <v>144.04467</v>
      </c>
      <c r="BP86" s="48">
        <f t="shared" si="71"/>
        <v>141.31671</v>
      </c>
      <c r="BQ86" s="48">
        <f t="shared" si="71"/>
        <v>144.06245000000001</v>
      </c>
      <c r="BR86" s="48">
        <f t="shared" ref="BR86:BW89" si="72">AF86*25.4</f>
        <v>141.81581999999997</v>
      </c>
      <c r="BS86" s="48">
        <f t="shared" si="72"/>
        <v>141.20495</v>
      </c>
      <c r="BT86" s="48">
        <f t="shared" si="72"/>
        <v>141.96695</v>
      </c>
      <c r="BU86" s="48">
        <f t="shared" si="72"/>
        <v>141.42974000000001</v>
      </c>
      <c r="BV86" s="48">
        <f t="shared" si="72"/>
        <v>141.63674999999998</v>
      </c>
      <c r="BW86" s="48">
        <f t="shared" si="72"/>
        <v>144.58060999999998</v>
      </c>
      <c r="BX86" s="275"/>
      <c r="BY86" s="275"/>
      <c r="BZ86" s="275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</row>
    <row r="87" spans="1:89">
      <c r="A87" s="73" t="s">
        <v>479</v>
      </c>
      <c r="B87" s="50">
        <f t="shared" si="66"/>
        <v>1.000000000000334E-3</v>
      </c>
      <c r="C87" s="51">
        <f t="shared" si="66"/>
        <v>4.1999999999999815E-3</v>
      </c>
      <c r="D87" s="51">
        <f t="shared" si="66"/>
        <v>-4.9000000000001265E-3</v>
      </c>
      <c r="E87" s="51">
        <f t="shared" si="66"/>
        <v>1.5999999999998238E-3</v>
      </c>
      <c r="F87" s="51">
        <f t="shared" si="66"/>
        <v>1.6000000000000014E-2</v>
      </c>
      <c r="G87" s="51">
        <f t="shared" si="66"/>
        <v>-4.9999999999972289E-4</v>
      </c>
      <c r="H87" s="51">
        <f t="shared" si="66"/>
        <v>-8.9999999999967883E-4</v>
      </c>
      <c r="I87" s="51">
        <f t="shared" si="66"/>
        <v>7.0000000000014495E-4</v>
      </c>
      <c r="J87" s="51">
        <f t="shared" si="66"/>
        <v>-5.7000000000000384E-3</v>
      </c>
      <c r="K87" s="51">
        <f t="shared" si="66"/>
        <v>1.1000000000001009E-3</v>
      </c>
      <c r="L87" s="51">
        <f t="shared" si="66"/>
        <v>8.7000000000001521E-3</v>
      </c>
      <c r="M87" s="51">
        <f t="shared" si="66"/>
        <v>2.4999999999995026E-3</v>
      </c>
      <c r="N87" s="51">
        <f t="shared" si="66"/>
        <v>6.0999999999999943E-3</v>
      </c>
      <c r="O87" s="51">
        <f t="shared" si="66"/>
        <v>-3.5999999999996035E-3</v>
      </c>
      <c r="P87" s="51">
        <f t="shared" si="66"/>
        <v>2.8000000000005798E-3</v>
      </c>
      <c r="Q87" s="51">
        <f t="shared" si="66"/>
        <v>9.9999999999944578E-4</v>
      </c>
      <c r="R87" s="51">
        <f t="shared" si="67"/>
        <v>7.5000000000002842E-3</v>
      </c>
      <c r="S87" s="51">
        <f t="shared" si="67"/>
        <v>4.1999999999999815E-3</v>
      </c>
      <c r="T87" s="51">
        <f t="shared" si="67"/>
        <v>5.4000000000007375E-3</v>
      </c>
      <c r="U87" s="51">
        <f t="shared" si="67"/>
        <v>3.9999999999995595E-4</v>
      </c>
      <c r="V87" s="51">
        <f t="shared" si="67"/>
        <v>7.1000000000003283E-3</v>
      </c>
      <c r="W87" s="51">
        <f t="shared" si="67"/>
        <v>1.9000000000000128E-3</v>
      </c>
      <c r="X87" s="51">
        <f t="shared" si="67"/>
        <v>3.7000000000002586E-3</v>
      </c>
      <c r="Y87" s="51">
        <f t="shared" si="67"/>
        <v>9.7999999999993648E-3</v>
      </c>
      <c r="Z87" s="51">
        <f t="shared" si="67"/>
        <v>-3.9999999999995595E-4</v>
      </c>
      <c r="AA87" s="51">
        <f t="shared" si="67"/>
        <v>1.1000000000001009E-3</v>
      </c>
      <c r="AB87" s="51">
        <f t="shared" si="67"/>
        <v>6.2999999999995282E-3</v>
      </c>
      <c r="AC87" s="51">
        <f t="shared" si="67"/>
        <v>1.7500000000000071E-2</v>
      </c>
      <c r="AD87" s="51">
        <f t="shared" si="67"/>
        <v>-3.7000000000002586E-3</v>
      </c>
      <c r="AE87" s="51">
        <f t="shared" si="67"/>
        <v>7.3999999999996291E-3</v>
      </c>
      <c r="AF87" s="51">
        <f t="shared" si="67"/>
        <v>9.9999999999766942E-5</v>
      </c>
      <c r="AG87" s="51">
        <f t="shared" si="67"/>
        <v>1.0699999999999932E-2</v>
      </c>
      <c r="AH87" s="51">
        <f t="shared" si="67"/>
        <v>9.6499999999999808E-2</v>
      </c>
      <c r="AI87" s="51">
        <f t="shared" si="67"/>
        <v>-6.0999999999999943E-3</v>
      </c>
      <c r="AJ87" s="51">
        <f t="shared" si="68"/>
        <v>3.9999999999995595E-4</v>
      </c>
      <c r="AK87" s="51">
        <f t="shared" si="68"/>
        <v>5.8999999999995723E-3</v>
      </c>
      <c r="AL87" s="85"/>
      <c r="AM87" s="85"/>
      <c r="AN87" s="50">
        <f t="shared" si="69"/>
        <v>2.5400000000008482E-2</v>
      </c>
      <c r="AO87" s="51">
        <f t="shared" si="69"/>
        <v>0.10667999999999953</v>
      </c>
      <c r="AP87" s="51">
        <f t="shared" si="69"/>
        <v>-0.12446000000000321</v>
      </c>
      <c r="AQ87" s="51">
        <f t="shared" si="69"/>
        <v>4.063999999999552E-2</v>
      </c>
      <c r="AR87" s="51">
        <f t="shared" si="69"/>
        <v>0.40640000000000032</v>
      </c>
      <c r="AS87" s="51">
        <f t="shared" si="69"/>
        <v>-1.269999999999296E-2</v>
      </c>
      <c r="AT87" s="51">
        <f t="shared" si="69"/>
        <v>-2.2859999999991842E-2</v>
      </c>
      <c r="AU87" s="51">
        <f t="shared" si="69"/>
        <v>1.7780000000003682E-2</v>
      </c>
      <c r="AV87" s="51">
        <f t="shared" si="69"/>
        <v>-0.14478000000000096</v>
      </c>
      <c r="AW87" s="51">
        <f t="shared" si="69"/>
        <v>2.794000000000256E-2</v>
      </c>
      <c r="AX87" s="51">
        <f t="shared" si="70"/>
        <v>0.22098000000000384</v>
      </c>
      <c r="AY87" s="51">
        <f t="shared" si="70"/>
        <v>6.3499999999987358E-2</v>
      </c>
      <c r="AZ87" s="51">
        <f t="shared" si="70"/>
        <v>0.15493999999999986</v>
      </c>
      <c r="BA87" s="51">
        <f t="shared" si="70"/>
        <v>-9.1439999999989918E-2</v>
      </c>
      <c r="BB87" s="51">
        <f t="shared" si="70"/>
        <v>7.1120000000014727E-2</v>
      </c>
      <c r="BC87" s="51">
        <f t="shared" si="70"/>
        <v>2.539999999998592E-2</v>
      </c>
      <c r="BD87" s="51">
        <f t="shared" si="70"/>
        <v>0.19050000000000722</v>
      </c>
      <c r="BE87" s="51">
        <f t="shared" si="70"/>
        <v>0.10667999999999953</v>
      </c>
      <c r="BF87" s="51">
        <f t="shared" si="70"/>
        <v>0.13716000000001874</v>
      </c>
      <c r="BG87" s="51">
        <f t="shared" si="70"/>
        <v>1.015999999999888E-2</v>
      </c>
      <c r="BH87" s="51">
        <f t="shared" si="71"/>
        <v>0.18034000000000833</v>
      </c>
      <c r="BI87" s="51">
        <f t="shared" si="71"/>
        <v>4.8260000000000323E-2</v>
      </c>
      <c r="BJ87" s="51">
        <f t="shared" si="71"/>
        <v>9.3980000000006558E-2</v>
      </c>
      <c r="BK87" s="51">
        <f t="shared" si="71"/>
        <v>0.24891999999998385</v>
      </c>
      <c r="BL87" s="51">
        <f t="shared" si="71"/>
        <v>-1.015999999999888E-2</v>
      </c>
      <c r="BM87" s="51">
        <f t="shared" si="71"/>
        <v>2.794000000000256E-2</v>
      </c>
      <c r="BN87" s="51">
        <f t="shared" si="71"/>
        <v>0.16001999999998801</v>
      </c>
      <c r="BO87" s="51">
        <f t="shared" si="71"/>
        <v>0.44450000000000178</v>
      </c>
      <c r="BP87" s="51">
        <f t="shared" si="71"/>
        <v>-9.3980000000006558E-2</v>
      </c>
      <c r="BQ87" s="51">
        <f t="shared" si="71"/>
        <v>0.18795999999999058</v>
      </c>
      <c r="BR87" s="51">
        <f t="shared" si="72"/>
        <v>2.53999999999408E-3</v>
      </c>
      <c r="BS87" s="51">
        <f t="shared" si="72"/>
        <v>0.27177999999999825</v>
      </c>
      <c r="BT87" s="51">
        <f t="shared" si="72"/>
        <v>2.4510999999999949</v>
      </c>
      <c r="BU87" s="51">
        <f t="shared" si="72"/>
        <v>-0.15493999999999986</v>
      </c>
      <c r="BV87" s="51">
        <f t="shared" si="72"/>
        <v>1.015999999999888E-2</v>
      </c>
      <c r="BW87" s="51">
        <f t="shared" si="72"/>
        <v>0.14985999999998911</v>
      </c>
      <c r="BX87" s="275"/>
      <c r="BY87" s="275"/>
      <c r="BZ87" s="275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</row>
    <row r="88" spans="1:89">
      <c r="A88" s="73" t="s">
        <v>480</v>
      </c>
      <c r="B88" s="50">
        <f t="shared" si="66"/>
        <v>4.5000000000001705E-3</v>
      </c>
      <c r="C88" s="51">
        <f t="shared" si="66"/>
        <v>-5.3000000000000824E-3</v>
      </c>
      <c r="D88" s="51">
        <f t="shared" si="66"/>
        <v>2.8200000000000003E-2</v>
      </c>
      <c r="E88" s="51">
        <f t="shared" si="66"/>
        <v>1.8000000000002458E-3</v>
      </c>
      <c r="F88" s="51">
        <f t="shared" si="66"/>
        <v>-1.499999999999968E-2</v>
      </c>
      <c r="G88" s="51">
        <f t="shared" si="66"/>
        <v>2.3999999999997357E-3</v>
      </c>
      <c r="H88" s="51">
        <f t="shared" si="66"/>
        <v>-4.9999999999972289E-4</v>
      </c>
      <c r="I88" s="51">
        <f t="shared" si="66"/>
        <v>2.2000000000002018E-3</v>
      </c>
      <c r="J88" s="51">
        <f t="shared" si="66"/>
        <v>-4.5000000000001705E-3</v>
      </c>
      <c r="K88" s="51">
        <f t="shared" si="66"/>
        <v>7.599999999999163E-3</v>
      </c>
      <c r="L88" s="51">
        <f t="shared" si="66"/>
        <v>7.9999999999991189E-4</v>
      </c>
      <c r="M88" s="51">
        <f t="shared" si="66"/>
        <v>-4.6999999999997044E-3</v>
      </c>
      <c r="N88" s="51">
        <f t="shared" si="66"/>
        <v>-1.0000000000065512E-4</v>
      </c>
      <c r="O88" s="51">
        <f t="shared" si="66"/>
        <v>1.4399999999999302E-2</v>
      </c>
      <c r="P88" s="51">
        <f t="shared" si="66"/>
        <v>2.4999999999995026E-3</v>
      </c>
      <c r="Q88" s="51">
        <f t="shared" si="66"/>
        <v>4.4000000000004036E-3</v>
      </c>
      <c r="R88" s="51">
        <f t="shared" si="67"/>
        <v>1.0299999999999976E-2</v>
      </c>
      <c r="S88" s="51">
        <f t="shared" si="67"/>
        <v>1.3999999999994017E-3</v>
      </c>
      <c r="T88" s="51">
        <f t="shared" si="67"/>
        <v>-1.8000000000002458E-3</v>
      </c>
      <c r="U88" s="51">
        <f t="shared" si="67"/>
        <v>-1.1999999999998678E-3</v>
      </c>
      <c r="V88" s="51">
        <f t="shared" si="67"/>
        <v>0</v>
      </c>
      <c r="W88" s="51">
        <f t="shared" si="67"/>
        <v>2.1999999999993136E-3</v>
      </c>
      <c r="X88" s="51">
        <f t="shared" si="67"/>
        <v>-1.4000000000002899E-3</v>
      </c>
      <c r="Y88" s="51">
        <f t="shared" si="67"/>
        <v>-9.0999999999992198E-3</v>
      </c>
      <c r="Z88" s="51">
        <f t="shared" si="67"/>
        <v>-3.9999999999995595E-4</v>
      </c>
      <c r="AA88" s="51">
        <f t="shared" si="67"/>
        <v>2.1999999999993136E-3</v>
      </c>
      <c r="AB88" s="51">
        <f t="shared" si="67"/>
        <v>-2.9000000000003467E-3</v>
      </c>
      <c r="AC88" s="51">
        <f t="shared" si="67"/>
        <v>-1.5999999999998238E-3</v>
      </c>
      <c r="AD88" s="51">
        <f t="shared" si="67"/>
        <v>2.6999999999999247E-3</v>
      </c>
      <c r="AE88" s="51">
        <f t="shared" si="67"/>
        <v>2.6000000000001577E-3</v>
      </c>
      <c r="AF88" s="51">
        <f t="shared" si="67"/>
        <v>7.6000000000000512E-3</v>
      </c>
      <c r="AG88" s="51">
        <f t="shared" si="67"/>
        <v>-7.0999999999994401E-3</v>
      </c>
      <c r="AH88" s="51">
        <f t="shared" si="67"/>
        <v>-4.3999999999995154E-3</v>
      </c>
      <c r="AI88" s="51">
        <f t="shared" si="67"/>
        <v>2.3999999999997357E-3</v>
      </c>
      <c r="AJ88" s="51">
        <f t="shared" si="68"/>
        <v>4.9000000000001265E-3</v>
      </c>
      <c r="AK88" s="51">
        <f t="shared" si="68"/>
        <v>3.9999999999995595E-4</v>
      </c>
      <c r="AL88" s="85"/>
      <c r="AM88" s="85"/>
      <c r="AN88" s="50">
        <f t="shared" si="69"/>
        <v>0.11430000000000433</v>
      </c>
      <c r="AO88" s="51">
        <f t="shared" si="69"/>
        <v>-0.1346200000000021</v>
      </c>
      <c r="AP88" s="51">
        <f t="shared" si="69"/>
        <v>0.71628000000000003</v>
      </c>
      <c r="AQ88" s="51">
        <f t="shared" si="69"/>
        <v>4.5720000000006242E-2</v>
      </c>
      <c r="AR88" s="51">
        <f t="shared" si="69"/>
        <v>-0.38099999999999185</v>
      </c>
      <c r="AS88" s="51">
        <f t="shared" si="69"/>
        <v>6.0959999999993283E-2</v>
      </c>
      <c r="AT88" s="51">
        <f t="shared" si="69"/>
        <v>-1.269999999999296E-2</v>
      </c>
      <c r="AU88" s="51">
        <f t="shared" si="69"/>
        <v>5.588000000000512E-2</v>
      </c>
      <c r="AV88" s="51">
        <f t="shared" si="69"/>
        <v>-0.11430000000000433</v>
      </c>
      <c r="AW88" s="51">
        <f t="shared" si="69"/>
        <v>0.19303999999997873</v>
      </c>
      <c r="AX88" s="51">
        <f t="shared" si="70"/>
        <v>2.031999999999776E-2</v>
      </c>
      <c r="AY88" s="51">
        <f t="shared" si="70"/>
        <v>-0.11937999999999249</v>
      </c>
      <c r="AZ88" s="51">
        <f t="shared" si="70"/>
        <v>-2.5400000000166401E-3</v>
      </c>
      <c r="BA88" s="51">
        <f t="shared" si="70"/>
        <v>0.36575999999998227</v>
      </c>
      <c r="BB88" s="51">
        <f t="shared" si="70"/>
        <v>6.3499999999987358E-2</v>
      </c>
      <c r="BC88" s="51">
        <f t="shared" si="70"/>
        <v>0.11176000000001024</v>
      </c>
      <c r="BD88" s="51">
        <f t="shared" si="70"/>
        <v>0.26161999999999935</v>
      </c>
      <c r="BE88" s="51">
        <f t="shared" si="70"/>
        <v>3.5559999999984805E-2</v>
      </c>
      <c r="BF88" s="51">
        <f t="shared" si="70"/>
        <v>-4.5720000000006242E-2</v>
      </c>
      <c r="BG88" s="51">
        <f t="shared" si="70"/>
        <v>-3.0479999999996642E-2</v>
      </c>
      <c r="BH88" s="51">
        <f t="shared" si="71"/>
        <v>0</v>
      </c>
      <c r="BI88" s="51">
        <f t="shared" si="71"/>
        <v>5.5879999999982562E-2</v>
      </c>
      <c r="BJ88" s="51">
        <f t="shared" si="71"/>
        <v>-3.5560000000007363E-2</v>
      </c>
      <c r="BK88" s="51">
        <f t="shared" si="71"/>
        <v>-0.23113999999998017</v>
      </c>
      <c r="BL88" s="51">
        <f t="shared" si="71"/>
        <v>-1.015999999999888E-2</v>
      </c>
      <c r="BM88" s="51">
        <f t="shared" si="71"/>
        <v>5.5879999999982562E-2</v>
      </c>
      <c r="BN88" s="51">
        <f t="shared" si="71"/>
        <v>-7.3660000000008802E-2</v>
      </c>
      <c r="BO88" s="51">
        <f t="shared" si="71"/>
        <v>-4.063999999999552E-2</v>
      </c>
      <c r="BP88" s="51">
        <f t="shared" si="71"/>
        <v>6.8579999999998087E-2</v>
      </c>
      <c r="BQ88" s="51">
        <f t="shared" si="71"/>
        <v>6.6040000000003998E-2</v>
      </c>
      <c r="BR88" s="51">
        <f t="shared" si="72"/>
        <v>0.19304000000000129</v>
      </c>
      <c r="BS88" s="51">
        <f t="shared" si="72"/>
        <v>-0.18033999999998576</v>
      </c>
      <c r="BT88" s="51">
        <f t="shared" si="72"/>
        <v>-0.11175999999998769</v>
      </c>
      <c r="BU88" s="51">
        <f t="shared" si="72"/>
        <v>6.0959999999993283E-2</v>
      </c>
      <c r="BV88" s="51">
        <f t="shared" si="72"/>
        <v>0.12446000000000321</v>
      </c>
      <c r="BW88" s="51">
        <f t="shared" si="72"/>
        <v>1.015999999999888E-2</v>
      </c>
      <c r="BX88" s="275"/>
      <c r="BY88" s="275"/>
      <c r="BZ88" s="275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</row>
    <row r="89" spans="1:89" ht="13" thickBot="1">
      <c r="A89" s="74" t="s">
        <v>586</v>
      </c>
      <c r="B89" s="53">
        <f t="shared" ref="B89:AI89" si="73">C38</f>
        <v>7.5870000000000104E-2</v>
      </c>
      <c r="C89" s="54">
        <f t="shared" si="73"/>
        <v>9.7870000000000346E-2</v>
      </c>
      <c r="D89" s="54">
        <f t="shared" si="73"/>
        <v>0.10787000000000013</v>
      </c>
      <c r="E89" s="54">
        <f t="shared" si="73"/>
        <v>9.9319999999999631E-2</v>
      </c>
      <c r="F89" s="54">
        <f t="shared" si="73"/>
        <v>0.24566999999999961</v>
      </c>
      <c r="G89" s="54">
        <f t="shared" si="73"/>
        <v>0.19226999999999972</v>
      </c>
      <c r="H89" s="54">
        <f t="shared" si="73"/>
        <v>0.21647000000000016</v>
      </c>
      <c r="I89" s="54">
        <f t="shared" si="73"/>
        <v>0.24416999999999955</v>
      </c>
      <c r="J89" s="54">
        <f t="shared" si="73"/>
        <v>7.0969999999999978E-2</v>
      </c>
      <c r="K89" s="54">
        <f t="shared" si="73"/>
        <v>0.10761999999999983</v>
      </c>
      <c r="L89" s="54">
        <f t="shared" si="73"/>
        <v>0.10982000000000003</v>
      </c>
      <c r="M89" s="54">
        <f t="shared" si="73"/>
        <v>9.9470000000000169E-2</v>
      </c>
      <c r="N89" s="54">
        <f t="shared" si="73"/>
        <v>0.1198699999999997</v>
      </c>
      <c r="O89" s="54">
        <f t="shared" si="73"/>
        <v>0.16837000000000035</v>
      </c>
      <c r="P89" s="54">
        <f t="shared" si="73"/>
        <v>0.2188699999999999</v>
      </c>
      <c r="Q89" s="54">
        <f t="shared" si="73"/>
        <v>0.21086999999999989</v>
      </c>
      <c r="R89" s="54">
        <f t="shared" si="73"/>
        <v>0.18992999999999949</v>
      </c>
      <c r="S89" s="54">
        <f t="shared" si="73"/>
        <v>0.26682000000000006</v>
      </c>
      <c r="T89" s="54">
        <f t="shared" si="73"/>
        <v>0.24997000000000025</v>
      </c>
      <c r="U89" s="54">
        <f t="shared" si="73"/>
        <v>0.25922000000000001</v>
      </c>
      <c r="V89" s="54">
        <f t="shared" si="73"/>
        <v>0.22836999999999996</v>
      </c>
      <c r="W89" s="54">
        <f t="shared" si="73"/>
        <v>0.21216999999999953</v>
      </c>
      <c r="X89" s="54">
        <f t="shared" si="73"/>
        <v>0.1975699999999998</v>
      </c>
      <c r="Y89" s="54">
        <f t="shared" si="73"/>
        <v>0.1779200000000003</v>
      </c>
      <c r="Z89" s="54">
        <f t="shared" si="73"/>
        <v>0.11122000000000032</v>
      </c>
      <c r="AA89" s="54">
        <f t="shared" si="73"/>
        <v>0.19831999999999983</v>
      </c>
      <c r="AB89" s="54">
        <f t="shared" si="73"/>
        <v>8.2969999999999544E-2</v>
      </c>
      <c r="AC89" s="54">
        <f t="shared" si="73"/>
        <v>9.6569999999999823E-2</v>
      </c>
      <c r="AD89" s="54">
        <f t="shared" si="73"/>
        <v>0.20626999999999995</v>
      </c>
      <c r="AE89" s="54">
        <f t="shared" si="73"/>
        <v>9.2869999999999564E-2</v>
      </c>
      <c r="AF89" s="54">
        <f t="shared" si="73"/>
        <v>0.1757200000000001</v>
      </c>
      <c r="AG89" s="54">
        <f t="shared" si="73"/>
        <v>0.20786999999999978</v>
      </c>
      <c r="AH89" s="54">
        <f t="shared" si="73"/>
        <v>0.27127000000000034</v>
      </c>
      <c r="AI89" s="54">
        <f t="shared" si="73"/>
        <v>0.19571999999999967</v>
      </c>
      <c r="AJ89" s="54">
        <f>AK38</f>
        <v>0.17527000000000026</v>
      </c>
      <c r="AK89" s="54">
        <f>AL38</f>
        <v>6.3069999999999737E-2</v>
      </c>
      <c r="AL89" s="86"/>
      <c r="AM89" s="86"/>
      <c r="AN89" s="53">
        <f t="shared" si="69"/>
        <v>1.9270980000000026</v>
      </c>
      <c r="AO89" s="54">
        <f t="shared" si="69"/>
        <v>2.4858980000000086</v>
      </c>
      <c r="AP89" s="54">
        <f t="shared" si="69"/>
        <v>2.7398980000000033</v>
      </c>
      <c r="AQ89" s="54">
        <f t="shared" si="69"/>
        <v>2.5227279999999905</v>
      </c>
      <c r="AR89" s="54">
        <f t="shared" si="69"/>
        <v>6.2400179999999894</v>
      </c>
      <c r="AS89" s="54">
        <f t="shared" si="69"/>
        <v>4.8836579999999925</v>
      </c>
      <c r="AT89" s="54">
        <f t="shared" si="69"/>
        <v>5.4983380000000039</v>
      </c>
      <c r="AU89" s="54">
        <f t="shared" si="69"/>
        <v>6.2019179999999885</v>
      </c>
      <c r="AV89" s="54">
        <f t="shared" si="69"/>
        <v>1.8026379999999993</v>
      </c>
      <c r="AW89" s="54">
        <f t="shared" si="69"/>
        <v>2.7335479999999954</v>
      </c>
      <c r="AX89" s="54">
        <f t="shared" si="70"/>
        <v>2.7894280000000005</v>
      </c>
      <c r="AY89" s="54">
        <f t="shared" si="70"/>
        <v>2.5265380000000039</v>
      </c>
      <c r="AZ89" s="54">
        <f t="shared" si="70"/>
        <v>3.0446979999999924</v>
      </c>
      <c r="BA89" s="54">
        <f t="shared" si="70"/>
        <v>4.2765980000000088</v>
      </c>
      <c r="BB89" s="54">
        <f t="shared" si="70"/>
        <v>5.5592979999999974</v>
      </c>
      <c r="BC89" s="54">
        <f t="shared" si="70"/>
        <v>5.3560979999999967</v>
      </c>
      <c r="BD89" s="54">
        <f t="shared" si="70"/>
        <v>4.8242219999999865</v>
      </c>
      <c r="BE89" s="54">
        <f t="shared" si="70"/>
        <v>6.7772280000000009</v>
      </c>
      <c r="BF89" s="54">
        <f t="shared" si="70"/>
        <v>6.3492380000000059</v>
      </c>
      <c r="BG89" s="54">
        <f t="shared" si="70"/>
        <v>6.5841880000000002</v>
      </c>
      <c r="BH89" s="54">
        <f t="shared" si="71"/>
        <v>5.800597999999999</v>
      </c>
      <c r="BI89" s="54">
        <f t="shared" si="71"/>
        <v>5.3891179999999874</v>
      </c>
      <c r="BJ89" s="54">
        <f t="shared" si="71"/>
        <v>5.0182779999999942</v>
      </c>
      <c r="BK89" s="54">
        <f t="shared" si="71"/>
        <v>4.5191680000000076</v>
      </c>
      <c r="BL89" s="54">
        <f t="shared" si="71"/>
        <v>2.8249880000000078</v>
      </c>
      <c r="BM89" s="54">
        <f t="shared" si="71"/>
        <v>5.0373279999999951</v>
      </c>
      <c r="BN89" s="54">
        <f t="shared" si="71"/>
        <v>2.1074379999999882</v>
      </c>
      <c r="BO89" s="54">
        <f t="shared" si="71"/>
        <v>2.4528779999999952</v>
      </c>
      <c r="BP89" s="54">
        <f t="shared" si="71"/>
        <v>5.2392579999999986</v>
      </c>
      <c r="BQ89" s="54">
        <f t="shared" si="71"/>
        <v>2.3588979999999888</v>
      </c>
      <c r="BR89" s="54">
        <f t="shared" si="72"/>
        <v>4.4632880000000021</v>
      </c>
      <c r="BS89" s="54">
        <f t="shared" si="72"/>
        <v>5.279897999999994</v>
      </c>
      <c r="BT89" s="54">
        <f t="shared" si="72"/>
        <v>6.8902580000000082</v>
      </c>
      <c r="BU89" s="54">
        <f t="shared" si="72"/>
        <v>4.9712879999999915</v>
      </c>
      <c r="BV89" s="54">
        <f t="shared" si="72"/>
        <v>4.4518580000000068</v>
      </c>
      <c r="BW89" s="54">
        <f t="shared" si="72"/>
        <v>1.6019779999999932</v>
      </c>
      <c r="BX89" s="275"/>
      <c r="BY89" s="275"/>
      <c r="BZ89" s="275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</row>
    <row r="90" spans="1:89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</row>
    <row r="91" spans="1:89">
      <c r="A91" s="76" t="s">
        <v>517</v>
      </c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</row>
    <row r="92" spans="1:89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</row>
    <row r="93" spans="1:89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</row>
    <row r="94" spans="1:89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</row>
    <row r="95" spans="1:89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</row>
    <row r="96" spans="1:89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</row>
    <row r="97" spans="1:89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</row>
    <row r="98" spans="1:89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88"/>
      <c r="BZ98" s="88"/>
      <c r="CA98" s="88"/>
      <c r="CB98" s="88"/>
      <c r="CC98" s="88"/>
      <c r="CD98" s="88"/>
      <c r="CE98" s="88"/>
      <c r="CF98" s="88"/>
      <c r="CG98" s="88"/>
      <c r="CH98" s="88"/>
      <c r="CI98" s="88"/>
      <c r="CJ98" s="88"/>
      <c r="CK98" s="88"/>
    </row>
    <row r="99" spans="1:89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62" t="s">
        <v>758</v>
      </c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88"/>
      <c r="CG99" s="88"/>
      <c r="CH99" s="88"/>
      <c r="CI99" s="88"/>
      <c r="CJ99" s="88"/>
      <c r="CK99" s="88"/>
    </row>
    <row r="100" spans="1:89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</row>
    <row r="101" spans="1:89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62"/>
      <c r="AT101" s="63" t="str">
        <f t="shared" ref="AT101:CB101" si="74">"Blade S/N "&amp;C46</f>
        <v>Blade S/N 519</v>
      </c>
      <c r="AU101" s="63" t="str">
        <f t="shared" si="74"/>
        <v>Blade S/N 531</v>
      </c>
      <c r="AV101" s="63" t="str">
        <f t="shared" si="74"/>
        <v>Blade S/N 533</v>
      </c>
      <c r="AW101" s="63" t="str">
        <f t="shared" si="74"/>
        <v>Blade S/N 503</v>
      </c>
      <c r="AX101" s="63" t="str">
        <f t="shared" si="74"/>
        <v>Blade S/N 532</v>
      </c>
      <c r="AY101" s="63" t="str">
        <f t="shared" si="74"/>
        <v>Blade S/N 506</v>
      </c>
      <c r="AZ101" s="63" t="str">
        <f t="shared" si="74"/>
        <v>Blade S/N 508</v>
      </c>
      <c r="BA101" s="63" t="str">
        <f t="shared" si="74"/>
        <v>Blade S/N 521</v>
      </c>
      <c r="BB101" s="63" t="str">
        <f t="shared" si="74"/>
        <v>Blade S/N 523</v>
      </c>
      <c r="BC101" s="63" t="str">
        <f t="shared" si="74"/>
        <v>Blade S/N 516</v>
      </c>
      <c r="BD101" s="63" t="str">
        <f t="shared" si="74"/>
        <v>Blade S/N 535</v>
      </c>
      <c r="BE101" s="63" t="str">
        <f t="shared" si="74"/>
        <v>Blade S/N 522</v>
      </c>
      <c r="BF101" s="63" t="str">
        <f t="shared" si="74"/>
        <v>Blade S/N 524</v>
      </c>
      <c r="BG101" s="63" t="str">
        <f t="shared" si="74"/>
        <v>Blade S/N 526</v>
      </c>
      <c r="BH101" s="63" t="str">
        <f t="shared" si="74"/>
        <v>Blade S/N 502</v>
      </c>
      <c r="BI101" s="63" t="str">
        <f t="shared" si="74"/>
        <v>Blade S/N 515</v>
      </c>
      <c r="BJ101" s="63" t="str">
        <f t="shared" si="74"/>
        <v>Blade S/N 514</v>
      </c>
      <c r="BK101" s="63" t="str">
        <f t="shared" si="74"/>
        <v xml:space="preserve">Blade S/N </v>
      </c>
      <c r="BL101" s="63" t="str">
        <f t="shared" si="74"/>
        <v xml:space="preserve">Blade S/N </v>
      </c>
      <c r="BM101" s="63" t="str">
        <f t="shared" si="74"/>
        <v xml:space="preserve">Blade S/N </v>
      </c>
      <c r="BN101" s="63" t="str">
        <f t="shared" si="74"/>
        <v xml:space="preserve">Blade S/N </v>
      </c>
      <c r="BO101" s="63" t="str">
        <f t="shared" si="74"/>
        <v xml:space="preserve">Blade S/N </v>
      </c>
      <c r="BP101" s="63" t="str">
        <f t="shared" si="74"/>
        <v xml:space="preserve">Blade S/N </v>
      </c>
      <c r="BQ101" s="63" t="str">
        <f t="shared" si="74"/>
        <v xml:space="preserve">Blade S/N </v>
      </c>
      <c r="BR101" s="63" t="str">
        <f t="shared" si="74"/>
        <v xml:space="preserve">Blade S/N </v>
      </c>
      <c r="BS101" s="63" t="str">
        <f t="shared" si="74"/>
        <v xml:space="preserve">Blade S/N </v>
      </c>
      <c r="BT101" s="63" t="str">
        <f t="shared" si="74"/>
        <v xml:space="preserve">Blade S/N </v>
      </c>
      <c r="BU101" s="63" t="str">
        <f t="shared" si="74"/>
        <v xml:space="preserve">Blade S/N </v>
      </c>
      <c r="BV101" s="63" t="str">
        <f t="shared" si="74"/>
        <v xml:space="preserve">Blade S/N </v>
      </c>
      <c r="BW101" s="63" t="str">
        <f t="shared" si="74"/>
        <v xml:space="preserve">Blade S/N </v>
      </c>
      <c r="BX101" s="63" t="str">
        <f t="shared" si="74"/>
        <v xml:space="preserve">Blade S/N </v>
      </c>
      <c r="BY101" s="63" t="str">
        <f t="shared" si="74"/>
        <v xml:space="preserve">Blade S/N </v>
      </c>
      <c r="BZ101" s="63" t="str">
        <f t="shared" si="74"/>
        <v xml:space="preserve">Blade S/N </v>
      </c>
      <c r="CA101" s="63" t="str">
        <f t="shared" si="74"/>
        <v xml:space="preserve">Blade S/N </v>
      </c>
      <c r="CB101" s="63" t="str">
        <f t="shared" si="74"/>
        <v xml:space="preserve">Blade S/N </v>
      </c>
    </row>
    <row r="102" spans="1:89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64">
        <f>B42</f>
        <v>16.225000000000001</v>
      </c>
      <c r="AT102" s="65">
        <f t="shared" ref="AT102:BI104" si="75">AO48-AO$47</f>
        <v>-126.88823999999998</v>
      </c>
      <c r="AU102" s="65">
        <f t="shared" si="75"/>
        <v>-127.11683999999997</v>
      </c>
      <c r="AV102" s="65">
        <f t="shared" si="75"/>
        <v>-125.57506000000001</v>
      </c>
      <c r="AW102" s="65">
        <f t="shared" si="75"/>
        <v>-123.60402000000001</v>
      </c>
      <c r="AX102" s="65">
        <f t="shared" si="75"/>
        <v>-122.74549999999998</v>
      </c>
      <c r="AY102" s="65">
        <f t="shared" si="75"/>
        <v>-125.96875999999999</v>
      </c>
      <c r="AZ102" s="65">
        <f t="shared" si="75"/>
        <v>-126.51740000000001</v>
      </c>
      <c r="BA102" s="65">
        <f t="shared" si="75"/>
        <v>-122.29846000000001</v>
      </c>
      <c r="BB102" s="65">
        <f t="shared" si="75"/>
        <v>-122.97663999999999</v>
      </c>
      <c r="BC102" s="65">
        <f t="shared" si="75"/>
        <v>-126.31927999999999</v>
      </c>
      <c r="BD102" s="65">
        <f t="shared" si="75"/>
        <v>-122.57532</v>
      </c>
      <c r="BE102" s="65">
        <f t="shared" si="75"/>
        <v>-122.85979999999999</v>
      </c>
      <c r="BF102" s="65">
        <f t="shared" si="75"/>
        <v>-123.35001999999999</v>
      </c>
      <c r="BG102" s="65">
        <f t="shared" si="75"/>
        <v>-124.36094</v>
      </c>
      <c r="BH102" s="65">
        <f t="shared" si="75"/>
        <v>-125.70460000000001</v>
      </c>
      <c r="BI102" s="65">
        <f t="shared" si="75"/>
        <v>-123.91136</v>
      </c>
      <c r="BJ102" s="65">
        <f t="shared" ref="BJ102:BW104" si="76">BE48-BE$47</f>
        <v>-121.88189999999999</v>
      </c>
      <c r="BK102" s="65">
        <f t="shared" si="76"/>
        <v>0</v>
      </c>
      <c r="BL102" s="65">
        <f t="shared" si="76"/>
        <v>0</v>
      </c>
      <c r="BM102" s="65">
        <f t="shared" si="76"/>
        <v>0</v>
      </c>
      <c r="BN102" s="65">
        <f t="shared" si="76"/>
        <v>0</v>
      </c>
      <c r="BO102" s="65">
        <f t="shared" si="76"/>
        <v>0</v>
      </c>
      <c r="BP102" s="65">
        <f t="shared" si="76"/>
        <v>0</v>
      </c>
      <c r="BQ102" s="65">
        <f t="shared" si="76"/>
        <v>0</v>
      </c>
      <c r="BR102" s="65">
        <f t="shared" si="76"/>
        <v>0</v>
      </c>
      <c r="BS102" s="65">
        <f t="shared" si="76"/>
        <v>0</v>
      </c>
      <c r="BT102" s="65">
        <f t="shared" si="76"/>
        <v>0</v>
      </c>
      <c r="BU102" s="65">
        <f t="shared" si="76"/>
        <v>0</v>
      </c>
      <c r="BV102" s="65">
        <f t="shared" si="76"/>
        <v>0</v>
      </c>
      <c r="BW102" s="65">
        <f t="shared" si="76"/>
        <v>0</v>
      </c>
      <c r="BX102" s="65">
        <f t="shared" ref="BX102:CB104" si="77">BS48-BS$47</f>
        <v>0</v>
      </c>
      <c r="BY102" s="65">
        <f t="shared" si="77"/>
        <v>0</v>
      </c>
      <c r="BZ102" s="65">
        <f t="shared" si="77"/>
        <v>0</v>
      </c>
      <c r="CA102" s="65">
        <f t="shared" si="77"/>
        <v>0</v>
      </c>
      <c r="CB102" s="65">
        <f t="shared" si="77"/>
        <v>0</v>
      </c>
    </row>
    <row r="103" spans="1:89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64">
        <f>B43</f>
        <v>14.225</v>
      </c>
      <c r="AT103" s="65">
        <f t="shared" si="75"/>
        <v>-108.05413999999999</v>
      </c>
      <c r="AU103" s="65">
        <f t="shared" si="75"/>
        <v>-108.00333999999998</v>
      </c>
      <c r="AV103" s="65">
        <f t="shared" si="75"/>
        <v>-107.04322000000001</v>
      </c>
      <c r="AW103" s="65">
        <f t="shared" si="75"/>
        <v>-104.85120000000001</v>
      </c>
      <c r="AX103" s="65">
        <f t="shared" si="75"/>
        <v>-104.74705999999998</v>
      </c>
      <c r="AY103" s="65">
        <f t="shared" si="75"/>
        <v>-107.29468</v>
      </c>
      <c r="AZ103" s="65">
        <f t="shared" si="75"/>
        <v>-107.56392000000001</v>
      </c>
      <c r="BA103" s="65">
        <f t="shared" si="75"/>
        <v>-103.35768000000002</v>
      </c>
      <c r="BB103" s="65">
        <f t="shared" si="75"/>
        <v>-104.15777999999999</v>
      </c>
      <c r="BC103" s="65">
        <f t="shared" si="75"/>
        <v>-107.60202000000001</v>
      </c>
      <c r="BD103" s="65">
        <f t="shared" si="75"/>
        <v>-104.01554000000002</v>
      </c>
      <c r="BE103" s="65">
        <f t="shared" si="75"/>
        <v>-104.07141999999999</v>
      </c>
      <c r="BF103" s="65">
        <f t="shared" si="75"/>
        <v>-104.73435999999998</v>
      </c>
      <c r="BG103" s="65">
        <f t="shared" si="75"/>
        <v>-105.20934000000001</v>
      </c>
      <c r="BH103" s="65">
        <f t="shared" si="75"/>
        <v>-106.67238</v>
      </c>
      <c r="BI103" s="65">
        <f t="shared" si="75"/>
        <v>-105.20426</v>
      </c>
      <c r="BJ103" s="65">
        <f t="shared" si="76"/>
        <v>-103.23321999999999</v>
      </c>
      <c r="BK103" s="65">
        <f t="shared" si="76"/>
        <v>0</v>
      </c>
      <c r="BL103" s="65">
        <f t="shared" si="76"/>
        <v>0</v>
      </c>
      <c r="BM103" s="65">
        <f t="shared" si="76"/>
        <v>0</v>
      </c>
      <c r="BN103" s="65">
        <f t="shared" si="76"/>
        <v>0</v>
      </c>
      <c r="BO103" s="65">
        <f t="shared" si="76"/>
        <v>0</v>
      </c>
      <c r="BP103" s="65">
        <f t="shared" si="76"/>
        <v>0</v>
      </c>
      <c r="BQ103" s="65">
        <f t="shared" si="76"/>
        <v>0</v>
      </c>
      <c r="BR103" s="65">
        <f t="shared" si="76"/>
        <v>0</v>
      </c>
      <c r="BS103" s="65">
        <f t="shared" si="76"/>
        <v>0</v>
      </c>
      <c r="BT103" s="65">
        <f t="shared" si="76"/>
        <v>0</v>
      </c>
      <c r="BU103" s="65">
        <f t="shared" si="76"/>
        <v>0</v>
      </c>
      <c r="BV103" s="65">
        <f t="shared" si="76"/>
        <v>0</v>
      </c>
      <c r="BW103" s="65">
        <f t="shared" si="76"/>
        <v>0</v>
      </c>
      <c r="BX103" s="65">
        <f t="shared" si="77"/>
        <v>0</v>
      </c>
      <c r="BY103" s="65">
        <f t="shared" si="77"/>
        <v>0</v>
      </c>
      <c r="BZ103" s="65">
        <f t="shared" si="77"/>
        <v>0</v>
      </c>
      <c r="CA103" s="65">
        <f t="shared" si="77"/>
        <v>0</v>
      </c>
      <c r="CB103" s="65">
        <f t="shared" si="77"/>
        <v>0</v>
      </c>
    </row>
    <row r="104" spans="1:89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64">
        <f>B44</f>
        <v>12.225</v>
      </c>
      <c r="AT104" s="65">
        <f t="shared" si="75"/>
        <v>-88.18625999999999</v>
      </c>
      <c r="AU104" s="65">
        <f t="shared" si="75"/>
        <v>-88.181179999999983</v>
      </c>
      <c r="AV104" s="65">
        <f t="shared" si="75"/>
        <v>-87.137239999999991</v>
      </c>
      <c r="AW104" s="65">
        <f t="shared" si="75"/>
        <v>-85.679280000000006</v>
      </c>
      <c r="AX104" s="65">
        <f t="shared" si="75"/>
        <v>-84.975699999999975</v>
      </c>
      <c r="AY104" s="65">
        <f t="shared" si="75"/>
        <v>-87.368380000000002</v>
      </c>
      <c r="AZ104" s="65">
        <f t="shared" si="75"/>
        <v>-88.130380000000002</v>
      </c>
      <c r="BA104" s="65">
        <f t="shared" si="75"/>
        <v>-84.353400000000008</v>
      </c>
      <c r="BB104" s="65">
        <f t="shared" si="75"/>
        <v>-85.341459999999984</v>
      </c>
      <c r="BC104" s="65">
        <f t="shared" si="75"/>
        <v>-88.181180000000012</v>
      </c>
      <c r="BD104" s="65">
        <f t="shared" si="75"/>
        <v>-84.604860000000002</v>
      </c>
      <c r="BE104" s="65">
        <f t="shared" si="75"/>
        <v>-85.277960000000007</v>
      </c>
      <c r="BF104" s="65">
        <f t="shared" si="75"/>
        <v>-85.222079999999991</v>
      </c>
      <c r="BG104" s="65">
        <f t="shared" si="75"/>
        <v>-85.897720000000007</v>
      </c>
      <c r="BH104" s="65">
        <f t="shared" si="75"/>
        <v>-86.776560000000018</v>
      </c>
      <c r="BI104" s="65">
        <f t="shared" si="75"/>
        <v>-85.272879999999986</v>
      </c>
      <c r="BJ104" s="65">
        <f t="shared" si="76"/>
        <v>-84.025739999999985</v>
      </c>
      <c r="BK104" s="65">
        <f t="shared" si="76"/>
        <v>0</v>
      </c>
      <c r="BL104" s="65">
        <f t="shared" si="76"/>
        <v>0</v>
      </c>
      <c r="BM104" s="65">
        <f t="shared" si="76"/>
        <v>0</v>
      </c>
      <c r="BN104" s="65">
        <f t="shared" si="76"/>
        <v>0</v>
      </c>
      <c r="BO104" s="65">
        <f t="shared" si="76"/>
        <v>0</v>
      </c>
      <c r="BP104" s="65">
        <f t="shared" si="76"/>
        <v>0</v>
      </c>
      <c r="BQ104" s="65">
        <f t="shared" si="76"/>
        <v>0</v>
      </c>
      <c r="BR104" s="65">
        <f t="shared" si="76"/>
        <v>0</v>
      </c>
      <c r="BS104" s="65">
        <f t="shared" si="76"/>
        <v>0</v>
      </c>
      <c r="BT104" s="65">
        <f t="shared" si="76"/>
        <v>0</v>
      </c>
      <c r="BU104" s="65">
        <f t="shared" si="76"/>
        <v>0</v>
      </c>
      <c r="BV104" s="65">
        <f t="shared" si="76"/>
        <v>0</v>
      </c>
      <c r="BW104" s="65">
        <f t="shared" si="76"/>
        <v>0</v>
      </c>
      <c r="BX104" s="65">
        <f t="shared" si="77"/>
        <v>0</v>
      </c>
      <c r="BY104" s="65">
        <f t="shared" si="77"/>
        <v>0</v>
      </c>
      <c r="BZ104" s="65">
        <f t="shared" si="77"/>
        <v>0</v>
      </c>
      <c r="CA104" s="65">
        <f t="shared" si="77"/>
        <v>0</v>
      </c>
      <c r="CB104" s="65">
        <f t="shared" si="77"/>
        <v>0</v>
      </c>
    </row>
    <row r="105" spans="1:89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88"/>
      <c r="BW105" s="88"/>
      <c r="BX105" s="88"/>
      <c r="BY105" s="88"/>
      <c r="BZ105" s="88"/>
      <c r="CA105" s="88"/>
      <c r="CB105" s="88"/>
    </row>
    <row r="106" spans="1:89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88"/>
      <c r="BW106" s="88"/>
      <c r="BX106" s="88"/>
      <c r="BY106" s="88"/>
      <c r="BZ106" s="88"/>
      <c r="CA106" s="88"/>
      <c r="CB106" s="88"/>
      <c r="CC106" s="88"/>
      <c r="CD106" s="88"/>
      <c r="CE106" s="88"/>
      <c r="CF106" s="88"/>
      <c r="CG106" s="88"/>
      <c r="CH106" s="88"/>
      <c r="CI106" s="88"/>
      <c r="CJ106" s="88"/>
      <c r="CK106" s="88"/>
    </row>
    <row r="107" spans="1:89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</row>
    <row r="108" spans="1:89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/>
    </row>
    <row r="109" spans="1:89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88"/>
      <c r="BY109" s="88"/>
      <c r="BZ109" s="88"/>
      <c r="CA109" s="88"/>
      <c r="CB109" s="88"/>
      <c r="CC109" s="71"/>
      <c r="CD109" s="71"/>
      <c r="CE109" s="71"/>
      <c r="CF109" s="71"/>
      <c r="CG109" s="71"/>
      <c r="CH109" s="88"/>
      <c r="CI109" s="71"/>
      <c r="CJ109" s="88"/>
      <c r="CK109" s="88"/>
    </row>
    <row r="110" spans="1:89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/>
      <c r="BE110" s="88"/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88"/>
      <c r="BZ110" s="88"/>
      <c r="CA110" s="88"/>
      <c r="CB110" s="88"/>
      <c r="CC110" s="88"/>
      <c r="CD110" s="88"/>
      <c r="CE110" s="88"/>
      <c r="CF110" s="88"/>
      <c r="CG110" s="88"/>
      <c r="CH110" s="88"/>
      <c r="CI110" s="88"/>
      <c r="CJ110" s="88"/>
      <c r="CK110" s="88"/>
    </row>
    <row r="111" spans="1:89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</row>
    <row r="112" spans="1:89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/>
      <c r="BU112" s="88"/>
      <c r="BV112" s="88"/>
      <c r="BW112" s="88"/>
      <c r="BX112" s="88"/>
      <c r="BY112" s="88"/>
      <c r="BZ112" s="88"/>
      <c r="CA112" s="88"/>
      <c r="CB112" s="88"/>
      <c r="CC112" s="88"/>
      <c r="CD112" s="88"/>
      <c r="CE112" s="88"/>
      <c r="CF112" s="88"/>
      <c r="CG112" s="88"/>
      <c r="CH112" s="88"/>
      <c r="CI112" s="88"/>
      <c r="CJ112" s="88"/>
      <c r="CK112" s="88"/>
    </row>
    <row r="113" spans="1:89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</row>
    <row r="114" spans="1:89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88"/>
      <c r="BW114" s="88"/>
      <c r="BX114" s="88"/>
      <c r="BY114" s="88"/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/>
      <c r="CK114" s="88"/>
    </row>
    <row r="115" spans="1:89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/>
      <c r="BF115" s="88"/>
      <c r="BG115" s="88"/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/>
      <c r="BV115" s="88"/>
      <c r="BW115" s="88"/>
      <c r="BX115" s="88"/>
      <c r="BY115" s="88"/>
      <c r="BZ115" s="88"/>
      <c r="CA115" s="88"/>
      <c r="CB115" s="88"/>
      <c r="CC115" s="88"/>
      <c r="CD115" s="88"/>
      <c r="CE115" s="88"/>
      <c r="CF115" s="88"/>
      <c r="CG115" s="88"/>
      <c r="CH115" s="88"/>
      <c r="CI115" s="88"/>
      <c r="CJ115" s="88"/>
      <c r="CK115" s="88"/>
    </row>
    <row r="116" spans="1:89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/>
      <c r="BU116" s="88"/>
      <c r="BV116" s="88"/>
      <c r="BW116" s="88"/>
      <c r="BX116" s="88"/>
      <c r="BY116" s="88"/>
      <c r="BZ116" s="88"/>
      <c r="CA116" s="88"/>
      <c r="CB116" s="88"/>
      <c r="CC116" s="88"/>
      <c r="CD116" s="88"/>
      <c r="CE116" s="88"/>
      <c r="CF116" s="88"/>
      <c r="CG116" s="88"/>
      <c r="CH116" s="88"/>
      <c r="CI116" s="88"/>
      <c r="CJ116" s="88"/>
      <c r="CK116" s="88"/>
    </row>
    <row r="117" spans="1:89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88"/>
      <c r="CF117" s="88"/>
      <c r="CG117" s="88"/>
      <c r="CH117" s="88"/>
      <c r="CI117" s="88"/>
      <c r="CJ117" s="88"/>
      <c r="CK117" s="88"/>
    </row>
    <row r="118" spans="1:89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/>
      <c r="CK118" s="88"/>
    </row>
    <row r="119" spans="1:89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88"/>
      <c r="BW119" s="88"/>
      <c r="BX119" s="88"/>
      <c r="BY119" s="88"/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/>
      <c r="CK119" s="88"/>
    </row>
    <row r="120" spans="1:89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</row>
    <row r="121" spans="1:89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</row>
    <row r="122" spans="1:89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</row>
    <row r="123" spans="1:89" ht="13" thickBo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88"/>
      <c r="BW123" s="88"/>
      <c r="BX123" s="88"/>
      <c r="BY123" s="88"/>
      <c r="BZ123" s="88"/>
      <c r="CA123" s="88"/>
      <c r="CB123" s="88"/>
      <c r="CC123" s="88"/>
      <c r="CD123" s="88"/>
      <c r="CE123" s="88"/>
      <c r="CF123" s="88"/>
      <c r="CG123" s="88"/>
      <c r="CH123" s="88"/>
      <c r="CI123" s="88"/>
      <c r="CJ123" s="88"/>
      <c r="CK123" s="88"/>
    </row>
    <row r="124" spans="1:89" ht="13" thickBot="1">
      <c r="A124" s="66" t="s">
        <v>637</v>
      </c>
      <c r="B124" s="35" t="str">
        <f t="shared" ref="B124:AI124" si="78">C46</f>
        <v>519</v>
      </c>
      <c r="C124" s="36" t="str">
        <f t="shared" si="78"/>
        <v>531</v>
      </c>
      <c r="D124" s="36" t="str">
        <f t="shared" si="78"/>
        <v>533</v>
      </c>
      <c r="E124" s="36" t="str">
        <f t="shared" si="78"/>
        <v>503</v>
      </c>
      <c r="F124" s="36" t="str">
        <f>G46</f>
        <v>532</v>
      </c>
      <c r="G124" s="36" t="str">
        <f t="shared" si="78"/>
        <v>506</v>
      </c>
      <c r="H124" s="36" t="str">
        <f t="shared" si="78"/>
        <v>508</v>
      </c>
      <c r="I124" s="36" t="str">
        <f t="shared" si="78"/>
        <v>521</v>
      </c>
      <c r="J124" s="36" t="str">
        <f t="shared" si="78"/>
        <v>523</v>
      </c>
      <c r="K124" s="36" t="str">
        <f t="shared" si="78"/>
        <v>516</v>
      </c>
      <c r="L124" s="36" t="str">
        <f t="shared" si="78"/>
        <v>535</v>
      </c>
      <c r="M124" s="36" t="str">
        <f t="shared" si="78"/>
        <v>522</v>
      </c>
      <c r="N124" s="36" t="str">
        <f t="shared" si="78"/>
        <v>524</v>
      </c>
      <c r="O124" s="36" t="str">
        <f t="shared" si="78"/>
        <v>526</v>
      </c>
      <c r="P124" s="36" t="str">
        <f t="shared" si="78"/>
        <v>502</v>
      </c>
      <c r="Q124" s="36" t="str">
        <f t="shared" si="78"/>
        <v>515</v>
      </c>
      <c r="R124" s="36" t="str">
        <f t="shared" si="78"/>
        <v>514</v>
      </c>
      <c r="S124" s="36">
        <f t="shared" si="78"/>
        <v>0</v>
      </c>
      <c r="T124" s="36">
        <f t="shared" si="78"/>
        <v>0</v>
      </c>
      <c r="U124" s="36">
        <f t="shared" si="78"/>
        <v>0</v>
      </c>
      <c r="V124" s="36">
        <f t="shared" si="78"/>
        <v>0</v>
      </c>
      <c r="W124" s="36">
        <f t="shared" si="78"/>
        <v>0</v>
      </c>
      <c r="X124" s="36">
        <f t="shared" si="78"/>
        <v>0</v>
      </c>
      <c r="Y124" s="36">
        <f t="shared" si="78"/>
        <v>0</v>
      </c>
      <c r="Z124" s="36">
        <f t="shared" si="78"/>
        <v>0</v>
      </c>
      <c r="AA124" s="36">
        <f t="shared" si="78"/>
        <v>0</v>
      </c>
      <c r="AB124" s="36">
        <f t="shared" si="78"/>
        <v>0</v>
      </c>
      <c r="AC124" s="36">
        <f t="shared" si="78"/>
        <v>0</v>
      </c>
      <c r="AD124" s="36">
        <f t="shared" si="78"/>
        <v>0</v>
      </c>
      <c r="AE124" s="36">
        <f t="shared" si="78"/>
        <v>0</v>
      </c>
      <c r="AF124" s="36">
        <f t="shared" si="78"/>
        <v>0</v>
      </c>
      <c r="AG124" s="36">
        <f t="shared" si="78"/>
        <v>0</v>
      </c>
      <c r="AH124" s="36">
        <f t="shared" si="78"/>
        <v>0</v>
      </c>
      <c r="AI124" s="36">
        <f t="shared" si="78"/>
        <v>0</v>
      </c>
      <c r="AJ124" s="36">
        <f>AK46</f>
        <v>0</v>
      </c>
      <c r="AK124" s="36">
        <f>AN46</f>
        <v>0</v>
      </c>
      <c r="AL124" s="271"/>
      <c r="AM124" s="271"/>
      <c r="AN124" s="99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</row>
    <row r="125" spans="1:89" ht="13" thickBot="1">
      <c r="A125" s="67" t="s">
        <v>587</v>
      </c>
      <c r="B125" s="68">
        <f t="shared" ref="B125:R125" si="79">RSQ(AT102:AT104,$AS102:$AS104)</f>
        <v>0.99976222545889104</v>
      </c>
      <c r="C125" s="69">
        <f t="shared" si="79"/>
        <v>0.99988958920170379</v>
      </c>
      <c r="D125" s="69">
        <f t="shared" si="79"/>
        <v>0.99957416805761878</v>
      </c>
      <c r="E125" s="69">
        <f t="shared" si="79"/>
        <v>0.99995929468083589</v>
      </c>
      <c r="F125" s="69">
        <f t="shared" si="79"/>
        <v>0.99926607987120919</v>
      </c>
      <c r="G125" s="69">
        <f t="shared" si="79"/>
        <v>0.99964932521930283</v>
      </c>
      <c r="H125" s="69">
        <f t="shared" si="79"/>
        <v>0.99994787112540862</v>
      </c>
      <c r="I125" s="69">
        <f t="shared" si="79"/>
        <v>0.99999906649789283</v>
      </c>
      <c r="J125" s="69">
        <f t="shared" si="79"/>
        <v>0.99999999848169785</v>
      </c>
      <c r="K125" s="69">
        <f t="shared" si="79"/>
        <v>0.99988656728047054</v>
      </c>
      <c r="L125" s="69">
        <f t="shared" si="79"/>
        <v>0.9998326324022585</v>
      </c>
      <c r="M125" s="69">
        <f t="shared" si="79"/>
        <v>0.99999999390954031</v>
      </c>
      <c r="N125" s="69">
        <f t="shared" si="79"/>
        <v>0.99981569850519447</v>
      </c>
      <c r="O125" s="69">
        <f t="shared" si="79"/>
        <v>0.99999423056222347</v>
      </c>
      <c r="P125" s="69">
        <f t="shared" si="79"/>
        <v>0.99983597588759288</v>
      </c>
      <c r="Q125" s="69">
        <f t="shared" si="79"/>
        <v>0.99966545474627877</v>
      </c>
      <c r="R125" s="69">
        <f t="shared" si="79"/>
        <v>0.99992737487693628</v>
      </c>
      <c r="S125" s="69" t="e">
        <f t="shared" ref="S125:AK125" si="80">RSQ(CW103:CW105,$AS102:$AS104)</f>
        <v>#DIV/0!</v>
      </c>
      <c r="T125" s="69" t="e">
        <f t="shared" si="80"/>
        <v>#DIV/0!</v>
      </c>
      <c r="U125" s="69" t="e">
        <f t="shared" si="80"/>
        <v>#DIV/0!</v>
      </c>
      <c r="V125" s="69" t="e">
        <f t="shared" si="80"/>
        <v>#DIV/0!</v>
      </c>
      <c r="W125" s="69" t="e">
        <f t="shared" si="80"/>
        <v>#DIV/0!</v>
      </c>
      <c r="X125" s="69" t="e">
        <f t="shared" si="80"/>
        <v>#DIV/0!</v>
      </c>
      <c r="Y125" s="69" t="e">
        <f t="shared" si="80"/>
        <v>#DIV/0!</v>
      </c>
      <c r="Z125" s="69" t="e">
        <f t="shared" si="80"/>
        <v>#DIV/0!</v>
      </c>
      <c r="AA125" s="69" t="e">
        <f t="shared" si="80"/>
        <v>#DIV/0!</v>
      </c>
      <c r="AB125" s="69" t="e">
        <f t="shared" si="80"/>
        <v>#DIV/0!</v>
      </c>
      <c r="AC125" s="69" t="e">
        <f t="shared" si="80"/>
        <v>#DIV/0!</v>
      </c>
      <c r="AD125" s="69" t="e">
        <f t="shared" si="80"/>
        <v>#DIV/0!</v>
      </c>
      <c r="AE125" s="69" t="e">
        <f t="shared" si="80"/>
        <v>#DIV/0!</v>
      </c>
      <c r="AF125" s="69" t="e">
        <f t="shared" si="80"/>
        <v>#DIV/0!</v>
      </c>
      <c r="AG125" s="69" t="e">
        <f t="shared" si="80"/>
        <v>#DIV/0!</v>
      </c>
      <c r="AH125" s="69" t="e">
        <f t="shared" si="80"/>
        <v>#DIV/0!</v>
      </c>
      <c r="AI125" s="69" t="e">
        <f t="shared" si="80"/>
        <v>#DIV/0!</v>
      </c>
      <c r="AJ125" s="69" t="e">
        <f t="shared" si="80"/>
        <v>#DIV/0!</v>
      </c>
      <c r="AK125" s="69" t="e">
        <f t="shared" si="80"/>
        <v>#DIV/0!</v>
      </c>
      <c r="AL125" s="71"/>
      <c r="AM125" s="71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</row>
    <row r="126" spans="1:89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J126" s="88"/>
      <c r="CK126" s="88"/>
    </row>
    <row r="127" spans="1:89">
      <c r="A127" s="76" t="s">
        <v>687</v>
      </c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</row>
    <row r="128" spans="1:89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</row>
    <row r="129" spans="1:89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</row>
    <row r="130" spans="1:89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</row>
    <row r="131" spans="1:89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</row>
    <row r="132" spans="1:89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/>
      <c r="BC132" s="88"/>
      <c r="BD132" s="88"/>
      <c r="BE132" s="88"/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</row>
    <row r="133" spans="1:89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</row>
    <row r="134" spans="1:89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</row>
    <row r="135" spans="1:89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62" t="s">
        <v>758</v>
      </c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</row>
    <row r="136" spans="1:89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</row>
    <row r="137" spans="1:89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62"/>
      <c r="AU137" s="63" t="str">
        <f t="shared" ref="AU137:CC137" si="81">"Blade S/N "&amp;C57</f>
        <v>Blade S/N 519</v>
      </c>
      <c r="AV137" s="63" t="str">
        <f t="shared" si="81"/>
        <v>Blade S/N 530</v>
      </c>
      <c r="AW137" s="63" t="str">
        <f t="shared" si="81"/>
        <v>Blade S/N 531</v>
      </c>
      <c r="AX137" s="63" t="str">
        <f t="shared" si="81"/>
        <v>Blade S/N 533</v>
      </c>
      <c r="AY137" s="63" t="str">
        <f t="shared" si="81"/>
        <v>Blade S/N 536</v>
      </c>
      <c r="AZ137" s="63" t="str">
        <f t="shared" si="81"/>
        <v>Blade S/N 532</v>
      </c>
      <c r="BA137" s="63" t="str">
        <f t="shared" si="81"/>
        <v>Blade S/N 511</v>
      </c>
      <c r="BB137" s="63" t="str">
        <f t="shared" si="81"/>
        <v>Blade S/N 506</v>
      </c>
      <c r="BC137" s="63" t="str">
        <f t="shared" si="81"/>
        <v>Blade S/N 529</v>
      </c>
      <c r="BD137" s="63" t="str">
        <f t="shared" si="81"/>
        <v>Blade S/N 508</v>
      </c>
      <c r="BE137" s="63" t="str">
        <f t="shared" si="81"/>
        <v>Blade S/N 512</v>
      </c>
      <c r="BF137" s="63" t="str">
        <f t="shared" si="81"/>
        <v>Blade S/N 521</v>
      </c>
      <c r="BG137" s="63" t="str">
        <f t="shared" si="81"/>
        <v>Blade S/N 518</v>
      </c>
      <c r="BH137" s="63" t="str">
        <f t="shared" si="81"/>
        <v>Blade S/N 523</v>
      </c>
      <c r="BI137" s="63" t="str">
        <f t="shared" si="81"/>
        <v>Blade S/N 504</v>
      </c>
      <c r="BJ137" s="63" t="str">
        <f t="shared" si="81"/>
        <v>Blade S/N 517</v>
      </c>
      <c r="BK137" s="63" t="str">
        <f t="shared" si="81"/>
        <v>Blade S/N 516</v>
      </c>
      <c r="BL137" s="63" t="str">
        <f t="shared" si="81"/>
        <v>Blade S/N 501</v>
      </c>
      <c r="BM137" s="63" t="str">
        <f t="shared" si="81"/>
        <v>Blade S/N 535</v>
      </c>
      <c r="BN137" s="63" t="str">
        <f t="shared" si="81"/>
        <v>Blade S/N 510</v>
      </c>
      <c r="BO137" s="63" t="str">
        <f t="shared" si="81"/>
        <v>Blade S/N 509</v>
      </c>
      <c r="BP137" s="63" t="str">
        <f t="shared" si="81"/>
        <v>Blade S/N 522</v>
      </c>
      <c r="BQ137" s="63" t="str">
        <f t="shared" si="81"/>
        <v>Blade S/N 525</v>
      </c>
      <c r="BR137" s="63" t="str">
        <f t="shared" si="81"/>
        <v>Blade S/N 524</v>
      </c>
      <c r="BS137" s="63" t="str">
        <f t="shared" si="81"/>
        <v>Blade S/N 526</v>
      </c>
      <c r="BT137" s="63" t="str">
        <f t="shared" si="81"/>
        <v>Blade S/N 507</v>
      </c>
      <c r="BU137" s="63" t="str">
        <f t="shared" si="81"/>
        <v>Blade S/N 502</v>
      </c>
      <c r="BV137" s="63" t="str">
        <f t="shared" si="81"/>
        <v>Blade S/N 520</v>
      </c>
      <c r="BW137" s="63" t="str">
        <f t="shared" si="81"/>
        <v>Blade S/N 515</v>
      </c>
      <c r="BX137" s="63" t="str">
        <f t="shared" si="81"/>
        <v>Blade S/N 528</v>
      </c>
      <c r="BY137" s="63" t="str">
        <f t="shared" si="81"/>
        <v>Blade S/N 514</v>
      </c>
      <c r="BZ137" s="63" t="str">
        <f t="shared" si="81"/>
        <v>Blade S/N 505</v>
      </c>
      <c r="CA137" s="63" t="str">
        <f t="shared" si="81"/>
        <v xml:space="preserve">Blade S/N </v>
      </c>
      <c r="CB137" s="63" t="str">
        <f t="shared" si="81"/>
        <v xml:space="preserve">Blade S/N </v>
      </c>
      <c r="CC137" s="63" t="str">
        <f t="shared" si="81"/>
        <v xml:space="preserve">Blade S/N </v>
      </c>
      <c r="CD137" s="63" t="str">
        <f>"Blade S/N "&amp;AN57</f>
        <v xml:space="preserve">Blade S/N </v>
      </c>
    </row>
    <row r="138" spans="1:89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62">
        <v>0</v>
      </c>
      <c r="AU138" s="65">
        <f t="shared" ref="AU138:BW138" si="82">AO58</f>
        <v>147.60193999999998</v>
      </c>
      <c r="AV138" s="65">
        <f t="shared" si="82"/>
        <v>147.44192000000001</v>
      </c>
      <c r="AW138" s="65">
        <f t="shared" si="82"/>
        <v>148.10485999999997</v>
      </c>
      <c r="AX138" s="65">
        <f t="shared" si="82"/>
        <v>147.05838</v>
      </c>
      <c r="AY138" s="65">
        <f t="shared" si="82"/>
        <v>147.54859999999999</v>
      </c>
      <c r="AZ138" s="65">
        <f t="shared" si="82"/>
        <v>147.83561999999998</v>
      </c>
      <c r="BA138" s="65">
        <f t="shared" si="82"/>
        <v>147.50033999999999</v>
      </c>
      <c r="BB138" s="65">
        <f t="shared" si="82"/>
        <v>147.62479999999999</v>
      </c>
      <c r="BC138" s="65">
        <f t="shared" si="82"/>
        <v>147.43938</v>
      </c>
      <c r="BD138" s="65">
        <f t="shared" si="82"/>
        <v>147.60702000000001</v>
      </c>
      <c r="BE138" s="65">
        <f t="shared" si="82"/>
        <v>147.48509999999999</v>
      </c>
      <c r="BF138" s="65">
        <f t="shared" si="82"/>
        <v>147.68322000000001</v>
      </c>
      <c r="BG138" s="65">
        <f t="shared" si="82"/>
        <v>147.33015999999998</v>
      </c>
      <c r="BH138" s="65">
        <f t="shared" si="82"/>
        <v>147.67813999999998</v>
      </c>
      <c r="BI138" s="65">
        <f t="shared" si="82"/>
        <v>147.25904</v>
      </c>
      <c r="BJ138" s="65">
        <f t="shared" si="82"/>
        <v>147.81783999999999</v>
      </c>
      <c r="BK138" s="65">
        <f t="shared" si="82"/>
        <v>147.40382</v>
      </c>
      <c r="BL138" s="65">
        <f t="shared" si="82"/>
        <v>147.79751999999999</v>
      </c>
      <c r="BM138" s="65">
        <f t="shared" si="82"/>
        <v>147.57908</v>
      </c>
      <c r="BN138" s="65">
        <f t="shared" si="82"/>
        <v>147.48764</v>
      </c>
      <c r="BO138" s="65">
        <f t="shared" si="82"/>
        <v>147.31745999999998</v>
      </c>
      <c r="BP138" s="65">
        <f t="shared" si="82"/>
        <v>147.87371999999999</v>
      </c>
      <c r="BQ138" s="65">
        <f t="shared" si="82"/>
        <v>147.38095999999999</v>
      </c>
      <c r="BR138" s="65">
        <f t="shared" si="82"/>
        <v>147.28443999999999</v>
      </c>
      <c r="BS138" s="65">
        <f t="shared" si="82"/>
        <v>147.73148</v>
      </c>
      <c r="BT138" s="65">
        <f t="shared" si="82"/>
        <v>147.56383999999997</v>
      </c>
      <c r="BU138" s="65">
        <f t="shared" si="82"/>
        <v>147.49018000000001</v>
      </c>
      <c r="BV138" s="65">
        <f t="shared" si="82"/>
        <v>147.71116000000001</v>
      </c>
      <c r="BW138" s="65">
        <f t="shared" si="82"/>
        <v>147.32</v>
      </c>
      <c r="BX138" s="65">
        <f t="shared" ref="BX138:CC138" si="83">BR58</f>
        <v>147.62987999999999</v>
      </c>
      <c r="BY138" s="65">
        <f t="shared" si="83"/>
        <v>147.75433999999998</v>
      </c>
      <c r="BZ138" s="65">
        <f t="shared" si="83"/>
        <v>147.19046</v>
      </c>
      <c r="CA138" s="65">
        <f t="shared" si="83"/>
        <v>0</v>
      </c>
      <c r="CB138" s="65">
        <f t="shared" si="83"/>
        <v>0</v>
      </c>
      <c r="CC138" s="65">
        <f t="shared" si="83"/>
        <v>0</v>
      </c>
      <c r="CD138" s="65">
        <f>CA58</f>
        <v>0</v>
      </c>
    </row>
    <row r="139" spans="1:89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64">
        <f>B4</f>
        <v>18.225000000000001</v>
      </c>
      <c r="AU139" s="65">
        <f t="shared" ref="AU139:BJ141" si="84">AO59-AO$58</f>
        <v>-144.40407999999999</v>
      </c>
      <c r="AV139" s="65">
        <f t="shared" si="84"/>
        <v>-141.26972000000001</v>
      </c>
      <c r="AW139" s="65">
        <f t="shared" si="84"/>
        <v>-144.49043999999998</v>
      </c>
      <c r="AX139" s="65">
        <f t="shared" si="84"/>
        <v>-142.99184</v>
      </c>
      <c r="AY139" s="65">
        <f t="shared" si="84"/>
        <v>-143.62683999999999</v>
      </c>
      <c r="AZ139" s="65">
        <f t="shared" si="84"/>
        <v>-140.59407999999996</v>
      </c>
      <c r="BA139" s="65">
        <f t="shared" si="84"/>
        <v>-141.52117999999999</v>
      </c>
      <c r="BB139" s="65">
        <f t="shared" si="84"/>
        <v>-143.43379999999999</v>
      </c>
      <c r="BC139" s="65">
        <f t="shared" si="84"/>
        <v>-141.91488000000001</v>
      </c>
      <c r="BD139" s="65">
        <f t="shared" si="84"/>
        <v>-144.00022000000001</v>
      </c>
      <c r="BE139" s="65">
        <f t="shared" si="84"/>
        <v>-144.38121999999998</v>
      </c>
      <c r="BF139" s="65">
        <f t="shared" si="84"/>
        <v>-139.69238000000001</v>
      </c>
      <c r="BG139" s="65">
        <f t="shared" si="84"/>
        <v>-143.75129999999999</v>
      </c>
      <c r="BH139" s="65">
        <f t="shared" si="84"/>
        <v>-140.17243999999999</v>
      </c>
      <c r="BI139" s="65">
        <f t="shared" si="84"/>
        <v>-144.47774000000001</v>
      </c>
      <c r="BJ139" s="65">
        <f t="shared" si="84"/>
        <v>-141.4145</v>
      </c>
      <c r="BK139" s="65">
        <f t="shared" ref="BK139:BW141" si="85">BE59-BE$58</f>
        <v>-143.75891999999999</v>
      </c>
      <c r="BL139" s="65">
        <f t="shared" si="85"/>
        <v>-144.59204</v>
      </c>
      <c r="BM139" s="65">
        <f t="shared" si="85"/>
        <v>-140.14449999999999</v>
      </c>
      <c r="BN139" s="65">
        <f t="shared" si="85"/>
        <v>-143.14678000000001</v>
      </c>
      <c r="BO139" s="65">
        <f t="shared" si="85"/>
        <v>-143.66239999999999</v>
      </c>
      <c r="BP139" s="65">
        <f t="shared" si="85"/>
        <v>-139.87779999999998</v>
      </c>
      <c r="BQ139" s="65">
        <f t="shared" si="85"/>
        <v>-140.58645999999999</v>
      </c>
      <c r="BR139" s="65">
        <f t="shared" si="85"/>
        <v>-140.91665999999998</v>
      </c>
      <c r="BS139" s="65">
        <f t="shared" si="85"/>
        <v>-141.70660000000001</v>
      </c>
      <c r="BT139" s="65">
        <f t="shared" si="85"/>
        <v>-141.88185999999996</v>
      </c>
      <c r="BU139" s="65">
        <f t="shared" si="85"/>
        <v>-143.24584000000002</v>
      </c>
      <c r="BV139" s="65">
        <f t="shared" si="85"/>
        <v>-141.48562000000001</v>
      </c>
      <c r="BW139" s="65">
        <f t="shared" si="85"/>
        <v>-141.68119999999999</v>
      </c>
      <c r="BX139" s="65">
        <f t="shared" ref="BX139:CC141" si="86">BR59-BR$58</f>
        <v>-140.97761999999997</v>
      </c>
      <c r="BY139" s="65">
        <f t="shared" si="86"/>
        <v>-139.52473999999998</v>
      </c>
      <c r="BZ139" s="65">
        <f t="shared" si="86"/>
        <v>-141.26718</v>
      </c>
      <c r="CA139" s="65">
        <f t="shared" si="86"/>
        <v>0</v>
      </c>
      <c r="CB139" s="65">
        <f t="shared" si="86"/>
        <v>0</v>
      </c>
      <c r="CC139" s="65">
        <f t="shared" si="86"/>
        <v>0</v>
      </c>
      <c r="CD139" s="65">
        <f>CA59-CA$58</f>
        <v>0</v>
      </c>
    </row>
    <row r="140" spans="1:89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64">
        <f>B54</f>
        <v>22.222999999999999</v>
      </c>
      <c r="AU140" s="65">
        <f t="shared" si="84"/>
        <v>-174.58943999999997</v>
      </c>
      <c r="AV140" s="65">
        <f t="shared" si="84"/>
        <v>-171.4881</v>
      </c>
      <c r="AW140" s="65">
        <f t="shared" si="84"/>
        <v>-174.67579999999998</v>
      </c>
      <c r="AX140" s="65">
        <f t="shared" si="84"/>
        <v>-173.56835999999998</v>
      </c>
      <c r="AY140" s="65">
        <f t="shared" si="84"/>
        <v>-173.74869999999999</v>
      </c>
      <c r="AZ140" s="65">
        <f t="shared" si="84"/>
        <v>-170.52035999999998</v>
      </c>
      <c r="BA140" s="65">
        <f t="shared" si="84"/>
        <v>-171.32046</v>
      </c>
      <c r="BB140" s="65">
        <f t="shared" si="84"/>
        <v>-173.60138000000001</v>
      </c>
      <c r="BC140" s="65">
        <f t="shared" si="84"/>
        <v>-172.13326000000001</v>
      </c>
      <c r="BD140" s="65">
        <f t="shared" si="84"/>
        <v>-174.04841999999999</v>
      </c>
      <c r="BE140" s="65">
        <f t="shared" si="84"/>
        <v>-174.67071999999999</v>
      </c>
      <c r="BF140" s="65">
        <f t="shared" si="84"/>
        <v>-170.39843999999999</v>
      </c>
      <c r="BG140" s="65">
        <f t="shared" si="84"/>
        <v>-173.97475999999997</v>
      </c>
      <c r="BH140" s="65">
        <f t="shared" si="84"/>
        <v>-170.42891999999998</v>
      </c>
      <c r="BI140" s="65">
        <f t="shared" si="84"/>
        <v>-174.68088</v>
      </c>
      <c r="BJ140" s="65">
        <f t="shared" si="84"/>
        <v>-171.63795999999999</v>
      </c>
      <c r="BK140" s="65">
        <f t="shared" si="85"/>
        <v>-173.82744</v>
      </c>
      <c r="BL140" s="65">
        <f t="shared" si="85"/>
        <v>-174.76978</v>
      </c>
      <c r="BM140" s="65">
        <f t="shared" si="85"/>
        <v>-171.0436</v>
      </c>
      <c r="BN140" s="65">
        <f t="shared" si="85"/>
        <v>-174.13731999999999</v>
      </c>
      <c r="BO140" s="65">
        <f t="shared" si="85"/>
        <v>-173.70805999999999</v>
      </c>
      <c r="BP140" s="65">
        <f t="shared" si="85"/>
        <v>-170.46447999999998</v>
      </c>
      <c r="BQ140" s="65">
        <f t="shared" si="85"/>
        <v>-170.78451999999999</v>
      </c>
      <c r="BR140" s="65">
        <f t="shared" si="85"/>
        <v>-170.76165999999998</v>
      </c>
      <c r="BS140" s="65">
        <f t="shared" si="85"/>
        <v>-171.59986000000001</v>
      </c>
      <c r="BT140" s="65">
        <f t="shared" si="85"/>
        <v>-171.80813999999998</v>
      </c>
      <c r="BU140" s="65">
        <f t="shared" si="85"/>
        <v>-172.87748000000002</v>
      </c>
      <c r="BV140" s="65">
        <f t="shared" si="85"/>
        <v>-172.14341999999999</v>
      </c>
      <c r="BW140" s="65">
        <f t="shared" si="85"/>
        <v>-171.61256</v>
      </c>
      <c r="BX140" s="65">
        <f t="shared" si="86"/>
        <v>-171.69129999999998</v>
      </c>
      <c r="BY140" s="65">
        <f t="shared" si="86"/>
        <v>-169.78375999999997</v>
      </c>
      <c r="BZ140" s="65">
        <f t="shared" si="86"/>
        <v>-172.04436000000001</v>
      </c>
      <c r="CA140" s="65">
        <f t="shared" si="86"/>
        <v>0</v>
      </c>
      <c r="CB140" s="65">
        <f t="shared" si="86"/>
        <v>0</v>
      </c>
      <c r="CC140" s="65">
        <f t="shared" si="86"/>
        <v>0</v>
      </c>
      <c r="CD140" s="65">
        <f>CA60-CA$58</f>
        <v>0</v>
      </c>
    </row>
    <row r="141" spans="1:89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64">
        <f>B54</f>
        <v>22.222999999999999</v>
      </c>
      <c r="AU141" s="65">
        <f t="shared" si="84"/>
        <v>-174.91455999999999</v>
      </c>
      <c r="AV141" s="65">
        <f t="shared" si="84"/>
        <v>-171.61002000000002</v>
      </c>
      <c r="AW141" s="65">
        <f t="shared" si="84"/>
        <v>-174.57165999999998</v>
      </c>
      <c r="AX141" s="65">
        <f t="shared" si="84"/>
        <v>-173.72837999999999</v>
      </c>
      <c r="AY141" s="65">
        <f t="shared" si="84"/>
        <v>-174.07889999999998</v>
      </c>
      <c r="AZ141" s="65">
        <f t="shared" si="84"/>
        <v>-170.39335999999997</v>
      </c>
      <c r="BA141" s="65">
        <f t="shared" si="84"/>
        <v>-171.28489999999999</v>
      </c>
      <c r="BB141" s="65">
        <f t="shared" si="84"/>
        <v>-173.37277999999998</v>
      </c>
      <c r="BC141" s="65">
        <f t="shared" si="84"/>
        <v>-172.15103999999999</v>
      </c>
      <c r="BD141" s="65">
        <f t="shared" si="84"/>
        <v>-174.21352000000002</v>
      </c>
      <c r="BE141" s="65">
        <f t="shared" si="84"/>
        <v>-174.70882</v>
      </c>
      <c r="BF141" s="65">
        <f t="shared" si="84"/>
        <v>-170.16221999999999</v>
      </c>
      <c r="BG141" s="65">
        <f t="shared" si="84"/>
        <v>-173.77155999999997</v>
      </c>
      <c r="BH141" s="65">
        <f t="shared" si="84"/>
        <v>-170.39843999999999</v>
      </c>
      <c r="BI141" s="65">
        <f t="shared" si="84"/>
        <v>-174.42941999999999</v>
      </c>
      <c r="BJ141" s="65">
        <f t="shared" si="84"/>
        <v>-171.93259999999998</v>
      </c>
      <c r="BK141" s="65">
        <f t="shared" si="85"/>
        <v>-174.01794000000001</v>
      </c>
      <c r="BL141" s="65">
        <f t="shared" si="85"/>
        <v>-174.89424</v>
      </c>
      <c r="BM141" s="65">
        <f t="shared" si="85"/>
        <v>-170.84802000000002</v>
      </c>
      <c r="BN141" s="65">
        <f t="shared" si="85"/>
        <v>-173.98491999999999</v>
      </c>
      <c r="BO141" s="65">
        <f t="shared" si="85"/>
        <v>-173.67249999999999</v>
      </c>
      <c r="BP141" s="65">
        <f t="shared" si="85"/>
        <v>-170.63466</v>
      </c>
      <c r="BQ141" s="65">
        <f t="shared" si="85"/>
        <v>-170.77436</v>
      </c>
      <c r="BR141" s="65">
        <f t="shared" si="85"/>
        <v>-170.63211999999999</v>
      </c>
      <c r="BS141" s="65">
        <f t="shared" si="85"/>
        <v>-171.52112</v>
      </c>
      <c r="BT141" s="65">
        <f t="shared" si="85"/>
        <v>-171.74209999999997</v>
      </c>
      <c r="BU141" s="65">
        <f t="shared" si="85"/>
        <v>-173.33722</v>
      </c>
      <c r="BV141" s="65">
        <f t="shared" si="85"/>
        <v>-171.90466000000001</v>
      </c>
      <c r="BW141" s="65">
        <f t="shared" si="85"/>
        <v>-171.70908</v>
      </c>
      <c r="BX141" s="65">
        <f t="shared" si="86"/>
        <v>-171.28489999999999</v>
      </c>
      <c r="BY141" s="65">
        <f t="shared" si="86"/>
        <v>-171.70907999999997</v>
      </c>
      <c r="BZ141" s="65">
        <f t="shared" si="86"/>
        <v>-171.94275999999999</v>
      </c>
      <c r="CA141" s="65">
        <f t="shared" si="86"/>
        <v>0</v>
      </c>
      <c r="CB141" s="65">
        <f t="shared" si="86"/>
        <v>0</v>
      </c>
      <c r="CC141" s="65">
        <f t="shared" si="86"/>
        <v>0</v>
      </c>
      <c r="CD141" s="65">
        <f>CA61-CA$58</f>
        <v>0</v>
      </c>
      <c r="CH141" s="88"/>
      <c r="CI141" s="88"/>
      <c r="CJ141" s="88"/>
      <c r="CK141" s="88"/>
    </row>
    <row r="142" spans="1:89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</row>
    <row r="143" spans="1:89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/>
      <c r="BE143" s="88"/>
      <c r="BF143" s="88"/>
      <c r="BG143" s="88"/>
      <c r="BH143" s="88"/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</row>
    <row r="144" spans="1:89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</row>
    <row r="145" spans="1:89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8"/>
      <c r="BZ145" s="88"/>
      <c r="CA145" s="88"/>
      <c r="CB145" s="88"/>
      <c r="CC145" s="88"/>
      <c r="CD145" s="88"/>
      <c r="CE145" s="88"/>
      <c r="CF145" s="88"/>
      <c r="CG145" s="88"/>
      <c r="CH145" s="88"/>
      <c r="CI145" s="88"/>
      <c r="CJ145" s="88"/>
      <c r="CK145" s="88"/>
    </row>
    <row r="146" spans="1:89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/>
      <c r="BE146" s="88"/>
      <c r="BF146" s="88"/>
      <c r="BG146" s="88"/>
      <c r="BH146" s="88"/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/>
      <c r="BV146" s="88"/>
      <c r="BW146" s="88"/>
      <c r="BX146" s="88"/>
      <c r="BY146" s="88"/>
      <c r="BZ146" s="88"/>
      <c r="CA146" s="88"/>
      <c r="CB146" s="88"/>
      <c r="CC146" s="88"/>
      <c r="CD146" s="88"/>
      <c r="CE146" s="88"/>
      <c r="CF146" s="88"/>
      <c r="CG146" s="88"/>
      <c r="CH146" s="88"/>
      <c r="CI146" s="88"/>
      <c r="CJ146" s="88"/>
      <c r="CK146" s="88"/>
    </row>
    <row r="147" spans="1:89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</row>
    <row r="148" spans="1:89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88"/>
      <c r="BW148" s="88"/>
      <c r="BX148" s="88"/>
      <c r="BY148" s="88"/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  <c r="CK148" s="88"/>
    </row>
    <row r="149" spans="1:89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</row>
    <row r="150" spans="1:89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/>
      <c r="BE150" s="88"/>
      <c r="BF150" s="88"/>
      <c r="BG150" s="88"/>
      <c r="BH150" s="88"/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/>
      <c r="BV150" s="88"/>
      <c r="BW150" s="88"/>
      <c r="BX150" s="88"/>
      <c r="BY150" s="88"/>
      <c r="BZ150" s="88"/>
      <c r="CA150" s="88"/>
      <c r="CB150" s="88"/>
      <c r="CC150" s="88"/>
      <c r="CD150" s="88"/>
      <c r="CE150" s="88"/>
      <c r="CF150" s="88"/>
      <c r="CG150" s="88"/>
      <c r="CH150" s="88"/>
      <c r="CI150" s="88"/>
      <c r="CJ150" s="88"/>
      <c r="CK150" s="88"/>
    </row>
    <row r="151" spans="1:89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F151" s="88"/>
      <c r="CG151" s="88"/>
      <c r="CH151" s="88"/>
      <c r="CI151" s="88"/>
      <c r="CJ151" s="88"/>
      <c r="CK151" s="88"/>
    </row>
    <row r="152" spans="1:89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88"/>
      <c r="CE152" s="88"/>
      <c r="CF152" s="88"/>
      <c r="CG152" s="88"/>
      <c r="CH152" s="88"/>
      <c r="CI152" s="88"/>
      <c r="CJ152" s="88"/>
      <c r="CK152" s="88"/>
    </row>
    <row r="153" spans="1:89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</row>
    <row r="154" spans="1:89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/>
      <c r="BV154" s="88"/>
      <c r="BW154" s="88"/>
      <c r="BX154" s="88"/>
      <c r="BY154" s="88"/>
      <c r="BZ154" s="88"/>
      <c r="CA154" s="88"/>
      <c r="CB154" s="88"/>
      <c r="CC154" s="88"/>
      <c r="CD154" s="88"/>
      <c r="CE154" s="88"/>
      <c r="CF154" s="88"/>
      <c r="CG154" s="88"/>
      <c r="CH154" s="88"/>
      <c r="CI154" s="88"/>
      <c r="CJ154" s="88"/>
      <c r="CK154" s="88"/>
    </row>
    <row r="155" spans="1:89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/>
      <c r="BV155" s="88"/>
      <c r="BW155" s="88"/>
      <c r="BX155" s="88"/>
      <c r="BY155" s="88"/>
      <c r="BZ155" s="88"/>
      <c r="CA155" s="88"/>
      <c r="CB155" s="88"/>
      <c r="CC155" s="88"/>
      <c r="CD155" s="88"/>
      <c r="CE155" s="88"/>
      <c r="CF155" s="88"/>
      <c r="CG155" s="88"/>
      <c r="CH155" s="88"/>
      <c r="CI155" s="88"/>
      <c r="CJ155" s="88"/>
      <c r="CK155" s="88"/>
    </row>
    <row r="156" spans="1:89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  <c r="CB156" s="88"/>
      <c r="CC156" s="88"/>
      <c r="CD156" s="88"/>
      <c r="CE156" s="88"/>
      <c r="CF156" s="88"/>
      <c r="CG156" s="88"/>
      <c r="CH156" s="88"/>
      <c r="CI156" s="88"/>
      <c r="CJ156" s="88"/>
      <c r="CK156" s="88"/>
    </row>
    <row r="157" spans="1:89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/>
      <c r="BU157" s="88"/>
      <c r="BV157" s="88"/>
      <c r="BW157" s="88"/>
      <c r="BX157" s="88"/>
      <c r="BY157" s="88"/>
      <c r="BZ157" s="88"/>
      <c r="CA157" s="88"/>
      <c r="CB157" s="88"/>
      <c r="CC157" s="88"/>
      <c r="CD157" s="88"/>
      <c r="CE157" s="88"/>
      <c r="CF157" s="88"/>
      <c r="CG157" s="88"/>
      <c r="CH157" s="88"/>
      <c r="CI157" s="88"/>
      <c r="CJ157" s="88"/>
      <c r="CK157" s="88"/>
    </row>
    <row r="158" spans="1:89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/>
      <c r="BB158" s="88"/>
      <c r="BC158" s="88"/>
      <c r="BD158" s="88"/>
      <c r="BE158" s="88"/>
      <c r="BF158" s="88"/>
      <c r="BG158" s="88"/>
      <c r="BH158" s="88"/>
      <c r="BI158" s="88"/>
      <c r="BJ158" s="88"/>
      <c r="BK158" s="88"/>
      <c r="BL158" s="88"/>
      <c r="BM158" s="88"/>
      <c r="BN158" s="88"/>
      <c r="BO158" s="88"/>
      <c r="BP158" s="88"/>
      <c r="BQ158" s="88"/>
      <c r="BR158" s="88"/>
      <c r="BS158" s="88"/>
      <c r="BT158" s="88"/>
      <c r="BU158" s="88"/>
      <c r="BV158" s="88"/>
      <c r="BW158" s="88"/>
      <c r="BX158" s="88"/>
      <c r="BY158" s="88"/>
      <c r="BZ158" s="88"/>
      <c r="CA158" s="88"/>
      <c r="CB158" s="88"/>
      <c r="CC158" s="88"/>
      <c r="CD158" s="88"/>
      <c r="CE158" s="88"/>
      <c r="CF158" s="88"/>
      <c r="CG158" s="88"/>
      <c r="CH158" s="88"/>
      <c r="CI158" s="88"/>
      <c r="CJ158" s="88"/>
      <c r="CK158" s="88"/>
    </row>
    <row r="159" spans="1:89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/>
      <c r="BZ159" s="88"/>
      <c r="CA159" s="88"/>
      <c r="CB159" s="88"/>
      <c r="CC159" s="88"/>
      <c r="CD159" s="88"/>
      <c r="CE159" s="88"/>
      <c r="CF159" s="88"/>
      <c r="CG159" s="88"/>
      <c r="CH159" s="88"/>
      <c r="CI159" s="88"/>
      <c r="CJ159" s="88"/>
      <c r="CK159" s="88"/>
    </row>
    <row r="160" spans="1:89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88"/>
      <c r="BW160" s="88"/>
      <c r="BX160" s="88"/>
      <c r="BY160" s="88"/>
      <c r="BZ160" s="88"/>
      <c r="CA160" s="88"/>
      <c r="CB160" s="88"/>
      <c r="CC160" s="88"/>
      <c r="CD160" s="88"/>
      <c r="CE160" s="88"/>
      <c r="CF160" s="88"/>
      <c r="CG160" s="88"/>
      <c r="CH160" s="88"/>
      <c r="CI160" s="88"/>
      <c r="CJ160" s="88"/>
      <c r="CK160" s="88"/>
    </row>
    <row r="161" spans="1:89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88"/>
      <c r="BW161" s="88"/>
      <c r="BX161" s="88"/>
      <c r="BY161" s="88"/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</row>
    <row r="162" spans="1:89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88"/>
      <c r="BW162" s="88"/>
      <c r="BX162" s="88"/>
      <c r="BY162" s="88"/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88"/>
    </row>
    <row r="163" spans="1:89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88"/>
      <c r="BW163" s="88"/>
      <c r="BX163" s="88"/>
      <c r="BY163" s="88"/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</row>
    <row r="164" spans="1:89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/>
      <c r="BV164" s="88"/>
      <c r="BW164" s="88"/>
      <c r="BX164" s="88"/>
      <c r="BY164" s="88"/>
      <c r="BZ164" s="88"/>
      <c r="CA164" s="88"/>
      <c r="CB164" s="88"/>
      <c r="CC164" s="88"/>
      <c r="CD164" s="88"/>
      <c r="CE164" s="88"/>
      <c r="CF164" s="88"/>
      <c r="CG164" s="88"/>
      <c r="CH164" s="88"/>
      <c r="CI164" s="88"/>
      <c r="CJ164" s="88"/>
      <c r="CK164" s="88"/>
    </row>
    <row r="165" spans="1:89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</row>
    <row r="166" spans="1:89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</row>
    <row r="167" spans="1:89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</row>
    <row r="168" spans="1:89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</row>
  </sheetData>
  <mergeCells count="55">
    <mergeCell ref="A79:CD80"/>
    <mergeCell ref="B84:AK84"/>
    <mergeCell ref="AN84:BW84"/>
    <mergeCell ref="AO13:CA13"/>
    <mergeCell ref="C45:AN45"/>
    <mergeCell ref="AO45:CA45"/>
    <mergeCell ref="C56:AN56"/>
    <mergeCell ref="AO56:CA56"/>
    <mergeCell ref="A58:B58"/>
    <mergeCell ref="A59:B59"/>
    <mergeCell ref="A60:B60"/>
    <mergeCell ref="A61:B61"/>
    <mergeCell ref="A52:B52"/>
    <mergeCell ref="A53:B53"/>
    <mergeCell ref="A56:B56"/>
    <mergeCell ref="A57:B57"/>
    <mergeCell ref="A51:B51"/>
    <mergeCell ref="A39:B39"/>
    <mergeCell ref="A40:B40"/>
    <mergeCell ref="A41:B41"/>
    <mergeCell ref="A45:B45"/>
    <mergeCell ref="A46:B46"/>
    <mergeCell ref="A47:B47"/>
    <mergeCell ref="A48:B48"/>
    <mergeCell ref="A49:B49"/>
    <mergeCell ref="A50:B50"/>
    <mergeCell ref="A38:B38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B1:G1"/>
    <mergeCell ref="B2:G2"/>
    <mergeCell ref="A13:B13"/>
    <mergeCell ref="A14:B14"/>
    <mergeCell ref="C13:AN13"/>
  </mergeCells>
  <phoneticPr fontId="18" type="noConversion"/>
  <conditionalFormatting sqref="J87:Q88 J80:BZ81 AH87:BZ88">
    <cfRule type="expression" dxfId="623" priority="125" stopIfTrue="1">
      <formula>ABS(J80)&gt;=2</formula>
    </cfRule>
    <cfRule type="expression" priority="126" stopIfTrue="1">
      <formula>ABS(J80)&gt;1</formula>
    </cfRule>
  </conditionalFormatting>
  <conditionalFormatting sqref="J89:Q89 J82:BZ82 AH89:BZ89">
    <cfRule type="expression" dxfId="622" priority="123" stopIfTrue="1">
      <formula>ABS(J82)&gt;=3</formula>
    </cfRule>
    <cfRule type="expression" dxfId="621" priority="124" stopIfTrue="1">
      <formula>ABS(J82)&gt;2</formula>
    </cfRule>
  </conditionalFormatting>
  <conditionalFormatting sqref="B80:AM81 B87:AM88 C35:AN36">
    <cfRule type="expression" dxfId="620" priority="121" stopIfTrue="1">
      <formula>ABS(B35)&gt;=0.07874</formula>
    </cfRule>
    <cfRule type="expression" dxfId="619" priority="122" stopIfTrue="1">
      <formula>ABS(B35)&gt;0.03937</formula>
    </cfRule>
  </conditionalFormatting>
  <conditionalFormatting sqref="B82:AM82 B89:AM89">
    <cfRule type="expression" dxfId="618" priority="119" stopIfTrue="1">
      <formula>ABS(B82)&gt;=0.11811</formula>
    </cfRule>
    <cfRule type="expression" dxfId="617" priority="120" stopIfTrue="1">
      <formula>ABS(B82)&gt;0.07874</formula>
    </cfRule>
  </conditionalFormatting>
  <conditionalFormatting sqref="K35:R36 AI35:CA36">
    <cfRule type="expression" dxfId="616" priority="117" stopIfTrue="1">
      <formula>ABS(K35)&gt;=2</formula>
    </cfRule>
    <cfRule type="expression" dxfId="615" priority="118" stopIfTrue="1">
      <formula>ABS(K35)&gt;1</formula>
    </cfRule>
  </conditionalFormatting>
  <conditionalFormatting sqref="K38:R38 AI38:CA38">
    <cfRule type="expression" dxfId="614" priority="115" stopIfTrue="1">
      <formula>ABS(K38)&gt;=3</formula>
    </cfRule>
    <cfRule type="expression" dxfId="613" priority="116" stopIfTrue="1">
      <formula>ABS(K38)&gt;2</formula>
    </cfRule>
  </conditionalFormatting>
  <conditionalFormatting sqref="C38:AN38">
    <cfRule type="expression" dxfId="612" priority="113" stopIfTrue="1">
      <formula>ABS(C38)&gt;=0.1181</formula>
    </cfRule>
    <cfRule type="expression" dxfId="611" priority="114" stopIfTrue="1">
      <formula>ABS(C38)&gt;0.07874</formula>
    </cfRule>
  </conditionalFormatting>
  <pageMargins left="0.7" right="0.7" top="0.75" bottom="0.75" header="0.3" footer="0.3"/>
  <pageSetup scale="58" fitToWidth="2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HD168"/>
  <sheetViews>
    <sheetView zoomScale="125" zoomScaleNormal="125" zoomScalePageLayoutView="125" workbookViewId="0">
      <pane xSplit="2" ySplit="11" topLeftCell="C17" activePane="bottomRight" state="frozen"/>
      <selection pane="topRight" activeCell="C1" sqref="C1"/>
      <selection pane="bottomLeft" activeCell="A12" sqref="A12"/>
      <selection pane="bottomRight" activeCell="C41" sqref="C41"/>
    </sheetView>
  </sheetViews>
  <sheetFormatPr baseColWidth="10" defaultColWidth="9.1640625" defaultRowHeight="12" x14ac:dyDescent="0"/>
  <cols>
    <col min="1" max="7" width="16.83203125" style="241" customWidth="1"/>
    <col min="8" max="14" width="9.1640625" style="241"/>
    <col min="16" max="16" width="9.6640625" bestFit="1" customWidth="1"/>
    <col min="55" max="55" width="8.1640625" bestFit="1" customWidth="1"/>
    <col min="82" max="16384" width="9.1640625" style="241"/>
  </cols>
  <sheetData>
    <row r="1" spans="1:212" ht="13" thickBot="1">
      <c r="A1" s="118" t="s">
        <v>633</v>
      </c>
      <c r="B1" s="1235" t="s">
        <v>524</v>
      </c>
      <c r="C1" s="1195"/>
      <c r="D1" s="1195"/>
      <c r="E1" s="1195"/>
      <c r="F1" s="1195"/>
      <c r="G1" s="1196"/>
    </row>
    <row r="2" spans="1:212" ht="13" thickBot="1">
      <c r="A2" s="119" t="s">
        <v>634</v>
      </c>
      <c r="B2" s="1236" t="s">
        <v>611</v>
      </c>
      <c r="C2" s="1197"/>
      <c r="D2" s="1197"/>
      <c r="E2" s="1197"/>
      <c r="F2" s="1197"/>
      <c r="G2" s="1198"/>
    </row>
    <row r="3" spans="1:212" ht="13" thickBot="1">
      <c r="A3" s="119" t="s">
        <v>457</v>
      </c>
      <c r="B3" s="219">
        <v>3.2259999999999997E-2</v>
      </c>
      <c r="C3" s="88" t="s">
        <v>476</v>
      </c>
      <c r="E3" s="255" t="s">
        <v>525</v>
      </c>
    </row>
    <row r="4" spans="1:212" ht="13" thickBot="1">
      <c r="A4" s="120" t="s">
        <v>459</v>
      </c>
      <c r="B4" s="229">
        <v>6.085</v>
      </c>
      <c r="C4" s="88" t="s">
        <v>632</v>
      </c>
    </row>
    <row r="5" spans="1:212" ht="13" thickBot="1">
      <c r="A5" s="77"/>
      <c r="B5" s="78"/>
    </row>
    <row r="6" spans="1:212" ht="13" thickBot="1">
      <c r="A6" s="126" t="s">
        <v>622</v>
      </c>
      <c r="B6" s="242" t="s">
        <v>476</v>
      </c>
      <c r="C6" s="132" t="s">
        <v>387</v>
      </c>
    </row>
    <row r="7" spans="1:212">
      <c r="A7" s="243" t="s">
        <v>635</v>
      </c>
      <c r="B7" s="133">
        <v>1.26</v>
      </c>
      <c r="C7" s="134">
        <f>B7*25.4</f>
        <v>32.003999999999998</v>
      </c>
    </row>
    <row r="8" spans="1:212">
      <c r="A8" s="244" t="s">
        <v>636</v>
      </c>
      <c r="B8" s="127">
        <v>0.63</v>
      </c>
      <c r="C8" s="130">
        <f>B8*25.4</f>
        <v>16.001999999999999</v>
      </c>
    </row>
    <row r="9" spans="1:212">
      <c r="A9" s="244" t="s">
        <v>621</v>
      </c>
      <c r="B9" s="128">
        <v>4.5999999999999999E-2</v>
      </c>
      <c r="C9" s="130">
        <f>B9*25.4</f>
        <v>1.1683999999999999</v>
      </c>
    </row>
    <row r="10" spans="1:212">
      <c r="A10" s="244" t="s">
        <v>645</v>
      </c>
      <c r="B10" s="128">
        <v>5.3159999999999998</v>
      </c>
      <c r="C10" s="130">
        <f>B10*25.4</f>
        <v>135.0264</v>
      </c>
      <c r="O10" s="445" t="s">
        <v>665</v>
      </c>
    </row>
    <row r="11" spans="1:212" ht="13" thickBot="1">
      <c r="A11" s="245" t="s">
        <v>647</v>
      </c>
      <c r="B11" s="129">
        <v>2.4740000000000002</v>
      </c>
      <c r="C11" s="70">
        <f>B11*25.4</f>
        <v>62.839600000000004</v>
      </c>
      <c r="O11" t="s">
        <v>722</v>
      </c>
      <c r="AG11" t="s">
        <v>756</v>
      </c>
      <c r="AH11" t="s">
        <v>756</v>
      </c>
      <c r="AI11" t="s">
        <v>755</v>
      </c>
      <c r="AJ11" t="s">
        <v>755</v>
      </c>
      <c r="AK11" t="s">
        <v>755</v>
      </c>
      <c r="AL11" t="s">
        <v>755</v>
      </c>
      <c r="AM11" t="s">
        <v>755</v>
      </c>
      <c r="AN11" t="s">
        <v>755</v>
      </c>
      <c r="AO11" t="s">
        <v>755</v>
      </c>
      <c r="AP11" t="s">
        <v>755</v>
      </c>
      <c r="AQ11" t="s">
        <v>755</v>
      </c>
      <c r="AR11" t="s">
        <v>755</v>
      </c>
      <c r="AS11" t="s">
        <v>755</v>
      </c>
      <c r="AT11" t="s">
        <v>755</v>
      </c>
      <c r="AU11" t="s">
        <v>755</v>
      </c>
      <c r="AV11" t="s">
        <v>755</v>
      </c>
      <c r="AW11" t="s">
        <v>755</v>
      </c>
      <c r="AX11" t="s">
        <v>755</v>
      </c>
      <c r="AY11" t="s">
        <v>756</v>
      </c>
      <c r="AZ11" t="s">
        <v>756</v>
      </c>
      <c r="BA11" t="s">
        <v>756</v>
      </c>
      <c r="BB11" t="s">
        <v>756</v>
      </c>
      <c r="BC11" t="s">
        <v>756</v>
      </c>
      <c r="BD11" t="s">
        <v>756</v>
      </c>
      <c r="BT11" t="s">
        <v>756</v>
      </c>
    </row>
    <row r="12" spans="1:212" ht="13" thickBot="1">
      <c r="A12" s="9"/>
      <c r="B12" s="11"/>
      <c r="O12" t="s">
        <v>369</v>
      </c>
    </row>
    <row r="13" spans="1:212" s="33" customFormat="1" ht="13" thickBot="1">
      <c r="A13" s="446" t="s">
        <v>462</v>
      </c>
      <c r="B13" s="447"/>
      <c r="C13" s="706" t="s">
        <v>618</v>
      </c>
      <c r="D13" s="707"/>
      <c r="E13" s="707"/>
      <c r="F13" s="707"/>
      <c r="G13" s="707"/>
      <c r="H13" s="707"/>
      <c r="I13" s="707"/>
      <c r="J13" s="707"/>
      <c r="K13" s="707"/>
      <c r="L13" s="707"/>
      <c r="M13" s="707"/>
      <c r="N13" s="707"/>
      <c r="O13" s="707" t="s">
        <v>730</v>
      </c>
      <c r="P13" s="707"/>
      <c r="Q13" s="707"/>
      <c r="R13" s="707"/>
      <c r="S13" s="707"/>
      <c r="T13" s="707"/>
      <c r="U13" s="707"/>
      <c r="V13" s="707"/>
      <c r="W13" s="707"/>
      <c r="X13" s="707"/>
      <c r="Y13" s="707"/>
      <c r="Z13" s="707"/>
      <c r="AA13" s="707"/>
      <c r="AB13" s="707"/>
      <c r="AC13" s="707"/>
      <c r="AD13" s="707"/>
      <c r="AE13" s="707"/>
      <c r="AF13" s="707"/>
      <c r="AG13" s="707"/>
      <c r="AH13" s="707"/>
      <c r="AI13" s="707"/>
      <c r="AJ13" s="707"/>
      <c r="AK13" s="707"/>
      <c r="AL13" s="707"/>
      <c r="AM13" s="707"/>
      <c r="AN13" s="707"/>
      <c r="AO13" s="707"/>
      <c r="AP13" s="707"/>
      <c r="AQ13" s="707"/>
      <c r="AR13" s="707"/>
      <c r="AS13" s="707"/>
      <c r="AT13" s="707"/>
      <c r="AU13" s="707"/>
      <c r="AV13" s="707"/>
      <c r="AW13" s="707"/>
      <c r="AX13" s="707"/>
      <c r="AY13" s="707"/>
      <c r="AZ13" s="707"/>
      <c r="BA13" s="707"/>
      <c r="BB13" s="707"/>
      <c r="BC13" s="707"/>
      <c r="BD13" s="707"/>
      <c r="BE13" s="707"/>
      <c r="BF13" s="707"/>
      <c r="BG13" s="707"/>
      <c r="BH13" s="707"/>
      <c r="BI13" s="707"/>
      <c r="BJ13" s="707"/>
      <c r="BK13" s="707"/>
      <c r="BL13" s="707"/>
      <c r="BM13" s="707"/>
      <c r="BN13" s="707"/>
      <c r="BO13" s="707"/>
      <c r="BP13" s="707"/>
      <c r="BQ13" s="707"/>
      <c r="BR13" s="707"/>
      <c r="BS13" s="707"/>
      <c r="BT13" s="724"/>
      <c r="BU13" s="707"/>
      <c r="BV13" s="707"/>
      <c r="BW13" s="707"/>
      <c r="BX13" s="707"/>
      <c r="BY13" s="707"/>
      <c r="BZ13" s="707"/>
      <c r="CA13" s="707"/>
      <c r="CB13" s="707"/>
      <c r="CC13" s="707"/>
      <c r="CD13" s="704" t="s">
        <v>387</v>
      </c>
      <c r="CE13" s="708"/>
      <c r="CF13" s="708"/>
      <c r="CG13" s="708"/>
      <c r="CH13" s="708"/>
      <c r="CI13" s="708"/>
      <c r="CJ13" s="708"/>
      <c r="CK13" s="708"/>
      <c r="CL13" s="708"/>
      <c r="CM13" s="708"/>
      <c r="CN13" s="708"/>
      <c r="CO13" s="708"/>
    </row>
    <row r="14" spans="1:212" ht="13" thickBot="1">
      <c r="A14" s="1237" t="s">
        <v>637</v>
      </c>
      <c r="B14" s="1238"/>
      <c r="C14" s="146" t="s">
        <v>592</v>
      </c>
      <c r="D14" s="153" t="s">
        <v>593</v>
      </c>
      <c r="E14" s="153" t="s">
        <v>533</v>
      </c>
      <c r="F14" s="153" t="s">
        <v>413</v>
      </c>
      <c r="G14" s="153" t="s">
        <v>532</v>
      </c>
      <c r="H14" s="153" t="s">
        <v>682</v>
      </c>
      <c r="I14" s="153" t="s">
        <v>681</v>
      </c>
      <c r="J14" s="173" t="s">
        <v>680</v>
      </c>
      <c r="K14" s="173" t="s">
        <v>679</v>
      </c>
      <c r="L14" s="173" t="s">
        <v>678</v>
      </c>
      <c r="M14" s="173" t="s">
        <v>675</v>
      </c>
      <c r="N14" s="188" t="s">
        <v>677</v>
      </c>
      <c r="O14" s="607" t="s">
        <v>670</v>
      </c>
      <c r="P14" s="607" t="s">
        <v>597</v>
      </c>
      <c r="Q14" s="607" t="s">
        <v>671</v>
      </c>
      <c r="R14" s="607" t="s">
        <v>695</v>
      </c>
      <c r="S14" s="607" t="s">
        <v>485</v>
      </c>
      <c r="T14" s="607" t="s">
        <v>696</v>
      </c>
      <c r="U14" s="607" t="s">
        <v>161</v>
      </c>
      <c r="V14" s="607" t="s">
        <v>601</v>
      </c>
      <c r="W14" s="607" t="s">
        <v>151</v>
      </c>
      <c r="X14" s="607" t="s">
        <v>143</v>
      </c>
      <c r="Y14" s="607" t="s">
        <v>683</v>
      </c>
      <c r="Z14" s="607" t="s">
        <v>146</v>
      </c>
      <c r="AA14" s="607" t="s">
        <v>534</v>
      </c>
      <c r="AB14" s="607" t="s">
        <v>607</v>
      </c>
      <c r="AC14" s="607" t="s">
        <v>697</v>
      </c>
      <c r="AD14" s="607" t="s">
        <v>147</v>
      </c>
      <c r="AE14" s="607" t="s">
        <v>608</v>
      </c>
      <c r="AF14" s="607" t="s">
        <v>698</v>
      </c>
      <c r="AG14" s="607" t="s">
        <v>700</v>
      </c>
      <c r="AH14" s="607" t="s">
        <v>600</v>
      </c>
      <c r="AI14" s="607" t="s">
        <v>163</v>
      </c>
      <c r="AJ14" s="607" t="s">
        <v>613</v>
      </c>
      <c r="AK14" s="607" t="s">
        <v>160</v>
      </c>
      <c r="AL14" s="607" t="s">
        <v>157</v>
      </c>
      <c r="AM14" s="607" t="s">
        <v>701</v>
      </c>
      <c r="AN14" s="607" t="s">
        <v>604</v>
      </c>
      <c r="AO14" s="607" t="s">
        <v>702</v>
      </c>
      <c r="AP14" s="607" t="s">
        <v>703</v>
      </c>
      <c r="AQ14" s="607" t="s">
        <v>704</v>
      </c>
      <c r="AR14" s="607" t="s">
        <v>148</v>
      </c>
      <c r="AS14" s="607" t="s">
        <v>705</v>
      </c>
      <c r="AT14" s="607" t="s">
        <v>603</v>
      </c>
      <c r="AU14" s="607" t="s">
        <v>706</v>
      </c>
      <c r="AV14" s="607" t="s">
        <v>598</v>
      </c>
      <c r="AW14" s="607" t="s">
        <v>596</v>
      </c>
      <c r="AX14" s="607" t="s">
        <v>707</v>
      </c>
      <c r="AY14" s="607" t="s">
        <v>164</v>
      </c>
      <c r="AZ14" s="607" t="s">
        <v>615</v>
      </c>
      <c r="BA14" s="607" t="s">
        <v>708</v>
      </c>
      <c r="BB14" s="607" t="s">
        <v>709</v>
      </c>
      <c r="BC14" s="607" t="s">
        <v>710</v>
      </c>
      <c r="BD14" s="607" t="s">
        <v>699</v>
      </c>
      <c r="BE14" s="607" t="s">
        <v>711</v>
      </c>
      <c r="BF14" s="608" t="s">
        <v>602</v>
      </c>
      <c r="BG14" s="607" t="s">
        <v>712</v>
      </c>
      <c r="BH14" s="607" t="s">
        <v>605</v>
      </c>
      <c r="BI14" s="607" t="s">
        <v>144</v>
      </c>
      <c r="BJ14" s="607" t="s">
        <v>150</v>
      </c>
      <c r="BK14" s="607" t="s">
        <v>713</v>
      </c>
      <c r="BL14" s="607" t="s">
        <v>599</v>
      </c>
      <c r="BM14" s="607" t="s">
        <v>149</v>
      </c>
      <c r="BN14" s="607" t="s">
        <v>162</v>
      </c>
      <c r="BO14" s="607" t="s">
        <v>714</v>
      </c>
      <c r="BP14" s="607" t="s">
        <v>610</v>
      </c>
      <c r="BQ14" s="607" t="s">
        <v>614</v>
      </c>
      <c r="BR14" s="607" t="s">
        <v>684</v>
      </c>
      <c r="BS14" s="607" t="s">
        <v>159</v>
      </c>
      <c r="BT14" s="607">
        <v>546</v>
      </c>
      <c r="BU14" s="607" t="s">
        <v>158</v>
      </c>
      <c r="BV14" s="607" t="s">
        <v>606</v>
      </c>
      <c r="BW14" s="607" t="s">
        <v>716</v>
      </c>
      <c r="BX14" s="607" t="s">
        <v>595</v>
      </c>
      <c r="BY14" s="607" t="s">
        <v>717</v>
      </c>
      <c r="BZ14" s="607" t="s">
        <v>718</v>
      </c>
      <c r="CA14" s="607" t="s">
        <v>719</v>
      </c>
      <c r="CB14" s="607" t="s">
        <v>411</v>
      </c>
      <c r="CC14" s="607" t="s">
        <v>145</v>
      </c>
      <c r="CD14" s="35" t="str">
        <f t="shared" ref="CD14:CO14" si="0">C14</f>
        <v>512</v>
      </c>
      <c r="CE14" s="36" t="str">
        <f t="shared" si="0"/>
        <v>511</v>
      </c>
      <c r="CF14" s="36" t="str">
        <f t="shared" si="0"/>
        <v>510</v>
      </c>
      <c r="CG14" s="36" t="str">
        <f t="shared" si="0"/>
        <v>509</v>
      </c>
      <c r="CH14" s="36" t="str">
        <f t="shared" si="0"/>
        <v>508</v>
      </c>
      <c r="CI14" s="36" t="str">
        <f t="shared" si="0"/>
        <v>507</v>
      </c>
      <c r="CJ14" s="36" t="str">
        <f t="shared" si="0"/>
        <v>506</v>
      </c>
      <c r="CK14" s="36" t="str">
        <f t="shared" si="0"/>
        <v>505</v>
      </c>
      <c r="CL14" s="36" t="str">
        <f t="shared" si="0"/>
        <v>504</v>
      </c>
      <c r="CM14" s="36" t="str">
        <f t="shared" si="0"/>
        <v>503</v>
      </c>
      <c r="CN14" s="36" t="str">
        <f t="shared" si="0"/>
        <v>502</v>
      </c>
      <c r="CO14" s="36" t="str">
        <f t="shared" si="0"/>
        <v>501</v>
      </c>
      <c r="CP14" s="36" t="str">
        <f t="shared" ref="CP14:DG14" si="1">O14</f>
        <v>562</v>
      </c>
      <c r="CQ14" s="36" t="str">
        <f t="shared" si="1"/>
        <v>532</v>
      </c>
      <c r="CR14" s="36" t="str">
        <f t="shared" si="1"/>
        <v>578</v>
      </c>
      <c r="CS14" s="36" t="str">
        <f t="shared" si="1"/>
        <v>568</v>
      </c>
      <c r="CT14" s="36" t="str">
        <f t="shared" si="1"/>
        <v>513</v>
      </c>
      <c r="CU14" s="36" t="str">
        <f t="shared" si="1"/>
        <v>563</v>
      </c>
      <c r="CV14" s="36" t="str">
        <f t="shared" si="1"/>
        <v>539</v>
      </c>
      <c r="CW14" s="36" t="str">
        <f t="shared" si="1"/>
        <v>529</v>
      </c>
      <c r="CX14" s="36" t="str">
        <f t="shared" si="1"/>
        <v>559</v>
      </c>
      <c r="CY14" s="36" t="str">
        <f t="shared" si="1"/>
        <v>550</v>
      </c>
      <c r="CZ14" s="36" t="str">
        <f t="shared" si="1"/>
        <v>516</v>
      </c>
      <c r="DA14" s="36" t="str">
        <f t="shared" si="1"/>
        <v>553</v>
      </c>
      <c r="DB14" s="36" t="str">
        <f t="shared" si="1"/>
        <v>520</v>
      </c>
      <c r="DC14" s="36" t="str">
        <f t="shared" si="1"/>
        <v>518</v>
      </c>
      <c r="DD14" s="36" t="str">
        <f t="shared" si="1"/>
        <v>570</v>
      </c>
      <c r="DE14" s="36" t="str">
        <f t="shared" si="1"/>
        <v>554</v>
      </c>
      <c r="DF14" s="36" t="str">
        <f t="shared" si="1"/>
        <v>515</v>
      </c>
      <c r="DG14" s="36" t="str">
        <f t="shared" si="1"/>
        <v>576</v>
      </c>
      <c r="DH14" s="36" t="str">
        <f>BD14</f>
        <v>560</v>
      </c>
      <c r="DI14" s="36" t="str">
        <f t="shared" ref="DI14:EE14" si="2">AG14</f>
        <v>566</v>
      </c>
      <c r="DJ14" s="36" t="str">
        <f t="shared" si="2"/>
        <v>531</v>
      </c>
      <c r="DK14" s="36" t="str">
        <f t="shared" si="2"/>
        <v>541</v>
      </c>
      <c r="DL14" s="36" t="str">
        <f t="shared" si="2"/>
        <v>527</v>
      </c>
      <c r="DM14" s="36" t="str">
        <f t="shared" si="2"/>
        <v>538</v>
      </c>
      <c r="DN14" s="36" t="str">
        <f t="shared" si="2"/>
        <v>540</v>
      </c>
      <c r="DO14" s="36" t="str">
        <f t="shared" si="2"/>
        <v>579</v>
      </c>
      <c r="DP14" s="36" t="str">
        <f t="shared" si="2"/>
        <v>517</v>
      </c>
      <c r="DQ14" s="36" t="str">
        <f t="shared" si="2"/>
        <v>572</v>
      </c>
      <c r="DR14" s="36" t="str">
        <f t="shared" si="2"/>
        <v>571</v>
      </c>
      <c r="DS14" s="36" t="str">
        <f t="shared" si="2"/>
        <v>577</v>
      </c>
      <c r="DT14" s="36" t="str">
        <f t="shared" si="2"/>
        <v>555</v>
      </c>
      <c r="DU14" s="36" t="str">
        <f t="shared" si="2"/>
        <v>569</v>
      </c>
      <c r="DV14" s="36" t="str">
        <f t="shared" si="2"/>
        <v>524</v>
      </c>
      <c r="DW14" s="36" t="str">
        <f t="shared" si="2"/>
        <v>573</v>
      </c>
      <c r="DX14" s="36" t="str">
        <f t="shared" si="2"/>
        <v>519</v>
      </c>
      <c r="DY14" s="36" t="str">
        <f t="shared" si="2"/>
        <v>533</v>
      </c>
      <c r="DZ14" s="36" t="str">
        <f t="shared" si="2"/>
        <v>575</v>
      </c>
      <c r="EA14" s="36" t="str">
        <f t="shared" si="2"/>
        <v>547</v>
      </c>
      <c r="EB14" s="36" t="str">
        <f t="shared" si="2"/>
        <v>528</v>
      </c>
      <c r="EC14" s="36" t="str">
        <f t="shared" si="2"/>
        <v>543</v>
      </c>
      <c r="ED14" s="36" t="str">
        <f t="shared" si="2"/>
        <v>574</v>
      </c>
      <c r="EE14" s="36" t="str">
        <f t="shared" si="2"/>
        <v>580</v>
      </c>
      <c r="EF14" s="36" t="str">
        <f t="shared" ref="EF14:FA14" si="3">BE14</f>
        <v>545</v>
      </c>
      <c r="EG14" s="36" t="str">
        <f t="shared" si="3"/>
        <v>521</v>
      </c>
      <c r="EH14" s="36" t="str">
        <f t="shared" si="3"/>
        <v>565</v>
      </c>
      <c r="EI14" s="36" t="str">
        <f t="shared" si="3"/>
        <v>523</v>
      </c>
      <c r="EJ14" s="36" t="str">
        <f t="shared" si="3"/>
        <v>551</v>
      </c>
      <c r="EK14" s="36" t="str">
        <f t="shared" si="3"/>
        <v>558</v>
      </c>
      <c r="EL14" s="36" t="str">
        <f t="shared" si="3"/>
        <v>564</v>
      </c>
      <c r="EM14" s="36" t="str">
        <f t="shared" si="3"/>
        <v>530</v>
      </c>
      <c r="EN14" s="36" t="str">
        <f t="shared" si="3"/>
        <v>557</v>
      </c>
      <c r="EO14" s="36" t="str">
        <f t="shared" si="3"/>
        <v>537</v>
      </c>
      <c r="EP14" s="36" t="str">
        <f t="shared" si="3"/>
        <v>548</v>
      </c>
      <c r="EQ14" s="36" t="str">
        <f t="shared" si="3"/>
        <v>525</v>
      </c>
      <c r="ER14" s="36" t="str">
        <f t="shared" si="3"/>
        <v>526</v>
      </c>
      <c r="ES14" s="36" t="str">
        <f t="shared" si="3"/>
        <v>522</v>
      </c>
      <c r="ET14" s="36" t="str">
        <f t="shared" si="3"/>
        <v>549</v>
      </c>
      <c r="EU14" s="36">
        <f t="shared" si="3"/>
        <v>546</v>
      </c>
      <c r="EV14" s="36" t="str">
        <f t="shared" si="3"/>
        <v>542</v>
      </c>
      <c r="EW14" s="36" t="str">
        <f t="shared" si="3"/>
        <v>514</v>
      </c>
      <c r="EX14" s="36" t="str">
        <f t="shared" si="3"/>
        <v>556</v>
      </c>
      <c r="EY14" s="36" t="str">
        <f t="shared" si="3"/>
        <v>534</v>
      </c>
      <c r="EZ14" s="36" t="str">
        <f t="shared" si="3"/>
        <v>567</v>
      </c>
      <c r="FA14" s="36" t="str">
        <f t="shared" si="3"/>
        <v>544</v>
      </c>
      <c r="FB14" s="36" t="str">
        <f t="shared" ref="FB14:HD14" si="4">CA14</f>
        <v>561</v>
      </c>
      <c r="FC14" s="36" t="str">
        <f t="shared" si="4"/>
        <v>535</v>
      </c>
      <c r="FD14" s="36" t="str">
        <f t="shared" si="4"/>
        <v>552</v>
      </c>
      <c r="FE14" s="36" t="str">
        <f t="shared" si="4"/>
        <v>512</v>
      </c>
      <c r="FF14" s="36" t="str">
        <f t="shared" si="4"/>
        <v>511</v>
      </c>
      <c r="FG14" s="36" t="str">
        <f t="shared" si="4"/>
        <v>510</v>
      </c>
      <c r="FH14" s="36" t="str">
        <f t="shared" si="4"/>
        <v>509</v>
      </c>
      <c r="FI14" s="36" t="str">
        <f t="shared" si="4"/>
        <v>508</v>
      </c>
      <c r="FJ14" s="36" t="str">
        <f t="shared" si="4"/>
        <v>507</v>
      </c>
      <c r="FK14" s="36" t="str">
        <f t="shared" si="4"/>
        <v>506</v>
      </c>
      <c r="FL14" s="36" t="str">
        <f t="shared" si="4"/>
        <v>505</v>
      </c>
      <c r="FM14" s="36" t="str">
        <f t="shared" si="4"/>
        <v>504</v>
      </c>
      <c r="FN14" s="36" t="str">
        <f t="shared" si="4"/>
        <v>503</v>
      </c>
      <c r="FO14" s="36" t="str">
        <f t="shared" si="4"/>
        <v>502</v>
      </c>
      <c r="FP14" s="36" t="str">
        <f t="shared" si="4"/>
        <v>501</v>
      </c>
      <c r="FQ14" s="36" t="str">
        <f t="shared" si="4"/>
        <v>562</v>
      </c>
      <c r="FR14" s="36" t="str">
        <f t="shared" si="4"/>
        <v>532</v>
      </c>
      <c r="FS14" s="36" t="str">
        <f t="shared" si="4"/>
        <v>578</v>
      </c>
      <c r="FT14" s="36" t="str">
        <f t="shared" si="4"/>
        <v>568</v>
      </c>
      <c r="FU14" s="36" t="str">
        <f t="shared" si="4"/>
        <v>513</v>
      </c>
      <c r="FV14" s="36" t="str">
        <f t="shared" si="4"/>
        <v>563</v>
      </c>
      <c r="FW14" s="36" t="str">
        <f t="shared" si="4"/>
        <v>539</v>
      </c>
      <c r="FX14" s="36" t="str">
        <f t="shared" si="4"/>
        <v>529</v>
      </c>
      <c r="FY14" s="36" t="str">
        <f t="shared" si="4"/>
        <v>559</v>
      </c>
      <c r="FZ14" s="36" t="str">
        <f t="shared" si="4"/>
        <v>550</v>
      </c>
      <c r="GA14" s="36" t="str">
        <f t="shared" si="4"/>
        <v>516</v>
      </c>
      <c r="GB14" s="36" t="str">
        <f t="shared" si="4"/>
        <v>553</v>
      </c>
      <c r="GC14" s="36" t="str">
        <f t="shared" si="4"/>
        <v>520</v>
      </c>
      <c r="GD14" s="36" t="str">
        <f t="shared" si="4"/>
        <v>518</v>
      </c>
      <c r="GE14" s="36" t="str">
        <f t="shared" si="4"/>
        <v>570</v>
      </c>
      <c r="GF14" s="36" t="str">
        <f t="shared" si="4"/>
        <v>554</v>
      </c>
      <c r="GG14" s="36" t="str">
        <f t="shared" si="4"/>
        <v>515</v>
      </c>
      <c r="GH14" s="36" t="str">
        <f t="shared" si="4"/>
        <v>576</v>
      </c>
      <c r="GI14" s="36" t="str">
        <f t="shared" si="4"/>
        <v>560</v>
      </c>
      <c r="GJ14" s="36" t="str">
        <f t="shared" si="4"/>
        <v>566</v>
      </c>
      <c r="GK14" s="36" t="str">
        <f t="shared" si="4"/>
        <v>531</v>
      </c>
      <c r="GL14" s="36" t="str">
        <f t="shared" si="4"/>
        <v>541</v>
      </c>
      <c r="GM14" s="36" t="str">
        <f t="shared" si="4"/>
        <v>527</v>
      </c>
      <c r="GN14" s="36" t="str">
        <f t="shared" si="4"/>
        <v>538</v>
      </c>
      <c r="GO14" s="36" t="str">
        <f t="shared" si="4"/>
        <v>540</v>
      </c>
      <c r="GP14" s="36" t="str">
        <f t="shared" si="4"/>
        <v>579</v>
      </c>
      <c r="GQ14" s="36" t="str">
        <f t="shared" si="4"/>
        <v>517</v>
      </c>
      <c r="GR14" s="36" t="str">
        <f t="shared" si="4"/>
        <v>572</v>
      </c>
      <c r="GS14" s="36" t="str">
        <f t="shared" si="4"/>
        <v>571</v>
      </c>
      <c r="GT14" s="36" t="str">
        <f t="shared" si="4"/>
        <v>577</v>
      </c>
      <c r="GU14" s="36" t="str">
        <f t="shared" si="4"/>
        <v>555</v>
      </c>
      <c r="GV14" s="36" t="str">
        <f t="shared" si="4"/>
        <v>569</v>
      </c>
      <c r="GW14" s="36" t="str">
        <f t="shared" si="4"/>
        <v>524</v>
      </c>
      <c r="GX14" s="36" t="str">
        <f t="shared" si="4"/>
        <v>573</v>
      </c>
      <c r="GY14" s="36" t="str">
        <f t="shared" si="4"/>
        <v>519</v>
      </c>
      <c r="GZ14" s="36" t="str">
        <f t="shared" si="4"/>
        <v>533</v>
      </c>
      <c r="HA14" s="36" t="str">
        <f t="shared" si="4"/>
        <v>575</v>
      </c>
      <c r="HB14" s="36" t="str">
        <f t="shared" si="4"/>
        <v>547</v>
      </c>
      <c r="HC14" s="36" t="str">
        <f t="shared" si="4"/>
        <v>528</v>
      </c>
      <c r="HD14" s="36" t="str">
        <f t="shared" si="4"/>
        <v>543</v>
      </c>
    </row>
    <row r="15" spans="1:212">
      <c r="A15" s="1241" t="s">
        <v>635</v>
      </c>
      <c r="B15" s="1242"/>
      <c r="C15" s="214">
        <v>1.26</v>
      </c>
      <c r="D15" s="154">
        <v>1.2569999999999999</v>
      </c>
      <c r="E15" s="154">
        <v>1.2569999999999999</v>
      </c>
      <c r="F15" s="170">
        <v>1.2569999999999999</v>
      </c>
      <c r="G15" s="154">
        <v>1.2569999999999999</v>
      </c>
      <c r="H15" s="154">
        <v>1.2569999999999999</v>
      </c>
      <c r="I15" s="154">
        <v>1.258</v>
      </c>
      <c r="J15" s="174">
        <v>1.258</v>
      </c>
      <c r="K15" s="174">
        <v>1.2569999999999999</v>
      </c>
      <c r="L15" s="174">
        <v>1.258</v>
      </c>
      <c r="M15" s="174">
        <v>1.2569999999999999</v>
      </c>
      <c r="N15" s="174">
        <v>1.258</v>
      </c>
      <c r="O15" s="455">
        <v>1.2645</v>
      </c>
      <c r="P15" s="455">
        <v>1.2575000000000001</v>
      </c>
      <c r="Q15" s="455">
        <v>1.2575000000000001</v>
      </c>
      <c r="R15" s="455">
        <v>1.2575000000000001</v>
      </c>
      <c r="S15" s="455">
        <v>1.2575000000000001</v>
      </c>
      <c r="T15" s="455">
        <v>1.2575000000000001</v>
      </c>
      <c r="U15" s="455">
        <v>1.2569999999999999</v>
      </c>
      <c r="V15" s="455">
        <v>1.2575000000000001</v>
      </c>
      <c r="W15" s="455">
        <v>1.2575000000000001</v>
      </c>
      <c r="X15" s="455">
        <v>1.2589999999999999</v>
      </c>
      <c r="Y15" s="455">
        <v>1.2565</v>
      </c>
      <c r="Z15" s="455">
        <v>1.258</v>
      </c>
      <c r="AA15" s="455">
        <v>1.26</v>
      </c>
      <c r="AB15" s="455">
        <v>1.2575000000000001</v>
      </c>
      <c r="AC15" s="455">
        <v>1.2575000000000001</v>
      </c>
      <c r="AD15" s="455">
        <v>1.2575000000000001</v>
      </c>
      <c r="AE15" s="455">
        <v>1.2575000000000001</v>
      </c>
      <c r="AF15" s="455">
        <v>1.2565</v>
      </c>
      <c r="AG15" s="455">
        <v>1.2565</v>
      </c>
      <c r="AH15" s="455">
        <v>1.2575000000000001</v>
      </c>
      <c r="AI15" s="455">
        <v>1.2569999999999999</v>
      </c>
      <c r="AJ15" s="455">
        <v>1.2585</v>
      </c>
      <c r="AK15" s="455">
        <v>1.2575000000000001</v>
      </c>
      <c r="AL15" s="455">
        <v>1.2575000000000001</v>
      </c>
      <c r="AM15" s="455">
        <v>1.2575000000000001</v>
      </c>
      <c r="AN15" s="455">
        <v>1.2575000000000001</v>
      </c>
      <c r="AO15" s="455">
        <v>1.256</v>
      </c>
      <c r="AP15" s="455">
        <v>1.2575000000000001</v>
      </c>
      <c r="AQ15" s="455">
        <v>1.2565</v>
      </c>
      <c r="AR15" s="455">
        <v>1.2575000000000001</v>
      </c>
      <c r="AS15" s="455">
        <v>1.2565</v>
      </c>
      <c r="AT15" s="455">
        <v>1.2569999999999999</v>
      </c>
      <c r="AU15" s="455">
        <v>1.2575000000000001</v>
      </c>
      <c r="AV15" s="455">
        <v>1.2565</v>
      </c>
      <c r="AW15" s="455">
        <v>1.2569999999999999</v>
      </c>
      <c r="AX15" s="455">
        <v>1.26</v>
      </c>
      <c r="AY15" s="455">
        <v>1.258</v>
      </c>
      <c r="AZ15" s="455">
        <v>1.2575000000000001</v>
      </c>
      <c r="BA15" s="455">
        <v>1.2575000000000001</v>
      </c>
      <c r="BB15" s="455">
        <v>1.2575000000000001</v>
      </c>
      <c r="BC15" s="455">
        <v>1.2575000000000001</v>
      </c>
      <c r="BD15" s="455">
        <v>1.2569999999999999</v>
      </c>
      <c r="BE15" s="455">
        <v>1.2575000000000001</v>
      </c>
      <c r="BF15" s="455">
        <v>1.2565</v>
      </c>
      <c r="BG15" s="455">
        <v>1.2575000000000001</v>
      </c>
      <c r="BH15" s="455">
        <v>1.256</v>
      </c>
      <c r="BI15" s="455">
        <v>1.2575000000000001</v>
      </c>
      <c r="BJ15" s="455">
        <v>1.258</v>
      </c>
      <c r="BK15" s="455">
        <v>1.256</v>
      </c>
      <c r="BL15" s="455">
        <v>1.2569999999999999</v>
      </c>
      <c r="BM15" s="455">
        <v>1.2565</v>
      </c>
      <c r="BN15" s="455">
        <v>1.2565</v>
      </c>
      <c r="BO15" s="455">
        <v>1.2575000000000001</v>
      </c>
      <c r="BP15" s="455">
        <v>1.2565</v>
      </c>
      <c r="BQ15" s="455">
        <v>1.2595000000000001</v>
      </c>
      <c r="BR15" s="455">
        <v>1.2575000000000001</v>
      </c>
      <c r="BS15" s="455">
        <v>1.2565</v>
      </c>
      <c r="BT15" s="455">
        <v>1.2565</v>
      </c>
      <c r="BU15" s="455">
        <v>1.2575000000000001</v>
      </c>
      <c r="BV15" s="455">
        <v>1.2575000000000001</v>
      </c>
      <c r="BW15" s="455">
        <v>1.2569999999999999</v>
      </c>
      <c r="BX15" s="455">
        <v>1.258</v>
      </c>
      <c r="BY15" s="455">
        <v>1.2575000000000001</v>
      </c>
      <c r="BZ15" s="455">
        <v>1.2575000000000001</v>
      </c>
      <c r="CA15" s="455">
        <v>1.2569999999999999</v>
      </c>
      <c r="CB15" s="455">
        <v>1.2575000000000001</v>
      </c>
      <c r="CC15" s="455">
        <v>1.2569999999999999</v>
      </c>
      <c r="CD15" s="107">
        <f t="shared" ref="CD15:CD29" si="5">C15*25.4</f>
        <v>32.003999999999998</v>
      </c>
      <c r="CE15" s="108">
        <f t="shared" ref="CE15:CE29" si="6">D15*25.4</f>
        <v>31.927799999999994</v>
      </c>
      <c r="CF15" s="108">
        <f t="shared" ref="CF15:CF29" si="7">E15*25.4</f>
        <v>31.927799999999994</v>
      </c>
      <c r="CG15" s="108">
        <f t="shared" ref="CG15:CG29" si="8">F15*25.4</f>
        <v>31.927799999999994</v>
      </c>
      <c r="CH15" s="108">
        <f t="shared" ref="CH15:CH29" si="9">G15*25.4</f>
        <v>31.927799999999994</v>
      </c>
      <c r="CI15" s="108">
        <f t="shared" ref="CI15:CI29" si="10">H15*25.4</f>
        <v>31.927799999999994</v>
      </c>
      <c r="CJ15" s="108">
        <f t="shared" ref="CJ15:CJ29" si="11">I15*25.4</f>
        <v>31.953199999999999</v>
      </c>
      <c r="CK15" s="108">
        <f t="shared" ref="CK15:CK29" si="12">J15*25.4</f>
        <v>31.953199999999999</v>
      </c>
      <c r="CL15" s="108">
        <f t="shared" ref="CL15:CL29" si="13">K15*25.4</f>
        <v>31.927799999999994</v>
      </c>
      <c r="CM15" s="108">
        <f t="shared" ref="CM15:CM29" si="14">L15*25.4</f>
        <v>31.953199999999999</v>
      </c>
      <c r="CN15" s="108">
        <f t="shared" ref="CN15:CN29" si="15">M15*25.4</f>
        <v>31.927799999999994</v>
      </c>
      <c r="CO15" s="108">
        <f t="shared" ref="CO15:CO29" si="16">N15*25.4</f>
        <v>31.953199999999999</v>
      </c>
      <c r="CP15" s="108">
        <f t="shared" ref="CP15:CP23" si="17">O15*25.4</f>
        <v>32.118299999999998</v>
      </c>
      <c r="CQ15" s="108">
        <f t="shared" ref="CQ15:CQ23" si="18">P15*25.4</f>
        <v>31.9405</v>
      </c>
      <c r="CR15" s="108">
        <f t="shared" ref="CR15:CR23" si="19">Q15*25.4</f>
        <v>31.9405</v>
      </c>
      <c r="CS15" s="108">
        <f t="shared" ref="CS15:CS23" si="20">R15*25.4</f>
        <v>31.9405</v>
      </c>
      <c r="CT15" s="108">
        <f t="shared" ref="CT15:CT23" si="21">S15*25.4</f>
        <v>31.9405</v>
      </c>
      <c r="CU15" s="108">
        <f t="shared" ref="CU15:CU23" si="22">T15*25.4</f>
        <v>31.9405</v>
      </c>
      <c r="CV15" s="108">
        <f t="shared" ref="CV15:CV23" si="23">U15*25.4</f>
        <v>31.927799999999994</v>
      </c>
      <c r="CW15" s="108">
        <f t="shared" ref="CW15:CW23" si="24">V15*25.4</f>
        <v>31.9405</v>
      </c>
      <c r="CX15" s="108">
        <f t="shared" ref="CX15:CX23" si="25">W15*25.4</f>
        <v>31.9405</v>
      </c>
      <c r="CY15" s="108">
        <f t="shared" ref="CY15:CY23" si="26">X15*25.4</f>
        <v>31.978599999999997</v>
      </c>
      <c r="CZ15" s="108">
        <f t="shared" ref="CZ15:CZ23" si="27">Y15*25.4</f>
        <v>31.915099999999995</v>
      </c>
      <c r="DA15" s="108">
        <f t="shared" ref="DA15:DA23" si="28">Z15*25.4</f>
        <v>31.953199999999999</v>
      </c>
      <c r="DB15" s="108">
        <f t="shared" ref="DB15:DB23" si="29">AA15*25.4</f>
        <v>32.003999999999998</v>
      </c>
      <c r="DC15" s="108">
        <f t="shared" ref="DC15:DC23" si="30">AB15*25.4</f>
        <v>31.9405</v>
      </c>
      <c r="DD15" s="108">
        <f t="shared" ref="DD15:DD23" si="31">AC15*25.4</f>
        <v>31.9405</v>
      </c>
      <c r="DE15" s="108">
        <f t="shared" ref="DE15:DE23" si="32">AD15*25.4</f>
        <v>31.9405</v>
      </c>
      <c r="DF15" s="108">
        <f t="shared" ref="DF15:DF23" si="33">AE15*25.4</f>
        <v>31.9405</v>
      </c>
      <c r="DG15" s="108">
        <f t="shared" ref="DG15:DG23" si="34">AF15*25.4</f>
        <v>31.915099999999995</v>
      </c>
      <c r="DH15" s="108">
        <f t="shared" ref="DH15:DH29" si="35">BD15*25.4</f>
        <v>31.927799999999994</v>
      </c>
      <c r="DI15" s="108">
        <f t="shared" ref="DI15:DI23" si="36">AG15*25.4</f>
        <v>31.915099999999995</v>
      </c>
      <c r="DJ15" s="108">
        <f t="shared" ref="DJ15:DJ23" si="37">AH15*25.4</f>
        <v>31.9405</v>
      </c>
      <c r="DK15" s="108">
        <f t="shared" ref="DK15:DK23" si="38">AI15*25.4</f>
        <v>31.927799999999994</v>
      </c>
      <c r="DL15" s="108">
        <f t="shared" ref="DL15:DL23" si="39">AJ15*25.4</f>
        <v>31.965899999999998</v>
      </c>
      <c r="DM15" s="108">
        <f t="shared" ref="DM15:DM23" si="40">AK15*25.4</f>
        <v>31.9405</v>
      </c>
      <c r="DN15" s="108">
        <f t="shared" ref="DN15:DN23" si="41">AL15*25.4</f>
        <v>31.9405</v>
      </c>
      <c r="DO15" s="108">
        <f t="shared" ref="DO15:DO23" si="42">AM15*25.4</f>
        <v>31.9405</v>
      </c>
      <c r="DP15" s="108">
        <f t="shared" ref="DP15:DP23" si="43">AN15*25.4</f>
        <v>31.9405</v>
      </c>
      <c r="DQ15" s="108">
        <f t="shared" ref="DQ15:DQ23" si="44">AO15*25.4</f>
        <v>31.9024</v>
      </c>
      <c r="DR15" s="108">
        <f t="shared" ref="DR15:DR23" si="45">AP15*25.4</f>
        <v>31.9405</v>
      </c>
      <c r="DS15" s="108">
        <f t="shared" ref="DS15:DS23" si="46">AQ15*25.4</f>
        <v>31.915099999999995</v>
      </c>
      <c r="DT15" s="108">
        <f t="shared" ref="DT15:DT23" si="47">AR15*25.4</f>
        <v>31.9405</v>
      </c>
      <c r="DU15" s="108">
        <f t="shared" ref="DU15:DU23" si="48">AS15*25.4</f>
        <v>31.915099999999995</v>
      </c>
      <c r="DV15" s="108">
        <f t="shared" ref="DV15:DV23" si="49">AT15*25.4</f>
        <v>31.927799999999994</v>
      </c>
      <c r="DW15" s="108">
        <f t="shared" ref="DW15:DW23" si="50">AU15*25.4</f>
        <v>31.9405</v>
      </c>
      <c r="DX15" s="108">
        <f t="shared" ref="DX15:DX23" si="51">AV15*25.4</f>
        <v>31.915099999999995</v>
      </c>
      <c r="DY15" s="108">
        <f t="shared" ref="DY15:DY23" si="52">AW15*25.4</f>
        <v>31.927799999999994</v>
      </c>
      <c r="DZ15" s="108">
        <f t="shared" ref="DZ15:DZ23" si="53">AX15*25.4</f>
        <v>32.003999999999998</v>
      </c>
      <c r="EA15" s="108">
        <f t="shared" ref="EA15:EA23" si="54">AY15*25.4</f>
        <v>31.953199999999999</v>
      </c>
      <c r="EB15" s="108">
        <f t="shared" ref="EB15:EB23" si="55">AZ15*25.4</f>
        <v>31.9405</v>
      </c>
      <c r="EC15" s="108">
        <f t="shared" ref="EC15:EC23" si="56">BA15*25.4</f>
        <v>31.9405</v>
      </c>
      <c r="ED15" s="108">
        <f t="shared" ref="ED15:ED23" si="57">BB15*25.4</f>
        <v>31.9405</v>
      </c>
      <c r="EE15" s="108">
        <f t="shared" ref="EE15:EE23" si="58">BC15*25.4</f>
        <v>31.9405</v>
      </c>
      <c r="EF15" s="108">
        <f t="shared" ref="EF15:FA18" si="59">BE15*25.4</f>
        <v>31.9405</v>
      </c>
      <c r="EG15" s="108">
        <f t="shared" si="59"/>
        <v>31.915099999999995</v>
      </c>
      <c r="EH15" s="108">
        <f t="shared" si="59"/>
        <v>31.9405</v>
      </c>
      <c r="EI15" s="108">
        <f t="shared" si="59"/>
        <v>31.9024</v>
      </c>
      <c r="EJ15" s="108">
        <f t="shared" si="59"/>
        <v>31.9405</v>
      </c>
      <c r="EK15" s="108">
        <f t="shared" si="59"/>
        <v>31.953199999999999</v>
      </c>
      <c r="EL15" s="108">
        <f t="shared" si="59"/>
        <v>31.9024</v>
      </c>
      <c r="EM15" s="108">
        <f t="shared" si="59"/>
        <v>31.927799999999994</v>
      </c>
      <c r="EN15" s="108">
        <f t="shared" si="59"/>
        <v>31.915099999999995</v>
      </c>
      <c r="EO15" s="108">
        <f t="shared" si="59"/>
        <v>31.915099999999995</v>
      </c>
      <c r="EP15" s="108">
        <f t="shared" si="59"/>
        <v>31.9405</v>
      </c>
      <c r="EQ15" s="108">
        <f t="shared" si="59"/>
        <v>31.915099999999995</v>
      </c>
      <c r="ER15" s="108">
        <f t="shared" si="59"/>
        <v>31.991299999999999</v>
      </c>
      <c r="ES15" s="108">
        <f t="shared" si="59"/>
        <v>31.9405</v>
      </c>
      <c r="ET15" s="108">
        <f t="shared" si="59"/>
        <v>31.915099999999995</v>
      </c>
      <c r="EU15" s="108">
        <f t="shared" si="59"/>
        <v>31.915099999999995</v>
      </c>
      <c r="EV15" s="108">
        <f t="shared" si="59"/>
        <v>31.9405</v>
      </c>
      <c r="EW15" s="108">
        <f t="shared" si="59"/>
        <v>31.9405</v>
      </c>
      <c r="EX15" s="108">
        <f t="shared" si="59"/>
        <v>31.927799999999994</v>
      </c>
      <c r="EY15" s="108">
        <f t="shared" si="59"/>
        <v>31.953199999999999</v>
      </c>
      <c r="EZ15" s="108">
        <f t="shared" si="59"/>
        <v>31.9405</v>
      </c>
      <c r="FA15" s="108">
        <f t="shared" si="59"/>
        <v>31.9405</v>
      </c>
      <c r="FB15" s="108">
        <f t="shared" ref="FB15:HD19" si="60">CA15*25.4</f>
        <v>31.927799999999994</v>
      </c>
      <c r="FC15" s="108">
        <f t="shared" si="60"/>
        <v>31.9405</v>
      </c>
      <c r="FD15" s="108">
        <f t="shared" si="60"/>
        <v>31.927799999999994</v>
      </c>
      <c r="FE15" s="108">
        <f t="shared" si="60"/>
        <v>812.90159999999992</v>
      </c>
      <c r="FF15" s="108">
        <f t="shared" si="60"/>
        <v>810.96611999999982</v>
      </c>
      <c r="FG15" s="108">
        <f t="shared" si="60"/>
        <v>810.96611999999982</v>
      </c>
      <c r="FH15" s="108">
        <f t="shared" si="60"/>
        <v>810.96611999999982</v>
      </c>
      <c r="FI15" s="108">
        <f t="shared" si="60"/>
        <v>810.96611999999982</v>
      </c>
      <c r="FJ15" s="108">
        <f t="shared" si="60"/>
        <v>810.96611999999982</v>
      </c>
      <c r="FK15" s="108">
        <f t="shared" si="60"/>
        <v>811.61127999999997</v>
      </c>
      <c r="FL15" s="108">
        <f t="shared" si="60"/>
        <v>811.61127999999997</v>
      </c>
      <c r="FM15" s="108">
        <f t="shared" si="60"/>
        <v>810.96611999999982</v>
      </c>
      <c r="FN15" s="108">
        <f t="shared" si="60"/>
        <v>811.61127999999997</v>
      </c>
      <c r="FO15" s="108">
        <f t="shared" si="60"/>
        <v>810.96611999999982</v>
      </c>
      <c r="FP15" s="108">
        <f t="shared" si="60"/>
        <v>811.61127999999997</v>
      </c>
      <c r="FQ15" s="108">
        <f t="shared" si="60"/>
        <v>815.80481999999995</v>
      </c>
      <c r="FR15" s="108">
        <f t="shared" si="60"/>
        <v>811.28869999999995</v>
      </c>
      <c r="FS15" s="108">
        <f t="shared" si="60"/>
        <v>811.28869999999995</v>
      </c>
      <c r="FT15" s="108">
        <f t="shared" si="60"/>
        <v>811.28869999999995</v>
      </c>
      <c r="FU15" s="108">
        <f t="shared" si="60"/>
        <v>811.28869999999995</v>
      </c>
      <c r="FV15" s="108">
        <f t="shared" si="60"/>
        <v>811.28869999999995</v>
      </c>
      <c r="FW15" s="108">
        <f t="shared" si="60"/>
        <v>810.96611999999982</v>
      </c>
      <c r="FX15" s="108">
        <f t="shared" si="60"/>
        <v>811.28869999999995</v>
      </c>
      <c r="FY15" s="108">
        <f t="shared" si="60"/>
        <v>811.28869999999995</v>
      </c>
      <c r="FZ15" s="108">
        <f t="shared" si="60"/>
        <v>812.25643999999988</v>
      </c>
      <c r="GA15" s="108">
        <f t="shared" si="60"/>
        <v>810.6435399999998</v>
      </c>
      <c r="GB15" s="108">
        <f t="shared" si="60"/>
        <v>811.61127999999997</v>
      </c>
      <c r="GC15" s="108">
        <f t="shared" si="60"/>
        <v>812.90159999999992</v>
      </c>
      <c r="GD15" s="108">
        <f t="shared" si="60"/>
        <v>811.28869999999995</v>
      </c>
      <c r="GE15" s="108">
        <f t="shared" si="60"/>
        <v>811.28869999999995</v>
      </c>
      <c r="GF15" s="108">
        <f t="shared" si="60"/>
        <v>811.28869999999995</v>
      </c>
      <c r="GG15" s="108">
        <f t="shared" si="60"/>
        <v>811.28869999999995</v>
      </c>
      <c r="GH15" s="108">
        <f t="shared" si="60"/>
        <v>810.6435399999998</v>
      </c>
      <c r="GI15" s="108">
        <f t="shared" si="60"/>
        <v>810.96611999999982</v>
      </c>
      <c r="GJ15" s="108">
        <f t="shared" si="60"/>
        <v>810.6435399999998</v>
      </c>
      <c r="GK15" s="108">
        <f t="shared" si="60"/>
        <v>811.28869999999995</v>
      </c>
      <c r="GL15" s="108">
        <f t="shared" si="60"/>
        <v>810.96611999999982</v>
      </c>
      <c r="GM15" s="108">
        <f t="shared" si="60"/>
        <v>811.93385999999987</v>
      </c>
      <c r="GN15" s="108">
        <f t="shared" si="60"/>
        <v>811.28869999999995</v>
      </c>
      <c r="GO15" s="108">
        <f t="shared" si="60"/>
        <v>811.28869999999995</v>
      </c>
      <c r="GP15" s="108">
        <f t="shared" si="60"/>
        <v>811.28869999999995</v>
      </c>
      <c r="GQ15" s="108">
        <f t="shared" si="60"/>
        <v>811.28869999999995</v>
      </c>
      <c r="GR15" s="108">
        <f t="shared" si="60"/>
        <v>810.32096000000001</v>
      </c>
      <c r="GS15" s="108">
        <f t="shared" si="60"/>
        <v>811.28869999999995</v>
      </c>
      <c r="GT15" s="108">
        <f t="shared" si="60"/>
        <v>810.6435399999998</v>
      </c>
      <c r="GU15" s="108">
        <f t="shared" si="60"/>
        <v>811.28869999999995</v>
      </c>
      <c r="GV15" s="108">
        <f t="shared" si="60"/>
        <v>810.6435399999998</v>
      </c>
      <c r="GW15" s="108">
        <f t="shared" si="60"/>
        <v>810.96611999999982</v>
      </c>
      <c r="GX15" s="108">
        <f t="shared" si="60"/>
        <v>811.28869999999995</v>
      </c>
      <c r="GY15" s="108">
        <f t="shared" si="60"/>
        <v>810.6435399999998</v>
      </c>
      <c r="GZ15" s="108">
        <f t="shared" si="60"/>
        <v>810.96611999999982</v>
      </c>
      <c r="HA15" s="108">
        <f t="shared" si="60"/>
        <v>812.90159999999992</v>
      </c>
      <c r="HB15" s="108">
        <f t="shared" si="60"/>
        <v>811.61127999999997</v>
      </c>
      <c r="HC15" s="108">
        <f t="shared" si="60"/>
        <v>811.28869999999995</v>
      </c>
      <c r="HD15" s="108">
        <f t="shared" si="60"/>
        <v>811.28869999999995</v>
      </c>
    </row>
    <row r="16" spans="1:212">
      <c r="A16" s="1239" t="s">
        <v>636</v>
      </c>
      <c r="B16" s="1240"/>
      <c r="C16" s="148">
        <v>0.63300000000000001</v>
      </c>
      <c r="D16" s="155">
        <v>0.628</v>
      </c>
      <c r="E16" s="155">
        <v>0.628</v>
      </c>
      <c r="F16" s="156">
        <v>0.628</v>
      </c>
      <c r="G16" s="155">
        <v>0.628</v>
      </c>
      <c r="H16" s="155">
        <v>0.628</v>
      </c>
      <c r="I16" s="155">
        <v>0.63</v>
      </c>
      <c r="J16" s="175">
        <v>0.629</v>
      </c>
      <c r="K16" s="175">
        <v>0.629</v>
      </c>
      <c r="L16" s="175">
        <v>0.63100000000000001</v>
      </c>
      <c r="M16" s="175">
        <v>0.629</v>
      </c>
      <c r="N16" s="175">
        <v>0.629</v>
      </c>
      <c r="O16" s="456">
        <v>0.63</v>
      </c>
      <c r="P16" s="456">
        <v>0.62849999999999995</v>
      </c>
      <c r="Q16" s="456">
        <v>0.62949999999999995</v>
      </c>
      <c r="R16" s="456">
        <v>0.629</v>
      </c>
      <c r="S16" s="456">
        <v>0.628</v>
      </c>
      <c r="T16" s="456">
        <v>0.628</v>
      </c>
      <c r="U16" s="456">
        <v>0.63</v>
      </c>
      <c r="V16" s="456">
        <v>0.63100000000000001</v>
      </c>
      <c r="W16" s="456">
        <v>0.629</v>
      </c>
      <c r="X16" s="456">
        <v>0.629</v>
      </c>
      <c r="Y16" s="456">
        <v>0.62849999999999995</v>
      </c>
      <c r="Z16" s="456">
        <v>0.63</v>
      </c>
      <c r="AA16" s="456">
        <v>0.63</v>
      </c>
      <c r="AB16" s="456">
        <v>0.62949999999999995</v>
      </c>
      <c r="AC16" s="456">
        <v>0.62849999999999995</v>
      </c>
      <c r="AD16" s="456">
        <v>0.62849999999999995</v>
      </c>
      <c r="AE16" s="456">
        <v>0.63</v>
      </c>
      <c r="AF16" s="456">
        <v>0.62949999999999995</v>
      </c>
      <c r="AG16" s="456">
        <v>0.628</v>
      </c>
      <c r="AH16" s="456">
        <v>0.628</v>
      </c>
      <c r="AI16" s="456">
        <v>0.63</v>
      </c>
      <c r="AJ16" s="456">
        <v>0.628</v>
      </c>
      <c r="AK16" s="456">
        <v>0.629</v>
      </c>
      <c r="AL16" s="456">
        <v>0.629</v>
      </c>
      <c r="AM16" s="456">
        <v>0.62849999999999995</v>
      </c>
      <c r="AN16" s="456">
        <v>0.628</v>
      </c>
      <c r="AO16" s="456">
        <v>0.62849999999999995</v>
      </c>
      <c r="AP16" s="456">
        <v>0.628</v>
      </c>
      <c r="AQ16" s="456">
        <v>0.62849999999999995</v>
      </c>
      <c r="AR16" s="456">
        <v>0.62849999999999995</v>
      </c>
      <c r="AS16" s="456">
        <v>0.62749999999999995</v>
      </c>
      <c r="AT16" s="456">
        <v>0.629</v>
      </c>
      <c r="AU16" s="456">
        <v>0.62849999999999995</v>
      </c>
      <c r="AV16" s="456">
        <v>0.62749999999999995</v>
      </c>
      <c r="AW16" s="456">
        <v>0.627</v>
      </c>
      <c r="AX16" s="456">
        <v>0.63</v>
      </c>
      <c r="AY16" s="456">
        <v>0.62849999999999995</v>
      </c>
      <c r="AZ16" s="456">
        <v>0.628</v>
      </c>
      <c r="BA16" s="456">
        <v>0.62849999999999995</v>
      </c>
      <c r="BB16" s="456">
        <v>0.62949999999999995</v>
      </c>
      <c r="BC16" s="456">
        <v>0.63049999999999995</v>
      </c>
      <c r="BD16" s="456">
        <v>0.63</v>
      </c>
      <c r="BE16" s="456">
        <v>0.629</v>
      </c>
      <c r="BF16" s="456">
        <v>0.62749999999999995</v>
      </c>
      <c r="BG16" s="456">
        <v>0.627</v>
      </c>
      <c r="BH16" s="456">
        <v>0.62749999999999995</v>
      </c>
      <c r="BI16" s="456">
        <v>0.62749999999999995</v>
      </c>
      <c r="BJ16" s="456">
        <v>0.62849999999999995</v>
      </c>
      <c r="BK16" s="456">
        <v>0.62849999999999995</v>
      </c>
      <c r="BL16" s="456">
        <v>0.62849999999999995</v>
      </c>
      <c r="BM16" s="456">
        <v>0.628</v>
      </c>
      <c r="BN16" s="456">
        <v>0.62849999999999995</v>
      </c>
      <c r="BO16" s="456">
        <v>0.62949999999999995</v>
      </c>
      <c r="BP16" s="456">
        <v>0.628</v>
      </c>
      <c r="BQ16" s="456">
        <v>0.629</v>
      </c>
      <c r="BR16" s="456">
        <v>0.62949999999999995</v>
      </c>
      <c r="BS16" s="456">
        <v>0.628</v>
      </c>
      <c r="BT16" s="456">
        <v>0.629</v>
      </c>
      <c r="BU16" s="456">
        <v>0.63</v>
      </c>
      <c r="BV16" s="456">
        <v>0.628</v>
      </c>
      <c r="BW16" s="456">
        <v>0.628</v>
      </c>
      <c r="BX16" s="456">
        <v>0.628</v>
      </c>
      <c r="BY16" s="456">
        <v>0.628</v>
      </c>
      <c r="BZ16" s="456">
        <v>0.629</v>
      </c>
      <c r="CA16" s="456">
        <v>0.62849999999999995</v>
      </c>
      <c r="CB16" s="456">
        <v>0.628</v>
      </c>
      <c r="CC16" s="456">
        <v>0.629</v>
      </c>
      <c r="CD16" s="41">
        <f t="shared" si="5"/>
        <v>16.078199999999999</v>
      </c>
      <c r="CE16" s="42">
        <f t="shared" si="6"/>
        <v>15.9512</v>
      </c>
      <c r="CF16" s="42">
        <f t="shared" si="7"/>
        <v>15.9512</v>
      </c>
      <c r="CG16" s="42">
        <f t="shared" si="8"/>
        <v>15.9512</v>
      </c>
      <c r="CH16" s="42">
        <f t="shared" si="9"/>
        <v>15.9512</v>
      </c>
      <c r="CI16" s="42">
        <f t="shared" si="10"/>
        <v>15.9512</v>
      </c>
      <c r="CJ16" s="42">
        <f t="shared" si="11"/>
        <v>16.001999999999999</v>
      </c>
      <c r="CK16" s="42">
        <f t="shared" si="12"/>
        <v>15.976599999999999</v>
      </c>
      <c r="CL16" s="42">
        <f t="shared" si="13"/>
        <v>15.976599999999999</v>
      </c>
      <c r="CM16" s="42">
        <f t="shared" si="14"/>
        <v>16.0274</v>
      </c>
      <c r="CN16" s="42">
        <f t="shared" si="15"/>
        <v>15.976599999999999</v>
      </c>
      <c r="CO16" s="42">
        <f t="shared" si="16"/>
        <v>15.976599999999999</v>
      </c>
      <c r="CP16" s="42">
        <f t="shared" si="17"/>
        <v>16.001999999999999</v>
      </c>
      <c r="CQ16" s="42">
        <f t="shared" si="18"/>
        <v>15.963899999999997</v>
      </c>
      <c r="CR16" s="42">
        <f t="shared" si="19"/>
        <v>15.989299999999998</v>
      </c>
      <c r="CS16" s="42">
        <f t="shared" si="20"/>
        <v>15.976599999999999</v>
      </c>
      <c r="CT16" s="42">
        <f t="shared" si="21"/>
        <v>15.9512</v>
      </c>
      <c r="CU16" s="42">
        <f t="shared" si="22"/>
        <v>15.9512</v>
      </c>
      <c r="CV16" s="42">
        <f t="shared" si="23"/>
        <v>16.001999999999999</v>
      </c>
      <c r="CW16" s="42">
        <f t="shared" si="24"/>
        <v>16.0274</v>
      </c>
      <c r="CX16" s="42">
        <f t="shared" si="25"/>
        <v>15.976599999999999</v>
      </c>
      <c r="CY16" s="42">
        <f t="shared" si="26"/>
        <v>15.976599999999999</v>
      </c>
      <c r="CZ16" s="42">
        <f t="shared" si="27"/>
        <v>15.963899999999997</v>
      </c>
      <c r="DA16" s="42">
        <f t="shared" si="28"/>
        <v>16.001999999999999</v>
      </c>
      <c r="DB16" s="42">
        <f t="shared" si="29"/>
        <v>16.001999999999999</v>
      </c>
      <c r="DC16" s="42">
        <f t="shared" si="30"/>
        <v>15.989299999999998</v>
      </c>
      <c r="DD16" s="42">
        <f t="shared" si="31"/>
        <v>15.963899999999997</v>
      </c>
      <c r="DE16" s="42">
        <f t="shared" si="32"/>
        <v>15.963899999999997</v>
      </c>
      <c r="DF16" s="42">
        <f t="shared" si="33"/>
        <v>16.001999999999999</v>
      </c>
      <c r="DG16" s="42">
        <f t="shared" si="34"/>
        <v>15.989299999999998</v>
      </c>
      <c r="DH16" s="42">
        <f t="shared" si="35"/>
        <v>16.001999999999999</v>
      </c>
      <c r="DI16" s="42">
        <f t="shared" si="36"/>
        <v>15.9512</v>
      </c>
      <c r="DJ16" s="42">
        <f t="shared" si="37"/>
        <v>15.9512</v>
      </c>
      <c r="DK16" s="42">
        <f t="shared" si="38"/>
        <v>16.001999999999999</v>
      </c>
      <c r="DL16" s="42">
        <f t="shared" si="39"/>
        <v>15.9512</v>
      </c>
      <c r="DM16" s="42">
        <f t="shared" si="40"/>
        <v>15.976599999999999</v>
      </c>
      <c r="DN16" s="42">
        <f t="shared" si="41"/>
        <v>15.976599999999999</v>
      </c>
      <c r="DO16" s="42">
        <f t="shared" si="42"/>
        <v>15.963899999999997</v>
      </c>
      <c r="DP16" s="42">
        <f t="shared" si="43"/>
        <v>15.9512</v>
      </c>
      <c r="DQ16" s="42">
        <f t="shared" si="44"/>
        <v>15.963899999999997</v>
      </c>
      <c r="DR16" s="42">
        <f t="shared" si="45"/>
        <v>15.9512</v>
      </c>
      <c r="DS16" s="42">
        <f t="shared" si="46"/>
        <v>15.963899999999997</v>
      </c>
      <c r="DT16" s="42">
        <f t="shared" si="47"/>
        <v>15.963899999999997</v>
      </c>
      <c r="DU16" s="42">
        <f t="shared" si="48"/>
        <v>15.938499999999998</v>
      </c>
      <c r="DV16" s="42">
        <f t="shared" si="49"/>
        <v>15.976599999999999</v>
      </c>
      <c r="DW16" s="42">
        <f t="shared" si="50"/>
        <v>15.963899999999997</v>
      </c>
      <c r="DX16" s="42">
        <f t="shared" si="51"/>
        <v>15.938499999999998</v>
      </c>
      <c r="DY16" s="42">
        <f t="shared" si="52"/>
        <v>15.925799999999999</v>
      </c>
      <c r="DZ16" s="42">
        <f t="shared" si="53"/>
        <v>16.001999999999999</v>
      </c>
      <c r="EA16" s="42">
        <f t="shared" si="54"/>
        <v>15.963899999999997</v>
      </c>
      <c r="EB16" s="42">
        <f t="shared" si="55"/>
        <v>15.9512</v>
      </c>
      <c r="EC16" s="42">
        <f t="shared" si="56"/>
        <v>15.963899999999997</v>
      </c>
      <c r="ED16" s="42">
        <f t="shared" si="57"/>
        <v>15.989299999999998</v>
      </c>
      <c r="EE16" s="42">
        <f t="shared" si="58"/>
        <v>16.014699999999998</v>
      </c>
      <c r="EF16" s="42">
        <f t="shared" si="59"/>
        <v>15.976599999999999</v>
      </c>
      <c r="EG16" s="42">
        <f t="shared" si="59"/>
        <v>15.938499999999998</v>
      </c>
      <c r="EH16" s="42">
        <f t="shared" si="59"/>
        <v>15.925799999999999</v>
      </c>
      <c r="EI16" s="42">
        <f t="shared" si="59"/>
        <v>15.938499999999998</v>
      </c>
      <c r="EJ16" s="42">
        <f t="shared" si="59"/>
        <v>15.938499999999998</v>
      </c>
      <c r="EK16" s="42">
        <f t="shared" si="59"/>
        <v>15.963899999999997</v>
      </c>
      <c r="EL16" s="42">
        <f t="shared" si="59"/>
        <v>15.963899999999997</v>
      </c>
      <c r="EM16" s="42">
        <f t="shared" si="59"/>
        <v>15.963899999999997</v>
      </c>
      <c r="EN16" s="42">
        <f t="shared" si="59"/>
        <v>15.9512</v>
      </c>
      <c r="EO16" s="42">
        <f t="shared" si="59"/>
        <v>15.963899999999997</v>
      </c>
      <c r="EP16" s="42">
        <f t="shared" si="59"/>
        <v>15.989299999999998</v>
      </c>
      <c r="EQ16" s="42">
        <f t="shared" si="59"/>
        <v>15.9512</v>
      </c>
      <c r="ER16" s="42">
        <f t="shared" si="59"/>
        <v>15.976599999999999</v>
      </c>
      <c r="ES16" s="42">
        <f t="shared" si="59"/>
        <v>15.989299999999998</v>
      </c>
      <c r="ET16" s="42">
        <f t="shared" si="59"/>
        <v>15.9512</v>
      </c>
      <c r="EU16" s="42">
        <f t="shared" si="59"/>
        <v>15.976599999999999</v>
      </c>
      <c r="EV16" s="42">
        <f t="shared" si="59"/>
        <v>16.001999999999999</v>
      </c>
      <c r="EW16" s="42">
        <f t="shared" si="59"/>
        <v>15.9512</v>
      </c>
      <c r="EX16" s="42">
        <f t="shared" si="59"/>
        <v>15.9512</v>
      </c>
      <c r="EY16" s="42">
        <f t="shared" si="59"/>
        <v>15.9512</v>
      </c>
      <c r="EZ16" s="42">
        <f t="shared" si="59"/>
        <v>15.9512</v>
      </c>
      <c r="FA16" s="42">
        <f t="shared" si="59"/>
        <v>15.976599999999999</v>
      </c>
      <c r="FB16" s="42">
        <f t="shared" si="60"/>
        <v>15.963899999999997</v>
      </c>
      <c r="FC16" s="42">
        <f t="shared" si="60"/>
        <v>15.9512</v>
      </c>
      <c r="FD16" s="42">
        <f t="shared" si="60"/>
        <v>15.976599999999999</v>
      </c>
      <c r="FE16" s="42">
        <f t="shared" si="60"/>
        <v>408.38627999999994</v>
      </c>
      <c r="FF16" s="42">
        <f t="shared" si="60"/>
        <v>405.16048000000001</v>
      </c>
      <c r="FG16" s="42">
        <f t="shared" si="60"/>
        <v>405.16048000000001</v>
      </c>
      <c r="FH16" s="42">
        <f t="shared" si="60"/>
        <v>405.16048000000001</v>
      </c>
      <c r="FI16" s="42">
        <f t="shared" si="60"/>
        <v>405.16048000000001</v>
      </c>
      <c r="FJ16" s="42">
        <f t="shared" si="60"/>
        <v>405.16048000000001</v>
      </c>
      <c r="FK16" s="42">
        <f t="shared" si="60"/>
        <v>406.45079999999996</v>
      </c>
      <c r="FL16" s="42">
        <f t="shared" si="60"/>
        <v>405.80563999999998</v>
      </c>
      <c r="FM16" s="42">
        <f t="shared" si="60"/>
        <v>405.80563999999998</v>
      </c>
      <c r="FN16" s="42">
        <f t="shared" si="60"/>
        <v>407.09595999999999</v>
      </c>
      <c r="FO16" s="42">
        <f t="shared" si="60"/>
        <v>405.80563999999998</v>
      </c>
      <c r="FP16" s="42">
        <f t="shared" si="60"/>
        <v>405.80563999999998</v>
      </c>
      <c r="FQ16" s="42">
        <f t="shared" si="60"/>
        <v>406.45079999999996</v>
      </c>
      <c r="FR16" s="42">
        <f t="shared" si="60"/>
        <v>405.48305999999991</v>
      </c>
      <c r="FS16" s="42">
        <f t="shared" si="60"/>
        <v>406.12821999999994</v>
      </c>
      <c r="FT16" s="42">
        <f t="shared" si="60"/>
        <v>405.80563999999998</v>
      </c>
      <c r="FU16" s="42">
        <f t="shared" si="60"/>
        <v>405.16048000000001</v>
      </c>
      <c r="FV16" s="42">
        <f t="shared" si="60"/>
        <v>405.16048000000001</v>
      </c>
      <c r="FW16" s="42">
        <f t="shared" si="60"/>
        <v>406.45079999999996</v>
      </c>
      <c r="FX16" s="42">
        <f t="shared" si="60"/>
        <v>407.09595999999999</v>
      </c>
      <c r="FY16" s="42">
        <f t="shared" si="60"/>
        <v>405.80563999999998</v>
      </c>
      <c r="FZ16" s="42">
        <f t="shared" si="60"/>
        <v>405.80563999999998</v>
      </c>
      <c r="GA16" s="42">
        <f t="shared" si="60"/>
        <v>405.48305999999991</v>
      </c>
      <c r="GB16" s="42">
        <f t="shared" si="60"/>
        <v>406.45079999999996</v>
      </c>
      <c r="GC16" s="42">
        <f t="shared" si="60"/>
        <v>406.45079999999996</v>
      </c>
      <c r="GD16" s="42">
        <f t="shared" si="60"/>
        <v>406.12821999999994</v>
      </c>
      <c r="GE16" s="42">
        <f t="shared" si="60"/>
        <v>405.48305999999991</v>
      </c>
      <c r="GF16" s="42">
        <f t="shared" si="60"/>
        <v>405.48305999999991</v>
      </c>
      <c r="GG16" s="42">
        <f t="shared" si="60"/>
        <v>406.45079999999996</v>
      </c>
      <c r="GH16" s="42">
        <f t="shared" si="60"/>
        <v>406.12821999999994</v>
      </c>
      <c r="GI16" s="42">
        <f t="shared" si="60"/>
        <v>406.45079999999996</v>
      </c>
      <c r="GJ16" s="42">
        <f t="shared" si="60"/>
        <v>405.16048000000001</v>
      </c>
      <c r="GK16" s="42">
        <f t="shared" si="60"/>
        <v>405.16048000000001</v>
      </c>
      <c r="GL16" s="42">
        <f t="shared" si="60"/>
        <v>406.45079999999996</v>
      </c>
      <c r="GM16" s="42">
        <f t="shared" si="60"/>
        <v>405.16048000000001</v>
      </c>
      <c r="GN16" s="42">
        <f t="shared" si="60"/>
        <v>405.80563999999998</v>
      </c>
      <c r="GO16" s="42">
        <f t="shared" si="60"/>
        <v>405.80563999999998</v>
      </c>
      <c r="GP16" s="42">
        <f t="shared" si="60"/>
        <v>405.48305999999991</v>
      </c>
      <c r="GQ16" s="42">
        <f t="shared" si="60"/>
        <v>405.16048000000001</v>
      </c>
      <c r="GR16" s="42">
        <f t="shared" si="60"/>
        <v>405.48305999999991</v>
      </c>
      <c r="GS16" s="42">
        <f t="shared" si="60"/>
        <v>405.16048000000001</v>
      </c>
      <c r="GT16" s="42">
        <f t="shared" si="60"/>
        <v>405.48305999999991</v>
      </c>
      <c r="GU16" s="42">
        <f t="shared" si="60"/>
        <v>405.48305999999991</v>
      </c>
      <c r="GV16" s="42">
        <f t="shared" si="60"/>
        <v>404.83789999999993</v>
      </c>
      <c r="GW16" s="42">
        <f t="shared" si="60"/>
        <v>405.80563999999998</v>
      </c>
      <c r="GX16" s="42">
        <f t="shared" si="60"/>
        <v>405.48305999999991</v>
      </c>
      <c r="GY16" s="42">
        <f t="shared" si="60"/>
        <v>404.83789999999993</v>
      </c>
      <c r="GZ16" s="42">
        <f t="shared" si="60"/>
        <v>404.51531999999997</v>
      </c>
      <c r="HA16" s="42">
        <f t="shared" si="60"/>
        <v>406.45079999999996</v>
      </c>
      <c r="HB16" s="42">
        <f t="shared" si="60"/>
        <v>405.48305999999991</v>
      </c>
      <c r="HC16" s="42">
        <f t="shared" si="60"/>
        <v>405.16048000000001</v>
      </c>
      <c r="HD16" s="42">
        <f t="shared" si="60"/>
        <v>405.48305999999991</v>
      </c>
    </row>
    <row r="17" spans="1:212">
      <c r="A17" s="1239" t="s">
        <v>638</v>
      </c>
      <c r="B17" s="1240"/>
      <c r="C17" s="147">
        <v>4.2999999999999997E-2</v>
      </c>
      <c r="D17" s="156">
        <v>4.2999999999999997E-2</v>
      </c>
      <c r="E17" s="156">
        <v>4.2999999999999997E-2</v>
      </c>
      <c r="F17" s="156">
        <v>4.3999999999999997E-2</v>
      </c>
      <c r="G17" s="156">
        <v>4.3999999999999997E-2</v>
      </c>
      <c r="H17" s="156">
        <v>4.3999999999999997E-2</v>
      </c>
      <c r="I17" s="156">
        <v>4.2999999999999997E-2</v>
      </c>
      <c r="J17" s="176">
        <v>4.3999999999999997E-2</v>
      </c>
      <c r="K17" s="176">
        <v>4.3999999999999997E-2</v>
      </c>
      <c r="L17" s="176">
        <v>4.3999999999999997E-2</v>
      </c>
      <c r="M17" s="176">
        <v>4.3999999999999997E-2</v>
      </c>
      <c r="N17" s="176">
        <v>4.3999999999999997E-2</v>
      </c>
      <c r="O17" s="457">
        <v>4.5749999999999999E-2</v>
      </c>
      <c r="P17" s="457">
        <v>4.6100000000000002E-2</v>
      </c>
      <c r="Q17" s="457">
        <v>4.6199999999999998E-2</v>
      </c>
      <c r="R17" s="457">
        <v>4.5499999999999999E-2</v>
      </c>
      <c r="S17" s="457">
        <v>4.6149999999999997E-2</v>
      </c>
      <c r="T17" s="457">
        <v>4.6100000000000002E-2</v>
      </c>
      <c r="U17" s="457">
        <v>4.5949999999999998E-2</v>
      </c>
      <c r="V17" s="457">
        <v>4.5850000000000002E-2</v>
      </c>
      <c r="W17" s="457">
        <v>4.6199999999999998E-2</v>
      </c>
      <c r="X17" s="457">
        <v>4.6149999999999997E-2</v>
      </c>
      <c r="Y17" s="457">
        <v>4.6199999999999998E-2</v>
      </c>
      <c r="Z17" s="457">
        <v>4.5699999999999998E-2</v>
      </c>
      <c r="AA17" s="457">
        <v>4.5850000000000002E-2</v>
      </c>
      <c r="AB17" s="457">
        <v>4.6300000000000001E-2</v>
      </c>
      <c r="AC17" s="457">
        <v>4.6100000000000002E-2</v>
      </c>
      <c r="AD17" s="457">
        <v>4.6300000000000001E-2</v>
      </c>
      <c r="AE17" s="457">
        <v>4.6249999999999999E-2</v>
      </c>
      <c r="AF17" s="457">
        <v>4.6249999999999999E-2</v>
      </c>
      <c r="AG17" s="457">
        <v>4.6149999999999997E-2</v>
      </c>
      <c r="AH17" s="457">
        <v>4.6300000000000001E-2</v>
      </c>
      <c r="AI17" s="457">
        <v>4.58E-2</v>
      </c>
      <c r="AJ17" s="457">
        <v>4.6100000000000002E-2</v>
      </c>
      <c r="AK17" s="457">
        <v>4.6149999999999997E-2</v>
      </c>
      <c r="AL17" s="457">
        <v>4.5949999999999998E-2</v>
      </c>
      <c r="AM17" s="457">
        <v>4.5949999999999998E-2</v>
      </c>
      <c r="AN17" s="457">
        <v>4.6100000000000002E-2</v>
      </c>
      <c r="AO17" s="457">
        <v>4.5999999999999999E-2</v>
      </c>
      <c r="AP17" s="457">
        <v>4.6100000000000002E-2</v>
      </c>
      <c r="AQ17" s="457">
        <v>4.6249999999999999E-2</v>
      </c>
      <c r="AR17" s="457">
        <v>4.6199999999999998E-2</v>
      </c>
      <c r="AS17" s="457">
        <v>4.6050000000000001E-2</v>
      </c>
      <c r="AT17" s="457">
        <v>4.5499999999999999E-2</v>
      </c>
      <c r="AU17" s="457">
        <v>4.5999999999999999E-2</v>
      </c>
      <c r="AV17" s="457">
        <v>4.6100000000000002E-2</v>
      </c>
      <c r="AW17" s="457">
        <v>4.5749999999999999E-2</v>
      </c>
      <c r="AX17" s="457">
        <v>4.5699999999999998E-2</v>
      </c>
      <c r="AY17" s="457">
        <v>4.6249999999999999E-2</v>
      </c>
      <c r="AZ17" s="457">
        <v>4.6300000000000001E-2</v>
      </c>
      <c r="BA17" s="457">
        <v>4.5850000000000002E-2</v>
      </c>
      <c r="BB17" s="457">
        <v>4.6249999999999999E-2</v>
      </c>
      <c r="BC17" s="457">
        <v>4.5850000000000002E-2</v>
      </c>
      <c r="BD17" s="457">
        <v>4.5699999999999998E-2</v>
      </c>
      <c r="BE17" s="457">
        <v>4.6100000000000002E-2</v>
      </c>
      <c r="BF17" s="457">
        <v>4.6249999999999999E-2</v>
      </c>
      <c r="BG17" s="457">
        <v>4.6300000000000001E-2</v>
      </c>
      <c r="BH17" s="457">
        <v>4.6249999999999999E-2</v>
      </c>
      <c r="BI17" s="457">
        <v>4.6350000000000002E-2</v>
      </c>
      <c r="BJ17" s="457">
        <v>4.6550000000000001E-2</v>
      </c>
      <c r="BK17" s="457">
        <v>4.5949999999999998E-2</v>
      </c>
      <c r="BL17" s="457">
        <v>4.5900000000000003E-2</v>
      </c>
      <c r="BM17" s="457">
        <v>4.6050000000000001E-2</v>
      </c>
      <c r="BN17" s="457">
        <v>4.5999999999999999E-2</v>
      </c>
      <c r="BO17" s="457">
        <v>4.6199999999999998E-2</v>
      </c>
      <c r="BP17" s="457">
        <v>4.6249999999999999E-2</v>
      </c>
      <c r="BQ17" s="457">
        <v>4.6249999999999999E-2</v>
      </c>
      <c r="BR17" s="457">
        <v>4.58E-2</v>
      </c>
      <c r="BS17" s="457">
        <v>4.6199999999999998E-2</v>
      </c>
      <c r="BT17" s="457">
        <v>4.6050000000000001E-2</v>
      </c>
      <c r="BU17" s="457">
        <v>4.6300000000000001E-2</v>
      </c>
      <c r="BV17" s="457">
        <v>4.6249999999999999E-2</v>
      </c>
      <c r="BW17" s="457">
        <v>4.6399999999999997E-2</v>
      </c>
      <c r="BX17" s="457">
        <v>4.5850000000000002E-2</v>
      </c>
      <c r="BY17" s="457">
        <v>4.58E-2</v>
      </c>
      <c r="BZ17" s="457">
        <v>4.6149999999999997E-2</v>
      </c>
      <c r="CA17" s="457">
        <v>4.5350000000000001E-2</v>
      </c>
      <c r="CB17" s="457">
        <v>4.6199999999999998E-2</v>
      </c>
      <c r="CC17" s="382">
        <v>4.5900000000000003E-2</v>
      </c>
      <c r="CD17" s="41">
        <f t="shared" si="5"/>
        <v>1.0921999999999998</v>
      </c>
      <c r="CE17" s="42">
        <f t="shared" si="6"/>
        <v>1.0921999999999998</v>
      </c>
      <c r="CF17" s="42">
        <f t="shared" si="7"/>
        <v>1.0921999999999998</v>
      </c>
      <c r="CG17" s="42">
        <f t="shared" si="8"/>
        <v>1.1175999999999999</v>
      </c>
      <c r="CH17" s="42">
        <f t="shared" si="9"/>
        <v>1.1175999999999999</v>
      </c>
      <c r="CI17" s="42">
        <f t="shared" si="10"/>
        <v>1.1175999999999999</v>
      </c>
      <c r="CJ17" s="42">
        <f t="shared" si="11"/>
        <v>1.0921999999999998</v>
      </c>
      <c r="CK17" s="42">
        <f t="shared" si="12"/>
        <v>1.1175999999999999</v>
      </c>
      <c r="CL17" s="42">
        <f t="shared" si="13"/>
        <v>1.1175999999999999</v>
      </c>
      <c r="CM17" s="42">
        <f t="shared" si="14"/>
        <v>1.1175999999999999</v>
      </c>
      <c r="CN17" s="42">
        <f t="shared" si="15"/>
        <v>1.1175999999999999</v>
      </c>
      <c r="CO17" s="42">
        <f t="shared" si="16"/>
        <v>1.1175999999999999</v>
      </c>
      <c r="CP17" s="42">
        <f t="shared" si="17"/>
        <v>1.1620499999999998</v>
      </c>
      <c r="CQ17" s="42">
        <f t="shared" si="18"/>
        <v>1.1709400000000001</v>
      </c>
      <c r="CR17" s="42">
        <f t="shared" si="19"/>
        <v>1.1734799999999999</v>
      </c>
      <c r="CS17" s="42">
        <f t="shared" si="20"/>
        <v>1.1556999999999999</v>
      </c>
      <c r="CT17" s="42">
        <f t="shared" si="21"/>
        <v>1.1722099999999998</v>
      </c>
      <c r="CU17" s="42">
        <f t="shared" si="22"/>
        <v>1.1709400000000001</v>
      </c>
      <c r="CV17" s="42">
        <f t="shared" si="23"/>
        <v>1.1671299999999998</v>
      </c>
      <c r="CW17" s="42">
        <f t="shared" si="24"/>
        <v>1.16459</v>
      </c>
      <c r="CX17" s="42">
        <f t="shared" si="25"/>
        <v>1.1734799999999999</v>
      </c>
      <c r="CY17" s="42">
        <f t="shared" si="26"/>
        <v>1.1722099999999998</v>
      </c>
      <c r="CZ17" s="42">
        <f t="shared" si="27"/>
        <v>1.1734799999999999</v>
      </c>
      <c r="DA17" s="42">
        <f t="shared" si="28"/>
        <v>1.1607799999999999</v>
      </c>
      <c r="DB17" s="42">
        <f t="shared" si="29"/>
        <v>1.16459</v>
      </c>
      <c r="DC17" s="42">
        <f t="shared" si="30"/>
        <v>1.1760200000000001</v>
      </c>
      <c r="DD17" s="42">
        <f t="shared" si="31"/>
        <v>1.1709400000000001</v>
      </c>
      <c r="DE17" s="42">
        <f t="shared" si="32"/>
        <v>1.1760200000000001</v>
      </c>
      <c r="DF17" s="42">
        <f t="shared" si="33"/>
        <v>1.17475</v>
      </c>
      <c r="DG17" s="42">
        <f t="shared" si="34"/>
        <v>1.17475</v>
      </c>
      <c r="DH17" s="42">
        <f t="shared" si="35"/>
        <v>1.1607799999999999</v>
      </c>
      <c r="DI17" s="42">
        <f t="shared" si="36"/>
        <v>1.1722099999999998</v>
      </c>
      <c r="DJ17" s="42">
        <f t="shared" si="37"/>
        <v>1.1760200000000001</v>
      </c>
      <c r="DK17" s="42">
        <f t="shared" si="38"/>
        <v>1.1633199999999999</v>
      </c>
      <c r="DL17" s="42">
        <f t="shared" si="39"/>
        <v>1.1709400000000001</v>
      </c>
      <c r="DM17" s="42">
        <f t="shared" si="40"/>
        <v>1.1722099999999998</v>
      </c>
      <c r="DN17" s="42">
        <f t="shared" si="41"/>
        <v>1.1671299999999998</v>
      </c>
      <c r="DO17" s="42">
        <f t="shared" si="42"/>
        <v>1.1671299999999998</v>
      </c>
      <c r="DP17" s="42">
        <f t="shared" si="43"/>
        <v>1.1709400000000001</v>
      </c>
      <c r="DQ17" s="42">
        <f t="shared" si="44"/>
        <v>1.1683999999999999</v>
      </c>
      <c r="DR17" s="42">
        <f t="shared" si="45"/>
        <v>1.1709400000000001</v>
      </c>
      <c r="DS17" s="42">
        <f t="shared" si="46"/>
        <v>1.17475</v>
      </c>
      <c r="DT17" s="42">
        <f t="shared" si="47"/>
        <v>1.1734799999999999</v>
      </c>
      <c r="DU17" s="42">
        <f t="shared" si="48"/>
        <v>1.16967</v>
      </c>
      <c r="DV17" s="42">
        <f t="shared" si="49"/>
        <v>1.1556999999999999</v>
      </c>
      <c r="DW17" s="42">
        <f t="shared" si="50"/>
        <v>1.1683999999999999</v>
      </c>
      <c r="DX17" s="42">
        <f t="shared" si="51"/>
        <v>1.1709400000000001</v>
      </c>
      <c r="DY17" s="42">
        <f t="shared" si="52"/>
        <v>1.1620499999999998</v>
      </c>
      <c r="DZ17" s="42">
        <f t="shared" si="53"/>
        <v>1.1607799999999999</v>
      </c>
      <c r="EA17" s="42">
        <f t="shared" si="54"/>
        <v>1.17475</v>
      </c>
      <c r="EB17" s="42">
        <f t="shared" si="55"/>
        <v>1.1760200000000001</v>
      </c>
      <c r="EC17" s="42">
        <f t="shared" si="56"/>
        <v>1.16459</v>
      </c>
      <c r="ED17" s="42">
        <f t="shared" si="57"/>
        <v>1.17475</v>
      </c>
      <c r="EE17" s="42">
        <f t="shared" si="58"/>
        <v>1.16459</v>
      </c>
      <c r="EF17" s="42">
        <f t="shared" si="59"/>
        <v>1.1709400000000001</v>
      </c>
      <c r="EG17" s="42">
        <f t="shared" si="59"/>
        <v>1.17475</v>
      </c>
      <c r="EH17" s="42">
        <f t="shared" si="59"/>
        <v>1.1760200000000001</v>
      </c>
      <c r="EI17" s="42">
        <f t="shared" si="59"/>
        <v>1.17475</v>
      </c>
      <c r="EJ17" s="42">
        <f t="shared" si="59"/>
        <v>1.1772899999999999</v>
      </c>
      <c r="EK17" s="42">
        <f t="shared" si="59"/>
        <v>1.1823699999999999</v>
      </c>
      <c r="EL17" s="42">
        <f t="shared" si="59"/>
        <v>1.1671299999999998</v>
      </c>
      <c r="EM17" s="42">
        <f t="shared" si="59"/>
        <v>1.1658600000000001</v>
      </c>
      <c r="EN17" s="42">
        <f t="shared" si="59"/>
        <v>1.16967</v>
      </c>
      <c r="EO17" s="42">
        <f t="shared" si="59"/>
        <v>1.1683999999999999</v>
      </c>
      <c r="EP17" s="42">
        <f t="shared" si="59"/>
        <v>1.1734799999999999</v>
      </c>
      <c r="EQ17" s="42">
        <f t="shared" si="59"/>
        <v>1.17475</v>
      </c>
      <c r="ER17" s="42">
        <f t="shared" si="59"/>
        <v>1.17475</v>
      </c>
      <c r="ES17" s="42">
        <f t="shared" si="59"/>
        <v>1.1633199999999999</v>
      </c>
      <c r="ET17" s="42">
        <f t="shared" si="59"/>
        <v>1.1734799999999999</v>
      </c>
      <c r="EU17" s="42">
        <f t="shared" si="59"/>
        <v>1.16967</v>
      </c>
      <c r="EV17" s="42">
        <f t="shared" si="59"/>
        <v>1.1760200000000001</v>
      </c>
      <c r="EW17" s="42">
        <f t="shared" si="59"/>
        <v>1.17475</v>
      </c>
      <c r="EX17" s="42">
        <f t="shared" si="59"/>
        <v>1.1785599999999998</v>
      </c>
      <c r="EY17" s="42">
        <f t="shared" si="59"/>
        <v>1.16459</v>
      </c>
      <c r="EZ17" s="42">
        <f t="shared" si="59"/>
        <v>1.1633199999999999</v>
      </c>
      <c r="FA17" s="42">
        <f t="shared" si="59"/>
        <v>1.1722099999999998</v>
      </c>
      <c r="FB17" s="42">
        <f t="shared" si="60"/>
        <v>1.1518900000000001</v>
      </c>
      <c r="FC17" s="42">
        <f t="shared" si="60"/>
        <v>1.1734799999999999</v>
      </c>
      <c r="FD17" s="42">
        <f t="shared" si="60"/>
        <v>1.1658600000000001</v>
      </c>
      <c r="FE17" s="42">
        <f t="shared" si="60"/>
        <v>27.741879999999995</v>
      </c>
      <c r="FF17" s="42">
        <f t="shared" si="60"/>
        <v>27.741879999999995</v>
      </c>
      <c r="FG17" s="42">
        <f t="shared" si="60"/>
        <v>27.741879999999995</v>
      </c>
      <c r="FH17" s="42">
        <f t="shared" si="60"/>
        <v>28.387039999999995</v>
      </c>
      <c r="FI17" s="42">
        <f t="shared" si="60"/>
        <v>28.387039999999995</v>
      </c>
      <c r="FJ17" s="42">
        <f t="shared" si="60"/>
        <v>28.387039999999995</v>
      </c>
      <c r="FK17" s="42">
        <f t="shared" si="60"/>
        <v>27.741879999999995</v>
      </c>
      <c r="FL17" s="42">
        <f t="shared" si="60"/>
        <v>28.387039999999995</v>
      </c>
      <c r="FM17" s="42">
        <f t="shared" si="60"/>
        <v>28.387039999999995</v>
      </c>
      <c r="FN17" s="42">
        <f t="shared" si="60"/>
        <v>28.387039999999995</v>
      </c>
      <c r="FO17" s="42">
        <f t="shared" si="60"/>
        <v>28.387039999999995</v>
      </c>
      <c r="FP17" s="42">
        <f t="shared" si="60"/>
        <v>28.387039999999995</v>
      </c>
      <c r="FQ17" s="42">
        <f t="shared" si="60"/>
        <v>29.516069999999992</v>
      </c>
      <c r="FR17" s="42">
        <f t="shared" si="60"/>
        <v>29.741876000000001</v>
      </c>
      <c r="FS17" s="42">
        <f t="shared" si="60"/>
        <v>29.806391999999995</v>
      </c>
      <c r="FT17" s="42">
        <f t="shared" si="60"/>
        <v>29.354779999999998</v>
      </c>
      <c r="FU17" s="42">
        <f t="shared" si="60"/>
        <v>29.774133999999993</v>
      </c>
      <c r="FV17" s="42">
        <f t="shared" si="60"/>
        <v>29.741876000000001</v>
      </c>
      <c r="FW17" s="42">
        <f t="shared" si="60"/>
        <v>29.645101999999994</v>
      </c>
      <c r="FX17" s="42">
        <f t="shared" si="60"/>
        <v>29.580586</v>
      </c>
      <c r="FY17" s="42">
        <f t="shared" si="60"/>
        <v>29.806391999999995</v>
      </c>
      <c r="FZ17" s="42">
        <f t="shared" si="60"/>
        <v>29.774133999999993</v>
      </c>
      <c r="GA17" s="42">
        <f t="shared" si="60"/>
        <v>29.806391999999995</v>
      </c>
      <c r="GB17" s="42">
        <f t="shared" si="60"/>
        <v>29.483811999999997</v>
      </c>
      <c r="GC17" s="42">
        <f t="shared" si="60"/>
        <v>29.580586</v>
      </c>
      <c r="GD17" s="42">
        <f t="shared" si="60"/>
        <v>29.870908</v>
      </c>
      <c r="GE17" s="42">
        <f t="shared" si="60"/>
        <v>29.741876000000001</v>
      </c>
      <c r="GF17" s="42">
        <f t="shared" si="60"/>
        <v>29.870908</v>
      </c>
      <c r="GG17" s="42">
        <f t="shared" si="60"/>
        <v>29.838649999999998</v>
      </c>
      <c r="GH17" s="42">
        <f t="shared" si="60"/>
        <v>29.838649999999998</v>
      </c>
      <c r="GI17" s="42">
        <f t="shared" si="60"/>
        <v>29.483811999999997</v>
      </c>
      <c r="GJ17" s="42">
        <f t="shared" si="60"/>
        <v>29.774133999999993</v>
      </c>
      <c r="GK17" s="42">
        <f t="shared" si="60"/>
        <v>29.870908</v>
      </c>
      <c r="GL17" s="42">
        <f t="shared" si="60"/>
        <v>29.548327999999994</v>
      </c>
      <c r="GM17" s="42">
        <f t="shared" si="60"/>
        <v>29.741876000000001</v>
      </c>
      <c r="GN17" s="42">
        <f t="shared" si="60"/>
        <v>29.774133999999993</v>
      </c>
      <c r="GO17" s="42">
        <f t="shared" si="60"/>
        <v>29.645101999999994</v>
      </c>
      <c r="GP17" s="42">
        <f t="shared" si="60"/>
        <v>29.645101999999994</v>
      </c>
      <c r="GQ17" s="42">
        <f t="shared" si="60"/>
        <v>29.741876000000001</v>
      </c>
      <c r="GR17" s="42">
        <f t="shared" si="60"/>
        <v>29.677359999999997</v>
      </c>
      <c r="GS17" s="42">
        <f t="shared" si="60"/>
        <v>29.741876000000001</v>
      </c>
      <c r="GT17" s="42">
        <f t="shared" si="60"/>
        <v>29.838649999999998</v>
      </c>
      <c r="GU17" s="42">
        <f t="shared" si="60"/>
        <v>29.806391999999995</v>
      </c>
      <c r="GV17" s="42">
        <f t="shared" si="60"/>
        <v>29.709617999999999</v>
      </c>
      <c r="GW17" s="42">
        <f t="shared" si="60"/>
        <v>29.354779999999998</v>
      </c>
      <c r="GX17" s="42">
        <f t="shared" si="60"/>
        <v>29.677359999999997</v>
      </c>
      <c r="GY17" s="42">
        <f t="shared" si="60"/>
        <v>29.741876000000001</v>
      </c>
      <c r="GZ17" s="42">
        <f t="shared" si="60"/>
        <v>29.516069999999992</v>
      </c>
      <c r="HA17" s="42">
        <f t="shared" si="60"/>
        <v>29.483811999999997</v>
      </c>
      <c r="HB17" s="42">
        <f t="shared" si="60"/>
        <v>29.838649999999998</v>
      </c>
      <c r="HC17" s="42">
        <f t="shared" si="60"/>
        <v>29.870908</v>
      </c>
      <c r="HD17" s="42">
        <f t="shared" si="60"/>
        <v>29.580586</v>
      </c>
    </row>
    <row r="18" spans="1:212">
      <c r="A18" s="1239" t="s">
        <v>639</v>
      </c>
      <c r="B18" s="1240"/>
      <c r="C18" s="147">
        <v>4.2999999999999997E-2</v>
      </c>
      <c r="D18" s="156">
        <v>4.2999999999999997E-2</v>
      </c>
      <c r="E18" s="156">
        <v>4.2999999999999997E-2</v>
      </c>
      <c r="F18" s="156">
        <v>4.2999999999999997E-2</v>
      </c>
      <c r="G18" s="156">
        <v>4.4999999999999998E-2</v>
      </c>
      <c r="H18" s="156">
        <v>4.2999999999999997E-2</v>
      </c>
      <c r="I18" s="156">
        <v>4.2999999999999997E-2</v>
      </c>
      <c r="J18" s="176">
        <v>4.3999999999999997E-2</v>
      </c>
      <c r="K18" s="176">
        <v>4.3999999999999997E-2</v>
      </c>
      <c r="L18" s="176">
        <v>4.4999999999999998E-2</v>
      </c>
      <c r="M18" s="176">
        <v>4.3999999999999997E-2</v>
      </c>
      <c r="N18" s="176">
        <v>4.3999999999999997E-2</v>
      </c>
      <c r="O18" s="457">
        <v>4.5900000000000003E-2</v>
      </c>
      <c r="P18" s="457">
        <v>4.6199999999999998E-2</v>
      </c>
      <c r="Q18" s="457">
        <v>4.6149999999999997E-2</v>
      </c>
      <c r="R18" s="457">
        <v>4.5350000000000001E-2</v>
      </c>
      <c r="S18" s="457">
        <v>4.5650000000000003E-2</v>
      </c>
      <c r="T18" s="457">
        <v>4.6050000000000001E-2</v>
      </c>
      <c r="U18" s="457">
        <v>4.6100000000000002E-2</v>
      </c>
      <c r="V18" s="457">
        <v>4.5499999999999999E-2</v>
      </c>
      <c r="W18" s="457">
        <v>4.6199999999999998E-2</v>
      </c>
      <c r="X18" s="457">
        <v>4.6249999999999999E-2</v>
      </c>
      <c r="Y18" s="457">
        <v>4.6100000000000002E-2</v>
      </c>
      <c r="Z18" s="457">
        <v>4.5699999999999998E-2</v>
      </c>
      <c r="AA18" s="457">
        <v>4.5699999999999998E-2</v>
      </c>
      <c r="AB18" s="457">
        <v>4.6800000000000001E-2</v>
      </c>
      <c r="AC18" s="457">
        <v>4.6149999999999997E-2</v>
      </c>
      <c r="AD18" s="457">
        <v>4.6050000000000001E-2</v>
      </c>
      <c r="AE18" s="457">
        <v>4.6100000000000002E-2</v>
      </c>
      <c r="AF18" s="457">
        <v>4.6149999999999997E-2</v>
      </c>
      <c r="AG18" s="457">
        <v>4.6100000000000002E-2</v>
      </c>
      <c r="AH18" s="457">
        <v>4.555E-2</v>
      </c>
      <c r="AI18" s="457">
        <v>4.6199999999999998E-2</v>
      </c>
      <c r="AJ18" s="457">
        <v>4.6249999999999999E-2</v>
      </c>
      <c r="AK18" s="457">
        <v>4.6100000000000002E-2</v>
      </c>
      <c r="AL18" s="457">
        <v>4.5999999999999999E-2</v>
      </c>
      <c r="AM18" s="457">
        <v>4.58E-2</v>
      </c>
      <c r="AN18" s="457">
        <v>4.6300000000000001E-2</v>
      </c>
      <c r="AO18" s="457">
        <v>4.5600000000000002E-2</v>
      </c>
      <c r="AP18" s="457">
        <v>4.6100000000000002E-2</v>
      </c>
      <c r="AQ18" s="457">
        <v>4.6350000000000002E-2</v>
      </c>
      <c r="AR18" s="457">
        <v>4.6300000000000001E-2</v>
      </c>
      <c r="AS18" s="457">
        <v>4.5900000000000003E-2</v>
      </c>
      <c r="AT18" s="457">
        <v>4.58E-2</v>
      </c>
      <c r="AU18" s="457">
        <v>4.6100000000000002E-2</v>
      </c>
      <c r="AV18" s="457">
        <v>4.6199999999999998E-2</v>
      </c>
      <c r="AW18" s="457">
        <v>4.5699999999999998E-2</v>
      </c>
      <c r="AX18" s="457">
        <v>4.6100000000000002E-2</v>
      </c>
      <c r="AY18" s="457">
        <v>4.5999999999999999E-2</v>
      </c>
      <c r="AZ18" s="457">
        <v>4.6300000000000001E-2</v>
      </c>
      <c r="BA18" s="457">
        <v>4.5749999999999999E-2</v>
      </c>
      <c r="BB18" s="457">
        <v>4.6199999999999998E-2</v>
      </c>
      <c r="BC18" s="457">
        <v>4.6100000000000002E-2</v>
      </c>
      <c r="BD18" s="457">
        <v>4.5400000000000003E-2</v>
      </c>
      <c r="BE18" s="457">
        <v>4.5949999999999998E-2</v>
      </c>
      <c r="BF18" s="457">
        <v>4.6149999999999997E-2</v>
      </c>
      <c r="BG18" s="457">
        <v>4.6100000000000002E-2</v>
      </c>
      <c r="BH18" s="457">
        <v>4.6100000000000002E-2</v>
      </c>
      <c r="BI18" s="457">
        <v>6.25E-2</v>
      </c>
      <c r="BJ18" s="457">
        <v>4.6100000000000002E-2</v>
      </c>
      <c r="BK18" s="457">
        <v>4.5699999999999998E-2</v>
      </c>
      <c r="BL18" s="457">
        <v>4.5600000000000002E-2</v>
      </c>
      <c r="BM18" s="457">
        <v>4.6350000000000002E-2</v>
      </c>
      <c r="BN18" s="457">
        <v>4.5850000000000002E-2</v>
      </c>
      <c r="BO18" s="457">
        <v>4.6199999999999998E-2</v>
      </c>
      <c r="BP18" s="457">
        <v>4.5900000000000003E-2</v>
      </c>
      <c r="BQ18" s="457">
        <v>4.6249999999999999E-2</v>
      </c>
      <c r="BR18" s="457">
        <v>4.58E-2</v>
      </c>
      <c r="BS18" s="457">
        <v>4.6199999999999998E-2</v>
      </c>
      <c r="BT18" s="457">
        <v>4.6100000000000002E-2</v>
      </c>
      <c r="BU18" s="457">
        <v>4.6100000000000002E-2</v>
      </c>
      <c r="BV18" s="457">
        <v>4.6350000000000002E-2</v>
      </c>
      <c r="BW18" s="457">
        <v>4.5699999999999998E-2</v>
      </c>
      <c r="BX18" s="457">
        <v>4.5400000000000003E-2</v>
      </c>
      <c r="BY18" s="457">
        <v>4.5600000000000002E-2</v>
      </c>
      <c r="BZ18" s="457">
        <v>4.6249999999999999E-2</v>
      </c>
      <c r="CA18" s="457">
        <v>4.5249999999999999E-2</v>
      </c>
      <c r="CB18" s="457">
        <v>4.6350000000000002E-2</v>
      </c>
      <c r="CC18" s="382">
        <v>4.6050000000000001E-2</v>
      </c>
      <c r="CD18" s="41">
        <f t="shared" si="5"/>
        <v>1.0921999999999998</v>
      </c>
      <c r="CE18" s="42">
        <f t="shared" si="6"/>
        <v>1.0921999999999998</v>
      </c>
      <c r="CF18" s="42">
        <f t="shared" si="7"/>
        <v>1.0921999999999998</v>
      </c>
      <c r="CG18" s="42">
        <f t="shared" si="8"/>
        <v>1.0921999999999998</v>
      </c>
      <c r="CH18" s="42">
        <f t="shared" si="9"/>
        <v>1.1429999999999998</v>
      </c>
      <c r="CI18" s="42">
        <f t="shared" si="10"/>
        <v>1.0921999999999998</v>
      </c>
      <c r="CJ18" s="42">
        <f t="shared" si="11"/>
        <v>1.0921999999999998</v>
      </c>
      <c r="CK18" s="42">
        <f t="shared" si="12"/>
        <v>1.1175999999999999</v>
      </c>
      <c r="CL18" s="42">
        <f t="shared" si="13"/>
        <v>1.1175999999999999</v>
      </c>
      <c r="CM18" s="42">
        <f t="shared" si="14"/>
        <v>1.1429999999999998</v>
      </c>
      <c r="CN18" s="42">
        <f t="shared" si="15"/>
        <v>1.1175999999999999</v>
      </c>
      <c r="CO18" s="42">
        <f t="shared" si="16"/>
        <v>1.1175999999999999</v>
      </c>
      <c r="CP18" s="42">
        <f t="shared" si="17"/>
        <v>1.1658600000000001</v>
      </c>
      <c r="CQ18" s="42">
        <f t="shared" si="18"/>
        <v>1.1734799999999999</v>
      </c>
      <c r="CR18" s="42">
        <f t="shared" si="19"/>
        <v>1.1722099999999998</v>
      </c>
      <c r="CS18" s="42">
        <f t="shared" si="20"/>
        <v>1.1518900000000001</v>
      </c>
      <c r="CT18" s="42">
        <f t="shared" si="21"/>
        <v>1.15951</v>
      </c>
      <c r="CU18" s="42">
        <f t="shared" si="22"/>
        <v>1.16967</v>
      </c>
      <c r="CV18" s="42">
        <f t="shared" si="23"/>
        <v>1.1709400000000001</v>
      </c>
      <c r="CW18" s="42">
        <f t="shared" si="24"/>
        <v>1.1556999999999999</v>
      </c>
      <c r="CX18" s="42">
        <f t="shared" si="25"/>
        <v>1.1734799999999999</v>
      </c>
      <c r="CY18" s="42">
        <f t="shared" si="26"/>
        <v>1.17475</v>
      </c>
      <c r="CZ18" s="42">
        <f t="shared" si="27"/>
        <v>1.1709400000000001</v>
      </c>
      <c r="DA18" s="42">
        <f t="shared" si="28"/>
        <v>1.1607799999999999</v>
      </c>
      <c r="DB18" s="42">
        <f t="shared" si="29"/>
        <v>1.1607799999999999</v>
      </c>
      <c r="DC18" s="42">
        <f t="shared" si="30"/>
        <v>1.18872</v>
      </c>
      <c r="DD18" s="42">
        <f t="shared" si="31"/>
        <v>1.1722099999999998</v>
      </c>
      <c r="DE18" s="42">
        <f t="shared" si="32"/>
        <v>1.16967</v>
      </c>
      <c r="DF18" s="42">
        <f t="shared" si="33"/>
        <v>1.1709400000000001</v>
      </c>
      <c r="DG18" s="42">
        <f t="shared" si="34"/>
        <v>1.1722099999999998</v>
      </c>
      <c r="DH18" s="42">
        <f t="shared" si="35"/>
        <v>1.15316</v>
      </c>
      <c r="DI18" s="42">
        <f t="shared" si="36"/>
        <v>1.1709400000000001</v>
      </c>
      <c r="DJ18" s="42">
        <f t="shared" si="37"/>
        <v>1.1569699999999998</v>
      </c>
      <c r="DK18" s="42">
        <f t="shared" si="38"/>
        <v>1.1734799999999999</v>
      </c>
      <c r="DL18" s="42">
        <f t="shared" si="39"/>
        <v>1.17475</v>
      </c>
      <c r="DM18" s="42">
        <f t="shared" si="40"/>
        <v>1.1709400000000001</v>
      </c>
      <c r="DN18" s="42">
        <f t="shared" si="41"/>
        <v>1.1683999999999999</v>
      </c>
      <c r="DO18" s="42">
        <f t="shared" si="42"/>
        <v>1.1633199999999999</v>
      </c>
      <c r="DP18" s="42">
        <f t="shared" si="43"/>
        <v>1.1760200000000001</v>
      </c>
      <c r="DQ18" s="42">
        <f t="shared" si="44"/>
        <v>1.1582399999999999</v>
      </c>
      <c r="DR18" s="42">
        <f t="shared" si="45"/>
        <v>1.1709400000000001</v>
      </c>
      <c r="DS18" s="42">
        <f t="shared" si="46"/>
        <v>1.1772899999999999</v>
      </c>
      <c r="DT18" s="42">
        <f t="shared" si="47"/>
        <v>1.1760200000000001</v>
      </c>
      <c r="DU18" s="42">
        <f t="shared" si="48"/>
        <v>1.1658600000000001</v>
      </c>
      <c r="DV18" s="42">
        <f t="shared" si="49"/>
        <v>1.1633199999999999</v>
      </c>
      <c r="DW18" s="42">
        <f t="shared" si="50"/>
        <v>1.1709400000000001</v>
      </c>
      <c r="DX18" s="42">
        <f t="shared" si="51"/>
        <v>1.1734799999999999</v>
      </c>
      <c r="DY18" s="42">
        <f t="shared" si="52"/>
        <v>1.1607799999999999</v>
      </c>
      <c r="DZ18" s="42">
        <f t="shared" si="53"/>
        <v>1.1709400000000001</v>
      </c>
      <c r="EA18" s="42">
        <f t="shared" si="54"/>
        <v>1.1683999999999999</v>
      </c>
      <c r="EB18" s="42">
        <f t="shared" si="55"/>
        <v>1.1760200000000001</v>
      </c>
      <c r="EC18" s="42">
        <f t="shared" si="56"/>
        <v>1.1620499999999998</v>
      </c>
      <c r="ED18" s="42">
        <f t="shared" si="57"/>
        <v>1.1734799999999999</v>
      </c>
      <c r="EE18" s="42">
        <f t="shared" si="58"/>
        <v>1.1709400000000001</v>
      </c>
      <c r="EF18" s="42">
        <f t="shared" si="59"/>
        <v>1.1671299999999998</v>
      </c>
      <c r="EG18" s="42">
        <f t="shared" si="59"/>
        <v>1.1722099999999998</v>
      </c>
      <c r="EH18" s="42">
        <f t="shared" si="59"/>
        <v>1.1709400000000001</v>
      </c>
      <c r="EI18" s="42">
        <f t="shared" si="59"/>
        <v>1.1709400000000001</v>
      </c>
      <c r="EJ18" s="42">
        <f t="shared" si="59"/>
        <v>1.5874999999999999</v>
      </c>
      <c r="EK18" s="42">
        <f t="shared" si="59"/>
        <v>1.1709400000000001</v>
      </c>
      <c r="EL18" s="42">
        <f t="shared" si="59"/>
        <v>1.1607799999999999</v>
      </c>
      <c r="EM18" s="42">
        <f t="shared" si="59"/>
        <v>1.1582399999999999</v>
      </c>
      <c r="EN18" s="42">
        <f t="shared" si="59"/>
        <v>1.1772899999999999</v>
      </c>
      <c r="EO18" s="42">
        <f t="shared" si="59"/>
        <v>1.16459</v>
      </c>
      <c r="EP18" s="42">
        <f t="shared" si="59"/>
        <v>1.1734799999999999</v>
      </c>
      <c r="EQ18" s="42">
        <f t="shared" si="59"/>
        <v>1.1658600000000001</v>
      </c>
      <c r="ER18" s="42">
        <f t="shared" si="59"/>
        <v>1.17475</v>
      </c>
      <c r="ES18" s="42">
        <f t="shared" si="59"/>
        <v>1.1633199999999999</v>
      </c>
      <c r="ET18" s="42">
        <f t="shared" si="59"/>
        <v>1.1734799999999999</v>
      </c>
      <c r="EU18" s="42">
        <f t="shared" si="59"/>
        <v>1.1709400000000001</v>
      </c>
      <c r="EV18" s="42">
        <f t="shared" si="59"/>
        <v>1.1709400000000001</v>
      </c>
      <c r="EW18" s="42">
        <f t="shared" si="59"/>
        <v>1.1772899999999999</v>
      </c>
      <c r="EX18" s="42">
        <f t="shared" si="59"/>
        <v>1.1607799999999999</v>
      </c>
      <c r="EY18" s="42">
        <f t="shared" si="59"/>
        <v>1.15316</v>
      </c>
      <c r="EZ18" s="42">
        <f t="shared" si="59"/>
        <v>1.1582399999999999</v>
      </c>
      <c r="FA18" s="42">
        <f t="shared" ref="FA18:FA29" si="61">BZ18*25.4</f>
        <v>1.17475</v>
      </c>
      <c r="FB18" s="42">
        <f t="shared" si="60"/>
        <v>1.1493499999999999</v>
      </c>
      <c r="FC18" s="42">
        <f t="shared" si="60"/>
        <v>1.1772899999999999</v>
      </c>
      <c r="FD18" s="42">
        <f t="shared" si="60"/>
        <v>1.16967</v>
      </c>
      <c r="FE18" s="42">
        <f t="shared" si="60"/>
        <v>27.741879999999995</v>
      </c>
      <c r="FF18" s="42">
        <f t="shared" si="60"/>
        <v>27.741879999999995</v>
      </c>
      <c r="FG18" s="42">
        <f t="shared" si="60"/>
        <v>27.741879999999995</v>
      </c>
      <c r="FH18" s="42">
        <f t="shared" si="60"/>
        <v>27.741879999999995</v>
      </c>
      <c r="FI18" s="42">
        <f t="shared" si="60"/>
        <v>29.032199999999992</v>
      </c>
      <c r="FJ18" s="42">
        <f t="shared" si="60"/>
        <v>27.741879999999995</v>
      </c>
      <c r="FK18" s="42">
        <f t="shared" si="60"/>
        <v>27.741879999999995</v>
      </c>
      <c r="FL18" s="42">
        <f t="shared" si="60"/>
        <v>28.387039999999995</v>
      </c>
      <c r="FM18" s="42">
        <f t="shared" si="60"/>
        <v>28.387039999999995</v>
      </c>
      <c r="FN18" s="42">
        <f t="shared" si="60"/>
        <v>29.032199999999992</v>
      </c>
      <c r="FO18" s="42">
        <f t="shared" si="60"/>
        <v>28.387039999999995</v>
      </c>
      <c r="FP18" s="42">
        <f t="shared" si="60"/>
        <v>28.387039999999995</v>
      </c>
      <c r="FQ18" s="42">
        <f t="shared" si="60"/>
        <v>29.612844000000003</v>
      </c>
      <c r="FR18" s="42">
        <f t="shared" si="60"/>
        <v>29.806391999999995</v>
      </c>
      <c r="FS18" s="42">
        <f t="shared" si="60"/>
        <v>29.774133999999993</v>
      </c>
      <c r="FT18" s="42">
        <f t="shared" si="60"/>
        <v>29.258006000000002</v>
      </c>
      <c r="FU18" s="42">
        <f t="shared" si="60"/>
        <v>29.451553999999998</v>
      </c>
      <c r="FV18" s="42">
        <f t="shared" si="60"/>
        <v>29.709617999999999</v>
      </c>
      <c r="FW18" s="42">
        <f t="shared" si="60"/>
        <v>29.741876000000001</v>
      </c>
      <c r="FX18" s="42">
        <f t="shared" si="60"/>
        <v>29.354779999999998</v>
      </c>
      <c r="FY18" s="42">
        <f t="shared" si="60"/>
        <v>29.806391999999995</v>
      </c>
      <c r="FZ18" s="42">
        <f t="shared" si="60"/>
        <v>29.838649999999998</v>
      </c>
      <c r="GA18" s="42">
        <f t="shared" si="60"/>
        <v>29.741876000000001</v>
      </c>
      <c r="GB18" s="42">
        <f t="shared" si="60"/>
        <v>29.483811999999997</v>
      </c>
      <c r="GC18" s="42">
        <f t="shared" si="60"/>
        <v>29.483811999999997</v>
      </c>
      <c r="GD18" s="42">
        <f t="shared" si="60"/>
        <v>30.193487999999999</v>
      </c>
      <c r="GE18" s="42">
        <f t="shared" si="60"/>
        <v>29.774133999999993</v>
      </c>
      <c r="GF18" s="42">
        <f t="shared" si="60"/>
        <v>29.709617999999999</v>
      </c>
      <c r="GG18" s="42">
        <f t="shared" si="60"/>
        <v>29.741876000000001</v>
      </c>
      <c r="GH18" s="42">
        <f t="shared" si="60"/>
        <v>29.774133999999993</v>
      </c>
      <c r="GI18" s="42">
        <f t="shared" si="60"/>
        <v>29.290263999999997</v>
      </c>
      <c r="GJ18" s="42">
        <f t="shared" si="60"/>
        <v>29.741876000000001</v>
      </c>
      <c r="GK18" s="42">
        <f t="shared" si="60"/>
        <v>29.387037999999993</v>
      </c>
      <c r="GL18" s="42">
        <f t="shared" si="60"/>
        <v>29.806391999999995</v>
      </c>
      <c r="GM18" s="42">
        <f t="shared" si="60"/>
        <v>29.838649999999998</v>
      </c>
      <c r="GN18" s="42">
        <f t="shared" si="60"/>
        <v>29.741876000000001</v>
      </c>
      <c r="GO18" s="42">
        <f t="shared" si="60"/>
        <v>29.677359999999997</v>
      </c>
      <c r="GP18" s="42">
        <f t="shared" si="60"/>
        <v>29.548327999999994</v>
      </c>
      <c r="GQ18" s="42">
        <f t="shared" si="60"/>
        <v>29.870908</v>
      </c>
      <c r="GR18" s="42">
        <f t="shared" si="60"/>
        <v>29.419295999999996</v>
      </c>
      <c r="GS18" s="42">
        <f t="shared" si="60"/>
        <v>29.741876000000001</v>
      </c>
      <c r="GT18" s="42">
        <f t="shared" si="60"/>
        <v>29.903165999999995</v>
      </c>
      <c r="GU18" s="42">
        <f t="shared" si="60"/>
        <v>29.870908</v>
      </c>
      <c r="GV18" s="42">
        <f t="shared" si="60"/>
        <v>29.612844000000003</v>
      </c>
      <c r="GW18" s="42">
        <f t="shared" si="60"/>
        <v>29.548327999999994</v>
      </c>
      <c r="GX18" s="42">
        <f t="shared" si="60"/>
        <v>29.741876000000001</v>
      </c>
      <c r="GY18" s="42">
        <f t="shared" si="60"/>
        <v>29.806391999999995</v>
      </c>
      <c r="GZ18" s="42">
        <f t="shared" si="60"/>
        <v>29.483811999999997</v>
      </c>
      <c r="HA18" s="42">
        <f t="shared" si="60"/>
        <v>29.741876000000001</v>
      </c>
      <c r="HB18" s="42">
        <f t="shared" si="60"/>
        <v>29.677359999999997</v>
      </c>
      <c r="HC18" s="42">
        <f t="shared" si="60"/>
        <v>29.870908</v>
      </c>
      <c r="HD18" s="42">
        <f t="shared" si="60"/>
        <v>29.516069999999992</v>
      </c>
    </row>
    <row r="19" spans="1:212">
      <c r="A19" s="1239" t="s">
        <v>640</v>
      </c>
      <c r="B19" s="1240"/>
      <c r="C19" s="147">
        <v>4.2999999999999997E-2</v>
      </c>
      <c r="D19" s="156">
        <v>4.2999999999999997E-2</v>
      </c>
      <c r="E19" s="156">
        <v>4.3999999999999997E-2</v>
      </c>
      <c r="F19" s="156">
        <v>4.2999999999999997E-2</v>
      </c>
      <c r="G19" s="156">
        <v>4.3999999999999997E-2</v>
      </c>
      <c r="H19" s="156">
        <v>4.3999999999999997E-2</v>
      </c>
      <c r="I19" s="156">
        <v>4.3999999999999997E-2</v>
      </c>
      <c r="J19" s="176">
        <v>4.3999999999999997E-2</v>
      </c>
      <c r="K19" s="176">
        <v>4.4999999999999998E-2</v>
      </c>
      <c r="L19" s="176">
        <v>4.3999999999999997E-2</v>
      </c>
      <c r="M19" s="176">
        <v>4.4999999999999998E-2</v>
      </c>
      <c r="N19" s="176">
        <v>4.3999999999999997E-2</v>
      </c>
      <c r="O19" s="457">
        <v>4.5749999999999999E-2</v>
      </c>
      <c r="P19" s="457">
        <v>4.5850000000000002E-2</v>
      </c>
      <c r="Q19" s="457">
        <v>4.6249999999999999E-2</v>
      </c>
      <c r="R19" s="457">
        <v>4.5100000000000001E-2</v>
      </c>
      <c r="S19" s="457">
        <v>4.5850000000000002E-2</v>
      </c>
      <c r="T19" s="457">
        <v>4.58E-2</v>
      </c>
      <c r="U19" s="457">
        <v>4.5699999999999998E-2</v>
      </c>
      <c r="V19" s="457">
        <v>4.58E-2</v>
      </c>
      <c r="W19" s="457">
        <v>4.6199999999999998E-2</v>
      </c>
      <c r="X19" s="457">
        <v>4.58E-2</v>
      </c>
      <c r="Y19" s="457">
        <v>4.5749999999999999E-2</v>
      </c>
      <c r="Z19" s="457">
        <v>4.5499999999999999E-2</v>
      </c>
      <c r="AA19" s="457">
        <v>4.5999999999999999E-2</v>
      </c>
      <c r="AB19" s="457">
        <v>4.6100000000000002E-2</v>
      </c>
      <c r="AC19" s="457">
        <v>4.5650000000000003E-2</v>
      </c>
      <c r="AD19" s="457">
        <v>4.6149999999999997E-2</v>
      </c>
      <c r="AE19" s="457">
        <v>4.6100000000000002E-2</v>
      </c>
      <c r="AF19" s="457">
        <v>4.6249999999999999E-2</v>
      </c>
      <c r="AG19" s="457">
        <v>4.6050000000000001E-2</v>
      </c>
      <c r="AH19" s="457">
        <v>4.6249999999999999E-2</v>
      </c>
      <c r="AI19" s="457">
        <v>4.5999999999999999E-2</v>
      </c>
      <c r="AJ19" s="457">
        <v>4.6100000000000002E-2</v>
      </c>
      <c r="AK19" s="457">
        <v>4.6149999999999997E-2</v>
      </c>
      <c r="AL19" s="457">
        <v>4.555E-2</v>
      </c>
      <c r="AM19" s="457">
        <v>4.6100000000000002E-2</v>
      </c>
      <c r="AN19" s="457">
        <v>4.58E-2</v>
      </c>
      <c r="AO19" s="457">
        <v>4.5699999999999998E-2</v>
      </c>
      <c r="AP19" s="457">
        <v>4.6050000000000001E-2</v>
      </c>
      <c r="AQ19" s="457">
        <v>4.6350000000000002E-2</v>
      </c>
      <c r="AR19" s="457">
        <v>4.5850000000000002E-2</v>
      </c>
      <c r="AS19" s="457">
        <v>4.58E-2</v>
      </c>
      <c r="AT19" s="457">
        <v>4.5699999999999998E-2</v>
      </c>
      <c r="AU19" s="457">
        <v>4.5699999999999998E-2</v>
      </c>
      <c r="AV19" s="457">
        <v>4.6199999999999998E-2</v>
      </c>
      <c r="AW19" s="457">
        <v>4.58E-2</v>
      </c>
      <c r="AX19" s="457">
        <v>4.5499999999999999E-2</v>
      </c>
      <c r="AY19" s="457">
        <v>4.5699999999999998E-2</v>
      </c>
      <c r="AZ19" s="457">
        <v>4.6149999999999997E-2</v>
      </c>
      <c r="BA19" s="457">
        <v>4.6149999999999997E-2</v>
      </c>
      <c r="BB19" s="457">
        <v>4.6399999999999997E-2</v>
      </c>
      <c r="BC19" s="457">
        <v>4.6249999999999999E-2</v>
      </c>
      <c r="BD19" s="457">
        <v>4.555E-2</v>
      </c>
      <c r="BE19" s="457">
        <v>4.6149999999999997E-2</v>
      </c>
      <c r="BF19" s="457">
        <v>4.6100000000000002E-2</v>
      </c>
      <c r="BG19" s="457">
        <v>4.5999999999999999E-2</v>
      </c>
      <c r="BH19" s="457">
        <v>4.5650000000000003E-2</v>
      </c>
      <c r="BI19" s="457">
        <v>4.6249999999999999E-2</v>
      </c>
      <c r="BJ19" s="457">
        <v>4.6199999999999998E-2</v>
      </c>
      <c r="BK19" s="457">
        <v>4.5850000000000002E-2</v>
      </c>
      <c r="BL19" s="457">
        <v>4.5999999999999999E-2</v>
      </c>
      <c r="BM19" s="457">
        <v>4.6100000000000002E-2</v>
      </c>
      <c r="BN19" s="457">
        <v>4.5900000000000003E-2</v>
      </c>
      <c r="BO19" s="457">
        <v>4.6199999999999998E-2</v>
      </c>
      <c r="BP19" s="457">
        <v>4.6300000000000001E-2</v>
      </c>
      <c r="BQ19" s="457">
        <v>4.6300000000000001E-2</v>
      </c>
      <c r="BR19" s="457">
        <v>4.5999999999999999E-2</v>
      </c>
      <c r="BS19" s="457">
        <v>4.5900000000000003E-2</v>
      </c>
      <c r="BT19" s="457">
        <v>4.5900000000000003E-2</v>
      </c>
      <c r="BU19" s="457">
        <v>4.65E-2</v>
      </c>
      <c r="BV19" s="457">
        <v>4.6199999999999998E-2</v>
      </c>
      <c r="BW19" s="457">
        <v>4.6249999999999999E-2</v>
      </c>
      <c r="BX19" s="457">
        <v>4.5699999999999998E-2</v>
      </c>
      <c r="BY19" s="457">
        <v>4.5650000000000003E-2</v>
      </c>
      <c r="BZ19" s="457">
        <v>4.6249999999999999E-2</v>
      </c>
      <c r="CA19" s="457">
        <v>4.5449999999999997E-2</v>
      </c>
      <c r="CB19" s="457">
        <v>4.6149999999999997E-2</v>
      </c>
      <c r="CC19" s="382">
        <v>4.5749999999999999E-2</v>
      </c>
      <c r="CD19" s="41">
        <f t="shared" si="5"/>
        <v>1.0921999999999998</v>
      </c>
      <c r="CE19" s="42">
        <f t="shared" si="6"/>
        <v>1.0921999999999998</v>
      </c>
      <c r="CF19" s="42">
        <f t="shared" si="7"/>
        <v>1.1175999999999999</v>
      </c>
      <c r="CG19" s="42">
        <f t="shared" si="8"/>
        <v>1.0921999999999998</v>
      </c>
      <c r="CH19" s="42">
        <f t="shared" si="9"/>
        <v>1.1175999999999999</v>
      </c>
      <c r="CI19" s="42">
        <f t="shared" si="10"/>
        <v>1.1175999999999999</v>
      </c>
      <c r="CJ19" s="42">
        <f t="shared" si="11"/>
        <v>1.1175999999999999</v>
      </c>
      <c r="CK19" s="42">
        <f t="shared" si="12"/>
        <v>1.1175999999999999</v>
      </c>
      <c r="CL19" s="42">
        <f t="shared" si="13"/>
        <v>1.1429999999999998</v>
      </c>
      <c r="CM19" s="42">
        <f t="shared" si="14"/>
        <v>1.1175999999999999</v>
      </c>
      <c r="CN19" s="42">
        <f t="shared" si="15"/>
        <v>1.1429999999999998</v>
      </c>
      <c r="CO19" s="42">
        <f t="shared" si="16"/>
        <v>1.1175999999999999</v>
      </c>
      <c r="CP19" s="42">
        <f t="shared" si="17"/>
        <v>1.1620499999999998</v>
      </c>
      <c r="CQ19" s="42">
        <f t="shared" si="18"/>
        <v>1.16459</v>
      </c>
      <c r="CR19" s="42">
        <f t="shared" si="19"/>
        <v>1.17475</v>
      </c>
      <c r="CS19" s="42">
        <f t="shared" si="20"/>
        <v>1.14554</v>
      </c>
      <c r="CT19" s="42">
        <f t="shared" si="21"/>
        <v>1.16459</v>
      </c>
      <c r="CU19" s="42">
        <f t="shared" si="22"/>
        <v>1.1633199999999999</v>
      </c>
      <c r="CV19" s="42">
        <f t="shared" si="23"/>
        <v>1.1607799999999999</v>
      </c>
      <c r="CW19" s="42">
        <f t="shared" si="24"/>
        <v>1.1633199999999999</v>
      </c>
      <c r="CX19" s="42">
        <f t="shared" si="25"/>
        <v>1.1734799999999999</v>
      </c>
      <c r="CY19" s="42">
        <f t="shared" si="26"/>
        <v>1.1633199999999999</v>
      </c>
      <c r="CZ19" s="42">
        <f t="shared" si="27"/>
        <v>1.1620499999999998</v>
      </c>
      <c r="DA19" s="42">
        <f t="shared" si="28"/>
        <v>1.1556999999999999</v>
      </c>
      <c r="DB19" s="42">
        <f t="shared" si="29"/>
        <v>1.1683999999999999</v>
      </c>
      <c r="DC19" s="42">
        <f t="shared" si="30"/>
        <v>1.1709400000000001</v>
      </c>
      <c r="DD19" s="42">
        <f t="shared" si="31"/>
        <v>1.15951</v>
      </c>
      <c r="DE19" s="42">
        <f t="shared" si="32"/>
        <v>1.1722099999999998</v>
      </c>
      <c r="DF19" s="42">
        <f t="shared" si="33"/>
        <v>1.1709400000000001</v>
      </c>
      <c r="DG19" s="42">
        <f t="shared" si="34"/>
        <v>1.17475</v>
      </c>
      <c r="DH19" s="42">
        <f t="shared" si="35"/>
        <v>1.1569699999999998</v>
      </c>
      <c r="DI19" s="42">
        <f t="shared" si="36"/>
        <v>1.16967</v>
      </c>
      <c r="DJ19" s="42">
        <f t="shared" si="37"/>
        <v>1.17475</v>
      </c>
      <c r="DK19" s="42">
        <f t="shared" si="38"/>
        <v>1.1683999999999999</v>
      </c>
      <c r="DL19" s="42">
        <f t="shared" si="39"/>
        <v>1.1709400000000001</v>
      </c>
      <c r="DM19" s="42">
        <f t="shared" si="40"/>
        <v>1.1722099999999998</v>
      </c>
      <c r="DN19" s="42">
        <f t="shared" si="41"/>
        <v>1.1569699999999998</v>
      </c>
      <c r="DO19" s="42">
        <f t="shared" si="42"/>
        <v>1.1709400000000001</v>
      </c>
      <c r="DP19" s="42">
        <f t="shared" si="43"/>
        <v>1.1633199999999999</v>
      </c>
      <c r="DQ19" s="42">
        <f t="shared" si="44"/>
        <v>1.1607799999999999</v>
      </c>
      <c r="DR19" s="42">
        <f t="shared" si="45"/>
        <v>1.16967</v>
      </c>
      <c r="DS19" s="42">
        <f t="shared" si="46"/>
        <v>1.1772899999999999</v>
      </c>
      <c r="DT19" s="42">
        <f t="shared" si="47"/>
        <v>1.16459</v>
      </c>
      <c r="DU19" s="42">
        <f t="shared" si="48"/>
        <v>1.1633199999999999</v>
      </c>
      <c r="DV19" s="42">
        <f t="shared" si="49"/>
        <v>1.1607799999999999</v>
      </c>
      <c r="DW19" s="42">
        <f t="shared" si="50"/>
        <v>1.1607799999999999</v>
      </c>
      <c r="DX19" s="42">
        <f t="shared" si="51"/>
        <v>1.1734799999999999</v>
      </c>
      <c r="DY19" s="42">
        <f t="shared" si="52"/>
        <v>1.1633199999999999</v>
      </c>
      <c r="DZ19" s="42">
        <f t="shared" si="53"/>
        <v>1.1556999999999999</v>
      </c>
      <c r="EA19" s="42">
        <f t="shared" si="54"/>
        <v>1.1607799999999999</v>
      </c>
      <c r="EB19" s="42">
        <f t="shared" si="55"/>
        <v>1.1722099999999998</v>
      </c>
      <c r="EC19" s="42">
        <f t="shared" si="56"/>
        <v>1.1722099999999998</v>
      </c>
      <c r="ED19" s="42">
        <f t="shared" si="57"/>
        <v>1.1785599999999998</v>
      </c>
      <c r="EE19" s="42">
        <f t="shared" si="58"/>
        <v>1.17475</v>
      </c>
      <c r="EF19" s="42">
        <f t="shared" ref="EF19:EZ22" si="62">BE19*25.4</f>
        <v>1.1722099999999998</v>
      </c>
      <c r="EG19" s="42">
        <f t="shared" si="62"/>
        <v>1.1709400000000001</v>
      </c>
      <c r="EH19" s="42">
        <f t="shared" si="62"/>
        <v>1.1683999999999999</v>
      </c>
      <c r="EI19" s="42">
        <f t="shared" si="62"/>
        <v>1.15951</v>
      </c>
      <c r="EJ19" s="42">
        <f t="shared" si="62"/>
        <v>1.17475</v>
      </c>
      <c r="EK19" s="42">
        <f t="shared" si="62"/>
        <v>1.1734799999999999</v>
      </c>
      <c r="EL19" s="42">
        <f t="shared" si="62"/>
        <v>1.16459</v>
      </c>
      <c r="EM19" s="42">
        <f t="shared" si="62"/>
        <v>1.1683999999999999</v>
      </c>
      <c r="EN19" s="42">
        <f t="shared" si="62"/>
        <v>1.1709400000000001</v>
      </c>
      <c r="EO19" s="42">
        <f t="shared" si="62"/>
        <v>1.1658600000000001</v>
      </c>
      <c r="EP19" s="42">
        <f t="shared" si="62"/>
        <v>1.1734799999999999</v>
      </c>
      <c r="EQ19" s="42">
        <f t="shared" si="62"/>
        <v>1.1760200000000001</v>
      </c>
      <c r="ER19" s="42">
        <f t="shared" si="62"/>
        <v>1.1760200000000001</v>
      </c>
      <c r="ES19" s="42">
        <f t="shared" si="62"/>
        <v>1.1683999999999999</v>
      </c>
      <c r="ET19" s="42">
        <f t="shared" si="62"/>
        <v>1.1658600000000001</v>
      </c>
      <c r="EU19" s="42">
        <f t="shared" si="62"/>
        <v>1.1658600000000001</v>
      </c>
      <c r="EV19" s="42">
        <f t="shared" si="62"/>
        <v>1.1810999999999998</v>
      </c>
      <c r="EW19" s="42">
        <f t="shared" si="62"/>
        <v>1.1734799999999999</v>
      </c>
      <c r="EX19" s="42">
        <f t="shared" si="62"/>
        <v>1.17475</v>
      </c>
      <c r="EY19" s="42">
        <f t="shared" si="62"/>
        <v>1.1607799999999999</v>
      </c>
      <c r="EZ19" s="42">
        <f t="shared" si="62"/>
        <v>1.15951</v>
      </c>
      <c r="FA19" s="42">
        <f t="shared" si="61"/>
        <v>1.17475</v>
      </c>
      <c r="FB19" s="42">
        <f t="shared" si="60"/>
        <v>1.1544299999999998</v>
      </c>
      <c r="FC19" s="42">
        <f t="shared" si="60"/>
        <v>1.1722099999999998</v>
      </c>
      <c r="FD19" s="42">
        <f t="shared" si="60"/>
        <v>1.1620499999999998</v>
      </c>
      <c r="FE19" s="42">
        <f t="shared" si="60"/>
        <v>27.741879999999995</v>
      </c>
      <c r="FF19" s="42">
        <f t="shared" si="60"/>
        <v>27.741879999999995</v>
      </c>
      <c r="FG19" s="42">
        <f t="shared" si="60"/>
        <v>28.387039999999995</v>
      </c>
      <c r="FH19" s="42">
        <f t="shared" si="60"/>
        <v>27.741879999999995</v>
      </c>
      <c r="FI19" s="42">
        <f t="shared" si="60"/>
        <v>28.387039999999995</v>
      </c>
      <c r="FJ19" s="42">
        <f t="shared" si="60"/>
        <v>28.387039999999995</v>
      </c>
      <c r="FK19" s="42">
        <f t="shared" si="60"/>
        <v>28.387039999999995</v>
      </c>
      <c r="FL19" s="42">
        <f t="shared" si="60"/>
        <v>28.387039999999995</v>
      </c>
      <c r="FM19" s="42">
        <f t="shared" si="60"/>
        <v>29.032199999999992</v>
      </c>
      <c r="FN19" s="42">
        <f t="shared" si="60"/>
        <v>28.387039999999995</v>
      </c>
      <c r="FO19" s="42">
        <f t="shared" si="60"/>
        <v>29.032199999999992</v>
      </c>
      <c r="FP19" s="42">
        <f t="shared" si="60"/>
        <v>28.387039999999995</v>
      </c>
      <c r="FQ19" s="42">
        <f t="shared" si="60"/>
        <v>29.516069999999992</v>
      </c>
      <c r="FR19" s="42">
        <f t="shared" si="60"/>
        <v>29.580586</v>
      </c>
      <c r="FS19" s="42">
        <f t="shared" si="60"/>
        <v>29.838649999999998</v>
      </c>
      <c r="FT19" s="42">
        <f t="shared" si="60"/>
        <v>29.096715999999997</v>
      </c>
      <c r="FU19" s="42">
        <f t="shared" si="60"/>
        <v>29.580586</v>
      </c>
      <c r="FV19" s="42">
        <f t="shared" si="60"/>
        <v>29.548327999999994</v>
      </c>
      <c r="FW19" s="42">
        <f t="shared" si="60"/>
        <v>29.483811999999997</v>
      </c>
      <c r="FX19" s="42">
        <f t="shared" si="60"/>
        <v>29.548327999999994</v>
      </c>
      <c r="FY19" s="42">
        <f t="shared" si="60"/>
        <v>29.806391999999995</v>
      </c>
      <c r="FZ19" s="42">
        <f t="shared" si="60"/>
        <v>29.548327999999994</v>
      </c>
      <c r="GA19" s="42">
        <f t="shared" si="60"/>
        <v>29.516069999999992</v>
      </c>
      <c r="GB19" s="42">
        <f t="shared" si="60"/>
        <v>29.354779999999998</v>
      </c>
      <c r="GC19" s="42">
        <f t="shared" si="60"/>
        <v>29.677359999999997</v>
      </c>
      <c r="GD19" s="42">
        <f t="shared" si="60"/>
        <v>29.741876000000001</v>
      </c>
      <c r="GE19" s="42">
        <f t="shared" si="60"/>
        <v>29.451553999999998</v>
      </c>
      <c r="GF19" s="42">
        <f t="shared" si="60"/>
        <v>29.774133999999993</v>
      </c>
      <c r="GG19" s="42">
        <f t="shared" si="60"/>
        <v>29.741876000000001</v>
      </c>
      <c r="GH19" s="42">
        <f t="shared" si="60"/>
        <v>29.838649999999998</v>
      </c>
      <c r="GI19" s="42">
        <f t="shared" si="60"/>
        <v>29.387037999999993</v>
      </c>
      <c r="GJ19" s="42">
        <f t="shared" si="60"/>
        <v>29.709617999999999</v>
      </c>
      <c r="GK19" s="42">
        <f t="shared" ref="GK19:HD29" si="63">DJ19*25.4</f>
        <v>29.838649999999998</v>
      </c>
      <c r="GL19" s="42">
        <f t="shared" si="63"/>
        <v>29.677359999999997</v>
      </c>
      <c r="GM19" s="42">
        <f t="shared" si="63"/>
        <v>29.741876000000001</v>
      </c>
      <c r="GN19" s="42">
        <f t="shared" si="63"/>
        <v>29.774133999999993</v>
      </c>
      <c r="GO19" s="42">
        <f t="shared" si="63"/>
        <v>29.387037999999993</v>
      </c>
      <c r="GP19" s="42">
        <f t="shared" si="63"/>
        <v>29.741876000000001</v>
      </c>
      <c r="GQ19" s="42">
        <f t="shared" si="63"/>
        <v>29.548327999999994</v>
      </c>
      <c r="GR19" s="42">
        <f t="shared" si="63"/>
        <v>29.483811999999997</v>
      </c>
      <c r="GS19" s="42">
        <f t="shared" si="63"/>
        <v>29.709617999999999</v>
      </c>
      <c r="GT19" s="42">
        <f t="shared" si="63"/>
        <v>29.903165999999995</v>
      </c>
      <c r="GU19" s="42">
        <f t="shared" si="63"/>
        <v>29.580586</v>
      </c>
      <c r="GV19" s="42">
        <f t="shared" si="63"/>
        <v>29.548327999999994</v>
      </c>
      <c r="GW19" s="42">
        <f t="shared" si="63"/>
        <v>29.483811999999997</v>
      </c>
      <c r="GX19" s="42">
        <f t="shared" si="63"/>
        <v>29.483811999999997</v>
      </c>
      <c r="GY19" s="42">
        <f t="shared" si="63"/>
        <v>29.806391999999995</v>
      </c>
      <c r="GZ19" s="42">
        <f t="shared" si="63"/>
        <v>29.548327999999994</v>
      </c>
      <c r="HA19" s="42">
        <f t="shared" si="63"/>
        <v>29.354779999999998</v>
      </c>
      <c r="HB19" s="42">
        <f t="shared" si="63"/>
        <v>29.483811999999997</v>
      </c>
      <c r="HC19" s="42">
        <f t="shared" si="63"/>
        <v>29.774133999999993</v>
      </c>
      <c r="HD19" s="42">
        <f t="shared" si="63"/>
        <v>29.774133999999993</v>
      </c>
    </row>
    <row r="20" spans="1:212">
      <c r="A20" s="1239" t="s">
        <v>641</v>
      </c>
      <c r="B20" s="1240"/>
      <c r="C20" s="147">
        <v>4.3999999999999997E-2</v>
      </c>
      <c r="D20" s="156">
        <v>4.2999999999999997E-2</v>
      </c>
      <c r="E20" s="156">
        <v>4.3999999999999997E-2</v>
      </c>
      <c r="F20" s="156">
        <v>4.3999999999999997E-2</v>
      </c>
      <c r="G20" s="156">
        <v>4.3999999999999997E-2</v>
      </c>
      <c r="H20" s="156">
        <v>4.3999999999999997E-2</v>
      </c>
      <c r="I20" s="156">
        <v>4.3999999999999997E-2</v>
      </c>
      <c r="J20" s="176">
        <v>4.4999999999999998E-2</v>
      </c>
      <c r="K20" s="176">
        <v>4.3999999999999997E-2</v>
      </c>
      <c r="L20" s="176">
        <v>4.3999999999999997E-2</v>
      </c>
      <c r="M20" s="176">
        <v>4.3999999999999997E-2</v>
      </c>
      <c r="N20" s="176">
        <v>4.3999999999999997E-2</v>
      </c>
      <c r="O20" s="457">
        <v>4.6050000000000001E-2</v>
      </c>
      <c r="P20" s="457">
        <v>4.6050000000000001E-2</v>
      </c>
      <c r="Q20" s="457">
        <v>4.58E-2</v>
      </c>
      <c r="R20" s="457">
        <v>4.555E-2</v>
      </c>
      <c r="S20" s="457">
        <v>4.555E-2</v>
      </c>
      <c r="T20" s="457">
        <v>4.6050000000000001E-2</v>
      </c>
      <c r="U20" s="457">
        <v>4.5850000000000002E-2</v>
      </c>
      <c r="V20" s="457">
        <v>4.5600000000000002E-2</v>
      </c>
      <c r="W20" s="457">
        <v>4.6350000000000002E-2</v>
      </c>
      <c r="X20" s="457">
        <v>4.58E-2</v>
      </c>
      <c r="Y20" s="457">
        <v>4.6199999999999998E-2</v>
      </c>
      <c r="Z20" s="457">
        <v>4.5749999999999999E-2</v>
      </c>
      <c r="AA20" s="457">
        <v>4.6050000000000001E-2</v>
      </c>
      <c r="AB20" s="457">
        <v>4.6199999999999998E-2</v>
      </c>
      <c r="AC20" s="457">
        <v>4.5900000000000003E-2</v>
      </c>
      <c r="AD20" s="457">
        <v>4.6249999999999999E-2</v>
      </c>
      <c r="AE20" s="457">
        <v>4.58E-2</v>
      </c>
      <c r="AF20" s="457">
        <v>4.6300000000000001E-2</v>
      </c>
      <c r="AG20" s="457">
        <v>4.6149999999999997E-2</v>
      </c>
      <c r="AH20" s="457">
        <v>4.6249999999999999E-2</v>
      </c>
      <c r="AI20" s="457">
        <v>4.6050000000000001E-2</v>
      </c>
      <c r="AJ20" s="457">
        <v>4.6350000000000002E-2</v>
      </c>
      <c r="AK20" s="457">
        <v>4.555E-2</v>
      </c>
      <c r="AL20" s="457">
        <v>4.5850000000000002E-2</v>
      </c>
      <c r="AM20" s="457">
        <v>4.6100000000000002E-2</v>
      </c>
      <c r="AN20" s="457">
        <v>4.6149999999999997E-2</v>
      </c>
      <c r="AO20" s="457">
        <v>4.53E-2</v>
      </c>
      <c r="AP20" s="457">
        <v>4.6249999999999999E-2</v>
      </c>
      <c r="AQ20" s="457">
        <v>4.6149999999999997E-2</v>
      </c>
      <c r="AR20" s="457">
        <v>4.6100000000000002E-2</v>
      </c>
      <c r="AS20" s="457">
        <v>4.5999999999999999E-2</v>
      </c>
      <c r="AT20" s="457">
        <v>4.5850000000000002E-2</v>
      </c>
      <c r="AU20" s="457">
        <v>4.5850000000000002E-2</v>
      </c>
      <c r="AV20" s="457">
        <v>4.6249999999999999E-2</v>
      </c>
      <c r="AW20" s="457">
        <v>4.5350000000000001E-2</v>
      </c>
      <c r="AX20" s="457">
        <v>4.5900000000000003E-2</v>
      </c>
      <c r="AY20" s="457">
        <v>4.6050000000000001E-2</v>
      </c>
      <c r="AZ20" s="457">
        <v>4.6199999999999998E-2</v>
      </c>
      <c r="BA20" s="457">
        <v>4.5999999999999999E-2</v>
      </c>
      <c r="BB20" s="457">
        <v>4.5900000000000003E-2</v>
      </c>
      <c r="BC20" s="457">
        <v>4.6050000000000001E-2</v>
      </c>
      <c r="BD20" s="457">
        <v>4.5449999999999997E-2</v>
      </c>
      <c r="BE20" s="457">
        <v>4.6149999999999997E-2</v>
      </c>
      <c r="BF20" s="457">
        <v>4.6249999999999999E-2</v>
      </c>
      <c r="BG20" s="457">
        <v>4.6100000000000002E-2</v>
      </c>
      <c r="BH20" s="457">
        <v>4.6149999999999997E-2</v>
      </c>
      <c r="BI20" s="457">
        <v>4.6249999999999999E-2</v>
      </c>
      <c r="BJ20" s="457">
        <v>4.6100000000000002E-2</v>
      </c>
      <c r="BK20" s="457">
        <v>4.5949999999999998E-2</v>
      </c>
      <c r="BL20" s="457">
        <v>4.4595000000000003E-2</v>
      </c>
      <c r="BM20" s="457">
        <v>4.58E-2</v>
      </c>
      <c r="BN20" s="457">
        <v>4.6249999999999999E-2</v>
      </c>
      <c r="BO20" s="457">
        <v>4.6249999999999999E-2</v>
      </c>
      <c r="BP20" s="457">
        <v>4.6149999999999997E-2</v>
      </c>
      <c r="BQ20" s="457">
        <v>4.5949999999999998E-2</v>
      </c>
      <c r="BR20" s="457">
        <v>4.555E-2</v>
      </c>
      <c r="BS20" s="457">
        <v>4.6300000000000001E-2</v>
      </c>
      <c r="BT20" s="457">
        <v>4.5999999999999999E-2</v>
      </c>
      <c r="BU20" s="457">
        <v>4.6350000000000002E-2</v>
      </c>
      <c r="BV20" s="457">
        <v>4.6199999999999998E-2</v>
      </c>
      <c r="BW20" s="457">
        <v>4.6199999999999998E-2</v>
      </c>
      <c r="BX20" s="457">
        <v>4.5999999999999999E-2</v>
      </c>
      <c r="BY20" s="457">
        <v>4.5999999999999999E-2</v>
      </c>
      <c r="BZ20" s="457">
        <v>4.6300000000000001E-2</v>
      </c>
      <c r="CA20" s="457">
        <v>4.5499999999999999E-2</v>
      </c>
      <c r="CB20" s="457">
        <v>4.5699999999999998E-2</v>
      </c>
      <c r="CC20" s="382">
        <v>4.5900000000000003E-2</v>
      </c>
      <c r="CD20" s="41">
        <f t="shared" si="5"/>
        <v>1.1175999999999999</v>
      </c>
      <c r="CE20" s="42">
        <f t="shared" si="6"/>
        <v>1.0921999999999998</v>
      </c>
      <c r="CF20" s="42">
        <f t="shared" si="7"/>
        <v>1.1175999999999999</v>
      </c>
      <c r="CG20" s="42">
        <f t="shared" si="8"/>
        <v>1.1175999999999999</v>
      </c>
      <c r="CH20" s="42">
        <f t="shared" si="9"/>
        <v>1.1175999999999999</v>
      </c>
      <c r="CI20" s="42">
        <f t="shared" si="10"/>
        <v>1.1175999999999999</v>
      </c>
      <c r="CJ20" s="42">
        <f t="shared" si="11"/>
        <v>1.1175999999999999</v>
      </c>
      <c r="CK20" s="42">
        <f t="shared" si="12"/>
        <v>1.1429999999999998</v>
      </c>
      <c r="CL20" s="42">
        <f t="shared" si="13"/>
        <v>1.1175999999999999</v>
      </c>
      <c r="CM20" s="42">
        <f t="shared" si="14"/>
        <v>1.1175999999999999</v>
      </c>
      <c r="CN20" s="42">
        <f t="shared" si="15"/>
        <v>1.1175999999999999</v>
      </c>
      <c r="CO20" s="42">
        <f t="shared" si="16"/>
        <v>1.1175999999999999</v>
      </c>
      <c r="CP20" s="42">
        <f t="shared" si="17"/>
        <v>1.16967</v>
      </c>
      <c r="CQ20" s="42">
        <f t="shared" si="18"/>
        <v>1.16967</v>
      </c>
      <c r="CR20" s="42">
        <f t="shared" si="19"/>
        <v>1.1633199999999999</v>
      </c>
      <c r="CS20" s="42">
        <f t="shared" si="20"/>
        <v>1.1569699999999998</v>
      </c>
      <c r="CT20" s="42">
        <f t="shared" si="21"/>
        <v>1.1569699999999998</v>
      </c>
      <c r="CU20" s="42">
        <f t="shared" si="22"/>
        <v>1.16967</v>
      </c>
      <c r="CV20" s="42">
        <f t="shared" si="23"/>
        <v>1.16459</v>
      </c>
      <c r="CW20" s="42">
        <f t="shared" si="24"/>
        <v>1.1582399999999999</v>
      </c>
      <c r="CX20" s="42">
        <f t="shared" si="25"/>
        <v>1.1772899999999999</v>
      </c>
      <c r="CY20" s="42">
        <f t="shared" si="26"/>
        <v>1.1633199999999999</v>
      </c>
      <c r="CZ20" s="42">
        <f t="shared" si="27"/>
        <v>1.1734799999999999</v>
      </c>
      <c r="DA20" s="42">
        <f t="shared" si="28"/>
        <v>1.1620499999999998</v>
      </c>
      <c r="DB20" s="42">
        <f t="shared" si="29"/>
        <v>1.16967</v>
      </c>
      <c r="DC20" s="42">
        <f t="shared" si="30"/>
        <v>1.1734799999999999</v>
      </c>
      <c r="DD20" s="42">
        <f t="shared" si="31"/>
        <v>1.1658600000000001</v>
      </c>
      <c r="DE20" s="42">
        <f t="shared" si="32"/>
        <v>1.17475</v>
      </c>
      <c r="DF20" s="42">
        <f t="shared" si="33"/>
        <v>1.1633199999999999</v>
      </c>
      <c r="DG20" s="42">
        <f t="shared" si="34"/>
        <v>1.1760200000000001</v>
      </c>
      <c r="DH20" s="42">
        <f t="shared" si="35"/>
        <v>1.1544299999999998</v>
      </c>
      <c r="DI20" s="42">
        <f t="shared" si="36"/>
        <v>1.1722099999999998</v>
      </c>
      <c r="DJ20" s="42">
        <f t="shared" si="37"/>
        <v>1.17475</v>
      </c>
      <c r="DK20" s="42">
        <f t="shared" si="38"/>
        <v>1.16967</v>
      </c>
      <c r="DL20" s="42">
        <f t="shared" si="39"/>
        <v>1.1772899999999999</v>
      </c>
      <c r="DM20" s="42">
        <f t="shared" si="40"/>
        <v>1.1569699999999998</v>
      </c>
      <c r="DN20" s="42">
        <f t="shared" si="41"/>
        <v>1.16459</v>
      </c>
      <c r="DO20" s="42">
        <f t="shared" si="42"/>
        <v>1.1709400000000001</v>
      </c>
      <c r="DP20" s="42">
        <f t="shared" si="43"/>
        <v>1.1722099999999998</v>
      </c>
      <c r="DQ20" s="42">
        <f t="shared" si="44"/>
        <v>1.15062</v>
      </c>
      <c r="DR20" s="42">
        <f t="shared" si="45"/>
        <v>1.17475</v>
      </c>
      <c r="DS20" s="42">
        <f t="shared" si="46"/>
        <v>1.1722099999999998</v>
      </c>
      <c r="DT20" s="42">
        <f t="shared" si="47"/>
        <v>1.1709400000000001</v>
      </c>
      <c r="DU20" s="42">
        <f t="shared" si="48"/>
        <v>1.1683999999999999</v>
      </c>
      <c r="DV20" s="42">
        <f t="shared" si="49"/>
        <v>1.16459</v>
      </c>
      <c r="DW20" s="42">
        <f t="shared" si="50"/>
        <v>1.16459</v>
      </c>
      <c r="DX20" s="42">
        <f t="shared" si="51"/>
        <v>1.17475</v>
      </c>
      <c r="DY20" s="42">
        <f t="shared" si="52"/>
        <v>1.1518900000000001</v>
      </c>
      <c r="DZ20" s="42">
        <f t="shared" si="53"/>
        <v>1.1658600000000001</v>
      </c>
      <c r="EA20" s="42">
        <f t="shared" si="54"/>
        <v>1.16967</v>
      </c>
      <c r="EB20" s="42">
        <f t="shared" si="55"/>
        <v>1.1734799999999999</v>
      </c>
      <c r="EC20" s="42">
        <f t="shared" si="56"/>
        <v>1.1683999999999999</v>
      </c>
      <c r="ED20" s="42">
        <f t="shared" si="57"/>
        <v>1.1658600000000001</v>
      </c>
      <c r="EE20" s="42">
        <f t="shared" si="58"/>
        <v>1.16967</v>
      </c>
      <c r="EF20" s="42">
        <f t="shared" si="62"/>
        <v>1.1722099999999998</v>
      </c>
      <c r="EG20" s="42">
        <f t="shared" si="62"/>
        <v>1.17475</v>
      </c>
      <c r="EH20" s="42">
        <f t="shared" si="62"/>
        <v>1.1709400000000001</v>
      </c>
      <c r="EI20" s="42">
        <f t="shared" si="62"/>
        <v>1.1722099999999998</v>
      </c>
      <c r="EJ20" s="42">
        <f t="shared" si="62"/>
        <v>1.17475</v>
      </c>
      <c r="EK20" s="42">
        <f t="shared" si="62"/>
        <v>1.1709400000000001</v>
      </c>
      <c r="EL20" s="42">
        <f t="shared" si="62"/>
        <v>1.1671299999999998</v>
      </c>
      <c r="EM20" s="42">
        <f t="shared" si="62"/>
        <v>1.1327130000000001</v>
      </c>
      <c r="EN20" s="42">
        <f t="shared" si="62"/>
        <v>1.1633199999999999</v>
      </c>
      <c r="EO20" s="42">
        <f t="shared" si="62"/>
        <v>1.17475</v>
      </c>
      <c r="EP20" s="42">
        <f t="shared" si="62"/>
        <v>1.17475</v>
      </c>
      <c r="EQ20" s="42">
        <f t="shared" si="62"/>
        <v>1.1722099999999998</v>
      </c>
      <c r="ER20" s="42">
        <f t="shared" si="62"/>
        <v>1.1671299999999998</v>
      </c>
      <c r="ES20" s="42">
        <f t="shared" si="62"/>
        <v>1.1569699999999998</v>
      </c>
      <c r="ET20" s="42">
        <f t="shared" si="62"/>
        <v>1.1760200000000001</v>
      </c>
      <c r="EU20" s="42">
        <f t="shared" si="62"/>
        <v>1.1683999999999999</v>
      </c>
      <c r="EV20" s="42">
        <f t="shared" si="62"/>
        <v>1.1772899999999999</v>
      </c>
      <c r="EW20" s="42">
        <f t="shared" si="62"/>
        <v>1.1734799999999999</v>
      </c>
      <c r="EX20" s="42">
        <f t="shared" si="62"/>
        <v>1.1734799999999999</v>
      </c>
      <c r="EY20" s="42">
        <f t="shared" si="62"/>
        <v>1.1683999999999999</v>
      </c>
      <c r="EZ20" s="42">
        <f t="shared" si="62"/>
        <v>1.1683999999999999</v>
      </c>
      <c r="FA20" s="42">
        <f t="shared" si="61"/>
        <v>1.1760200000000001</v>
      </c>
      <c r="FB20" s="42">
        <f t="shared" ref="FB20:GJ27" si="64">CA20*25.4</f>
        <v>1.1556999999999999</v>
      </c>
      <c r="FC20" s="42">
        <f t="shared" si="64"/>
        <v>1.1607799999999999</v>
      </c>
      <c r="FD20" s="42">
        <f t="shared" si="64"/>
        <v>1.1658600000000001</v>
      </c>
      <c r="FE20" s="42">
        <f t="shared" si="64"/>
        <v>28.387039999999995</v>
      </c>
      <c r="FF20" s="42">
        <f t="shared" si="64"/>
        <v>27.741879999999995</v>
      </c>
      <c r="FG20" s="42">
        <f t="shared" si="64"/>
        <v>28.387039999999995</v>
      </c>
      <c r="FH20" s="42">
        <f t="shared" si="64"/>
        <v>28.387039999999995</v>
      </c>
      <c r="FI20" s="42">
        <f t="shared" si="64"/>
        <v>28.387039999999995</v>
      </c>
      <c r="FJ20" s="42">
        <f t="shared" si="64"/>
        <v>28.387039999999995</v>
      </c>
      <c r="FK20" s="42">
        <f t="shared" si="64"/>
        <v>28.387039999999995</v>
      </c>
      <c r="FL20" s="42">
        <f t="shared" si="64"/>
        <v>29.032199999999992</v>
      </c>
      <c r="FM20" s="42">
        <f t="shared" si="64"/>
        <v>28.387039999999995</v>
      </c>
      <c r="FN20" s="42">
        <f t="shared" si="64"/>
        <v>28.387039999999995</v>
      </c>
      <c r="FO20" s="42">
        <f t="shared" si="64"/>
        <v>28.387039999999995</v>
      </c>
      <c r="FP20" s="42">
        <f t="shared" si="64"/>
        <v>28.387039999999995</v>
      </c>
      <c r="FQ20" s="42">
        <f t="shared" si="64"/>
        <v>29.709617999999999</v>
      </c>
      <c r="FR20" s="42">
        <f t="shared" si="64"/>
        <v>29.709617999999999</v>
      </c>
      <c r="FS20" s="42">
        <f t="shared" si="64"/>
        <v>29.548327999999994</v>
      </c>
      <c r="FT20" s="42">
        <f t="shared" si="64"/>
        <v>29.387037999999993</v>
      </c>
      <c r="FU20" s="42">
        <f t="shared" si="64"/>
        <v>29.387037999999993</v>
      </c>
      <c r="FV20" s="42">
        <f t="shared" si="64"/>
        <v>29.709617999999999</v>
      </c>
      <c r="FW20" s="42">
        <f t="shared" si="64"/>
        <v>29.580586</v>
      </c>
      <c r="FX20" s="42">
        <f t="shared" si="64"/>
        <v>29.419295999999996</v>
      </c>
      <c r="FY20" s="42">
        <f t="shared" si="64"/>
        <v>29.903165999999995</v>
      </c>
      <c r="FZ20" s="42">
        <f t="shared" si="64"/>
        <v>29.548327999999994</v>
      </c>
      <c r="GA20" s="42">
        <f t="shared" si="64"/>
        <v>29.806391999999995</v>
      </c>
      <c r="GB20" s="42">
        <f t="shared" si="64"/>
        <v>29.516069999999992</v>
      </c>
      <c r="GC20" s="42">
        <f t="shared" si="64"/>
        <v>29.709617999999999</v>
      </c>
      <c r="GD20" s="42">
        <f t="shared" si="64"/>
        <v>29.806391999999995</v>
      </c>
      <c r="GE20" s="42">
        <f t="shared" si="64"/>
        <v>29.612844000000003</v>
      </c>
      <c r="GF20" s="42">
        <f t="shared" si="64"/>
        <v>29.838649999999998</v>
      </c>
      <c r="GG20" s="42">
        <f t="shared" si="64"/>
        <v>29.548327999999994</v>
      </c>
      <c r="GH20" s="42">
        <f t="shared" si="64"/>
        <v>29.870908</v>
      </c>
      <c r="GI20" s="42">
        <f t="shared" si="64"/>
        <v>29.322521999999996</v>
      </c>
      <c r="GJ20" s="42">
        <f t="shared" si="64"/>
        <v>29.774133999999993</v>
      </c>
      <c r="GK20" s="42">
        <f t="shared" si="63"/>
        <v>29.838649999999998</v>
      </c>
      <c r="GL20" s="42">
        <f t="shared" si="63"/>
        <v>29.709617999999999</v>
      </c>
      <c r="GM20" s="42">
        <f t="shared" si="63"/>
        <v>29.903165999999995</v>
      </c>
      <c r="GN20" s="42">
        <f t="shared" si="63"/>
        <v>29.387037999999993</v>
      </c>
      <c r="GO20" s="42">
        <f t="shared" si="63"/>
        <v>29.580586</v>
      </c>
      <c r="GP20" s="42">
        <f t="shared" si="63"/>
        <v>29.741876000000001</v>
      </c>
      <c r="GQ20" s="42">
        <f t="shared" si="63"/>
        <v>29.774133999999993</v>
      </c>
      <c r="GR20" s="42">
        <f t="shared" si="63"/>
        <v>29.225747999999999</v>
      </c>
      <c r="GS20" s="42">
        <f t="shared" si="63"/>
        <v>29.838649999999998</v>
      </c>
      <c r="GT20" s="42">
        <f t="shared" si="63"/>
        <v>29.774133999999993</v>
      </c>
      <c r="GU20" s="42">
        <f t="shared" si="63"/>
        <v>29.741876000000001</v>
      </c>
      <c r="GV20" s="42">
        <f t="shared" si="63"/>
        <v>29.677359999999997</v>
      </c>
      <c r="GW20" s="42">
        <f t="shared" si="63"/>
        <v>29.580586</v>
      </c>
      <c r="GX20" s="42">
        <f t="shared" si="63"/>
        <v>29.580586</v>
      </c>
      <c r="GY20" s="42">
        <f t="shared" si="63"/>
        <v>29.838649999999998</v>
      </c>
      <c r="GZ20" s="42">
        <f t="shared" si="63"/>
        <v>29.258006000000002</v>
      </c>
      <c r="HA20" s="42">
        <f t="shared" si="63"/>
        <v>29.612844000000003</v>
      </c>
      <c r="HB20" s="42">
        <f t="shared" si="63"/>
        <v>29.709617999999999</v>
      </c>
      <c r="HC20" s="42">
        <f t="shared" si="63"/>
        <v>29.806391999999995</v>
      </c>
      <c r="HD20" s="42">
        <f t="shared" si="63"/>
        <v>29.677359999999997</v>
      </c>
    </row>
    <row r="21" spans="1:212">
      <c r="A21" s="1239" t="s">
        <v>642</v>
      </c>
      <c r="B21" s="1240"/>
      <c r="C21" s="147">
        <v>4.2999999999999997E-2</v>
      </c>
      <c r="D21" s="156">
        <v>4.2999999999999997E-2</v>
      </c>
      <c r="E21" s="156">
        <v>4.2999999999999997E-2</v>
      </c>
      <c r="F21" s="156">
        <v>4.2999999999999997E-2</v>
      </c>
      <c r="G21" s="156">
        <v>4.2999999999999997E-2</v>
      </c>
      <c r="H21" s="156">
        <v>4.2999999999999997E-2</v>
      </c>
      <c r="I21" s="156">
        <v>4.2999999999999997E-2</v>
      </c>
      <c r="J21" s="176">
        <v>4.3999999999999997E-2</v>
      </c>
      <c r="K21" s="176">
        <v>4.3999999999999997E-2</v>
      </c>
      <c r="L21" s="176">
        <v>4.4999999999999998E-2</v>
      </c>
      <c r="M21" s="176">
        <v>4.2999999999999997E-2</v>
      </c>
      <c r="N21" s="176">
        <v>4.3999999999999997E-2</v>
      </c>
      <c r="O21" s="457">
        <v>4.58E-2</v>
      </c>
      <c r="P21" s="457">
        <v>4.5949999999999998E-2</v>
      </c>
      <c r="Q21" s="457">
        <v>4.6199999999999998E-2</v>
      </c>
      <c r="R21" s="457">
        <v>4.6199999999999998E-2</v>
      </c>
      <c r="S21" s="457">
        <v>4.6850000000000003E-2</v>
      </c>
      <c r="T21" s="457">
        <v>4.6249999999999999E-2</v>
      </c>
      <c r="U21" s="457">
        <v>4.5949999999999998E-2</v>
      </c>
      <c r="V21" s="457">
        <v>4.5749999999999999E-2</v>
      </c>
      <c r="W21" s="457">
        <v>4.6100000000000002E-2</v>
      </c>
      <c r="X21" s="457">
        <v>4.555E-2</v>
      </c>
      <c r="Y21" s="457">
        <v>4.6699999999999998E-2</v>
      </c>
      <c r="Z21" s="457">
        <v>4.6600000000000003E-2</v>
      </c>
      <c r="AA21" s="457">
        <v>4.6449999999999998E-2</v>
      </c>
      <c r="AB21" s="457">
        <v>4.6249999999999999E-2</v>
      </c>
      <c r="AC21" s="457">
        <v>4.5749999999999999E-2</v>
      </c>
      <c r="AD21" s="457">
        <v>4.6350000000000002E-2</v>
      </c>
      <c r="AE21" s="457">
        <v>4.6149999999999997E-2</v>
      </c>
      <c r="AF21" s="457">
        <v>4.6149999999999997E-2</v>
      </c>
      <c r="AG21" s="457">
        <v>4.5699999999999998E-2</v>
      </c>
      <c r="AH21" s="457">
        <v>4.6249999999999999E-2</v>
      </c>
      <c r="AI21" s="457">
        <v>4.6199999999999998E-2</v>
      </c>
      <c r="AJ21" s="457">
        <v>4.6199999999999998E-2</v>
      </c>
      <c r="AK21" s="457">
        <v>4.6100000000000002E-2</v>
      </c>
      <c r="AL21" s="457">
        <v>4.6199999999999998E-2</v>
      </c>
      <c r="AM21" s="457">
        <v>4.5850000000000002E-2</v>
      </c>
      <c r="AN21" s="457">
        <v>4.6350000000000002E-2</v>
      </c>
      <c r="AO21" s="457">
        <v>4.5499999999999999E-2</v>
      </c>
      <c r="AP21" s="457">
        <v>4.6149999999999997E-2</v>
      </c>
      <c r="AQ21" s="457">
        <v>4.6350000000000002E-2</v>
      </c>
      <c r="AR21" s="457">
        <v>4.6249999999999999E-2</v>
      </c>
      <c r="AS21" s="457">
        <v>4.58E-2</v>
      </c>
      <c r="AT21" s="457">
        <v>4.53E-2</v>
      </c>
      <c r="AU21" s="457">
        <v>4.5999999999999999E-2</v>
      </c>
      <c r="AV21" s="457">
        <v>4.6050000000000001E-2</v>
      </c>
      <c r="AW21" s="457">
        <v>4.6199999999999998E-2</v>
      </c>
      <c r="AX21" s="457">
        <v>4.6100000000000002E-2</v>
      </c>
      <c r="AY21" s="457">
        <v>4.6199999999999998E-2</v>
      </c>
      <c r="AZ21" s="457">
        <v>4.6199999999999998E-2</v>
      </c>
      <c r="BA21" s="457">
        <v>4.5999999999999999E-2</v>
      </c>
      <c r="BB21" s="457">
        <v>4.6249999999999999E-2</v>
      </c>
      <c r="BC21" s="457">
        <v>4.6300000000000001E-2</v>
      </c>
      <c r="BD21" s="457">
        <v>4.5850000000000002E-2</v>
      </c>
      <c r="BE21" s="457">
        <v>4.6050000000000001E-2</v>
      </c>
      <c r="BF21" s="457">
        <v>4.6199999999999998E-2</v>
      </c>
      <c r="BG21" s="457">
        <v>4.5999999999999999E-2</v>
      </c>
      <c r="BH21" s="457">
        <v>4.6199999999999998E-2</v>
      </c>
      <c r="BI21" s="457">
        <v>4.6199999999999998E-2</v>
      </c>
      <c r="BJ21" s="457">
        <v>4.6300000000000001E-2</v>
      </c>
      <c r="BK21" s="457">
        <v>4.5949999999999998E-2</v>
      </c>
      <c r="BL21" s="457">
        <v>4.5949999999999998E-2</v>
      </c>
      <c r="BM21" s="457">
        <v>4.5850000000000002E-2</v>
      </c>
      <c r="BN21" s="457">
        <v>4.5900000000000003E-2</v>
      </c>
      <c r="BO21" s="457">
        <v>4.65E-2</v>
      </c>
      <c r="BP21" s="457">
        <v>4.6050000000000001E-2</v>
      </c>
      <c r="BQ21" s="457">
        <v>4.6249999999999999E-2</v>
      </c>
      <c r="BR21" s="457">
        <v>4.6050000000000001E-2</v>
      </c>
      <c r="BS21" s="457">
        <v>4.6199999999999998E-2</v>
      </c>
      <c r="BT21" s="457">
        <v>4.5999999999999999E-2</v>
      </c>
      <c r="BU21" s="457">
        <v>4.6350000000000002E-2</v>
      </c>
      <c r="BV21" s="457">
        <v>4.6199999999999998E-2</v>
      </c>
      <c r="BW21" s="457">
        <v>4.6149999999999997E-2</v>
      </c>
      <c r="BX21" s="457">
        <v>4.555E-2</v>
      </c>
      <c r="BY21" s="457">
        <v>4.5999999999999999E-2</v>
      </c>
      <c r="BZ21" s="457">
        <v>4.6350000000000002E-2</v>
      </c>
      <c r="CA21" s="457">
        <v>4.5999999999999999E-2</v>
      </c>
      <c r="CB21" s="457">
        <v>4.6350000000000002E-2</v>
      </c>
      <c r="CC21" s="382">
        <v>4.58E-2</v>
      </c>
      <c r="CD21" s="41">
        <f t="shared" si="5"/>
        <v>1.0921999999999998</v>
      </c>
      <c r="CE21" s="42">
        <f t="shared" si="6"/>
        <v>1.0921999999999998</v>
      </c>
      <c r="CF21" s="42">
        <f t="shared" si="7"/>
        <v>1.0921999999999998</v>
      </c>
      <c r="CG21" s="42">
        <f t="shared" si="8"/>
        <v>1.0921999999999998</v>
      </c>
      <c r="CH21" s="42">
        <f t="shared" si="9"/>
        <v>1.0921999999999998</v>
      </c>
      <c r="CI21" s="42">
        <f t="shared" si="10"/>
        <v>1.0921999999999998</v>
      </c>
      <c r="CJ21" s="42">
        <f t="shared" si="11"/>
        <v>1.0921999999999998</v>
      </c>
      <c r="CK21" s="42">
        <f t="shared" si="12"/>
        <v>1.1175999999999999</v>
      </c>
      <c r="CL21" s="42">
        <f t="shared" si="13"/>
        <v>1.1175999999999999</v>
      </c>
      <c r="CM21" s="42">
        <f t="shared" si="14"/>
        <v>1.1429999999999998</v>
      </c>
      <c r="CN21" s="42">
        <f t="shared" si="15"/>
        <v>1.0921999999999998</v>
      </c>
      <c r="CO21" s="42">
        <f t="shared" si="16"/>
        <v>1.1175999999999999</v>
      </c>
      <c r="CP21" s="42">
        <f t="shared" si="17"/>
        <v>1.1633199999999999</v>
      </c>
      <c r="CQ21" s="42">
        <f t="shared" si="18"/>
        <v>1.1671299999999998</v>
      </c>
      <c r="CR21" s="42">
        <f t="shared" si="19"/>
        <v>1.1734799999999999</v>
      </c>
      <c r="CS21" s="42">
        <f t="shared" si="20"/>
        <v>1.1734799999999999</v>
      </c>
      <c r="CT21" s="42">
        <f t="shared" si="21"/>
        <v>1.1899900000000001</v>
      </c>
      <c r="CU21" s="42">
        <f t="shared" si="22"/>
        <v>1.17475</v>
      </c>
      <c r="CV21" s="42">
        <f t="shared" si="23"/>
        <v>1.1671299999999998</v>
      </c>
      <c r="CW21" s="42">
        <f t="shared" si="24"/>
        <v>1.1620499999999998</v>
      </c>
      <c r="CX21" s="42">
        <f t="shared" si="25"/>
        <v>1.1709400000000001</v>
      </c>
      <c r="CY21" s="42">
        <f t="shared" si="26"/>
        <v>1.1569699999999998</v>
      </c>
      <c r="CZ21" s="42">
        <f t="shared" si="27"/>
        <v>1.1861799999999998</v>
      </c>
      <c r="DA21" s="42">
        <f t="shared" si="28"/>
        <v>1.18364</v>
      </c>
      <c r="DB21" s="42">
        <f t="shared" si="29"/>
        <v>1.1798299999999999</v>
      </c>
      <c r="DC21" s="42">
        <f t="shared" si="30"/>
        <v>1.17475</v>
      </c>
      <c r="DD21" s="42">
        <f t="shared" si="31"/>
        <v>1.1620499999999998</v>
      </c>
      <c r="DE21" s="42">
        <f t="shared" si="32"/>
        <v>1.1772899999999999</v>
      </c>
      <c r="DF21" s="42">
        <f t="shared" si="33"/>
        <v>1.1722099999999998</v>
      </c>
      <c r="DG21" s="42">
        <f t="shared" si="34"/>
        <v>1.1722099999999998</v>
      </c>
      <c r="DH21" s="42">
        <f t="shared" si="35"/>
        <v>1.16459</v>
      </c>
      <c r="DI21" s="42">
        <f t="shared" si="36"/>
        <v>1.1607799999999999</v>
      </c>
      <c r="DJ21" s="42">
        <f t="shared" si="37"/>
        <v>1.17475</v>
      </c>
      <c r="DK21" s="42">
        <f t="shared" si="38"/>
        <v>1.1734799999999999</v>
      </c>
      <c r="DL21" s="42">
        <f t="shared" si="39"/>
        <v>1.1734799999999999</v>
      </c>
      <c r="DM21" s="42">
        <f t="shared" si="40"/>
        <v>1.1709400000000001</v>
      </c>
      <c r="DN21" s="42">
        <f t="shared" si="41"/>
        <v>1.1734799999999999</v>
      </c>
      <c r="DO21" s="42">
        <f t="shared" si="42"/>
        <v>1.16459</v>
      </c>
      <c r="DP21" s="42">
        <f t="shared" si="43"/>
        <v>1.1772899999999999</v>
      </c>
      <c r="DQ21" s="42">
        <f t="shared" si="44"/>
        <v>1.1556999999999999</v>
      </c>
      <c r="DR21" s="42">
        <f t="shared" si="45"/>
        <v>1.1722099999999998</v>
      </c>
      <c r="DS21" s="42">
        <f t="shared" si="46"/>
        <v>1.1772899999999999</v>
      </c>
      <c r="DT21" s="42">
        <f t="shared" si="47"/>
        <v>1.17475</v>
      </c>
      <c r="DU21" s="42">
        <f t="shared" si="48"/>
        <v>1.1633199999999999</v>
      </c>
      <c r="DV21" s="42">
        <f t="shared" si="49"/>
        <v>1.15062</v>
      </c>
      <c r="DW21" s="42">
        <f t="shared" si="50"/>
        <v>1.1683999999999999</v>
      </c>
      <c r="DX21" s="42">
        <f t="shared" si="51"/>
        <v>1.16967</v>
      </c>
      <c r="DY21" s="42">
        <f t="shared" si="52"/>
        <v>1.1734799999999999</v>
      </c>
      <c r="DZ21" s="42">
        <f t="shared" si="53"/>
        <v>1.1709400000000001</v>
      </c>
      <c r="EA21" s="42">
        <f t="shared" si="54"/>
        <v>1.1734799999999999</v>
      </c>
      <c r="EB21" s="42">
        <f t="shared" si="55"/>
        <v>1.1734799999999999</v>
      </c>
      <c r="EC21" s="42">
        <f t="shared" si="56"/>
        <v>1.1683999999999999</v>
      </c>
      <c r="ED21" s="42">
        <f t="shared" si="57"/>
        <v>1.17475</v>
      </c>
      <c r="EE21" s="42">
        <f t="shared" si="58"/>
        <v>1.1760200000000001</v>
      </c>
      <c r="EF21" s="42">
        <f t="shared" si="62"/>
        <v>1.16967</v>
      </c>
      <c r="EG21" s="42">
        <f t="shared" si="62"/>
        <v>1.1734799999999999</v>
      </c>
      <c r="EH21" s="42">
        <f t="shared" si="62"/>
        <v>1.1683999999999999</v>
      </c>
      <c r="EI21" s="42">
        <f t="shared" si="62"/>
        <v>1.1734799999999999</v>
      </c>
      <c r="EJ21" s="42">
        <f t="shared" si="62"/>
        <v>1.1734799999999999</v>
      </c>
      <c r="EK21" s="42">
        <f t="shared" si="62"/>
        <v>1.1760200000000001</v>
      </c>
      <c r="EL21" s="42">
        <f t="shared" si="62"/>
        <v>1.1671299999999998</v>
      </c>
      <c r="EM21" s="42">
        <f t="shared" si="62"/>
        <v>1.1671299999999998</v>
      </c>
      <c r="EN21" s="42">
        <f t="shared" si="62"/>
        <v>1.16459</v>
      </c>
      <c r="EO21" s="42">
        <f t="shared" si="62"/>
        <v>1.1658600000000001</v>
      </c>
      <c r="EP21" s="42">
        <f t="shared" si="62"/>
        <v>1.1810999999999998</v>
      </c>
      <c r="EQ21" s="42">
        <f t="shared" si="62"/>
        <v>1.16967</v>
      </c>
      <c r="ER21" s="42">
        <f t="shared" si="62"/>
        <v>1.17475</v>
      </c>
      <c r="ES21" s="42">
        <f t="shared" si="62"/>
        <v>1.16967</v>
      </c>
      <c r="ET21" s="42">
        <f t="shared" si="62"/>
        <v>1.1734799999999999</v>
      </c>
      <c r="EU21" s="42">
        <f t="shared" si="62"/>
        <v>1.1683999999999999</v>
      </c>
      <c r="EV21" s="42">
        <f t="shared" si="62"/>
        <v>1.1772899999999999</v>
      </c>
      <c r="EW21" s="42">
        <f t="shared" si="62"/>
        <v>1.1734799999999999</v>
      </c>
      <c r="EX21" s="42">
        <f t="shared" si="62"/>
        <v>1.1722099999999998</v>
      </c>
      <c r="EY21" s="42">
        <f t="shared" si="62"/>
        <v>1.1569699999999998</v>
      </c>
      <c r="EZ21" s="42">
        <f t="shared" si="62"/>
        <v>1.1683999999999999</v>
      </c>
      <c r="FA21" s="42">
        <f t="shared" si="61"/>
        <v>1.1772899999999999</v>
      </c>
      <c r="FB21" s="42">
        <f t="shared" si="64"/>
        <v>1.1683999999999999</v>
      </c>
      <c r="FC21" s="42">
        <f t="shared" si="64"/>
        <v>1.1772899999999999</v>
      </c>
      <c r="FD21" s="42">
        <f t="shared" si="64"/>
        <v>1.1633199999999999</v>
      </c>
      <c r="FE21" s="42">
        <f t="shared" si="64"/>
        <v>27.741879999999995</v>
      </c>
      <c r="FF21" s="42">
        <f t="shared" si="64"/>
        <v>27.741879999999995</v>
      </c>
      <c r="FG21" s="42">
        <f t="shared" si="64"/>
        <v>27.741879999999995</v>
      </c>
      <c r="FH21" s="42">
        <f t="shared" si="64"/>
        <v>27.741879999999995</v>
      </c>
      <c r="FI21" s="42">
        <f t="shared" si="64"/>
        <v>27.741879999999995</v>
      </c>
      <c r="FJ21" s="42">
        <f t="shared" si="64"/>
        <v>27.741879999999995</v>
      </c>
      <c r="FK21" s="42">
        <f t="shared" si="64"/>
        <v>27.741879999999995</v>
      </c>
      <c r="FL21" s="42">
        <f t="shared" si="64"/>
        <v>28.387039999999995</v>
      </c>
      <c r="FM21" s="42">
        <f t="shared" si="64"/>
        <v>28.387039999999995</v>
      </c>
      <c r="FN21" s="42">
        <f t="shared" si="64"/>
        <v>29.032199999999992</v>
      </c>
      <c r="FO21" s="42">
        <f t="shared" si="64"/>
        <v>27.741879999999995</v>
      </c>
      <c r="FP21" s="42">
        <f t="shared" si="64"/>
        <v>28.387039999999995</v>
      </c>
      <c r="FQ21" s="42">
        <f t="shared" si="64"/>
        <v>29.548327999999994</v>
      </c>
      <c r="FR21" s="42">
        <f t="shared" si="64"/>
        <v>29.645101999999994</v>
      </c>
      <c r="FS21" s="42">
        <f t="shared" si="64"/>
        <v>29.806391999999995</v>
      </c>
      <c r="FT21" s="42">
        <f t="shared" si="64"/>
        <v>29.806391999999995</v>
      </c>
      <c r="FU21" s="42">
        <f t="shared" si="64"/>
        <v>30.225746000000001</v>
      </c>
      <c r="FV21" s="42">
        <f t="shared" si="64"/>
        <v>29.838649999999998</v>
      </c>
      <c r="FW21" s="42">
        <f t="shared" si="64"/>
        <v>29.645101999999994</v>
      </c>
      <c r="FX21" s="42">
        <f t="shared" si="64"/>
        <v>29.516069999999992</v>
      </c>
      <c r="FY21" s="42">
        <f t="shared" si="64"/>
        <v>29.741876000000001</v>
      </c>
      <c r="FZ21" s="42">
        <f t="shared" si="64"/>
        <v>29.387037999999993</v>
      </c>
      <c r="GA21" s="42">
        <f t="shared" si="64"/>
        <v>30.128971999999994</v>
      </c>
      <c r="GB21" s="42">
        <f t="shared" si="64"/>
        <v>30.064456</v>
      </c>
      <c r="GC21" s="42">
        <f t="shared" si="64"/>
        <v>29.967681999999996</v>
      </c>
      <c r="GD21" s="42">
        <f t="shared" si="64"/>
        <v>29.838649999999998</v>
      </c>
      <c r="GE21" s="42">
        <f t="shared" si="64"/>
        <v>29.516069999999992</v>
      </c>
      <c r="GF21" s="42">
        <f t="shared" si="64"/>
        <v>29.903165999999995</v>
      </c>
      <c r="GG21" s="42">
        <f t="shared" si="64"/>
        <v>29.774133999999993</v>
      </c>
      <c r="GH21" s="42">
        <f t="shared" si="64"/>
        <v>29.774133999999993</v>
      </c>
      <c r="GI21" s="42">
        <f t="shared" si="64"/>
        <v>29.580586</v>
      </c>
      <c r="GJ21" s="42">
        <f t="shared" si="64"/>
        <v>29.483811999999997</v>
      </c>
      <c r="GK21" s="42">
        <f t="shared" si="63"/>
        <v>29.838649999999998</v>
      </c>
      <c r="GL21" s="42">
        <f t="shared" si="63"/>
        <v>29.806391999999995</v>
      </c>
      <c r="GM21" s="42">
        <f t="shared" si="63"/>
        <v>29.806391999999995</v>
      </c>
      <c r="GN21" s="42">
        <f t="shared" si="63"/>
        <v>29.741876000000001</v>
      </c>
      <c r="GO21" s="42">
        <f t="shared" si="63"/>
        <v>29.806391999999995</v>
      </c>
      <c r="GP21" s="42">
        <f t="shared" si="63"/>
        <v>29.580586</v>
      </c>
      <c r="GQ21" s="42">
        <f t="shared" si="63"/>
        <v>29.903165999999995</v>
      </c>
      <c r="GR21" s="42">
        <f t="shared" si="63"/>
        <v>29.354779999999998</v>
      </c>
      <c r="GS21" s="42">
        <f t="shared" si="63"/>
        <v>29.774133999999993</v>
      </c>
      <c r="GT21" s="42">
        <f t="shared" si="63"/>
        <v>29.903165999999995</v>
      </c>
      <c r="GU21" s="42">
        <f t="shared" si="63"/>
        <v>29.838649999999998</v>
      </c>
      <c r="GV21" s="42">
        <f t="shared" si="63"/>
        <v>29.548327999999994</v>
      </c>
      <c r="GW21" s="42">
        <f t="shared" si="63"/>
        <v>29.225747999999999</v>
      </c>
      <c r="GX21" s="42">
        <f t="shared" si="63"/>
        <v>29.677359999999997</v>
      </c>
      <c r="GY21" s="42">
        <f t="shared" si="63"/>
        <v>29.709617999999999</v>
      </c>
      <c r="GZ21" s="42">
        <f t="shared" si="63"/>
        <v>29.806391999999995</v>
      </c>
      <c r="HA21" s="42">
        <f t="shared" si="63"/>
        <v>29.741876000000001</v>
      </c>
      <c r="HB21" s="42">
        <f t="shared" si="63"/>
        <v>29.806391999999995</v>
      </c>
      <c r="HC21" s="42">
        <f t="shared" si="63"/>
        <v>29.806391999999995</v>
      </c>
      <c r="HD21" s="42">
        <f t="shared" si="63"/>
        <v>29.677359999999997</v>
      </c>
    </row>
    <row r="22" spans="1:212">
      <c r="A22" s="1239" t="s">
        <v>643</v>
      </c>
      <c r="B22" s="1240"/>
      <c r="C22" s="147">
        <v>4.2999999999999997E-2</v>
      </c>
      <c r="D22" s="156">
        <v>4.2999999999999997E-2</v>
      </c>
      <c r="E22" s="156">
        <v>4.2999999999999997E-2</v>
      </c>
      <c r="F22" s="156">
        <v>4.2999999999999997E-2</v>
      </c>
      <c r="G22" s="156">
        <v>4.2999999999999997E-2</v>
      </c>
      <c r="H22" s="156">
        <v>4.2999999999999997E-2</v>
      </c>
      <c r="I22" s="156">
        <v>4.2999999999999997E-2</v>
      </c>
      <c r="J22" s="176">
        <v>4.3999999999999997E-2</v>
      </c>
      <c r="K22" s="176">
        <v>4.3999999999999997E-2</v>
      </c>
      <c r="L22" s="176">
        <v>4.4999999999999998E-2</v>
      </c>
      <c r="M22" s="176">
        <v>4.3999999999999997E-2</v>
      </c>
      <c r="N22" s="176">
        <v>4.3999999999999997E-2</v>
      </c>
      <c r="O22" s="457">
        <v>4.6199999999999998E-2</v>
      </c>
      <c r="P22" s="457">
        <v>4.5600000000000002E-2</v>
      </c>
      <c r="Q22" s="457">
        <v>4.5999999999999999E-2</v>
      </c>
      <c r="R22" s="457">
        <v>4.6100000000000002E-2</v>
      </c>
      <c r="S22" s="457">
        <v>4.6249999999999999E-2</v>
      </c>
      <c r="T22" s="457">
        <v>4.5999999999999999E-2</v>
      </c>
      <c r="U22" s="457">
        <v>4.6050000000000001E-2</v>
      </c>
      <c r="V22" s="457">
        <v>4.6050000000000001E-2</v>
      </c>
      <c r="W22" s="457">
        <v>4.6100000000000002E-2</v>
      </c>
      <c r="X22" s="457">
        <v>4.58E-2</v>
      </c>
      <c r="Y22" s="457">
        <v>4.6399999999999997E-2</v>
      </c>
      <c r="Z22" s="457">
        <v>4.6249999999999999E-2</v>
      </c>
      <c r="AA22" s="457">
        <v>4.6449999999999998E-2</v>
      </c>
      <c r="AB22" s="457">
        <v>4.6199999999999998E-2</v>
      </c>
      <c r="AC22" s="457">
        <v>4.5999999999999999E-2</v>
      </c>
      <c r="AD22" s="457">
        <v>4.6249999999999999E-2</v>
      </c>
      <c r="AE22" s="457">
        <v>4.5499999999999999E-2</v>
      </c>
      <c r="AF22" s="457">
        <v>4.555E-2</v>
      </c>
      <c r="AG22" s="457">
        <v>4.58E-2</v>
      </c>
      <c r="AH22" s="457">
        <v>4.5999999999999999E-2</v>
      </c>
      <c r="AI22" s="457">
        <v>4.6350000000000002E-2</v>
      </c>
      <c r="AJ22" s="457">
        <v>4.5749999999999999E-2</v>
      </c>
      <c r="AK22" s="457">
        <v>4.6199999999999998E-2</v>
      </c>
      <c r="AL22" s="457">
        <v>4.5999999999999999E-2</v>
      </c>
      <c r="AM22" s="457">
        <v>4.5850000000000002E-2</v>
      </c>
      <c r="AN22" s="457">
        <v>4.6249999999999999E-2</v>
      </c>
      <c r="AO22" s="457">
        <v>4.5400000000000003E-2</v>
      </c>
      <c r="AP22" s="457">
        <v>4.6050000000000001E-2</v>
      </c>
      <c r="AQ22" s="457">
        <v>4.6399999999999997E-2</v>
      </c>
      <c r="AR22" s="457">
        <v>4.5699999999999998E-2</v>
      </c>
      <c r="AS22" s="457">
        <v>4.6300000000000001E-2</v>
      </c>
      <c r="AT22" s="457">
        <v>4.5749999999999999E-2</v>
      </c>
      <c r="AU22" s="457">
        <v>4.5699999999999998E-2</v>
      </c>
      <c r="AV22" s="457">
        <v>4.58E-2</v>
      </c>
      <c r="AW22" s="457">
        <v>4.5449999999999997E-2</v>
      </c>
      <c r="AX22" s="457">
        <v>4.5999999999999999E-2</v>
      </c>
      <c r="AY22" s="457">
        <v>4.6149999999999997E-2</v>
      </c>
      <c r="AZ22" s="457">
        <v>4.6249999999999999E-2</v>
      </c>
      <c r="BA22" s="457">
        <v>4.6149999999999997E-2</v>
      </c>
      <c r="BB22" s="457">
        <v>4.6100000000000002E-2</v>
      </c>
      <c r="BC22" s="457">
        <v>4.6199999999999998E-2</v>
      </c>
      <c r="BD22" s="457">
        <v>4.5150000000000003E-2</v>
      </c>
      <c r="BE22" s="457">
        <v>4.6199999999999998E-2</v>
      </c>
      <c r="BF22" s="457">
        <v>4.6050000000000001E-2</v>
      </c>
      <c r="BG22" s="457">
        <v>4.5850000000000002E-2</v>
      </c>
      <c r="BH22" s="457">
        <v>4.6100000000000002E-2</v>
      </c>
      <c r="BI22" s="457">
        <v>4.6149999999999997E-2</v>
      </c>
      <c r="BJ22" s="457">
        <v>4.6300000000000001E-2</v>
      </c>
      <c r="BK22" s="457">
        <v>4.5999999999999999E-2</v>
      </c>
      <c r="BL22" s="457">
        <v>4.5999999999999999E-2</v>
      </c>
      <c r="BM22" s="457">
        <v>4.6149999999999997E-2</v>
      </c>
      <c r="BN22" s="457">
        <v>4.5850000000000002E-2</v>
      </c>
      <c r="BO22" s="457">
        <v>4.6300000000000001E-2</v>
      </c>
      <c r="BP22" s="457">
        <v>4.6199999999999998E-2</v>
      </c>
      <c r="BQ22" s="457">
        <v>4.65E-2</v>
      </c>
      <c r="BR22" s="457">
        <v>4.6249999999999999E-2</v>
      </c>
      <c r="BS22" s="457">
        <v>4.6249999999999999E-2</v>
      </c>
      <c r="BT22" s="457">
        <v>4.6100000000000002E-2</v>
      </c>
      <c r="BU22" s="457">
        <v>4.6300000000000001E-2</v>
      </c>
      <c r="BV22" s="457">
        <v>4.6350000000000002E-2</v>
      </c>
      <c r="BW22" s="457">
        <v>4.5999999999999999E-2</v>
      </c>
      <c r="BX22" s="457">
        <v>4.6100000000000002E-2</v>
      </c>
      <c r="BY22" s="457">
        <v>4.6149999999999997E-2</v>
      </c>
      <c r="BZ22" s="457">
        <v>4.6100000000000002E-2</v>
      </c>
      <c r="CA22" s="457">
        <v>4.5499999999999999E-2</v>
      </c>
      <c r="CB22" s="457">
        <v>4.6350000000000002E-2</v>
      </c>
      <c r="CC22" s="382">
        <v>4.5949999999999998E-2</v>
      </c>
      <c r="CD22" s="41">
        <f t="shared" si="5"/>
        <v>1.0921999999999998</v>
      </c>
      <c r="CE22" s="42">
        <f t="shared" si="6"/>
        <v>1.0921999999999998</v>
      </c>
      <c r="CF22" s="42">
        <f t="shared" si="7"/>
        <v>1.0921999999999998</v>
      </c>
      <c r="CG22" s="42">
        <f t="shared" si="8"/>
        <v>1.0921999999999998</v>
      </c>
      <c r="CH22" s="42">
        <f t="shared" si="9"/>
        <v>1.0921999999999998</v>
      </c>
      <c r="CI22" s="42">
        <f t="shared" si="10"/>
        <v>1.0921999999999998</v>
      </c>
      <c r="CJ22" s="42">
        <f t="shared" si="11"/>
        <v>1.0921999999999998</v>
      </c>
      <c r="CK22" s="42">
        <f t="shared" si="12"/>
        <v>1.1175999999999999</v>
      </c>
      <c r="CL22" s="42">
        <f t="shared" si="13"/>
        <v>1.1175999999999999</v>
      </c>
      <c r="CM22" s="42">
        <f t="shared" si="14"/>
        <v>1.1429999999999998</v>
      </c>
      <c r="CN22" s="42">
        <f t="shared" si="15"/>
        <v>1.1175999999999999</v>
      </c>
      <c r="CO22" s="42">
        <f t="shared" si="16"/>
        <v>1.1175999999999999</v>
      </c>
      <c r="CP22" s="42">
        <f t="shared" si="17"/>
        <v>1.1734799999999999</v>
      </c>
      <c r="CQ22" s="42">
        <f t="shared" si="18"/>
        <v>1.1582399999999999</v>
      </c>
      <c r="CR22" s="42">
        <f t="shared" si="19"/>
        <v>1.1683999999999999</v>
      </c>
      <c r="CS22" s="42">
        <f t="shared" si="20"/>
        <v>1.1709400000000001</v>
      </c>
      <c r="CT22" s="42">
        <f t="shared" si="21"/>
        <v>1.17475</v>
      </c>
      <c r="CU22" s="42">
        <f t="shared" si="22"/>
        <v>1.1683999999999999</v>
      </c>
      <c r="CV22" s="42">
        <f t="shared" si="23"/>
        <v>1.16967</v>
      </c>
      <c r="CW22" s="42">
        <f t="shared" si="24"/>
        <v>1.16967</v>
      </c>
      <c r="CX22" s="42">
        <f t="shared" si="25"/>
        <v>1.1709400000000001</v>
      </c>
      <c r="CY22" s="42">
        <f t="shared" si="26"/>
        <v>1.1633199999999999</v>
      </c>
      <c r="CZ22" s="42">
        <f t="shared" si="27"/>
        <v>1.1785599999999998</v>
      </c>
      <c r="DA22" s="42">
        <f t="shared" si="28"/>
        <v>1.17475</v>
      </c>
      <c r="DB22" s="42">
        <f t="shared" si="29"/>
        <v>1.1798299999999999</v>
      </c>
      <c r="DC22" s="42">
        <f t="shared" si="30"/>
        <v>1.1734799999999999</v>
      </c>
      <c r="DD22" s="42">
        <f t="shared" si="31"/>
        <v>1.1683999999999999</v>
      </c>
      <c r="DE22" s="42">
        <f t="shared" si="32"/>
        <v>1.17475</v>
      </c>
      <c r="DF22" s="42">
        <f t="shared" si="33"/>
        <v>1.1556999999999999</v>
      </c>
      <c r="DG22" s="42">
        <f t="shared" si="34"/>
        <v>1.1569699999999998</v>
      </c>
      <c r="DH22" s="42">
        <f t="shared" si="35"/>
        <v>1.1468100000000001</v>
      </c>
      <c r="DI22" s="42">
        <f t="shared" si="36"/>
        <v>1.1633199999999999</v>
      </c>
      <c r="DJ22" s="42">
        <f t="shared" si="37"/>
        <v>1.1683999999999999</v>
      </c>
      <c r="DK22" s="42">
        <f t="shared" si="38"/>
        <v>1.1772899999999999</v>
      </c>
      <c r="DL22" s="42">
        <f t="shared" si="39"/>
        <v>1.1620499999999998</v>
      </c>
      <c r="DM22" s="42">
        <f t="shared" si="40"/>
        <v>1.1734799999999999</v>
      </c>
      <c r="DN22" s="42">
        <f t="shared" si="41"/>
        <v>1.1683999999999999</v>
      </c>
      <c r="DO22" s="42">
        <f t="shared" si="42"/>
        <v>1.16459</v>
      </c>
      <c r="DP22" s="42">
        <f t="shared" si="43"/>
        <v>1.17475</v>
      </c>
      <c r="DQ22" s="42">
        <f t="shared" si="44"/>
        <v>1.15316</v>
      </c>
      <c r="DR22" s="42">
        <f t="shared" si="45"/>
        <v>1.16967</v>
      </c>
      <c r="DS22" s="42">
        <f t="shared" si="46"/>
        <v>1.1785599999999998</v>
      </c>
      <c r="DT22" s="42">
        <f t="shared" si="47"/>
        <v>1.1607799999999999</v>
      </c>
      <c r="DU22" s="42">
        <f t="shared" si="48"/>
        <v>1.1760200000000001</v>
      </c>
      <c r="DV22" s="42">
        <f t="shared" si="49"/>
        <v>1.1620499999999998</v>
      </c>
      <c r="DW22" s="42">
        <f t="shared" si="50"/>
        <v>1.1607799999999999</v>
      </c>
      <c r="DX22" s="42">
        <f t="shared" si="51"/>
        <v>1.1633199999999999</v>
      </c>
      <c r="DY22" s="42">
        <f t="shared" si="52"/>
        <v>1.1544299999999998</v>
      </c>
      <c r="DZ22" s="42">
        <f t="shared" si="53"/>
        <v>1.1683999999999999</v>
      </c>
      <c r="EA22" s="42">
        <f t="shared" si="54"/>
        <v>1.1722099999999998</v>
      </c>
      <c r="EB22" s="42">
        <f t="shared" si="55"/>
        <v>1.17475</v>
      </c>
      <c r="EC22" s="42">
        <f t="shared" si="56"/>
        <v>1.1722099999999998</v>
      </c>
      <c r="ED22" s="42">
        <f t="shared" si="57"/>
        <v>1.1709400000000001</v>
      </c>
      <c r="EE22" s="42">
        <f t="shared" si="58"/>
        <v>1.1734799999999999</v>
      </c>
      <c r="EF22" s="42">
        <f t="shared" si="62"/>
        <v>1.1734799999999999</v>
      </c>
      <c r="EG22" s="42">
        <f t="shared" si="62"/>
        <v>1.16967</v>
      </c>
      <c r="EH22" s="42">
        <f t="shared" si="62"/>
        <v>1.16459</v>
      </c>
      <c r="EI22" s="42">
        <f t="shared" si="62"/>
        <v>1.1709400000000001</v>
      </c>
      <c r="EJ22" s="42">
        <f t="shared" si="62"/>
        <v>1.1722099999999998</v>
      </c>
      <c r="EK22" s="42">
        <f t="shared" si="62"/>
        <v>1.1760200000000001</v>
      </c>
      <c r="EL22" s="42">
        <f t="shared" si="62"/>
        <v>1.1683999999999999</v>
      </c>
      <c r="EM22" s="42">
        <f t="shared" si="62"/>
        <v>1.1683999999999999</v>
      </c>
      <c r="EN22" s="42">
        <f t="shared" si="62"/>
        <v>1.1722099999999998</v>
      </c>
      <c r="EO22" s="42">
        <f t="shared" si="62"/>
        <v>1.16459</v>
      </c>
      <c r="EP22" s="42">
        <f t="shared" si="62"/>
        <v>1.1760200000000001</v>
      </c>
      <c r="EQ22" s="42">
        <f t="shared" si="62"/>
        <v>1.1734799999999999</v>
      </c>
      <c r="ER22" s="42">
        <f t="shared" si="62"/>
        <v>1.1810999999999998</v>
      </c>
      <c r="ES22" s="42">
        <f t="shared" si="62"/>
        <v>1.17475</v>
      </c>
      <c r="ET22" s="42">
        <f t="shared" si="62"/>
        <v>1.17475</v>
      </c>
      <c r="EU22" s="42">
        <f t="shared" si="62"/>
        <v>1.1709400000000001</v>
      </c>
      <c r="EV22" s="42">
        <f t="shared" si="62"/>
        <v>1.1760200000000001</v>
      </c>
      <c r="EW22" s="42">
        <f t="shared" si="62"/>
        <v>1.1772899999999999</v>
      </c>
      <c r="EX22" s="42">
        <f t="shared" si="62"/>
        <v>1.1683999999999999</v>
      </c>
      <c r="EY22" s="42">
        <f t="shared" si="62"/>
        <v>1.1709400000000001</v>
      </c>
      <c r="EZ22" s="42">
        <f t="shared" si="62"/>
        <v>1.1722099999999998</v>
      </c>
      <c r="FA22" s="42">
        <f t="shared" si="61"/>
        <v>1.1709400000000001</v>
      </c>
      <c r="FB22" s="42">
        <f t="shared" si="64"/>
        <v>1.1556999999999999</v>
      </c>
      <c r="FC22" s="42">
        <f t="shared" si="64"/>
        <v>1.1772899999999999</v>
      </c>
      <c r="FD22" s="42">
        <f t="shared" si="64"/>
        <v>1.1671299999999998</v>
      </c>
      <c r="FE22" s="42">
        <f t="shared" si="64"/>
        <v>27.741879999999995</v>
      </c>
      <c r="FF22" s="42">
        <f t="shared" si="64"/>
        <v>27.741879999999995</v>
      </c>
      <c r="FG22" s="42">
        <f t="shared" si="64"/>
        <v>27.741879999999995</v>
      </c>
      <c r="FH22" s="42">
        <f t="shared" si="64"/>
        <v>27.741879999999995</v>
      </c>
      <c r="FI22" s="42">
        <f t="shared" si="64"/>
        <v>27.741879999999995</v>
      </c>
      <c r="FJ22" s="42">
        <f t="shared" si="64"/>
        <v>27.741879999999995</v>
      </c>
      <c r="FK22" s="42">
        <f t="shared" si="64"/>
        <v>27.741879999999995</v>
      </c>
      <c r="FL22" s="42">
        <f t="shared" si="64"/>
        <v>28.387039999999995</v>
      </c>
      <c r="FM22" s="42">
        <f t="shared" si="64"/>
        <v>28.387039999999995</v>
      </c>
      <c r="FN22" s="42">
        <f t="shared" si="64"/>
        <v>29.032199999999992</v>
      </c>
      <c r="FO22" s="42">
        <f t="shared" si="64"/>
        <v>28.387039999999995</v>
      </c>
      <c r="FP22" s="42">
        <f t="shared" si="64"/>
        <v>28.387039999999995</v>
      </c>
      <c r="FQ22" s="42">
        <f t="shared" si="64"/>
        <v>29.806391999999995</v>
      </c>
      <c r="FR22" s="42">
        <f t="shared" si="64"/>
        <v>29.419295999999996</v>
      </c>
      <c r="FS22" s="42">
        <f t="shared" si="64"/>
        <v>29.677359999999997</v>
      </c>
      <c r="FT22" s="42">
        <f t="shared" si="64"/>
        <v>29.741876000000001</v>
      </c>
      <c r="FU22" s="42">
        <f t="shared" si="64"/>
        <v>29.838649999999998</v>
      </c>
      <c r="FV22" s="42">
        <f t="shared" si="64"/>
        <v>29.677359999999997</v>
      </c>
      <c r="FW22" s="42">
        <f t="shared" si="64"/>
        <v>29.709617999999999</v>
      </c>
      <c r="FX22" s="42">
        <f t="shared" si="64"/>
        <v>29.709617999999999</v>
      </c>
      <c r="FY22" s="42">
        <f t="shared" si="64"/>
        <v>29.741876000000001</v>
      </c>
      <c r="FZ22" s="42">
        <f t="shared" si="64"/>
        <v>29.548327999999994</v>
      </c>
      <c r="GA22" s="42">
        <f t="shared" si="64"/>
        <v>29.935423999999994</v>
      </c>
      <c r="GB22" s="42">
        <f t="shared" si="64"/>
        <v>29.838649999999998</v>
      </c>
      <c r="GC22" s="42">
        <f t="shared" si="64"/>
        <v>29.967681999999996</v>
      </c>
      <c r="GD22" s="42">
        <f t="shared" si="64"/>
        <v>29.806391999999995</v>
      </c>
      <c r="GE22" s="42">
        <f t="shared" si="64"/>
        <v>29.677359999999997</v>
      </c>
      <c r="GF22" s="42">
        <f t="shared" si="64"/>
        <v>29.838649999999998</v>
      </c>
      <c r="GG22" s="42">
        <f t="shared" si="64"/>
        <v>29.354779999999998</v>
      </c>
      <c r="GH22" s="42">
        <f t="shared" si="64"/>
        <v>29.387037999999993</v>
      </c>
      <c r="GI22" s="42">
        <f t="shared" si="64"/>
        <v>29.128973999999999</v>
      </c>
      <c r="GJ22" s="42">
        <f t="shared" si="64"/>
        <v>29.548327999999994</v>
      </c>
      <c r="GK22" s="42">
        <f t="shared" si="63"/>
        <v>29.677359999999997</v>
      </c>
      <c r="GL22" s="42">
        <f t="shared" si="63"/>
        <v>29.903165999999995</v>
      </c>
      <c r="GM22" s="42">
        <f t="shared" si="63"/>
        <v>29.516069999999992</v>
      </c>
      <c r="GN22" s="42">
        <f t="shared" si="63"/>
        <v>29.806391999999995</v>
      </c>
      <c r="GO22" s="42">
        <f t="shared" si="63"/>
        <v>29.677359999999997</v>
      </c>
      <c r="GP22" s="42">
        <f t="shared" si="63"/>
        <v>29.580586</v>
      </c>
      <c r="GQ22" s="42">
        <f t="shared" si="63"/>
        <v>29.838649999999998</v>
      </c>
      <c r="GR22" s="42">
        <f t="shared" si="63"/>
        <v>29.290263999999997</v>
      </c>
      <c r="GS22" s="42">
        <f t="shared" si="63"/>
        <v>29.709617999999999</v>
      </c>
      <c r="GT22" s="42">
        <f t="shared" si="63"/>
        <v>29.935423999999994</v>
      </c>
      <c r="GU22" s="42">
        <f t="shared" si="63"/>
        <v>29.483811999999997</v>
      </c>
      <c r="GV22" s="42">
        <f t="shared" si="63"/>
        <v>29.870908</v>
      </c>
      <c r="GW22" s="42">
        <f t="shared" si="63"/>
        <v>29.516069999999992</v>
      </c>
      <c r="GX22" s="42">
        <f t="shared" si="63"/>
        <v>29.483811999999997</v>
      </c>
      <c r="GY22" s="42">
        <f t="shared" si="63"/>
        <v>29.548327999999994</v>
      </c>
      <c r="GZ22" s="42">
        <f t="shared" si="63"/>
        <v>29.322521999999996</v>
      </c>
      <c r="HA22" s="42">
        <f t="shared" si="63"/>
        <v>29.677359999999997</v>
      </c>
      <c r="HB22" s="42">
        <f t="shared" si="63"/>
        <v>29.774133999999993</v>
      </c>
      <c r="HC22" s="42">
        <f t="shared" si="63"/>
        <v>29.838649999999998</v>
      </c>
      <c r="HD22" s="42">
        <f t="shared" si="63"/>
        <v>29.774133999999993</v>
      </c>
    </row>
    <row r="23" spans="1:212">
      <c r="A23" s="1239" t="s">
        <v>644</v>
      </c>
      <c r="B23" s="1240"/>
      <c r="C23" s="148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41">
        <f t="shared" si="5"/>
        <v>0</v>
      </c>
      <c r="CE23" s="42">
        <f t="shared" si="6"/>
        <v>0</v>
      </c>
      <c r="CF23" s="42">
        <f t="shared" si="7"/>
        <v>0</v>
      </c>
      <c r="CG23" s="42">
        <f t="shared" si="8"/>
        <v>0</v>
      </c>
      <c r="CH23" s="42">
        <f t="shared" si="9"/>
        <v>0</v>
      </c>
      <c r="CI23" s="42">
        <f t="shared" si="10"/>
        <v>0</v>
      </c>
      <c r="CJ23" s="42">
        <f t="shared" si="11"/>
        <v>0</v>
      </c>
      <c r="CK23" s="42">
        <f t="shared" si="12"/>
        <v>0</v>
      </c>
      <c r="CL23" s="42">
        <f t="shared" si="13"/>
        <v>0</v>
      </c>
      <c r="CM23" s="42">
        <f t="shared" si="14"/>
        <v>0</v>
      </c>
      <c r="CN23" s="42">
        <f t="shared" si="15"/>
        <v>0</v>
      </c>
      <c r="CO23" s="42">
        <f t="shared" si="16"/>
        <v>0</v>
      </c>
      <c r="CP23" s="42">
        <f t="shared" si="17"/>
        <v>0</v>
      </c>
      <c r="CQ23" s="42">
        <f t="shared" si="18"/>
        <v>0</v>
      </c>
      <c r="CR23" s="42">
        <f t="shared" si="19"/>
        <v>0</v>
      </c>
      <c r="CS23" s="42">
        <f t="shared" si="20"/>
        <v>0</v>
      </c>
      <c r="CT23" s="42">
        <f t="shared" si="21"/>
        <v>0</v>
      </c>
      <c r="CU23" s="42">
        <f t="shared" si="22"/>
        <v>0</v>
      </c>
      <c r="CV23" s="42">
        <f t="shared" si="23"/>
        <v>0</v>
      </c>
      <c r="CW23" s="42">
        <f t="shared" si="24"/>
        <v>0</v>
      </c>
      <c r="CX23" s="42">
        <f t="shared" si="25"/>
        <v>0</v>
      </c>
      <c r="CY23" s="42">
        <f t="shared" si="26"/>
        <v>0</v>
      </c>
      <c r="CZ23" s="42">
        <f t="shared" si="27"/>
        <v>0</v>
      </c>
      <c r="DA23" s="42">
        <f t="shared" si="28"/>
        <v>0</v>
      </c>
      <c r="DB23" s="42">
        <f t="shared" si="29"/>
        <v>0</v>
      </c>
      <c r="DC23" s="42">
        <f t="shared" si="30"/>
        <v>0</v>
      </c>
      <c r="DD23" s="42">
        <f t="shared" si="31"/>
        <v>0</v>
      </c>
      <c r="DE23" s="42">
        <f t="shared" si="32"/>
        <v>0</v>
      </c>
      <c r="DF23" s="42">
        <f t="shared" si="33"/>
        <v>0</v>
      </c>
      <c r="DG23" s="42">
        <f t="shared" si="34"/>
        <v>0</v>
      </c>
      <c r="DH23" s="42">
        <f t="shared" si="35"/>
        <v>0</v>
      </c>
      <c r="DI23" s="42">
        <f t="shared" si="36"/>
        <v>0</v>
      </c>
      <c r="DJ23" s="42">
        <f t="shared" si="37"/>
        <v>0</v>
      </c>
      <c r="DK23" s="42">
        <f t="shared" si="38"/>
        <v>0</v>
      </c>
      <c r="DL23" s="42">
        <f t="shared" si="39"/>
        <v>0</v>
      </c>
      <c r="DM23" s="42">
        <f t="shared" si="40"/>
        <v>0</v>
      </c>
      <c r="DN23" s="42">
        <f t="shared" si="41"/>
        <v>0</v>
      </c>
      <c r="DO23" s="42">
        <f t="shared" si="42"/>
        <v>0</v>
      </c>
      <c r="DP23" s="42">
        <f t="shared" si="43"/>
        <v>0</v>
      </c>
      <c r="DQ23" s="42">
        <f t="shared" si="44"/>
        <v>0</v>
      </c>
      <c r="DR23" s="42">
        <f t="shared" si="45"/>
        <v>0</v>
      </c>
      <c r="DS23" s="42">
        <f t="shared" si="46"/>
        <v>0</v>
      </c>
      <c r="DT23" s="42">
        <f t="shared" si="47"/>
        <v>0</v>
      </c>
      <c r="DU23" s="42">
        <f t="shared" si="48"/>
        <v>0</v>
      </c>
      <c r="DV23" s="42">
        <f t="shared" si="49"/>
        <v>0</v>
      </c>
      <c r="DW23" s="42">
        <f t="shared" si="50"/>
        <v>0</v>
      </c>
      <c r="DX23" s="42">
        <f t="shared" si="51"/>
        <v>0</v>
      </c>
      <c r="DY23" s="42">
        <f t="shared" si="52"/>
        <v>0</v>
      </c>
      <c r="DZ23" s="42">
        <f t="shared" si="53"/>
        <v>0</v>
      </c>
      <c r="EA23" s="42">
        <f t="shared" si="54"/>
        <v>0</v>
      </c>
      <c r="EB23" s="42">
        <f t="shared" si="55"/>
        <v>0</v>
      </c>
      <c r="EC23" s="42">
        <f t="shared" si="56"/>
        <v>0</v>
      </c>
      <c r="ED23" s="42">
        <f t="shared" si="57"/>
        <v>0</v>
      </c>
      <c r="EE23" s="42">
        <f t="shared" si="58"/>
        <v>0</v>
      </c>
      <c r="EF23" s="42">
        <f t="shared" ref="EF23:EZ26" si="65">BE23*25.4</f>
        <v>0</v>
      </c>
      <c r="EG23" s="42">
        <f t="shared" si="65"/>
        <v>0</v>
      </c>
      <c r="EH23" s="42">
        <f t="shared" si="65"/>
        <v>0</v>
      </c>
      <c r="EI23" s="42">
        <f t="shared" si="65"/>
        <v>0</v>
      </c>
      <c r="EJ23" s="42">
        <f t="shared" si="65"/>
        <v>0</v>
      </c>
      <c r="EK23" s="42">
        <f t="shared" si="65"/>
        <v>0</v>
      </c>
      <c r="EL23" s="42">
        <f t="shared" si="65"/>
        <v>0</v>
      </c>
      <c r="EM23" s="42">
        <f t="shared" si="65"/>
        <v>0</v>
      </c>
      <c r="EN23" s="42">
        <f t="shared" si="65"/>
        <v>0</v>
      </c>
      <c r="EO23" s="42">
        <f t="shared" si="65"/>
        <v>0</v>
      </c>
      <c r="EP23" s="42">
        <f t="shared" si="65"/>
        <v>0</v>
      </c>
      <c r="EQ23" s="42">
        <f t="shared" si="65"/>
        <v>0</v>
      </c>
      <c r="ER23" s="42">
        <f t="shared" si="65"/>
        <v>0</v>
      </c>
      <c r="ES23" s="42">
        <f t="shared" si="65"/>
        <v>0</v>
      </c>
      <c r="ET23" s="42">
        <f t="shared" si="65"/>
        <v>0</v>
      </c>
      <c r="EU23" s="42">
        <f t="shared" si="65"/>
        <v>0</v>
      </c>
      <c r="EV23" s="42">
        <f t="shared" si="65"/>
        <v>0</v>
      </c>
      <c r="EW23" s="42">
        <f t="shared" si="65"/>
        <v>0</v>
      </c>
      <c r="EX23" s="42">
        <f t="shared" si="65"/>
        <v>0</v>
      </c>
      <c r="EY23" s="42">
        <f t="shared" si="65"/>
        <v>0</v>
      </c>
      <c r="EZ23" s="42">
        <f t="shared" si="65"/>
        <v>0</v>
      </c>
      <c r="FA23" s="42">
        <f t="shared" si="61"/>
        <v>0</v>
      </c>
      <c r="FB23" s="42">
        <f t="shared" si="64"/>
        <v>0</v>
      </c>
      <c r="FC23" s="42">
        <f t="shared" si="64"/>
        <v>0</v>
      </c>
      <c r="FD23" s="42">
        <f t="shared" si="64"/>
        <v>0</v>
      </c>
      <c r="FE23" s="42">
        <f t="shared" si="64"/>
        <v>0</v>
      </c>
      <c r="FF23" s="42">
        <f t="shared" si="64"/>
        <v>0</v>
      </c>
      <c r="FG23" s="42">
        <f t="shared" si="64"/>
        <v>0</v>
      </c>
      <c r="FH23" s="42">
        <f t="shared" si="64"/>
        <v>0</v>
      </c>
      <c r="FI23" s="42">
        <f t="shared" si="64"/>
        <v>0</v>
      </c>
      <c r="FJ23" s="42">
        <f t="shared" si="64"/>
        <v>0</v>
      </c>
      <c r="FK23" s="42">
        <f t="shared" si="64"/>
        <v>0</v>
      </c>
      <c r="FL23" s="42">
        <f t="shared" si="64"/>
        <v>0</v>
      </c>
      <c r="FM23" s="42">
        <f t="shared" si="64"/>
        <v>0</v>
      </c>
      <c r="FN23" s="42">
        <f t="shared" si="64"/>
        <v>0</v>
      </c>
      <c r="FO23" s="42">
        <f t="shared" si="64"/>
        <v>0</v>
      </c>
      <c r="FP23" s="42">
        <f t="shared" si="64"/>
        <v>0</v>
      </c>
      <c r="FQ23" s="42">
        <f t="shared" si="64"/>
        <v>0</v>
      </c>
      <c r="FR23" s="42">
        <f t="shared" si="64"/>
        <v>0</v>
      </c>
      <c r="FS23" s="42">
        <f t="shared" si="64"/>
        <v>0</v>
      </c>
      <c r="FT23" s="42">
        <f t="shared" si="64"/>
        <v>0</v>
      </c>
      <c r="FU23" s="42">
        <f t="shared" si="64"/>
        <v>0</v>
      </c>
      <c r="FV23" s="42">
        <f t="shared" si="64"/>
        <v>0</v>
      </c>
      <c r="FW23" s="42">
        <f t="shared" si="64"/>
        <v>0</v>
      </c>
      <c r="FX23" s="42">
        <f t="shared" si="64"/>
        <v>0</v>
      </c>
      <c r="FY23" s="42">
        <f t="shared" si="64"/>
        <v>0</v>
      </c>
      <c r="FZ23" s="42">
        <f t="shared" si="64"/>
        <v>0</v>
      </c>
      <c r="GA23" s="42">
        <f t="shared" si="64"/>
        <v>0</v>
      </c>
      <c r="GB23" s="42">
        <f t="shared" si="64"/>
        <v>0</v>
      </c>
      <c r="GC23" s="42">
        <f t="shared" si="64"/>
        <v>0</v>
      </c>
      <c r="GD23" s="42">
        <f t="shared" si="64"/>
        <v>0</v>
      </c>
      <c r="GE23" s="42">
        <f t="shared" si="64"/>
        <v>0</v>
      </c>
      <c r="GF23" s="42">
        <f t="shared" si="64"/>
        <v>0</v>
      </c>
      <c r="GG23" s="42">
        <f t="shared" si="64"/>
        <v>0</v>
      </c>
      <c r="GH23" s="42">
        <f t="shared" si="64"/>
        <v>0</v>
      </c>
      <c r="GI23" s="42">
        <f t="shared" si="64"/>
        <v>0</v>
      </c>
      <c r="GJ23" s="42">
        <f t="shared" si="64"/>
        <v>0</v>
      </c>
      <c r="GK23" s="42">
        <f t="shared" si="63"/>
        <v>0</v>
      </c>
      <c r="GL23" s="42">
        <f t="shared" si="63"/>
        <v>0</v>
      </c>
      <c r="GM23" s="42">
        <f t="shared" si="63"/>
        <v>0</v>
      </c>
      <c r="GN23" s="42">
        <f t="shared" si="63"/>
        <v>0</v>
      </c>
      <c r="GO23" s="42">
        <f t="shared" si="63"/>
        <v>0</v>
      </c>
      <c r="GP23" s="42">
        <f t="shared" si="63"/>
        <v>0</v>
      </c>
      <c r="GQ23" s="42">
        <f t="shared" si="63"/>
        <v>0</v>
      </c>
      <c r="GR23" s="42">
        <f t="shared" si="63"/>
        <v>0</v>
      </c>
      <c r="GS23" s="42">
        <f t="shared" si="63"/>
        <v>0</v>
      </c>
      <c r="GT23" s="42">
        <f t="shared" si="63"/>
        <v>0</v>
      </c>
      <c r="GU23" s="42">
        <f t="shared" si="63"/>
        <v>0</v>
      </c>
      <c r="GV23" s="42">
        <f t="shared" si="63"/>
        <v>0</v>
      </c>
      <c r="GW23" s="42">
        <f t="shared" si="63"/>
        <v>0</v>
      </c>
      <c r="GX23" s="42">
        <f t="shared" si="63"/>
        <v>0</v>
      </c>
      <c r="GY23" s="42">
        <f t="shared" si="63"/>
        <v>0</v>
      </c>
      <c r="GZ23" s="42">
        <f t="shared" si="63"/>
        <v>0</v>
      </c>
      <c r="HA23" s="42">
        <f t="shared" si="63"/>
        <v>0</v>
      </c>
      <c r="HB23" s="42">
        <f t="shared" si="63"/>
        <v>0</v>
      </c>
      <c r="HC23" s="42">
        <f t="shared" si="63"/>
        <v>0</v>
      </c>
      <c r="HD23" s="42">
        <f t="shared" si="63"/>
        <v>0</v>
      </c>
    </row>
    <row r="24" spans="1:212">
      <c r="A24" s="1239" t="s">
        <v>645</v>
      </c>
      <c r="B24" s="1240"/>
      <c r="C24" s="147">
        <v>3.9409999999999998</v>
      </c>
      <c r="D24" s="156">
        <v>3.9390000000000001</v>
      </c>
      <c r="E24" s="156">
        <v>3.9420000000000002</v>
      </c>
      <c r="F24" s="156">
        <v>3.9430000000000001</v>
      </c>
      <c r="G24" s="156">
        <v>3.9409999999999998</v>
      </c>
      <c r="H24" s="156">
        <v>3.9510000000000001</v>
      </c>
      <c r="I24" s="156">
        <v>3.944</v>
      </c>
      <c r="J24" s="156">
        <v>3.944</v>
      </c>
      <c r="K24" s="156">
        <v>3.944</v>
      </c>
      <c r="L24" s="156">
        <v>3.9430000000000001</v>
      </c>
      <c r="M24" s="156">
        <v>3.944</v>
      </c>
      <c r="N24" s="156">
        <v>3.94</v>
      </c>
      <c r="O24" s="282">
        <v>5.32</v>
      </c>
      <c r="P24" s="282">
        <v>5.3185000000000002</v>
      </c>
      <c r="Q24" s="282">
        <v>5.3174999999999999</v>
      </c>
      <c r="R24" s="282">
        <v>5.3164999999999996</v>
      </c>
      <c r="S24" s="282">
        <v>5.3174999999999999</v>
      </c>
      <c r="T24" s="282">
        <v>5.3164999999999996</v>
      </c>
      <c r="U24" s="282">
        <v>5.3209999999999997</v>
      </c>
      <c r="V24" s="282">
        <v>5.3155000000000001</v>
      </c>
      <c r="W24" s="282">
        <v>5.3164999999999996</v>
      </c>
      <c r="X24" s="282">
        <v>5.3215000000000003</v>
      </c>
      <c r="Y24" s="282">
        <v>5.3159999999999998</v>
      </c>
      <c r="Z24" s="282">
        <v>5.3205</v>
      </c>
      <c r="AA24" s="282">
        <v>5.3085000000000004</v>
      </c>
      <c r="AB24" s="282">
        <v>5.3094999999999999</v>
      </c>
      <c r="AC24" s="282">
        <v>5.3120000000000003</v>
      </c>
      <c r="AD24" s="282">
        <v>5.3094999999999999</v>
      </c>
      <c r="AE24" s="282">
        <v>5.3174999999999999</v>
      </c>
      <c r="AF24" s="282">
        <v>5.3164999999999996</v>
      </c>
      <c r="AG24" s="282">
        <v>5.3205</v>
      </c>
      <c r="AH24" s="282">
        <v>5.3194999999999997</v>
      </c>
      <c r="AI24" s="362">
        <v>5.3185000000000002</v>
      </c>
      <c r="AJ24" s="282">
        <v>5.3185000000000002</v>
      </c>
      <c r="AK24" s="282">
        <v>5.3194999999999997</v>
      </c>
      <c r="AL24" s="282">
        <v>5.32</v>
      </c>
      <c r="AM24" s="282">
        <v>5.3170000000000002</v>
      </c>
      <c r="AN24" s="282">
        <v>5.3295000000000003</v>
      </c>
      <c r="AO24" s="282">
        <v>5.3334999999999999</v>
      </c>
      <c r="AP24" s="282">
        <v>5.3334999999999999</v>
      </c>
      <c r="AQ24" s="282">
        <v>5.335</v>
      </c>
      <c r="AR24" s="282">
        <v>5.3360000000000003</v>
      </c>
      <c r="AS24" s="282">
        <v>5.3244999999999996</v>
      </c>
      <c r="AT24" s="282">
        <v>5.3194999999999997</v>
      </c>
      <c r="AU24" s="282">
        <v>5.3315000000000001</v>
      </c>
      <c r="AV24" s="282">
        <v>5.3360000000000003</v>
      </c>
      <c r="AW24" s="282">
        <v>5.3250000000000002</v>
      </c>
      <c r="AX24" s="282">
        <v>5.3259999999999996</v>
      </c>
      <c r="AY24" s="282">
        <v>5.3205</v>
      </c>
      <c r="AZ24" s="282">
        <v>5.3239999999999998</v>
      </c>
      <c r="BA24" s="282">
        <v>5.3174999999999999</v>
      </c>
      <c r="BB24" s="282">
        <v>5.3205</v>
      </c>
      <c r="BC24" s="282">
        <v>5.3194999999999997</v>
      </c>
      <c r="BD24" s="282">
        <v>5.3170000000000002</v>
      </c>
      <c r="BE24" s="282">
        <v>5.3120000000000003</v>
      </c>
      <c r="BF24" s="282">
        <v>5.3239999999999998</v>
      </c>
      <c r="BG24" s="282">
        <v>5.3135000000000003</v>
      </c>
      <c r="BH24" s="282">
        <v>5.3159999999999998</v>
      </c>
      <c r="BI24" s="282">
        <v>5.3140000000000001</v>
      </c>
      <c r="BJ24" s="282">
        <v>5.3220000000000001</v>
      </c>
      <c r="BK24" s="282">
        <v>5.3174999999999999</v>
      </c>
      <c r="BL24" s="282">
        <v>5.3215000000000003</v>
      </c>
      <c r="BM24" s="282">
        <v>5.3215000000000003</v>
      </c>
      <c r="BN24" s="282">
        <v>5.319</v>
      </c>
      <c r="BO24" s="282">
        <v>5.3205</v>
      </c>
      <c r="BP24" s="282">
        <v>5.319</v>
      </c>
      <c r="BQ24" s="282">
        <v>5.3174999999999999</v>
      </c>
      <c r="BR24" s="282">
        <v>5.3164999999999996</v>
      </c>
      <c r="BS24" s="282">
        <v>5.3179999999999996</v>
      </c>
      <c r="BT24" s="282">
        <v>5.3315000000000001</v>
      </c>
      <c r="BU24" s="282">
        <v>5.3220000000000001</v>
      </c>
      <c r="BV24" s="282">
        <v>5.3230000000000004</v>
      </c>
      <c r="BW24" s="282">
        <v>5.3230000000000004</v>
      </c>
      <c r="BX24" s="282">
        <v>5.3230000000000004</v>
      </c>
      <c r="BY24" s="282">
        <v>5.3250000000000002</v>
      </c>
      <c r="BZ24" s="282">
        <v>5.3174999999999999</v>
      </c>
      <c r="CA24" s="282">
        <v>5.3167</v>
      </c>
      <c r="CB24" s="282">
        <v>5.3174999999999999</v>
      </c>
      <c r="CC24" s="282">
        <v>5.32</v>
      </c>
      <c r="CD24" s="41">
        <f t="shared" si="5"/>
        <v>100.10139999999998</v>
      </c>
      <c r="CE24" s="42">
        <f t="shared" si="6"/>
        <v>100.0506</v>
      </c>
      <c r="CF24" s="42">
        <f t="shared" si="7"/>
        <v>100.1268</v>
      </c>
      <c r="CG24" s="42">
        <f t="shared" si="8"/>
        <v>100.15219999999999</v>
      </c>
      <c r="CH24" s="42">
        <f t="shared" si="9"/>
        <v>100.10139999999998</v>
      </c>
      <c r="CI24" s="42">
        <f t="shared" si="10"/>
        <v>100.3554</v>
      </c>
      <c r="CJ24" s="42">
        <f t="shared" si="11"/>
        <v>100.1776</v>
      </c>
      <c r="CK24" s="42">
        <f t="shared" si="12"/>
        <v>100.1776</v>
      </c>
      <c r="CL24" s="42">
        <f t="shared" si="13"/>
        <v>100.1776</v>
      </c>
      <c r="CM24" s="42">
        <f t="shared" si="14"/>
        <v>100.15219999999999</v>
      </c>
      <c r="CN24" s="42">
        <f t="shared" si="15"/>
        <v>100.1776</v>
      </c>
      <c r="CO24" s="42">
        <f t="shared" si="16"/>
        <v>100.07599999999999</v>
      </c>
      <c r="CP24" s="42">
        <f t="shared" ref="CP24:CR29" si="66">O24*25.4</f>
        <v>135.12799999999999</v>
      </c>
      <c r="CQ24" s="42">
        <f t="shared" si="66"/>
        <v>135.0899</v>
      </c>
      <c r="CR24" s="42">
        <f t="shared" si="66"/>
        <v>135.06449999999998</v>
      </c>
      <c r="CS24" s="42">
        <f t="shared" ref="CS24:DG27" si="67">R24*25.4</f>
        <v>135.03909999999999</v>
      </c>
      <c r="CT24" s="42">
        <f t="shared" si="67"/>
        <v>135.06449999999998</v>
      </c>
      <c r="CU24" s="42">
        <f t="shared" si="67"/>
        <v>135.03909999999999</v>
      </c>
      <c r="CV24" s="42">
        <f t="shared" si="67"/>
        <v>135.15339999999998</v>
      </c>
      <c r="CW24" s="42">
        <f t="shared" si="67"/>
        <v>135.0137</v>
      </c>
      <c r="CX24" s="42">
        <f t="shared" si="67"/>
        <v>135.03909999999999</v>
      </c>
      <c r="CY24" s="42">
        <f t="shared" si="67"/>
        <v>135.1661</v>
      </c>
      <c r="CZ24" s="42">
        <f t="shared" si="67"/>
        <v>135.0264</v>
      </c>
      <c r="DA24" s="42">
        <f t="shared" si="67"/>
        <v>135.14069999999998</v>
      </c>
      <c r="DB24" s="42">
        <f t="shared" si="67"/>
        <v>134.83590000000001</v>
      </c>
      <c r="DC24" s="42">
        <f t="shared" si="67"/>
        <v>134.8613</v>
      </c>
      <c r="DD24" s="42">
        <f t="shared" si="67"/>
        <v>134.9248</v>
      </c>
      <c r="DE24" s="42">
        <f t="shared" si="67"/>
        <v>134.8613</v>
      </c>
      <c r="DF24" s="42">
        <f t="shared" si="67"/>
        <v>135.06449999999998</v>
      </c>
      <c r="DG24" s="42">
        <f t="shared" si="67"/>
        <v>135.03909999999999</v>
      </c>
      <c r="DH24" s="42">
        <f t="shared" si="35"/>
        <v>135.05179999999999</v>
      </c>
      <c r="DI24" s="42">
        <f t="shared" ref="DI24:DJ29" si="68">AG24*25.4</f>
        <v>135.14069999999998</v>
      </c>
      <c r="DJ24" s="42">
        <f t="shared" si="68"/>
        <v>135.11529999999999</v>
      </c>
      <c r="DK24" s="42">
        <f>AI25*25.4</f>
        <v>60.782199999999989</v>
      </c>
      <c r="DL24" s="42">
        <f t="shared" ref="DL24:DU29" si="69">AJ24*25.4</f>
        <v>135.0899</v>
      </c>
      <c r="DM24" s="42">
        <f t="shared" si="69"/>
        <v>135.11529999999999</v>
      </c>
      <c r="DN24" s="42">
        <f t="shared" si="69"/>
        <v>135.12799999999999</v>
      </c>
      <c r="DO24" s="42">
        <f t="shared" si="69"/>
        <v>135.05179999999999</v>
      </c>
      <c r="DP24" s="42">
        <f t="shared" si="69"/>
        <v>135.36930000000001</v>
      </c>
      <c r="DQ24" s="42">
        <f t="shared" si="69"/>
        <v>135.4709</v>
      </c>
      <c r="DR24" s="42">
        <f t="shared" si="69"/>
        <v>135.4709</v>
      </c>
      <c r="DS24" s="42">
        <f t="shared" si="69"/>
        <v>135.50899999999999</v>
      </c>
      <c r="DT24" s="42">
        <f t="shared" si="69"/>
        <v>135.53440000000001</v>
      </c>
      <c r="DU24" s="42">
        <f t="shared" si="69"/>
        <v>135.24229999999997</v>
      </c>
      <c r="DV24" s="42">
        <f t="shared" ref="DV24:EE29" si="70">AT24*25.4</f>
        <v>135.11529999999999</v>
      </c>
      <c r="DW24" s="42">
        <f t="shared" si="70"/>
        <v>135.42009999999999</v>
      </c>
      <c r="DX24" s="42">
        <f t="shared" si="70"/>
        <v>135.53440000000001</v>
      </c>
      <c r="DY24" s="42">
        <f t="shared" si="70"/>
        <v>135.255</v>
      </c>
      <c r="DZ24" s="42">
        <f t="shared" si="70"/>
        <v>135.28039999999999</v>
      </c>
      <c r="EA24" s="42">
        <f t="shared" si="70"/>
        <v>135.14069999999998</v>
      </c>
      <c r="EB24" s="42">
        <f t="shared" si="70"/>
        <v>135.22959999999998</v>
      </c>
      <c r="EC24" s="42">
        <f t="shared" si="70"/>
        <v>135.06449999999998</v>
      </c>
      <c r="ED24" s="42">
        <f t="shared" si="70"/>
        <v>135.14069999999998</v>
      </c>
      <c r="EE24" s="42">
        <f t="shared" si="70"/>
        <v>135.11529999999999</v>
      </c>
      <c r="EF24" s="42">
        <f t="shared" si="65"/>
        <v>134.9248</v>
      </c>
      <c r="EG24" s="42">
        <f t="shared" si="65"/>
        <v>135.22959999999998</v>
      </c>
      <c r="EH24" s="42">
        <f t="shared" si="65"/>
        <v>134.96289999999999</v>
      </c>
      <c r="EI24" s="42">
        <f t="shared" si="65"/>
        <v>135.0264</v>
      </c>
      <c r="EJ24" s="42">
        <f t="shared" si="65"/>
        <v>134.97559999999999</v>
      </c>
      <c r="EK24" s="42">
        <f t="shared" si="65"/>
        <v>135.1788</v>
      </c>
      <c r="EL24" s="42">
        <f t="shared" si="65"/>
        <v>135.06449999999998</v>
      </c>
      <c r="EM24" s="42">
        <f t="shared" si="65"/>
        <v>135.1661</v>
      </c>
      <c r="EN24" s="42">
        <f t="shared" si="65"/>
        <v>135.1661</v>
      </c>
      <c r="EO24" s="42">
        <f t="shared" si="65"/>
        <v>135.1026</v>
      </c>
      <c r="EP24" s="42">
        <f t="shared" si="65"/>
        <v>135.14069999999998</v>
      </c>
      <c r="EQ24" s="42">
        <f t="shared" si="65"/>
        <v>135.1026</v>
      </c>
      <c r="ER24" s="42">
        <f t="shared" si="65"/>
        <v>135.06449999999998</v>
      </c>
      <c r="ES24" s="42">
        <f t="shared" si="65"/>
        <v>135.03909999999999</v>
      </c>
      <c r="ET24" s="42">
        <f t="shared" si="65"/>
        <v>135.07719999999998</v>
      </c>
      <c r="EU24" s="42">
        <f t="shared" si="65"/>
        <v>135.42009999999999</v>
      </c>
      <c r="EV24" s="42">
        <f t="shared" si="65"/>
        <v>135.1788</v>
      </c>
      <c r="EW24" s="42">
        <f t="shared" si="65"/>
        <v>135.20420000000001</v>
      </c>
      <c r="EX24" s="42">
        <f t="shared" si="65"/>
        <v>135.20420000000001</v>
      </c>
      <c r="EY24" s="42">
        <f t="shared" si="65"/>
        <v>135.20420000000001</v>
      </c>
      <c r="EZ24" s="42">
        <f t="shared" si="65"/>
        <v>135.255</v>
      </c>
      <c r="FA24" s="42">
        <f t="shared" si="61"/>
        <v>135.06449999999998</v>
      </c>
      <c r="FB24" s="42">
        <f t="shared" si="64"/>
        <v>135.04417999999998</v>
      </c>
      <c r="FC24" s="42">
        <f t="shared" si="64"/>
        <v>135.06449999999998</v>
      </c>
      <c r="FD24" s="42">
        <f t="shared" si="64"/>
        <v>135.12799999999999</v>
      </c>
      <c r="FE24" s="42">
        <f t="shared" si="64"/>
        <v>2542.5755599999993</v>
      </c>
      <c r="FF24" s="42">
        <f t="shared" si="64"/>
        <v>2541.2852399999997</v>
      </c>
      <c r="FG24" s="42">
        <f t="shared" si="64"/>
        <v>2543.2207199999998</v>
      </c>
      <c r="FH24" s="42">
        <f t="shared" si="64"/>
        <v>2543.8658799999998</v>
      </c>
      <c r="FI24" s="42">
        <f t="shared" si="64"/>
        <v>2542.5755599999993</v>
      </c>
      <c r="FJ24" s="42">
        <f t="shared" si="64"/>
        <v>2549.0271600000001</v>
      </c>
      <c r="FK24" s="42">
        <f t="shared" si="64"/>
        <v>2544.5110399999999</v>
      </c>
      <c r="FL24" s="42">
        <f t="shared" si="64"/>
        <v>2544.5110399999999</v>
      </c>
      <c r="FM24" s="42">
        <f t="shared" si="64"/>
        <v>2544.5110399999999</v>
      </c>
      <c r="FN24" s="42">
        <f t="shared" si="64"/>
        <v>2543.8658799999998</v>
      </c>
      <c r="FO24" s="42">
        <f t="shared" si="64"/>
        <v>2544.5110399999999</v>
      </c>
      <c r="FP24" s="42">
        <f t="shared" si="64"/>
        <v>2541.9303999999997</v>
      </c>
      <c r="FQ24" s="42">
        <f t="shared" si="64"/>
        <v>3432.2511999999992</v>
      </c>
      <c r="FR24" s="42">
        <f t="shared" si="64"/>
        <v>3431.2834599999996</v>
      </c>
      <c r="FS24" s="42">
        <f t="shared" si="64"/>
        <v>3430.6382999999992</v>
      </c>
      <c r="FT24" s="42">
        <f t="shared" si="64"/>
        <v>3429.9931399999996</v>
      </c>
      <c r="FU24" s="42">
        <f t="shared" si="64"/>
        <v>3430.6382999999992</v>
      </c>
      <c r="FV24" s="42">
        <f t="shared" si="64"/>
        <v>3429.9931399999996</v>
      </c>
      <c r="FW24" s="42">
        <f t="shared" si="64"/>
        <v>3432.8963599999993</v>
      </c>
      <c r="FX24" s="42">
        <f t="shared" si="64"/>
        <v>3429.34798</v>
      </c>
      <c r="FY24" s="42">
        <f t="shared" si="64"/>
        <v>3429.9931399999996</v>
      </c>
      <c r="FZ24" s="42">
        <f t="shared" si="64"/>
        <v>3433.2189399999997</v>
      </c>
      <c r="GA24" s="42">
        <f t="shared" si="64"/>
        <v>3429.6705599999996</v>
      </c>
      <c r="GB24" s="42">
        <f t="shared" si="64"/>
        <v>3432.5737799999993</v>
      </c>
      <c r="GC24" s="42">
        <f t="shared" si="64"/>
        <v>3424.8318600000002</v>
      </c>
      <c r="GD24" s="42">
        <f t="shared" si="64"/>
        <v>3425.4770199999998</v>
      </c>
      <c r="GE24" s="42">
        <f t="shared" si="64"/>
        <v>3427.0899199999999</v>
      </c>
      <c r="GF24" s="42">
        <f t="shared" si="64"/>
        <v>3425.4770199999998</v>
      </c>
      <c r="GG24" s="42">
        <f t="shared" si="64"/>
        <v>3430.6382999999992</v>
      </c>
      <c r="GH24" s="42">
        <f t="shared" si="64"/>
        <v>3429.9931399999996</v>
      </c>
      <c r="GI24" s="42">
        <f t="shared" si="64"/>
        <v>3430.3157199999996</v>
      </c>
      <c r="GJ24" s="42">
        <f t="shared" si="64"/>
        <v>3432.5737799999993</v>
      </c>
      <c r="GK24" s="42">
        <f t="shared" si="63"/>
        <v>3431.9286199999997</v>
      </c>
      <c r="GL24" s="42">
        <f t="shared" si="63"/>
        <v>1543.8678799999996</v>
      </c>
      <c r="GM24" s="42">
        <f t="shared" si="63"/>
        <v>3431.2834599999996</v>
      </c>
      <c r="GN24" s="42">
        <f t="shared" si="63"/>
        <v>3431.9286199999997</v>
      </c>
      <c r="GO24" s="42">
        <f t="shared" si="63"/>
        <v>3432.2511999999992</v>
      </c>
      <c r="GP24" s="42">
        <f t="shared" si="63"/>
        <v>3430.3157199999996</v>
      </c>
      <c r="GQ24" s="42">
        <f t="shared" si="63"/>
        <v>3438.38022</v>
      </c>
      <c r="GR24" s="42">
        <f t="shared" si="63"/>
        <v>3440.9608599999997</v>
      </c>
      <c r="GS24" s="42">
        <f t="shared" si="63"/>
        <v>3440.9608599999997</v>
      </c>
      <c r="GT24" s="42">
        <f t="shared" si="63"/>
        <v>3441.9285999999993</v>
      </c>
      <c r="GU24" s="42">
        <f t="shared" si="63"/>
        <v>3442.5737599999998</v>
      </c>
      <c r="GV24" s="42">
        <f t="shared" si="63"/>
        <v>3435.1544199999989</v>
      </c>
      <c r="GW24" s="42">
        <f t="shared" si="63"/>
        <v>3431.9286199999997</v>
      </c>
      <c r="GX24" s="42">
        <f t="shared" si="63"/>
        <v>3439.6705399999996</v>
      </c>
      <c r="GY24" s="42">
        <f t="shared" si="63"/>
        <v>3442.5737599999998</v>
      </c>
      <c r="GZ24" s="42">
        <f t="shared" si="63"/>
        <v>3435.4769999999999</v>
      </c>
      <c r="HA24" s="42">
        <f t="shared" si="63"/>
        <v>3436.1221599999994</v>
      </c>
      <c r="HB24" s="42">
        <f t="shared" si="63"/>
        <v>3432.5737799999993</v>
      </c>
      <c r="HC24" s="42">
        <f t="shared" si="63"/>
        <v>3434.8318399999994</v>
      </c>
      <c r="HD24" s="42">
        <f t="shared" si="63"/>
        <v>3430.6382999999992</v>
      </c>
    </row>
    <row r="25" spans="1:212">
      <c r="A25" s="1239" t="s">
        <v>648</v>
      </c>
      <c r="B25" s="1240"/>
      <c r="C25" s="147">
        <v>2.5019</v>
      </c>
      <c r="D25" s="156">
        <v>2.5127999999999999</v>
      </c>
      <c r="E25" s="156">
        <v>2.4988000000000001</v>
      </c>
      <c r="F25" s="156">
        <v>2.4956999999999998</v>
      </c>
      <c r="G25" s="156">
        <v>2.5038999999999998</v>
      </c>
      <c r="H25" s="156">
        <v>2.5</v>
      </c>
      <c r="I25" s="156">
        <v>2.5053000000000001</v>
      </c>
      <c r="J25" s="156">
        <v>2.4889999999999999</v>
      </c>
      <c r="K25" s="156">
        <v>2.516</v>
      </c>
      <c r="L25" s="156">
        <v>2.5148000000000001</v>
      </c>
      <c r="M25" s="156">
        <v>2.4950000000000001</v>
      </c>
      <c r="N25" s="156">
        <v>2.4887000000000001</v>
      </c>
      <c r="O25" s="282">
        <v>2.516</v>
      </c>
      <c r="P25" s="282">
        <v>2.5207000000000002</v>
      </c>
      <c r="Q25" s="282">
        <v>2.4923000000000002</v>
      </c>
      <c r="R25" s="282">
        <v>2.5190999999999999</v>
      </c>
      <c r="S25" s="282">
        <v>2.5072000000000001</v>
      </c>
      <c r="T25" s="282">
        <v>2.5207000000000002</v>
      </c>
      <c r="U25" s="282">
        <v>2.5093000000000001</v>
      </c>
      <c r="V25" s="282">
        <v>2.5076000000000001</v>
      </c>
      <c r="W25" s="282">
        <v>2.5081000000000002</v>
      </c>
      <c r="X25" s="282">
        <v>2.5272999999999999</v>
      </c>
      <c r="Y25" s="282">
        <v>2.5154000000000001</v>
      </c>
      <c r="Z25" s="282">
        <v>2.5032999999999999</v>
      </c>
      <c r="AA25" s="282">
        <v>2.5152999999999999</v>
      </c>
      <c r="AB25" s="282">
        <v>2.5329999999999999</v>
      </c>
      <c r="AC25" s="282">
        <v>2.5232999999999999</v>
      </c>
      <c r="AD25" s="282">
        <v>2.5282</v>
      </c>
      <c r="AE25" s="282">
        <v>2.5194999999999999</v>
      </c>
      <c r="AF25" s="282">
        <v>2.5024000000000002</v>
      </c>
      <c r="AG25" s="282">
        <v>2.4150999999999998</v>
      </c>
      <c r="AH25" s="282">
        <v>2.4085000000000001</v>
      </c>
      <c r="AI25" s="282">
        <v>2.3929999999999998</v>
      </c>
      <c r="AJ25" s="282">
        <v>2.4051999999999998</v>
      </c>
      <c r="AK25" s="282">
        <v>3.3847</v>
      </c>
      <c r="AL25" s="282">
        <v>2.3984000000000001</v>
      </c>
      <c r="AM25" s="282">
        <v>2.4062999999999999</v>
      </c>
      <c r="AN25" s="282">
        <v>2.3929999999999998</v>
      </c>
      <c r="AO25" s="282">
        <v>2.4018000000000002</v>
      </c>
      <c r="AP25" s="282">
        <v>2.3965999999999998</v>
      </c>
      <c r="AQ25" s="282">
        <v>2.4068999999999998</v>
      </c>
      <c r="AR25" s="282">
        <v>2.4033000000000002</v>
      </c>
      <c r="AS25" s="282">
        <v>2.3976000000000002</v>
      </c>
      <c r="AT25" s="282">
        <v>2.4043999999999999</v>
      </c>
      <c r="AU25" s="282">
        <v>2.3679000000000001</v>
      </c>
      <c r="AV25" s="282">
        <v>2.4216000000000002</v>
      </c>
      <c r="AW25" s="282">
        <v>2.4020999999999999</v>
      </c>
      <c r="AX25" s="282">
        <v>2.4039000000000001</v>
      </c>
      <c r="AY25" s="282">
        <v>2.4020999999999999</v>
      </c>
      <c r="AZ25" s="282">
        <v>2.4003000000000001</v>
      </c>
      <c r="BA25" s="282">
        <v>2.4157999999999999</v>
      </c>
      <c r="BB25" s="282">
        <v>2.3967000000000001</v>
      </c>
      <c r="BC25" s="282">
        <v>2.4032</v>
      </c>
      <c r="BD25" s="282">
        <v>2.3894000000000002</v>
      </c>
      <c r="BE25" s="282">
        <v>2.5133999999999999</v>
      </c>
      <c r="BF25" s="282">
        <v>2.5255999999999998</v>
      </c>
      <c r="BG25" s="282">
        <v>2.5185</v>
      </c>
      <c r="BH25" s="282">
        <v>2.5139999999999998</v>
      </c>
      <c r="BI25" s="282">
        <v>2.5230000000000001</v>
      </c>
      <c r="BJ25" s="282">
        <v>2.5230999999999999</v>
      </c>
      <c r="BK25" s="282">
        <v>2.5217000000000001</v>
      </c>
      <c r="BL25" s="282">
        <v>2.4984999999999999</v>
      </c>
      <c r="BM25" s="282">
        <v>2.5097</v>
      </c>
      <c r="BN25" s="282">
        <v>2.5085999999999999</v>
      </c>
      <c r="BO25" s="282">
        <v>2.5131999999999999</v>
      </c>
      <c r="BP25" s="282">
        <v>2.4990000000000001</v>
      </c>
      <c r="BQ25" s="282">
        <v>2.5076000000000001</v>
      </c>
      <c r="BR25" s="282">
        <v>2.5084</v>
      </c>
      <c r="BS25" s="282">
        <v>2.5102000000000002</v>
      </c>
      <c r="BT25" s="282">
        <v>2.4041999999999999</v>
      </c>
      <c r="BU25" s="282">
        <v>2.5127000000000002</v>
      </c>
      <c r="BV25" s="282">
        <v>2.52</v>
      </c>
      <c r="BW25" s="282">
        <v>2.5122</v>
      </c>
      <c r="BX25" s="282">
        <v>2.5230999999999999</v>
      </c>
      <c r="BY25" s="282">
        <v>2.4956</v>
      </c>
      <c r="BZ25" s="282">
        <v>2.5135000000000001</v>
      </c>
      <c r="CA25" s="282">
        <v>2.516</v>
      </c>
      <c r="CB25" s="282">
        <v>2.5163000000000002</v>
      </c>
      <c r="CC25" s="282">
        <v>2.4841000000000002</v>
      </c>
      <c r="CD25" s="41">
        <f t="shared" si="5"/>
        <v>63.548259999999999</v>
      </c>
      <c r="CE25" s="42">
        <f t="shared" si="6"/>
        <v>63.825119999999991</v>
      </c>
      <c r="CF25" s="42">
        <f t="shared" si="7"/>
        <v>63.469520000000003</v>
      </c>
      <c r="CG25" s="42">
        <f t="shared" si="8"/>
        <v>63.390779999999992</v>
      </c>
      <c r="CH25" s="42">
        <f t="shared" si="9"/>
        <v>63.599059999999994</v>
      </c>
      <c r="CI25" s="42">
        <f t="shared" si="10"/>
        <v>63.5</v>
      </c>
      <c r="CJ25" s="42">
        <f t="shared" si="11"/>
        <v>63.634619999999998</v>
      </c>
      <c r="CK25" s="42">
        <f t="shared" si="12"/>
        <v>63.22059999999999</v>
      </c>
      <c r="CL25" s="42">
        <f t="shared" si="13"/>
        <v>63.906399999999998</v>
      </c>
      <c r="CM25" s="42">
        <f t="shared" si="14"/>
        <v>63.875920000000001</v>
      </c>
      <c r="CN25" s="42">
        <f t="shared" si="15"/>
        <v>63.372999999999998</v>
      </c>
      <c r="CO25" s="42">
        <f t="shared" si="16"/>
        <v>63.212980000000002</v>
      </c>
      <c r="CP25" s="42">
        <f t="shared" si="66"/>
        <v>63.906399999999998</v>
      </c>
      <c r="CQ25" s="42">
        <f t="shared" si="66"/>
        <v>64.025779999999997</v>
      </c>
      <c r="CR25" s="42">
        <f t="shared" si="66"/>
        <v>63.30442</v>
      </c>
      <c r="CS25" s="42">
        <f t="shared" si="67"/>
        <v>63.985139999999994</v>
      </c>
      <c r="CT25" s="42">
        <f t="shared" si="67"/>
        <v>63.682879999999997</v>
      </c>
      <c r="CU25" s="42">
        <f t="shared" si="67"/>
        <v>64.025779999999997</v>
      </c>
      <c r="CV25" s="42">
        <f t="shared" si="67"/>
        <v>63.736219999999996</v>
      </c>
      <c r="CW25" s="42">
        <f t="shared" si="67"/>
        <v>63.693039999999996</v>
      </c>
      <c r="CX25" s="42">
        <f t="shared" si="67"/>
        <v>63.705739999999999</v>
      </c>
      <c r="CY25" s="42">
        <f t="shared" si="67"/>
        <v>64.193419999999989</v>
      </c>
      <c r="CZ25" s="42">
        <f t="shared" si="67"/>
        <v>63.891159999999999</v>
      </c>
      <c r="DA25" s="42">
        <f t="shared" si="67"/>
        <v>63.583819999999996</v>
      </c>
      <c r="DB25" s="42">
        <f t="shared" si="67"/>
        <v>63.888619999999996</v>
      </c>
      <c r="DC25" s="42">
        <f t="shared" si="67"/>
        <v>64.338200000000001</v>
      </c>
      <c r="DD25" s="42">
        <f t="shared" si="67"/>
        <v>64.091819999999998</v>
      </c>
      <c r="DE25" s="42">
        <f t="shared" si="67"/>
        <v>64.216279999999998</v>
      </c>
      <c r="DF25" s="42">
        <f t="shared" si="67"/>
        <v>63.995299999999993</v>
      </c>
      <c r="DG25" s="42">
        <f t="shared" si="67"/>
        <v>63.560960000000001</v>
      </c>
      <c r="DH25" s="42">
        <f t="shared" si="35"/>
        <v>60.690760000000004</v>
      </c>
      <c r="DI25" s="42">
        <f t="shared" si="68"/>
        <v>61.34353999999999</v>
      </c>
      <c r="DJ25" s="42">
        <f t="shared" si="68"/>
        <v>61.175899999999999</v>
      </c>
      <c r="DK25" s="42">
        <f>AI26*25.4</f>
        <v>4.8132999999999999</v>
      </c>
      <c r="DL25" s="42">
        <f t="shared" si="69"/>
        <v>61.092079999999989</v>
      </c>
      <c r="DM25" s="42">
        <f t="shared" si="69"/>
        <v>85.971379999999996</v>
      </c>
      <c r="DN25" s="42">
        <f t="shared" si="69"/>
        <v>60.919359999999998</v>
      </c>
      <c r="DO25" s="42">
        <f t="shared" si="69"/>
        <v>61.120019999999997</v>
      </c>
      <c r="DP25" s="42">
        <f t="shared" si="69"/>
        <v>60.782199999999989</v>
      </c>
      <c r="DQ25" s="42">
        <f t="shared" si="69"/>
        <v>61.005720000000004</v>
      </c>
      <c r="DR25" s="42">
        <f t="shared" si="69"/>
        <v>60.873639999999995</v>
      </c>
      <c r="DS25" s="42">
        <f t="shared" si="69"/>
        <v>61.135259999999995</v>
      </c>
      <c r="DT25" s="42">
        <f t="shared" si="69"/>
        <v>61.043820000000004</v>
      </c>
      <c r="DU25" s="42">
        <f t="shared" si="69"/>
        <v>60.899039999999999</v>
      </c>
      <c r="DV25" s="42">
        <f t="shared" si="70"/>
        <v>61.07175999999999</v>
      </c>
      <c r="DW25" s="42">
        <f t="shared" si="70"/>
        <v>60.144660000000002</v>
      </c>
      <c r="DX25" s="42">
        <f t="shared" si="70"/>
        <v>61.50864</v>
      </c>
      <c r="DY25" s="42">
        <f t="shared" si="70"/>
        <v>61.013339999999992</v>
      </c>
      <c r="DZ25" s="42">
        <f t="shared" si="70"/>
        <v>61.059060000000002</v>
      </c>
      <c r="EA25" s="42">
        <f t="shared" si="70"/>
        <v>61.013339999999992</v>
      </c>
      <c r="EB25" s="42">
        <f t="shared" si="70"/>
        <v>60.967619999999997</v>
      </c>
      <c r="EC25" s="42">
        <f t="shared" si="70"/>
        <v>61.361319999999992</v>
      </c>
      <c r="ED25" s="42">
        <f t="shared" si="70"/>
        <v>60.876179999999998</v>
      </c>
      <c r="EE25" s="42">
        <f t="shared" si="70"/>
        <v>61.041279999999993</v>
      </c>
      <c r="EF25" s="42">
        <f t="shared" si="65"/>
        <v>63.84035999999999</v>
      </c>
      <c r="EG25" s="42">
        <f t="shared" si="65"/>
        <v>64.150239999999997</v>
      </c>
      <c r="EH25" s="42">
        <f t="shared" si="65"/>
        <v>63.969899999999996</v>
      </c>
      <c r="EI25" s="42">
        <f t="shared" si="65"/>
        <v>63.855599999999988</v>
      </c>
      <c r="EJ25" s="42">
        <f t="shared" si="65"/>
        <v>64.084199999999996</v>
      </c>
      <c r="EK25" s="42">
        <f t="shared" si="65"/>
        <v>64.086739999999992</v>
      </c>
      <c r="EL25" s="42">
        <f t="shared" si="65"/>
        <v>64.051180000000002</v>
      </c>
      <c r="EM25" s="42">
        <f t="shared" si="65"/>
        <v>63.461899999999993</v>
      </c>
      <c r="EN25" s="42">
        <f t="shared" si="65"/>
        <v>63.746379999999995</v>
      </c>
      <c r="EO25" s="42">
        <f t="shared" si="65"/>
        <v>63.718439999999994</v>
      </c>
      <c r="EP25" s="42">
        <f t="shared" si="65"/>
        <v>63.83527999999999</v>
      </c>
      <c r="EQ25" s="42">
        <f t="shared" si="65"/>
        <v>63.474600000000002</v>
      </c>
      <c r="ER25" s="42">
        <f t="shared" si="65"/>
        <v>63.693039999999996</v>
      </c>
      <c r="ES25" s="42">
        <f t="shared" si="65"/>
        <v>63.713359999999994</v>
      </c>
      <c r="ET25" s="42">
        <f t="shared" si="65"/>
        <v>63.759080000000004</v>
      </c>
      <c r="EU25" s="42">
        <f t="shared" si="65"/>
        <v>61.066679999999991</v>
      </c>
      <c r="EV25" s="42">
        <f t="shared" si="65"/>
        <v>63.822580000000002</v>
      </c>
      <c r="EW25" s="42">
        <f t="shared" si="65"/>
        <v>64.007999999999996</v>
      </c>
      <c r="EX25" s="42">
        <f t="shared" si="65"/>
        <v>63.809879999999993</v>
      </c>
      <c r="EY25" s="42">
        <f t="shared" si="65"/>
        <v>64.086739999999992</v>
      </c>
      <c r="EZ25" s="42">
        <f t="shared" si="65"/>
        <v>63.388239999999996</v>
      </c>
      <c r="FA25" s="42">
        <f t="shared" si="61"/>
        <v>63.8429</v>
      </c>
      <c r="FB25" s="42">
        <f t="shared" si="64"/>
        <v>63.906399999999998</v>
      </c>
      <c r="FC25" s="42">
        <f t="shared" si="64"/>
        <v>63.914020000000001</v>
      </c>
      <c r="FD25" s="42">
        <f t="shared" si="64"/>
        <v>63.096139999999998</v>
      </c>
      <c r="FE25" s="42">
        <f t="shared" si="64"/>
        <v>1614.1258039999998</v>
      </c>
      <c r="FF25" s="42">
        <f t="shared" si="64"/>
        <v>1621.1580479999998</v>
      </c>
      <c r="FG25" s="42">
        <f t="shared" si="64"/>
        <v>1612.125808</v>
      </c>
      <c r="FH25" s="42">
        <f t="shared" si="64"/>
        <v>1610.1258119999998</v>
      </c>
      <c r="FI25" s="42">
        <f t="shared" si="64"/>
        <v>1615.4161239999999</v>
      </c>
      <c r="FJ25" s="42">
        <f t="shared" si="64"/>
        <v>1612.8999999999999</v>
      </c>
      <c r="FK25" s="42">
        <f t="shared" si="64"/>
        <v>1616.3193479999998</v>
      </c>
      <c r="FL25" s="42">
        <f t="shared" si="64"/>
        <v>1605.8032399999997</v>
      </c>
      <c r="FM25" s="42">
        <f t="shared" si="64"/>
        <v>1623.2225599999999</v>
      </c>
      <c r="FN25" s="42">
        <f t="shared" si="64"/>
        <v>1622.4483679999998</v>
      </c>
      <c r="FO25" s="42">
        <f t="shared" si="64"/>
        <v>1609.6741999999999</v>
      </c>
      <c r="FP25" s="42">
        <f t="shared" si="64"/>
        <v>1605.609692</v>
      </c>
      <c r="FQ25" s="42">
        <f t="shared" si="64"/>
        <v>1623.2225599999999</v>
      </c>
      <c r="FR25" s="42">
        <f t="shared" si="64"/>
        <v>1626.2548119999999</v>
      </c>
      <c r="FS25" s="42">
        <f t="shared" si="64"/>
        <v>1607.932268</v>
      </c>
      <c r="FT25" s="42">
        <f t="shared" si="64"/>
        <v>1625.2225559999997</v>
      </c>
      <c r="FU25" s="42">
        <f t="shared" si="64"/>
        <v>1617.5451519999999</v>
      </c>
      <c r="FV25" s="42">
        <f t="shared" si="64"/>
        <v>1626.2548119999999</v>
      </c>
      <c r="FW25" s="42">
        <f t="shared" si="64"/>
        <v>1618.8999879999999</v>
      </c>
      <c r="FX25" s="42">
        <f t="shared" si="64"/>
        <v>1617.8032159999998</v>
      </c>
      <c r="FY25" s="42">
        <f t="shared" si="64"/>
        <v>1618.1257959999998</v>
      </c>
      <c r="FZ25" s="42">
        <f t="shared" si="64"/>
        <v>1630.5128679999996</v>
      </c>
      <c r="GA25" s="42">
        <f t="shared" si="64"/>
        <v>1622.835464</v>
      </c>
      <c r="GB25" s="42">
        <f t="shared" si="64"/>
        <v>1615.0290279999997</v>
      </c>
      <c r="GC25" s="42">
        <f t="shared" si="64"/>
        <v>1622.7709479999999</v>
      </c>
      <c r="GD25" s="42">
        <f t="shared" si="64"/>
        <v>1634.19028</v>
      </c>
      <c r="GE25" s="42">
        <f t="shared" si="64"/>
        <v>1627.9322279999999</v>
      </c>
      <c r="GF25" s="42">
        <f t="shared" si="64"/>
        <v>1631.0935119999999</v>
      </c>
      <c r="GG25" s="42">
        <f t="shared" si="64"/>
        <v>1625.4806199999998</v>
      </c>
      <c r="GH25" s="42">
        <f t="shared" si="64"/>
        <v>1614.448384</v>
      </c>
      <c r="GI25" s="42">
        <f t="shared" si="64"/>
        <v>1541.545304</v>
      </c>
      <c r="GJ25" s="42">
        <f t="shared" si="64"/>
        <v>1558.1259159999997</v>
      </c>
      <c r="GK25" s="42">
        <f t="shared" si="63"/>
        <v>1553.8678599999998</v>
      </c>
      <c r="GL25" s="42">
        <f t="shared" si="63"/>
        <v>122.25782</v>
      </c>
      <c r="GM25" s="42">
        <f t="shared" si="63"/>
        <v>1551.7388319999995</v>
      </c>
      <c r="GN25" s="42">
        <f t="shared" si="63"/>
        <v>2183.6730519999996</v>
      </c>
      <c r="GO25" s="42">
        <f t="shared" si="63"/>
        <v>1547.3517439999998</v>
      </c>
      <c r="GP25" s="42">
        <f t="shared" si="63"/>
        <v>1552.4485079999997</v>
      </c>
      <c r="GQ25" s="42">
        <f t="shared" si="63"/>
        <v>1543.8678799999996</v>
      </c>
      <c r="GR25" s="42">
        <f t="shared" si="63"/>
        <v>1549.545288</v>
      </c>
      <c r="GS25" s="42">
        <f t="shared" si="63"/>
        <v>1546.1904559999998</v>
      </c>
      <c r="GT25" s="42">
        <f t="shared" si="63"/>
        <v>1552.8356039999999</v>
      </c>
      <c r="GU25" s="42">
        <f t="shared" si="63"/>
        <v>1550.5130280000001</v>
      </c>
      <c r="GV25" s="42">
        <f t="shared" si="63"/>
        <v>1546.8356159999998</v>
      </c>
      <c r="GW25" s="42">
        <f t="shared" si="63"/>
        <v>1551.2227039999996</v>
      </c>
      <c r="GX25" s="42">
        <f t="shared" si="63"/>
        <v>1527.674364</v>
      </c>
      <c r="GY25" s="42">
        <f t="shared" si="63"/>
        <v>1562.3194559999999</v>
      </c>
      <c r="GZ25" s="42">
        <f t="shared" si="63"/>
        <v>1549.7388359999998</v>
      </c>
      <c r="HA25" s="42">
        <f t="shared" si="63"/>
        <v>1550.900124</v>
      </c>
      <c r="HB25" s="42">
        <f t="shared" si="63"/>
        <v>1549.7388359999998</v>
      </c>
      <c r="HC25" s="42">
        <f t="shared" si="63"/>
        <v>1548.5775479999998</v>
      </c>
      <c r="HD25" s="42">
        <f t="shared" si="63"/>
        <v>1558.5775279999998</v>
      </c>
    </row>
    <row r="26" spans="1:212">
      <c r="A26" s="1239" t="s">
        <v>650</v>
      </c>
      <c r="B26" s="1240"/>
      <c r="C26" s="147">
        <v>0.17</v>
      </c>
      <c r="D26" s="156">
        <v>0.15609999999999999</v>
      </c>
      <c r="E26" s="156">
        <v>0.24959999999999999</v>
      </c>
      <c r="F26" s="156">
        <v>0.2467</v>
      </c>
      <c r="G26" s="156">
        <v>0.2311</v>
      </c>
      <c r="H26" s="156">
        <v>0.23039999999999999</v>
      </c>
      <c r="I26" s="156">
        <v>0.26910000000000001</v>
      </c>
      <c r="J26" s="156">
        <v>0.24440000000000001</v>
      </c>
      <c r="K26" s="156">
        <v>0.28710000000000002</v>
      </c>
      <c r="L26" s="156">
        <v>0.27639999999999998</v>
      </c>
      <c r="M26" s="156">
        <v>0.23080000000000001</v>
      </c>
      <c r="N26" s="156">
        <v>0.25779999999999997</v>
      </c>
      <c r="O26" s="282">
        <v>0.10639999999999999</v>
      </c>
      <c r="P26" s="282">
        <v>0.17799999999999999</v>
      </c>
      <c r="Q26" s="282">
        <v>0.17699999999999999</v>
      </c>
      <c r="R26" s="282">
        <v>0.1457</v>
      </c>
      <c r="S26" s="282">
        <v>0.1603</v>
      </c>
      <c r="T26" s="282">
        <v>0.1726</v>
      </c>
      <c r="U26" s="282">
        <v>0.13469999999999999</v>
      </c>
      <c r="V26" s="282">
        <v>0.1404</v>
      </c>
      <c r="W26" s="282">
        <v>0.19109999999999999</v>
      </c>
      <c r="X26" s="282">
        <v>0.16600000000000001</v>
      </c>
      <c r="Y26" s="282">
        <v>0.17630000000000001</v>
      </c>
      <c r="Z26" s="282">
        <v>0.188</v>
      </c>
      <c r="AA26" s="282">
        <v>0.15959999999999999</v>
      </c>
      <c r="AB26" s="282">
        <v>0.29220000000000002</v>
      </c>
      <c r="AC26" s="282">
        <v>0.15690000000000001</v>
      </c>
      <c r="AD26" s="282">
        <v>0.31879999999999997</v>
      </c>
      <c r="AE26" s="282">
        <v>0.2041</v>
      </c>
      <c r="AF26" s="282">
        <v>0.19189999999999999</v>
      </c>
      <c r="AG26" s="282">
        <v>7.85E-2</v>
      </c>
      <c r="AH26" s="282">
        <v>0.1822</v>
      </c>
      <c r="AI26" s="282">
        <v>0.1895</v>
      </c>
      <c r="AJ26" s="282">
        <v>0.1139</v>
      </c>
      <c r="AK26" s="282">
        <v>0.16500000000000001</v>
      </c>
      <c r="AL26" s="282">
        <v>0.16470000000000001</v>
      </c>
      <c r="AM26" s="282">
        <v>7.2900000000000006E-2</v>
      </c>
      <c r="AN26" s="282">
        <v>7.6200000000000004E-2</v>
      </c>
      <c r="AO26" s="282">
        <v>4.2000000000000003E-2</v>
      </c>
      <c r="AP26" s="282">
        <v>7.9899999999999999E-2</v>
      </c>
      <c r="AQ26" s="282">
        <v>0.2</v>
      </c>
      <c r="AR26" s="282">
        <v>0.1153</v>
      </c>
      <c r="AS26" s="282">
        <v>3.4099999999999998E-2</v>
      </c>
      <c r="AT26" s="282">
        <v>0.10580000000000001</v>
      </c>
      <c r="AU26" s="282">
        <v>2.46E-2</v>
      </c>
      <c r="AV26" s="282">
        <v>0.1757</v>
      </c>
      <c r="AW26" s="282">
        <v>0.1091</v>
      </c>
      <c r="AX26" s="282">
        <v>0.1236</v>
      </c>
      <c r="AY26" s="282">
        <v>7.1300000000000002E-2</v>
      </c>
      <c r="AZ26" s="282">
        <v>8.43E-2</v>
      </c>
      <c r="BA26" s="282">
        <v>0.1245</v>
      </c>
      <c r="BB26" s="282">
        <v>0.1062</v>
      </c>
      <c r="BC26" s="282">
        <v>0.1827</v>
      </c>
      <c r="BD26" s="282">
        <v>3.7499999999999999E-2</v>
      </c>
      <c r="BE26" s="282">
        <v>0.13139999999999999</v>
      </c>
      <c r="BF26" s="282">
        <v>0.1719</v>
      </c>
      <c r="BG26" s="282">
        <v>0.22090000000000001</v>
      </c>
      <c r="BH26" s="282">
        <v>0.1789</v>
      </c>
      <c r="BI26" s="282">
        <v>0.23960000000000001</v>
      </c>
      <c r="BJ26" s="282">
        <v>0.25140000000000001</v>
      </c>
      <c r="BK26" s="282">
        <v>0.22450000000000001</v>
      </c>
      <c r="BL26" s="282">
        <v>0.14849999999999999</v>
      </c>
      <c r="BM26" s="282">
        <v>0.19270000000000001</v>
      </c>
      <c r="BN26" s="282">
        <v>0.1532</v>
      </c>
      <c r="BO26" s="282">
        <v>0.25819999999999999</v>
      </c>
      <c r="BP26" s="457">
        <v>0.16889999999999999</v>
      </c>
      <c r="BQ26" s="282">
        <v>0.28620000000000001</v>
      </c>
      <c r="BR26" s="282">
        <v>0.15840000000000001</v>
      </c>
      <c r="BS26" s="282">
        <v>0.26950000000000002</v>
      </c>
      <c r="BT26" s="282">
        <v>0.1285</v>
      </c>
      <c r="BU26" s="282">
        <v>0.23680000000000001</v>
      </c>
      <c r="BV26" s="282">
        <v>0.25900000000000001</v>
      </c>
      <c r="BW26" s="282">
        <v>0.15</v>
      </c>
      <c r="BX26" s="282">
        <v>0.2167</v>
      </c>
      <c r="BY26" s="282">
        <v>0.1371</v>
      </c>
      <c r="BZ26" s="282">
        <v>0.28670000000000001</v>
      </c>
      <c r="CA26" s="282">
        <v>9.69E-2</v>
      </c>
      <c r="CB26" s="282">
        <v>0.29249999999999998</v>
      </c>
      <c r="CC26" s="282">
        <v>0.115</v>
      </c>
      <c r="CD26" s="41">
        <f t="shared" si="5"/>
        <v>4.3180000000000005</v>
      </c>
      <c r="CE26" s="42">
        <f t="shared" si="6"/>
        <v>3.9649399999999995</v>
      </c>
      <c r="CF26" s="42">
        <f t="shared" si="7"/>
        <v>6.3398399999999997</v>
      </c>
      <c r="CG26" s="42">
        <f t="shared" si="8"/>
        <v>6.2661799999999994</v>
      </c>
      <c r="CH26" s="42">
        <f t="shared" si="9"/>
        <v>5.8699399999999997</v>
      </c>
      <c r="CI26" s="42">
        <f t="shared" si="10"/>
        <v>5.8521599999999996</v>
      </c>
      <c r="CJ26" s="42">
        <f t="shared" si="11"/>
        <v>6.83514</v>
      </c>
      <c r="CK26" s="42">
        <f t="shared" si="12"/>
        <v>6.2077599999999995</v>
      </c>
      <c r="CL26" s="42">
        <f t="shared" si="13"/>
        <v>7.2923400000000003</v>
      </c>
      <c r="CM26" s="42">
        <f t="shared" si="14"/>
        <v>7.0205599999999988</v>
      </c>
      <c r="CN26" s="42">
        <f t="shared" si="15"/>
        <v>5.8623199999999995</v>
      </c>
      <c r="CO26" s="42">
        <f t="shared" si="16"/>
        <v>6.5481199999999991</v>
      </c>
      <c r="CP26" s="42">
        <f t="shared" si="66"/>
        <v>2.7025599999999996</v>
      </c>
      <c r="CQ26" s="42">
        <f t="shared" si="66"/>
        <v>4.5211999999999994</v>
      </c>
      <c r="CR26" s="42">
        <f t="shared" si="66"/>
        <v>4.4957999999999991</v>
      </c>
      <c r="CS26" s="42">
        <f t="shared" si="67"/>
        <v>3.7007799999999995</v>
      </c>
      <c r="CT26" s="42">
        <f t="shared" si="67"/>
        <v>4.0716199999999994</v>
      </c>
      <c r="CU26" s="42">
        <f t="shared" si="67"/>
        <v>4.3840399999999997</v>
      </c>
      <c r="CV26" s="42">
        <f t="shared" si="67"/>
        <v>3.4213799999999996</v>
      </c>
      <c r="CW26" s="42">
        <f t="shared" si="67"/>
        <v>3.5661599999999996</v>
      </c>
      <c r="CX26" s="42">
        <f t="shared" si="67"/>
        <v>4.8539399999999997</v>
      </c>
      <c r="CY26" s="42">
        <f t="shared" si="67"/>
        <v>4.2164000000000001</v>
      </c>
      <c r="CZ26" s="42">
        <f t="shared" si="67"/>
        <v>4.4780199999999999</v>
      </c>
      <c r="DA26" s="42">
        <f t="shared" si="67"/>
        <v>4.7751999999999999</v>
      </c>
      <c r="DB26" s="42">
        <f t="shared" si="67"/>
        <v>4.0538399999999992</v>
      </c>
      <c r="DC26" s="42">
        <f t="shared" si="67"/>
        <v>7.4218799999999998</v>
      </c>
      <c r="DD26" s="42">
        <f t="shared" si="67"/>
        <v>3.9852600000000002</v>
      </c>
      <c r="DE26" s="42">
        <f t="shared" si="67"/>
        <v>8.0975199999999994</v>
      </c>
      <c r="DF26" s="42">
        <f t="shared" si="67"/>
        <v>5.1841400000000002</v>
      </c>
      <c r="DG26" s="42">
        <f t="shared" si="67"/>
        <v>4.8742599999999996</v>
      </c>
      <c r="DH26" s="42">
        <f t="shared" si="35"/>
        <v>0.9524999999999999</v>
      </c>
      <c r="DI26" s="42">
        <f t="shared" si="68"/>
        <v>1.9939</v>
      </c>
      <c r="DJ26" s="42">
        <f t="shared" si="68"/>
        <v>4.6278799999999993</v>
      </c>
      <c r="DK26" s="42">
        <f>AI27*25.4</f>
        <v>60.89396</v>
      </c>
      <c r="DL26" s="42">
        <f t="shared" si="69"/>
        <v>2.8930599999999997</v>
      </c>
      <c r="DM26" s="42">
        <f t="shared" si="69"/>
        <v>4.1909999999999998</v>
      </c>
      <c r="DN26" s="42">
        <f t="shared" si="69"/>
        <v>4.1833799999999997</v>
      </c>
      <c r="DO26" s="42">
        <f t="shared" si="69"/>
        <v>1.8516600000000001</v>
      </c>
      <c r="DP26" s="42">
        <f t="shared" si="69"/>
        <v>1.9354800000000001</v>
      </c>
      <c r="DQ26" s="42">
        <f t="shared" si="69"/>
        <v>1.0668</v>
      </c>
      <c r="DR26" s="42">
        <f t="shared" si="69"/>
        <v>2.0294599999999998</v>
      </c>
      <c r="DS26" s="42">
        <f t="shared" si="69"/>
        <v>5.08</v>
      </c>
      <c r="DT26" s="42">
        <f t="shared" si="69"/>
        <v>2.92862</v>
      </c>
      <c r="DU26" s="42">
        <f t="shared" si="69"/>
        <v>0.86613999999999991</v>
      </c>
      <c r="DV26" s="42">
        <f t="shared" si="70"/>
        <v>2.6873200000000002</v>
      </c>
      <c r="DW26" s="42">
        <f t="shared" si="70"/>
        <v>0.62483999999999995</v>
      </c>
      <c r="DX26" s="42">
        <f t="shared" si="70"/>
        <v>4.4627799999999995</v>
      </c>
      <c r="DY26" s="42">
        <f t="shared" si="70"/>
        <v>2.7711399999999999</v>
      </c>
      <c r="DZ26" s="42">
        <f t="shared" si="70"/>
        <v>3.13944</v>
      </c>
      <c r="EA26" s="42">
        <f t="shared" si="70"/>
        <v>1.8110199999999999</v>
      </c>
      <c r="EB26" s="42">
        <f t="shared" si="70"/>
        <v>2.1412199999999997</v>
      </c>
      <c r="EC26" s="42">
        <f t="shared" si="70"/>
        <v>3.1622999999999997</v>
      </c>
      <c r="ED26" s="42">
        <f t="shared" si="70"/>
        <v>2.6974800000000001</v>
      </c>
      <c r="EE26" s="42">
        <f t="shared" si="70"/>
        <v>4.6405799999999999</v>
      </c>
      <c r="EF26" s="42">
        <f t="shared" si="65"/>
        <v>3.3375599999999994</v>
      </c>
      <c r="EG26" s="42">
        <f t="shared" si="65"/>
        <v>4.3662599999999996</v>
      </c>
      <c r="EH26" s="42">
        <f t="shared" si="65"/>
        <v>5.6108599999999997</v>
      </c>
      <c r="EI26" s="42">
        <f t="shared" si="65"/>
        <v>4.54406</v>
      </c>
      <c r="EJ26" s="42">
        <f t="shared" si="65"/>
        <v>6.0858400000000001</v>
      </c>
      <c r="EK26" s="42">
        <f t="shared" si="65"/>
        <v>6.3855599999999999</v>
      </c>
      <c r="EL26" s="42">
        <f t="shared" si="65"/>
        <v>5.7023000000000001</v>
      </c>
      <c r="EM26" s="42">
        <f t="shared" si="65"/>
        <v>3.7718999999999996</v>
      </c>
      <c r="EN26" s="42">
        <f t="shared" si="65"/>
        <v>4.8945800000000004</v>
      </c>
      <c r="EO26" s="42">
        <f t="shared" si="65"/>
        <v>3.8912800000000001</v>
      </c>
      <c r="EP26" s="42">
        <f t="shared" si="65"/>
        <v>6.558279999999999</v>
      </c>
      <c r="EQ26" s="42">
        <f t="shared" si="65"/>
        <v>4.2900599999999995</v>
      </c>
      <c r="ER26" s="42">
        <f t="shared" si="65"/>
        <v>7.2694799999999997</v>
      </c>
      <c r="ES26" s="42">
        <f t="shared" si="65"/>
        <v>4.0233600000000003</v>
      </c>
      <c r="ET26" s="42">
        <f t="shared" si="65"/>
        <v>6.8452999999999999</v>
      </c>
      <c r="EU26" s="42">
        <f t="shared" si="65"/>
        <v>3.2639</v>
      </c>
      <c r="EV26" s="42">
        <f t="shared" si="65"/>
        <v>6.0147199999999996</v>
      </c>
      <c r="EW26" s="42">
        <f t="shared" si="65"/>
        <v>6.5785999999999998</v>
      </c>
      <c r="EX26" s="42">
        <f t="shared" si="65"/>
        <v>3.8099999999999996</v>
      </c>
      <c r="EY26" s="42">
        <f t="shared" si="65"/>
        <v>5.5041799999999999</v>
      </c>
      <c r="EZ26" s="42">
        <f t="shared" si="65"/>
        <v>3.4823399999999998</v>
      </c>
      <c r="FA26" s="42">
        <f t="shared" si="61"/>
        <v>7.2821799999999994</v>
      </c>
      <c r="FB26" s="42">
        <f t="shared" si="64"/>
        <v>2.4612599999999998</v>
      </c>
      <c r="FC26" s="42">
        <f t="shared" si="64"/>
        <v>7.4294999999999991</v>
      </c>
      <c r="FD26" s="42">
        <f t="shared" si="64"/>
        <v>2.9209999999999998</v>
      </c>
      <c r="FE26" s="42">
        <f t="shared" si="64"/>
        <v>109.67720000000001</v>
      </c>
      <c r="FF26" s="42">
        <f t="shared" si="64"/>
        <v>100.70947599999998</v>
      </c>
      <c r="FG26" s="42">
        <f t="shared" si="64"/>
        <v>161.03193599999997</v>
      </c>
      <c r="FH26" s="42">
        <f t="shared" si="64"/>
        <v>159.16097199999999</v>
      </c>
      <c r="FI26" s="42">
        <f t="shared" si="64"/>
        <v>149.096476</v>
      </c>
      <c r="FJ26" s="42">
        <f t="shared" si="64"/>
        <v>148.64486399999998</v>
      </c>
      <c r="FK26" s="42">
        <f t="shared" si="64"/>
        <v>173.61255599999998</v>
      </c>
      <c r="FL26" s="42">
        <f t="shared" si="64"/>
        <v>157.67710399999999</v>
      </c>
      <c r="FM26" s="42">
        <f t="shared" si="64"/>
        <v>185.225436</v>
      </c>
      <c r="FN26" s="42">
        <f t="shared" si="64"/>
        <v>178.32222399999995</v>
      </c>
      <c r="FO26" s="42">
        <f t="shared" si="64"/>
        <v>148.90292799999997</v>
      </c>
      <c r="FP26" s="42">
        <f t="shared" si="64"/>
        <v>166.32224799999997</v>
      </c>
      <c r="FQ26" s="42">
        <f t="shared" si="64"/>
        <v>68.645023999999992</v>
      </c>
      <c r="FR26" s="42">
        <f t="shared" si="64"/>
        <v>114.83847999999998</v>
      </c>
      <c r="FS26" s="42">
        <f t="shared" si="64"/>
        <v>114.19331999999997</v>
      </c>
      <c r="FT26" s="42">
        <f t="shared" si="64"/>
        <v>93.999811999999977</v>
      </c>
      <c r="FU26" s="42">
        <f t="shared" si="64"/>
        <v>103.41914799999998</v>
      </c>
      <c r="FV26" s="42">
        <f t="shared" si="64"/>
        <v>111.35461599999999</v>
      </c>
      <c r="FW26" s="42">
        <f t="shared" si="64"/>
        <v>86.903051999999988</v>
      </c>
      <c r="FX26" s="42">
        <f t="shared" si="64"/>
        <v>90.580463999999978</v>
      </c>
      <c r="FY26" s="42">
        <f t="shared" si="64"/>
        <v>123.29007599999998</v>
      </c>
      <c r="FZ26" s="42">
        <f t="shared" si="64"/>
        <v>107.09656</v>
      </c>
      <c r="GA26" s="42">
        <f t="shared" si="64"/>
        <v>113.74170799999999</v>
      </c>
      <c r="GB26" s="42">
        <f t="shared" si="64"/>
        <v>121.29007999999999</v>
      </c>
      <c r="GC26" s="42">
        <f t="shared" si="64"/>
        <v>102.96753599999998</v>
      </c>
      <c r="GD26" s="42">
        <f t="shared" si="64"/>
        <v>188.51575199999999</v>
      </c>
      <c r="GE26" s="42">
        <f t="shared" si="64"/>
        <v>101.225604</v>
      </c>
      <c r="GF26" s="42">
        <f t="shared" si="64"/>
        <v>205.67700799999997</v>
      </c>
      <c r="GG26" s="42">
        <f t="shared" si="64"/>
        <v>131.677156</v>
      </c>
      <c r="GH26" s="42">
        <f t="shared" si="64"/>
        <v>123.80620399999998</v>
      </c>
      <c r="GI26" s="42">
        <f t="shared" si="64"/>
        <v>24.193499999999997</v>
      </c>
      <c r="GJ26" s="42">
        <f t="shared" si="64"/>
        <v>50.645060000000001</v>
      </c>
      <c r="GK26" s="42">
        <f t="shared" si="63"/>
        <v>117.54815199999997</v>
      </c>
      <c r="GL26" s="42">
        <f t="shared" si="63"/>
        <v>1546.706584</v>
      </c>
      <c r="GM26" s="42">
        <f t="shared" si="63"/>
        <v>73.483723999999995</v>
      </c>
      <c r="GN26" s="42">
        <f t="shared" si="63"/>
        <v>106.45139999999999</v>
      </c>
      <c r="GO26" s="42">
        <f t="shared" si="63"/>
        <v>106.25785199999999</v>
      </c>
      <c r="GP26" s="42">
        <f t="shared" si="63"/>
        <v>47.032164000000002</v>
      </c>
      <c r="GQ26" s="42">
        <f t="shared" si="63"/>
        <v>49.161192</v>
      </c>
      <c r="GR26" s="42">
        <f t="shared" si="63"/>
        <v>27.096719999999998</v>
      </c>
      <c r="GS26" s="42">
        <f t="shared" si="63"/>
        <v>51.548283999999995</v>
      </c>
      <c r="GT26" s="42">
        <f t="shared" si="63"/>
        <v>129.03199999999998</v>
      </c>
      <c r="GU26" s="42">
        <f t="shared" si="63"/>
        <v>74.38694799999999</v>
      </c>
      <c r="GV26" s="42">
        <f t="shared" si="63"/>
        <v>21.999955999999997</v>
      </c>
      <c r="GW26" s="42">
        <f t="shared" si="63"/>
        <v>68.257928000000007</v>
      </c>
      <c r="GX26" s="42">
        <f t="shared" si="63"/>
        <v>15.870935999999999</v>
      </c>
      <c r="GY26" s="42">
        <f t="shared" si="63"/>
        <v>113.35461199999997</v>
      </c>
      <c r="GZ26" s="42">
        <f t="shared" si="63"/>
        <v>70.386955999999998</v>
      </c>
      <c r="HA26" s="42">
        <f t="shared" si="63"/>
        <v>79.741776000000002</v>
      </c>
      <c r="HB26" s="42">
        <f t="shared" si="63"/>
        <v>45.999907999999991</v>
      </c>
      <c r="HC26" s="42">
        <f t="shared" si="63"/>
        <v>54.386987999999988</v>
      </c>
      <c r="HD26" s="42">
        <f t="shared" si="63"/>
        <v>80.322419999999994</v>
      </c>
    </row>
    <row r="27" spans="1:212">
      <c r="A27" s="1239" t="s">
        <v>649</v>
      </c>
      <c r="B27" s="1240"/>
      <c r="C27" s="147">
        <v>2.4925000000000002</v>
      </c>
      <c r="D27" s="156">
        <v>2.4983</v>
      </c>
      <c r="E27" s="156">
        <v>2.5106999999999999</v>
      </c>
      <c r="F27" s="156">
        <v>2.5030999999999999</v>
      </c>
      <c r="G27" s="156">
        <v>2.5022000000000002</v>
      </c>
      <c r="H27" s="156">
        <v>2.4933999999999998</v>
      </c>
      <c r="I27" s="156">
        <v>2.5034999999999998</v>
      </c>
      <c r="J27" s="156">
        <v>2.4958</v>
      </c>
      <c r="K27" s="156">
        <v>2.5114000000000001</v>
      </c>
      <c r="L27" s="156">
        <v>2.5066999999999999</v>
      </c>
      <c r="M27" s="156">
        <v>2.5007000000000001</v>
      </c>
      <c r="N27" s="156">
        <v>2.4956999999999998</v>
      </c>
      <c r="O27" s="282">
        <v>2.5036999999999998</v>
      </c>
      <c r="P27" s="282">
        <v>2.5219</v>
      </c>
      <c r="Q27" s="282">
        <v>2.4900000000000002</v>
      </c>
      <c r="R27" s="282">
        <v>2.5181</v>
      </c>
      <c r="S27" s="282">
        <v>2.4988999999999999</v>
      </c>
      <c r="T27" s="282">
        <v>2.5188000000000001</v>
      </c>
      <c r="U27" s="282">
        <v>2.5009999999999999</v>
      </c>
      <c r="V27" s="282">
        <v>2.5051999999999999</v>
      </c>
      <c r="W27" s="282">
        <v>2.5089000000000001</v>
      </c>
      <c r="X27" s="282">
        <v>2.5196000000000001</v>
      </c>
      <c r="Y27" s="282">
        <v>2.5051000000000001</v>
      </c>
      <c r="Z27" s="282">
        <v>2.7134999999999998</v>
      </c>
      <c r="AA27" s="282">
        <v>2.5125999999999999</v>
      </c>
      <c r="AB27" s="282">
        <v>2.5274999999999999</v>
      </c>
      <c r="AC27" s="282">
        <v>2.5217999999999998</v>
      </c>
      <c r="AD27" s="282">
        <v>2.5226000000000002</v>
      </c>
      <c r="AE27" s="282">
        <v>2.5190000000000001</v>
      </c>
      <c r="AF27" s="282">
        <v>2.4990999999999999</v>
      </c>
      <c r="AG27" s="282">
        <v>2.4115000000000002</v>
      </c>
      <c r="AH27" s="282">
        <v>2.4123999999999999</v>
      </c>
      <c r="AI27" s="282">
        <v>2.3974000000000002</v>
      </c>
      <c r="AJ27" s="282">
        <v>2.4144000000000001</v>
      </c>
      <c r="AK27" s="282">
        <v>2.3784000000000001</v>
      </c>
      <c r="AL27" s="282">
        <v>2.3862000000000001</v>
      </c>
      <c r="AM27" s="282">
        <v>2.4026000000000001</v>
      </c>
      <c r="AN27" s="282">
        <v>2.4051999999999998</v>
      </c>
      <c r="AO27" s="282">
        <v>2.3955000000000002</v>
      </c>
      <c r="AP27" s="282">
        <v>2.3936999999999999</v>
      </c>
      <c r="AQ27" s="282">
        <v>2.3990999999999998</v>
      </c>
      <c r="AR27" s="282">
        <v>2.4121000000000001</v>
      </c>
      <c r="AS27" s="282">
        <v>2.3982999999999999</v>
      </c>
      <c r="AT27" s="282">
        <v>2.3972000000000002</v>
      </c>
      <c r="AU27" s="282">
        <v>2.3664000000000001</v>
      </c>
      <c r="AV27" s="282">
        <v>2.3860000000000001</v>
      </c>
      <c r="AW27" s="282">
        <v>2.3980999999999999</v>
      </c>
      <c r="AX27" s="282">
        <v>2.4011</v>
      </c>
      <c r="AY27" s="282">
        <v>2.4041000000000001</v>
      </c>
      <c r="AZ27" s="282">
        <v>2.3997999999999999</v>
      </c>
      <c r="BA27" s="282">
        <v>2.4060999999999999</v>
      </c>
      <c r="BB27" s="282">
        <v>2.3906999999999998</v>
      </c>
      <c r="BC27" s="282">
        <v>2.4037999999999999</v>
      </c>
      <c r="BD27" s="282">
        <v>2.3914</v>
      </c>
      <c r="BE27" s="282">
        <v>2.5114000000000001</v>
      </c>
      <c r="BF27" s="282">
        <v>2.5196000000000001</v>
      </c>
      <c r="BG27" s="282">
        <v>2.5169999999999999</v>
      </c>
      <c r="BH27" s="282">
        <v>2.5116000000000001</v>
      </c>
      <c r="BI27" s="282">
        <v>2.5160999999999998</v>
      </c>
      <c r="BJ27" s="282">
        <v>2.5165999999999999</v>
      </c>
      <c r="BK27" s="282">
        <v>2.5118999999999998</v>
      </c>
      <c r="BL27" s="282">
        <v>2.4817999999999998</v>
      </c>
      <c r="BM27" s="282">
        <v>2.5204</v>
      </c>
      <c r="BN27" s="282">
        <v>2.5144000000000002</v>
      </c>
      <c r="BO27" s="282">
        <v>2.5230000000000001</v>
      </c>
      <c r="BP27" s="282">
        <v>2.4967000000000001</v>
      </c>
      <c r="BQ27" s="282">
        <v>2.5129000000000001</v>
      </c>
      <c r="BR27" s="282">
        <v>2.5106000000000002</v>
      </c>
      <c r="BS27" s="282">
        <v>2.5095999999999998</v>
      </c>
      <c r="BT27" s="282">
        <v>2.4020999999999999</v>
      </c>
      <c r="BU27" s="282">
        <v>2.5133999999999999</v>
      </c>
      <c r="BV27" s="282">
        <v>2.524</v>
      </c>
      <c r="BW27" s="282">
        <v>2.5091999999999999</v>
      </c>
      <c r="BX27" s="282">
        <v>2.5121000000000002</v>
      </c>
      <c r="BY27" s="282">
        <v>2.508</v>
      </c>
      <c r="BZ27" s="282">
        <v>2.5093000000000001</v>
      </c>
      <c r="CA27" s="282">
        <v>2.5268000000000002</v>
      </c>
      <c r="CB27" s="282">
        <v>2.5167999999999999</v>
      </c>
      <c r="CC27" s="282">
        <v>2.4984999999999999</v>
      </c>
      <c r="CD27" s="41">
        <f t="shared" si="5"/>
        <v>63.3095</v>
      </c>
      <c r="CE27" s="42">
        <f t="shared" si="6"/>
        <v>63.456819999999993</v>
      </c>
      <c r="CF27" s="42">
        <f t="shared" si="7"/>
        <v>63.771779999999993</v>
      </c>
      <c r="CG27" s="42">
        <f t="shared" si="8"/>
        <v>63.578739999999996</v>
      </c>
      <c r="CH27" s="42">
        <f t="shared" si="9"/>
        <v>63.555880000000002</v>
      </c>
      <c r="CI27" s="42">
        <f t="shared" si="10"/>
        <v>63.332359999999994</v>
      </c>
      <c r="CJ27" s="42">
        <f t="shared" si="11"/>
        <v>63.588899999999995</v>
      </c>
      <c r="CK27" s="42">
        <f t="shared" si="12"/>
        <v>63.393319999999996</v>
      </c>
      <c r="CL27" s="42">
        <f t="shared" si="13"/>
        <v>63.789560000000002</v>
      </c>
      <c r="CM27" s="42">
        <f t="shared" si="14"/>
        <v>63.670179999999995</v>
      </c>
      <c r="CN27" s="42">
        <f t="shared" si="15"/>
        <v>63.517780000000002</v>
      </c>
      <c r="CO27" s="42">
        <f t="shared" si="16"/>
        <v>63.390779999999992</v>
      </c>
      <c r="CP27" s="42">
        <f t="shared" si="66"/>
        <v>63.593979999999995</v>
      </c>
      <c r="CQ27" s="42">
        <f t="shared" si="66"/>
        <v>64.056259999999995</v>
      </c>
      <c r="CR27" s="42">
        <f t="shared" si="66"/>
        <v>63.246000000000002</v>
      </c>
      <c r="CS27" s="42">
        <f t="shared" si="67"/>
        <v>63.959739999999996</v>
      </c>
      <c r="CT27" s="42">
        <f t="shared" si="67"/>
        <v>63.472059999999992</v>
      </c>
      <c r="CU27" s="42">
        <f t="shared" si="67"/>
        <v>63.977519999999998</v>
      </c>
      <c r="CV27" s="42">
        <f t="shared" si="67"/>
        <v>63.525399999999991</v>
      </c>
      <c r="CW27" s="42">
        <f t="shared" si="67"/>
        <v>63.632079999999995</v>
      </c>
      <c r="CX27" s="42">
        <f t="shared" si="67"/>
        <v>63.726059999999997</v>
      </c>
      <c r="CY27" s="42">
        <f t="shared" si="67"/>
        <v>63.997839999999997</v>
      </c>
      <c r="CZ27" s="42">
        <f t="shared" si="67"/>
        <v>63.629539999999999</v>
      </c>
      <c r="DA27" s="42">
        <f t="shared" si="67"/>
        <v>68.922899999999984</v>
      </c>
      <c r="DB27" s="42">
        <f t="shared" si="67"/>
        <v>63.820039999999992</v>
      </c>
      <c r="DC27" s="42">
        <f t="shared" si="67"/>
        <v>64.198499999999996</v>
      </c>
      <c r="DD27" s="42">
        <f t="shared" si="67"/>
        <v>64.053719999999998</v>
      </c>
      <c r="DE27" s="42">
        <f t="shared" si="67"/>
        <v>64.074039999999997</v>
      </c>
      <c r="DF27" s="42">
        <f t="shared" si="67"/>
        <v>63.982599999999998</v>
      </c>
      <c r="DG27" s="42">
        <f t="shared" si="67"/>
        <v>63.477139999999991</v>
      </c>
      <c r="DH27" s="42">
        <f t="shared" si="35"/>
        <v>60.741559999999993</v>
      </c>
      <c r="DI27" s="42">
        <f t="shared" si="68"/>
        <v>61.252099999999999</v>
      </c>
      <c r="DJ27" s="42">
        <f t="shared" si="68"/>
        <v>61.274959999999993</v>
      </c>
      <c r="DK27" s="42">
        <f>AI28*25.4</f>
        <v>4.4399199999999999</v>
      </c>
      <c r="DL27" s="42">
        <f t="shared" si="69"/>
        <v>61.325760000000002</v>
      </c>
      <c r="DM27" s="42">
        <f t="shared" si="69"/>
        <v>60.411359999999995</v>
      </c>
      <c r="DN27" s="42">
        <f t="shared" si="69"/>
        <v>60.609479999999998</v>
      </c>
      <c r="DO27" s="42">
        <f t="shared" si="69"/>
        <v>61.026040000000002</v>
      </c>
      <c r="DP27" s="42">
        <f t="shared" si="69"/>
        <v>61.092079999999989</v>
      </c>
      <c r="DQ27" s="42">
        <f t="shared" si="69"/>
        <v>60.845700000000001</v>
      </c>
      <c r="DR27" s="42">
        <f t="shared" si="69"/>
        <v>60.799979999999998</v>
      </c>
      <c r="DS27" s="42">
        <f t="shared" si="69"/>
        <v>60.937139999999992</v>
      </c>
      <c r="DT27" s="42">
        <f t="shared" si="69"/>
        <v>61.267339999999997</v>
      </c>
      <c r="DU27" s="42">
        <f t="shared" si="69"/>
        <v>60.916819999999994</v>
      </c>
      <c r="DV27" s="42">
        <f t="shared" si="70"/>
        <v>60.88888</v>
      </c>
      <c r="DW27" s="42">
        <f t="shared" si="70"/>
        <v>60.106559999999995</v>
      </c>
      <c r="DX27" s="42">
        <f t="shared" si="70"/>
        <v>60.604399999999998</v>
      </c>
      <c r="DY27" s="42">
        <f t="shared" si="70"/>
        <v>60.911739999999995</v>
      </c>
      <c r="DZ27" s="42">
        <f t="shared" si="70"/>
        <v>60.987939999999995</v>
      </c>
      <c r="EA27" s="42">
        <f t="shared" si="70"/>
        <v>61.064140000000002</v>
      </c>
      <c r="EB27" s="42">
        <f t="shared" si="70"/>
        <v>60.954919999999994</v>
      </c>
      <c r="EC27" s="42">
        <f t="shared" si="70"/>
        <v>61.114939999999997</v>
      </c>
      <c r="ED27" s="42">
        <f t="shared" si="70"/>
        <v>60.723779999999991</v>
      </c>
      <c r="EE27" s="42">
        <f t="shared" si="70"/>
        <v>61.056519999999992</v>
      </c>
      <c r="EF27" s="42">
        <f t="shared" ref="EF27:EZ29" si="71">BE27*25.4</f>
        <v>63.789560000000002</v>
      </c>
      <c r="EG27" s="42">
        <f t="shared" si="71"/>
        <v>63.997839999999997</v>
      </c>
      <c r="EH27" s="42">
        <f t="shared" si="71"/>
        <v>63.931799999999996</v>
      </c>
      <c r="EI27" s="42">
        <f t="shared" si="71"/>
        <v>63.794640000000001</v>
      </c>
      <c r="EJ27" s="42">
        <f t="shared" si="71"/>
        <v>63.908939999999994</v>
      </c>
      <c r="EK27" s="42">
        <f t="shared" si="71"/>
        <v>63.921639999999996</v>
      </c>
      <c r="EL27" s="42">
        <f t="shared" si="71"/>
        <v>63.80225999999999</v>
      </c>
      <c r="EM27" s="42">
        <f t="shared" si="71"/>
        <v>63.037719999999993</v>
      </c>
      <c r="EN27" s="42">
        <f t="shared" si="71"/>
        <v>64.018159999999995</v>
      </c>
      <c r="EO27" s="42">
        <f t="shared" si="71"/>
        <v>63.865760000000002</v>
      </c>
      <c r="EP27" s="42">
        <f t="shared" si="71"/>
        <v>64.084199999999996</v>
      </c>
      <c r="EQ27" s="42">
        <f t="shared" si="71"/>
        <v>63.416179999999997</v>
      </c>
      <c r="ER27" s="42">
        <f t="shared" si="71"/>
        <v>63.827660000000002</v>
      </c>
      <c r="ES27" s="42">
        <f t="shared" si="71"/>
        <v>63.769240000000003</v>
      </c>
      <c r="ET27" s="42">
        <f t="shared" si="71"/>
        <v>63.743839999999992</v>
      </c>
      <c r="EU27" s="42">
        <f t="shared" si="71"/>
        <v>61.013339999999992</v>
      </c>
      <c r="EV27" s="42">
        <f t="shared" si="71"/>
        <v>63.84035999999999</v>
      </c>
      <c r="EW27" s="42">
        <f t="shared" si="71"/>
        <v>64.1096</v>
      </c>
      <c r="EX27" s="42">
        <f t="shared" si="71"/>
        <v>63.733679999999993</v>
      </c>
      <c r="EY27" s="42">
        <f t="shared" si="71"/>
        <v>63.807340000000003</v>
      </c>
      <c r="EZ27" s="42">
        <f t="shared" si="71"/>
        <v>63.703199999999995</v>
      </c>
      <c r="FA27" s="42">
        <f t="shared" si="61"/>
        <v>63.736219999999996</v>
      </c>
      <c r="FB27" s="42">
        <f t="shared" si="64"/>
        <v>64.180719999999994</v>
      </c>
      <c r="FC27" s="42">
        <f t="shared" si="64"/>
        <v>63.926719999999996</v>
      </c>
      <c r="FD27" s="42">
        <f t="shared" si="64"/>
        <v>63.461899999999993</v>
      </c>
      <c r="FE27" s="42">
        <f t="shared" si="64"/>
        <v>1608.0612999999998</v>
      </c>
      <c r="FF27" s="42">
        <f t="shared" si="64"/>
        <v>1611.8032279999998</v>
      </c>
      <c r="FG27" s="42">
        <f t="shared" si="64"/>
        <v>1619.8032119999998</v>
      </c>
      <c r="FH27" s="42">
        <f t="shared" si="64"/>
        <v>1614.8999959999999</v>
      </c>
      <c r="FI27" s="42">
        <f t="shared" si="64"/>
        <v>1614.319352</v>
      </c>
      <c r="FJ27" s="42">
        <f t="shared" si="64"/>
        <v>1608.6419439999997</v>
      </c>
      <c r="FK27" s="42">
        <f t="shared" si="64"/>
        <v>1615.1580599999998</v>
      </c>
      <c r="FL27" s="42">
        <f t="shared" ref="FL27:GJ29" si="72">CK27*25.4</f>
        <v>1610.1903279999999</v>
      </c>
      <c r="FM27" s="42">
        <f t="shared" si="72"/>
        <v>1620.2548239999999</v>
      </c>
      <c r="FN27" s="42">
        <f t="shared" si="72"/>
        <v>1617.2225719999997</v>
      </c>
      <c r="FO27" s="42">
        <f t="shared" si="72"/>
        <v>1613.3516119999999</v>
      </c>
      <c r="FP27" s="42">
        <f t="shared" si="72"/>
        <v>1610.1258119999998</v>
      </c>
      <c r="FQ27" s="42">
        <f t="shared" si="72"/>
        <v>1615.2870919999998</v>
      </c>
      <c r="FR27" s="42">
        <f t="shared" si="72"/>
        <v>1627.0290039999998</v>
      </c>
      <c r="FS27" s="42">
        <f t="shared" si="72"/>
        <v>1606.4484</v>
      </c>
      <c r="FT27" s="42">
        <f t="shared" si="72"/>
        <v>1624.5773959999999</v>
      </c>
      <c r="FU27" s="42">
        <f t="shared" si="72"/>
        <v>1612.1903239999997</v>
      </c>
      <c r="FV27" s="42">
        <f t="shared" si="72"/>
        <v>1625.029008</v>
      </c>
      <c r="FW27" s="42">
        <f t="shared" si="72"/>
        <v>1613.5451599999997</v>
      </c>
      <c r="FX27" s="42">
        <f t="shared" si="72"/>
        <v>1616.2548319999999</v>
      </c>
      <c r="FY27" s="42">
        <f t="shared" si="72"/>
        <v>1618.6419239999998</v>
      </c>
      <c r="FZ27" s="42">
        <f t="shared" si="72"/>
        <v>1625.5451359999997</v>
      </c>
      <c r="GA27" s="42">
        <f t="shared" si="72"/>
        <v>1616.1903159999999</v>
      </c>
      <c r="GB27" s="42">
        <f t="shared" si="72"/>
        <v>1750.6416599999995</v>
      </c>
      <c r="GC27" s="42">
        <f t="shared" si="72"/>
        <v>1621.0290159999997</v>
      </c>
      <c r="GD27" s="42">
        <f t="shared" si="72"/>
        <v>1630.6418999999999</v>
      </c>
      <c r="GE27" s="42">
        <f t="shared" si="72"/>
        <v>1626.9644879999998</v>
      </c>
      <c r="GF27" s="42">
        <f t="shared" si="72"/>
        <v>1627.4806159999998</v>
      </c>
      <c r="GG27" s="42">
        <f t="shared" si="72"/>
        <v>1625.1580399999998</v>
      </c>
      <c r="GH27" s="42">
        <f t="shared" si="72"/>
        <v>1612.3193559999997</v>
      </c>
      <c r="GI27" s="42">
        <f t="shared" si="72"/>
        <v>1542.8356239999998</v>
      </c>
      <c r="GJ27" s="42">
        <f t="shared" si="72"/>
        <v>1555.8033399999999</v>
      </c>
      <c r="GK27" s="42">
        <f t="shared" si="63"/>
        <v>1556.3839839999998</v>
      </c>
      <c r="GL27" s="42">
        <f t="shared" si="63"/>
        <v>112.773968</v>
      </c>
      <c r="GM27" s="42">
        <f t="shared" si="63"/>
        <v>1557.6743039999999</v>
      </c>
      <c r="GN27" s="42">
        <f t="shared" si="63"/>
        <v>1534.4485439999999</v>
      </c>
      <c r="GO27" s="42">
        <f t="shared" si="63"/>
        <v>1539.4807919999998</v>
      </c>
      <c r="GP27" s="42">
        <f t="shared" si="63"/>
        <v>1550.061416</v>
      </c>
      <c r="GQ27" s="42">
        <f t="shared" si="63"/>
        <v>1551.7388319999995</v>
      </c>
      <c r="GR27" s="42">
        <f t="shared" si="63"/>
        <v>1545.4807799999999</v>
      </c>
      <c r="GS27" s="42">
        <f t="shared" si="63"/>
        <v>1544.3194919999999</v>
      </c>
      <c r="GT27" s="42">
        <f t="shared" si="63"/>
        <v>1547.8033559999997</v>
      </c>
      <c r="GU27" s="42">
        <f t="shared" si="63"/>
        <v>1556.1904359999999</v>
      </c>
      <c r="GV27" s="42">
        <f t="shared" si="63"/>
        <v>1547.2872279999997</v>
      </c>
      <c r="GW27" s="42">
        <f t="shared" si="63"/>
        <v>1546.577552</v>
      </c>
      <c r="GX27" s="42">
        <f t="shared" si="63"/>
        <v>1526.7066239999997</v>
      </c>
      <c r="GY27" s="42">
        <f t="shared" si="63"/>
        <v>1539.3517599999998</v>
      </c>
      <c r="GZ27" s="42">
        <f t="shared" si="63"/>
        <v>1547.1581959999999</v>
      </c>
      <c r="HA27" s="42">
        <f t="shared" si="63"/>
        <v>1549.0936759999997</v>
      </c>
      <c r="HB27" s="42">
        <f t="shared" si="63"/>
        <v>1551.0291560000001</v>
      </c>
      <c r="HC27" s="42">
        <f t="shared" si="63"/>
        <v>1548.2549679999997</v>
      </c>
      <c r="HD27" s="42">
        <f t="shared" si="63"/>
        <v>1552.3194759999999</v>
      </c>
    </row>
    <row r="28" spans="1:212">
      <c r="A28" s="1239" t="s">
        <v>651</v>
      </c>
      <c r="B28" s="1240"/>
      <c r="C28" s="147">
        <v>0.1739</v>
      </c>
      <c r="D28" s="156">
        <v>0.15959999999999999</v>
      </c>
      <c r="E28" s="156">
        <v>0.253</v>
      </c>
      <c r="F28" s="156">
        <v>0.24129999999999999</v>
      </c>
      <c r="G28" s="156">
        <v>0.23180000000000001</v>
      </c>
      <c r="H28" s="156">
        <v>0.23449999999999999</v>
      </c>
      <c r="I28" s="156">
        <v>0.26919999999999999</v>
      </c>
      <c r="J28" s="156">
        <v>0.2462</v>
      </c>
      <c r="K28" s="156">
        <v>0.28770000000000001</v>
      </c>
      <c r="L28" s="156">
        <v>0.27100000000000002</v>
      </c>
      <c r="M28" s="156">
        <v>0.23430000000000001</v>
      </c>
      <c r="N28" s="156">
        <v>0.25540000000000002</v>
      </c>
      <c r="O28" s="282">
        <v>0.109</v>
      </c>
      <c r="P28" s="282">
        <v>0.17530000000000001</v>
      </c>
      <c r="Q28" s="282">
        <v>0.17610000000000001</v>
      </c>
      <c r="R28" s="282">
        <v>0.154</v>
      </c>
      <c r="S28" s="282">
        <v>0.1668</v>
      </c>
      <c r="T28" s="282">
        <v>0.17549999999999999</v>
      </c>
      <c r="U28" s="282">
        <v>0.1416</v>
      </c>
      <c r="V28" s="282">
        <v>0.13420000000000001</v>
      </c>
      <c r="W28" s="282">
        <v>0.18790000000000001</v>
      </c>
      <c r="X28" s="282">
        <v>0.158</v>
      </c>
      <c r="Y28" s="282">
        <v>0.1716</v>
      </c>
      <c r="Z28" s="282">
        <v>0.18579999999999999</v>
      </c>
      <c r="AA28" s="282">
        <v>0.14710000000000001</v>
      </c>
      <c r="AB28" s="282">
        <v>0.29110000000000003</v>
      </c>
      <c r="AC28" s="282">
        <v>0.1598</v>
      </c>
      <c r="AD28" s="282">
        <v>0.33069999999999999</v>
      </c>
      <c r="AE28" s="282">
        <v>0.20130000000000001</v>
      </c>
      <c r="AF28" s="282">
        <v>0.20130000000000001</v>
      </c>
      <c r="AG28" s="282">
        <v>7.2800000000000004E-2</v>
      </c>
      <c r="AH28" s="282">
        <v>0.1802</v>
      </c>
      <c r="AI28" s="282">
        <v>0.17480000000000001</v>
      </c>
      <c r="AJ28" s="282">
        <v>0.1046</v>
      </c>
      <c r="AK28" s="282">
        <v>0.1759</v>
      </c>
      <c r="AL28" s="282">
        <v>0.15590000000000001</v>
      </c>
      <c r="AM28" s="282">
        <v>5.5199999999999999E-2</v>
      </c>
      <c r="AN28" s="282">
        <v>9.2100000000000001E-2</v>
      </c>
      <c r="AO28" s="282">
        <v>3.49E-2</v>
      </c>
      <c r="AP28" s="282">
        <v>7.5600000000000001E-2</v>
      </c>
      <c r="AQ28" s="282">
        <v>0.2039</v>
      </c>
      <c r="AR28" s="282">
        <v>9.9699999999999997E-2</v>
      </c>
      <c r="AS28" s="282">
        <v>2.5999999999999999E-2</v>
      </c>
      <c r="AT28" s="282">
        <v>0.11260000000000001</v>
      </c>
      <c r="AU28" s="282">
        <v>2.3300000000000001E-2</v>
      </c>
      <c r="AV28" s="282">
        <v>0.1731</v>
      </c>
      <c r="AW28" s="282">
        <v>0.1087</v>
      </c>
      <c r="AX28" s="282">
        <v>0.1303</v>
      </c>
      <c r="AY28" s="282">
        <v>7.3599999999999999E-2</v>
      </c>
      <c r="AZ28" s="282">
        <v>7.9899999999999999E-2</v>
      </c>
      <c r="BA28" s="282">
        <v>0.129</v>
      </c>
      <c r="BB28" s="282">
        <v>0.1019</v>
      </c>
      <c r="BC28" s="282">
        <v>0.17710000000000001</v>
      </c>
      <c r="BD28" s="282">
        <v>3.6999999999999998E-2</v>
      </c>
      <c r="BE28" s="282">
        <v>0.14319999999999999</v>
      </c>
      <c r="BF28" s="282">
        <v>0.1701</v>
      </c>
      <c r="BG28" s="282">
        <v>0.22120000000000001</v>
      </c>
      <c r="BH28" s="282">
        <v>0.19109999999999999</v>
      </c>
      <c r="BI28" s="282">
        <v>0.2334</v>
      </c>
      <c r="BJ28" s="282">
        <v>0.18859999999999999</v>
      </c>
      <c r="BK28" s="282">
        <v>0.21049999999999999</v>
      </c>
      <c r="BL28" s="282">
        <v>0.14799999999999999</v>
      </c>
      <c r="BM28" s="282">
        <v>0.18859999999999999</v>
      </c>
      <c r="BN28" s="282">
        <v>0.15890000000000001</v>
      </c>
      <c r="BO28" s="282">
        <v>0.25009999999999999</v>
      </c>
      <c r="BP28" s="282">
        <v>0.16750000000000001</v>
      </c>
      <c r="BQ28" s="282">
        <v>0.28839999999999999</v>
      </c>
      <c r="BR28" s="282">
        <v>0.15690000000000001</v>
      </c>
      <c r="BS28" s="282">
        <v>0.25</v>
      </c>
      <c r="BT28" s="282">
        <v>0.10539999999999999</v>
      </c>
      <c r="BU28" s="282">
        <v>0.2472</v>
      </c>
      <c r="BV28" s="282">
        <v>0.2676</v>
      </c>
      <c r="BW28" s="282">
        <v>0.15079999999999999</v>
      </c>
      <c r="BX28" s="282">
        <v>0.20499999999999999</v>
      </c>
      <c r="BY28" s="282">
        <v>0.1351</v>
      </c>
      <c r="BZ28" s="282">
        <v>0.3029</v>
      </c>
      <c r="CA28" s="282">
        <v>2.6499999999999999E-2</v>
      </c>
      <c r="CB28" s="282">
        <v>0.30170000000000002</v>
      </c>
      <c r="CC28" s="282">
        <v>0.13769999999999999</v>
      </c>
      <c r="CD28" s="41">
        <f t="shared" si="5"/>
        <v>4.4170599999999993</v>
      </c>
      <c r="CE28" s="42">
        <f t="shared" si="6"/>
        <v>4.0538399999999992</v>
      </c>
      <c r="CF28" s="42">
        <f t="shared" si="7"/>
        <v>6.4261999999999997</v>
      </c>
      <c r="CG28" s="42">
        <f t="shared" si="8"/>
        <v>6.1290199999999997</v>
      </c>
      <c r="CH28" s="42">
        <f t="shared" si="9"/>
        <v>5.8877199999999998</v>
      </c>
      <c r="CI28" s="42">
        <f t="shared" si="10"/>
        <v>5.9562999999999997</v>
      </c>
      <c r="CJ28" s="42">
        <f t="shared" si="11"/>
        <v>6.8376799999999998</v>
      </c>
      <c r="CK28" s="42">
        <f t="shared" si="12"/>
        <v>6.2534799999999997</v>
      </c>
      <c r="CL28" s="42">
        <f t="shared" si="13"/>
        <v>7.3075799999999997</v>
      </c>
      <c r="CM28" s="42">
        <f t="shared" si="14"/>
        <v>6.8834</v>
      </c>
      <c r="CN28" s="42">
        <f t="shared" si="15"/>
        <v>5.9512200000000002</v>
      </c>
      <c r="CO28" s="42">
        <f t="shared" si="16"/>
        <v>6.4871600000000003</v>
      </c>
      <c r="CP28" s="42">
        <f t="shared" si="66"/>
        <v>2.7685999999999997</v>
      </c>
      <c r="CQ28" s="42">
        <f t="shared" si="66"/>
        <v>4.4526200000000005</v>
      </c>
      <c r="CR28" s="42">
        <f t="shared" si="66"/>
        <v>4.4729399999999995</v>
      </c>
      <c r="CS28" s="42">
        <f t="shared" ref="CS28:DG29" si="73">R28*25.4</f>
        <v>3.9115999999999995</v>
      </c>
      <c r="CT28" s="42">
        <f t="shared" si="73"/>
        <v>4.23672</v>
      </c>
      <c r="CU28" s="42">
        <f t="shared" si="73"/>
        <v>4.4576999999999991</v>
      </c>
      <c r="CV28" s="42">
        <f t="shared" si="73"/>
        <v>3.5966399999999998</v>
      </c>
      <c r="CW28" s="42">
        <f t="shared" si="73"/>
        <v>3.4086800000000004</v>
      </c>
      <c r="CX28" s="42">
        <f t="shared" si="73"/>
        <v>4.7726600000000001</v>
      </c>
      <c r="CY28" s="42">
        <f t="shared" si="73"/>
        <v>4.0131999999999994</v>
      </c>
      <c r="CZ28" s="42">
        <f t="shared" si="73"/>
        <v>4.3586399999999994</v>
      </c>
      <c r="DA28" s="42">
        <f t="shared" si="73"/>
        <v>4.7193199999999997</v>
      </c>
      <c r="DB28" s="42">
        <f t="shared" si="73"/>
        <v>3.7363400000000002</v>
      </c>
      <c r="DC28" s="42">
        <f t="shared" si="73"/>
        <v>7.3939400000000006</v>
      </c>
      <c r="DD28" s="42">
        <f t="shared" si="73"/>
        <v>4.0589199999999996</v>
      </c>
      <c r="DE28" s="42">
        <f t="shared" si="73"/>
        <v>8.3997799999999998</v>
      </c>
      <c r="DF28" s="42">
        <f t="shared" si="73"/>
        <v>5.1130199999999997</v>
      </c>
      <c r="DG28" s="42">
        <f t="shared" si="73"/>
        <v>5.1130199999999997</v>
      </c>
      <c r="DH28" s="42">
        <f t="shared" si="35"/>
        <v>0.93979999999999986</v>
      </c>
      <c r="DI28" s="42">
        <f t="shared" si="68"/>
        <v>1.8491200000000001</v>
      </c>
      <c r="DJ28" s="42">
        <f t="shared" si="68"/>
        <v>4.5770799999999996</v>
      </c>
      <c r="DK28" s="42" t="e">
        <f>#REF!*25.4</f>
        <v>#REF!</v>
      </c>
      <c r="DL28" s="42">
        <f t="shared" si="69"/>
        <v>2.6568399999999999</v>
      </c>
      <c r="DM28" s="42">
        <f t="shared" si="69"/>
        <v>4.4678599999999999</v>
      </c>
      <c r="DN28" s="42">
        <f t="shared" si="69"/>
        <v>3.9598599999999999</v>
      </c>
      <c r="DO28" s="42">
        <f t="shared" si="69"/>
        <v>1.40208</v>
      </c>
      <c r="DP28" s="42">
        <f t="shared" si="69"/>
        <v>2.33934</v>
      </c>
      <c r="DQ28" s="42">
        <f t="shared" si="69"/>
        <v>0.88645999999999991</v>
      </c>
      <c r="DR28" s="42">
        <f t="shared" si="69"/>
        <v>1.9202399999999999</v>
      </c>
      <c r="DS28" s="42">
        <f t="shared" si="69"/>
        <v>5.1790599999999998</v>
      </c>
      <c r="DT28" s="42">
        <f t="shared" si="69"/>
        <v>2.5323799999999999</v>
      </c>
      <c r="DU28" s="42">
        <f t="shared" si="69"/>
        <v>0.66039999999999999</v>
      </c>
      <c r="DV28" s="42">
        <f t="shared" si="70"/>
        <v>2.8600400000000001</v>
      </c>
      <c r="DW28" s="42">
        <f t="shared" si="70"/>
        <v>0.59182000000000001</v>
      </c>
      <c r="DX28" s="42">
        <f t="shared" si="70"/>
        <v>4.3967399999999994</v>
      </c>
      <c r="DY28" s="42">
        <f t="shared" si="70"/>
        <v>2.76098</v>
      </c>
      <c r="DZ28" s="42">
        <f t="shared" si="70"/>
        <v>3.3096199999999998</v>
      </c>
      <c r="EA28" s="42">
        <f t="shared" si="70"/>
        <v>1.8694399999999998</v>
      </c>
      <c r="EB28" s="42">
        <f t="shared" si="70"/>
        <v>2.0294599999999998</v>
      </c>
      <c r="EC28" s="42">
        <f t="shared" si="70"/>
        <v>3.2765999999999997</v>
      </c>
      <c r="ED28" s="42">
        <f t="shared" si="70"/>
        <v>2.58826</v>
      </c>
      <c r="EE28" s="42">
        <f t="shared" si="70"/>
        <v>4.4983399999999998</v>
      </c>
      <c r="EF28" s="42">
        <f t="shared" si="71"/>
        <v>3.6372799999999996</v>
      </c>
      <c r="EG28" s="42">
        <f t="shared" si="71"/>
        <v>4.3205399999999994</v>
      </c>
      <c r="EH28" s="42">
        <f t="shared" si="71"/>
        <v>5.6184799999999999</v>
      </c>
      <c r="EI28" s="42">
        <f t="shared" si="71"/>
        <v>4.8539399999999997</v>
      </c>
      <c r="EJ28" s="42">
        <f t="shared" si="71"/>
        <v>5.9283599999999996</v>
      </c>
      <c r="EK28" s="42">
        <f t="shared" si="71"/>
        <v>4.7904399999999994</v>
      </c>
      <c r="EL28" s="42">
        <f t="shared" si="71"/>
        <v>5.3466999999999993</v>
      </c>
      <c r="EM28" s="42">
        <f t="shared" si="71"/>
        <v>3.7591999999999994</v>
      </c>
      <c r="EN28" s="42">
        <f t="shared" si="71"/>
        <v>4.7904399999999994</v>
      </c>
      <c r="EO28" s="42">
        <f t="shared" si="71"/>
        <v>4.03606</v>
      </c>
      <c r="EP28" s="42">
        <f t="shared" si="71"/>
        <v>6.3525399999999994</v>
      </c>
      <c r="EQ28" s="42">
        <f t="shared" si="71"/>
        <v>4.2545000000000002</v>
      </c>
      <c r="ER28" s="42">
        <f t="shared" si="71"/>
        <v>7.325359999999999</v>
      </c>
      <c r="ES28" s="42">
        <f t="shared" si="71"/>
        <v>3.9852600000000002</v>
      </c>
      <c r="ET28" s="42">
        <f t="shared" si="71"/>
        <v>6.35</v>
      </c>
      <c r="EU28" s="42">
        <f t="shared" si="71"/>
        <v>2.6771599999999998</v>
      </c>
      <c r="EV28" s="42">
        <f t="shared" si="71"/>
        <v>6.27888</v>
      </c>
      <c r="EW28" s="42">
        <f t="shared" si="71"/>
        <v>6.79704</v>
      </c>
      <c r="EX28" s="42">
        <f t="shared" si="71"/>
        <v>3.8303199999999995</v>
      </c>
      <c r="EY28" s="42">
        <f t="shared" si="71"/>
        <v>5.206999999999999</v>
      </c>
      <c r="EZ28" s="42">
        <f t="shared" si="71"/>
        <v>3.4315399999999996</v>
      </c>
      <c r="FA28" s="42">
        <f t="shared" si="61"/>
        <v>7.6936599999999995</v>
      </c>
      <c r="FB28" s="42">
        <f t="shared" ref="FB28:FK29" si="74">CA28*25.4</f>
        <v>0.67309999999999992</v>
      </c>
      <c r="FC28" s="42">
        <f t="shared" si="74"/>
        <v>7.6631800000000005</v>
      </c>
      <c r="FD28" s="42">
        <f t="shared" si="74"/>
        <v>3.4975799999999997</v>
      </c>
      <c r="FE28" s="42">
        <f t="shared" si="74"/>
        <v>112.19332399999998</v>
      </c>
      <c r="FF28" s="42">
        <f t="shared" si="74"/>
        <v>102.96753599999998</v>
      </c>
      <c r="FG28" s="42">
        <f t="shared" si="74"/>
        <v>163.22547999999998</v>
      </c>
      <c r="FH28" s="42">
        <f t="shared" si="74"/>
        <v>155.67710799999998</v>
      </c>
      <c r="FI28" s="42">
        <f t="shared" si="74"/>
        <v>149.54808799999998</v>
      </c>
      <c r="FJ28" s="42">
        <f t="shared" si="74"/>
        <v>151.29001999999997</v>
      </c>
      <c r="FK28" s="42">
        <f t="shared" si="74"/>
        <v>173.67707199999998</v>
      </c>
      <c r="FL28" s="42">
        <f t="shared" si="72"/>
        <v>158.83839199999997</v>
      </c>
      <c r="FM28" s="42">
        <f t="shared" si="72"/>
        <v>185.61253199999999</v>
      </c>
      <c r="FN28" s="42">
        <f t="shared" si="72"/>
        <v>174.83835999999999</v>
      </c>
      <c r="FO28" s="42">
        <f t="shared" si="72"/>
        <v>151.160988</v>
      </c>
      <c r="FP28" s="42">
        <f t="shared" si="72"/>
        <v>164.773864</v>
      </c>
      <c r="FQ28" s="42">
        <f t="shared" si="72"/>
        <v>70.322439999999986</v>
      </c>
      <c r="FR28" s="42">
        <f t="shared" si="72"/>
        <v>113.096548</v>
      </c>
      <c r="FS28" s="42">
        <f t="shared" si="72"/>
        <v>113.61267599999998</v>
      </c>
      <c r="FT28" s="42">
        <f t="shared" si="72"/>
        <v>99.354639999999989</v>
      </c>
      <c r="FU28" s="42">
        <f t="shared" si="72"/>
        <v>107.61268799999999</v>
      </c>
      <c r="FV28" s="42">
        <f t="shared" si="72"/>
        <v>113.22557999999997</v>
      </c>
      <c r="FW28" s="42">
        <f t="shared" si="72"/>
        <v>91.354655999999991</v>
      </c>
      <c r="FX28" s="42">
        <f t="shared" si="72"/>
        <v>86.580472</v>
      </c>
      <c r="FY28" s="42">
        <f t="shared" si="72"/>
        <v>121.22556399999999</v>
      </c>
      <c r="FZ28" s="42">
        <f t="shared" si="72"/>
        <v>101.93527999999998</v>
      </c>
      <c r="GA28" s="42">
        <f t="shared" si="72"/>
        <v>110.70945599999997</v>
      </c>
      <c r="GB28" s="42">
        <f t="shared" si="72"/>
        <v>119.87072799999999</v>
      </c>
      <c r="GC28" s="42">
        <f t="shared" si="72"/>
        <v>94.903036</v>
      </c>
      <c r="GD28" s="42">
        <f t="shared" si="72"/>
        <v>187.80607600000002</v>
      </c>
      <c r="GE28" s="42">
        <f t="shared" si="72"/>
        <v>103.09656799999999</v>
      </c>
      <c r="GF28" s="42">
        <f t="shared" si="72"/>
        <v>213.354412</v>
      </c>
      <c r="GG28" s="42">
        <f t="shared" si="72"/>
        <v>129.87070799999998</v>
      </c>
      <c r="GH28" s="42">
        <f t="shared" si="72"/>
        <v>129.87070799999998</v>
      </c>
      <c r="GI28" s="42">
        <f t="shared" si="72"/>
        <v>23.870919999999995</v>
      </c>
      <c r="GJ28" s="42">
        <f t="shared" si="72"/>
        <v>46.967647999999997</v>
      </c>
      <c r="GK28" s="42">
        <f t="shared" si="63"/>
        <v>116.25783199999998</v>
      </c>
      <c r="GL28" s="42" t="e">
        <f t="shared" si="63"/>
        <v>#REF!</v>
      </c>
      <c r="GM28" s="42">
        <f t="shared" si="63"/>
        <v>67.483735999999993</v>
      </c>
      <c r="GN28" s="42">
        <f t="shared" si="63"/>
        <v>113.483644</v>
      </c>
      <c r="GO28" s="42">
        <f t="shared" si="63"/>
        <v>100.58044399999999</v>
      </c>
      <c r="GP28" s="42">
        <f t="shared" si="63"/>
        <v>35.612831999999997</v>
      </c>
      <c r="GQ28" s="42">
        <f t="shared" si="63"/>
        <v>59.419235999999998</v>
      </c>
      <c r="GR28" s="42">
        <f t="shared" si="63"/>
        <v>22.516083999999996</v>
      </c>
      <c r="GS28" s="42">
        <f t="shared" si="63"/>
        <v>48.774095999999993</v>
      </c>
      <c r="GT28" s="42">
        <f t="shared" si="63"/>
        <v>131.54812399999997</v>
      </c>
      <c r="GU28" s="42">
        <f t="shared" si="63"/>
        <v>64.322451999999998</v>
      </c>
      <c r="GV28" s="42">
        <f t="shared" si="63"/>
        <v>16.774159999999998</v>
      </c>
      <c r="GW28" s="42">
        <f t="shared" si="63"/>
        <v>72.645015999999998</v>
      </c>
      <c r="GX28" s="42">
        <f t="shared" si="63"/>
        <v>15.032228</v>
      </c>
      <c r="GY28" s="42">
        <f t="shared" si="63"/>
        <v>111.67719599999998</v>
      </c>
      <c r="GZ28" s="42">
        <f t="shared" si="63"/>
        <v>70.128891999999993</v>
      </c>
      <c r="HA28" s="42">
        <f t="shared" si="63"/>
        <v>84.064347999999995</v>
      </c>
      <c r="HB28" s="42">
        <f t="shared" si="63"/>
        <v>47.483775999999992</v>
      </c>
      <c r="HC28" s="42">
        <f t="shared" si="63"/>
        <v>51.548283999999995</v>
      </c>
      <c r="HD28" s="42">
        <f t="shared" si="63"/>
        <v>83.225639999999984</v>
      </c>
    </row>
    <row r="29" spans="1:212">
      <c r="A29" s="1239" t="s">
        <v>652</v>
      </c>
      <c r="B29" s="1240"/>
      <c r="C29" s="147">
        <v>2.5003000000000002</v>
      </c>
      <c r="D29" s="156">
        <v>2.4929999999999999</v>
      </c>
      <c r="E29" s="156">
        <v>2.5154999999999998</v>
      </c>
      <c r="F29" s="156">
        <v>2.5032999999999999</v>
      </c>
      <c r="G29" s="156">
        <v>2.5017</v>
      </c>
      <c r="H29" s="156">
        <v>2.5043000000000002</v>
      </c>
      <c r="I29" s="156">
        <v>2.5127999999999999</v>
      </c>
      <c r="J29" s="156">
        <v>2.4859</v>
      </c>
      <c r="K29" s="156">
        <v>2.5150000000000001</v>
      </c>
      <c r="L29" s="156">
        <v>2.5099999999999998</v>
      </c>
      <c r="M29" s="156">
        <v>2.5044</v>
      </c>
      <c r="N29" s="156">
        <v>2.4857999999999998</v>
      </c>
      <c r="O29" s="362">
        <v>2.5099</v>
      </c>
      <c r="P29" s="362">
        <v>2.5223</v>
      </c>
      <c r="Q29" s="362">
        <v>2.4870000000000001</v>
      </c>
      <c r="R29" s="362">
        <v>2.5204</v>
      </c>
      <c r="S29" s="362">
        <v>2.4996</v>
      </c>
      <c r="T29" s="362">
        <v>2.5173999999999999</v>
      </c>
      <c r="U29" s="362">
        <v>2.5053000000000001</v>
      </c>
      <c r="V29" s="362">
        <v>2.5053000000000001</v>
      </c>
      <c r="W29" s="362">
        <v>2.5007000000000001</v>
      </c>
      <c r="X29" s="362">
        <v>2.5184000000000002</v>
      </c>
      <c r="Y29" s="362">
        <v>2.5036999999999998</v>
      </c>
      <c r="Z29" s="362">
        <v>2.5108000000000001</v>
      </c>
      <c r="AA29" s="362">
        <v>2.5116999999999998</v>
      </c>
      <c r="AB29" s="362">
        <v>2.5253000000000001</v>
      </c>
      <c r="AC29" s="362">
        <v>2.5203000000000002</v>
      </c>
      <c r="AD29" s="362">
        <v>2.5276999999999998</v>
      </c>
      <c r="AE29" s="362">
        <v>2.5182000000000002</v>
      </c>
      <c r="AF29" s="362">
        <v>2.4979</v>
      </c>
      <c r="AG29" s="362">
        <v>2.3965999999999998</v>
      </c>
      <c r="AH29" s="362">
        <v>2.4068999999999998</v>
      </c>
      <c r="AI29" s="362">
        <v>2.3908999999999998</v>
      </c>
      <c r="AJ29" s="362">
        <v>2.3980000000000001</v>
      </c>
      <c r="AK29" s="362">
        <v>2.3934000000000002</v>
      </c>
      <c r="AL29" s="362">
        <v>2.38869</v>
      </c>
      <c r="AM29" s="362">
        <v>2.4037999999999999</v>
      </c>
      <c r="AN29" s="362">
        <v>2.3946999999999998</v>
      </c>
      <c r="AO29" s="362">
        <v>4.9701789264413514E-4</v>
      </c>
      <c r="AP29" s="362">
        <v>2.3841000000000001</v>
      </c>
      <c r="AQ29" s="362">
        <v>2.4066999999999998</v>
      </c>
      <c r="AR29" s="362">
        <v>2.3971</v>
      </c>
      <c r="AS29" s="362">
        <v>2.3942000000000001</v>
      </c>
      <c r="AT29" s="362">
        <v>2.4039999999999999</v>
      </c>
      <c r="AU29" s="362">
        <v>2.3576000000000001</v>
      </c>
      <c r="AV29" s="362">
        <v>2.383</v>
      </c>
      <c r="AW29" s="362">
        <v>2.3862000000000001</v>
      </c>
      <c r="AX29" s="362">
        <v>2.4079000000000002</v>
      </c>
      <c r="AY29" s="362">
        <v>2.4089</v>
      </c>
      <c r="AZ29" s="362">
        <v>2.3984999999999999</v>
      </c>
      <c r="BA29" s="362">
        <v>2.4169</v>
      </c>
      <c r="BB29" s="362">
        <v>2.4005000000000001</v>
      </c>
      <c r="BC29" s="362">
        <v>2.4005999999999998</v>
      </c>
      <c r="BD29" s="362">
        <v>2.3917000000000002</v>
      </c>
      <c r="BE29" s="362">
        <v>2.512</v>
      </c>
      <c r="BF29" s="362">
        <v>2.5247000000000002</v>
      </c>
      <c r="BG29" s="362">
        <v>2.5190000000000001</v>
      </c>
      <c r="BH29" s="362">
        <v>2.5085000000000002</v>
      </c>
      <c r="BI29" s="362">
        <v>2.5164</v>
      </c>
      <c r="BJ29" s="362">
        <v>2.5222000000000002</v>
      </c>
      <c r="BK29" s="362">
        <v>2.5082</v>
      </c>
      <c r="BL29" s="362">
        <v>2.4952999999999999</v>
      </c>
      <c r="BM29" s="362">
        <v>2.5137999999999998</v>
      </c>
      <c r="BN29" s="362">
        <v>2.5131000000000001</v>
      </c>
      <c r="BO29" s="362">
        <v>2.5116999999999998</v>
      </c>
      <c r="BP29" s="362">
        <v>2.5028000000000001</v>
      </c>
      <c r="BQ29" s="362">
        <v>2.5143</v>
      </c>
      <c r="BR29" s="362">
        <v>2.5116999999999998</v>
      </c>
      <c r="BS29" s="362">
        <v>2.5114000000000001</v>
      </c>
      <c r="BT29" s="362">
        <v>2.4011999999999998</v>
      </c>
      <c r="BU29" s="362">
        <v>2.5051000000000001</v>
      </c>
      <c r="BV29" s="362">
        <v>2.5156000000000001</v>
      </c>
      <c r="BW29" s="362">
        <v>2.4996</v>
      </c>
      <c r="BX29" s="362">
        <v>2.5236000000000001</v>
      </c>
      <c r="BY29" s="362">
        <v>2.5036999999999998</v>
      </c>
      <c r="BZ29" s="362">
        <v>2.5110999999999999</v>
      </c>
      <c r="CA29" s="362">
        <v>2.5188000000000001</v>
      </c>
      <c r="CB29" s="362">
        <v>2.4986999999999999</v>
      </c>
      <c r="CC29" s="362">
        <v>2.4903</v>
      </c>
      <c r="CD29" s="41">
        <f t="shared" si="5"/>
        <v>63.507620000000003</v>
      </c>
      <c r="CE29" s="42">
        <f t="shared" si="6"/>
        <v>63.322199999999995</v>
      </c>
      <c r="CF29" s="42">
        <f t="shared" si="7"/>
        <v>63.893699999999995</v>
      </c>
      <c r="CG29" s="42">
        <f t="shared" si="8"/>
        <v>63.583819999999996</v>
      </c>
      <c r="CH29" s="42">
        <f t="shared" si="9"/>
        <v>63.54318</v>
      </c>
      <c r="CI29" s="42">
        <f t="shared" si="10"/>
        <v>63.609220000000001</v>
      </c>
      <c r="CJ29" s="42">
        <f t="shared" si="11"/>
        <v>63.825119999999991</v>
      </c>
      <c r="CK29" s="42">
        <f t="shared" si="12"/>
        <v>63.141859999999994</v>
      </c>
      <c r="CL29" s="42">
        <f t="shared" si="13"/>
        <v>63.881</v>
      </c>
      <c r="CM29" s="42">
        <f t="shared" si="14"/>
        <v>63.753999999999991</v>
      </c>
      <c r="CN29" s="42">
        <f t="shared" si="15"/>
        <v>63.611759999999997</v>
      </c>
      <c r="CO29" s="42">
        <f t="shared" si="16"/>
        <v>63.139319999999991</v>
      </c>
      <c r="CP29" s="42">
        <f t="shared" si="66"/>
        <v>63.751459999999994</v>
      </c>
      <c r="CQ29" s="42">
        <f t="shared" si="66"/>
        <v>64.066419999999994</v>
      </c>
      <c r="CR29" s="42">
        <f t="shared" si="66"/>
        <v>63.169800000000002</v>
      </c>
      <c r="CS29" s="42">
        <f t="shared" si="73"/>
        <v>64.018159999999995</v>
      </c>
      <c r="CT29" s="42">
        <f t="shared" si="73"/>
        <v>63.489840000000001</v>
      </c>
      <c r="CU29" s="42">
        <f t="shared" si="73"/>
        <v>63.941959999999995</v>
      </c>
      <c r="CV29" s="42">
        <f t="shared" si="73"/>
        <v>63.634619999999998</v>
      </c>
      <c r="CW29" s="42">
        <f t="shared" si="73"/>
        <v>63.634619999999998</v>
      </c>
      <c r="CX29" s="42">
        <f t="shared" si="73"/>
        <v>63.517780000000002</v>
      </c>
      <c r="CY29" s="42">
        <f t="shared" si="73"/>
        <v>63.967359999999999</v>
      </c>
      <c r="CZ29" s="42">
        <f t="shared" si="73"/>
        <v>63.593979999999995</v>
      </c>
      <c r="DA29" s="42">
        <f t="shared" si="73"/>
        <v>63.774320000000003</v>
      </c>
      <c r="DB29" s="42">
        <f t="shared" si="73"/>
        <v>63.79717999999999</v>
      </c>
      <c r="DC29" s="42">
        <f t="shared" si="73"/>
        <v>64.142619999999994</v>
      </c>
      <c r="DD29" s="42">
        <f t="shared" si="73"/>
        <v>64.015619999999998</v>
      </c>
      <c r="DE29" s="42">
        <f t="shared" si="73"/>
        <v>64.203579999999988</v>
      </c>
      <c r="DF29" s="42">
        <f t="shared" si="73"/>
        <v>63.96228</v>
      </c>
      <c r="DG29" s="42">
        <f t="shared" si="73"/>
        <v>63.446659999999994</v>
      </c>
      <c r="DH29" s="42">
        <f t="shared" si="35"/>
        <v>60.749180000000003</v>
      </c>
      <c r="DI29" s="42">
        <f t="shared" si="68"/>
        <v>60.873639999999995</v>
      </c>
      <c r="DJ29" s="42">
        <f t="shared" si="68"/>
        <v>61.135259999999995</v>
      </c>
      <c r="DK29" s="42">
        <f>AI29*25.4</f>
        <v>60.72885999999999</v>
      </c>
      <c r="DL29" s="42">
        <f t="shared" si="69"/>
        <v>60.909199999999998</v>
      </c>
      <c r="DM29" s="42">
        <f t="shared" si="69"/>
        <v>60.792360000000002</v>
      </c>
      <c r="DN29" s="42">
        <f t="shared" si="69"/>
        <v>60.672725999999997</v>
      </c>
      <c r="DO29" s="42">
        <f t="shared" si="69"/>
        <v>61.056519999999992</v>
      </c>
      <c r="DP29" s="42">
        <f t="shared" si="69"/>
        <v>60.825379999999996</v>
      </c>
      <c r="DQ29" s="42">
        <f t="shared" si="69"/>
        <v>1.2624254473161033E-2</v>
      </c>
      <c r="DR29" s="42">
        <f t="shared" si="69"/>
        <v>60.556139999999999</v>
      </c>
      <c r="DS29" s="42">
        <f t="shared" si="69"/>
        <v>61.130179999999996</v>
      </c>
      <c r="DT29" s="42">
        <f t="shared" si="69"/>
        <v>60.886339999999997</v>
      </c>
      <c r="DU29" s="42">
        <f t="shared" si="69"/>
        <v>60.81268</v>
      </c>
      <c r="DV29" s="42">
        <f t="shared" si="70"/>
        <v>61.061599999999991</v>
      </c>
      <c r="DW29" s="42">
        <f t="shared" si="70"/>
        <v>59.883040000000001</v>
      </c>
      <c r="DX29" s="42">
        <f t="shared" si="70"/>
        <v>60.528199999999998</v>
      </c>
      <c r="DY29" s="42">
        <f t="shared" si="70"/>
        <v>60.609479999999998</v>
      </c>
      <c r="DZ29" s="42">
        <f t="shared" si="70"/>
        <v>61.16066</v>
      </c>
      <c r="EA29" s="42">
        <f t="shared" si="70"/>
        <v>61.186059999999998</v>
      </c>
      <c r="EB29" s="42">
        <f t="shared" si="70"/>
        <v>60.921899999999994</v>
      </c>
      <c r="EC29" s="42">
        <f t="shared" si="70"/>
        <v>61.38926</v>
      </c>
      <c r="ED29" s="42">
        <f t="shared" si="70"/>
        <v>60.972699999999996</v>
      </c>
      <c r="EE29" s="42">
        <f t="shared" si="70"/>
        <v>60.975239999999992</v>
      </c>
      <c r="EF29" s="42">
        <f t="shared" si="71"/>
        <v>63.8048</v>
      </c>
      <c r="EG29" s="42">
        <f t="shared" si="71"/>
        <v>64.127380000000002</v>
      </c>
      <c r="EH29" s="42">
        <f t="shared" si="71"/>
        <v>63.982599999999998</v>
      </c>
      <c r="EI29" s="42">
        <f t="shared" si="71"/>
        <v>63.715899999999998</v>
      </c>
      <c r="EJ29" s="42">
        <f t="shared" si="71"/>
        <v>63.916559999999997</v>
      </c>
      <c r="EK29" s="42">
        <f t="shared" si="71"/>
        <v>64.063879999999997</v>
      </c>
      <c r="EL29" s="42">
        <f t="shared" si="71"/>
        <v>63.708279999999995</v>
      </c>
      <c r="EM29" s="42">
        <f t="shared" si="71"/>
        <v>63.380619999999993</v>
      </c>
      <c r="EN29" s="42">
        <f t="shared" si="71"/>
        <v>63.850519999999989</v>
      </c>
      <c r="EO29" s="42">
        <f t="shared" si="71"/>
        <v>63.832740000000001</v>
      </c>
      <c r="EP29" s="42">
        <f t="shared" si="71"/>
        <v>63.79717999999999</v>
      </c>
      <c r="EQ29" s="42">
        <f t="shared" si="71"/>
        <v>63.571120000000001</v>
      </c>
      <c r="ER29" s="42">
        <f t="shared" si="71"/>
        <v>63.863219999999998</v>
      </c>
      <c r="ES29" s="42">
        <f t="shared" si="71"/>
        <v>63.79717999999999</v>
      </c>
      <c r="ET29" s="42">
        <f t="shared" si="71"/>
        <v>63.789560000000002</v>
      </c>
      <c r="EU29" s="42">
        <f t="shared" si="71"/>
        <v>60.990479999999991</v>
      </c>
      <c r="EV29" s="42">
        <f t="shared" si="71"/>
        <v>63.629539999999999</v>
      </c>
      <c r="EW29" s="42">
        <f t="shared" si="71"/>
        <v>63.896239999999999</v>
      </c>
      <c r="EX29" s="42">
        <f t="shared" si="71"/>
        <v>63.489840000000001</v>
      </c>
      <c r="EY29" s="42">
        <f t="shared" si="71"/>
        <v>64.099440000000001</v>
      </c>
      <c r="EZ29" s="42">
        <f t="shared" si="71"/>
        <v>63.593979999999995</v>
      </c>
      <c r="FA29" s="42">
        <f t="shared" si="61"/>
        <v>63.781939999999992</v>
      </c>
      <c r="FB29" s="42">
        <f t="shared" si="74"/>
        <v>63.977519999999998</v>
      </c>
      <c r="FC29" s="42">
        <f t="shared" si="74"/>
        <v>63.466979999999992</v>
      </c>
      <c r="FD29" s="42">
        <f t="shared" si="74"/>
        <v>63.253619999999998</v>
      </c>
      <c r="FE29" s="42">
        <f t="shared" si="74"/>
        <v>1613.0935480000001</v>
      </c>
      <c r="FF29" s="42">
        <f t="shared" si="74"/>
        <v>1608.3838799999999</v>
      </c>
      <c r="FG29" s="42">
        <f t="shared" si="74"/>
        <v>1622.8999799999997</v>
      </c>
      <c r="FH29" s="42">
        <f t="shared" si="74"/>
        <v>1615.0290279999997</v>
      </c>
      <c r="FI29" s="42">
        <f t="shared" si="74"/>
        <v>1613.996772</v>
      </c>
      <c r="FJ29" s="42">
        <f t="shared" si="74"/>
        <v>1615.674188</v>
      </c>
      <c r="FK29" s="42">
        <f t="shared" si="74"/>
        <v>1621.1580479999998</v>
      </c>
      <c r="FL29" s="42">
        <f t="shared" si="72"/>
        <v>1603.8032439999997</v>
      </c>
      <c r="FM29" s="42">
        <f t="shared" si="72"/>
        <v>1622.5773999999999</v>
      </c>
      <c r="FN29" s="42">
        <f t="shared" si="72"/>
        <v>1619.3515999999997</v>
      </c>
      <c r="FO29" s="42">
        <f t="shared" si="72"/>
        <v>1615.7387039999999</v>
      </c>
      <c r="FP29" s="42">
        <f t="shared" si="72"/>
        <v>1603.7387279999996</v>
      </c>
      <c r="FQ29" s="42">
        <f t="shared" si="72"/>
        <v>1619.2870839999998</v>
      </c>
      <c r="FR29" s="42">
        <f t="shared" si="72"/>
        <v>1627.2870679999996</v>
      </c>
      <c r="FS29" s="42">
        <f t="shared" si="72"/>
        <v>1604.5129199999999</v>
      </c>
      <c r="FT29" s="42">
        <f t="shared" si="72"/>
        <v>1626.0612639999997</v>
      </c>
      <c r="FU29" s="42">
        <f t="shared" si="72"/>
        <v>1612.641936</v>
      </c>
      <c r="FV29" s="42">
        <f t="shared" si="72"/>
        <v>1624.1257839999998</v>
      </c>
      <c r="FW29" s="42">
        <f t="shared" si="72"/>
        <v>1616.3193479999998</v>
      </c>
      <c r="FX29" s="42">
        <f t="shared" si="72"/>
        <v>1616.3193479999998</v>
      </c>
      <c r="FY29" s="42">
        <f t="shared" si="72"/>
        <v>1613.3516119999999</v>
      </c>
      <c r="FZ29" s="42">
        <f t="shared" si="72"/>
        <v>1624.7709439999999</v>
      </c>
      <c r="GA29" s="42">
        <f t="shared" si="72"/>
        <v>1615.2870919999998</v>
      </c>
      <c r="GB29" s="42">
        <f t="shared" si="72"/>
        <v>1619.8677279999999</v>
      </c>
      <c r="GC29" s="42">
        <f t="shared" si="72"/>
        <v>1620.4483719999996</v>
      </c>
      <c r="GD29" s="42">
        <f t="shared" si="72"/>
        <v>1629.2225479999997</v>
      </c>
      <c r="GE29" s="42">
        <f t="shared" si="72"/>
        <v>1625.9967479999998</v>
      </c>
      <c r="GF29" s="42">
        <f t="shared" si="72"/>
        <v>1630.7709319999997</v>
      </c>
      <c r="GG29" s="42">
        <f t="shared" si="72"/>
        <v>1624.6419119999998</v>
      </c>
      <c r="GH29" s="42">
        <f t="shared" si="72"/>
        <v>1611.5451639999997</v>
      </c>
      <c r="GI29" s="42">
        <f t="shared" si="72"/>
        <v>1543.029172</v>
      </c>
      <c r="GJ29" s="42">
        <f t="shared" si="72"/>
        <v>1546.1904559999998</v>
      </c>
      <c r="GK29" s="42">
        <f t="shared" si="63"/>
        <v>1552.8356039999999</v>
      </c>
      <c r="GL29" s="42">
        <f t="shared" si="63"/>
        <v>1542.5130439999996</v>
      </c>
      <c r="GM29" s="42">
        <f t="shared" si="63"/>
        <v>1547.0936799999999</v>
      </c>
      <c r="GN29" s="42">
        <f t="shared" si="63"/>
        <v>1544.1259439999999</v>
      </c>
      <c r="GO29" s="42">
        <f t="shared" si="63"/>
        <v>1541.0872403999999</v>
      </c>
      <c r="GP29" s="42">
        <f t="shared" si="63"/>
        <v>1550.8356079999996</v>
      </c>
      <c r="GQ29" s="42">
        <f t="shared" si="63"/>
        <v>1544.9646519999999</v>
      </c>
      <c r="GR29" s="42">
        <f t="shared" si="63"/>
        <v>0.32065606361829019</v>
      </c>
      <c r="GS29" s="42">
        <f t="shared" si="63"/>
        <v>1538.1259559999999</v>
      </c>
      <c r="GT29" s="42">
        <f t="shared" si="63"/>
        <v>1552.7065719999998</v>
      </c>
      <c r="GU29" s="42">
        <f t="shared" si="63"/>
        <v>1546.5130359999998</v>
      </c>
      <c r="GV29" s="42">
        <f t="shared" si="63"/>
        <v>1544.6420719999999</v>
      </c>
      <c r="GW29" s="42">
        <f t="shared" si="63"/>
        <v>1550.9646399999997</v>
      </c>
      <c r="GX29" s="42">
        <f t="shared" si="63"/>
        <v>1521.0292159999999</v>
      </c>
      <c r="GY29" s="42">
        <f t="shared" si="63"/>
        <v>1537.4162799999999</v>
      </c>
      <c r="GZ29" s="42">
        <f t="shared" si="63"/>
        <v>1539.4807919999998</v>
      </c>
      <c r="HA29" s="42">
        <f t="shared" si="63"/>
        <v>1553.4807639999999</v>
      </c>
      <c r="HB29" s="42">
        <f t="shared" si="63"/>
        <v>1554.1259239999999</v>
      </c>
      <c r="HC29" s="42">
        <f t="shared" si="63"/>
        <v>1547.4162599999997</v>
      </c>
      <c r="HD29" s="42">
        <f t="shared" si="63"/>
        <v>1559.287204</v>
      </c>
    </row>
    <row r="30" spans="1:212">
      <c r="A30" s="1239" t="s">
        <v>620</v>
      </c>
      <c r="B30" s="1240"/>
      <c r="C30" s="149">
        <v>2</v>
      </c>
      <c r="D30" s="157">
        <v>2</v>
      </c>
      <c r="E30" s="157">
        <v>2</v>
      </c>
      <c r="F30" s="157">
        <v>1.95</v>
      </c>
      <c r="G30" s="157">
        <v>2</v>
      </c>
      <c r="H30" s="157">
        <v>1.95</v>
      </c>
      <c r="I30" s="157">
        <v>1.95</v>
      </c>
      <c r="J30" s="157">
        <v>2</v>
      </c>
      <c r="K30" s="157">
        <v>2</v>
      </c>
      <c r="L30" s="157">
        <v>1.95</v>
      </c>
      <c r="M30" s="157">
        <v>2</v>
      </c>
      <c r="N30" s="157">
        <v>2</v>
      </c>
      <c r="O30" s="312">
        <f>39/2</f>
        <v>19.5</v>
      </c>
      <c r="P30" s="312">
        <f>41/20</f>
        <v>2.0499999999999998</v>
      </c>
      <c r="Q30" s="312">
        <f>40/20</f>
        <v>2</v>
      </c>
      <c r="R30" s="312">
        <v>2</v>
      </c>
      <c r="S30" s="312">
        <f>39/20</f>
        <v>1.95</v>
      </c>
      <c r="T30" s="312">
        <v>2</v>
      </c>
      <c r="U30" s="312">
        <v>1.95</v>
      </c>
      <c r="V30" s="312">
        <v>2</v>
      </c>
      <c r="W30" s="312">
        <v>1.9</v>
      </c>
      <c r="X30" s="312">
        <v>2.0499999999999998</v>
      </c>
      <c r="Y30" s="312">
        <v>2</v>
      </c>
      <c r="Z30" s="312">
        <v>2.0499999999999998</v>
      </c>
      <c r="AA30" s="312">
        <v>1.95</v>
      </c>
      <c r="AB30" s="312">
        <v>2.0499999999999998</v>
      </c>
      <c r="AC30" s="312">
        <v>1.85</v>
      </c>
      <c r="AD30" s="312">
        <v>2.0499999999999998</v>
      </c>
      <c r="AE30" s="312">
        <f>40/20</f>
        <v>2</v>
      </c>
      <c r="AF30" s="312">
        <v>2</v>
      </c>
      <c r="AG30" s="312">
        <v>2</v>
      </c>
      <c r="AH30" s="312">
        <f>41/20</f>
        <v>2.0499999999999998</v>
      </c>
      <c r="AI30" s="312">
        <v>2.0499999999999998</v>
      </c>
      <c r="AJ30" s="312">
        <v>2</v>
      </c>
      <c r="AK30" s="312">
        <v>2.0499999999999998</v>
      </c>
      <c r="AL30" s="312">
        <v>2</v>
      </c>
      <c r="AM30" s="312">
        <v>2</v>
      </c>
      <c r="AN30" s="312">
        <v>2</v>
      </c>
      <c r="AO30" s="312">
        <v>2</v>
      </c>
      <c r="AP30" s="312">
        <v>2</v>
      </c>
      <c r="AQ30" s="312">
        <v>2</v>
      </c>
      <c r="AR30" s="312">
        <v>2</v>
      </c>
      <c r="AS30" s="312">
        <v>1.95</v>
      </c>
      <c r="AT30" s="312">
        <v>2</v>
      </c>
      <c r="AU30" s="312">
        <v>2</v>
      </c>
      <c r="AV30" s="312">
        <v>2.0499999999999998</v>
      </c>
      <c r="AW30" s="312">
        <v>2</v>
      </c>
      <c r="AX30" s="312">
        <v>2.0499999999999998</v>
      </c>
      <c r="AY30" s="312">
        <v>1.95</v>
      </c>
      <c r="AZ30" s="312">
        <v>2</v>
      </c>
      <c r="BA30" s="312">
        <v>2</v>
      </c>
      <c r="BB30" s="312">
        <f>41/20</f>
        <v>2.0499999999999998</v>
      </c>
      <c r="BC30" s="312">
        <f>40/20</f>
        <v>2</v>
      </c>
      <c r="BD30" s="312">
        <v>2</v>
      </c>
      <c r="BE30" s="312">
        <v>1.95</v>
      </c>
      <c r="BF30" s="312">
        <v>1.95</v>
      </c>
      <c r="BG30" s="312">
        <v>2.0499999999999998</v>
      </c>
      <c r="BH30" s="312">
        <v>1.95</v>
      </c>
      <c r="BI30" s="312">
        <v>2.0499999999999998</v>
      </c>
      <c r="BJ30" s="312">
        <v>2</v>
      </c>
      <c r="BK30" s="312">
        <f>41/20</f>
        <v>2.0499999999999998</v>
      </c>
      <c r="BL30" s="312">
        <f>39/20</f>
        <v>1.95</v>
      </c>
      <c r="BM30" s="312">
        <f>40/20</f>
        <v>2</v>
      </c>
      <c r="BN30" s="312">
        <f>38/20</f>
        <v>1.9</v>
      </c>
      <c r="BO30" s="312">
        <f>41/20</f>
        <v>2.0499999999999998</v>
      </c>
      <c r="BP30" s="312">
        <f>38/20</f>
        <v>1.9</v>
      </c>
      <c r="BQ30" s="312">
        <f>41/20</f>
        <v>2.0499999999999998</v>
      </c>
      <c r="BR30" s="177">
        <f>38/20</f>
        <v>1.9</v>
      </c>
      <c r="BS30" s="312">
        <v>2.0499999999999998</v>
      </c>
      <c r="BT30" s="312">
        <v>2</v>
      </c>
      <c r="BU30" s="312">
        <v>1.85</v>
      </c>
      <c r="BV30" s="312">
        <f>41/20</f>
        <v>2.0499999999999998</v>
      </c>
      <c r="BW30" s="312">
        <f>39/20</f>
        <v>1.95</v>
      </c>
      <c r="BX30" s="312">
        <f>42/20</f>
        <v>2.1</v>
      </c>
      <c r="BY30" s="312">
        <f>39/20</f>
        <v>1.95</v>
      </c>
      <c r="BZ30" s="312">
        <v>2.0499999999999998</v>
      </c>
      <c r="CA30" s="312">
        <v>1.85</v>
      </c>
      <c r="CB30" s="312">
        <f>41/20</f>
        <v>2.0499999999999998</v>
      </c>
      <c r="CC30" s="312">
        <f>39/20</f>
        <v>1.95</v>
      </c>
      <c r="CD30" s="41">
        <f t="shared" ref="CD30:CO30" si="75">C30</f>
        <v>2</v>
      </c>
      <c r="CE30" s="42">
        <f t="shared" si="75"/>
        <v>2</v>
      </c>
      <c r="CF30" s="42">
        <f t="shared" si="75"/>
        <v>2</v>
      </c>
      <c r="CG30" s="42">
        <f t="shared" si="75"/>
        <v>1.95</v>
      </c>
      <c r="CH30" s="42">
        <f t="shared" si="75"/>
        <v>2</v>
      </c>
      <c r="CI30" s="42">
        <f t="shared" si="75"/>
        <v>1.95</v>
      </c>
      <c r="CJ30" s="42">
        <f t="shared" si="75"/>
        <v>1.95</v>
      </c>
      <c r="CK30" s="42">
        <f t="shared" si="75"/>
        <v>2</v>
      </c>
      <c r="CL30" s="42">
        <f t="shared" si="75"/>
        <v>2</v>
      </c>
      <c r="CM30" s="42">
        <f t="shared" si="75"/>
        <v>1.95</v>
      </c>
      <c r="CN30" s="42">
        <f t="shared" si="75"/>
        <v>2</v>
      </c>
      <c r="CO30" s="42">
        <f t="shared" si="75"/>
        <v>2</v>
      </c>
      <c r="CP30" s="42">
        <f t="shared" ref="CP30:DG30" si="76">O30</f>
        <v>19.5</v>
      </c>
      <c r="CQ30" s="42">
        <f t="shared" si="76"/>
        <v>2.0499999999999998</v>
      </c>
      <c r="CR30" s="42">
        <f t="shared" si="76"/>
        <v>2</v>
      </c>
      <c r="CS30" s="42">
        <f t="shared" si="76"/>
        <v>2</v>
      </c>
      <c r="CT30" s="42">
        <f t="shared" si="76"/>
        <v>1.95</v>
      </c>
      <c r="CU30" s="42">
        <f t="shared" si="76"/>
        <v>2</v>
      </c>
      <c r="CV30" s="42">
        <f t="shared" si="76"/>
        <v>1.95</v>
      </c>
      <c r="CW30" s="42">
        <f t="shared" si="76"/>
        <v>2</v>
      </c>
      <c r="CX30" s="42">
        <f t="shared" si="76"/>
        <v>1.9</v>
      </c>
      <c r="CY30" s="42">
        <f t="shared" si="76"/>
        <v>2.0499999999999998</v>
      </c>
      <c r="CZ30" s="42">
        <f t="shared" si="76"/>
        <v>2</v>
      </c>
      <c r="DA30" s="42">
        <f t="shared" si="76"/>
        <v>2.0499999999999998</v>
      </c>
      <c r="DB30" s="42">
        <f t="shared" si="76"/>
        <v>1.95</v>
      </c>
      <c r="DC30" s="42">
        <f t="shared" si="76"/>
        <v>2.0499999999999998</v>
      </c>
      <c r="DD30" s="42">
        <f t="shared" si="76"/>
        <v>1.85</v>
      </c>
      <c r="DE30" s="42">
        <f t="shared" si="76"/>
        <v>2.0499999999999998</v>
      </c>
      <c r="DF30" s="42">
        <f t="shared" si="76"/>
        <v>2</v>
      </c>
      <c r="DG30" s="42">
        <f t="shared" si="76"/>
        <v>2</v>
      </c>
      <c r="DH30" s="42">
        <f>BD30</f>
        <v>2</v>
      </c>
      <c r="DI30" s="42">
        <f t="shared" ref="DI30:EE30" si="77">AG30</f>
        <v>2</v>
      </c>
      <c r="DJ30" s="42">
        <f t="shared" si="77"/>
        <v>2.0499999999999998</v>
      </c>
      <c r="DK30" s="42">
        <f t="shared" si="77"/>
        <v>2.0499999999999998</v>
      </c>
      <c r="DL30" s="42">
        <f t="shared" si="77"/>
        <v>2</v>
      </c>
      <c r="DM30" s="42">
        <f t="shared" si="77"/>
        <v>2.0499999999999998</v>
      </c>
      <c r="DN30" s="42">
        <f t="shared" si="77"/>
        <v>2</v>
      </c>
      <c r="DO30" s="42">
        <f t="shared" si="77"/>
        <v>2</v>
      </c>
      <c r="DP30" s="42">
        <f t="shared" si="77"/>
        <v>2</v>
      </c>
      <c r="DQ30" s="42">
        <f t="shared" si="77"/>
        <v>2</v>
      </c>
      <c r="DR30" s="42">
        <f t="shared" si="77"/>
        <v>2</v>
      </c>
      <c r="DS30" s="42">
        <f t="shared" si="77"/>
        <v>2</v>
      </c>
      <c r="DT30" s="42">
        <f t="shared" si="77"/>
        <v>2</v>
      </c>
      <c r="DU30" s="42">
        <f t="shared" si="77"/>
        <v>1.95</v>
      </c>
      <c r="DV30" s="42">
        <f t="shared" si="77"/>
        <v>2</v>
      </c>
      <c r="DW30" s="42">
        <f t="shared" si="77"/>
        <v>2</v>
      </c>
      <c r="DX30" s="42">
        <f t="shared" si="77"/>
        <v>2.0499999999999998</v>
      </c>
      <c r="DY30" s="42">
        <f t="shared" si="77"/>
        <v>2</v>
      </c>
      <c r="DZ30" s="42">
        <f t="shared" si="77"/>
        <v>2.0499999999999998</v>
      </c>
      <c r="EA30" s="42">
        <f t="shared" si="77"/>
        <v>1.95</v>
      </c>
      <c r="EB30" s="42">
        <f t="shared" si="77"/>
        <v>2</v>
      </c>
      <c r="EC30" s="42">
        <f t="shared" si="77"/>
        <v>2</v>
      </c>
      <c r="ED30" s="42">
        <f t="shared" si="77"/>
        <v>2.0499999999999998</v>
      </c>
      <c r="EE30" s="42">
        <f t="shared" si="77"/>
        <v>2</v>
      </c>
      <c r="EF30" s="42">
        <f t="shared" ref="EF30:FA30" si="78">BE30</f>
        <v>1.95</v>
      </c>
      <c r="EG30" s="42">
        <f t="shared" si="78"/>
        <v>1.95</v>
      </c>
      <c r="EH30" s="42">
        <f t="shared" si="78"/>
        <v>2.0499999999999998</v>
      </c>
      <c r="EI30" s="42">
        <f t="shared" si="78"/>
        <v>1.95</v>
      </c>
      <c r="EJ30" s="42">
        <f t="shared" si="78"/>
        <v>2.0499999999999998</v>
      </c>
      <c r="EK30" s="42">
        <f t="shared" si="78"/>
        <v>2</v>
      </c>
      <c r="EL30" s="42">
        <f t="shared" si="78"/>
        <v>2.0499999999999998</v>
      </c>
      <c r="EM30" s="42">
        <f t="shared" si="78"/>
        <v>1.95</v>
      </c>
      <c r="EN30" s="42">
        <f t="shared" si="78"/>
        <v>2</v>
      </c>
      <c r="EO30" s="42">
        <f t="shared" si="78"/>
        <v>1.9</v>
      </c>
      <c r="EP30" s="42">
        <f t="shared" si="78"/>
        <v>2.0499999999999998</v>
      </c>
      <c r="EQ30" s="42">
        <f t="shared" si="78"/>
        <v>1.9</v>
      </c>
      <c r="ER30" s="42">
        <f t="shared" si="78"/>
        <v>2.0499999999999998</v>
      </c>
      <c r="ES30" s="42">
        <f t="shared" si="78"/>
        <v>1.9</v>
      </c>
      <c r="ET30" s="42">
        <f t="shared" si="78"/>
        <v>2.0499999999999998</v>
      </c>
      <c r="EU30" s="42">
        <f t="shared" si="78"/>
        <v>2</v>
      </c>
      <c r="EV30" s="42">
        <f t="shared" si="78"/>
        <v>1.85</v>
      </c>
      <c r="EW30" s="42">
        <f t="shared" si="78"/>
        <v>2.0499999999999998</v>
      </c>
      <c r="EX30" s="42">
        <f t="shared" si="78"/>
        <v>1.95</v>
      </c>
      <c r="EY30" s="42">
        <f t="shared" si="78"/>
        <v>2.1</v>
      </c>
      <c r="EZ30" s="42">
        <f t="shared" si="78"/>
        <v>1.95</v>
      </c>
      <c r="FA30" s="42">
        <f t="shared" si="78"/>
        <v>2.0499999999999998</v>
      </c>
      <c r="FB30" s="42">
        <f t="shared" ref="FB30:HD30" si="79">CA30</f>
        <v>1.85</v>
      </c>
      <c r="FC30" s="42">
        <f t="shared" si="79"/>
        <v>2.0499999999999998</v>
      </c>
      <c r="FD30" s="42">
        <f t="shared" si="79"/>
        <v>1.95</v>
      </c>
      <c r="FE30" s="42">
        <f t="shared" si="79"/>
        <v>2</v>
      </c>
      <c r="FF30" s="42">
        <f t="shared" si="79"/>
        <v>2</v>
      </c>
      <c r="FG30" s="42">
        <f t="shared" si="79"/>
        <v>2</v>
      </c>
      <c r="FH30" s="42">
        <f t="shared" si="79"/>
        <v>1.95</v>
      </c>
      <c r="FI30" s="42">
        <f t="shared" si="79"/>
        <v>2</v>
      </c>
      <c r="FJ30" s="42">
        <f t="shared" si="79"/>
        <v>1.95</v>
      </c>
      <c r="FK30" s="42">
        <f t="shared" si="79"/>
        <v>1.95</v>
      </c>
      <c r="FL30" s="42">
        <f t="shared" si="79"/>
        <v>2</v>
      </c>
      <c r="FM30" s="42">
        <f t="shared" si="79"/>
        <v>2</v>
      </c>
      <c r="FN30" s="42">
        <f t="shared" si="79"/>
        <v>1.95</v>
      </c>
      <c r="FO30" s="42">
        <f t="shared" si="79"/>
        <v>2</v>
      </c>
      <c r="FP30" s="42">
        <f t="shared" si="79"/>
        <v>2</v>
      </c>
      <c r="FQ30" s="42">
        <f t="shared" si="79"/>
        <v>19.5</v>
      </c>
      <c r="FR30" s="42">
        <f t="shared" si="79"/>
        <v>2.0499999999999998</v>
      </c>
      <c r="FS30" s="42">
        <f t="shared" si="79"/>
        <v>2</v>
      </c>
      <c r="FT30" s="42">
        <f t="shared" si="79"/>
        <v>2</v>
      </c>
      <c r="FU30" s="42">
        <f t="shared" si="79"/>
        <v>1.95</v>
      </c>
      <c r="FV30" s="42">
        <f t="shared" si="79"/>
        <v>2</v>
      </c>
      <c r="FW30" s="42">
        <f t="shared" si="79"/>
        <v>1.95</v>
      </c>
      <c r="FX30" s="42">
        <f t="shared" si="79"/>
        <v>2</v>
      </c>
      <c r="FY30" s="42">
        <f t="shared" si="79"/>
        <v>1.9</v>
      </c>
      <c r="FZ30" s="42">
        <f t="shared" si="79"/>
        <v>2.0499999999999998</v>
      </c>
      <c r="GA30" s="42">
        <f t="shared" si="79"/>
        <v>2</v>
      </c>
      <c r="GB30" s="42">
        <f t="shared" si="79"/>
        <v>2.0499999999999998</v>
      </c>
      <c r="GC30" s="42">
        <f t="shared" si="79"/>
        <v>1.95</v>
      </c>
      <c r="GD30" s="42">
        <f t="shared" si="79"/>
        <v>2.0499999999999998</v>
      </c>
      <c r="GE30" s="42">
        <f t="shared" si="79"/>
        <v>1.85</v>
      </c>
      <c r="GF30" s="42">
        <f t="shared" si="79"/>
        <v>2.0499999999999998</v>
      </c>
      <c r="GG30" s="42">
        <f t="shared" si="79"/>
        <v>2</v>
      </c>
      <c r="GH30" s="42">
        <f t="shared" si="79"/>
        <v>2</v>
      </c>
      <c r="GI30" s="42">
        <f t="shared" si="79"/>
        <v>2</v>
      </c>
      <c r="GJ30" s="42">
        <f t="shared" si="79"/>
        <v>2</v>
      </c>
      <c r="GK30" s="42">
        <f t="shared" si="79"/>
        <v>2.0499999999999998</v>
      </c>
      <c r="GL30" s="42">
        <f t="shared" si="79"/>
        <v>2.0499999999999998</v>
      </c>
      <c r="GM30" s="42">
        <f t="shared" si="79"/>
        <v>2</v>
      </c>
      <c r="GN30" s="42">
        <f t="shared" si="79"/>
        <v>2.0499999999999998</v>
      </c>
      <c r="GO30" s="42">
        <f t="shared" si="79"/>
        <v>2</v>
      </c>
      <c r="GP30" s="42">
        <f t="shared" si="79"/>
        <v>2</v>
      </c>
      <c r="GQ30" s="42">
        <f t="shared" si="79"/>
        <v>2</v>
      </c>
      <c r="GR30" s="42">
        <f t="shared" si="79"/>
        <v>2</v>
      </c>
      <c r="GS30" s="42">
        <f t="shared" si="79"/>
        <v>2</v>
      </c>
      <c r="GT30" s="42">
        <f t="shared" si="79"/>
        <v>2</v>
      </c>
      <c r="GU30" s="42">
        <f t="shared" si="79"/>
        <v>2</v>
      </c>
      <c r="GV30" s="42">
        <f t="shared" si="79"/>
        <v>1.95</v>
      </c>
      <c r="GW30" s="42">
        <f t="shared" si="79"/>
        <v>2</v>
      </c>
      <c r="GX30" s="42">
        <f t="shared" si="79"/>
        <v>2</v>
      </c>
      <c r="GY30" s="42">
        <f t="shared" si="79"/>
        <v>2.0499999999999998</v>
      </c>
      <c r="GZ30" s="42">
        <f t="shared" si="79"/>
        <v>2</v>
      </c>
      <c r="HA30" s="42">
        <f t="shared" si="79"/>
        <v>2.0499999999999998</v>
      </c>
      <c r="HB30" s="42">
        <f t="shared" si="79"/>
        <v>1.95</v>
      </c>
      <c r="HC30" s="42">
        <f t="shared" si="79"/>
        <v>2</v>
      </c>
      <c r="HD30" s="42">
        <f t="shared" si="79"/>
        <v>2</v>
      </c>
    </row>
    <row r="31" spans="1:212">
      <c r="A31" s="1239" t="s">
        <v>647</v>
      </c>
      <c r="B31" s="1240"/>
      <c r="C31" s="147">
        <v>2.5019</v>
      </c>
      <c r="D31" s="156">
        <v>2.5127999999999999</v>
      </c>
      <c r="E31" s="156">
        <v>2.4988000000000001</v>
      </c>
      <c r="F31" s="156">
        <v>2.4956999999999998</v>
      </c>
      <c r="G31" s="156">
        <v>2.5038999999999998</v>
      </c>
      <c r="H31" s="156">
        <v>2.5</v>
      </c>
      <c r="I31" s="156">
        <v>2.5053000000000001</v>
      </c>
      <c r="J31" s="156">
        <v>2.4889999999999999</v>
      </c>
      <c r="K31" s="156">
        <v>2.516</v>
      </c>
      <c r="L31" s="156">
        <v>2.5148000000000001</v>
      </c>
      <c r="M31" s="156">
        <v>2.4950000000000001</v>
      </c>
      <c r="N31" s="156">
        <v>2.4887000000000001</v>
      </c>
      <c r="O31" s="318">
        <f>O25</f>
        <v>2.516</v>
      </c>
      <c r="P31" s="318">
        <f t="shared" ref="P31:CA31" si="80">P25</f>
        <v>2.5207000000000002</v>
      </c>
      <c r="Q31" s="318">
        <f t="shared" si="80"/>
        <v>2.4923000000000002</v>
      </c>
      <c r="R31" s="318">
        <f t="shared" si="80"/>
        <v>2.5190999999999999</v>
      </c>
      <c r="S31" s="318">
        <f t="shared" si="80"/>
        <v>2.5072000000000001</v>
      </c>
      <c r="T31" s="318">
        <f t="shared" si="80"/>
        <v>2.5207000000000002</v>
      </c>
      <c r="U31" s="318">
        <f t="shared" si="80"/>
        <v>2.5093000000000001</v>
      </c>
      <c r="V31" s="318">
        <f t="shared" si="80"/>
        <v>2.5076000000000001</v>
      </c>
      <c r="W31" s="318">
        <f t="shared" si="80"/>
        <v>2.5081000000000002</v>
      </c>
      <c r="X31" s="318">
        <f t="shared" si="80"/>
        <v>2.5272999999999999</v>
      </c>
      <c r="Y31" s="318">
        <f t="shared" si="80"/>
        <v>2.5154000000000001</v>
      </c>
      <c r="Z31" s="318">
        <f t="shared" si="80"/>
        <v>2.5032999999999999</v>
      </c>
      <c r="AA31" s="318">
        <f t="shared" si="80"/>
        <v>2.5152999999999999</v>
      </c>
      <c r="AB31" s="318">
        <f t="shared" si="80"/>
        <v>2.5329999999999999</v>
      </c>
      <c r="AC31" s="318">
        <f t="shared" si="80"/>
        <v>2.5232999999999999</v>
      </c>
      <c r="AD31" s="318">
        <f t="shared" si="80"/>
        <v>2.5282</v>
      </c>
      <c r="AE31" s="318">
        <f t="shared" si="80"/>
        <v>2.5194999999999999</v>
      </c>
      <c r="AF31" s="318">
        <f t="shared" si="80"/>
        <v>2.5024000000000002</v>
      </c>
      <c r="AG31" s="318">
        <f t="shared" si="80"/>
        <v>2.4150999999999998</v>
      </c>
      <c r="AH31" s="318">
        <f t="shared" si="80"/>
        <v>2.4085000000000001</v>
      </c>
      <c r="AI31" s="318">
        <f>AI26</f>
        <v>0.1895</v>
      </c>
      <c r="AJ31" s="318">
        <f t="shared" si="80"/>
        <v>2.4051999999999998</v>
      </c>
      <c r="AK31" s="318">
        <f t="shared" si="80"/>
        <v>3.3847</v>
      </c>
      <c r="AL31" s="318">
        <f t="shared" si="80"/>
        <v>2.3984000000000001</v>
      </c>
      <c r="AM31" s="318">
        <f t="shared" si="80"/>
        <v>2.4062999999999999</v>
      </c>
      <c r="AN31" s="318">
        <f t="shared" si="80"/>
        <v>2.3929999999999998</v>
      </c>
      <c r="AO31" s="318">
        <f t="shared" si="80"/>
        <v>2.4018000000000002</v>
      </c>
      <c r="AP31" s="318">
        <f t="shared" si="80"/>
        <v>2.3965999999999998</v>
      </c>
      <c r="AQ31" s="318">
        <f t="shared" si="80"/>
        <v>2.4068999999999998</v>
      </c>
      <c r="AR31" s="318">
        <f t="shared" si="80"/>
        <v>2.4033000000000002</v>
      </c>
      <c r="AS31" s="318">
        <f t="shared" si="80"/>
        <v>2.3976000000000002</v>
      </c>
      <c r="AT31" s="318">
        <f t="shared" si="80"/>
        <v>2.4043999999999999</v>
      </c>
      <c r="AU31" s="318">
        <f t="shared" si="80"/>
        <v>2.3679000000000001</v>
      </c>
      <c r="AV31" s="318">
        <f t="shared" si="80"/>
        <v>2.4216000000000002</v>
      </c>
      <c r="AW31" s="318">
        <f t="shared" si="80"/>
        <v>2.4020999999999999</v>
      </c>
      <c r="AX31" s="318">
        <f t="shared" si="80"/>
        <v>2.4039000000000001</v>
      </c>
      <c r="AY31" s="318">
        <f t="shared" si="80"/>
        <v>2.4020999999999999</v>
      </c>
      <c r="AZ31" s="318">
        <f t="shared" si="80"/>
        <v>2.4003000000000001</v>
      </c>
      <c r="BA31" s="318">
        <f t="shared" si="80"/>
        <v>2.4157999999999999</v>
      </c>
      <c r="BB31" s="318">
        <f t="shared" si="80"/>
        <v>2.3967000000000001</v>
      </c>
      <c r="BC31" s="318">
        <f t="shared" si="80"/>
        <v>2.4032</v>
      </c>
      <c r="BD31" s="318">
        <f>BD25</f>
        <v>2.3894000000000002</v>
      </c>
      <c r="BE31" s="318">
        <f t="shared" si="80"/>
        <v>2.5133999999999999</v>
      </c>
      <c r="BF31" s="318">
        <f t="shared" si="80"/>
        <v>2.5255999999999998</v>
      </c>
      <c r="BG31" s="318">
        <f t="shared" si="80"/>
        <v>2.5185</v>
      </c>
      <c r="BH31" s="318">
        <f t="shared" si="80"/>
        <v>2.5139999999999998</v>
      </c>
      <c r="BI31" s="318">
        <f t="shared" si="80"/>
        <v>2.5230000000000001</v>
      </c>
      <c r="BJ31" s="318">
        <f t="shared" si="80"/>
        <v>2.5230999999999999</v>
      </c>
      <c r="BK31" s="318">
        <f t="shared" si="80"/>
        <v>2.5217000000000001</v>
      </c>
      <c r="BL31" s="318">
        <f t="shared" si="80"/>
        <v>2.4984999999999999</v>
      </c>
      <c r="BM31" s="318">
        <f t="shared" si="80"/>
        <v>2.5097</v>
      </c>
      <c r="BN31" s="318">
        <f t="shared" si="80"/>
        <v>2.5085999999999999</v>
      </c>
      <c r="BO31" s="318">
        <f t="shared" si="80"/>
        <v>2.5131999999999999</v>
      </c>
      <c r="BP31" s="318">
        <f t="shared" si="80"/>
        <v>2.4990000000000001</v>
      </c>
      <c r="BQ31" s="318">
        <f t="shared" si="80"/>
        <v>2.5076000000000001</v>
      </c>
      <c r="BR31" s="318">
        <f t="shared" si="80"/>
        <v>2.5084</v>
      </c>
      <c r="BS31" s="318">
        <f t="shared" si="80"/>
        <v>2.5102000000000002</v>
      </c>
      <c r="BT31" s="318">
        <f t="shared" si="80"/>
        <v>2.4041999999999999</v>
      </c>
      <c r="BU31" s="318">
        <f t="shared" si="80"/>
        <v>2.5127000000000002</v>
      </c>
      <c r="BV31" s="318">
        <f t="shared" si="80"/>
        <v>2.52</v>
      </c>
      <c r="BW31" s="318">
        <f t="shared" si="80"/>
        <v>2.5122</v>
      </c>
      <c r="BX31" s="318">
        <f t="shared" si="80"/>
        <v>2.5230999999999999</v>
      </c>
      <c r="BY31" s="318">
        <f t="shared" si="80"/>
        <v>2.4956</v>
      </c>
      <c r="BZ31" s="318">
        <f t="shared" si="80"/>
        <v>2.5135000000000001</v>
      </c>
      <c r="CA31" s="318">
        <f t="shared" si="80"/>
        <v>2.516</v>
      </c>
      <c r="CB31" s="318">
        <f>CB25</f>
        <v>2.5163000000000002</v>
      </c>
      <c r="CC31" s="318">
        <f>CC25</f>
        <v>2.4841000000000002</v>
      </c>
      <c r="CD31" s="41">
        <f t="shared" ref="CD31:CO31" si="81">C31*25.4</f>
        <v>63.548259999999999</v>
      </c>
      <c r="CE31" s="42">
        <f t="shared" si="81"/>
        <v>63.825119999999991</v>
      </c>
      <c r="CF31" s="42">
        <f t="shared" si="81"/>
        <v>63.469520000000003</v>
      </c>
      <c r="CG31" s="42">
        <f t="shared" si="81"/>
        <v>63.390779999999992</v>
      </c>
      <c r="CH31" s="42">
        <f t="shared" si="81"/>
        <v>63.599059999999994</v>
      </c>
      <c r="CI31" s="42">
        <f t="shared" si="81"/>
        <v>63.5</v>
      </c>
      <c r="CJ31" s="42">
        <f t="shared" si="81"/>
        <v>63.634619999999998</v>
      </c>
      <c r="CK31" s="42">
        <f t="shared" si="81"/>
        <v>63.22059999999999</v>
      </c>
      <c r="CL31" s="42">
        <f t="shared" si="81"/>
        <v>63.906399999999998</v>
      </c>
      <c r="CM31" s="42">
        <f t="shared" si="81"/>
        <v>63.875920000000001</v>
      </c>
      <c r="CN31" s="42">
        <f t="shared" si="81"/>
        <v>63.372999999999998</v>
      </c>
      <c r="CO31" s="42">
        <f t="shared" si="81"/>
        <v>63.212980000000002</v>
      </c>
      <c r="CP31" s="42">
        <f t="shared" ref="CP31:DG31" si="82">O31*25.4</f>
        <v>63.906399999999998</v>
      </c>
      <c r="CQ31" s="42">
        <f t="shared" si="82"/>
        <v>64.025779999999997</v>
      </c>
      <c r="CR31" s="42">
        <f t="shared" si="82"/>
        <v>63.30442</v>
      </c>
      <c r="CS31" s="42">
        <f t="shared" si="82"/>
        <v>63.985139999999994</v>
      </c>
      <c r="CT31" s="42">
        <f t="shared" si="82"/>
        <v>63.682879999999997</v>
      </c>
      <c r="CU31" s="42">
        <f t="shared" si="82"/>
        <v>64.025779999999997</v>
      </c>
      <c r="CV31" s="42">
        <f t="shared" si="82"/>
        <v>63.736219999999996</v>
      </c>
      <c r="CW31" s="42">
        <f t="shared" si="82"/>
        <v>63.693039999999996</v>
      </c>
      <c r="CX31" s="42">
        <f t="shared" si="82"/>
        <v>63.705739999999999</v>
      </c>
      <c r="CY31" s="42">
        <f t="shared" si="82"/>
        <v>64.193419999999989</v>
      </c>
      <c r="CZ31" s="42">
        <f t="shared" si="82"/>
        <v>63.891159999999999</v>
      </c>
      <c r="DA31" s="42">
        <f t="shared" si="82"/>
        <v>63.583819999999996</v>
      </c>
      <c r="DB31" s="42">
        <f t="shared" si="82"/>
        <v>63.888619999999996</v>
      </c>
      <c r="DC31" s="42">
        <f t="shared" si="82"/>
        <v>64.338200000000001</v>
      </c>
      <c r="DD31" s="42">
        <f t="shared" si="82"/>
        <v>64.091819999999998</v>
      </c>
      <c r="DE31" s="42">
        <f t="shared" si="82"/>
        <v>64.216279999999998</v>
      </c>
      <c r="DF31" s="42">
        <f t="shared" si="82"/>
        <v>63.995299999999993</v>
      </c>
      <c r="DG31" s="42">
        <f t="shared" si="82"/>
        <v>63.560960000000001</v>
      </c>
      <c r="DH31" s="42">
        <f>BD31*25.4</f>
        <v>60.690760000000004</v>
      </c>
      <c r="DI31" s="42">
        <f t="shared" ref="DI31:EE31" si="83">AG31*25.4</f>
        <v>61.34353999999999</v>
      </c>
      <c r="DJ31" s="42">
        <f t="shared" si="83"/>
        <v>61.175899999999999</v>
      </c>
      <c r="DK31" s="42">
        <f t="shared" si="83"/>
        <v>4.8132999999999999</v>
      </c>
      <c r="DL31" s="42">
        <f t="shared" si="83"/>
        <v>61.092079999999989</v>
      </c>
      <c r="DM31" s="42">
        <f t="shared" si="83"/>
        <v>85.971379999999996</v>
      </c>
      <c r="DN31" s="42">
        <f t="shared" si="83"/>
        <v>60.919359999999998</v>
      </c>
      <c r="DO31" s="42">
        <f t="shared" si="83"/>
        <v>61.120019999999997</v>
      </c>
      <c r="DP31" s="42">
        <f t="shared" si="83"/>
        <v>60.782199999999989</v>
      </c>
      <c r="DQ31" s="42">
        <f t="shared" si="83"/>
        <v>61.005720000000004</v>
      </c>
      <c r="DR31" s="42">
        <f t="shared" si="83"/>
        <v>60.873639999999995</v>
      </c>
      <c r="DS31" s="42">
        <f t="shared" si="83"/>
        <v>61.135259999999995</v>
      </c>
      <c r="DT31" s="42">
        <f t="shared" si="83"/>
        <v>61.043820000000004</v>
      </c>
      <c r="DU31" s="42">
        <f t="shared" si="83"/>
        <v>60.899039999999999</v>
      </c>
      <c r="DV31" s="42">
        <f t="shared" si="83"/>
        <v>61.07175999999999</v>
      </c>
      <c r="DW31" s="42">
        <f t="shared" si="83"/>
        <v>60.144660000000002</v>
      </c>
      <c r="DX31" s="42">
        <f t="shared" si="83"/>
        <v>61.50864</v>
      </c>
      <c r="DY31" s="42">
        <f t="shared" si="83"/>
        <v>61.013339999999992</v>
      </c>
      <c r="DZ31" s="42">
        <f t="shared" si="83"/>
        <v>61.059060000000002</v>
      </c>
      <c r="EA31" s="42">
        <f t="shared" si="83"/>
        <v>61.013339999999992</v>
      </c>
      <c r="EB31" s="42">
        <f t="shared" si="83"/>
        <v>60.967619999999997</v>
      </c>
      <c r="EC31" s="42">
        <f t="shared" si="83"/>
        <v>61.361319999999992</v>
      </c>
      <c r="ED31" s="42">
        <f t="shared" si="83"/>
        <v>60.876179999999998</v>
      </c>
      <c r="EE31" s="42">
        <f t="shared" si="83"/>
        <v>61.041279999999993</v>
      </c>
      <c r="EF31" s="42">
        <f t="shared" ref="EF31:FA31" si="84">BE31*25.4</f>
        <v>63.84035999999999</v>
      </c>
      <c r="EG31" s="42">
        <f t="shared" si="84"/>
        <v>64.150239999999997</v>
      </c>
      <c r="EH31" s="42">
        <f t="shared" si="84"/>
        <v>63.969899999999996</v>
      </c>
      <c r="EI31" s="42">
        <f t="shared" si="84"/>
        <v>63.855599999999988</v>
      </c>
      <c r="EJ31" s="42">
        <f t="shared" si="84"/>
        <v>64.084199999999996</v>
      </c>
      <c r="EK31" s="42">
        <f t="shared" si="84"/>
        <v>64.086739999999992</v>
      </c>
      <c r="EL31" s="42">
        <f t="shared" si="84"/>
        <v>64.051180000000002</v>
      </c>
      <c r="EM31" s="42">
        <f t="shared" si="84"/>
        <v>63.461899999999993</v>
      </c>
      <c r="EN31" s="42">
        <f t="shared" si="84"/>
        <v>63.746379999999995</v>
      </c>
      <c r="EO31" s="42">
        <f t="shared" si="84"/>
        <v>63.718439999999994</v>
      </c>
      <c r="EP31" s="42">
        <f t="shared" si="84"/>
        <v>63.83527999999999</v>
      </c>
      <c r="EQ31" s="42">
        <f t="shared" si="84"/>
        <v>63.474600000000002</v>
      </c>
      <c r="ER31" s="42">
        <f t="shared" si="84"/>
        <v>63.693039999999996</v>
      </c>
      <c r="ES31" s="42">
        <f t="shared" si="84"/>
        <v>63.713359999999994</v>
      </c>
      <c r="ET31" s="42">
        <f t="shared" si="84"/>
        <v>63.759080000000004</v>
      </c>
      <c r="EU31" s="42">
        <f t="shared" si="84"/>
        <v>61.066679999999991</v>
      </c>
      <c r="EV31" s="42">
        <f t="shared" si="84"/>
        <v>63.822580000000002</v>
      </c>
      <c r="EW31" s="42">
        <f t="shared" si="84"/>
        <v>64.007999999999996</v>
      </c>
      <c r="EX31" s="42">
        <f t="shared" si="84"/>
        <v>63.809879999999993</v>
      </c>
      <c r="EY31" s="42">
        <f t="shared" si="84"/>
        <v>64.086739999999992</v>
      </c>
      <c r="EZ31" s="42">
        <f t="shared" si="84"/>
        <v>63.388239999999996</v>
      </c>
      <c r="FA31" s="42">
        <f t="shared" si="84"/>
        <v>63.8429</v>
      </c>
      <c r="FB31" s="42">
        <f t="shared" ref="FB31:HD31" si="85">CA31*25.4</f>
        <v>63.906399999999998</v>
      </c>
      <c r="FC31" s="42">
        <f t="shared" si="85"/>
        <v>63.914020000000001</v>
      </c>
      <c r="FD31" s="42">
        <f t="shared" si="85"/>
        <v>63.096139999999998</v>
      </c>
      <c r="FE31" s="42">
        <f t="shared" si="85"/>
        <v>1614.1258039999998</v>
      </c>
      <c r="FF31" s="42">
        <f t="shared" si="85"/>
        <v>1621.1580479999998</v>
      </c>
      <c r="FG31" s="42">
        <f t="shared" si="85"/>
        <v>1612.125808</v>
      </c>
      <c r="FH31" s="42">
        <f t="shared" si="85"/>
        <v>1610.1258119999998</v>
      </c>
      <c r="FI31" s="42">
        <f t="shared" si="85"/>
        <v>1615.4161239999999</v>
      </c>
      <c r="FJ31" s="42">
        <f t="shared" si="85"/>
        <v>1612.8999999999999</v>
      </c>
      <c r="FK31" s="42">
        <f t="shared" si="85"/>
        <v>1616.3193479999998</v>
      </c>
      <c r="FL31" s="42">
        <f t="shared" si="85"/>
        <v>1605.8032399999997</v>
      </c>
      <c r="FM31" s="42">
        <f t="shared" si="85"/>
        <v>1623.2225599999999</v>
      </c>
      <c r="FN31" s="42">
        <f t="shared" si="85"/>
        <v>1622.4483679999998</v>
      </c>
      <c r="FO31" s="42">
        <f t="shared" si="85"/>
        <v>1609.6741999999999</v>
      </c>
      <c r="FP31" s="42">
        <f t="shared" si="85"/>
        <v>1605.609692</v>
      </c>
      <c r="FQ31" s="42">
        <f t="shared" si="85"/>
        <v>1623.2225599999999</v>
      </c>
      <c r="FR31" s="42">
        <f t="shared" si="85"/>
        <v>1626.2548119999999</v>
      </c>
      <c r="FS31" s="42">
        <f t="shared" si="85"/>
        <v>1607.932268</v>
      </c>
      <c r="FT31" s="42">
        <f t="shared" si="85"/>
        <v>1625.2225559999997</v>
      </c>
      <c r="FU31" s="42">
        <f t="shared" si="85"/>
        <v>1617.5451519999999</v>
      </c>
      <c r="FV31" s="42">
        <f t="shared" si="85"/>
        <v>1626.2548119999999</v>
      </c>
      <c r="FW31" s="42">
        <f t="shared" si="85"/>
        <v>1618.8999879999999</v>
      </c>
      <c r="FX31" s="42">
        <f t="shared" si="85"/>
        <v>1617.8032159999998</v>
      </c>
      <c r="FY31" s="42">
        <f t="shared" si="85"/>
        <v>1618.1257959999998</v>
      </c>
      <c r="FZ31" s="42">
        <f t="shared" si="85"/>
        <v>1630.5128679999996</v>
      </c>
      <c r="GA31" s="42">
        <f t="shared" si="85"/>
        <v>1622.835464</v>
      </c>
      <c r="GB31" s="42">
        <f t="shared" si="85"/>
        <v>1615.0290279999997</v>
      </c>
      <c r="GC31" s="42">
        <f t="shared" si="85"/>
        <v>1622.7709479999999</v>
      </c>
      <c r="GD31" s="42">
        <f t="shared" si="85"/>
        <v>1634.19028</v>
      </c>
      <c r="GE31" s="42">
        <f t="shared" si="85"/>
        <v>1627.9322279999999</v>
      </c>
      <c r="GF31" s="42">
        <f t="shared" si="85"/>
        <v>1631.0935119999999</v>
      </c>
      <c r="GG31" s="42">
        <f t="shared" si="85"/>
        <v>1625.4806199999998</v>
      </c>
      <c r="GH31" s="42">
        <f t="shared" si="85"/>
        <v>1614.448384</v>
      </c>
      <c r="GI31" s="42">
        <f t="shared" si="85"/>
        <v>1541.545304</v>
      </c>
      <c r="GJ31" s="42">
        <f t="shared" si="85"/>
        <v>1558.1259159999997</v>
      </c>
      <c r="GK31" s="42">
        <f t="shared" si="85"/>
        <v>1553.8678599999998</v>
      </c>
      <c r="GL31" s="42">
        <f t="shared" si="85"/>
        <v>122.25782</v>
      </c>
      <c r="GM31" s="42">
        <f t="shared" si="85"/>
        <v>1551.7388319999995</v>
      </c>
      <c r="GN31" s="42">
        <f t="shared" si="85"/>
        <v>2183.6730519999996</v>
      </c>
      <c r="GO31" s="42">
        <f t="shared" si="85"/>
        <v>1547.3517439999998</v>
      </c>
      <c r="GP31" s="42">
        <f t="shared" si="85"/>
        <v>1552.4485079999997</v>
      </c>
      <c r="GQ31" s="42">
        <f t="shared" si="85"/>
        <v>1543.8678799999996</v>
      </c>
      <c r="GR31" s="42">
        <f t="shared" si="85"/>
        <v>1549.545288</v>
      </c>
      <c r="GS31" s="42">
        <f t="shared" si="85"/>
        <v>1546.1904559999998</v>
      </c>
      <c r="GT31" s="42">
        <f t="shared" si="85"/>
        <v>1552.8356039999999</v>
      </c>
      <c r="GU31" s="42">
        <f t="shared" si="85"/>
        <v>1550.5130280000001</v>
      </c>
      <c r="GV31" s="42">
        <f t="shared" si="85"/>
        <v>1546.8356159999998</v>
      </c>
      <c r="GW31" s="42">
        <f t="shared" si="85"/>
        <v>1551.2227039999996</v>
      </c>
      <c r="GX31" s="42">
        <f t="shared" si="85"/>
        <v>1527.674364</v>
      </c>
      <c r="GY31" s="42">
        <f t="shared" si="85"/>
        <v>1562.3194559999999</v>
      </c>
      <c r="GZ31" s="42">
        <f t="shared" si="85"/>
        <v>1549.7388359999998</v>
      </c>
      <c r="HA31" s="42">
        <f t="shared" si="85"/>
        <v>1550.900124</v>
      </c>
      <c r="HB31" s="42">
        <f t="shared" si="85"/>
        <v>1549.7388359999998</v>
      </c>
      <c r="HC31" s="42">
        <f t="shared" si="85"/>
        <v>1548.5775479999998</v>
      </c>
      <c r="HD31" s="42">
        <f t="shared" si="85"/>
        <v>1558.5775279999998</v>
      </c>
    </row>
    <row r="32" spans="1:212" ht="13" thickBot="1">
      <c r="A32" s="1245" t="s">
        <v>624</v>
      </c>
      <c r="B32" s="1246"/>
      <c r="C32" s="150">
        <v>24.2</v>
      </c>
      <c r="D32" s="158">
        <v>24.3</v>
      </c>
      <c r="E32" s="158">
        <v>24.3</v>
      </c>
      <c r="F32" s="158">
        <v>24.4</v>
      </c>
      <c r="G32" s="158">
        <v>24.4</v>
      </c>
      <c r="H32" s="158">
        <v>24.4</v>
      </c>
      <c r="I32" s="158">
        <v>24.5</v>
      </c>
      <c r="J32" s="158">
        <v>24.5</v>
      </c>
      <c r="K32" s="158">
        <v>24.4</v>
      </c>
      <c r="L32" s="158">
        <v>24.5</v>
      </c>
      <c r="M32" s="158">
        <v>24.5</v>
      </c>
      <c r="N32" s="158">
        <v>24.5</v>
      </c>
      <c r="O32" s="353">
        <v>24.1</v>
      </c>
      <c r="P32" s="353">
        <v>24.3</v>
      </c>
      <c r="Q32" s="353">
        <v>24.4</v>
      </c>
      <c r="R32" s="353">
        <v>24.1</v>
      </c>
      <c r="S32" s="353">
        <v>24.3</v>
      </c>
      <c r="T32" s="353">
        <v>24.1</v>
      </c>
      <c r="U32" s="353">
        <v>24.4</v>
      </c>
      <c r="V32" s="353">
        <v>24.1</v>
      </c>
      <c r="W32" s="353">
        <v>24.4</v>
      </c>
      <c r="X32" s="353">
        <v>24.1</v>
      </c>
      <c r="Y32" s="353">
        <v>24.3</v>
      </c>
      <c r="Z32" s="353">
        <v>24</v>
      </c>
      <c r="AA32" s="353">
        <v>24.2</v>
      </c>
      <c r="AB32" s="353">
        <v>24.4</v>
      </c>
      <c r="AC32" s="353">
        <v>24.3</v>
      </c>
      <c r="AD32" s="353">
        <v>24.4</v>
      </c>
      <c r="AE32" s="353">
        <v>24.2</v>
      </c>
      <c r="AF32" s="353">
        <v>24.4</v>
      </c>
      <c r="AG32" s="353">
        <v>24.5</v>
      </c>
      <c r="AH32" s="353">
        <v>24.3</v>
      </c>
      <c r="AI32" s="353">
        <v>24.4</v>
      </c>
      <c r="AJ32" s="353">
        <v>24.3</v>
      </c>
      <c r="AK32" s="353">
        <v>24.4</v>
      </c>
      <c r="AL32" s="353">
        <v>24.3</v>
      </c>
      <c r="AM32" s="353">
        <v>24.3</v>
      </c>
      <c r="AN32" s="353">
        <v>24.4</v>
      </c>
      <c r="AO32" s="353">
        <v>24.2</v>
      </c>
      <c r="AP32" s="353">
        <v>24.2</v>
      </c>
      <c r="AQ32" s="353">
        <v>24.4</v>
      </c>
      <c r="AR32" s="353">
        <v>24.3</v>
      </c>
      <c r="AS32" s="353">
        <v>24.2</v>
      </c>
      <c r="AT32" s="353">
        <v>24.1</v>
      </c>
      <c r="AU32" s="353">
        <v>24.3</v>
      </c>
      <c r="AV32" s="353">
        <v>24.4</v>
      </c>
      <c r="AW32" s="353">
        <v>24.1</v>
      </c>
      <c r="AX32" s="353">
        <v>24.2</v>
      </c>
      <c r="AY32" s="353">
        <v>24.2</v>
      </c>
      <c r="AZ32" s="353">
        <v>24.4</v>
      </c>
      <c r="BA32" s="353">
        <v>24.1</v>
      </c>
      <c r="BB32" s="353">
        <v>24.4</v>
      </c>
      <c r="BC32" s="353">
        <v>24.3</v>
      </c>
      <c r="BD32" s="353">
        <v>24.1</v>
      </c>
      <c r="BE32" s="353">
        <v>24.3</v>
      </c>
      <c r="BF32" s="353">
        <v>24.3</v>
      </c>
      <c r="BG32" s="353">
        <v>24.4</v>
      </c>
      <c r="BH32" s="353">
        <v>24.3</v>
      </c>
      <c r="BI32" s="353">
        <v>24.4</v>
      </c>
      <c r="BJ32" s="353">
        <v>24.4</v>
      </c>
      <c r="BK32" s="353">
        <v>24.1</v>
      </c>
      <c r="BL32" s="353">
        <v>24.2</v>
      </c>
      <c r="BM32" s="353">
        <v>24.2</v>
      </c>
      <c r="BN32" s="353">
        <v>24.2</v>
      </c>
      <c r="BO32" s="353">
        <v>24.5</v>
      </c>
      <c r="BP32" s="353">
        <v>24.3</v>
      </c>
      <c r="BQ32" s="353">
        <v>24.5</v>
      </c>
      <c r="BR32" s="353">
        <v>24.3</v>
      </c>
      <c r="BS32" s="353">
        <v>24.4</v>
      </c>
      <c r="BT32" s="353">
        <v>24.2</v>
      </c>
      <c r="BU32" s="353">
        <v>24.5</v>
      </c>
      <c r="BV32" s="353">
        <v>24.3</v>
      </c>
      <c r="BW32" s="353">
        <v>24.2</v>
      </c>
      <c r="BX32" s="353">
        <v>24.1</v>
      </c>
      <c r="BY32" s="353">
        <v>24.1</v>
      </c>
      <c r="BZ32" s="353">
        <v>24.4</v>
      </c>
      <c r="CA32" s="353">
        <v>24</v>
      </c>
      <c r="CB32" s="353">
        <v>24.4</v>
      </c>
      <c r="CC32" s="353">
        <v>24.2</v>
      </c>
      <c r="CD32" s="44">
        <f t="shared" ref="CD32:CO32" si="86">C32</f>
        <v>24.2</v>
      </c>
      <c r="CE32" s="45">
        <f t="shared" si="86"/>
        <v>24.3</v>
      </c>
      <c r="CF32" s="45">
        <f t="shared" si="86"/>
        <v>24.3</v>
      </c>
      <c r="CG32" s="45">
        <f t="shared" si="86"/>
        <v>24.4</v>
      </c>
      <c r="CH32" s="45">
        <f t="shared" si="86"/>
        <v>24.4</v>
      </c>
      <c r="CI32" s="45">
        <f t="shared" si="86"/>
        <v>24.4</v>
      </c>
      <c r="CJ32" s="45">
        <f t="shared" si="86"/>
        <v>24.5</v>
      </c>
      <c r="CK32" s="45">
        <f t="shared" si="86"/>
        <v>24.5</v>
      </c>
      <c r="CL32" s="45">
        <f t="shared" si="86"/>
        <v>24.4</v>
      </c>
      <c r="CM32" s="45">
        <f t="shared" si="86"/>
        <v>24.5</v>
      </c>
      <c r="CN32" s="45">
        <f t="shared" si="86"/>
        <v>24.5</v>
      </c>
      <c r="CO32" s="45">
        <f t="shared" si="86"/>
        <v>24.5</v>
      </c>
      <c r="CP32" s="45">
        <f t="shared" ref="CP32:DG32" si="87">O32</f>
        <v>24.1</v>
      </c>
      <c r="CQ32" s="45">
        <f t="shared" si="87"/>
        <v>24.3</v>
      </c>
      <c r="CR32" s="45">
        <f t="shared" si="87"/>
        <v>24.4</v>
      </c>
      <c r="CS32" s="45">
        <f t="shared" si="87"/>
        <v>24.1</v>
      </c>
      <c r="CT32" s="45">
        <f t="shared" si="87"/>
        <v>24.3</v>
      </c>
      <c r="CU32" s="45">
        <f t="shared" si="87"/>
        <v>24.1</v>
      </c>
      <c r="CV32" s="45">
        <f t="shared" si="87"/>
        <v>24.4</v>
      </c>
      <c r="CW32" s="45">
        <f t="shared" si="87"/>
        <v>24.1</v>
      </c>
      <c r="CX32" s="45">
        <f t="shared" si="87"/>
        <v>24.4</v>
      </c>
      <c r="CY32" s="45">
        <f t="shared" si="87"/>
        <v>24.1</v>
      </c>
      <c r="CZ32" s="45">
        <f t="shared" si="87"/>
        <v>24.3</v>
      </c>
      <c r="DA32" s="45">
        <f t="shared" si="87"/>
        <v>24</v>
      </c>
      <c r="DB32" s="45">
        <f t="shared" si="87"/>
        <v>24.2</v>
      </c>
      <c r="DC32" s="45">
        <f t="shared" si="87"/>
        <v>24.4</v>
      </c>
      <c r="DD32" s="45">
        <f t="shared" si="87"/>
        <v>24.3</v>
      </c>
      <c r="DE32" s="45">
        <f t="shared" si="87"/>
        <v>24.4</v>
      </c>
      <c r="DF32" s="45">
        <f t="shared" si="87"/>
        <v>24.2</v>
      </c>
      <c r="DG32" s="45">
        <f t="shared" si="87"/>
        <v>24.4</v>
      </c>
      <c r="DH32" s="45">
        <f>BD32</f>
        <v>24.1</v>
      </c>
      <c r="DI32" s="45">
        <f t="shared" ref="DI32:EE32" si="88">AG32</f>
        <v>24.5</v>
      </c>
      <c r="DJ32" s="45">
        <f t="shared" si="88"/>
        <v>24.3</v>
      </c>
      <c r="DK32" s="45">
        <f t="shared" si="88"/>
        <v>24.4</v>
      </c>
      <c r="DL32" s="45">
        <f t="shared" si="88"/>
        <v>24.3</v>
      </c>
      <c r="DM32" s="45">
        <f t="shared" si="88"/>
        <v>24.4</v>
      </c>
      <c r="DN32" s="45">
        <f t="shared" si="88"/>
        <v>24.3</v>
      </c>
      <c r="DO32" s="45">
        <f t="shared" si="88"/>
        <v>24.3</v>
      </c>
      <c r="DP32" s="45">
        <f t="shared" si="88"/>
        <v>24.4</v>
      </c>
      <c r="DQ32" s="45">
        <f t="shared" si="88"/>
        <v>24.2</v>
      </c>
      <c r="DR32" s="45">
        <f t="shared" si="88"/>
        <v>24.2</v>
      </c>
      <c r="DS32" s="45">
        <f t="shared" si="88"/>
        <v>24.4</v>
      </c>
      <c r="DT32" s="45">
        <f t="shared" si="88"/>
        <v>24.3</v>
      </c>
      <c r="DU32" s="45">
        <f t="shared" si="88"/>
        <v>24.2</v>
      </c>
      <c r="DV32" s="45">
        <f t="shared" si="88"/>
        <v>24.1</v>
      </c>
      <c r="DW32" s="45">
        <f t="shared" si="88"/>
        <v>24.3</v>
      </c>
      <c r="DX32" s="45">
        <f t="shared" si="88"/>
        <v>24.4</v>
      </c>
      <c r="DY32" s="45">
        <f t="shared" si="88"/>
        <v>24.1</v>
      </c>
      <c r="DZ32" s="45">
        <f t="shared" si="88"/>
        <v>24.2</v>
      </c>
      <c r="EA32" s="45">
        <f t="shared" si="88"/>
        <v>24.2</v>
      </c>
      <c r="EB32" s="45">
        <f t="shared" si="88"/>
        <v>24.4</v>
      </c>
      <c r="EC32" s="45">
        <f t="shared" si="88"/>
        <v>24.1</v>
      </c>
      <c r="ED32" s="45">
        <f t="shared" si="88"/>
        <v>24.4</v>
      </c>
      <c r="EE32" s="45">
        <f t="shared" si="88"/>
        <v>24.3</v>
      </c>
      <c r="EF32" s="45">
        <f t="shared" ref="EF32:FA32" si="89">BE32</f>
        <v>24.3</v>
      </c>
      <c r="EG32" s="45">
        <f t="shared" si="89"/>
        <v>24.3</v>
      </c>
      <c r="EH32" s="45">
        <f t="shared" si="89"/>
        <v>24.4</v>
      </c>
      <c r="EI32" s="45">
        <f t="shared" si="89"/>
        <v>24.3</v>
      </c>
      <c r="EJ32" s="45">
        <f t="shared" si="89"/>
        <v>24.4</v>
      </c>
      <c r="EK32" s="45">
        <f t="shared" si="89"/>
        <v>24.4</v>
      </c>
      <c r="EL32" s="45">
        <f t="shared" si="89"/>
        <v>24.1</v>
      </c>
      <c r="EM32" s="45">
        <f t="shared" si="89"/>
        <v>24.2</v>
      </c>
      <c r="EN32" s="45">
        <f t="shared" si="89"/>
        <v>24.2</v>
      </c>
      <c r="EO32" s="45">
        <f t="shared" si="89"/>
        <v>24.2</v>
      </c>
      <c r="EP32" s="45">
        <f t="shared" si="89"/>
        <v>24.5</v>
      </c>
      <c r="EQ32" s="45">
        <f t="shared" si="89"/>
        <v>24.3</v>
      </c>
      <c r="ER32" s="45">
        <f t="shared" si="89"/>
        <v>24.5</v>
      </c>
      <c r="ES32" s="45">
        <f t="shared" si="89"/>
        <v>24.3</v>
      </c>
      <c r="ET32" s="45">
        <f t="shared" si="89"/>
        <v>24.4</v>
      </c>
      <c r="EU32" s="45">
        <f t="shared" si="89"/>
        <v>24.2</v>
      </c>
      <c r="EV32" s="45">
        <f t="shared" si="89"/>
        <v>24.5</v>
      </c>
      <c r="EW32" s="45">
        <f t="shared" si="89"/>
        <v>24.3</v>
      </c>
      <c r="EX32" s="45">
        <f t="shared" si="89"/>
        <v>24.2</v>
      </c>
      <c r="EY32" s="45">
        <f t="shared" si="89"/>
        <v>24.1</v>
      </c>
      <c r="EZ32" s="45">
        <f t="shared" si="89"/>
        <v>24.1</v>
      </c>
      <c r="FA32" s="45">
        <f t="shared" si="89"/>
        <v>24.4</v>
      </c>
      <c r="FB32" s="45">
        <f t="shared" ref="FB32:HD32" si="90">CA32</f>
        <v>24</v>
      </c>
      <c r="FC32" s="45">
        <f t="shared" si="90"/>
        <v>24.4</v>
      </c>
      <c r="FD32" s="45">
        <f t="shared" si="90"/>
        <v>24.2</v>
      </c>
      <c r="FE32" s="45">
        <f t="shared" si="90"/>
        <v>24.2</v>
      </c>
      <c r="FF32" s="45">
        <f t="shared" si="90"/>
        <v>24.3</v>
      </c>
      <c r="FG32" s="45">
        <f t="shared" si="90"/>
        <v>24.3</v>
      </c>
      <c r="FH32" s="45">
        <f t="shared" si="90"/>
        <v>24.4</v>
      </c>
      <c r="FI32" s="45">
        <f t="shared" si="90"/>
        <v>24.4</v>
      </c>
      <c r="FJ32" s="45">
        <f t="shared" si="90"/>
        <v>24.4</v>
      </c>
      <c r="FK32" s="45">
        <f t="shared" si="90"/>
        <v>24.5</v>
      </c>
      <c r="FL32" s="45">
        <f t="shared" si="90"/>
        <v>24.5</v>
      </c>
      <c r="FM32" s="45">
        <f t="shared" si="90"/>
        <v>24.4</v>
      </c>
      <c r="FN32" s="45">
        <f t="shared" si="90"/>
        <v>24.5</v>
      </c>
      <c r="FO32" s="45">
        <f t="shared" si="90"/>
        <v>24.5</v>
      </c>
      <c r="FP32" s="45">
        <f t="shared" si="90"/>
        <v>24.5</v>
      </c>
      <c r="FQ32" s="45">
        <f t="shared" si="90"/>
        <v>24.1</v>
      </c>
      <c r="FR32" s="45">
        <f t="shared" si="90"/>
        <v>24.3</v>
      </c>
      <c r="FS32" s="45">
        <f t="shared" si="90"/>
        <v>24.4</v>
      </c>
      <c r="FT32" s="45">
        <f t="shared" si="90"/>
        <v>24.1</v>
      </c>
      <c r="FU32" s="45">
        <f t="shared" si="90"/>
        <v>24.3</v>
      </c>
      <c r="FV32" s="45">
        <f t="shared" si="90"/>
        <v>24.1</v>
      </c>
      <c r="FW32" s="45">
        <f t="shared" si="90"/>
        <v>24.4</v>
      </c>
      <c r="FX32" s="45">
        <f t="shared" si="90"/>
        <v>24.1</v>
      </c>
      <c r="FY32" s="45">
        <f t="shared" si="90"/>
        <v>24.4</v>
      </c>
      <c r="FZ32" s="45">
        <f t="shared" si="90"/>
        <v>24.1</v>
      </c>
      <c r="GA32" s="45">
        <f t="shared" si="90"/>
        <v>24.3</v>
      </c>
      <c r="GB32" s="45">
        <f t="shared" si="90"/>
        <v>24</v>
      </c>
      <c r="GC32" s="45">
        <f t="shared" si="90"/>
        <v>24.2</v>
      </c>
      <c r="GD32" s="45">
        <f t="shared" si="90"/>
        <v>24.4</v>
      </c>
      <c r="GE32" s="45">
        <f t="shared" si="90"/>
        <v>24.3</v>
      </c>
      <c r="GF32" s="45">
        <f t="shared" si="90"/>
        <v>24.4</v>
      </c>
      <c r="GG32" s="45">
        <f t="shared" si="90"/>
        <v>24.2</v>
      </c>
      <c r="GH32" s="45">
        <f t="shared" si="90"/>
        <v>24.4</v>
      </c>
      <c r="GI32" s="45">
        <f t="shared" si="90"/>
        <v>24.1</v>
      </c>
      <c r="GJ32" s="45">
        <f t="shared" si="90"/>
        <v>24.5</v>
      </c>
      <c r="GK32" s="45">
        <f t="shared" si="90"/>
        <v>24.3</v>
      </c>
      <c r="GL32" s="45">
        <f t="shared" si="90"/>
        <v>24.4</v>
      </c>
      <c r="GM32" s="45">
        <f t="shared" si="90"/>
        <v>24.3</v>
      </c>
      <c r="GN32" s="45">
        <f t="shared" si="90"/>
        <v>24.4</v>
      </c>
      <c r="GO32" s="45">
        <f t="shared" si="90"/>
        <v>24.3</v>
      </c>
      <c r="GP32" s="45">
        <f t="shared" si="90"/>
        <v>24.3</v>
      </c>
      <c r="GQ32" s="45">
        <f t="shared" si="90"/>
        <v>24.4</v>
      </c>
      <c r="GR32" s="45">
        <f t="shared" si="90"/>
        <v>24.2</v>
      </c>
      <c r="GS32" s="45">
        <f t="shared" si="90"/>
        <v>24.2</v>
      </c>
      <c r="GT32" s="45">
        <f t="shared" si="90"/>
        <v>24.4</v>
      </c>
      <c r="GU32" s="45">
        <f t="shared" si="90"/>
        <v>24.3</v>
      </c>
      <c r="GV32" s="45">
        <f t="shared" si="90"/>
        <v>24.2</v>
      </c>
      <c r="GW32" s="45">
        <f t="shared" si="90"/>
        <v>24.1</v>
      </c>
      <c r="GX32" s="45">
        <f t="shared" si="90"/>
        <v>24.3</v>
      </c>
      <c r="GY32" s="45">
        <f t="shared" si="90"/>
        <v>24.4</v>
      </c>
      <c r="GZ32" s="45">
        <f t="shared" si="90"/>
        <v>24.1</v>
      </c>
      <c r="HA32" s="45">
        <f t="shared" si="90"/>
        <v>24.2</v>
      </c>
      <c r="HB32" s="45">
        <f t="shared" si="90"/>
        <v>24.2</v>
      </c>
      <c r="HC32" s="45">
        <f t="shared" si="90"/>
        <v>24.4</v>
      </c>
      <c r="HD32" s="45">
        <f t="shared" si="90"/>
        <v>24.1</v>
      </c>
    </row>
    <row r="33" spans="1:212" s="33" customFormat="1" ht="13" thickBot="1">
      <c r="A33" s="404"/>
      <c r="B33" s="405"/>
      <c r="C33" s="448"/>
      <c r="D33" s="449"/>
      <c r="E33" s="449"/>
      <c r="F33" s="449"/>
      <c r="G33" s="449"/>
      <c r="H33" s="449"/>
      <c r="I33" s="449"/>
      <c r="J33" s="449"/>
      <c r="K33" s="449"/>
      <c r="L33" s="449"/>
      <c r="M33" s="449"/>
      <c r="N33" s="449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  <c r="BP33" s="180"/>
      <c r="BQ33" s="180"/>
      <c r="BR33" s="180"/>
      <c r="BS33" s="180"/>
      <c r="BT33" s="180"/>
      <c r="BU33" s="180"/>
      <c r="BV33" s="180"/>
      <c r="BW33" s="180"/>
      <c r="BX33" s="180"/>
      <c r="BY33" s="180"/>
      <c r="BZ33" s="180"/>
      <c r="CA33" s="180"/>
      <c r="CB33" s="180"/>
      <c r="CC33" s="180"/>
      <c r="CD33" s="450"/>
      <c r="CE33" s="451"/>
      <c r="CF33" s="451"/>
      <c r="CG33" s="451"/>
      <c r="CH33" s="451"/>
      <c r="CI33" s="451"/>
      <c r="CJ33" s="451"/>
      <c r="CK33" s="451"/>
      <c r="CL33" s="451"/>
      <c r="CM33" s="451"/>
      <c r="CN33" s="451"/>
      <c r="CO33" s="451"/>
      <c r="CP33" s="451"/>
      <c r="CQ33" s="451"/>
      <c r="CR33" s="451"/>
      <c r="CS33" s="451"/>
      <c r="CT33" s="451"/>
      <c r="CU33" s="451"/>
      <c r="CV33" s="451"/>
      <c r="CW33" s="451"/>
      <c r="CX33" s="451"/>
      <c r="CY33" s="451"/>
      <c r="CZ33" s="451"/>
      <c r="DA33" s="451"/>
      <c r="DB33" s="451"/>
      <c r="DC33" s="451"/>
      <c r="DD33" s="451"/>
      <c r="DE33" s="451"/>
      <c r="DF33" s="451"/>
      <c r="DG33" s="451"/>
      <c r="DH33" s="451"/>
      <c r="DI33" s="451"/>
      <c r="DJ33" s="451"/>
      <c r="DK33" s="451"/>
      <c r="DL33" s="451"/>
      <c r="DM33" s="451"/>
      <c r="DN33" s="451"/>
      <c r="DO33" s="451"/>
      <c r="DP33" s="451"/>
      <c r="DQ33" s="451"/>
      <c r="DR33" s="451"/>
      <c r="DS33" s="451"/>
      <c r="DT33" s="451"/>
      <c r="DU33" s="451"/>
      <c r="DV33" s="451"/>
      <c r="DW33" s="451"/>
      <c r="DX33" s="451"/>
      <c r="DY33" s="451"/>
      <c r="DZ33" s="451"/>
      <c r="EA33" s="451"/>
      <c r="EB33" s="451"/>
      <c r="EC33" s="451"/>
      <c r="ED33" s="451"/>
      <c r="EE33" s="451"/>
      <c r="EF33" s="451"/>
      <c r="EG33" s="451"/>
      <c r="EH33" s="451"/>
      <c r="EI33" s="451"/>
      <c r="EJ33" s="451"/>
      <c r="EK33" s="451"/>
      <c r="EL33" s="451"/>
      <c r="EM33" s="451"/>
      <c r="EN33" s="451"/>
      <c r="EO33" s="451"/>
      <c r="EP33" s="451"/>
      <c r="EQ33" s="451"/>
      <c r="ER33" s="451"/>
      <c r="ES33" s="451"/>
      <c r="ET33" s="451"/>
      <c r="EU33" s="451"/>
      <c r="EV33" s="451"/>
      <c r="EW33" s="451"/>
      <c r="EX33" s="451"/>
      <c r="EY33" s="451"/>
      <c r="EZ33" s="451"/>
      <c r="FA33" s="451"/>
      <c r="FB33" s="451"/>
      <c r="FC33" s="451"/>
      <c r="FD33" s="451"/>
      <c r="FE33" s="451"/>
      <c r="FF33" s="451"/>
      <c r="FG33" s="451"/>
      <c r="FH33" s="451"/>
      <c r="FI33" s="451"/>
      <c r="FJ33" s="451"/>
      <c r="FK33" s="451"/>
      <c r="FL33" s="451"/>
      <c r="FM33" s="451"/>
      <c r="FN33" s="451"/>
      <c r="FO33" s="451"/>
      <c r="FP33" s="451"/>
      <c r="FQ33" s="451"/>
      <c r="FR33" s="451"/>
      <c r="FS33" s="451"/>
      <c r="FT33" s="451"/>
      <c r="FU33" s="451"/>
      <c r="FV33" s="451"/>
      <c r="FW33" s="451"/>
      <c r="FX33" s="451"/>
      <c r="FY33" s="451"/>
      <c r="FZ33" s="451"/>
      <c r="GA33" s="451"/>
      <c r="GB33" s="451"/>
      <c r="GC33" s="451"/>
      <c r="GD33" s="451"/>
      <c r="GE33" s="451"/>
      <c r="GF33" s="451"/>
      <c r="GG33" s="451"/>
      <c r="GH33" s="451"/>
      <c r="GI33" s="451"/>
      <c r="GJ33" s="451"/>
      <c r="GK33" s="451"/>
      <c r="GL33" s="451"/>
      <c r="GM33" s="451"/>
      <c r="GN33" s="451"/>
      <c r="GO33" s="451"/>
      <c r="GP33" s="451"/>
      <c r="GQ33" s="451"/>
      <c r="GR33" s="451"/>
      <c r="GS33" s="451"/>
      <c r="GT33" s="451"/>
      <c r="GU33" s="451"/>
      <c r="GV33" s="451"/>
      <c r="GW33" s="451"/>
      <c r="GX33" s="451"/>
      <c r="GY33" s="451"/>
      <c r="GZ33" s="451"/>
      <c r="HA33" s="451"/>
      <c r="HB33" s="451"/>
      <c r="HC33" s="451"/>
      <c r="HD33" s="451"/>
    </row>
    <row r="34" spans="1:212">
      <c r="A34" s="1241" t="s">
        <v>623</v>
      </c>
      <c r="B34" s="1249"/>
      <c r="C34" s="47">
        <f>ABS(C25-AVERAGE(C26,C28))</f>
        <v>2.3299500000000002</v>
      </c>
      <c r="D34" s="47">
        <f t="shared" ref="D34:N34" si="91">ABS(D25-AVERAGE(D26,D28))</f>
        <v>2.3549500000000001</v>
      </c>
      <c r="E34" s="47">
        <f t="shared" si="91"/>
        <v>2.2475000000000001</v>
      </c>
      <c r="F34" s="47">
        <f t="shared" si="91"/>
        <v>2.2516999999999996</v>
      </c>
      <c r="G34" s="47">
        <f t="shared" si="91"/>
        <v>2.2724499999999996</v>
      </c>
      <c r="H34" s="47">
        <f t="shared" si="91"/>
        <v>2.26755</v>
      </c>
      <c r="I34" s="47">
        <f t="shared" si="91"/>
        <v>2.2361500000000003</v>
      </c>
      <c r="J34" s="47">
        <f t="shared" si="91"/>
        <v>2.2437</v>
      </c>
      <c r="K34" s="47">
        <f t="shared" si="91"/>
        <v>2.2286000000000001</v>
      </c>
      <c r="L34" s="47">
        <f t="shared" si="91"/>
        <v>2.2411000000000003</v>
      </c>
      <c r="M34" s="47">
        <f t="shared" si="91"/>
        <v>2.2624500000000003</v>
      </c>
      <c r="N34" s="47">
        <f t="shared" si="91"/>
        <v>2.2321</v>
      </c>
      <c r="O34" s="47">
        <f t="shared" ref="O34:BZ34" si="92">ABS(O28-AVERAGE(O29,O31))</f>
        <v>2.40395</v>
      </c>
      <c r="P34" s="47">
        <f t="shared" si="92"/>
        <v>2.3462000000000001</v>
      </c>
      <c r="Q34" s="47">
        <f t="shared" si="92"/>
        <v>2.3135500000000002</v>
      </c>
      <c r="R34" s="47">
        <f t="shared" si="92"/>
        <v>2.3657500000000002</v>
      </c>
      <c r="S34" s="47">
        <f t="shared" si="92"/>
        <v>2.3366000000000002</v>
      </c>
      <c r="T34" s="47">
        <f t="shared" si="92"/>
        <v>2.34355</v>
      </c>
      <c r="U34" s="47">
        <f t="shared" si="92"/>
        <v>2.3656999999999999</v>
      </c>
      <c r="V34" s="47">
        <f t="shared" si="92"/>
        <v>2.3722500000000002</v>
      </c>
      <c r="W34" s="47">
        <f t="shared" si="92"/>
        <v>2.3165000000000004</v>
      </c>
      <c r="X34" s="47">
        <f t="shared" si="92"/>
        <v>2.3648500000000001</v>
      </c>
      <c r="Y34" s="47">
        <f t="shared" si="92"/>
        <v>2.3379499999999998</v>
      </c>
      <c r="Z34" s="47">
        <f t="shared" si="92"/>
        <v>2.32125</v>
      </c>
      <c r="AA34" s="47">
        <f t="shared" si="92"/>
        <v>2.3663999999999996</v>
      </c>
      <c r="AB34" s="47">
        <f t="shared" si="92"/>
        <v>2.2380499999999999</v>
      </c>
      <c r="AC34" s="47">
        <f t="shared" si="92"/>
        <v>2.3619999999999997</v>
      </c>
      <c r="AD34" s="47">
        <f t="shared" si="92"/>
        <v>2.1972499999999995</v>
      </c>
      <c r="AE34" s="47">
        <f t="shared" si="92"/>
        <v>2.3175500000000002</v>
      </c>
      <c r="AF34" s="47">
        <f t="shared" si="92"/>
        <v>2.2988500000000003</v>
      </c>
      <c r="AG34" s="47">
        <f t="shared" si="92"/>
        <v>2.3330500000000001</v>
      </c>
      <c r="AH34" s="47">
        <f t="shared" si="92"/>
        <v>2.2275</v>
      </c>
      <c r="AI34" s="47" t="e">
        <f>ABS(#REF!-AVERAGE(AI29,AI31))</f>
        <v>#REF!</v>
      </c>
      <c r="AJ34" s="47">
        <f t="shared" si="92"/>
        <v>2.2970000000000002</v>
      </c>
      <c r="AK34" s="47">
        <f t="shared" si="92"/>
        <v>2.7131500000000002</v>
      </c>
      <c r="AL34" s="47">
        <f t="shared" si="92"/>
        <v>2.2376450000000001</v>
      </c>
      <c r="AM34" s="47">
        <f t="shared" si="92"/>
        <v>2.34985</v>
      </c>
      <c r="AN34" s="47">
        <f t="shared" si="92"/>
        <v>2.3017499999999997</v>
      </c>
      <c r="AO34" s="47">
        <f t="shared" si="92"/>
        <v>1.1662485089463221</v>
      </c>
      <c r="AP34" s="47">
        <f t="shared" si="92"/>
        <v>2.3147499999999996</v>
      </c>
      <c r="AQ34" s="47">
        <f t="shared" si="92"/>
        <v>2.2028999999999996</v>
      </c>
      <c r="AR34" s="47">
        <f t="shared" si="92"/>
        <v>2.3005</v>
      </c>
      <c r="AS34" s="47">
        <f t="shared" si="92"/>
        <v>2.3699000000000003</v>
      </c>
      <c r="AT34" s="47">
        <f t="shared" si="92"/>
        <v>2.2915999999999999</v>
      </c>
      <c r="AU34" s="47">
        <f t="shared" si="92"/>
        <v>2.3394500000000003</v>
      </c>
      <c r="AV34" s="47">
        <f t="shared" si="92"/>
        <v>2.2292000000000005</v>
      </c>
      <c r="AW34" s="47">
        <f t="shared" si="92"/>
        <v>2.28545</v>
      </c>
      <c r="AX34" s="47">
        <f t="shared" si="92"/>
        <v>2.2755999999999998</v>
      </c>
      <c r="AY34" s="47">
        <f t="shared" si="92"/>
        <v>2.3319000000000001</v>
      </c>
      <c r="AZ34" s="47">
        <f t="shared" si="92"/>
        <v>2.3195000000000001</v>
      </c>
      <c r="BA34" s="47">
        <f t="shared" si="92"/>
        <v>2.28735</v>
      </c>
      <c r="BB34" s="47">
        <f t="shared" si="92"/>
        <v>2.2967</v>
      </c>
      <c r="BC34" s="47">
        <f t="shared" si="92"/>
        <v>2.2248000000000001</v>
      </c>
      <c r="BD34" s="47">
        <f>ABS(BD28-AVERAGE(BD29,BD31))</f>
        <v>2.3535500000000003</v>
      </c>
      <c r="BE34" s="47">
        <f t="shared" si="92"/>
        <v>2.3694999999999995</v>
      </c>
      <c r="BF34" s="47">
        <f t="shared" si="92"/>
        <v>2.3550499999999999</v>
      </c>
      <c r="BG34" s="47">
        <f t="shared" si="92"/>
        <v>2.2975499999999998</v>
      </c>
      <c r="BH34" s="47">
        <f t="shared" si="92"/>
        <v>2.3201499999999999</v>
      </c>
      <c r="BI34" s="47">
        <f t="shared" si="92"/>
        <v>2.2863000000000002</v>
      </c>
      <c r="BJ34" s="47">
        <f t="shared" si="92"/>
        <v>2.33405</v>
      </c>
      <c r="BK34" s="47">
        <f t="shared" si="92"/>
        <v>2.3044499999999997</v>
      </c>
      <c r="BL34" s="47">
        <f t="shared" si="92"/>
        <v>2.3489</v>
      </c>
      <c r="BM34" s="47">
        <f t="shared" si="92"/>
        <v>2.32315</v>
      </c>
      <c r="BN34" s="47">
        <f t="shared" si="92"/>
        <v>2.35195</v>
      </c>
      <c r="BO34" s="47">
        <f t="shared" si="92"/>
        <v>2.2623499999999996</v>
      </c>
      <c r="BP34" s="47">
        <f t="shared" si="92"/>
        <v>2.3334000000000001</v>
      </c>
      <c r="BQ34" s="47">
        <f t="shared" si="92"/>
        <v>2.22255</v>
      </c>
      <c r="BR34" s="47">
        <f t="shared" si="92"/>
        <v>2.3531499999999999</v>
      </c>
      <c r="BS34" s="47">
        <f t="shared" si="92"/>
        <v>2.2608000000000001</v>
      </c>
      <c r="BT34" s="47">
        <f t="shared" si="92"/>
        <v>2.2972999999999999</v>
      </c>
      <c r="BU34" s="47">
        <f t="shared" si="92"/>
        <v>2.2617000000000003</v>
      </c>
      <c r="BV34" s="47">
        <f t="shared" si="92"/>
        <v>2.2502000000000004</v>
      </c>
      <c r="BW34" s="47">
        <f t="shared" si="92"/>
        <v>2.3551000000000002</v>
      </c>
      <c r="BX34" s="47">
        <f t="shared" si="92"/>
        <v>2.3183499999999997</v>
      </c>
      <c r="BY34" s="47">
        <f t="shared" si="92"/>
        <v>2.3645499999999999</v>
      </c>
      <c r="BZ34" s="47">
        <f t="shared" si="92"/>
        <v>2.2093999999999996</v>
      </c>
      <c r="CA34" s="47">
        <f>ABS(CA28-AVERAGE(CA29,CA31))</f>
        <v>2.4909000000000003</v>
      </c>
      <c r="CB34" s="47">
        <f>ABS(CB28-AVERAGE(CB29,CB31))</f>
        <v>2.2058000000000004</v>
      </c>
      <c r="CC34" s="331">
        <f>ABS(CC28-AVERAGE(CC29,CC31))</f>
        <v>2.3494999999999999</v>
      </c>
      <c r="CD34" s="84">
        <f t="shared" ref="CD34:CO38" si="93">C34*25.4</f>
        <v>59.180730000000004</v>
      </c>
      <c r="CE34" s="48">
        <f t="shared" si="93"/>
        <v>59.815730000000002</v>
      </c>
      <c r="CF34" s="48">
        <f t="shared" si="93"/>
        <v>57.086500000000001</v>
      </c>
      <c r="CG34" s="48">
        <f t="shared" si="93"/>
        <v>57.193179999999984</v>
      </c>
      <c r="CH34" s="48">
        <f t="shared" si="93"/>
        <v>57.720229999999987</v>
      </c>
      <c r="CI34" s="48">
        <f t="shared" si="93"/>
        <v>57.595769999999995</v>
      </c>
      <c r="CJ34" s="48">
        <f t="shared" si="93"/>
        <v>56.798210000000005</v>
      </c>
      <c r="CK34" s="48">
        <f t="shared" si="93"/>
        <v>56.989979999999996</v>
      </c>
      <c r="CL34" s="48">
        <f t="shared" si="93"/>
        <v>56.606439999999999</v>
      </c>
      <c r="CM34" s="48">
        <f t="shared" si="93"/>
        <v>56.923940000000002</v>
      </c>
      <c r="CN34" s="48">
        <f t="shared" si="93"/>
        <v>57.466230000000003</v>
      </c>
      <c r="CO34" s="48">
        <f t="shared" si="93"/>
        <v>56.695339999999995</v>
      </c>
      <c r="CP34" s="48">
        <f t="shared" ref="CP34:CY38" si="94">O34*25.4</f>
        <v>61.06033</v>
      </c>
      <c r="CQ34" s="48">
        <f t="shared" si="94"/>
        <v>59.59348</v>
      </c>
      <c r="CR34" s="48">
        <f t="shared" si="94"/>
        <v>58.76417</v>
      </c>
      <c r="CS34" s="48">
        <f t="shared" si="94"/>
        <v>60.090050000000005</v>
      </c>
      <c r="CT34" s="48">
        <f t="shared" si="94"/>
        <v>59.349640000000001</v>
      </c>
      <c r="CU34" s="48">
        <f t="shared" si="94"/>
        <v>59.52617</v>
      </c>
      <c r="CV34" s="48">
        <f t="shared" si="94"/>
        <v>60.088779999999993</v>
      </c>
      <c r="CW34" s="48">
        <f t="shared" si="94"/>
        <v>60.25515</v>
      </c>
      <c r="CX34" s="48">
        <f t="shared" si="94"/>
        <v>58.839100000000009</v>
      </c>
      <c r="CY34" s="48">
        <f t="shared" si="94"/>
        <v>60.067189999999997</v>
      </c>
      <c r="CZ34" s="48">
        <f t="shared" ref="CZ34:DG38" si="95">Y34*25.4</f>
        <v>59.383929999999992</v>
      </c>
      <c r="DA34" s="48">
        <f t="shared" si="95"/>
        <v>58.95975</v>
      </c>
      <c r="DB34" s="48">
        <f t="shared" si="95"/>
        <v>60.106559999999988</v>
      </c>
      <c r="DC34" s="48">
        <f t="shared" si="95"/>
        <v>56.846469999999997</v>
      </c>
      <c r="DD34" s="48">
        <f t="shared" si="95"/>
        <v>59.994799999999991</v>
      </c>
      <c r="DE34" s="48">
        <f t="shared" si="95"/>
        <v>55.810149999999986</v>
      </c>
      <c r="DF34" s="48">
        <f t="shared" si="95"/>
        <v>58.865770000000005</v>
      </c>
      <c r="DG34" s="48">
        <f t="shared" si="95"/>
        <v>58.390790000000003</v>
      </c>
      <c r="DH34" s="48">
        <f>BD34*25.4</f>
        <v>59.780170000000005</v>
      </c>
      <c r="DI34" s="48">
        <f t="shared" ref="DI34:DR38" si="96">AG34*25.4</f>
        <v>59.25947</v>
      </c>
      <c r="DJ34" s="48">
        <f t="shared" si="96"/>
        <v>56.578499999999998</v>
      </c>
      <c r="DK34" s="48" t="e">
        <f t="shared" si="96"/>
        <v>#REF!</v>
      </c>
      <c r="DL34" s="48">
        <f t="shared" si="96"/>
        <v>58.343800000000002</v>
      </c>
      <c r="DM34" s="48">
        <f t="shared" si="96"/>
        <v>68.914010000000005</v>
      </c>
      <c r="DN34" s="48">
        <f t="shared" si="96"/>
        <v>56.836182999999998</v>
      </c>
      <c r="DO34" s="48">
        <f t="shared" si="96"/>
        <v>59.686189999999996</v>
      </c>
      <c r="DP34" s="48">
        <f t="shared" si="96"/>
        <v>58.464449999999992</v>
      </c>
      <c r="DQ34" s="48">
        <f t="shared" si="96"/>
        <v>29.622712127236582</v>
      </c>
      <c r="DR34" s="48">
        <f t="shared" si="96"/>
        <v>58.79464999999999</v>
      </c>
      <c r="DS34" s="48">
        <f t="shared" ref="DS34:EB38" si="97">AQ34*25.4</f>
        <v>55.953659999999985</v>
      </c>
      <c r="DT34" s="48">
        <f t="shared" si="97"/>
        <v>58.432699999999997</v>
      </c>
      <c r="DU34" s="48">
        <f t="shared" si="97"/>
        <v>60.195460000000004</v>
      </c>
      <c r="DV34" s="48">
        <f t="shared" si="97"/>
        <v>58.206639999999993</v>
      </c>
      <c r="DW34" s="48">
        <f t="shared" si="97"/>
        <v>59.422030000000007</v>
      </c>
      <c r="DX34" s="48">
        <f t="shared" si="97"/>
        <v>56.621680000000012</v>
      </c>
      <c r="DY34" s="48">
        <f t="shared" si="97"/>
        <v>58.050429999999999</v>
      </c>
      <c r="DZ34" s="48">
        <f t="shared" si="97"/>
        <v>57.800239999999995</v>
      </c>
      <c r="EA34" s="48">
        <f t="shared" si="97"/>
        <v>59.230260000000001</v>
      </c>
      <c r="EB34" s="48">
        <f t="shared" si="97"/>
        <v>58.915300000000002</v>
      </c>
      <c r="EC34" s="48">
        <f t="shared" ref="EC34:EE38" si="98">BA34*25.4</f>
        <v>58.098689999999998</v>
      </c>
      <c r="ED34" s="48">
        <f t="shared" si="98"/>
        <v>58.336179999999999</v>
      </c>
      <c r="EE34" s="48">
        <f t="shared" si="98"/>
        <v>56.509920000000001</v>
      </c>
      <c r="EF34" s="48">
        <f t="shared" ref="EF34:FA37" si="99">BE34*25.4</f>
        <v>60.185299999999984</v>
      </c>
      <c r="EG34" s="48">
        <f t="shared" si="99"/>
        <v>59.818269999999991</v>
      </c>
      <c r="EH34" s="48">
        <f t="shared" si="99"/>
        <v>58.357769999999988</v>
      </c>
      <c r="EI34" s="48">
        <f t="shared" si="99"/>
        <v>58.931809999999992</v>
      </c>
      <c r="EJ34" s="48">
        <f t="shared" si="99"/>
        <v>58.072020000000002</v>
      </c>
      <c r="EK34" s="48">
        <f t="shared" si="99"/>
        <v>59.284869999999998</v>
      </c>
      <c r="EL34" s="48">
        <f t="shared" si="99"/>
        <v>58.533029999999989</v>
      </c>
      <c r="EM34" s="48">
        <f t="shared" si="99"/>
        <v>59.662059999999997</v>
      </c>
      <c r="EN34" s="48">
        <f t="shared" si="99"/>
        <v>59.008009999999999</v>
      </c>
      <c r="EO34" s="48">
        <f t="shared" si="99"/>
        <v>59.739529999999995</v>
      </c>
      <c r="EP34" s="48">
        <f t="shared" si="99"/>
        <v>57.463689999999986</v>
      </c>
      <c r="EQ34" s="48">
        <f t="shared" si="99"/>
        <v>59.268360000000001</v>
      </c>
      <c r="ER34" s="48">
        <f t="shared" si="99"/>
        <v>56.452770000000001</v>
      </c>
      <c r="ES34" s="48">
        <f t="shared" si="99"/>
        <v>59.770009999999992</v>
      </c>
      <c r="ET34" s="48">
        <f t="shared" si="99"/>
        <v>57.424320000000002</v>
      </c>
      <c r="EU34" s="48">
        <f t="shared" si="99"/>
        <v>58.351419999999997</v>
      </c>
      <c r="EV34" s="48">
        <f t="shared" si="99"/>
        <v>57.447180000000003</v>
      </c>
      <c r="EW34" s="48">
        <f t="shared" si="99"/>
        <v>57.155080000000005</v>
      </c>
      <c r="EX34" s="48">
        <f t="shared" si="99"/>
        <v>59.819540000000003</v>
      </c>
      <c r="EY34" s="48">
        <f t="shared" si="99"/>
        <v>58.886089999999989</v>
      </c>
      <c r="EZ34" s="48">
        <f t="shared" si="99"/>
        <v>60.059569999999994</v>
      </c>
      <c r="FA34" s="48">
        <f t="shared" si="99"/>
        <v>56.118759999999988</v>
      </c>
      <c r="FB34" s="48">
        <f t="shared" ref="FB34:HD38" si="100">CA34*25.4</f>
        <v>63.268860000000004</v>
      </c>
      <c r="FC34" s="48">
        <f t="shared" si="100"/>
        <v>56.02732000000001</v>
      </c>
      <c r="FD34" s="48">
        <f t="shared" si="100"/>
        <v>59.677299999999995</v>
      </c>
      <c r="FE34" s="48">
        <f t="shared" si="100"/>
        <v>1503.1905420000001</v>
      </c>
      <c r="FF34" s="48">
        <f t="shared" si="100"/>
        <v>1519.319542</v>
      </c>
      <c r="FG34" s="48">
        <f t="shared" si="100"/>
        <v>1449.9971</v>
      </c>
      <c r="FH34" s="48">
        <f t="shared" si="100"/>
        <v>1452.7067719999995</v>
      </c>
      <c r="FI34" s="48">
        <f t="shared" si="100"/>
        <v>1466.0938419999995</v>
      </c>
      <c r="FJ34" s="48">
        <f t="shared" si="100"/>
        <v>1462.9325579999997</v>
      </c>
      <c r="FK34" s="48">
        <f t="shared" si="100"/>
        <v>1442.674534</v>
      </c>
      <c r="FL34" s="48">
        <f t="shared" si="100"/>
        <v>1447.5454919999997</v>
      </c>
      <c r="FM34" s="48">
        <f t="shared" si="100"/>
        <v>1437.8035759999998</v>
      </c>
      <c r="FN34" s="48">
        <f t="shared" si="100"/>
        <v>1445.868076</v>
      </c>
      <c r="FO34" s="48">
        <f t="shared" si="100"/>
        <v>1459.6422419999999</v>
      </c>
      <c r="FP34" s="48">
        <f t="shared" si="100"/>
        <v>1440.0616359999997</v>
      </c>
      <c r="FQ34" s="48">
        <f t="shared" si="100"/>
        <v>1550.932382</v>
      </c>
      <c r="FR34" s="48">
        <f t="shared" si="100"/>
        <v>1513.6743919999999</v>
      </c>
      <c r="FS34" s="48">
        <f t="shared" si="100"/>
        <v>1492.6099179999999</v>
      </c>
      <c r="FT34" s="48">
        <f t="shared" si="100"/>
        <v>1526.28727</v>
      </c>
      <c r="FU34" s="48">
        <f t="shared" si="100"/>
        <v>1507.4808559999999</v>
      </c>
      <c r="FV34" s="48">
        <f t="shared" si="100"/>
        <v>1511.9647179999999</v>
      </c>
      <c r="FW34" s="48">
        <f t="shared" si="100"/>
        <v>1526.2550119999996</v>
      </c>
      <c r="FX34" s="48">
        <f t="shared" si="100"/>
        <v>1530.48081</v>
      </c>
      <c r="FY34" s="48">
        <f t="shared" si="100"/>
        <v>1494.5131400000002</v>
      </c>
      <c r="FZ34" s="48">
        <f t="shared" si="100"/>
        <v>1525.7066259999999</v>
      </c>
      <c r="GA34" s="48">
        <f t="shared" si="100"/>
        <v>1508.3518219999996</v>
      </c>
      <c r="GB34" s="48">
        <f t="shared" si="100"/>
        <v>1497.5776499999999</v>
      </c>
      <c r="GC34" s="48">
        <f t="shared" si="100"/>
        <v>1526.7066239999997</v>
      </c>
      <c r="GD34" s="48">
        <f t="shared" si="100"/>
        <v>1443.9003379999999</v>
      </c>
      <c r="GE34" s="48">
        <f t="shared" si="100"/>
        <v>1523.8679199999997</v>
      </c>
      <c r="GF34" s="48">
        <f t="shared" si="100"/>
        <v>1417.5778099999995</v>
      </c>
      <c r="GG34" s="48">
        <f t="shared" si="100"/>
        <v>1495.190558</v>
      </c>
      <c r="GH34" s="48">
        <f t="shared" si="100"/>
        <v>1483.126066</v>
      </c>
      <c r="GI34" s="48">
        <f t="shared" si="100"/>
        <v>1518.416318</v>
      </c>
      <c r="GJ34" s="48">
        <f t="shared" si="100"/>
        <v>1505.1905379999998</v>
      </c>
      <c r="GK34" s="48">
        <f t="shared" si="100"/>
        <v>1437.0938999999998</v>
      </c>
      <c r="GL34" s="48" t="e">
        <f t="shared" si="100"/>
        <v>#REF!</v>
      </c>
      <c r="GM34" s="48">
        <f t="shared" si="100"/>
        <v>1481.9325200000001</v>
      </c>
      <c r="GN34" s="48">
        <f t="shared" si="100"/>
        <v>1750.4158540000001</v>
      </c>
      <c r="GO34" s="48">
        <f t="shared" si="100"/>
        <v>1443.6390481999999</v>
      </c>
      <c r="GP34" s="48">
        <f t="shared" si="100"/>
        <v>1516.0292259999999</v>
      </c>
      <c r="GQ34" s="48">
        <f t="shared" si="100"/>
        <v>1484.9970299999998</v>
      </c>
      <c r="GR34" s="48">
        <f t="shared" si="100"/>
        <v>752.41688803180909</v>
      </c>
      <c r="GS34" s="48">
        <f t="shared" si="100"/>
        <v>1493.3841099999997</v>
      </c>
      <c r="GT34" s="48">
        <f t="shared" si="100"/>
        <v>1421.2229639999996</v>
      </c>
      <c r="GU34" s="48">
        <f t="shared" si="100"/>
        <v>1484.1905799999997</v>
      </c>
      <c r="GV34" s="48">
        <f t="shared" si="100"/>
        <v>1528.964684</v>
      </c>
      <c r="GW34" s="48">
        <f t="shared" si="100"/>
        <v>1478.4486559999998</v>
      </c>
      <c r="GX34" s="48">
        <f t="shared" si="100"/>
        <v>1509.3195620000001</v>
      </c>
      <c r="GY34" s="48">
        <f t="shared" si="100"/>
        <v>1438.1906720000002</v>
      </c>
      <c r="GZ34" s="48">
        <f t="shared" si="100"/>
        <v>1474.480922</v>
      </c>
      <c r="HA34" s="48">
        <f t="shared" si="100"/>
        <v>1468.1260959999997</v>
      </c>
      <c r="HB34" s="48">
        <f t="shared" si="100"/>
        <v>1504.4486039999999</v>
      </c>
      <c r="HC34" s="48">
        <f t="shared" si="100"/>
        <v>1496.4486199999999</v>
      </c>
      <c r="HD34" s="48">
        <f t="shared" si="100"/>
        <v>1475.7067259999999</v>
      </c>
    </row>
    <row r="35" spans="1:212">
      <c r="A35" s="1239" t="s">
        <v>460</v>
      </c>
      <c r="B35" s="1250"/>
      <c r="C35" s="50">
        <f>C25-C27</f>
        <v>9.3999999999998529E-3</v>
      </c>
      <c r="D35" s="50">
        <f t="shared" ref="D35:N35" si="101">D25-D27</f>
        <v>1.4499999999999957E-2</v>
      </c>
      <c r="E35" s="50">
        <f t="shared" si="101"/>
        <v>-1.18999999999998E-2</v>
      </c>
      <c r="F35" s="50">
        <f t="shared" si="101"/>
        <v>-7.4000000000000732E-3</v>
      </c>
      <c r="G35" s="50">
        <f t="shared" si="101"/>
        <v>1.6999999999995907E-3</v>
      </c>
      <c r="H35" s="50">
        <f t="shared" si="101"/>
        <v>6.6000000000001613E-3</v>
      </c>
      <c r="I35" s="50">
        <f t="shared" si="101"/>
        <v>1.8000000000002458E-3</v>
      </c>
      <c r="J35" s="50">
        <f t="shared" si="101"/>
        <v>-6.8000000000001393E-3</v>
      </c>
      <c r="K35" s="50">
        <f t="shared" si="101"/>
        <v>4.5999999999999375E-3</v>
      </c>
      <c r="L35" s="50">
        <f t="shared" si="101"/>
        <v>8.1000000000002181E-3</v>
      </c>
      <c r="M35" s="50">
        <f t="shared" si="101"/>
        <v>-5.7000000000000384E-3</v>
      </c>
      <c r="N35" s="50">
        <f t="shared" si="101"/>
        <v>-6.9999999999996732E-3</v>
      </c>
      <c r="O35" s="50">
        <f t="shared" ref="O35:BZ35" si="102">O28-O30</f>
        <v>-19.390999999999998</v>
      </c>
      <c r="P35" s="50">
        <f t="shared" si="102"/>
        <v>-1.8746999999999998</v>
      </c>
      <c r="Q35" s="50">
        <f t="shared" si="102"/>
        <v>-1.8239000000000001</v>
      </c>
      <c r="R35" s="50">
        <f t="shared" si="102"/>
        <v>-1.8460000000000001</v>
      </c>
      <c r="S35" s="50">
        <f t="shared" si="102"/>
        <v>-1.7831999999999999</v>
      </c>
      <c r="T35" s="50">
        <f t="shared" si="102"/>
        <v>-1.8245</v>
      </c>
      <c r="U35" s="50">
        <f t="shared" si="102"/>
        <v>-1.8084</v>
      </c>
      <c r="V35" s="50">
        <f t="shared" si="102"/>
        <v>-1.8657999999999999</v>
      </c>
      <c r="W35" s="50">
        <f t="shared" si="102"/>
        <v>-1.7121</v>
      </c>
      <c r="X35" s="50">
        <f t="shared" si="102"/>
        <v>-1.8919999999999999</v>
      </c>
      <c r="Y35" s="50">
        <f t="shared" si="102"/>
        <v>-1.8284</v>
      </c>
      <c r="Z35" s="50">
        <f t="shared" si="102"/>
        <v>-1.8641999999999999</v>
      </c>
      <c r="AA35" s="50">
        <f t="shared" si="102"/>
        <v>-1.8028999999999999</v>
      </c>
      <c r="AB35" s="50">
        <f t="shared" si="102"/>
        <v>-1.7588999999999997</v>
      </c>
      <c r="AC35" s="50">
        <f t="shared" si="102"/>
        <v>-1.6902000000000001</v>
      </c>
      <c r="AD35" s="50">
        <f t="shared" si="102"/>
        <v>-1.7192999999999998</v>
      </c>
      <c r="AE35" s="50">
        <f t="shared" si="102"/>
        <v>-1.7987</v>
      </c>
      <c r="AF35" s="50">
        <f t="shared" si="102"/>
        <v>-1.7987</v>
      </c>
      <c r="AG35" s="50">
        <f t="shared" si="102"/>
        <v>-1.9272</v>
      </c>
      <c r="AH35" s="50">
        <f t="shared" si="102"/>
        <v>-1.8697999999999999</v>
      </c>
      <c r="AI35" s="50" t="e">
        <f>#REF!-AI30</f>
        <v>#REF!</v>
      </c>
      <c r="AJ35" s="50">
        <f t="shared" si="102"/>
        <v>-1.8954</v>
      </c>
      <c r="AK35" s="50">
        <f t="shared" si="102"/>
        <v>-1.8740999999999999</v>
      </c>
      <c r="AL35" s="50">
        <f t="shared" si="102"/>
        <v>-1.8441000000000001</v>
      </c>
      <c r="AM35" s="50">
        <f t="shared" si="102"/>
        <v>-1.9448000000000001</v>
      </c>
      <c r="AN35" s="50">
        <f t="shared" si="102"/>
        <v>-1.9078999999999999</v>
      </c>
      <c r="AO35" s="50">
        <f t="shared" si="102"/>
        <v>-1.9651000000000001</v>
      </c>
      <c r="AP35" s="50">
        <f t="shared" si="102"/>
        <v>-1.9243999999999999</v>
      </c>
      <c r="AQ35" s="50">
        <f t="shared" si="102"/>
        <v>-1.7961</v>
      </c>
      <c r="AR35" s="50">
        <f t="shared" si="102"/>
        <v>-1.9003000000000001</v>
      </c>
      <c r="AS35" s="50">
        <f t="shared" si="102"/>
        <v>-1.9239999999999999</v>
      </c>
      <c r="AT35" s="50">
        <f t="shared" si="102"/>
        <v>-1.8874</v>
      </c>
      <c r="AU35" s="50">
        <f t="shared" si="102"/>
        <v>-1.9766999999999999</v>
      </c>
      <c r="AV35" s="50">
        <f t="shared" si="102"/>
        <v>-1.8768999999999998</v>
      </c>
      <c r="AW35" s="50">
        <f t="shared" si="102"/>
        <v>-1.8913</v>
      </c>
      <c r="AX35" s="50">
        <f t="shared" si="102"/>
        <v>-1.9196999999999997</v>
      </c>
      <c r="AY35" s="50">
        <f t="shared" si="102"/>
        <v>-1.8763999999999998</v>
      </c>
      <c r="AZ35" s="50">
        <f t="shared" si="102"/>
        <v>-1.9200999999999999</v>
      </c>
      <c r="BA35" s="50">
        <f t="shared" si="102"/>
        <v>-1.871</v>
      </c>
      <c r="BB35" s="50">
        <f t="shared" si="102"/>
        <v>-1.9480999999999997</v>
      </c>
      <c r="BC35" s="50">
        <f t="shared" si="102"/>
        <v>-1.8229</v>
      </c>
      <c r="BD35" s="50">
        <f>BD28-BD30</f>
        <v>-1.9630000000000001</v>
      </c>
      <c r="BE35" s="50">
        <f t="shared" si="102"/>
        <v>-1.8068</v>
      </c>
      <c r="BF35" s="50">
        <f t="shared" si="102"/>
        <v>-1.7799</v>
      </c>
      <c r="BG35" s="50">
        <f t="shared" si="102"/>
        <v>-1.8287999999999998</v>
      </c>
      <c r="BH35" s="50">
        <f t="shared" si="102"/>
        <v>-1.7588999999999999</v>
      </c>
      <c r="BI35" s="50">
        <f t="shared" si="102"/>
        <v>-1.8165999999999998</v>
      </c>
      <c r="BJ35" s="50">
        <f t="shared" si="102"/>
        <v>-1.8113999999999999</v>
      </c>
      <c r="BK35" s="50">
        <f t="shared" si="102"/>
        <v>-1.8394999999999999</v>
      </c>
      <c r="BL35" s="50">
        <f t="shared" si="102"/>
        <v>-1.802</v>
      </c>
      <c r="BM35" s="50">
        <f t="shared" si="102"/>
        <v>-1.8113999999999999</v>
      </c>
      <c r="BN35" s="50">
        <f t="shared" si="102"/>
        <v>-1.7410999999999999</v>
      </c>
      <c r="BO35" s="50">
        <f t="shared" si="102"/>
        <v>-1.7998999999999998</v>
      </c>
      <c r="BP35" s="50">
        <f t="shared" si="102"/>
        <v>-1.7324999999999999</v>
      </c>
      <c r="BQ35" s="50">
        <f t="shared" si="102"/>
        <v>-1.7615999999999998</v>
      </c>
      <c r="BR35" s="50">
        <f t="shared" si="102"/>
        <v>-1.7430999999999999</v>
      </c>
      <c r="BS35" s="50">
        <f t="shared" si="102"/>
        <v>-1.7999999999999998</v>
      </c>
      <c r="BT35" s="50">
        <f t="shared" si="102"/>
        <v>-1.8946000000000001</v>
      </c>
      <c r="BU35" s="50">
        <f t="shared" si="102"/>
        <v>-1.6028</v>
      </c>
      <c r="BV35" s="50">
        <f t="shared" si="102"/>
        <v>-1.7823999999999998</v>
      </c>
      <c r="BW35" s="50">
        <f t="shared" si="102"/>
        <v>-1.7991999999999999</v>
      </c>
      <c r="BX35" s="50">
        <f t="shared" si="102"/>
        <v>-1.895</v>
      </c>
      <c r="BY35" s="50">
        <f t="shared" si="102"/>
        <v>-1.8149</v>
      </c>
      <c r="BZ35" s="50">
        <f t="shared" si="102"/>
        <v>-1.7470999999999999</v>
      </c>
      <c r="CA35" s="50">
        <f>CA28-CA30</f>
        <v>-1.8235000000000001</v>
      </c>
      <c r="CB35" s="50">
        <f>CB28-CB30</f>
        <v>-1.7482999999999997</v>
      </c>
      <c r="CC35" s="332">
        <f>CC28-CC30</f>
        <v>-1.8123</v>
      </c>
      <c r="CD35" s="85">
        <f t="shared" si="93"/>
        <v>0.23875999999999625</v>
      </c>
      <c r="CE35" s="51">
        <f t="shared" si="93"/>
        <v>0.36829999999999891</v>
      </c>
      <c r="CF35" s="51">
        <f t="shared" si="93"/>
        <v>-0.30225999999999487</v>
      </c>
      <c r="CG35" s="51">
        <f t="shared" si="93"/>
        <v>-0.18796000000000185</v>
      </c>
      <c r="CH35" s="51">
        <f t="shared" si="93"/>
        <v>4.3179999999989602E-2</v>
      </c>
      <c r="CI35" s="51">
        <f t="shared" si="93"/>
        <v>0.16764000000000409</v>
      </c>
      <c r="CJ35" s="51">
        <f t="shared" si="93"/>
        <v>4.5720000000006242E-2</v>
      </c>
      <c r="CK35" s="51">
        <f t="shared" si="93"/>
        <v>-0.17272000000000354</v>
      </c>
      <c r="CL35" s="51">
        <f t="shared" si="93"/>
        <v>0.1168399999999984</v>
      </c>
      <c r="CM35" s="51">
        <f t="shared" si="93"/>
        <v>0.20574000000000553</v>
      </c>
      <c r="CN35" s="51">
        <f t="shared" si="93"/>
        <v>-0.14478000000000096</v>
      </c>
      <c r="CO35" s="51">
        <f t="shared" si="93"/>
        <v>-0.17779999999999169</v>
      </c>
      <c r="CP35" s="51">
        <f t="shared" si="94"/>
        <v>-492.53139999999991</v>
      </c>
      <c r="CQ35" s="51">
        <f t="shared" si="94"/>
        <v>-47.61737999999999</v>
      </c>
      <c r="CR35" s="51">
        <f t="shared" si="94"/>
        <v>-46.327059999999996</v>
      </c>
      <c r="CS35" s="51">
        <f t="shared" si="94"/>
        <v>-46.888399999999997</v>
      </c>
      <c r="CT35" s="51">
        <f t="shared" si="94"/>
        <v>-45.293279999999996</v>
      </c>
      <c r="CU35" s="51">
        <f t="shared" si="94"/>
        <v>-46.342299999999994</v>
      </c>
      <c r="CV35" s="51">
        <f t="shared" si="94"/>
        <v>-45.93336</v>
      </c>
      <c r="CW35" s="51">
        <f t="shared" si="94"/>
        <v>-47.391319999999993</v>
      </c>
      <c r="CX35" s="51">
        <f t="shared" si="94"/>
        <v>-43.487339999999996</v>
      </c>
      <c r="CY35" s="51">
        <f t="shared" si="94"/>
        <v>-48.056799999999996</v>
      </c>
      <c r="CZ35" s="51">
        <f t="shared" si="95"/>
        <v>-46.441359999999996</v>
      </c>
      <c r="DA35" s="51">
        <f t="shared" si="95"/>
        <v>-47.350679999999997</v>
      </c>
      <c r="DB35" s="51">
        <f t="shared" si="95"/>
        <v>-45.793659999999996</v>
      </c>
      <c r="DC35" s="51">
        <f t="shared" si="95"/>
        <v>-44.676059999999993</v>
      </c>
      <c r="DD35" s="51">
        <f t="shared" si="95"/>
        <v>-42.931080000000001</v>
      </c>
      <c r="DE35" s="51">
        <f t="shared" si="95"/>
        <v>-43.670219999999993</v>
      </c>
      <c r="DF35" s="51">
        <f t="shared" si="95"/>
        <v>-45.686979999999998</v>
      </c>
      <c r="DG35" s="51">
        <f t="shared" si="95"/>
        <v>-45.686979999999998</v>
      </c>
      <c r="DH35" s="51">
        <f>BD35*25.4</f>
        <v>-49.860199999999999</v>
      </c>
      <c r="DI35" s="51">
        <f t="shared" si="96"/>
        <v>-48.950879999999998</v>
      </c>
      <c r="DJ35" s="51">
        <f t="shared" si="96"/>
        <v>-47.492919999999998</v>
      </c>
      <c r="DK35" s="51" t="e">
        <f t="shared" si="96"/>
        <v>#REF!</v>
      </c>
      <c r="DL35" s="51">
        <f t="shared" si="96"/>
        <v>-48.143159999999995</v>
      </c>
      <c r="DM35" s="51">
        <f t="shared" si="96"/>
        <v>-47.602139999999991</v>
      </c>
      <c r="DN35" s="51">
        <f t="shared" si="96"/>
        <v>-46.840139999999998</v>
      </c>
      <c r="DO35" s="51">
        <f t="shared" si="96"/>
        <v>-49.397919999999999</v>
      </c>
      <c r="DP35" s="51">
        <f t="shared" si="96"/>
        <v>-48.460659999999997</v>
      </c>
      <c r="DQ35" s="51">
        <f t="shared" si="96"/>
        <v>-49.913539999999998</v>
      </c>
      <c r="DR35" s="51">
        <f t="shared" si="96"/>
        <v>-48.879759999999997</v>
      </c>
      <c r="DS35" s="51">
        <f t="shared" si="97"/>
        <v>-45.620939999999997</v>
      </c>
      <c r="DT35" s="51">
        <f t="shared" si="97"/>
        <v>-48.267620000000001</v>
      </c>
      <c r="DU35" s="51">
        <f t="shared" si="97"/>
        <v>-48.869599999999998</v>
      </c>
      <c r="DV35" s="51">
        <f t="shared" si="97"/>
        <v>-47.939959999999999</v>
      </c>
      <c r="DW35" s="51">
        <f t="shared" si="97"/>
        <v>-50.208179999999992</v>
      </c>
      <c r="DX35" s="51">
        <f t="shared" si="97"/>
        <v>-47.673259999999992</v>
      </c>
      <c r="DY35" s="51">
        <f t="shared" si="97"/>
        <v>-48.039019999999994</v>
      </c>
      <c r="DZ35" s="51">
        <f t="shared" si="97"/>
        <v>-48.760379999999991</v>
      </c>
      <c r="EA35" s="51">
        <f t="shared" si="97"/>
        <v>-47.660559999999997</v>
      </c>
      <c r="EB35" s="51">
        <f t="shared" si="97"/>
        <v>-48.770539999999997</v>
      </c>
      <c r="EC35" s="51">
        <f t="shared" si="98"/>
        <v>-47.523399999999995</v>
      </c>
      <c r="ED35" s="51">
        <f t="shared" si="98"/>
        <v>-49.481739999999988</v>
      </c>
      <c r="EE35" s="51">
        <f t="shared" si="98"/>
        <v>-46.301659999999998</v>
      </c>
      <c r="EF35" s="51">
        <f t="shared" si="99"/>
        <v>-45.892719999999997</v>
      </c>
      <c r="EG35" s="51">
        <f t="shared" si="99"/>
        <v>-45.20946</v>
      </c>
      <c r="EH35" s="51">
        <f t="shared" si="99"/>
        <v>-46.451519999999988</v>
      </c>
      <c r="EI35" s="51">
        <f t="shared" si="99"/>
        <v>-44.676059999999993</v>
      </c>
      <c r="EJ35" s="51">
        <f t="shared" si="99"/>
        <v>-46.141639999999988</v>
      </c>
      <c r="EK35" s="51">
        <f t="shared" si="99"/>
        <v>-46.009559999999993</v>
      </c>
      <c r="EL35" s="51">
        <f t="shared" si="99"/>
        <v>-46.723299999999995</v>
      </c>
      <c r="EM35" s="51">
        <f t="shared" si="99"/>
        <v>-45.770800000000001</v>
      </c>
      <c r="EN35" s="51">
        <f t="shared" si="99"/>
        <v>-46.009559999999993</v>
      </c>
      <c r="EO35" s="51">
        <f t="shared" si="99"/>
        <v>-44.223939999999992</v>
      </c>
      <c r="EP35" s="51">
        <f t="shared" si="99"/>
        <v>-45.717459999999996</v>
      </c>
      <c r="EQ35" s="51">
        <f t="shared" si="99"/>
        <v>-44.005499999999998</v>
      </c>
      <c r="ER35" s="51">
        <f t="shared" si="99"/>
        <v>-44.74463999999999</v>
      </c>
      <c r="ES35" s="51">
        <f t="shared" si="99"/>
        <v>-44.274739999999994</v>
      </c>
      <c r="ET35" s="51">
        <f t="shared" si="99"/>
        <v>-45.719999999999992</v>
      </c>
      <c r="EU35" s="51">
        <f t="shared" si="99"/>
        <v>-48.122839999999997</v>
      </c>
      <c r="EV35" s="51">
        <f t="shared" si="99"/>
        <v>-40.711120000000001</v>
      </c>
      <c r="EW35" s="51">
        <f t="shared" si="99"/>
        <v>-45.272959999999991</v>
      </c>
      <c r="EX35" s="51">
        <f t="shared" si="99"/>
        <v>-45.699679999999994</v>
      </c>
      <c r="EY35" s="51">
        <f t="shared" si="99"/>
        <v>-48.132999999999996</v>
      </c>
      <c r="EZ35" s="51">
        <f t="shared" si="99"/>
        <v>-46.098459999999996</v>
      </c>
      <c r="FA35" s="51">
        <f t="shared" si="99"/>
        <v>-44.376339999999992</v>
      </c>
      <c r="FB35" s="51">
        <f t="shared" si="100"/>
        <v>-46.316900000000004</v>
      </c>
      <c r="FC35" s="51">
        <f t="shared" si="100"/>
        <v>-44.406819999999989</v>
      </c>
      <c r="FD35" s="51">
        <f t="shared" si="100"/>
        <v>-46.032419999999995</v>
      </c>
      <c r="FE35" s="51">
        <f t="shared" si="100"/>
        <v>6.0645039999999044</v>
      </c>
      <c r="FF35" s="51">
        <f t="shared" si="100"/>
        <v>9.3548199999999717</v>
      </c>
      <c r="FG35" s="51">
        <f t="shared" si="100"/>
        <v>-7.6774039999998696</v>
      </c>
      <c r="FH35" s="51">
        <f t="shared" si="100"/>
        <v>-4.7741840000000471</v>
      </c>
      <c r="FI35" s="51">
        <f t="shared" si="100"/>
        <v>1.0967719999997358</v>
      </c>
      <c r="FJ35" s="51">
        <f t="shared" si="100"/>
        <v>4.2580560000001038</v>
      </c>
      <c r="FK35" s="51">
        <f t="shared" si="100"/>
        <v>1.1612880000001584</v>
      </c>
      <c r="FL35" s="51">
        <f t="shared" si="100"/>
        <v>-4.38708800000009</v>
      </c>
      <c r="FM35" s="51">
        <f t="shared" si="100"/>
        <v>2.9677359999999591</v>
      </c>
      <c r="FN35" s="51">
        <f t="shared" si="100"/>
        <v>5.2257960000001402</v>
      </c>
      <c r="FO35" s="51">
        <f t="shared" si="100"/>
        <v>-3.6774120000000243</v>
      </c>
      <c r="FP35" s="51">
        <f t="shared" si="100"/>
        <v>-4.5161199999997885</v>
      </c>
      <c r="FQ35" s="51">
        <f t="shared" si="100"/>
        <v>-12510.297559999997</v>
      </c>
      <c r="FR35" s="51">
        <f t="shared" si="100"/>
        <v>-1209.4814519999998</v>
      </c>
      <c r="FS35" s="51">
        <f t="shared" si="100"/>
        <v>-1176.7073239999997</v>
      </c>
      <c r="FT35" s="51">
        <f t="shared" si="100"/>
        <v>-1190.9653599999999</v>
      </c>
      <c r="FU35" s="51">
        <f t="shared" si="100"/>
        <v>-1150.4493119999997</v>
      </c>
      <c r="FV35" s="51">
        <f t="shared" si="100"/>
        <v>-1177.0944199999999</v>
      </c>
      <c r="FW35" s="51">
        <f t="shared" si="100"/>
        <v>-1166.7073439999999</v>
      </c>
      <c r="FX35" s="51">
        <f t="shared" si="100"/>
        <v>-1203.7395279999998</v>
      </c>
      <c r="FY35" s="51">
        <f t="shared" si="100"/>
        <v>-1104.5784359999998</v>
      </c>
      <c r="FZ35" s="51">
        <f t="shared" si="100"/>
        <v>-1220.6427199999998</v>
      </c>
      <c r="GA35" s="51">
        <f t="shared" si="100"/>
        <v>-1179.6105439999999</v>
      </c>
      <c r="GB35" s="51">
        <f t="shared" si="100"/>
        <v>-1202.7072719999999</v>
      </c>
      <c r="GC35" s="51">
        <f t="shared" si="100"/>
        <v>-1163.1589639999997</v>
      </c>
      <c r="GD35" s="51">
        <f t="shared" si="100"/>
        <v>-1134.7719239999997</v>
      </c>
      <c r="GE35" s="51">
        <f t="shared" si="100"/>
        <v>-1090.4494319999999</v>
      </c>
      <c r="GF35" s="51">
        <f t="shared" si="100"/>
        <v>-1109.2235879999998</v>
      </c>
      <c r="GG35" s="51">
        <f t="shared" si="100"/>
        <v>-1160.4492919999998</v>
      </c>
      <c r="GH35" s="51">
        <f t="shared" si="100"/>
        <v>-1160.4492919999998</v>
      </c>
      <c r="GI35" s="51">
        <f t="shared" si="100"/>
        <v>-1266.4490799999999</v>
      </c>
      <c r="GJ35" s="51">
        <f t="shared" si="100"/>
        <v>-1243.3523519999999</v>
      </c>
      <c r="GK35" s="51">
        <f t="shared" si="100"/>
        <v>-1206.320168</v>
      </c>
      <c r="GL35" s="51" t="e">
        <f t="shared" si="100"/>
        <v>#REF!</v>
      </c>
      <c r="GM35" s="51">
        <f t="shared" si="100"/>
        <v>-1222.8362639999998</v>
      </c>
      <c r="GN35" s="51">
        <f t="shared" si="100"/>
        <v>-1209.0943559999996</v>
      </c>
      <c r="GO35" s="51">
        <f t="shared" si="100"/>
        <v>-1189.739556</v>
      </c>
      <c r="GP35" s="51">
        <f t="shared" si="100"/>
        <v>-1254.7071679999999</v>
      </c>
      <c r="GQ35" s="51">
        <f t="shared" si="100"/>
        <v>-1230.9007639999998</v>
      </c>
      <c r="GR35" s="51">
        <f t="shared" si="100"/>
        <v>-1267.8039159999998</v>
      </c>
      <c r="GS35" s="51">
        <f t="shared" si="100"/>
        <v>-1241.5459039999998</v>
      </c>
      <c r="GT35" s="51">
        <f t="shared" si="100"/>
        <v>-1158.7718759999998</v>
      </c>
      <c r="GU35" s="51">
        <f t="shared" si="100"/>
        <v>-1225.9975480000001</v>
      </c>
      <c r="GV35" s="51">
        <f t="shared" si="100"/>
        <v>-1241.28784</v>
      </c>
      <c r="GW35" s="51">
        <f t="shared" si="100"/>
        <v>-1217.674984</v>
      </c>
      <c r="GX35" s="51">
        <f t="shared" si="100"/>
        <v>-1275.2877719999997</v>
      </c>
      <c r="GY35" s="51">
        <f t="shared" si="100"/>
        <v>-1210.9008039999997</v>
      </c>
      <c r="GZ35" s="51">
        <f t="shared" si="100"/>
        <v>-1220.1911079999998</v>
      </c>
      <c r="HA35" s="51">
        <f t="shared" si="100"/>
        <v>-1238.5136519999996</v>
      </c>
      <c r="HB35" s="51">
        <f t="shared" si="100"/>
        <v>-1210.5782239999999</v>
      </c>
      <c r="HC35" s="51">
        <f t="shared" si="100"/>
        <v>-1238.7717159999997</v>
      </c>
      <c r="HD35" s="51">
        <f t="shared" si="100"/>
        <v>-1207.0943599999998</v>
      </c>
    </row>
    <row r="36" spans="1:212">
      <c r="A36" s="1239" t="s">
        <v>461</v>
      </c>
      <c r="B36" s="1250"/>
      <c r="C36" s="50">
        <f>C27-C29</f>
        <v>-7.8000000000000291E-3</v>
      </c>
      <c r="D36" s="50">
        <f t="shared" ref="D36:BO36" si="103">D27-D29</f>
        <v>5.3000000000000824E-3</v>
      </c>
      <c r="E36" s="50">
        <f t="shared" si="103"/>
        <v>-4.7999999999999154E-3</v>
      </c>
      <c r="F36" s="50">
        <f t="shared" si="103"/>
        <v>-1.9999999999997797E-4</v>
      </c>
      <c r="G36" s="50">
        <f t="shared" si="103"/>
        <v>5.0000000000016698E-4</v>
      </c>
      <c r="H36" s="50">
        <f t="shared" si="103"/>
        <v>-1.0900000000000354E-2</v>
      </c>
      <c r="I36" s="50">
        <f t="shared" si="103"/>
        <v>-9.300000000000086E-3</v>
      </c>
      <c r="J36" s="50">
        <f t="shared" si="103"/>
        <v>9.9000000000000199E-3</v>
      </c>
      <c r="K36" s="50">
        <f t="shared" si="103"/>
        <v>-3.6000000000000476E-3</v>
      </c>
      <c r="L36" s="50">
        <f t="shared" si="103"/>
        <v>-3.2999999999998586E-3</v>
      </c>
      <c r="M36" s="50">
        <f t="shared" si="103"/>
        <v>-3.6999999999998145E-3</v>
      </c>
      <c r="N36" s="50">
        <f t="shared" si="103"/>
        <v>9.9000000000000199E-3</v>
      </c>
      <c r="O36" s="50">
        <f t="shared" si="103"/>
        <v>-6.2000000000002053E-3</v>
      </c>
      <c r="P36" s="50">
        <f t="shared" si="103"/>
        <v>-3.9999999999995595E-4</v>
      </c>
      <c r="Q36" s="50">
        <f t="shared" si="103"/>
        <v>3.0000000000001137E-3</v>
      </c>
      <c r="R36" s="50">
        <f t="shared" si="103"/>
        <v>-2.2999999999999687E-3</v>
      </c>
      <c r="S36" s="50">
        <f t="shared" si="103"/>
        <v>-7.0000000000014495E-4</v>
      </c>
      <c r="T36" s="50">
        <f t="shared" si="103"/>
        <v>1.4000000000002899E-3</v>
      </c>
      <c r="U36" s="50">
        <f t="shared" si="103"/>
        <v>-4.3000000000001926E-3</v>
      </c>
      <c r="V36" s="50">
        <f t="shared" si="103"/>
        <v>-1.0000000000021103E-4</v>
      </c>
      <c r="W36" s="50">
        <f t="shared" si="103"/>
        <v>8.1999999999999851E-3</v>
      </c>
      <c r="X36" s="50">
        <f t="shared" si="103"/>
        <v>1.1999999999998678E-3</v>
      </c>
      <c r="Y36" s="50">
        <f t="shared" si="103"/>
        <v>1.4000000000002899E-3</v>
      </c>
      <c r="Z36" s="50">
        <f t="shared" si="103"/>
        <v>0.20269999999999966</v>
      </c>
      <c r="AA36" s="50">
        <f t="shared" si="103"/>
        <v>9.0000000000012292E-4</v>
      </c>
      <c r="AB36" s="50">
        <f t="shared" si="103"/>
        <v>2.1999999999997577E-3</v>
      </c>
      <c r="AC36" s="50">
        <f t="shared" si="103"/>
        <v>1.4999999999996128E-3</v>
      </c>
      <c r="AD36" s="50">
        <f t="shared" si="103"/>
        <v>-5.0999999999996604E-3</v>
      </c>
      <c r="AE36" s="50">
        <f t="shared" si="103"/>
        <v>7.9999999999991189E-4</v>
      </c>
      <c r="AF36" s="50">
        <f t="shared" si="103"/>
        <v>1.1999999999998678E-3</v>
      </c>
      <c r="AG36" s="50">
        <f t="shared" si="103"/>
        <v>1.4900000000000357E-2</v>
      </c>
      <c r="AH36" s="50">
        <f t="shared" si="103"/>
        <v>5.5000000000000604E-3</v>
      </c>
      <c r="AI36" s="50">
        <f>AI28-AI29</f>
        <v>-2.2161</v>
      </c>
      <c r="AJ36" s="50">
        <f t="shared" si="103"/>
        <v>1.639999999999997E-2</v>
      </c>
      <c r="AK36" s="50">
        <f t="shared" si="103"/>
        <v>-1.5000000000000124E-2</v>
      </c>
      <c r="AL36" s="50">
        <f t="shared" si="103"/>
        <v>-2.4899999999998812E-3</v>
      </c>
      <c r="AM36" s="50">
        <f t="shared" si="103"/>
        <v>-1.1999999999998678E-3</v>
      </c>
      <c r="AN36" s="50">
        <f t="shared" si="103"/>
        <v>1.0499999999999954E-2</v>
      </c>
      <c r="AO36" s="50">
        <f t="shared" si="103"/>
        <v>2.3950029821073562</v>
      </c>
      <c r="AP36" s="50">
        <f t="shared" si="103"/>
        <v>9.5999999999998309E-3</v>
      </c>
      <c r="AQ36" s="50">
        <f t="shared" si="103"/>
        <v>-7.6000000000000512E-3</v>
      </c>
      <c r="AR36" s="50">
        <f t="shared" si="103"/>
        <v>1.5000000000000124E-2</v>
      </c>
      <c r="AS36" s="50">
        <f t="shared" si="103"/>
        <v>4.0999999999997705E-3</v>
      </c>
      <c r="AT36" s="50">
        <f t="shared" si="103"/>
        <v>-6.7999999999996952E-3</v>
      </c>
      <c r="AU36" s="50">
        <f t="shared" si="103"/>
        <v>8.799999999999919E-3</v>
      </c>
      <c r="AV36" s="50">
        <f t="shared" si="103"/>
        <v>3.0000000000001137E-3</v>
      </c>
      <c r="AW36" s="50">
        <f t="shared" si="103"/>
        <v>1.18999999999998E-2</v>
      </c>
      <c r="AX36" s="50">
        <f t="shared" si="103"/>
        <v>-6.8000000000001393E-3</v>
      </c>
      <c r="AY36" s="50">
        <f t="shared" si="103"/>
        <v>-4.7999999999999154E-3</v>
      </c>
      <c r="AZ36" s="50">
        <f t="shared" si="103"/>
        <v>1.3000000000000789E-3</v>
      </c>
      <c r="BA36" s="50">
        <f t="shared" si="103"/>
        <v>-1.0800000000000143E-2</v>
      </c>
      <c r="BB36" s="50">
        <f t="shared" si="103"/>
        <v>-9.800000000000253E-3</v>
      </c>
      <c r="BC36" s="50">
        <f t="shared" si="103"/>
        <v>3.2000000000000917E-3</v>
      </c>
      <c r="BD36" s="50">
        <f>BD27-BD29</f>
        <v>-3.00000000000189E-4</v>
      </c>
      <c r="BE36" s="50">
        <f t="shared" si="103"/>
        <v>-5.9999999999993392E-4</v>
      </c>
      <c r="BF36" s="50">
        <f t="shared" si="103"/>
        <v>-5.1000000000001044E-3</v>
      </c>
      <c r="BG36" s="50">
        <f t="shared" si="103"/>
        <v>-2.0000000000002238E-3</v>
      </c>
      <c r="BH36" s="50">
        <f t="shared" si="103"/>
        <v>3.0999999999998806E-3</v>
      </c>
      <c r="BI36" s="50">
        <f t="shared" si="103"/>
        <v>-3.00000000000189E-4</v>
      </c>
      <c r="BJ36" s="50">
        <f t="shared" si="103"/>
        <v>-5.6000000000002714E-3</v>
      </c>
      <c r="BK36" s="50">
        <f t="shared" si="103"/>
        <v>3.6999999999998145E-3</v>
      </c>
      <c r="BL36" s="50">
        <f t="shared" si="103"/>
        <v>-1.3500000000000068E-2</v>
      </c>
      <c r="BM36" s="50">
        <f t="shared" si="103"/>
        <v>6.6000000000001613E-3</v>
      </c>
      <c r="BN36" s="50">
        <f t="shared" si="103"/>
        <v>1.3000000000000789E-3</v>
      </c>
      <c r="BO36" s="50">
        <f t="shared" si="103"/>
        <v>1.130000000000031E-2</v>
      </c>
      <c r="BP36" s="50">
        <f t="shared" ref="BP36:CC36" si="104">BP27-BP29</f>
        <v>-6.0999999999999943E-3</v>
      </c>
      <c r="BQ36" s="50">
        <f t="shared" si="104"/>
        <v>-1.3999999999998458E-3</v>
      </c>
      <c r="BR36" s="50">
        <f t="shared" si="104"/>
        <v>-1.0999999999996568E-3</v>
      </c>
      <c r="BS36" s="50">
        <f t="shared" si="104"/>
        <v>-1.8000000000002458E-3</v>
      </c>
      <c r="BT36" s="50">
        <f t="shared" si="104"/>
        <v>9.0000000000012292E-4</v>
      </c>
      <c r="BU36" s="50">
        <f t="shared" si="104"/>
        <v>8.299999999999752E-3</v>
      </c>
      <c r="BV36" s="50">
        <f t="shared" si="104"/>
        <v>8.3999999999999631E-3</v>
      </c>
      <c r="BW36" s="50">
        <f t="shared" si="104"/>
        <v>9.5999999999998309E-3</v>
      </c>
      <c r="BX36" s="50">
        <f t="shared" si="104"/>
        <v>-1.1499999999999844E-2</v>
      </c>
      <c r="BY36" s="50">
        <f t="shared" si="104"/>
        <v>4.3000000000001926E-3</v>
      </c>
      <c r="BZ36" s="50">
        <f t="shared" si="104"/>
        <v>-1.7999999999998018E-3</v>
      </c>
      <c r="CA36" s="50">
        <f t="shared" si="104"/>
        <v>8.0000000000000071E-3</v>
      </c>
      <c r="CB36" s="50">
        <f t="shared" si="104"/>
        <v>1.8100000000000005E-2</v>
      </c>
      <c r="CC36" s="332">
        <f t="shared" si="104"/>
        <v>8.1999999999999851E-3</v>
      </c>
      <c r="CD36" s="85">
        <f t="shared" si="93"/>
        <v>-0.19812000000000074</v>
      </c>
      <c r="CE36" s="51">
        <f t="shared" si="93"/>
        <v>0.1346200000000021</v>
      </c>
      <c r="CF36" s="51">
        <f t="shared" si="93"/>
        <v>-0.12191999999999785</v>
      </c>
      <c r="CG36" s="51">
        <f t="shared" si="93"/>
        <v>-5.07999999999944E-3</v>
      </c>
      <c r="CH36" s="51">
        <f t="shared" si="93"/>
        <v>1.2700000000004241E-2</v>
      </c>
      <c r="CI36" s="51">
        <f t="shared" si="93"/>
        <v>-0.27686000000000899</v>
      </c>
      <c r="CJ36" s="51">
        <f t="shared" si="93"/>
        <v>-0.23622000000000218</v>
      </c>
      <c r="CK36" s="51">
        <f t="shared" si="93"/>
        <v>0.25146000000000052</v>
      </c>
      <c r="CL36" s="51">
        <f t="shared" si="93"/>
        <v>-9.1440000000001201E-2</v>
      </c>
      <c r="CM36" s="51">
        <f t="shared" si="93"/>
        <v>-8.3819999999996397E-2</v>
      </c>
      <c r="CN36" s="51">
        <f t="shared" si="93"/>
        <v>-9.397999999999529E-2</v>
      </c>
      <c r="CO36" s="51">
        <f t="shared" si="93"/>
        <v>0.25146000000000052</v>
      </c>
      <c r="CP36" s="51">
        <f t="shared" si="94"/>
        <v>-0.1574800000000052</v>
      </c>
      <c r="CQ36" s="51">
        <f t="shared" si="94"/>
        <v>-1.015999999999888E-2</v>
      </c>
      <c r="CR36" s="51">
        <f t="shared" si="94"/>
        <v>7.6200000000002877E-2</v>
      </c>
      <c r="CS36" s="51">
        <f t="shared" si="94"/>
        <v>-5.8419999999999202E-2</v>
      </c>
      <c r="CT36" s="51">
        <f t="shared" si="94"/>
        <v>-1.7780000000003682E-2</v>
      </c>
      <c r="CU36" s="51">
        <f t="shared" si="94"/>
        <v>3.5560000000007363E-2</v>
      </c>
      <c r="CV36" s="51">
        <f t="shared" si="94"/>
        <v>-0.10922000000000488</v>
      </c>
      <c r="CW36" s="51">
        <f t="shared" si="94"/>
        <v>-2.54000000000536E-3</v>
      </c>
      <c r="CX36" s="51">
        <f t="shared" si="94"/>
        <v>0.2082799999999996</v>
      </c>
      <c r="CY36" s="51">
        <f t="shared" si="94"/>
        <v>3.0479999999996642E-2</v>
      </c>
      <c r="CZ36" s="51">
        <f t="shared" si="95"/>
        <v>3.5560000000007363E-2</v>
      </c>
      <c r="DA36" s="51">
        <f t="shared" si="95"/>
        <v>5.1485799999999911</v>
      </c>
      <c r="DB36" s="51">
        <f t="shared" si="95"/>
        <v>2.2860000000003121E-2</v>
      </c>
      <c r="DC36" s="51">
        <f t="shared" si="95"/>
        <v>5.5879999999993844E-2</v>
      </c>
      <c r="DD36" s="51">
        <f t="shared" si="95"/>
        <v>3.8099999999990163E-2</v>
      </c>
      <c r="DE36" s="51">
        <f t="shared" si="95"/>
        <v>-0.12953999999999136</v>
      </c>
      <c r="DF36" s="51">
        <f t="shared" si="95"/>
        <v>2.031999999999776E-2</v>
      </c>
      <c r="DG36" s="51">
        <f t="shared" si="95"/>
        <v>3.0479999999996642E-2</v>
      </c>
      <c r="DH36" s="51">
        <f>BD36*25.4</f>
        <v>-7.6200000000048E-3</v>
      </c>
      <c r="DI36" s="51">
        <f t="shared" si="96"/>
        <v>0.37846000000000907</v>
      </c>
      <c r="DJ36" s="51">
        <f t="shared" si="96"/>
        <v>0.13970000000000152</v>
      </c>
      <c r="DK36" s="51">
        <f t="shared" si="96"/>
        <v>-56.288939999999997</v>
      </c>
      <c r="DL36" s="51">
        <f t="shared" si="96"/>
        <v>0.41655999999999921</v>
      </c>
      <c r="DM36" s="51">
        <f t="shared" si="96"/>
        <v>-0.38100000000000311</v>
      </c>
      <c r="DN36" s="51">
        <f t="shared" si="96"/>
        <v>-6.3245999999996985E-2</v>
      </c>
      <c r="DO36" s="51">
        <f t="shared" si="96"/>
        <v>-3.0479999999996642E-2</v>
      </c>
      <c r="DP36" s="51">
        <f t="shared" si="96"/>
        <v>0.26669999999999883</v>
      </c>
      <c r="DQ36" s="51">
        <f t="shared" si="96"/>
        <v>60.833075745526841</v>
      </c>
      <c r="DR36" s="51">
        <f t="shared" si="96"/>
        <v>0.2438399999999957</v>
      </c>
      <c r="DS36" s="51">
        <f t="shared" si="97"/>
        <v>-0.19304000000000129</v>
      </c>
      <c r="DT36" s="51">
        <f t="shared" si="97"/>
        <v>0.38100000000000311</v>
      </c>
      <c r="DU36" s="51">
        <f t="shared" si="97"/>
        <v>0.10413999999999417</v>
      </c>
      <c r="DV36" s="51">
        <f t="shared" si="97"/>
        <v>-0.17271999999999224</v>
      </c>
      <c r="DW36" s="51">
        <f t="shared" si="97"/>
        <v>0.22351999999999794</v>
      </c>
      <c r="DX36" s="51">
        <f t="shared" si="97"/>
        <v>7.6200000000002877E-2</v>
      </c>
      <c r="DY36" s="51">
        <f t="shared" si="97"/>
        <v>0.30225999999999487</v>
      </c>
      <c r="DZ36" s="51">
        <f t="shared" si="97"/>
        <v>-0.17272000000000354</v>
      </c>
      <c r="EA36" s="51">
        <f t="shared" si="97"/>
        <v>-0.12191999999999785</v>
      </c>
      <c r="EB36" s="51">
        <f t="shared" si="97"/>
        <v>3.3020000000001999E-2</v>
      </c>
      <c r="EC36" s="51">
        <f t="shared" si="98"/>
        <v>-0.27432000000000362</v>
      </c>
      <c r="ED36" s="51">
        <f t="shared" si="98"/>
        <v>-0.24892000000000641</v>
      </c>
      <c r="EE36" s="51">
        <f t="shared" si="98"/>
        <v>8.1280000000002323E-2</v>
      </c>
      <c r="EF36" s="51">
        <f t="shared" si="99"/>
        <v>-1.5239999999998321E-2</v>
      </c>
      <c r="EG36" s="51">
        <f t="shared" si="99"/>
        <v>-0.12954000000000265</v>
      </c>
      <c r="EH36" s="51">
        <f t="shared" si="99"/>
        <v>-5.0800000000005681E-2</v>
      </c>
      <c r="EI36" s="51">
        <f t="shared" si="99"/>
        <v>7.8739999999996965E-2</v>
      </c>
      <c r="EJ36" s="51">
        <f t="shared" si="99"/>
        <v>-7.6200000000048E-3</v>
      </c>
      <c r="EK36" s="51">
        <f t="shared" si="99"/>
        <v>-0.14224000000000689</v>
      </c>
      <c r="EL36" s="51">
        <f t="shared" si="99"/>
        <v>9.397999999999529E-2</v>
      </c>
      <c r="EM36" s="51">
        <f t="shared" si="99"/>
        <v>-0.3429000000000017</v>
      </c>
      <c r="EN36" s="51">
        <f t="shared" si="99"/>
        <v>0.16764000000000409</v>
      </c>
      <c r="EO36" s="51">
        <f t="shared" si="99"/>
        <v>3.3020000000001999E-2</v>
      </c>
      <c r="EP36" s="51">
        <f t="shared" si="99"/>
        <v>0.28702000000000788</v>
      </c>
      <c r="EQ36" s="51">
        <f t="shared" si="99"/>
        <v>-0.15493999999999986</v>
      </c>
      <c r="ER36" s="51">
        <f t="shared" si="99"/>
        <v>-3.5559999999996081E-2</v>
      </c>
      <c r="ES36" s="51">
        <f t="shared" si="99"/>
        <v>-2.7939999999991281E-2</v>
      </c>
      <c r="ET36" s="51">
        <f t="shared" si="99"/>
        <v>-4.5720000000006242E-2</v>
      </c>
      <c r="EU36" s="51">
        <f t="shared" si="99"/>
        <v>2.2860000000003121E-2</v>
      </c>
      <c r="EV36" s="51">
        <f t="shared" si="99"/>
        <v>0.21081999999999368</v>
      </c>
      <c r="EW36" s="51">
        <f t="shared" si="99"/>
        <v>0.21335999999999905</v>
      </c>
      <c r="EX36" s="51">
        <f t="shared" si="99"/>
        <v>0.2438399999999957</v>
      </c>
      <c r="EY36" s="51">
        <f t="shared" si="99"/>
        <v>-0.29209999999999603</v>
      </c>
      <c r="EZ36" s="51">
        <f t="shared" si="99"/>
        <v>0.10922000000000488</v>
      </c>
      <c r="FA36" s="51">
        <f t="shared" si="99"/>
        <v>-4.5719999999994959E-2</v>
      </c>
      <c r="FB36" s="51">
        <f t="shared" si="100"/>
        <v>0.20320000000000016</v>
      </c>
      <c r="FC36" s="51">
        <f t="shared" si="100"/>
        <v>0.45974000000000009</v>
      </c>
      <c r="FD36" s="51">
        <f t="shared" si="100"/>
        <v>0.2082799999999996</v>
      </c>
      <c r="FE36" s="51">
        <f t="shared" si="100"/>
        <v>-5.0322480000000187</v>
      </c>
      <c r="FF36" s="51">
        <f t="shared" si="100"/>
        <v>3.4193480000000531</v>
      </c>
      <c r="FG36" s="51">
        <f t="shared" si="100"/>
        <v>-3.0967679999999453</v>
      </c>
      <c r="FH36" s="51">
        <f t="shared" si="100"/>
        <v>-0.12903199999998577</v>
      </c>
      <c r="FI36" s="51">
        <f t="shared" si="100"/>
        <v>0.32258000000010773</v>
      </c>
      <c r="FJ36" s="51">
        <f t="shared" si="100"/>
        <v>-7.0322440000002278</v>
      </c>
      <c r="FK36" s="51">
        <f t="shared" si="100"/>
        <v>-5.9999880000000552</v>
      </c>
      <c r="FL36" s="51">
        <f t="shared" si="100"/>
        <v>6.3870840000000131</v>
      </c>
      <c r="FM36" s="51">
        <f t="shared" si="100"/>
        <v>-2.3225760000000304</v>
      </c>
      <c r="FN36" s="51">
        <f t="shared" si="100"/>
        <v>-2.1290279999999084</v>
      </c>
      <c r="FO36" s="51">
        <f t="shared" si="100"/>
        <v>-2.3870919999998801</v>
      </c>
      <c r="FP36" s="51">
        <f t="shared" si="100"/>
        <v>6.3870840000000131</v>
      </c>
      <c r="FQ36" s="51">
        <f t="shared" si="100"/>
        <v>-3.9999920000001317</v>
      </c>
      <c r="FR36" s="51">
        <f t="shared" si="100"/>
        <v>-0.25806399999997154</v>
      </c>
      <c r="FS36" s="51">
        <f t="shared" si="100"/>
        <v>1.9354800000000729</v>
      </c>
      <c r="FT36" s="51">
        <f t="shared" si="100"/>
        <v>-1.4838679999999795</v>
      </c>
      <c r="FU36" s="51">
        <f t="shared" si="100"/>
        <v>-0.45161200000009349</v>
      </c>
      <c r="FV36" s="51">
        <f t="shared" si="100"/>
        <v>0.90322400000018699</v>
      </c>
      <c r="FW36" s="51">
        <f t="shared" si="100"/>
        <v>-2.774188000000124</v>
      </c>
      <c r="FX36" s="51">
        <f t="shared" si="100"/>
        <v>-6.4516000000136145E-2</v>
      </c>
      <c r="FY36" s="51">
        <f t="shared" si="100"/>
        <v>5.2903119999999895</v>
      </c>
      <c r="FZ36" s="51">
        <f t="shared" si="100"/>
        <v>0.77419199999991462</v>
      </c>
      <c r="GA36" s="51">
        <f t="shared" si="100"/>
        <v>0.90322400000018699</v>
      </c>
      <c r="GB36" s="51">
        <f t="shared" si="100"/>
        <v>130.77393199999977</v>
      </c>
      <c r="GC36" s="51">
        <f t="shared" si="100"/>
        <v>0.58064400000007921</v>
      </c>
      <c r="GD36" s="51">
        <f t="shared" si="100"/>
        <v>1.4193519999998436</v>
      </c>
      <c r="GE36" s="51">
        <f t="shared" si="100"/>
        <v>0.96773999999975002</v>
      </c>
      <c r="GF36" s="51">
        <f t="shared" si="100"/>
        <v>-3.2903159999997804</v>
      </c>
      <c r="GG36" s="51">
        <f t="shared" si="100"/>
        <v>0.51612799999994308</v>
      </c>
      <c r="GH36" s="51">
        <f t="shared" si="100"/>
        <v>0.77419199999991462</v>
      </c>
      <c r="GI36" s="51">
        <f t="shared" si="100"/>
        <v>-0.1935480000001219</v>
      </c>
      <c r="GJ36" s="51">
        <f t="shared" si="100"/>
        <v>9.6128840000002302</v>
      </c>
      <c r="GK36" s="51">
        <f t="shared" si="100"/>
        <v>3.5483800000000385</v>
      </c>
      <c r="GL36" s="51">
        <f t="shared" si="100"/>
        <v>-1429.7390759999998</v>
      </c>
      <c r="GM36" s="51">
        <f t="shared" si="100"/>
        <v>10.580623999999979</v>
      </c>
      <c r="GN36" s="51">
        <f t="shared" si="100"/>
        <v>-9.6774000000000786</v>
      </c>
      <c r="GO36" s="51">
        <f t="shared" si="100"/>
        <v>-1.6064483999999233</v>
      </c>
      <c r="GP36" s="51">
        <f t="shared" si="100"/>
        <v>-0.77419199999991462</v>
      </c>
      <c r="GQ36" s="51">
        <f t="shared" si="100"/>
        <v>6.7741799999999701</v>
      </c>
      <c r="GR36" s="51">
        <f t="shared" si="100"/>
        <v>1545.1601239363818</v>
      </c>
      <c r="GS36" s="51">
        <f t="shared" si="100"/>
        <v>6.1935359999998907</v>
      </c>
      <c r="GT36" s="51">
        <f t="shared" si="100"/>
        <v>-4.9032160000000324</v>
      </c>
      <c r="GU36" s="51">
        <f t="shared" si="100"/>
        <v>9.6774000000000786</v>
      </c>
      <c r="GV36" s="51">
        <f t="shared" si="100"/>
        <v>2.6451559999998517</v>
      </c>
      <c r="GW36" s="51">
        <f t="shared" si="100"/>
        <v>-4.3870879999998023</v>
      </c>
      <c r="GX36" s="51">
        <f t="shared" si="100"/>
        <v>5.6774079999999474</v>
      </c>
      <c r="GY36" s="51">
        <f t="shared" si="100"/>
        <v>1.9354800000000729</v>
      </c>
      <c r="GZ36" s="51">
        <f t="shared" si="100"/>
        <v>7.6774039999998696</v>
      </c>
      <c r="HA36" s="51">
        <f t="shared" si="100"/>
        <v>-4.38708800000009</v>
      </c>
      <c r="HB36" s="51">
        <f t="shared" si="100"/>
        <v>-3.0967679999999453</v>
      </c>
      <c r="HC36" s="51">
        <f t="shared" si="100"/>
        <v>0.83870800000005075</v>
      </c>
      <c r="HD36" s="51">
        <f t="shared" si="100"/>
        <v>-6.9677280000000916</v>
      </c>
    </row>
    <row r="37" spans="1:212">
      <c r="A37" s="1239" t="s">
        <v>585</v>
      </c>
      <c r="B37" s="1250"/>
      <c r="C37" s="124">
        <f>C31-C34</f>
        <v>0.17194999999999983</v>
      </c>
      <c r="D37" s="124">
        <f t="shared" ref="D37:BO37" si="105">D31-D34</f>
        <v>0.15784999999999982</v>
      </c>
      <c r="E37" s="124">
        <f t="shared" si="105"/>
        <v>0.25130000000000008</v>
      </c>
      <c r="F37" s="124">
        <f t="shared" si="105"/>
        <v>0.24400000000000022</v>
      </c>
      <c r="G37" s="124">
        <f t="shared" si="105"/>
        <v>0.23145000000000016</v>
      </c>
      <c r="H37" s="124">
        <f t="shared" si="105"/>
        <v>0.23245000000000005</v>
      </c>
      <c r="I37" s="124">
        <f t="shared" si="105"/>
        <v>0.26914999999999978</v>
      </c>
      <c r="J37" s="124">
        <f t="shared" si="105"/>
        <v>0.24529999999999985</v>
      </c>
      <c r="K37" s="124">
        <f t="shared" si="105"/>
        <v>0.28739999999999988</v>
      </c>
      <c r="L37" s="124">
        <f t="shared" si="105"/>
        <v>0.27369999999999983</v>
      </c>
      <c r="M37" s="124">
        <f t="shared" si="105"/>
        <v>0.23254999999999981</v>
      </c>
      <c r="N37" s="124">
        <f t="shared" si="105"/>
        <v>0.25660000000000016</v>
      </c>
      <c r="O37" s="474">
        <f t="shared" si="105"/>
        <v>0.11204999999999998</v>
      </c>
      <c r="P37" s="474">
        <f t="shared" si="105"/>
        <v>0.1745000000000001</v>
      </c>
      <c r="Q37" s="474">
        <f t="shared" si="105"/>
        <v>0.17874999999999996</v>
      </c>
      <c r="R37" s="474">
        <f t="shared" si="105"/>
        <v>0.15334999999999965</v>
      </c>
      <c r="S37" s="474">
        <f t="shared" si="105"/>
        <v>0.17059999999999986</v>
      </c>
      <c r="T37" s="474">
        <f t="shared" si="105"/>
        <v>0.17715000000000014</v>
      </c>
      <c r="U37" s="474">
        <f t="shared" si="105"/>
        <v>0.14360000000000017</v>
      </c>
      <c r="V37" s="474">
        <f t="shared" si="105"/>
        <v>0.13534999999999986</v>
      </c>
      <c r="W37" s="474">
        <f t="shared" si="105"/>
        <v>0.19159999999999977</v>
      </c>
      <c r="X37" s="474">
        <f t="shared" si="105"/>
        <v>0.16244999999999976</v>
      </c>
      <c r="Y37" s="474">
        <f t="shared" si="105"/>
        <v>0.17745000000000033</v>
      </c>
      <c r="Z37" s="474">
        <f t="shared" si="105"/>
        <v>0.18204999999999982</v>
      </c>
      <c r="AA37" s="474">
        <f t="shared" si="105"/>
        <v>0.14890000000000025</v>
      </c>
      <c r="AB37" s="474">
        <f t="shared" si="105"/>
        <v>0.29495000000000005</v>
      </c>
      <c r="AC37" s="474">
        <f t="shared" si="105"/>
        <v>0.16130000000000022</v>
      </c>
      <c r="AD37" s="474">
        <f t="shared" si="105"/>
        <v>0.33095000000000052</v>
      </c>
      <c r="AE37" s="474">
        <f t="shared" si="105"/>
        <v>0.20194999999999963</v>
      </c>
      <c r="AF37" s="474">
        <f t="shared" si="105"/>
        <v>0.2035499999999999</v>
      </c>
      <c r="AG37" s="474">
        <f t="shared" si="105"/>
        <v>8.2049999999999734E-2</v>
      </c>
      <c r="AH37" s="474">
        <f t="shared" si="105"/>
        <v>0.18100000000000005</v>
      </c>
      <c r="AI37" s="474" t="e">
        <f t="shared" si="105"/>
        <v>#REF!</v>
      </c>
      <c r="AJ37" s="474">
        <f t="shared" si="105"/>
        <v>0.10819999999999963</v>
      </c>
      <c r="AK37" s="474">
        <f t="shared" si="105"/>
        <v>0.67154999999999987</v>
      </c>
      <c r="AL37" s="474">
        <f t="shared" si="105"/>
        <v>0.16075499999999998</v>
      </c>
      <c r="AM37" s="474">
        <f t="shared" si="105"/>
        <v>5.6449999999999889E-2</v>
      </c>
      <c r="AN37" s="474">
        <f t="shared" si="105"/>
        <v>9.1250000000000053E-2</v>
      </c>
      <c r="AO37" s="474">
        <f t="shared" si="105"/>
        <v>1.235551491053678</v>
      </c>
      <c r="AP37" s="474">
        <f t="shared" si="105"/>
        <v>8.18500000000002E-2</v>
      </c>
      <c r="AQ37" s="474">
        <f t="shared" si="105"/>
        <v>0.20400000000000018</v>
      </c>
      <c r="AR37" s="474">
        <f t="shared" si="105"/>
        <v>0.10280000000000022</v>
      </c>
      <c r="AS37" s="474">
        <f t="shared" si="105"/>
        <v>2.7699999999999836E-2</v>
      </c>
      <c r="AT37" s="474">
        <f t="shared" si="105"/>
        <v>0.11280000000000001</v>
      </c>
      <c r="AU37" s="474">
        <f t="shared" si="105"/>
        <v>2.8449999999999864E-2</v>
      </c>
      <c r="AV37" s="474">
        <f t="shared" si="105"/>
        <v>0.19239999999999968</v>
      </c>
      <c r="AW37" s="474">
        <f t="shared" si="105"/>
        <v>0.11664999999999992</v>
      </c>
      <c r="AX37" s="474">
        <f t="shared" si="105"/>
        <v>0.1283000000000003</v>
      </c>
      <c r="AY37" s="474">
        <f t="shared" si="105"/>
        <v>7.0199999999999818E-2</v>
      </c>
      <c r="AZ37" s="474">
        <f t="shared" si="105"/>
        <v>8.0799999999999983E-2</v>
      </c>
      <c r="BA37" s="474">
        <f t="shared" si="105"/>
        <v>0.12844999999999995</v>
      </c>
      <c r="BB37" s="474">
        <f t="shared" si="105"/>
        <v>0.10000000000000009</v>
      </c>
      <c r="BC37" s="474">
        <f t="shared" si="105"/>
        <v>0.17839999999999989</v>
      </c>
      <c r="BD37" s="474">
        <f>BD31-BD34</f>
        <v>3.5849999999999937E-2</v>
      </c>
      <c r="BE37" s="474">
        <f t="shared" si="105"/>
        <v>0.14390000000000036</v>
      </c>
      <c r="BF37" s="474">
        <f t="shared" si="105"/>
        <v>0.17054999999999998</v>
      </c>
      <c r="BG37" s="474">
        <f t="shared" si="105"/>
        <v>0.2209500000000002</v>
      </c>
      <c r="BH37" s="474">
        <f t="shared" si="105"/>
        <v>0.19384999999999986</v>
      </c>
      <c r="BI37" s="474">
        <f t="shared" si="105"/>
        <v>0.23669999999999991</v>
      </c>
      <c r="BJ37" s="474">
        <f t="shared" si="105"/>
        <v>0.18904999999999994</v>
      </c>
      <c r="BK37" s="474">
        <f t="shared" si="105"/>
        <v>0.21725000000000039</v>
      </c>
      <c r="BL37" s="474">
        <f t="shared" si="105"/>
        <v>0.14959999999999996</v>
      </c>
      <c r="BM37" s="474">
        <f t="shared" si="105"/>
        <v>0.18654999999999999</v>
      </c>
      <c r="BN37" s="474">
        <f t="shared" si="105"/>
        <v>0.15664999999999996</v>
      </c>
      <c r="BO37" s="474">
        <f t="shared" si="105"/>
        <v>0.25085000000000024</v>
      </c>
      <c r="BP37" s="474">
        <f t="shared" ref="BP37:CC37" si="106">BP31-BP34</f>
        <v>0.16559999999999997</v>
      </c>
      <c r="BQ37" s="474">
        <f t="shared" si="106"/>
        <v>0.28505000000000003</v>
      </c>
      <c r="BR37" s="474">
        <f t="shared" si="106"/>
        <v>0.15525000000000011</v>
      </c>
      <c r="BS37" s="474">
        <f t="shared" si="106"/>
        <v>0.24940000000000007</v>
      </c>
      <c r="BT37" s="474">
        <f t="shared" si="106"/>
        <v>0.1069</v>
      </c>
      <c r="BU37" s="474">
        <f t="shared" si="106"/>
        <v>0.25099999999999989</v>
      </c>
      <c r="BV37" s="474">
        <f t="shared" si="106"/>
        <v>0.2697999999999996</v>
      </c>
      <c r="BW37" s="474">
        <f t="shared" si="106"/>
        <v>0.1570999999999998</v>
      </c>
      <c r="BX37" s="474">
        <f t="shared" si="106"/>
        <v>0.20475000000000021</v>
      </c>
      <c r="BY37" s="474">
        <f t="shared" si="106"/>
        <v>0.13105000000000011</v>
      </c>
      <c r="BZ37" s="474">
        <f t="shared" si="106"/>
        <v>0.30410000000000048</v>
      </c>
      <c r="CA37" s="474">
        <f t="shared" si="106"/>
        <v>2.5099999999999678E-2</v>
      </c>
      <c r="CB37" s="474">
        <f t="shared" si="106"/>
        <v>0.31049999999999978</v>
      </c>
      <c r="CC37" s="596">
        <f t="shared" si="106"/>
        <v>0.13460000000000027</v>
      </c>
      <c r="CD37" s="85">
        <f t="shared" si="93"/>
        <v>4.367529999999995</v>
      </c>
      <c r="CE37" s="51">
        <f t="shared" si="93"/>
        <v>4.0093899999999953</v>
      </c>
      <c r="CF37" s="51">
        <f t="shared" si="93"/>
        <v>6.3830200000000019</v>
      </c>
      <c r="CG37" s="51">
        <f t="shared" si="93"/>
        <v>6.1976000000000049</v>
      </c>
      <c r="CH37" s="51">
        <f t="shared" si="93"/>
        <v>5.8788300000000033</v>
      </c>
      <c r="CI37" s="51">
        <f t="shared" si="93"/>
        <v>5.904230000000001</v>
      </c>
      <c r="CJ37" s="51">
        <f t="shared" si="93"/>
        <v>6.8364099999999937</v>
      </c>
      <c r="CK37" s="51">
        <f t="shared" si="93"/>
        <v>6.2306199999999956</v>
      </c>
      <c r="CL37" s="51">
        <f t="shared" si="93"/>
        <v>7.2999599999999969</v>
      </c>
      <c r="CM37" s="51">
        <f t="shared" si="93"/>
        <v>6.9519799999999954</v>
      </c>
      <c r="CN37" s="51">
        <f t="shared" si="93"/>
        <v>5.9067699999999945</v>
      </c>
      <c r="CO37" s="51">
        <f t="shared" si="93"/>
        <v>6.5176400000000037</v>
      </c>
      <c r="CP37" s="51">
        <f t="shared" si="94"/>
        <v>2.8460699999999992</v>
      </c>
      <c r="CQ37" s="51">
        <f t="shared" si="94"/>
        <v>4.4323000000000023</v>
      </c>
      <c r="CR37" s="51">
        <f t="shared" si="94"/>
        <v>4.5402499999999986</v>
      </c>
      <c r="CS37" s="51">
        <f t="shared" si="94"/>
        <v>3.8950899999999908</v>
      </c>
      <c r="CT37" s="51">
        <f t="shared" si="94"/>
        <v>4.3332399999999964</v>
      </c>
      <c r="CU37" s="51">
        <f t="shared" si="94"/>
        <v>4.4996100000000032</v>
      </c>
      <c r="CV37" s="51">
        <f t="shared" si="94"/>
        <v>3.647440000000004</v>
      </c>
      <c r="CW37" s="51">
        <f t="shared" si="94"/>
        <v>3.4378899999999963</v>
      </c>
      <c r="CX37" s="51">
        <f t="shared" si="94"/>
        <v>4.8666399999999941</v>
      </c>
      <c r="CY37" s="51">
        <f t="shared" si="94"/>
        <v>4.1262299999999934</v>
      </c>
      <c r="CZ37" s="51">
        <f t="shared" si="95"/>
        <v>4.5072300000000078</v>
      </c>
      <c r="DA37" s="51">
        <f t="shared" si="95"/>
        <v>4.6240699999999952</v>
      </c>
      <c r="DB37" s="51">
        <f t="shared" si="95"/>
        <v>3.7820600000000062</v>
      </c>
      <c r="DC37" s="51">
        <f t="shared" si="95"/>
        <v>7.4917300000000004</v>
      </c>
      <c r="DD37" s="51">
        <f t="shared" si="95"/>
        <v>4.097020000000005</v>
      </c>
      <c r="DE37" s="51">
        <f t="shared" si="95"/>
        <v>8.4061300000000134</v>
      </c>
      <c r="DF37" s="51">
        <f t="shared" si="95"/>
        <v>5.1295299999999902</v>
      </c>
      <c r="DG37" s="51">
        <f t="shared" si="95"/>
        <v>5.170169999999997</v>
      </c>
      <c r="DH37" s="51">
        <f>BD37*25.4</f>
        <v>0.91058999999999835</v>
      </c>
      <c r="DI37" s="51">
        <f t="shared" si="96"/>
        <v>2.084069999999993</v>
      </c>
      <c r="DJ37" s="51">
        <f t="shared" si="96"/>
        <v>4.5974000000000013</v>
      </c>
      <c r="DK37" s="51" t="e">
        <f t="shared" si="96"/>
        <v>#REF!</v>
      </c>
      <c r="DL37" s="51">
        <f t="shared" si="96"/>
        <v>2.7482799999999905</v>
      </c>
      <c r="DM37" s="51">
        <f t="shared" si="96"/>
        <v>17.057369999999995</v>
      </c>
      <c r="DN37" s="51">
        <f t="shared" si="96"/>
        <v>4.0831769999999992</v>
      </c>
      <c r="DO37" s="51">
        <f t="shared" si="96"/>
        <v>1.4338299999999971</v>
      </c>
      <c r="DP37" s="51">
        <f t="shared" si="96"/>
        <v>2.3177500000000011</v>
      </c>
      <c r="DQ37" s="51">
        <f t="shared" si="96"/>
        <v>31.383007872763418</v>
      </c>
      <c r="DR37" s="51">
        <f t="shared" si="96"/>
        <v>2.078990000000005</v>
      </c>
      <c r="DS37" s="51">
        <f t="shared" si="97"/>
        <v>5.181600000000004</v>
      </c>
      <c r="DT37" s="51">
        <f t="shared" si="97"/>
        <v>2.6111200000000054</v>
      </c>
      <c r="DU37" s="51">
        <f t="shared" si="97"/>
        <v>0.70357999999999576</v>
      </c>
      <c r="DV37" s="51">
        <f t="shared" si="97"/>
        <v>2.8651200000000001</v>
      </c>
      <c r="DW37" s="51">
        <f t="shared" si="97"/>
        <v>0.72262999999999655</v>
      </c>
      <c r="DX37" s="51">
        <f t="shared" si="97"/>
        <v>4.8869599999999913</v>
      </c>
      <c r="DY37" s="51">
        <f t="shared" si="97"/>
        <v>2.9629099999999977</v>
      </c>
      <c r="DZ37" s="51">
        <f t="shared" si="97"/>
        <v>3.2588200000000076</v>
      </c>
      <c r="EA37" s="51">
        <f t="shared" si="97"/>
        <v>1.7830799999999953</v>
      </c>
      <c r="EB37" s="51">
        <f t="shared" si="97"/>
        <v>2.0523199999999995</v>
      </c>
      <c r="EC37" s="51">
        <f t="shared" si="98"/>
        <v>3.2626299999999988</v>
      </c>
      <c r="ED37" s="51">
        <f t="shared" si="98"/>
        <v>2.5400000000000023</v>
      </c>
      <c r="EE37" s="51">
        <f t="shared" si="98"/>
        <v>4.5313599999999967</v>
      </c>
      <c r="EF37" s="51">
        <f t="shared" si="99"/>
        <v>3.6550600000000091</v>
      </c>
      <c r="EG37" s="51">
        <f t="shared" si="99"/>
        <v>4.3319699999999992</v>
      </c>
      <c r="EH37" s="51">
        <f t="shared" si="99"/>
        <v>5.6121300000000049</v>
      </c>
      <c r="EI37" s="51">
        <f t="shared" si="99"/>
        <v>4.9237899999999959</v>
      </c>
      <c r="EJ37" s="51">
        <f t="shared" si="99"/>
        <v>6.0121799999999972</v>
      </c>
      <c r="EK37" s="51">
        <f t="shared" si="99"/>
        <v>4.8018699999999983</v>
      </c>
      <c r="EL37" s="51">
        <f t="shared" si="99"/>
        <v>5.5181500000000092</v>
      </c>
      <c r="EM37" s="51">
        <f t="shared" si="99"/>
        <v>3.7998399999999988</v>
      </c>
      <c r="EN37" s="51">
        <f t="shared" si="99"/>
        <v>4.7383699999999997</v>
      </c>
      <c r="EO37" s="51">
        <f t="shared" si="99"/>
        <v>3.9789099999999986</v>
      </c>
      <c r="EP37" s="51">
        <f t="shared" si="99"/>
        <v>6.3715900000000056</v>
      </c>
      <c r="EQ37" s="51">
        <f t="shared" si="99"/>
        <v>4.2062399999999993</v>
      </c>
      <c r="ER37" s="51">
        <f t="shared" si="99"/>
        <v>7.2402700000000006</v>
      </c>
      <c r="ES37" s="51">
        <f t="shared" si="99"/>
        <v>3.9433500000000028</v>
      </c>
      <c r="ET37" s="51">
        <f t="shared" si="99"/>
        <v>6.3347600000000011</v>
      </c>
      <c r="EU37" s="51">
        <f t="shared" si="99"/>
        <v>2.7152599999999998</v>
      </c>
      <c r="EV37" s="51">
        <f t="shared" si="99"/>
        <v>6.3753999999999964</v>
      </c>
      <c r="EW37" s="51">
        <f t="shared" si="99"/>
        <v>6.8529199999999895</v>
      </c>
      <c r="EX37" s="51">
        <f t="shared" si="99"/>
        <v>3.9903399999999944</v>
      </c>
      <c r="EY37" s="51">
        <f t="shared" si="99"/>
        <v>5.2006500000000049</v>
      </c>
      <c r="EZ37" s="51">
        <f t="shared" si="99"/>
        <v>3.3286700000000025</v>
      </c>
      <c r="FA37" s="51">
        <f>BZ37*25.4</f>
        <v>7.7241400000000118</v>
      </c>
      <c r="FB37" s="51">
        <f t="shared" si="100"/>
        <v>0.63753999999999178</v>
      </c>
      <c r="FC37" s="51">
        <f t="shared" si="100"/>
        <v>7.886699999999994</v>
      </c>
      <c r="FD37" s="51">
        <f t="shared" si="100"/>
        <v>3.418840000000007</v>
      </c>
      <c r="FE37" s="51">
        <f t="shared" si="100"/>
        <v>110.93526199999987</v>
      </c>
      <c r="FF37" s="51">
        <f t="shared" si="100"/>
        <v>101.83850599999988</v>
      </c>
      <c r="FG37" s="51">
        <f t="shared" si="100"/>
        <v>162.12870800000005</v>
      </c>
      <c r="FH37" s="51">
        <f t="shared" si="100"/>
        <v>157.41904000000011</v>
      </c>
      <c r="FI37" s="51">
        <f t="shared" si="100"/>
        <v>149.32228200000009</v>
      </c>
      <c r="FJ37" s="51">
        <f t="shared" si="100"/>
        <v>149.96744200000001</v>
      </c>
      <c r="FK37" s="51">
        <f t="shared" si="100"/>
        <v>173.64481399999983</v>
      </c>
      <c r="FL37" s="51">
        <f t="shared" si="100"/>
        <v>158.25774799999988</v>
      </c>
      <c r="FM37" s="51">
        <f t="shared" si="100"/>
        <v>185.41898399999991</v>
      </c>
      <c r="FN37" s="51">
        <f t="shared" si="100"/>
        <v>176.58029199999987</v>
      </c>
      <c r="FO37" s="51">
        <f t="shared" si="100"/>
        <v>150.03195799999986</v>
      </c>
      <c r="FP37" s="51">
        <f t="shared" si="100"/>
        <v>165.54805600000009</v>
      </c>
      <c r="FQ37" s="51">
        <f t="shared" si="100"/>
        <v>72.290177999999969</v>
      </c>
      <c r="FR37" s="51">
        <f t="shared" si="100"/>
        <v>112.58042000000005</v>
      </c>
      <c r="FS37" s="51">
        <f t="shared" si="100"/>
        <v>115.32234999999996</v>
      </c>
      <c r="FT37" s="51">
        <f t="shared" si="100"/>
        <v>98.935285999999763</v>
      </c>
      <c r="FU37" s="51">
        <f t="shared" si="100"/>
        <v>110.0642959999999</v>
      </c>
      <c r="FV37" s="51">
        <f t="shared" si="100"/>
        <v>114.29009400000008</v>
      </c>
      <c r="FW37" s="51">
        <f t="shared" si="100"/>
        <v>92.644976000000099</v>
      </c>
      <c r="FX37" s="51">
        <f t="shared" si="100"/>
        <v>87.322405999999901</v>
      </c>
      <c r="FY37" s="51">
        <f t="shared" si="100"/>
        <v>123.61265599999984</v>
      </c>
      <c r="FZ37" s="51">
        <f t="shared" si="100"/>
        <v>104.80624199999983</v>
      </c>
      <c r="GA37" s="51">
        <f t="shared" si="100"/>
        <v>114.48364200000019</v>
      </c>
      <c r="GB37" s="51">
        <f t="shared" si="100"/>
        <v>117.45137799999988</v>
      </c>
      <c r="GC37" s="51">
        <f t="shared" si="100"/>
        <v>96.064324000000155</v>
      </c>
      <c r="GD37" s="51">
        <f t="shared" si="100"/>
        <v>190.289942</v>
      </c>
      <c r="GE37" s="51">
        <f t="shared" si="100"/>
        <v>104.06430800000012</v>
      </c>
      <c r="GF37" s="51">
        <f t="shared" si="100"/>
        <v>213.51570200000032</v>
      </c>
      <c r="GG37" s="51">
        <f t="shared" si="100"/>
        <v>130.29006199999975</v>
      </c>
      <c r="GH37" s="51">
        <f t="shared" si="100"/>
        <v>131.32231799999991</v>
      </c>
      <c r="GI37" s="51">
        <f t="shared" si="100"/>
        <v>23.128985999999955</v>
      </c>
      <c r="GJ37" s="51">
        <f t="shared" si="100"/>
        <v>52.935377999999815</v>
      </c>
      <c r="GK37" s="51">
        <f t="shared" si="100"/>
        <v>116.77396000000003</v>
      </c>
      <c r="GL37" s="51" t="e">
        <f t="shared" si="100"/>
        <v>#REF!</v>
      </c>
      <c r="GM37" s="51">
        <f t="shared" si="100"/>
        <v>69.80631199999975</v>
      </c>
      <c r="GN37" s="51">
        <f t="shared" si="100"/>
        <v>433.25719799999985</v>
      </c>
      <c r="GO37" s="51">
        <f t="shared" si="100"/>
        <v>103.71269579999998</v>
      </c>
      <c r="GP37" s="51">
        <f t="shared" si="100"/>
        <v>36.419281999999924</v>
      </c>
      <c r="GQ37" s="51">
        <f t="shared" si="100"/>
        <v>58.870850000000026</v>
      </c>
      <c r="GR37" s="51">
        <f t="shared" si="100"/>
        <v>797.12839996819082</v>
      </c>
      <c r="GS37" s="51">
        <f t="shared" si="100"/>
        <v>52.806346000000126</v>
      </c>
      <c r="GT37" s="51">
        <f t="shared" si="100"/>
        <v>131.61264000000008</v>
      </c>
      <c r="GU37" s="51">
        <f t="shared" si="100"/>
        <v>66.322448000000136</v>
      </c>
      <c r="GV37" s="51">
        <f t="shared" si="100"/>
        <v>17.87093199999989</v>
      </c>
      <c r="GW37" s="51">
        <f t="shared" si="100"/>
        <v>72.774047999999993</v>
      </c>
      <c r="GX37" s="51">
        <f t="shared" si="100"/>
        <v>18.354801999999911</v>
      </c>
      <c r="GY37" s="51">
        <f t="shared" si="100"/>
        <v>124.12878399999977</v>
      </c>
      <c r="GZ37" s="51">
        <f t="shared" si="100"/>
        <v>75.257913999999943</v>
      </c>
      <c r="HA37" s="51">
        <f t="shared" si="100"/>
        <v>82.774028000000186</v>
      </c>
      <c r="HB37" s="51">
        <f t="shared" si="100"/>
        <v>45.290231999999882</v>
      </c>
      <c r="HC37" s="51">
        <f t="shared" si="100"/>
        <v>52.128927999999981</v>
      </c>
      <c r="HD37" s="51">
        <f t="shared" si="100"/>
        <v>82.870801999999969</v>
      </c>
    </row>
    <row r="38" spans="1:212" ht="13" thickBot="1">
      <c r="A38" s="1243" t="s">
        <v>586</v>
      </c>
      <c r="B38" s="1244"/>
      <c r="C38" s="125">
        <f>C31-$B$3-C34</f>
        <v>0.13968999999999987</v>
      </c>
      <c r="D38" s="125">
        <f t="shared" ref="D38:BO38" si="107">D31-$B$3-D34</f>
        <v>0.12558999999999987</v>
      </c>
      <c r="E38" s="125">
        <f t="shared" si="107"/>
        <v>0.21904000000000012</v>
      </c>
      <c r="F38" s="125">
        <f t="shared" si="107"/>
        <v>0.21174000000000026</v>
      </c>
      <c r="G38" s="125">
        <f t="shared" si="107"/>
        <v>0.1991900000000002</v>
      </c>
      <c r="H38" s="125">
        <f t="shared" si="107"/>
        <v>0.20019000000000009</v>
      </c>
      <c r="I38" s="125">
        <f t="shared" si="107"/>
        <v>0.23688999999999982</v>
      </c>
      <c r="J38" s="125">
        <f t="shared" si="107"/>
        <v>0.2130399999999999</v>
      </c>
      <c r="K38" s="125">
        <f t="shared" si="107"/>
        <v>0.25513999999999992</v>
      </c>
      <c r="L38" s="125">
        <f t="shared" si="107"/>
        <v>0.24143999999999988</v>
      </c>
      <c r="M38" s="125">
        <f t="shared" si="107"/>
        <v>0.20028999999999986</v>
      </c>
      <c r="N38" s="125">
        <f t="shared" si="107"/>
        <v>0.22434000000000021</v>
      </c>
      <c r="O38" s="125">
        <f t="shared" si="107"/>
        <v>7.9790000000000028E-2</v>
      </c>
      <c r="P38" s="125">
        <f t="shared" si="107"/>
        <v>0.14224000000000014</v>
      </c>
      <c r="Q38" s="125">
        <f t="shared" si="107"/>
        <v>0.14649000000000001</v>
      </c>
      <c r="R38" s="125">
        <f t="shared" si="107"/>
        <v>0.1210899999999997</v>
      </c>
      <c r="S38" s="125">
        <f t="shared" si="107"/>
        <v>0.13833999999999991</v>
      </c>
      <c r="T38" s="125">
        <f t="shared" si="107"/>
        <v>0.14489000000000019</v>
      </c>
      <c r="U38" s="125">
        <f t="shared" si="107"/>
        <v>0.11134000000000022</v>
      </c>
      <c r="V38" s="125">
        <f t="shared" si="107"/>
        <v>0.1030899999999999</v>
      </c>
      <c r="W38" s="125">
        <f t="shared" si="107"/>
        <v>0.15933999999999982</v>
      </c>
      <c r="X38" s="125">
        <f t="shared" si="107"/>
        <v>0.13018999999999981</v>
      </c>
      <c r="Y38" s="125">
        <f t="shared" si="107"/>
        <v>0.14519000000000037</v>
      </c>
      <c r="Z38" s="125">
        <f t="shared" si="107"/>
        <v>0.14978999999999987</v>
      </c>
      <c r="AA38" s="125">
        <f t="shared" si="107"/>
        <v>0.1166400000000003</v>
      </c>
      <c r="AB38" s="125">
        <f t="shared" si="107"/>
        <v>0.26269000000000009</v>
      </c>
      <c r="AC38" s="125">
        <f t="shared" si="107"/>
        <v>0.12904000000000027</v>
      </c>
      <c r="AD38" s="125">
        <f t="shared" si="107"/>
        <v>0.29869000000000057</v>
      </c>
      <c r="AE38" s="125">
        <f t="shared" si="107"/>
        <v>0.16968999999999967</v>
      </c>
      <c r="AF38" s="125">
        <f t="shared" si="107"/>
        <v>0.17128999999999994</v>
      </c>
      <c r="AG38" s="125">
        <f t="shared" si="107"/>
        <v>4.9789999999999779E-2</v>
      </c>
      <c r="AH38" s="125">
        <f t="shared" si="107"/>
        <v>0.14874000000000009</v>
      </c>
      <c r="AI38" s="125" t="e">
        <f t="shared" si="107"/>
        <v>#REF!</v>
      </c>
      <c r="AJ38" s="125">
        <f t="shared" si="107"/>
        <v>7.5939999999999674E-2</v>
      </c>
      <c r="AK38" s="125">
        <f t="shared" si="107"/>
        <v>0.63928999999999991</v>
      </c>
      <c r="AL38" s="125">
        <f t="shared" si="107"/>
        <v>0.12849500000000003</v>
      </c>
      <c r="AM38" s="125">
        <f t="shared" si="107"/>
        <v>2.4189999999999934E-2</v>
      </c>
      <c r="AN38" s="125">
        <f t="shared" si="107"/>
        <v>5.8990000000000098E-2</v>
      </c>
      <c r="AO38" s="125">
        <f t="shared" si="107"/>
        <v>1.2032914910536781</v>
      </c>
      <c r="AP38" s="125">
        <f t="shared" si="107"/>
        <v>4.9590000000000245E-2</v>
      </c>
      <c r="AQ38" s="125">
        <f t="shared" si="107"/>
        <v>0.17174000000000023</v>
      </c>
      <c r="AR38" s="125">
        <f t="shared" si="107"/>
        <v>7.0540000000000269E-2</v>
      </c>
      <c r="AS38" s="125">
        <f t="shared" si="107"/>
        <v>-4.5600000000001195E-3</v>
      </c>
      <c r="AT38" s="125">
        <f t="shared" si="107"/>
        <v>8.0540000000000056E-2</v>
      </c>
      <c r="AU38" s="125">
        <f t="shared" si="107"/>
        <v>-3.8100000000000911E-3</v>
      </c>
      <c r="AV38" s="125">
        <f t="shared" si="107"/>
        <v>0.16013999999999973</v>
      </c>
      <c r="AW38" s="125">
        <f t="shared" si="107"/>
        <v>8.4389999999999965E-2</v>
      </c>
      <c r="AX38" s="125">
        <f t="shared" si="107"/>
        <v>9.6040000000000347E-2</v>
      </c>
      <c r="AY38" s="125">
        <f t="shared" si="107"/>
        <v>3.7939999999999863E-2</v>
      </c>
      <c r="AZ38" s="125">
        <f t="shared" si="107"/>
        <v>4.8540000000000028E-2</v>
      </c>
      <c r="BA38" s="125">
        <f t="shared" si="107"/>
        <v>9.6189999999999998E-2</v>
      </c>
      <c r="BB38" s="125">
        <f t="shared" si="107"/>
        <v>6.7740000000000133E-2</v>
      </c>
      <c r="BC38" s="125">
        <f t="shared" si="107"/>
        <v>0.14613999999999994</v>
      </c>
      <c r="BD38" s="125">
        <f>BD31-$B$3-BD34</f>
        <v>3.5899999999999821E-3</v>
      </c>
      <c r="BE38" s="125">
        <f t="shared" si="107"/>
        <v>0.11164000000000041</v>
      </c>
      <c r="BF38" s="125">
        <f t="shared" si="107"/>
        <v>0.13829000000000002</v>
      </c>
      <c r="BG38" s="125">
        <f t="shared" si="107"/>
        <v>0.18869000000000025</v>
      </c>
      <c r="BH38" s="125">
        <f t="shared" si="107"/>
        <v>0.1615899999999999</v>
      </c>
      <c r="BI38" s="125">
        <f t="shared" si="107"/>
        <v>0.20443999999999996</v>
      </c>
      <c r="BJ38" s="125">
        <f t="shared" si="107"/>
        <v>0.15678999999999998</v>
      </c>
      <c r="BK38" s="125">
        <f t="shared" si="107"/>
        <v>0.18499000000000043</v>
      </c>
      <c r="BL38" s="125">
        <f t="shared" si="107"/>
        <v>0.11734</v>
      </c>
      <c r="BM38" s="125">
        <f t="shared" si="107"/>
        <v>0.15429000000000004</v>
      </c>
      <c r="BN38" s="125">
        <f t="shared" si="107"/>
        <v>0.12439</v>
      </c>
      <c r="BO38" s="125">
        <f t="shared" si="107"/>
        <v>0.21859000000000028</v>
      </c>
      <c r="BP38" s="125">
        <f t="shared" ref="BP38:CC38" si="108">BP31-$B$3-BP34</f>
        <v>0.13334000000000001</v>
      </c>
      <c r="BQ38" s="125">
        <f t="shared" si="108"/>
        <v>0.25279000000000007</v>
      </c>
      <c r="BR38" s="125">
        <f t="shared" si="108"/>
        <v>0.12299000000000015</v>
      </c>
      <c r="BS38" s="125">
        <f t="shared" si="108"/>
        <v>0.21714000000000011</v>
      </c>
      <c r="BT38" s="125">
        <f t="shared" si="108"/>
        <v>7.464000000000004E-2</v>
      </c>
      <c r="BU38" s="125">
        <f t="shared" si="108"/>
        <v>0.21873999999999993</v>
      </c>
      <c r="BV38" s="125">
        <f t="shared" si="108"/>
        <v>0.23753999999999964</v>
      </c>
      <c r="BW38" s="125">
        <f t="shared" si="108"/>
        <v>0.12483999999999984</v>
      </c>
      <c r="BX38" s="125">
        <f t="shared" si="108"/>
        <v>0.17249000000000025</v>
      </c>
      <c r="BY38" s="125">
        <f t="shared" si="108"/>
        <v>9.8790000000000155E-2</v>
      </c>
      <c r="BZ38" s="125">
        <f t="shared" si="108"/>
        <v>0.27184000000000053</v>
      </c>
      <c r="CA38" s="125">
        <f t="shared" si="108"/>
        <v>-7.1600000000002773E-3</v>
      </c>
      <c r="CB38" s="125">
        <f t="shared" si="108"/>
        <v>0.27823999999999982</v>
      </c>
      <c r="CC38" s="597">
        <f t="shared" si="108"/>
        <v>0.10234000000000032</v>
      </c>
      <c r="CD38" s="86">
        <f t="shared" si="93"/>
        <v>3.5481259999999963</v>
      </c>
      <c r="CE38" s="54">
        <f t="shared" si="93"/>
        <v>3.1899859999999967</v>
      </c>
      <c r="CF38" s="54">
        <f t="shared" si="93"/>
        <v>5.5636160000000032</v>
      </c>
      <c r="CG38" s="54">
        <f t="shared" si="93"/>
        <v>5.3781960000000062</v>
      </c>
      <c r="CH38" s="54">
        <f t="shared" si="93"/>
        <v>5.0594260000000046</v>
      </c>
      <c r="CI38" s="54">
        <f t="shared" si="93"/>
        <v>5.0848260000000023</v>
      </c>
      <c r="CJ38" s="54">
        <f t="shared" si="93"/>
        <v>6.017005999999995</v>
      </c>
      <c r="CK38" s="54">
        <f t="shared" si="93"/>
        <v>5.4112159999999969</v>
      </c>
      <c r="CL38" s="54">
        <f t="shared" si="93"/>
        <v>6.4805559999999973</v>
      </c>
      <c r="CM38" s="54">
        <f t="shared" si="93"/>
        <v>6.1325759999999967</v>
      </c>
      <c r="CN38" s="54">
        <f t="shared" si="93"/>
        <v>5.0873659999999958</v>
      </c>
      <c r="CO38" s="54">
        <f t="shared" si="93"/>
        <v>5.698236000000005</v>
      </c>
      <c r="CP38" s="54">
        <f t="shared" si="94"/>
        <v>2.0266660000000005</v>
      </c>
      <c r="CQ38" s="54">
        <f t="shared" si="94"/>
        <v>3.6128960000000037</v>
      </c>
      <c r="CR38" s="54">
        <f t="shared" si="94"/>
        <v>3.7208459999999999</v>
      </c>
      <c r="CS38" s="54">
        <f t="shared" si="94"/>
        <v>3.0756859999999921</v>
      </c>
      <c r="CT38" s="54">
        <f t="shared" si="94"/>
        <v>3.5138359999999973</v>
      </c>
      <c r="CU38" s="54">
        <f t="shared" si="94"/>
        <v>3.6802060000000045</v>
      </c>
      <c r="CV38" s="54">
        <f t="shared" si="94"/>
        <v>2.8280360000000053</v>
      </c>
      <c r="CW38" s="54">
        <f t="shared" si="94"/>
        <v>2.6184859999999972</v>
      </c>
      <c r="CX38" s="54">
        <f t="shared" si="94"/>
        <v>4.0472359999999954</v>
      </c>
      <c r="CY38" s="54">
        <f t="shared" si="94"/>
        <v>3.3068259999999947</v>
      </c>
      <c r="CZ38" s="54">
        <f t="shared" si="95"/>
        <v>3.6878260000000092</v>
      </c>
      <c r="DA38" s="54">
        <f t="shared" si="95"/>
        <v>3.8046659999999966</v>
      </c>
      <c r="DB38" s="54">
        <f t="shared" si="95"/>
        <v>2.9626560000000075</v>
      </c>
      <c r="DC38" s="54">
        <f t="shared" si="95"/>
        <v>6.6723260000000018</v>
      </c>
      <c r="DD38" s="54">
        <f t="shared" si="95"/>
        <v>3.2776160000000067</v>
      </c>
      <c r="DE38" s="54">
        <f t="shared" si="95"/>
        <v>7.5867260000000138</v>
      </c>
      <c r="DF38" s="54">
        <f t="shared" si="95"/>
        <v>4.3101259999999915</v>
      </c>
      <c r="DG38" s="54">
        <f t="shared" si="95"/>
        <v>4.3507659999999984</v>
      </c>
      <c r="DH38" s="54">
        <f>BD38*25.4</f>
        <v>9.1185999999999545E-2</v>
      </c>
      <c r="DI38" s="54">
        <f t="shared" si="96"/>
        <v>1.2646659999999943</v>
      </c>
      <c r="DJ38" s="54">
        <f t="shared" si="96"/>
        <v>3.7779960000000021</v>
      </c>
      <c r="DK38" s="54" t="e">
        <f t="shared" si="96"/>
        <v>#REF!</v>
      </c>
      <c r="DL38" s="54">
        <f t="shared" si="96"/>
        <v>1.9288759999999916</v>
      </c>
      <c r="DM38" s="54">
        <f t="shared" si="96"/>
        <v>16.237965999999997</v>
      </c>
      <c r="DN38" s="54">
        <f t="shared" si="96"/>
        <v>3.2637730000000005</v>
      </c>
      <c r="DO38" s="54">
        <f t="shared" si="96"/>
        <v>0.61442599999999825</v>
      </c>
      <c r="DP38" s="54">
        <f t="shared" si="96"/>
        <v>1.4983460000000024</v>
      </c>
      <c r="DQ38" s="54">
        <f t="shared" si="96"/>
        <v>30.563603872763419</v>
      </c>
      <c r="DR38" s="54">
        <f t="shared" si="96"/>
        <v>1.2595860000000061</v>
      </c>
      <c r="DS38" s="54">
        <f t="shared" si="97"/>
        <v>4.3621960000000053</v>
      </c>
      <c r="DT38" s="54">
        <f t="shared" si="97"/>
        <v>1.7917160000000067</v>
      </c>
      <c r="DU38" s="54">
        <f t="shared" si="97"/>
        <v>-0.11582400000000304</v>
      </c>
      <c r="DV38" s="54">
        <f t="shared" si="97"/>
        <v>2.0457160000000014</v>
      </c>
      <c r="DW38" s="54">
        <f t="shared" si="97"/>
        <v>-9.6774000000002303E-2</v>
      </c>
      <c r="DX38" s="54">
        <f t="shared" si="97"/>
        <v>4.0675559999999926</v>
      </c>
      <c r="DY38" s="54">
        <f t="shared" si="97"/>
        <v>2.143505999999999</v>
      </c>
      <c r="DZ38" s="54">
        <f t="shared" si="97"/>
        <v>2.4394160000000085</v>
      </c>
      <c r="EA38" s="54">
        <f t="shared" si="97"/>
        <v>0.96367599999999642</v>
      </c>
      <c r="EB38" s="54">
        <f t="shared" si="97"/>
        <v>1.2329160000000006</v>
      </c>
      <c r="EC38" s="54">
        <f t="shared" si="98"/>
        <v>2.4432259999999997</v>
      </c>
      <c r="ED38" s="54">
        <f t="shared" si="98"/>
        <v>1.7205960000000033</v>
      </c>
      <c r="EE38" s="54">
        <f t="shared" si="98"/>
        <v>3.711955999999998</v>
      </c>
      <c r="EF38" s="54">
        <f t="shared" ref="EF38:EZ38" si="109">BE38*25.4</f>
        <v>2.8356560000000099</v>
      </c>
      <c r="EG38" s="54">
        <f t="shared" si="109"/>
        <v>3.5125660000000005</v>
      </c>
      <c r="EH38" s="54">
        <f t="shared" si="109"/>
        <v>4.7927260000000063</v>
      </c>
      <c r="EI38" s="54">
        <f t="shared" si="109"/>
        <v>4.1043859999999972</v>
      </c>
      <c r="EJ38" s="54">
        <f t="shared" si="109"/>
        <v>5.1927759999999985</v>
      </c>
      <c r="EK38" s="54">
        <f t="shared" si="109"/>
        <v>3.9824659999999992</v>
      </c>
      <c r="EL38" s="54">
        <f t="shared" si="109"/>
        <v>4.6987460000000105</v>
      </c>
      <c r="EM38" s="54">
        <f t="shared" si="109"/>
        <v>2.9804359999999996</v>
      </c>
      <c r="EN38" s="54">
        <f t="shared" si="109"/>
        <v>3.9189660000000006</v>
      </c>
      <c r="EO38" s="54">
        <f t="shared" si="109"/>
        <v>3.1595059999999999</v>
      </c>
      <c r="EP38" s="54">
        <f t="shared" si="109"/>
        <v>5.5521860000000069</v>
      </c>
      <c r="EQ38" s="54">
        <f t="shared" si="109"/>
        <v>3.3868360000000002</v>
      </c>
      <c r="ER38" s="54">
        <f t="shared" si="109"/>
        <v>6.4208660000000011</v>
      </c>
      <c r="ES38" s="54">
        <f t="shared" si="109"/>
        <v>3.1239460000000037</v>
      </c>
      <c r="ET38" s="54">
        <f t="shared" si="109"/>
        <v>5.5153560000000024</v>
      </c>
      <c r="EU38" s="54">
        <f t="shared" si="109"/>
        <v>1.8958560000000009</v>
      </c>
      <c r="EV38" s="54">
        <f t="shared" si="109"/>
        <v>5.5559959999999977</v>
      </c>
      <c r="EW38" s="54">
        <f t="shared" si="109"/>
        <v>6.0335159999999908</v>
      </c>
      <c r="EX38" s="54">
        <f t="shared" si="109"/>
        <v>3.1709359999999958</v>
      </c>
      <c r="EY38" s="54">
        <f t="shared" si="109"/>
        <v>4.3812460000000062</v>
      </c>
      <c r="EZ38" s="54">
        <f t="shared" si="109"/>
        <v>2.5092660000000038</v>
      </c>
      <c r="FA38" s="54">
        <f>BZ38*25.4</f>
        <v>6.9047360000000131</v>
      </c>
      <c r="FB38" s="54">
        <f t="shared" si="100"/>
        <v>-0.18186400000000702</v>
      </c>
      <c r="FC38" s="54">
        <f t="shared" si="100"/>
        <v>7.0672959999999954</v>
      </c>
      <c r="FD38" s="54">
        <f t="shared" si="100"/>
        <v>2.5994360000000079</v>
      </c>
      <c r="FE38" s="54">
        <f t="shared" si="100"/>
        <v>90.122400399999904</v>
      </c>
      <c r="FF38" s="54">
        <f t="shared" si="100"/>
        <v>81.025644399999905</v>
      </c>
      <c r="FG38" s="54">
        <f t="shared" si="100"/>
        <v>141.31584640000008</v>
      </c>
      <c r="FH38" s="54">
        <f t="shared" si="100"/>
        <v>136.60617840000015</v>
      </c>
      <c r="FI38" s="54">
        <f t="shared" si="100"/>
        <v>128.50942040000012</v>
      </c>
      <c r="FJ38" s="54">
        <f t="shared" si="100"/>
        <v>129.15458040000004</v>
      </c>
      <c r="FK38" s="54">
        <f t="shared" si="100"/>
        <v>152.83195239999986</v>
      </c>
      <c r="FL38" s="54">
        <f t="shared" si="100"/>
        <v>137.44488639999992</v>
      </c>
      <c r="FM38" s="54">
        <f t="shared" si="100"/>
        <v>164.60612239999992</v>
      </c>
      <c r="FN38" s="54">
        <f t="shared" si="100"/>
        <v>155.76743039999991</v>
      </c>
      <c r="FO38" s="54">
        <f t="shared" si="100"/>
        <v>129.2190963999999</v>
      </c>
      <c r="FP38" s="54">
        <f t="shared" si="100"/>
        <v>144.73519440000013</v>
      </c>
      <c r="FQ38" s="54">
        <f t="shared" si="100"/>
        <v>51.477316400000014</v>
      </c>
      <c r="FR38" s="54">
        <f t="shared" si="100"/>
        <v>91.767558400000084</v>
      </c>
      <c r="FS38" s="54">
        <f t="shared" si="100"/>
        <v>94.509488399999995</v>
      </c>
      <c r="FT38" s="54">
        <f t="shared" si="100"/>
        <v>78.122424399999801</v>
      </c>
      <c r="FU38" s="54">
        <f t="shared" si="100"/>
        <v>89.251434399999923</v>
      </c>
      <c r="FV38" s="54">
        <f t="shared" si="100"/>
        <v>93.477232400000105</v>
      </c>
      <c r="FW38" s="54">
        <f t="shared" si="100"/>
        <v>71.832114400000137</v>
      </c>
      <c r="FX38" s="54">
        <f t="shared" si="100"/>
        <v>66.509544399999925</v>
      </c>
      <c r="FY38" s="54">
        <f t="shared" si="100"/>
        <v>102.79979439999988</v>
      </c>
      <c r="FZ38" s="54">
        <f t="shared" si="100"/>
        <v>83.993380399999864</v>
      </c>
      <c r="GA38" s="54">
        <f t="shared" si="100"/>
        <v>93.670780400000226</v>
      </c>
      <c r="GB38" s="54">
        <f t="shared" si="100"/>
        <v>96.638516399999901</v>
      </c>
      <c r="GC38" s="54">
        <f t="shared" si="100"/>
        <v>75.251462400000193</v>
      </c>
      <c r="GD38" s="54">
        <f t="shared" si="100"/>
        <v>169.47708040000003</v>
      </c>
      <c r="GE38" s="54">
        <f t="shared" si="100"/>
        <v>83.251446400000162</v>
      </c>
      <c r="GF38" s="54">
        <f t="shared" si="100"/>
        <v>192.70284040000035</v>
      </c>
      <c r="GG38" s="54">
        <f t="shared" si="100"/>
        <v>109.47720039999977</v>
      </c>
      <c r="GH38" s="54">
        <f t="shared" si="100"/>
        <v>110.50945639999995</v>
      </c>
      <c r="GI38" s="54">
        <f t="shared" si="100"/>
        <v>2.3161243999999885</v>
      </c>
      <c r="GJ38" s="54">
        <f t="shared" si="100"/>
        <v>32.122516399999853</v>
      </c>
      <c r="GK38" s="54">
        <f t="shared" ref="GK38:HD38" si="110">DJ38*25.4</f>
        <v>95.961098400000054</v>
      </c>
      <c r="GL38" s="54" t="e">
        <f t="shared" si="110"/>
        <v>#REF!</v>
      </c>
      <c r="GM38" s="54">
        <f t="shared" si="110"/>
        <v>48.993450399999787</v>
      </c>
      <c r="GN38" s="54">
        <f t="shared" si="110"/>
        <v>412.44433639999988</v>
      </c>
      <c r="GO38" s="54">
        <f t="shared" si="110"/>
        <v>82.899834200000001</v>
      </c>
      <c r="GP38" s="54">
        <f t="shared" si="110"/>
        <v>15.606420399999955</v>
      </c>
      <c r="GQ38" s="54">
        <f t="shared" si="110"/>
        <v>38.057988400000056</v>
      </c>
      <c r="GR38" s="54">
        <f t="shared" si="110"/>
        <v>776.3155383681908</v>
      </c>
      <c r="GS38" s="54">
        <f t="shared" si="110"/>
        <v>31.993484400000153</v>
      </c>
      <c r="GT38" s="54">
        <f t="shared" si="110"/>
        <v>110.79977840000012</v>
      </c>
      <c r="GU38" s="54">
        <f t="shared" si="110"/>
        <v>45.509586400000167</v>
      </c>
      <c r="GV38" s="54">
        <f t="shared" si="110"/>
        <v>-2.9419296000000767</v>
      </c>
      <c r="GW38" s="54">
        <f t="shared" si="110"/>
        <v>51.961186400000031</v>
      </c>
      <c r="GX38" s="54">
        <f t="shared" si="110"/>
        <v>-2.4580596000000585</v>
      </c>
      <c r="GY38" s="54">
        <f t="shared" si="110"/>
        <v>103.31592239999981</v>
      </c>
      <c r="GZ38" s="54">
        <f t="shared" si="110"/>
        <v>54.445052399999973</v>
      </c>
      <c r="HA38" s="54">
        <f t="shared" si="110"/>
        <v>61.961166400000209</v>
      </c>
      <c r="HB38" s="54">
        <f t="shared" si="110"/>
        <v>24.477370399999909</v>
      </c>
      <c r="HC38" s="54">
        <f t="shared" si="110"/>
        <v>31.316066400000011</v>
      </c>
      <c r="HD38" s="54">
        <f t="shared" si="110"/>
        <v>62.057940399999985</v>
      </c>
    </row>
    <row r="39" spans="1:212">
      <c r="A39" s="1192"/>
      <c r="B39" s="1192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705"/>
      <c r="AB39" s="705"/>
      <c r="AC39" s="705"/>
      <c r="AD39" s="705"/>
      <c r="AE39" s="705"/>
      <c r="AF39" s="705"/>
      <c r="AG39" s="705"/>
      <c r="AH39" s="705"/>
      <c r="AI39" s="705"/>
      <c r="AJ39" s="705"/>
      <c r="AK39" s="705"/>
      <c r="AL39" s="705"/>
      <c r="AM39" s="705"/>
      <c r="AN39" s="705"/>
      <c r="AO39" s="705"/>
      <c r="AP39" s="705"/>
      <c r="AQ39" s="705"/>
      <c r="AR39" s="705"/>
      <c r="AS39" s="705"/>
      <c r="AT39" s="705"/>
      <c r="AU39" s="705"/>
      <c r="AV39" s="705"/>
      <c r="AW39" s="705"/>
      <c r="AX39" s="705"/>
      <c r="AY39" s="705"/>
      <c r="AZ39" s="705"/>
      <c r="BA39" s="705"/>
      <c r="BB39" s="705"/>
      <c r="BC39" s="705"/>
      <c r="BD39" s="705"/>
      <c r="BE39" s="705"/>
      <c r="BF39" s="705"/>
      <c r="BG39" s="705"/>
      <c r="BH39" s="705"/>
      <c r="BI39" s="705"/>
      <c r="BJ39" s="705"/>
      <c r="BK39" s="705"/>
      <c r="BL39" s="705"/>
      <c r="BM39" s="705"/>
      <c r="BN39" s="705"/>
      <c r="BO39" s="705"/>
      <c r="BP39" s="705"/>
      <c r="BQ39" s="705"/>
      <c r="BR39" s="705"/>
      <c r="BS39" s="705"/>
      <c r="BT39" s="705"/>
      <c r="BU39" s="705"/>
      <c r="BV39" s="705"/>
      <c r="BW39" s="705"/>
      <c r="BX39" s="705"/>
      <c r="BY39" s="705"/>
      <c r="BZ39" s="705"/>
      <c r="CA39" s="705"/>
      <c r="CB39" s="705"/>
      <c r="CC39" s="705"/>
      <c r="CP39" s="705"/>
      <c r="CQ39" s="705"/>
      <c r="CR39" s="705"/>
      <c r="CS39" s="705"/>
      <c r="CT39" s="705"/>
      <c r="CU39" s="705"/>
      <c r="CV39" s="705"/>
      <c r="CW39" s="705"/>
      <c r="CX39" s="705"/>
      <c r="CY39" s="705"/>
      <c r="CZ39" s="705"/>
      <c r="DA39" s="705"/>
      <c r="DB39" s="705"/>
      <c r="DC39" s="705"/>
      <c r="DD39" s="705"/>
      <c r="DE39" s="705"/>
      <c r="DF39" s="705"/>
      <c r="DG39" s="705"/>
      <c r="DH39" s="705"/>
      <c r="DI39" s="705"/>
      <c r="DJ39" s="705"/>
      <c r="DK39" s="705"/>
      <c r="DL39" s="705"/>
      <c r="DM39" s="705"/>
      <c r="DN39" s="705"/>
      <c r="DO39" s="705"/>
      <c r="DP39" s="705"/>
      <c r="DQ39" s="705"/>
      <c r="DR39" s="705"/>
      <c r="DS39" s="705"/>
      <c r="DT39" s="705"/>
      <c r="DU39" s="705"/>
      <c r="DV39" s="705"/>
      <c r="DW39" s="705"/>
      <c r="DX39" s="705"/>
      <c r="DY39" s="705"/>
      <c r="DZ39" s="705"/>
      <c r="EA39" s="705"/>
      <c r="EB39" s="705"/>
      <c r="EC39" s="705"/>
      <c r="ED39" s="705"/>
      <c r="EE39" s="705"/>
      <c r="EF39" s="705"/>
      <c r="EG39" s="705"/>
      <c r="EH39" s="705"/>
      <c r="EI39" s="705"/>
      <c r="EJ39" s="705"/>
      <c r="EK39" s="705"/>
      <c r="EL39" s="705"/>
      <c r="EM39" s="705"/>
      <c r="EN39" s="705"/>
      <c r="EO39" s="705"/>
      <c r="EP39" s="705"/>
      <c r="EQ39" s="705"/>
      <c r="ER39" s="705"/>
      <c r="ES39" s="705"/>
      <c r="ET39" s="705"/>
      <c r="EU39" s="705"/>
      <c r="EV39" s="705"/>
      <c r="EW39" s="705"/>
      <c r="EX39" s="705"/>
      <c r="EY39" s="705"/>
      <c r="EZ39" s="705"/>
      <c r="FA39" s="705"/>
      <c r="FB39" s="705"/>
      <c r="FC39" s="705"/>
      <c r="FD39" s="705"/>
      <c r="FE39" s="705"/>
      <c r="FF39" s="705"/>
      <c r="FG39" s="705"/>
      <c r="FH39" s="705"/>
      <c r="FI39" s="705"/>
      <c r="FJ39" s="705"/>
      <c r="FK39" s="705"/>
      <c r="FL39" s="705"/>
      <c r="FM39" s="705"/>
      <c r="FN39" s="705"/>
      <c r="FO39" s="705"/>
      <c r="FP39" s="705"/>
      <c r="FQ39" s="705"/>
      <c r="FR39" s="705"/>
      <c r="FS39" s="705"/>
      <c r="FT39" s="705"/>
      <c r="FU39" s="705"/>
      <c r="FV39" s="705"/>
      <c r="FW39" s="705"/>
      <c r="FX39" s="705"/>
      <c r="FY39" s="705"/>
      <c r="FZ39" s="705"/>
      <c r="GA39" s="705"/>
      <c r="GB39" s="705"/>
      <c r="GC39" s="705"/>
      <c r="GD39" s="705"/>
      <c r="GE39" s="705"/>
      <c r="GF39" s="705"/>
      <c r="GG39" s="705"/>
      <c r="GH39" s="705"/>
      <c r="GI39" s="705"/>
      <c r="GJ39" s="705"/>
      <c r="GK39" s="705"/>
      <c r="GL39" s="705"/>
      <c r="GM39" s="705"/>
      <c r="GN39" s="705"/>
      <c r="GO39" s="705"/>
      <c r="GP39" s="705"/>
      <c r="GQ39" s="705"/>
      <c r="GR39" s="705"/>
      <c r="GS39" s="705"/>
      <c r="GT39" s="705"/>
      <c r="GU39" s="705"/>
      <c r="GV39" s="705"/>
      <c r="GW39" s="705"/>
      <c r="GX39" s="705"/>
      <c r="GY39" s="705"/>
      <c r="GZ39" s="705"/>
      <c r="HA39" s="705"/>
      <c r="HB39" s="705"/>
      <c r="HC39" s="705"/>
      <c r="HD39" s="705"/>
    </row>
    <row r="40" spans="1:212">
      <c r="A40" s="1189" t="s">
        <v>517</v>
      </c>
      <c r="B40" s="1189"/>
      <c r="O40" s="705"/>
      <c r="P40" s="705"/>
      <c r="Q40" s="705"/>
      <c r="R40" s="705"/>
      <c r="S40" s="705"/>
      <c r="T40" s="705"/>
      <c r="U40" s="705"/>
      <c r="V40" s="705"/>
      <c r="W40" s="705"/>
      <c r="X40" s="705"/>
      <c r="Y40" s="705"/>
      <c r="Z40" s="705"/>
      <c r="AA40" s="705"/>
      <c r="AB40" s="705"/>
      <c r="AC40" s="705"/>
      <c r="AD40" s="705"/>
      <c r="AE40" s="705"/>
      <c r="AF40" s="705"/>
      <c r="AG40" s="705"/>
      <c r="AH40" s="705"/>
      <c r="AI40" s="705"/>
      <c r="AJ40" s="705"/>
      <c r="AK40" s="705"/>
      <c r="AL40" s="705"/>
      <c r="AM40" s="705"/>
      <c r="AN40" s="705"/>
      <c r="AO40" s="705"/>
      <c r="AP40" s="705"/>
      <c r="AQ40" s="705"/>
      <c r="AR40" s="705"/>
      <c r="AS40" s="705"/>
      <c r="AT40" s="705"/>
      <c r="AU40" s="705"/>
      <c r="AV40" s="705"/>
      <c r="AW40" s="705"/>
      <c r="AX40" s="705"/>
      <c r="AY40" s="705"/>
      <c r="BA40" s="705">
        <v>2.5160999999999998</v>
      </c>
      <c r="BB40" s="705">
        <v>2.5091000000000001</v>
      </c>
      <c r="BC40" s="705">
        <v>2.5148000000000001</v>
      </c>
      <c r="BD40" s="761">
        <v>2.5156999999999998</v>
      </c>
      <c r="BE40" s="705"/>
      <c r="BF40" s="705"/>
      <c r="BG40" s="705"/>
      <c r="BH40" s="705"/>
      <c r="BI40" s="705"/>
      <c r="BJ40" s="705"/>
      <c r="BK40" s="705"/>
      <c r="BL40" s="705"/>
      <c r="BM40" s="705"/>
      <c r="BN40" s="705"/>
      <c r="BO40" s="705"/>
      <c r="BP40" s="705"/>
      <c r="BQ40" s="705"/>
      <c r="BR40" s="705"/>
      <c r="BS40" s="705"/>
      <c r="BT40" s="705"/>
      <c r="BU40" s="705"/>
      <c r="BV40" s="705"/>
      <c r="BW40" s="705"/>
      <c r="BX40" s="705"/>
      <c r="BY40" s="705"/>
      <c r="BZ40" s="705"/>
      <c r="CA40" s="705"/>
      <c r="CB40" s="705"/>
      <c r="CC40" s="705"/>
      <c r="CP40" s="705"/>
      <c r="CQ40" s="705"/>
      <c r="CR40" s="705"/>
      <c r="CS40" s="705"/>
      <c r="CT40" s="705"/>
      <c r="CU40" s="705"/>
      <c r="CV40" s="705"/>
      <c r="CW40" s="705"/>
      <c r="CX40" s="705"/>
      <c r="CY40" s="705"/>
      <c r="CZ40" s="705"/>
      <c r="DA40" s="705"/>
      <c r="DB40" s="705"/>
      <c r="DC40" s="705"/>
      <c r="DD40" s="705"/>
      <c r="DE40" s="705"/>
      <c r="DF40" s="705"/>
      <c r="DG40" s="705"/>
      <c r="DH40" s="705"/>
      <c r="DI40" s="705"/>
      <c r="DJ40" s="705"/>
      <c r="DK40" s="705"/>
      <c r="DL40" s="705"/>
      <c r="DM40" s="705"/>
      <c r="DN40" s="705"/>
      <c r="DO40" s="705"/>
      <c r="DP40" s="705"/>
      <c r="DQ40" s="705"/>
      <c r="DR40" s="705"/>
      <c r="DS40" s="705"/>
      <c r="DT40" s="705"/>
      <c r="DU40" s="705"/>
      <c r="DV40" s="705"/>
      <c r="DW40" s="705"/>
      <c r="DX40" s="705"/>
      <c r="DY40" s="705"/>
      <c r="DZ40" s="705"/>
      <c r="EA40" s="705"/>
      <c r="EB40" s="705"/>
      <c r="EC40" s="705"/>
      <c r="ED40" s="705"/>
      <c r="EE40" s="705"/>
      <c r="EF40" s="705"/>
      <c r="EG40" s="705"/>
      <c r="EH40" s="705"/>
      <c r="EI40" s="705"/>
      <c r="EJ40" s="705"/>
      <c r="EK40" s="705"/>
      <c r="EL40" s="705"/>
      <c r="EM40" s="705"/>
      <c r="EN40" s="705"/>
      <c r="EO40" s="705"/>
      <c r="EP40" s="705"/>
      <c r="EQ40" s="705"/>
      <c r="ER40" s="705"/>
      <c r="ES40" s="705"/>
      <c r="ET40" s="705"/>
      <c r="EU40" s="705"/>
      <c r="EV40" s="705"/>
      <c r="EW40" s="705"/>
      <c r="EX40" s="705"/>
      <c r="EY40" s="705"/>
      <c r="EZ40" s="705"/>
      <c r="FA40" s="705"/>
      <c r="FB40" s="705"/>
      <c r="FC40" s="705"/>
      <c r="FD40" s="705"/>
      <c r="FE40" s="705"/>
      <c r="FF40" s="705"/>
      <c r="FG40" s="705"/>
      <c r="FH40" s="705"/>
      <c r="FI40" s="705"/>
      <c r="FJ40" s="705"/>
      <c r="FK40" s="705"/>
      <c r="FL40" s="705"/>
      <c r="FM40" s="705"/>
      <c r="FN40" s="705"/>
      <c r="FO40" s="705"/>
      <c r="FP40" s="705"/>
      <c r="FQ40" s="705"/>
      <c r="FR40" s="705"/>
      <c r="FS40" s="705"/>
      <c r="FT40" s="705"/>
      <c r="FU40" s="705"/>
      <c r="FV40" s="705"/>
      <c r="FW40" s="705"/>
      <c r="FX40" s="705"/>
      <c r="FY40" s="705"/>
      <c r="FZ40" s="705"/>
      <c r="GA40" s="705"/>
      <c r="GB40" s="705"/>
      <c r="GC40" s="705"/>
      <c r="GD40" s="705"/>
      <c r="GE40" s="705"/>
      <c r="GF40" s="705"/>
      <c r="GG40" s="705"/>
      <c r="GH40" s="705"/>
      <c r="GI40" s="705"/>
      <c r="GJ40" s="705"/>
      <c r="GK40" s="705"/>
      <c r="GL40" s="705"/>
      <c r="GM40" s="705"/>
      <c r="GN40" s="705"/>
      <c r="GO40" s="705"/>
      <c r="GP40" s="705"/>
      <c r="GQ40" s="705"/>
      <c r="GR40" s="705"/>
      <c r="GS40" s="705"/>
      <c r="GT40" s="705"/>
      <c r="GU40" s="705"/>
      <c r="GV40" s="705"/>
      <c r="GW40" s="705"/>
      <c r="GX40" s="705"/>
      <c r="GY40" s="705"/>
      <c r="GZ40" s="705"/>
      <c r="HA40" s="705"/>
      <c r="HB40" s="705"/>
      <c r="HC40" s="705"/>
      <c r="HD40" s="705"/>
    </row>
    <row r="41" spans="1:212" ht="13" thickBot="1">
      <c r="A41" s="1181"/>
      <c r="B41" s="1181"/>
      <c r="BA41">
        <v>0.12939999999999999</v>
      </c>
      <c r="BB41">
        <v>0.29239999999999999</v>
      </c>
      <c r="BC41">
        <v>0.13850000000000001</v>
      </c>
      <c r="BD41" s="761">
        <v>0.1628</v>
      </c>
      <c r="CP41" s="705"/>
      <c r="CQ41" s="705"/>
      <c r="CR41" s="705"/>
      <c r="CS41" s="705"/>
      <c r="CT41" s="705"/>
      <c r="CU41" s="705"/>
      <c r="CV41" s="705"/>
      <c r="CW41" s="705"/>
      <c r="CX41" s="705"/>
      <c r="CY41" s="705"/>
      <c r="CZ41" s="705"/>
      <c r="DA41" s="705"/>
      <c r="DB41" s="705"/>
      <c r="DC41" s="705"/>
      <c r="DD41" s="705"/>
      <c r="DE41" s="705"/>
      <c r="DF41" s="705"/>
      <c r="DG41" s="705"/>
      <c r="DH41" s="705"/>
      <c r="DI41" s="705"/>
      <c r="DJ41" s="705"/>
      <c r="DK41" s="705"/>
      <c r="DL41" s="705"/>
      <c r="DM41" s="705"/>
      <c r="DN41" s="705"/>
      <c r="DO41" s="705"/>
      <c r="DP41" s="705"/>
      <c r="DQ41" s="705"/>
      <c r="DR41" s="705"/>
      <c r="DS41" s="705"/>
      <c r="DT41" s="705"/>
      <c r="DU41" s="705"/>
      <c r="DV41" s="705"/>
      <c r="DW41" s="705"/>
      <c r="DX41" s="705"/>
      <c r="DY41" s="705"/>
      <c r="DZ41" s="705"/>
      <c r="EA41" s="705"/>
      <c r="EB41" s="705"/>
      <c r="EC41" s="705"/>
      <c r="ED41" s="705"/>
      <c r="EE41" s="705"/>
      <c r="EF41" s="705"/>
      <c r="EG41" s="705"/>
      <c r="EH41" s="705"/>
      <c r="EI41" s="705"/>
      <c r="EJ41" s="705"/>
      <c r="EK41" s="705"/>
      <c r="EL41" s="705"/>
      <c r="EM41" s="705"/>
      <c r="EN41" s="705"/>
      <c r="EO41" s="705"/>
      <c r="EP41" s="705"/>
      <c r="EQ41" s="705"/>
      <c r="ER41" s="705"/>
      <c r="ES41" s="705"/>
      <c r="ET41" s="705"/>
      <c r="EU41" s="705"/>
      <c r="EV41" s="705"/>
      <c r="EW41" s="705"/>
      <c r="EX41" s="705"/>
      <c r="EY41" s="705"/>
      <c r="EZ41" s="705"/>
      <c r="FA41" s="705"/>
      <c r="FB41" s="705"/>
      <c r="FC41" s="705"/>
      <c r="FD41" s="705"/>
      <c r="FE41" s="705"/>
      <c r="FF41" s="705"/>
      <c r="FG41" s="705"/>
      <c r="FH41" s="705"/>
      <c r="FI41" s="705"/>
      <c r="FJ41" s="705"/>
      <c r="FK41" s="705"/>
      <c r="FL41" s="705"/>
      <c r="FM41" s="705"/>
      <c r="FN41" s="705"/>
      <c r="FO41" s="705"/>
      <c r="FP41" s="705"/>
      <c r="FQ41" s="705"/>
      <c r="FR41" s="705"/>
      <c r="FS41" s="705"/>
      <c r="FT41" s="705"/>
      <c r="FU41" s="705"/>
      <c r="FV41" s="705"/>
      <c r="FW41" s="705"/>
      <c r="FX41" s="705"/>
      <c r="FY41" s="705"/>
      <c r="FZ41" s="705"/>
      <c r="GA41" s="705"/>
      <c r="GB41" s="705"/>
      <c r="GC41" s="705"/>
      <c r="GD41" s="705"/>
      <c r="GE41" s="705"/>
      <c r="GF41" s="705"/>
      <c r="GG41" s="705"/>
      <c r="GH41" s="705"/>
      <c r="GI41" s="705"/>
      <c r="GJ41" s="705"/>
      <c r="GK41" s="705"/>
      <c r="GL41" s="705"/>
      <c r="GM41" s="705"/>
      <c r="GN41" s="705"/>
      <c r="GO41" s="705"/>
      <c r="GP41" s="705"/>
      <c r="GQ41" s="705"/>
      <c r="GR41" s="705"/>
      <c r="GS41" s="705"/>
      <c r="GT41" s="705"/>
      <c r="GU41" s="705"/>
      <c r="GV41" s="705"/>
      <c r="GW41" s="705"/>
      <c r="GX41" s="705"/>
      <c r="GY41" s="705"/>
      <c r="GZ41" s="705"/>
      <c r="HA41" s="705"/>
      <c r="HB41" s="705"/>
      <c r="HC41" s="705"/>
      <c r="HD41" s="705"/>
    </row>
    <row r="42" spans="1:212" ht="13" thickBot="1">
      <c r="A42" s="246" t="s">
        <v>472</v>
      </c>
      <c r="B42" s="247">
        <v>5.085</v>
      </c>
      <c r="C42" s="88" t="s">
        <v>632</v>
      </c>
      <c r="BA42">
        <v>2.5244</v>
      </c>
      <c r="BB42">
        <v>2.5076000000000001</v>
      </c>
      <c r="BC42">
        <v>2.5129000000000001</v>
      </c>
      <c r="BD42" s="761">
        <v>2.5110999999999999</v>
      </c>
      <c r="CP42" s="705"/>
      <c r="CQ42" s="705"/>
      <c r="CR42" s="705"/>
      <c r="CS42" s="705"/>
      <c r="CT42" s="705"/>
      <c r="CU42" s="705"/>
      <c r="CV42" s="705"/>
      <c r="CW42" s="705"/>
      <c r="CX42" s="705"/>
      <c r="CY42" s="705"/>
      <c r="CZ42" s="705"/>
      <c r="DA42" s="705"/>
      <c r="DB42" s="705"/>
      <c r="DC42" s="705"/>
      <c r="DD42" s="705"/>
      <c r="DE42" s="705"/>
      <c r="DF42" s="705"/>
      <c r="DG42" s="705"/>
      <c r="DH42" s="705"/>
      <c r="DI42" s="705"/>
      <c r="DJ42" s="705"/>
      <c r="DK42" s="705"/>
      <c r="DL42" s="705"/>
      <c r="DM42" s="705"/>
      <c r="DN42" s="705"/>
      <c r="DO42" s="705"/>
      <c r="DP42" s="705"/>
      <c r="DQ42" s="705"/>
      <c r="DR42" s="705"/>
      <c r="DS42" s="705"/>
      <c r="DT42" s="705"/>
      <c r="DU42" s="705"/>
      <c r="DV42" s="705"/>
      <c r="DW42" s="705"/>
      <c r="DX42" s="705"/>
      <c r="DY42" s="705"/>
      <c r="DZ42" s="705"/>
      <c r="EA42" s="705"/>
      <c r="EB42" s="705"/>
      <c r="EC42" s="705"/>
      <c r="ED42" s="705"/>
      <c r="EE42" s="705"/>
      <c r="EF42" s="705"/>
      <c r="EG42" s="705"/>
      <c r="EH42" s="705"/>
      <c r="EI42" s="705"/>
      <c r="EJ42" s="705"/>
      <c r="EK42" s="705"/>
      <c r="EL42" s="705"/>
      <c r="EM42" s="705"/>
      <c r="EN42" s="705"/>
      <c r="EO42" s="705"/>
      <c r="EP42" s="705"/>
      <c r="EQ42" s="705"/>
      <c r="ER42" s="705"/>
      <c r="ES42" s="705"/>
      <c r="ET42" s="705"/>
      <c r="EU42" s="705"/>
      <c r="EV42" s="705"/>
      <c r="EW42" s="705"/>
      <c r="EX42" s="705"/>
      <c r="EY42" s="705"/>
      <c r="EZ42" s="705"/>
      <c r="FA42" s="705"/>
      <c r="FB42" s="705"/>
      <c r="FC42" s="705"/>
      <c r="FD42" s="705"/>
      <c r="FE42" s="705"/>
      <c r="FF42" s="705"/>
      <c r="FG42" s="705"/>
      <c r="FH42" s="705"/>
      <c r="FI42" s="705"/>
      <c r="FJ42" s="705"/>
      <c r="FK42" s="705"/>
      <c r="FL42" s="705"/>
      <c r="FM42" s="705"/>
      <c r="FN42" s="705"/>
      <c r="FO42" s="705"/>
      <c r="FP42" s="705"/>
      <c r="FQ42" s="705"/>
      <c r="FR42" s="705"/>
      <c r="FS42" s="705"/>
      <c r="FT42" s="705"/>
      <c r="FU42" s="705"/>
      <c r="FV42" s="705"/>
      <c r="FW42" s="705"/>
      <c r="FX42" s="705"/>
      <c r="FY42" s="705"/>
      <c r="FZ42" s="705"/>
      <c r="GA42" s="705"/>
      <c r="GB42" s="705"/>
      <c r="GC42" s="705"/>
      <c r="GD42" s="705"/>
      <c r="GE42" s="705"/>
      <c r="GF42" s="705"/>
      <c r="GG42" s="705"/>
      <c r="GH42" s="705"/>
      <c r="GI42" s="705"/>
      <c r="GJ42" s="705"/>
      <c r="GK42" s="705"/>
      <c r="GL42" s="705"/>
      <c r="GM42" s="705"/>
      <c r="GN42" s="705"/>
      <c r="GO42" s="705"/>
      <c r="GP42" s="705"/>
      <c r="GQ42" s="705"/>
      <c r="GR42" s="705"/>
      <c r="GS42" s="705"/>
      <c r="GT42" s="705"/>
      <c r="GU42" s="705"/>
      <c r="GV42" s="705"/>
      <c r="GW42" s="705"/>
      <c r="GX42" s="705"/>
      <c r="GY42" s="705"/>
      <c r="GZ42" s="705"/>
      <c r="HA42" s="705"/>
      <c r="HB42" s="705"/>
      <c r="HC42" s="705"/>
      <c r="HD42" s="705"/>
    </row>
    <row r="43" spans="1:212" ht="13" thickBot="1">
      <c r="A43" s="248" t="s">
        <v>474</v>
      </c>
      <c r="B43" s="247">
        <v>4.085</v>
      </c>
      <c r="C43" s="88" t="s">
        <v>632</v>
      </c>
      <c r="D43" s="83"/>
      <c r="BA43">
        <v>0.12640000000000001</v>
      </c>
      <c r="BB43">
        <v>0.28549999999999998</v>
      </c>
      <c r="BC43">
        <v>0.1469</v>
      </c>
      <c r="BD43" s="761">
        <v>0.1613</v>
      </c>
      <c r="CP43" s="705"/>
      <c r="CQ43" s="705"/>
      <c r="CR43" s="705"/>
      <c r="CS43" s="705"/>
      <c r="CT43" s="705"/>
      <c r="CU43" s="705"/>
      <c r="CV43" s="705"/>
      <c r="CW43" s="705"/>
      <c r="CX43" s="705"/>
      <c r="CY43" s="705"/>
      <c r="CZ43" s="705"/>
      <c r="DA43" s="705"/>
      <c r="DB43" s="705"/>
      <c r="DC43" s="705"/>
      <c r="DD43" s="705"/>
      <c r="DE43" s="705"/>
      <c r="DF43" s="705"/>
      <c r="DG43" s="705"/>
      <c r="DH43" s="705"/>
      <c r="DI43" s="705"/>
      <c r="DJ43" s="705"/>
      <c r="DK43" s="705"/>
      <c r="DL43" s="705"/>
      <c r="DM43" s="705"/>
      <c r="DN43" s="705"/>
      <c r="DO43" s="705"/>
      <c r="DP43" s="705"/>
      <c r="DQ43" s="705"/>
      <c r="DR43" s="705"/>
      <c r="DS43" s="705"/>
      <c r="DT43" s="705"/>
      <c r="DU43" s="705"/>
      <c r="DV43" s="705"/>
      <c r="DW43" s="705"/>
      <c r="DX43" s="705"/>
      <c r="DY43" s="705"/>
      <c r="DZ43" s="705"/>
      <c r="EA43" s="705"/>
      <c r="EB43" s="705"/>
      <c r="EC43" s="705"/>
      <c r="ED43" s="705"/>
      <c r="EE43" s="705"/>
      <c r="EF43" s="705"/>
      <c r="EG43" s="705"/>
      <c r="EH43" s="705"/>
      <c r="EI43" s="705"/>
      <c r="EJ43" s="705"/>
      <c r="EK43" s="705"/>
      <c r="EL43" s="705"/>
      <c r="EM43" s="705"/>
      <c r="EN43" s="705"/>
      <c r="EO43" s="705"/>
      <c r="EP43" s="705"/>
      <c r="EQ43" s="705"/>
      <c r="ER43" s="705"/>
      <c r="ES43" s="705"/>
      <c r="ET43" s="705"/>
      <c r="EU43" s="705"/>
      <c r="EV43" s="705"/>
      <c r="EW43" s="705"/>
      <c r="EX43" s="705"/>
      <c r="EY43" s="705"/>
      <c r="EZ43" s="705"/>
      <c r="FA43" s="705"/>
      <c r="FB43" s="705"/>
      <c r="FC43" s="705"/>
      <c r="FD43" s="705"/>
      <c r="FE43" s="705"/>
      <c r="FF43" s="705"/>
      <c r="FG43" s="705"/>
      <c r="FH43" s="705"/>
      <c r="FI43" s="705"/>
      <c r="FJ43" s="705"/>
      <c r="FK43" s="705"/>
      <c r="FL43" s="705"/>
      <c r="FM43" s="705"/>
      <c r="FN43" s="705"/>
      <c r="FO43" s="705"/>
      <c r="FP43" s="705"/>
      <c r="FQ43" s="705"/>
      <c r="FR43" s="705"/>
      <c r="FS43" s="705"/>
      <c r="FT43" s="705"/>
      <c r="FU43" s="705"/>
      <c r="FV43" s="705"/>
      <c r="FW43" s="705"/>
      <c r="FX43" s="705"/>
      <c r="FY43" s="705"/>
      <c r="FZ43" s="705"/>
      <c r="GA43" s="705"/>
      <c r="GB43" s="705"/>
      <c r="GC43" s="705"/>
      <c r="GD43" s="705"/>
      <c r="GE43" s="705"/>
      <c r="GF43" s="705"/>
      <c r="GG43" s="705"/>
      <c r="GH43" s="705"/>
      <c r="GI43" s="705"/>
      <c r="GJ43" s="705"/>
      <c r="GK43" s="705"/>
      <c r="GL43" s="705"/>
      <c r="GM43" s="705"/>
      <c r="GN43" s="705"/>
      <c r="GO43" s="705"/>
      <c r="GP43" s="705"/>
      <c r="GQ43" s="705"/>
      <c r="GR43" s="705"/>
      <c r="GS43" s="705"/>
      <c r="GT43" s="705"/>
      <c r="GU43" s="705"/>
      <c r="GV43" s="705"/>
      <c r="GW43" s="705"/>
      <c r="GX43" s="705"/>
      <c r="GY43" s="705"/>
      <c r="GZ43" s="705"/>
      <c r="HA43" s="705"/>
      <c r="HB43" s="705"/>
      <c r="HC43" s="705"/>
      <c r="HD43" s="705"/>
    </row>
    <row r="44" spans="1:212" ht="13" thickBot="1">
      <c r="A44" s="249" t="s">
        <v>475</v>
      </c>
      <c r="B44" s="250">
        <v>3.085</v>
      </c>
      <c r="C44" s="88" t="s">
        <v>632</v>
      </c>
      <c r="BA44">
        <v>2.5335999999999999</v>
      </c>
      <c r="BB44">
        <v>2.5072000000000001</v>
      </c>
      <c r="BC44">
        <v>2.5047000000000001</v>
      </c>
      <c r="BD44" s="762">
        <v>2.5146000000000002</v>
      </c>
      <c r="CP44" s="705"/>
      <c r="CQ44" s="705"/>
      <c r="CR44" s="705"/>
      <c r="CS44" s="705"/>
      <c r="CT44" s="705"/>
      <c r="CU44" s="705"/>
      <c r="CV44" s="705"/>
      <c r="CW44" s="705"/>
      <c r="CX44" s="705"/>
      <c r="CY44" s="705"/>
      <c r="CZ44" s="705"/>
      <c r="DA44" s="705"/>
      <c r="DB44" s="705"/>
      <c r="DC44" s="705"/>
      <c r="DD44" s="705"/>
      <c r="DE44" s="705"/>
      <c r="DF44" s="705"/>
      <c r="DG44" s="705"/>
      <c r="DH44" s="705"/>
      <c r="DI44" s="705"/>
      <c r="DJ44" s="705"/>
      <c r="DK44" s="705"/>
      <c r="DL44" s="705"/>
      <c r="DM44" s="705"/>
      <c r="DN44" s="705"/>
      <c r="DO44" s="705"/>
      <c r="DP44" s="705"/>
      <c r="DQ44" s="705"/>
      <c r="DR44" s="705"/>
      <c r="DS44" s="705"/>
      <c r="DT44" s="705"/>
      <c r="DU44" s="705"/>
      <c r="DV44" s="705"/>
      <c r="DW44" s="705"/>
      <c r="DX44" s="705"/>
      <c r="DY44" s="705"/>
      <c r="DZ44" s="705"/>
      <c r="EA44" s="705"/>
      <c r="EB44" s="705"/>
      <c r="EC44" s="705"/>
      <c r="ED44" s="705"/>
      <c r="EE44" s="705"/>
      <c r="EF44" s="705"/>
      <c r="EG44" s="705"/>
      <c r="EH44" s="705"/>
      <c r="EI44" s="705"/>
      <c r="EJ44" s="705"/>
      <c r="EK44" s="705"/>
      <c r="EL44" s="705"/>
      <c r="EM44" s="705"/>
      <c r="EN44" s="705"/>
      <c r="EO44" s="705"/>
      <c r="EP44" s="705"/>
      <c r="EQ44" s="705"/>
      <c r="ER44" s="705"/>
      <c r="ES44" s="705"/>
      <c r="ET44" s="705"/>
      <c r="EU44" s="705"/>
      <c r="EV44" s="705"/>
      <c r="EW44" s="705"/>
      <c r="EX44" s="705"/>
      <c r="EY44" s="705"/>
      <c r="EZ44" s="705"/>
      <c r="FA44" s="705"/>
      <c r="FB44" s="705"/>
      <c r="FC44" s="705"/>
      <c r="FD44" s="705"/>
      <c r="FE44" s="705"/>
      <c r="FF44" s="705"/>
      <c r="FG44" s="705"/>
      <c r="FH44" s="705"/>
      <c r="FI44" s="705"/>
      <c r="FJ44" s="705"/>
      <c r="FK44" s="705"/>
      <c r="FL44" s="705"/>
      <c r="FM44" s="705"/>
      <c r="FN44" s="705"/>
      <c r="FO44" s="705"/>
      <c r="FP44" s="705"/>
      <c r="FQ44" s="705"/>
      <c r="FR44" s="705"/>
      <c r="FS44" s="705"/>
      <c r="FT44" s="705"/>
      <c r="FU44" s="705"/>
      <c r="FV44" s="705"/>
      <c r="FW44" s="705"/>
      <c r="FX44" s="705"/>
      <c r="FY44" s="705"/>
      <c r="FZ44" s="705"/>
      <c r="GA44" s="705"/>
      <c r="GB44" s="705"/>
      <c r="GC44" s="705"/>
      <c r="GD44" s="705"/>
      <c r="GE44" s="705"/>
      <c r="GF44" s="705"/>
      <c r="GG44" s="705"/>
      <c r="GH44" s="705"/>
      <c r="GI44" s="705"/>
      <c r="GJ44" s="705"/>
      <c r="GK44" s="705"/>
      <c r="GL44" s="705"/>
      <c r="GM44" s="705"/>
      <c r="GN44" s="705"/>
      <c r="GO44" s="705"/>
      <c r="GP44" s="705"/>
      <c r="GQ44" s="705"/>
      <c r="GR44" s="705"/>
      <c r="GS44" s="705"/>
      <c r="GT44" s="705"/>
      <c r="GU44" s="705"/>
      <c r="GV44" s="705"/>
      <c r="GW44" s="705"/>
      <c r="GX44" s="705"/>
      <c r="GY44" s="705"/>
      <c r="GZ44" s="705"/>
      <c r="HA44" s="705"/>
      <c r="HB44" s="705"/>
      <c r="HC44" s="705"/>
      <c r="HD44" s="705"/>
    </row>
    <row r="45" spans="1:212" s="33" customFormat="1" ht="13" thickBot="1">
      <c r="A45" s="406"/>
      <c r="B45" s="407"/>
      <c r="C45" s="385" t="s">
        <v>618</v>
      </c>
      <c r="D45" s="394"/>
      <c r="E45" s="394"/>
      <c r="F45" s="394"/>
      <c r="G45" s="394"/>
      <c r="H45" s="394"/>
      <c r="I45" s="394"/>
      <c r="J45" s="394"/>
      <c r="K45" s="394"/>
      <c r="L45" s="394"/>
      <c r="M45" s="394"/>
      <c r="N45" s="394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 s="385" t="s">
        <v>619</v>
      </c>
      <c r="CE45" s="394"/>
      <c r="CF45" s="394"/>
      <c r="CG45" s="394"/>
      <c r="CH45" s="394"/>
      <c r="CI45" s="394"/>
      <c r="CJ45" s="394"/>
      <c r="CK45" s="394"/>
      <c r="CL45" s="394"/>
      <c r="CM45" s="394"/>
      <c r="CN45" s="394"/>
      <c r="CO45" s="394"/>
      <c r="CP45" s="708"/>
      <c r="CQ45" s="708"/>
      <c r="CR45" s="708"/>
      <c r="CS45" s="708"/>
      <c r="CT45" s="708"/>
      <c r="CU45" s="708"/>
      <c r="CV45" s="708"/>
      <c r="CW45" s="708"/>
      <c r="CX45" s="708"/>
      <c r="CY45" s="708"/>
      <c r="CZ45" s="708"/>
      <c r="DA45" s="708"/>
      <c r="DB45" s="708"/>
      <c r="DC45" s="708"/>
      <c r="DD45" s="708"/>
      <c r="DE45" s="708"/>
      <c r="DF45" s="708"/>
      <c r="DG45" s="708"/>
      <c r="DH45" s="708"/>
      <c r="DI45" s="708"/>
      <c r="DJ45" s="708"/>
      <c r="DK45" s="708"/>
      <c r="DL45" s="708"/>
      <c r="DM45" s="708"/>
      <c r="DN45" s="708"/>
      <c r="DO45" s="708"/>
      <c r="DP45" s="708"/>
      <c r="DQ45" s="708"/>
      <c r="DR45" s="708"/>
      <c r="DS45" s="708"/>
      <c r="DT45" s="708"/>
      <c r="DU45" s="708"/>
      <c r="DV45" s="708"/>
      <c r="DW45" s="708"/>
      <c r="DX45" s="708"/>
      <c r="DY45" s="708"/>
      <c r="DZ45" s="708"/>
      <c r="EA45" s="708"/>
      <c r="EB45" s="708"/>
      <c r="EC45" s="708"/>
      <c r="ED45" s="708"/>
      <c r="EE45" s="708"/>
      <c r="EF45" s="708"/>
      <c r="EG45" s="708"/>
      <c r="EH45" s="708"/>
      <c r="EI45" s="708"/>
      <c r="EJ45" s="708"/>
      <c r="EK45" s="708"/>
      <c r="EL45" s="708"/>
      <c r="EM45" s="708"/>
      <c r="EN45" s="708"/>
      <c r="EO45" s="708"/>
      <c r="EP45" s="708"/>
      <c r="EQ45" s="708"/>
      <c r="ER45" s="708"/>
      <c r="ES45" s="708"/>
      <c r="ET45" s="708"/>
      <c r="EU45" s="708"/>
      <c r="EV45" s="708"/>
      <c r="EW45" s="708"/>
      <c r="EX45" s="708"/>
      <c r="EY45" s="708"/>
      <c r="EZ45" s="708"/>
      <c r="FA45" s="708"/>
      <c r="FB45" s="708"/>
      <c r="FC45" s="708"/>
      <c r="FD45" s="708"/>
      <c r="FE45" s="708"/>
      <c r="FF45" s="708"/>
      <c r="FG45" s="708"/>
      <c r="FH45" s="708"/>
      <c r="FI45" s="708"/>
      <c r="FJ45" s="708"/>
      <c r="FK45" s="708"/>
      <c r="FL45" s="708"/>
      <c r="FM45" s="708"/>
      <c r="FN45" s="708"/>
      <c r="FO45" s="708"/>
      <c r="FP45" s="708"/>
      <c r="FQ45" s="708"/>
      <c r="FR45" s="708"/>
      <c r="FS45" s="708"/>
      <c r="FT45" s="708"/>
      <c r="FU45" s="708"/>
      <c r="FV45" s="708"/>
      <c r="FW45" s="708"/>
      <c r="FX45" s="708"/>
      <c r="FY45" s="708"/>
      <c r="FZ45" s="708"/>
      <c r="GA45" s="708"/>
      <c r="GB45" s="708"/>
      <c r="GC45" s="708"/>
      <c r="GD45" s="708"/>
      <c r="GE45" s="708"/>
      <c r="GF45" s="708"/>
      <c r="GG45" s="708"/>
      <c r="GH45" s="708"/>
      <c r="GI45" s="708"/>
      <c r="GJ45" s="708"/>
      <c r="GK45" s="708"/>
      <c r="GL45" s="708"/>
      <c r="GM45" s="708"/>
      <c r="GN45" s="708"/>
      <c r="GO45" s="708"/>
      <c r="GP45" s="708"/>
      <c r="GQ45" s="708"/>
      <c r="GR45" s="708"/>
      <c r="GS45" s="708"/>
      <c r="GT45" s="708"/>
      <c r="GU45" s="708"/>
      <c r="GV45" s="708"/>
      <c r="GW45" s="708"/>
      <c r="GX45" s="708"/>
      <c r="GY45" s="708"/>
      <c r="GZ45" s="708"/>
      <c r="HA45" s="708"/>
      <c r="HB45" s="708"/>
      <c r="HC45" s="708"/>
      <c r="HD45" s="708"/>
    </row>
    <row r="46" spans="1:212" ht="13" thickBot="1">
      <c r="A46" s="1253" t="s">
        <v>637</v>
      </c>
      <c r="B46" s="1254"/>
      <c r="C46" s="251" t="s">
        <v>682</v>
      </c>
      <c r="D46" s="252" t="s">
        <v>680</v>
      </c>
      <c r="E46" s="252" t="s">
        <v>413</v>
      </c>
      <c r="F46" s="711" t="s">
        <v>719</v>
      </c>
      <c r="G46" s="13" t="s">
        <v>147</v>
      </c>
      <c r="H46" s="711" t="s">
        <v>697</v>
      </c>
      <c r="I46" s="711" t="s">
        <v>607</v>
      </c>
      <c r="J46" s="711" t="s">
        <v>534</v>
      </c>
      <c r="K46" s="711" t="s">
        <v>146</v>
      </c>
      <c r="L46" s="711" t="s">
        <v>683</v>
      </c>
      <c r="M46" s="711" t="s">
        <v>718</v>
      </c>
      <c r="N46" s="711" t="s">
        <v>717</v>
      </c>
      <c r="O46">
        <v>534</v>
      </c>
      <c r="P46">
        <v>556</v>
      </c>
      <c r="Q46">
        <v>514</v>
      </c>
      <c r="R46">
        <v>552</v>
      </c>
      <c r="S46">
        <v>535</v>
      </c>
      <c r="BA46" s="763">
        <v>2.4125999999999999</v>
      </c>
      <c r="BB46" s="763">
        <v>2.3969999999999998</v>
      </c>
      <c r="BC46" s="763">
        <v>2.4104999999999999</v>
      </c>
      <c r="BD46" s="762">
        <v>2.3889999999999998</v>
      </c>
      <c r="CD46" s="35" t="str">
        <f t="shared" ref="CD46:CO46" si="111">C46</f>
        <v>507</v>
      </c>
      <c r="CE46" s="36" t="str">
        <f t="shared" si="111"/>
        <v>505</v>
      </c>
      <c r="CF46" s="36" t="str">
        <f t="shared" si="111"/>
        <v>509</v>
      </c>
      <c r="CG46" s="36" t="str">
        <f t="shared" si="111"/>
        <v>561</v>
      </c>
      <c r="CH46" s="36" t="str">
        <f t="shared" si="111"/>
        <v>554</v>
      </c>
      <c r="CI46" s="36" t="str">
        <f t="shared" si="111"/>
        <v>570</v>
      </c>
      <c r="CJ46" s="36" t="str">
        <f t="shared" si="111"/>
        <v>518</v>
      </c>
      <c r="CK46" s="36" t="str">
        <f t="shared" si="111"/>
        <v>520</v>
      </c>
      <c r="CL46" s="36" t="str">
        <f t="shared" si="111"/>
        <v>553</v>
      </c>
      <c r="CM46" s="36" t="str">
        <f t="shared" si="111"/>
        <v>516</v>
      </c>
      <c r="CN46" s="36" t="str">
        <f t="shared" si="111"/>
        <v>544</v>
      </c>
      <c r="CO46" s="36" t="str">
        <f t="shared" si="111"/>
        <v>567</v>
      </c>
      <c r="CP46" s="36">
        <f t="shared" ref="CP46:DG46" si="112">O46</f>
        <v>534</v>
      </c>
      <c r="CQ46" s="36">
        <f t="shared" si="112"/>
        <v>556</v>
      </c>
      <c r="CR46" s="36">
        <f t="shared" si="112"/>
        <v>514</v>
      </c>
      <c r="CS46" s="36">
        <f t="shared" si="112"/>
        <v>552</v>
      </c>
      <c r="CT46" s="36">
        <f t="shared" si="112"/>
        <v>535</v>
      </c>
      <c r="CU46" s="36">
        <f t="shared" si="112"/>
        <v>0</v>
      </c>
      <c r="CV46" s="36">
        <f t="shared" si="112"/>
        <v>0</v>
      </c>
      <c r="CW46" s="36">
        <f t="shared" si="112"/>
        <v>0</v>
      </c>
      <c r="CX46" s="36">
        <f t="shared" si="112"/>
        <v>0</v>
      </c>
      <c r="CY46" s="36">
        <f t="shared" si="112"/>
        <v>0</v>
      </c>
      <c r="CZ46" s="36">
        <f t="shared" si="112"/>
        <v>0</v>
      </c>
      <c r="DA46" s="36">
        <f t="shared" si="112"/>
        <v>0</v>
      </c>
      <c r="DB46" s="36">
        <f t="shared" si="112"/>
        <v>0</v>
      </c>
      <c r="DC46" s="36">
        <f t="shared" si="112"/>
        <v>0</v>
      </c>
      <c r="DD46" s="36">
        <f t="shared" si="112"/>
        <v>0</v>
      </c>
      <c r="DE46" s="36">
        <f t="shared" si="112"/>
        <v>0</v>
      </c>
      <c r="DF46" s="36">
        <f t="shared" si="112"/>
        <v>0</v>
      </c>
      <c r="DG46" s="36">
        <f t="shared" si="112"/>
        <v>0</v>
      </c>
      <c r="DH46" s="36">
        <f>BD46</f>
        <v>2.3889999999999998</v>
      </c>
      <c r="DI46" s="36">
        <f t="shared" ref="DI46:DZ46" si="113">AG46</f>
        <v>0</v>
      </c>
      <c r="DJ46" s="36">
        <f t="shared" si="113"/>
        <v>0</v>
      </c>
      <c r="DK46" s="36">
        <f t="shared" si="113"/>
        <v>0</v>
      </c>
      <c r="DL46" s="36">
        <f t="shared" si="113"/>
        <v>0</v>
      </c>
      <c r="DM46" s="36">
        <f t="shared" si="113"/>
        <v>0</v>
      </c>
      <c r="DN46" s="36">
        <f t="shared" si="113"/>
        <v>0</v>
      </c>
      <c r="DO46" s="36">
        <f t="shared" si="113"/>
        <v>0</v>
      </c>
      <c r="DP46" s="36">
        <f t="shared" si="113"/>
        <v>0</v>
      </c>
      <c r="DQ46" s="36">
        <f t="shared" si="113"/>
        <v>0</v>
      </c>
      <c r="DR46" s="36">
        <f t="shared" si="113"/>
        <v>0</v>
      </c>
      <c r="DS46" s="36">
        <f t="shared" si="113"/>
        <v>0</v>
      </c>
      <c r="DT46" s="36">
        <f t="shared" si="113"/>
        <v>0</v>
      </c>
      <c r="DU46" s="36">
        <f t="shared" si="113"/>
        <v>0</v>
      </c>
      <c r="DV46" s="36">
        <f t="shared" si="113"/>
        <v>0</v>
      </c>
      <c r="DW46" s="36">
        <f t="shared" si="113"/>
        <v>0</v>
      </c>
      <c r="DX46" s="36">
        <f t="shared" si="113"/>
        <v>0</v>
      </c>
      <c r="DY46" s="36">
        <f t="shared" si="113"/>
        <v>0</v>
      </c>
      <c r="DZ46" s="36">
        <f t="shared" si="113"/>
        <v>0</v>
      </c>
      <c r="EA46" s="36">
        <f>AY41</f>
        <v>0</v>
      </c>
      <c r="EB46" s="36">
        <f>BA41</f>
        <v>0.12939999999999999</v>
      </c>
      <c r="EC46" s="36">
        <f>BA46</f>
        <v>2.4125999999999999</v>
      </c>
      <c r="ED46" s="36">
        <f>BB46</f>
        <v>2.3969999999999998</v>
      </c>
      <c r="EE46" s="36">
        <f>BC46</f>
        <v>2.4104999999999999</v>
      </c>
      <c r="EF46" s="36">
        <f t="shared" ref="EF46:FA46" si="114">BE46</f>
        <v>0</v>
      </c>
      <c r="EG46" s="36">
        <f t="shared" si="114"/>
        <v>0</v>
      </c>
      <c r="EH46" s="36">
        <f t="shared" si="114"/>
        <v>0</v>
      </c>
      <c r="EI46" s="36">
        <f t="shared" si="114"/>
        <v>0</v>
      </c>
      <c r="EJ46" s="36">
        <f t="shared" si="114"/>
        <v>0</v>
      </c>
      <c r="EK46" s="36">
        <f t="shared" si="114"/>
        <v>0</v>
      </c>
      <c r="EL46" s="36">
        <f t="shared" si="114"/>
        <v>0</v>
      </c>
      <c r="EM46" s="36">
        <f t="shared" si="114"/>
        <v>0</v>
      </c>
      <c r="EN46" s="36">
        <f t="shared" si="114"/>
        <v>0</v>
      </c>
      <c r="EO46" s="36">
        <f t="shared" si="114"/>
        <v>0</v>
      </c>
      <c r="EP46" s="36">
        <f t="shared" si="114"/>
        <v>0</v>
      </c>
      <c r="EQ46" s="36">
        <f t="shared" si="114"/>
        <v>0</v>
      </c>
      <c r="ER46" s="36">
        <f t="shared" si="114"/>
        <v>0</v>
      </c>
      <c r="ES46" s="36">
        <f t="shared" si="114"/>
        <v>0</v>
      </c>
      <c r="ET46" s="36">
        <f t="shared" si="114"/>
        <v>0</v>
      </c>
      <c r="EU46" s="36">
        <f t="shared" si="114"/>
        <v>0</v>
      </c>
      <c r="EV46" s="36">
        <f t="shared" si="114"/>
        <v>0</v>
      </c>
      <c r="EW46" s="36">
        <f t="shared" si="114"/>
        <v>0</v>
      </c>
      <c r="EX46" s="36">
        <f t="shared" si="114"/>
        <v>0</v>
      </c>
      <c r="EY46" s="36">
        <f t="shared" si="114"/>
        <v>0</v>
      </c>
      <c r="EZ46" s="36">
        <f t="shared" si="114"/>
        <v>0</v>
      </c>
      <c r="FA46" s="36">
        <f t="shared" si="114"/>
        <v>0</v>
      </c>
      <c r="FB46" s="36">
        <f t="shared" ref="FB46:HD46" si="115">CA46</f>
        <v>0</v>
      </c>
      <c r="FC46" s="36">
        <f t="shared" si="115"/>
        <v>0</v>
      </c>
      <c r="FD46" s="36">
        <f t="shared" si="115"/>
        <v>0</v>
      </c>
      <c r="FE46" s="36" t="str">
        <f t="shared" si="115"/>
        <v>507</v>
      </c>
      <c r="FF46" s="36" t="str">
        <f t="shared" si="115"/>
        <v>505</v>
      </c>
      <c r="FG46" s="36" t="str">
        <f t="shared" si="115"/>
        <v>509</v>
      </c>
      <c r="FH46" s="36" t="str">
        <f t="shared" si="115"/>
        <v>561</v>
      </c>
      <c r="FI46" s="36" t="str">
        <f t="shared" si="115"/>
        <v>554</v>
      </c>
      <c r="FJ46" s="36" t="str">
        <f t="shared" si="115"/>
        <v>570</v>
      </c>
      <c r="FK46" s="36" t="str">
        <f t="shared" si="115"/>
        <v>518</v>
      </c>
      <c r="FL46" s="36" t="str">
        <f t="shared" si="115"/>
        <v>520</v>
      </c>
      <c r="FM46" s="36" t="str">
        <f t="shared" si="115"/>
        <v>553</v>
      </c>
      <c r="FN46" s="36" t="str">
        <f t="shared" si="115"/>
        <v>516</v>
      </c>
      <c r="FO46" s="36" t="str">
        <f t="shared" si="115"/>
        <v>544</v>
      </c>
      <c r="FP46" s="36" t="str">
        <f t="shared" si="115"/>
        <v>567</v>
      </c>
      <c r="FQ46" s="36">
        <f t="shared" si="115"/>
        <v>534</v>
      </c>
      <c r="FR46" s="36">
        <f t="shared" si="115"/>
        <v>556</v>
      </c>
      <c r="FS46" s="36">
        <f t="shared" si="115"/>
        <v>514</v>
      </c>
      <c r="FT46" s="36">
        <f t="shared" si="115"/>
        <v>552</v>
      </c>
      <c r="FU46" s="36">
        <f t="shared" si="115"/>
        <v>535</v>
      </c>
      <c r="FV46" s="36">
        <f t="shared" si="115"/>
        <v>0</v>
      </c>
      <c r="FW46" s="36">
        <f t="shared" si="115"/>
        <v>0</v>
      </c>
      <c r="FX46" s="36">
        <f t="shared" si="115"/>
        <v>0</v>
      </c>
      <c r="FY46" s="36">
        <f t="shared" si="115"/>
        <v>0</v>
      </c>
      <c r="FZ46" s="36">
        <f t="shared" si="115"/>
        <v>0</v>
      </c>
      <c r="GA46" s="36">
        <f t="shared" si="115"/>
        <v>0</v>
      </c>
      <c r="GB46" s="36">
        <f t="shared" si="115"/>
        <v>0</v>
      </c>
      <c r="GC46" s="36">
        <f t="shared" si="115"/>
        <v>0</v>
      </c>
      <c r="GD46" s="36">
        <f t="shared" si="115"/>
        <v>0</v>
      </c>
      <c r="GE46" s="36">
        <f t="shared" si="115"/>
        <v>0</v>
      </c>
      <c r="GF46" s="36">
        <f t="shared" si="115"/>
        <v>0</v>
      </c>
      <c r="GG46" s="36">
        <f t="shared" si="115"/>
        <v>0</v>
      </c>
      <c r="GH46" s="36">
        <f t="shared" si="115"/>
        <v>0</v>
      </c>
      <c r="GI46" s="36">
        <f t="shared" si="115"/>
        <v>2.3889999999999998</v>
      </c>
      <c r="GJ46" s="36">
        <f t="shared" si="115"/>
        <v>0</v>
      </c>
      <c r="GK46" s="36">
        <f t="shared" si="115"/>
        <v>0</v>
      </c>
      <c r="GL46" s="36">
        <f t="shared" si="115"/>
        <v>0</v>
      </c>
      <c r="GM46" s="36">
        <f t="shared" si="115"/>
        <v>0</v>
      </c>
      <c r="GN46" s="36">
        <f t="shared" si="115"/>
        <v>0</v>
      </c>
      <c r="GO46" s="36">
        <f t="shared" si="115"/>
        <v>0</v>
      </c>
      <c r="GP46" s="36">
        <f t="shared" si="115"/>
        <v>0</v>
      </c>
      <c r="GQ46" s="36">
        <f t="shared" si="115"/>
        <v>0</v>
      </c>
      <c r="GR46" s="36">
        <f t="shared" si="115"/>
        <v>0</v>
      </c>
      <c r="GS46" s="36">
        <f t="shared" si="115"/>
        <v>0</v>
      </c>
      <c r="GT46" s="36">
        <f t="shared" si="115"/>
        <v>0</v>
      </c>
      <c r="GU46" s="36">
        <f t="shared" si="115"/>
        <v>0</v>
      </c>
      <c r="GV46" s="36">
        <f t="shared" si="115"/>
        <v>0</v>
      </c>
      <c r="GW46" s="36">
        <f t="shared" si="115"/>
        <v>0</v>
      </c>
      <c r="GX46" s="36">
        <f t="shared" si="115"/>
        <v>0</v>
      </c>
      <c r="GY46" s="36">
        <f t="shared" si="115"/>
        <v>0</v>
      </c>
      <c r="GZ46" s="36">
        <f t="shared" si="115"/>
        <v>0</v>
      </c>
      <c r="HA46" s="36">
        <f t="shared" si="115"/>
        <v>0</v>
      </c>
      <c r="HB46" s="36">
        <f t="shared" si="115"/>
        <v>0</v>
      </c>
      <c r="HC46" s="36">
        <f t="shared" si="115"/>
        <v>0.12939999999999999</v>
      </c>
      <c r="HD46" s="36">
        <f t="shared" si="115"/>
        <v>2.4125999999999999</v>
      </c>
    </row>
    <row r="47" spans="1:212">
      <c r="A47" s="1255" t="s">
        <v>466</v>
      </c>
      <c r="B47" s="1256"/>
      <c r="C47" s="156">
        <v>2.5043000000000002</v>
      </c>
      <c r="D47" s="156">
        <v>2.4859</v>
      </c>
      <c r="E47" s="156">
        <v>2.5032999999999999</v>
      </c>
      <c r="F47" s="362">
        <v>2.5188000000000001</v>
      </c>
      <c r="G47" s="362">
        <v>2.5276999999999998</v>
      </c>
      <c r="H47" s="362">
        <v>2.5203000000000002</v>
      </c>
      <c r="I47" s="362">
        <v>2.5253000000000001</v>
      </c>
      <c r="J47" s="362">
        <v>2.5116999999999998</v>
      </c>
      <c r="K47" s="362">
        <v>2.5108000000000001</v>
      </c>
      <c r="L47" s="362">
        <v>2.5036999999999998</v>
      </c>
      <c r="M47" s="362">
        <v>2.5110999999999999</v>
      </c>
      <c r="N47" s="714">
        <v>2.5036999999999998</v>
      </c>
      <c r="O47" s="362">
        <v>2.5236000000000001</v>
      </c>
      <c r="P47" s="362">
        <v>2.4996</v>
      </c>
      <c r="Q47" s="362">
        <v>2.5156000000000001</v>
      </c>
      <c r="R47" s="362">
        <v>2.4903</v>
      </c>
      <c r="S47" s="362">
        <v>2.4986999999999999</v>
      </c>
      <c r="BA47" s="763">
        <v>0.1222</v>
      </c>
      <c r="BB47" s="763">
        <v>9.98E-2</v>
      </c>
      <c r="BC47" s="763">
        <v>0.17330000000000001</v>
      </c>
      <c r="BD47" s="762">
        <v>2.9700000000000001E-2</v>
      </c>
      <c r="CD47" s="38">
        <f t="shared" ref="CD47:CO50" si="116">C47*25.4</f>
        <v>63.609220000000001</v>
      </c>
      <c r="CE47" s="39">
        <f t="shared" si="116"/>
        <v>63.141859999999994</v>
      </c>
      <c r="CF47" s="39">
        <f t="shared" si="116"/>
        <v>63.583819999999996</v>
      </c>
      <c r="CG47" s="39">
        <f t="shared" si="116"/>
        <v>63.977519999999998</v>
      </c>
      <c r="CH47" s="39">
        <f t="shared" si="116"/>
        <v>64.203579999999988</v>
      </c>
      <c r="CI47" s="39">
        <f t="shared" si="116"/>
        <v>64.015619999999998</v>
      </c>
      <c r="CJ47" s="39">
        <f t="shared" si="116"/>
        <v>64.142619999999994</v>
      </c>
      <c r="CK47" s="39">
        <f t="shared" si="116"/>
        <v>63.79717999999999</v>
      </c>
      <c r="CL47" s="39">
        <f t="shared" si="116"/>
        <v>63.774320000000003</v>
      </c>
      <c r="CM47" s="39">
        <f t="shared" si="116"/>
        <v>63.593979999999995</v>
      </c>
      <c r="CN47" s="39">
        <f t="shared" si="116"/>
        <v>63.781939999999992</v>
      </c>
      <c r="CO47" s="39">
        <f t="shared" si="116"/>
        <v>63.593979999999995</v>
      </c>
      <c r="CP47" s="39">
        <f t="shared" ref="CP47:CY50" si="117">O47*25.4</f>
        <v>64.099440000000001</v>
      </c>
      <c r="CQ47" s="39">
        <f t="shared" si="117"/>
        <v>63.489840000000001</v>
      </c>
      <c r="CR47" s="39">
        <f t="shared" si="117"/>
        <v>63.896239999999999</v>
      </c>
      <c r="CS47" s="39">
        <f t="shared" si="117"/>
        <v>63.253619999999998</v>
      </c>
      <c r="CT47" s="39">
        <f t="shared" si="117"/>
        <v>63.466979999999992</v>
      </c>
      <c r="CU47" s="39">
        <f t="shared" si="117"/>
        <v>0</v>
      </c>
      <c r="CV47" s="39">
        <f t="shared" si="117"/>
        <v>0</v>
      </c>
      <c r="CW47" s="39">
        <f t="shared" si="117"/>
        <v>0</v>
      </c>
      <c r="CX47" s="39">
        <f t="shared" si="117"/>
        <v>0</v>
      </c>
      <c r="CY47" s="39">
        <f t="shared" si="117"/>
        <v>0</v>
      </c>
      <c r="CZ47" s="39">
        <f t="shared" ref="CZ47:DG50" si="118">Y47*25.4</f>
        <v>0</v>
      </c>
      <c r="DA47" s="39">
        <f t="shared" si="118"/>
        <v>0</v>
      </c>
      <c r="DB47" s="39">
        <f t="shared" si="118"/>
        <v>0</v>
      </c>
      <c r="DC47" s="39">
        <f t="shared" si="118"/>
        <v>0</v>
      </c>
      <c r="DD47" s="39">
        <f t="shared" si="118"/>
        <v>0</v>
      </c>
      <c r="DE47" s="39">
        <f t="shared" si="118"/>
        <v>0</v>
      </c>
      <c r="DF47" s="39">
        <f t="shared" si="118"/>
        <v>0</v>
      </c>
      <c r="DG47" s="39">
        <f t="shared" si="118"/>
        <v>0</v>
      </c>
      <c r="DH47" s="39">
        <f>BD47*25.4</f>
        <v>0.75437999999999994</v>
      </c>
      <c r="DI47" s="39">
        <f t="shared" ref="DI47:DR50" si="119">AG47*25.4</f>
        <v>0</v>
      </c>
      <c r="DJ47" s="39">
        <f t="shared" si="119"/>
        <v>0</v>
      </c>
      <c r="DK47" s="39">
        <f t="shared" si="119"/>
        <v>0</v>
      </c>
      <c r="DL47" s="39">
        <f t="shared" si="119"/>
        <v>0</v>
      </c>
      <c r="DM47" s="39">
        <f t="shared" si="119"/>
        <v>0</v>
      </c>
      <c r="DN47" s="39">
        <f t="shared" si="119"/>
        <v>0</v>
      </c>
      <c r="DO47" s="39">
        <f t="shared" si="119"/>
        <v>0</v>
      </c>
      <c r="DP47" s="39">
        <f t="shared" si="119"/>
        <v>0</v>
      </c>
      <c r="DQ47" s="39">
        <f t="shared" si="119"/>
        <v>0</v>
      </c>
      <c r="DR47" s="39">
        <f t="shared" si="119"/>
        <v>0</v>
      </c>
      <c r="DS47" s="39">
        <f t="shared" ref="DS47:DZ50" si="120">AQ47*25.4</f>
        <v>0</v>
      </c>
      <c r="DT47" s="39">
        <f t="shared" si="120"/>
        <v>0</v>
      </c>
      <c r="DU47" s="39">
        <f t="shared" si="120"/>
        <v>0</v>
      </c>
      <c r="DV47" s="39">
        <f t="shared" si="120"/>
        <v>0</v>
      </c>
      <c r="DW47" s="39">
        <f t="shared" si="120"/>
        <v>0</v>
      </c>
      <c r="DX47" s="39">
        <f t="shared" si="120"/>
        <v>0</v>
      </c>
      <c r="DY47" s="39">
        <f t="shared" si="120"/>
        <v>0</v>
      </c>
      <c r="DZ47" s="39">
        <f t="shared" si="120"/>
        <v>0</v>
      </c>
      <c r="EA47" s="39">
        <f>AY42*25.4</f>
        <v>0</v>
      </c>
      <c r="EB47" s="39">
        <f>BA42*25.4</f>
        <v>64.119759999999999</v>
      </c>
      <c r="EC47" s="39">
        <f t="shared" ref="EC47:EE50" si="121">BA47*25.4</f>
        <v>3.1038799999999998</v>
      </c>
      <c r="ED47" s="39">
        <f t="shared" si="121"/>
        <v>2.5349200000000001</v>
      </c>
      <c r="EE47" s="39">
        <f t="shared" si="121"/>
        <v>4.4018199999999998</v>
      </c>
      <c r="EF47" s="39">
        <f t="shared" ref="EF47:FA50" si="122">BE47*25.4</f>
        <v>0</v>
      </c>
      <c r="EG47" s="39">
        <f t="shared" si="122"/>
        <v>0</v>
      </c>
      <c r="EH47" s="39">
        <f t="shared" si="122"/>
        <v>0</v>
      </c>
      <c r="EI47" s="39">
        <f t="shared" si="122"/>
        <v>0</v>
      </c>
      <c r="EJ47" s="39">
        <f t="shared" si="122"/>
        <v>0</v>
      </c>
      <c r="EK47" s="39">
        <f t="shared" si="122"/>
        <v>0</v>
      </c>
      <c r="EL47" s="39">
        <f t="shared" si="122"/>
        <v>0</v>
      </c>
      <c r="EM47" s="39">
        <f t="shared" si="122"/>
        <v>0</v>
      </c>
      <c r="EN47" s="39">
        <f t="shared" si="122"/>
        <v>0</v>
      </c>
      <c r="EO47" s="39">
        <f t="shared" si="122"/>
        <v>0</v>
      </c>
      <c r="EP47" s="39">
        <f t="shared" si="122"/>
        <v>0</v>
      </c>
      <c r="EQ47" s="39">
        <f t="shared" si="122"/>
        <v>0</v>
      </c>
      <c r="ER47" s="39">
        <f t="shared" si="122"/>
        <v>0</v>
      </c>
      <c r="ES47" s="39">
        <f t="shared" si="122"/>
        <v>0</v>
      </c>
      <c r="ET47" s="39">
        <f t="shared" si="122"/>
        <v>0</v>
      </c>
      <c r="EU47" s="39">
        <f t="shared" si="122"/>
        <v>0</v>
      </c>
      <c r="EV47" s="39">
        <f t="shared" si="122"/>
        <v>0</v>
      </c>
      <c r="EW47" s="39">
        <f t="shared" si="122"/>
        <v>0</v>
      </c>
      <c r="EX47" s="39">
        <f t="shared" si="122"/>
        <v>0</v>
      </c>
      <c r="EY47" s="39">
        <f t="shared" si="122"/>
        <v>0</v>
      </c>
      <c r="EZ47" s="39">
        <f t="shared" si="122"/>
        <v>0</v>
      </c>
      <c r="FA47" s="39">
        <f t="shared" si="122"/>
        <v>0</v>
      </c>
      <c r="FB47" s="39">
        <f t="shared" ref="FB47:HD50" si="123">CA47*25.4</f>
        <v>0</v>
      </c>
      <c r="FC47" s="39">
        <f t="shared" si="123"/>
        <v>0</v>
      </c>
      <c r="FD47" s="39">
        <f t="shared" si="123"/>
        <v>0</v>
      </c>
      <c r="FE47" s="39">
        <f t="shared" si="123"/>
        <v>1615.674188</v>
      </c>
      <c r="FF47" s="39">
        <f t="shared" si="123"/>
        <v>1603.8032439999997</v>
      </c>
      <c r="FG47" s="39">
        <f t="shared" si="123"/>
        <v>1615.0290279999997</v>
      </c>
      <c r="FH47" s="39">
        <f t="shared" si="123"/>
        <v>1625.029008</v>
      </c>
      <c r="FI47" s="39">
        <f t="shared" si="123"/>
        <v>1630.7709319999997</v>
      </c>
      <c r="FJ47" s="39">
        <f t="shared" si="123"/>
        <v>1625.9967479999998</v>
      </c>
      <c r="FK47" s="39">
        <f t="shared" si="123"/>
        <v>1629.2225479999997</v>
      </c>
      <c r="FL47" s="39">
        <f t="shared" si="123"/>
        <v>1620.4483719999996</v>
      </c>
      <c r="FM47" s="39">
        <f t="shared" si="123"/>
        <v>1619.8677279999999</v>
      </c>
      <c r="FN47" s="39">
        <f t="shared" si="123"/>
        <v>1615.2870919999998</v>
      </c>
      <c r="FO47" s="39">
        <f t="shared" si="123"/>
        <v>1620.0612759999997</v>
      </c>
      <c r="FP47" s="39">
        <f t="shared" si="123"/>
        <v>1615.2870919999998</v>
      </c>
      <c r="FQ47" s="39">
        <f t="shared" si="123"/>
        <v>1628.1257759999999</v>
      </c>
      <c r="FR47" s="39">
        <f t="shared" si="123"/>
        <v>1612.641936</v>
      </c>
      <c r="FS47" s="39">
        <f t="shared" si="123"/>
        <v>1622.9644959999998</v>
      </c>
      <c r="FT47" s="39">
        <f t="shared" si="123"/>
        <v>1606.641948</v>
      </c>
      <c r="FU47" s="39">
        <f t="shared" si="123"/>
        <v>1612.0612919999996</v>
      </c>
      <c r="FV47" s="39">
        <f t="shared" si="123"/>
        <v>0</v>
      </c>
      <c r="FW47" s="39">
        <f t="shared" si="123"/>
        <v>0</v>
      </c>
      <c r="FX47" s="39">
        <f t="shared" si="123"/>
        <v>0</v>
      </c>
      <c r="FY47" s="39">
        <f t="shared" si="123"/>
        <v>0</v>
      </c>
      <c r="FZ47" s="39">
        <f t="shared" si="123"/>
        <v>0</v>
      </c>
      <c r="GA47" s="39">
        <f t="shared" si="123"/>
        <v>0</v>
      </c>
      <c r="GB47" s="39">
        <f t="shared" si="123"/>
        <v>0</v>
      </c>
      <c r="GC47" s="39">
        <f t="shared" si="123"/>
        <v>0</v>
      </c>
      <c r="GD47" s="39">
        <f t="shared" si="123"/>
        <v>0</v>
      </c>
      <c r="GE47" s="39">
        <f t="shared" si="123"/>
        <v>0</v>
      </c>
      <c r="GF47" s="39">
        <f t="shared" si="123"/>
        <v>0</v>
      </c>
      <c r="GG47" s="39">
        <f t="shared" si="123"/>
        <v>0</v>
      </c>
      <c r="GH47" s="39">
        <f t="shared" si="123"/>
        <v>0</v>
      </c>
      <c r="GI47" s="39">
        <f t="shared" si="123"/>
        <v>19.161251999999998</v>
      </c>
      <c r="GJ47" s="39">
        <f t="shared" si="123"/>
        <v>0</v>
      </c>
      <c r="GK47" s="39">
        <f t="shared" si="123"/>
        <v>0</v>
      </c>
      <c r="GL47" s="39">
        <f t="shared" si="123"/>
        <v>0</v>
      </c>
      <c r="GM47" s="39">
        <f t="shared" si="123"/>
        <v>0</v>
      </c>
      <c r="GN47" s="39">
        <f t="shared" si="123"/>
        <v>0</v>
      </c>
      <c r="GO47" s="39">
        <f t="shared" si="123"/>
        <v>0</v>
      </c>
      <c r="GP47" s="39">
        <f t="shared" si="123"/>
        <v>0</v>
      </c>
      <c r="GQ47" s="39">
        <f t="shared" si="123"/>
        <v>0</v>
      </c>
      <c r="GR47" s="39">
        <f t="shared" si="123"/>
        <v>0</v>
      </c>
      <c r="GS47" s="39">
        <f t="shared" si="123"/>
        <v>0</v>
      </c>
      <c r="GT47" s="39">
        <f t="shared" si="123"/>
        <v>0</v>
      </c>
      <c r="GU47" s="39">
        <f t="shared" si="123"/>
        <v>0</v>
      </c>
      <c r="GV47" s="39">
        <f t="shared" si="123"/>
        <v>0</v>
      </c>
      <c r="GW47" s="39">
        <f t="shared" si="123"/>
        <v>0</v>
      </c>
      <c r="GX47" s="39">
        <f t="shared" si="123"/>
        <v>0</v>
      </c>
      <c r="GY47" s="39">
        <f t="shared" si="123"/>
        <v>0</v>
      </c>
      <c r="GZ47" s="39">
        <f t="shared" si="123"/>
        <v>0</v>
      </c>
      <c r="HA47" s="39">
        <f t="shared" si="123"/>
        <v>0</v>
      </c>
      <c r="HB47" s="39">
        <f t="shared" si="123"/>
        <v>0</v>
      </c>
      <c r="HC47" s="39">
        <f t="shared" si="123"/>
        <v>1628.6419039999998</v>
      </c>
      <c r="HD47" s="39">
        <f t="shared" si="123"/>
        <v>78.838551999999993</v>
      </c>
    </row>
    <row r="48" spans="1:212">
      <c r="A48" s="1257" t="s">
        <v>463</v>
      </c>
      <c r="B48" s="1258"/>
      <c r="C48" s="137">
        <v>0.62350000000000005</v>
      </c>
      <c r="D48" s="138">
        <v>0.65129999999999999</v>
      </c>
      <c r="E48" s="138">
        <v>0.64470000000000005</v>
      </c>
      <c r="F48" s="138">
        <v>0.54249999999999998</v>
      </c>
      <c r="G48" s="138">
        <v>0.6825</v>
      </c>
      <c r="H48" s="138">
        <v>0.58909999999999996</v>
      </c>
      <c r="I48" s="138">
        <v>0.66769999999999996</v>
      </c>
      <c r="J48" s="138">
        <v>0.52790000000000004</v>
      </c>
      <c r="K48" s="138">
        <v>0.54849999999999999</v>
      </c>
      <c r="L48" s="138">
        <v>0.58799999999999997</v>
      </c>
      <c r="M48" s="138">
        <v>0.67179999999999995</v>
      </c>
      <c r="N48" s="715">
        <v>0.55779999999999996</v>
      </c>
      <c r="O48" s="716">
        <v>0.59060000000000001</v>
      </c>
      <c r="P48" s="716">
        <v>0.57050000000000001</v>
      </c>
      <c r="Q48" s="716">
        <v>0.624</v>
      </c>
      <c r="R48" s="716">
        <v>0.54259999999999997</v>
      </c>
      <c r="S48" s="716">
        <v>0.65139999999999998</v>
      </c>
      <c r="BA48" s="763">
        <v>2.4079000000000002</v>
      </c>
      <c r="BB48" s="763">
        <v>2.3875999999999999</v>
      </c>
      <c r="BC48" s="763">
        <v>2.4100999999999999</v>
      </c>
      <c r="BD48" s="762">
        <v>2.3843999999999999</v>
      </c>
      <c r="CD48" s="41">
        <f t="shared" si="116"/>
        <v>15.8369</v>
      </c>
      <c r="CE48" s="42">
        <f t="shared" si="116"/>
        <v>16.543019999999999</v>
      </c>
      <c r="CF48" s="42">
        <f t="shared" si="116"/>
        <v>16.37538</v>
      </c>
      <c r="CG48" s="42">
        <f t="shared" si="116"/>
        <v>13.779499999999999</v>
      </c>
      <c r="CH48" s="42">
        <f t="shared" si="116"/>
        <v>17.3355</v>
      </c>
      <c r="CI48" s="42">
        <f t="shared" si="116"/>
        <v>14.963139999999997</v>
      </c>
      <c r="CJ48" s="42">
        <f t="shared" si="116"/>
        <v>16.959579999999999</v>
      </c>
      <c r="CK48" s="42">
        <f t="shared" si="116"/>
        <v>13.408659999999999</v>
      </c>
      <c r="CL48" s="42">
        <f t="shared" si="116"/>
        <v>13.931899999999999</v>
      </c>
      <c r="CM48" s="42">
        <f t="shared" si="116"/>
        <v>14.935199999999998</v>
      </c>
      <c r="CN48" s="42">
        <f t="shared" si="116"/>
        <v>17.063719999999996</v>
      </c>
      <c r="CO48" s="42">
        <f t="shared" si="116"/>
        <v>14.168119999999998</v>
      </c>
      <c r="CP48" s="42">
        <f t="shared" si="117"/>
        <v>15.001239999999999</v>
      </c>
      <c r="CQ48" s="42">
        <f t="shared" si="117"/>
        <v>14.490699999999999</v>
      </c>
      <c r="CR48" s="42">
        <f t="shared" si="117"/>
        <v>15.849599999999999</v>
      </c>
      <c r="CS48" s="42">
        <f t="shared" si="117"/>
        <v>13.782039999999999</v>
      </c>
      <c r="CT48" s="42">
        <f t="shared" si="117"/>
        <v>16.545559999999998</v>
      </c>
      <c r="CU48" s="42">
        <f t="shared" si="117"/>
        <v>0</v>
      </c>
      <c r="CV48" s="42">
        <f t="shared" si="117"/>
        <v>0</v>
      </c>
      <c r="CW48" s="42">
        <f t="shared" si="117"/>
        <v>0</v>
      </c>
      <c r="CX48" s="42">
        <f t="shared" si="117"/>
        <v>0</v>
      </c>
      <c r="CY48" s="42">
        <f t="shared" si="117"/>
        <v>0</v>
      </c>
      <c r="CZ48" s="42">
        <f t="shared" si="118"/>
        <v>0</v>
      </c>
      <c r="DA48" s="42">
        <f t="shared" si="118"/>
        <v>0</v>
      </c>
      <c r="DB48" s="42">
        <f t="shared" si="118"/>
        <v>0</v>
      </c>
      <c r="DC48" s="42">
        <f t="shared" si="118"/>
        <v>0</v>
      </c>
      <c r="DD48" s="42">
        <f t="shared" si="118"/>
        <v>0</v>
      </c>
      <c r="DE48" s="42">
        <f t="shared" si="118"/>
        <v>0</v>
      </c>
      <c r="DF48" s="42">
        <f t="shared" si="118"/>
        <v>0</v>
      </c>
      <c r="DG48" s="42">
        <f t="shared" si="118"/>
        <v>0</v>
      </c>
      <c r="DH48" s="42">
        <f>BD48*25.4</f>
        <v>60.563759999999995</v>
      </c>
      <c r="DI48" s="42">
        <f t="shared" si="119"/>
        <v>0</v>
      </c>
      <c r="DJ48" s="42">
        <f t="shared" si="119"/>
        <v>0</v>
      </c>
      <c r="DK48" s="42">
        <f t="shared" si="119"/>
        <v>0</v>
      </c>
      <c r="DL48" s="42">
        <f t="shared" si="119"/>
        <v>0</v>
      </c>
      <c r="DM48" s="42">
        <f t="shared" si="119"/>
        <v>0</v>
      </c>
      <c r="DN48" s="42">
        <f t="shared" si="119"/>
        <v>0</v>
      </c>
      <c r="DO48" s="42">
        <f t="shared" si="119"/>
        <v>0</v>
      </c>
      <c r="DP48" s="42">
        <f t="shared" si="119"/>
        <v>0</v>
      </c>
      <c r="DQ48" s="42">
        <f t="shared" si="119"/>
        <v>0</v>
      </c>
      <c r="DR48" s="42">
        <f t="shared" si="119"/>
        <v>0</v>
      </c>
      <c r="DS48" s="42">
        <f t="shared" si="120"/>
        <v>0</v>
      </c>
      <c r="DT48" s="42">
        <f t="shared" si="120"/>
        <v>0</v>
      </c>
      <c r="DU48" s="42">
        <f t="shared" si="120"/>
        <v>0</v>
      </c>
      <c r="DV48" s="42">
        <f t="shared" si="120"/>
        <v>0</v>
      </c>
      <c r="DW48" s="42">
        <f t="shared" si="120"/>
        <v>0</v>
      </c>
      <c r="DX48" s="42">
        <f t="shared" si="120"/>
        <v>0</v>
      </c>
      <c r="DY48" s="42">
        <f t="shared" si="120"/>
        <v>0</v>
      </c>
      <c r="DZ48" s="42">
        <f t="shared" si="120"/>
        <v>0</v>
      </c>
      <c r="EA48" s="42">
        <f>AY43*25.4</f>
        <v>0</v>
      </c>
      <c r="EB48" s="42">
        <f>BA43*25.4</f>
        <v>3.2105600000000001</v>
      </c>
      <c r="EC48" s="42">
        <f t="shared" si="121"/>
        <v>61.16066</v>
      </c>
      <c r="ED48" s="42">
        <f t="shared" si="121"/>
        <v>60.645039999999995</v>
      </c>
      <c r="EE48" s="42">
        <f t="shared" si="121"/>
        <v>61.216539999999995</v>
      </c>
      <c r="EF48" s="42">
        <f t="shared" si="122"/>
        <v>0</v>
      </c>
      <c r="EG48" s="42">
        <f t="shared" si="122"/>
        <v>0</v>
      </c>
      <c r="EH48" s="42">
        <f t="shared" si="122"/>
        <v>0</v>
      </c>
      <c r="EI48" s="42">
        <f t="shared" si="122"/>
        <v>0</v>
      </c>
      <c r="EJ48" s="42">
        <f t="shared" si="122"/>
        <v>0</v>
      </c>
      <c r="EK48" s="42">
        <f t="shared" si="122"/>
        <v>0</v>
      </c>
      <c r="EL48" s="42">
        <f t="shared" si="122"/>
        <v>0</v>
      </c>
      <c r="EM48" s="42">
        <f t="shared" si="122"/>
        <v>0</v>
      </c>
      <c r="EN48" s="42">
        <f t="shared" si="122"/>
        <v>0</v>
      </c>
      <c r="EO48" s="42">
        <f t="shared" si="122"/>
        <v>0</v>
      </c>
      <c r="EP48" s="42">
        <f t="shared" si="122"/>
        <v>0</v>
      </c>
      <c r="EQ48" s="42">
        <f t="shared" si="122"/>
        <v>0</v>
      </c>
      <c r="ER48" s="42">
        <f t="shared" si="122"/>
        <v>0</v>
      </c>
      <c r="ES48" s="42">
        <f t="shared" si="122"/>
        <v>0</v>
      </c>
      <c r="ET48" s="42">
        <f t="shared" si="122"/>
        <v>0</v>
      </c>
      <c r="EU48" s="42">
        <f t="shared" si="122"/>
        <v>0</v>
      </c>
      <c r="EV48" s="42">
        <f t="shared" si="122"/>
        <v>0</v>
      </c>
      <c r="EW48" s="42">
        <f t="shared" si="122"/>
        <v>0</v>
      </c>
      <c r="EX48" s="42">
        <f t="shared" si="122"/>
        <v>0</v>
      </c>
      <c r="EY48" s="42">
        <f t="shared" si="122"/>
        <v>0</v>
      </c>
      <c r="EZ48" s="42">
        <f t="shared" si="122"/>
        <v>0</v>
      </c>
      <c r="FA48" s="42">
        <f t="shared" si="122"/>
        <v>0</v>
      </c>
      <c r="FB48" s="42">
        <f t="shared" si="123"/>
        <v>0</v>
      </c>
      <c r="FC48" s="42">
        <f t="shared" si="123"/>
        <v>0</v>
      </c>
      <c r="FD48" s="42">
        <f t="shared" si="123"/>
        <v>0</v>
      </c>
      <c r="FE48" s="42">
        <f t="shared" si="123"/>
        <v>402.25725999999997</v>
      </c>
      <c r="FF48" s="42">
        <f t="shared" si="123"/>
        <v>420.19270799999993</v>
      </c>
      <c r="FG48" s="42">
        <f t="shared" si="123"/>
        <v>415.93465199999997</v>
      </c>
      <c r="FH48" s="42">
        <f t="shared" si="123"/>
        <v>349.99929999999995</v>
      </c>
      <c r="FI48" s="42">
        <f t="shared" si="123"/>
        <v>440.32169999999996</v>
      </c>
      <c r="FJ48" s="42">
        <f t="shared" si="123"/>
        <v>380.0637559999999</v>
      </c>
      <c r="FK48" s="42">
        <f t="shared" si="123"/>
        <v>430.77333199999993</v>
      </c>
      <c r="FL48" s="42">
        <f t="shared" si="123"/>
        <v>340.57996399999996</v>
      </c>
      <c r="FM48" s="42">
        <f t="shared" si="123"/>
        <v>353.87025999999997</v>
      </c>
      <c r="FN48" s="42">
        <f t="shared" si="123"/>
        <v>379.35407999999995</v>
      </c>
      <c r="FO48" s="42">
        <f t="shared" si="123"/>
        <v>433.41848799999991</v>
      </c>
      <c r="FP48" s="42">
        <f t="shared" si="123"/>
        <v>359.87024799999995</v>
      </c>
      <c r="FQ48" s="42">
        <f t="shared" si="123"/>
        <v>381.03149599999995</v>
      </c>
      <c r="FR48" s="42">
        <f t="shared" si="123"/>
        <v>368.06377999999995</v>
      </c>
      <c r="FS48" s="42">
        <f t="shared" si="123"/>
        <v>402.57983999999993</v>
      </c>
      <c r="FT48" s="42">
        <f t="shared" si="123"/>
        <v>350.06381599999992</v>
      </c>
      <c r="FU48" s="42">
        <f t="shared" si="123"/>
        <v>420.25722399999995</v>
      </c>
      <c r="FV48" s="42">
        <f t="shared" si="123"/>
        <v>0</v>
      </c>
      <c r="FW48" s="42">
        <f t="shared" si="123"/>
        <v>0</v>
      </c>
      <c r="FX48" s="42">
        <f t="shared" si="123"/>
        <v>0</v>
      </c>
      <c r="FY48" s="42">
        <f t="shared" si="123"/>
        <v>0</v>
      </c>
      <c r="FZ48" s="42">
        <f t="shared" si="123"/>
        <v>0</v>
      </c>
      <c r="GA48" s="42">
        <f t="shared" si="123"/>
        <v>0</v>
      </c>
      <c r="GB48" s="42">
        <f t="shared" si="123"/>
        <v>0</v>
      </c>
      <c r="GC48" s="42">
        <f t="shared" si="123"/>
        <v>0</v>
      </c>
      <c r="GD48" s="42">
        <f t="shared" si="123"/>
        <v>0</v>
      </c>
      <c r="GE48" s="42">
        <f t="shared" si="123"/>
        <v>0</v>
      </c>
      <c r="GF48" s="42">
        <f t="shared" si="123"/>
        <v>0</v>
      </c>
      <c r="GG48" s="42">
        <f t="shared" si="123"/>
        <v>0</v>
      </c>
      <c r="GH48" s="42">
        <f t="shared" si="123"/>
        <v>0</v>
      </c>
      <c r="GI48" s="42">
        <f t="shared" si="123"/>
        <v>1538.3195039999998</v>
      </c>
      <c r="GJ48" s="42">
        <f t="shared" si="123"/>
        <v>0</v>
      </c>
      <c r="GK48" s="42">
        <f t="shared" si="123"/>
        <v>0</v>
      </c>
      <c r="GL48" s="42">
        <f t="shared" si="123"/>
        <v>0</v>
      </c>
      <c r="GM48" s="42">
        <f t="shared" si="123"/>
        <v>0</v>
      </c>
      <c r="GN48" s="42">
        <f t="shared" si="123"/>
        <v>0</v>
      </c>
      <c r="GO48" s="42">
        <f t="shared" si="123"/>
        <v>0</v>
      </c>
      <c r="GP48" s="42">
        <f t="shared" si="123"/>
        <v>0</v>
      </c>
      <c r="GQ48" s="42">
        <f t="shared" si="123"/>
        <v>0</v>
      </c>
      <c r="GR48" s="42">
        <f t="shared" si="123"/>
        <v>0</v>
      </c>
      <c r="GS48" s="42">
        <f t="shared" si="123"/>
        <v>0</v>
      </c>
      <c r="GT48" s="42">
        <f t="shared" si="123"/>
        <v>0</v>
      </c>
      <c r="GU48" s="42">
        <f t="shared" si="123"/>
        <v>0</v>
      </c>
      <c r="GV48" s="42">
        <f t="shared" si="123"/>
        <v>0</v>
      </c>
      <c r="GW48" s="42">
        <f t="shared" si="123"/>
        <v>0</v>
      </c>
      <c r="GX48" s="42">
        <f t="shared" si="123"/>
        <v>0</v>
      </c>
      <c r="GY48" s="42">
        <f t="shared" si="123"/>
        <v>0</v>
      </c>
      <c r="GZ48" s="42">
        <f t="shared" si="123"/>
        <v>0</v>
      </c>
      <c r="HA48" s="42">
        <f t="shared" si="123"/>
        <v>0</v>
      </c>
      <c r="HB48" s="42">
        <f t="shared" si="123"/>
        <v>0</v>
      </c>
      <c r="HC48" s="42">
        <f t="shared" si="123"/>
        <v>81.54822399999999</v>
      </c>
      <c r="HD48" s="42">
        <f t="shared" si="123"/>
        <v>1553.4807639999999</v>
      </c>
    </row>
    <row r="49" spans="1:212">
      <c r="A49" s="1257" t="s">
        <v>465</v>
      </c>
      <c r="B49" s="1258"/>
      <c r="C49" s="137">
        <v>1.0619000000000001</v>
      </c>
      <c r="D49" s="138">
        <v>1.0649</v>
      </c>
      <c r="E49" s="138">
        <v>1.0657000000000001</v>
      </c>
      <c r="F49" s="138">
        <v>0.99519999999999997</v>
      </c>
      <c r="G49" s="138">
        <v>1.0743</v>
      </c>
      <c r="H49" s="138">
        <v>1.0508</v>
      </c>
      <c r="I49" s="138">
        <v>1.0644</v>
      </c>
      <c r="J49" s="138">
        <v>1.0310999999999999</v>
      </c>
      <c r="K49" s="138">
        <v>0.95640000000000003</v>
      </c>
      <c r="L49" s="138">
        <v>1.0206</v>
      </c>
      <c r="M49" s="138">
        <v>1.0302</v>
      </c>
      <c r="N49" s="138">
        <v>1.0066999999999999</v>
      </c>
      <c r="O49" s="712">
        <v>0.99550000000000005</v>
      </c>
      <c r="P49" s="712">
        <v>1.0266999999999999</v>
      </c>
      <c r="Q49" s="712">
        <v>1.0479000000000001</v>
      </c>
      <c r="R49" s="712">
        <v>0.9929</v>
      </c>
      <c r="S49">
        <v>1.0582</v>
      </c>
      <c r="BA49" s="763">
        <v>0.13200000000000001</v>
      </c>
      <c r="BB49" s="763">
        <v>0.1143</v>
      </c>
      <c r="BC49" s="763">
        <v>0.19850000000000001</v>
      </c>
      <c r="BD49" s="762">
        <v>3.7900000000000003E-2</v>
      </c>
      <c r="CD49" s="41">
        <f t="shared" si="116"/>
        <v>26.972259999999999</v>
      </c>
      <c r="CE49" s="42">
        <f t="shared" si="116"/>
        <v>27.048459999999999</v>
      </c>
      <c r="CF49" s="42">
        <f t="shared" si="116"/>
        <v>27.06878</v>
      </c>
      <c r="CG49" s="42">
        <f t="shared" si="116"/>
        <v>25.278079999999999</v>
      </c>
      <c r="CH49" s="42">
        <f t="shared" si="116"/>
        <v>27.287219999999998</v>
      </c>
      <c r="CI49" s="42">
        <f t="shared" si="116"/>
        <v>26.690319999999996</v>
      </c>
      <c r="CJ49" s="42">
        <f t="shared" si="116"/>
        <v>27.03576</v>
      </c>
      <c r="CK49" s="42">
        <f t="shared" si="116"/>
        <v>26.189939999999996</v>
      </c>
      <c r="CL49" s="42">
        <f t="shared" si="116"/>
        <v>24.292559999999998</v>
      </c>
      <c r="CM49" s="42">
        <f t="shared" si="116"/>
        <v>25.923239999999996</v>
      </c>
      <c r="CN49" s="42">
        <f t="shared" si="116"/>
        <v>26.167079999999999</v>
      </c>
      <c r="CO49" s="42">
        <f t="shared" si="116"/>
        <v>25.570179999999997</v>
      </c>
      <c r="CP49" s="42">
        <f t="shared" si="117"/>
        <v>25.285699999999999</v>
      </c>
      <c r="CQ49" s="42">
        <f t="shared" si="117"/>
        <v>26.078179999999996</v>
      </c>
      <c r="CR49" s="42">
        <f t="shared" si="117"/>
        <v>26.61666</v>
      </c>
      <c r="CS49" s="42">
        <f t="shared" si="117"/>
        <v>25.219659999999998</v>
      </c>
      <c r="CT49" s="42">
        <f t="shared" si="117"/>
        <v>26.87828</v>
      </c>
      <c r="CU49" s="42">
        <f t="shared" si="117"/>
        <v>0</v>
      </c>
      <c r="CV49" s="42">
        <f t="shared" si="117"/>
        <v>0</v>
      </c>
      <c r="CW49" s="42">
        <f t="shared" si="117"/>
        <v>0</v>
      </c>
      <c r="CX49" s="42">
        <f t="shared" si="117"/>
        <v>0</v>
      </c>
      <c r="CY49" s="42">
        <f t="shared" si="117"/>
        <v>0</v>
      </c>
      <c r="CZ49" s="42">
        <f t="shared" si="118"/>
        <v>0</v>
      </c>
      <c r="DA49" s="42">
        <f t="shared" si="118"/>
        <v>0</v>
      </c>
      <c r="DB49" s="42">
        <f t="shared" si="118"/>
        <v>0</v>
      </c>
      <c r="DC49" s="42">
        <f t="shared" si="118"/>
        <v>0</v>
      </c>
      <c r="DD49" s="42">
        <f t="shared" si="118"/>
        <v>0</v>
      </c>
      <c r="DE49" s="42">
        <f t="shared" si="118"/>
        <v>0</v>
      </c>
      <c r="DF49" s="42">
        <f t="shared" si="118"/>
        <v>0</v>
      </c>
      <c r="DG49" s="42">
        <f t="shared" si="118"/>
        <v>0</v>
      </c>
      <c r="DH49" s="42">
        <f>BD49*25.4</f>
        <v>0.96266000000000007</v>
      </c>
      <c r="DI49" s="42">
        <f t="shared" si="119"/>
        <v>0</v>
      </c>
      <c r="DJ49" s="42">
        <f t="shared" si="119"/>
        <v>0</v>
      </c>
      <c r="DK49" s="42">
        <f t="shared" si="119"/>
        <v>0</v>
      </c>
      <c r="DL49" s="42">
        <f t="shared" si="119"/>
        <v>0</v>
      </c>
      <c r="DM49" s="42">
        <f t="shared" si="119"/>
        <v>0</v>
      </c>
      <c r="DN49" s="42">
        <f t="shared" si="119"/>
        <v>0</v>
      </c>
      <c r="DO49" s="42">
        <f t="shared" si="119"/>
        <v>0</v>
      </c>
      <c r="DP49" s="42">
        <f t="shared" si="119"/>
        <v>0</v>
      </c>
      <c r="DQ49" s="42">
        <f t="shared" si="119"/>
        <v>0</v>
      </c>
      <c r="DR49" s="42">
        <f t="shared" si="119"/>
        <v>0</v>
      </c>
      <c r="DS49" s="42">
        <f t="shared" si="120"/>
        <v>0</v>
      </c>
      <c r="DT49" s="42">
        <f t="shared" si="120"/>
        <v>0</v>
      </c>
      <c r="DU49" s="42">
        <f t="shared" si="120"/>
        <v>0</v>
      </c>
      <c r="DV49" s="42">
        <f t="shared" si="120"/>
        <v>0</v>
      </c>
      <c r="DW49" s="42">
        <f t="shared" si="120"/>
        <v>0</v>
      </c>
      <c r="DX49" s="42">
        <f t="shared" si="120"/>
        <v>0</v>
      </c>
      <c r="DY49" s="42">
        <f t="shared" si="120"/>
        <v>0</v>
      </c>
      <c r="DZ49" s="42">
        <f t="shared" si="120"/>
        <v>0</v>
      </c>
      <c r="EA49" s="42">
        <f>AY44*25.4</f>
        <v>0</v>
      </c>
      <c r="EB49" s="42">
        <f>BA44*25.4</f>
        <v>64.353439999999992</v>
      </c>
      <c r="EC49" s="42">
        <f t="shared" si="121"/>
        <v>3.3527999999999998</v>
      </c>
      <c r="ED49" s="42">
        <f t="shared" si="121"/>
        <v>2.9032199999999997</v>
      </c>
      <c r="EE49" s="42">
        <f t="shared" si="121"/>
        <v>5.0419</v>
      </c>
      <c r="EF49" s="42">
        <f t="shared" si="122"/>
        <v>0</v>
      </c>
      <c r="EG49" s="42">
        <f t="shared" si="122"/>
        <v>0</v>
      </c>
      <c r="EH49" s="42">
        <f t="shared" si="122"/>
        <v>0</v>
      </c>
      <c r="EI49" s="42">
        <f t="shared" si="122"/>
        <v>0</v>
      </c>
      <c r="EJ49" s="42">
        <f t="shared" si="122"/>
        <v>0</v>
      </c>
      <c r="EK49" s="42">
        <f t="shared" si="122"/>
        <v>0</v>
      </c>
      <c r="EL49" s="42">
        <f t="shared" si="122"/>
        <v>0</v>
      </c>
      <c r="EM49" s="42">
        <f t="shared" si="122"/>
        <v>0</v>
      </c>
      <c r="EN49" s="42">
        <f t="shared" si="122"/>
        <v>0</v>
      </c>
      <c r="EO49" s="42">
        <f t="shared" si="122"/>
        <v>0</v>
      </c>
      <c r="EP49" s="42">
        <f t="shared" si="122"/>
        <v>0</v>
      </c>
      <c r="EQ49" s="42">
        <f t="shared" si="122"/>
        <v>0</v>
      </c>
      <c r="ER49" s="42">
        <f t="shared" si="122"/>
        <v>0</v>
      </c>
      <c r="ES49" s="42">
        <f t="shared" si="122"/>
        <v>0</v>
      </c>
      <c r="ET49" s="42">
        <f t="shared" si="122"/>
        <v>0</v>
      </c>
      <c r="EU49" s="42">
        <f t="shared" si="122"/>
        <v>0</v>
      </c>
      <c r="EV49" s="42">
        <f t="shared" si="122"/>
        <v>0</v>
      </c>
      <c r="EW49" s="42">
        <f t="shared" si="122"/>
        <v>0</v>
      </c>
      <c r="EX49" s="42">
        <f t="shared" si="122"/>
        <v>0</v>
      </c>
      <c r="EY49" s="42">
        <f t="shared" si="122"/>
        <v>0</v>
      </c>
      <c r="EZ49" s="42">
        <f t="shared" si="122"/>
        <v>0</v>
      </c>
      <c r="FA49" s="42">
        <f t="shared" si="122"/>
        <v>0</v>
      </c>
      <c r="FB49" s="42">
        <f t="shared" si="123"/>
        <v>0</v>
      </c>
      <c r="FC49" s="42">
        <f t="shared" si="123"/>
        <v>0</v>
      </c>
      <c r="FD49" s="42">
        <f t="shared" si="123"/>
        <v>0</v>
      </c>
      <c r="FE49" s="42">
        <f t="shared" si="123"/>
        <v>685.09540399999992</v>
      </c>
      <c r="FF49" s="42">
        <f t="shared" si="123"/>
        <v>687.0308839999999</v>
      </c>
      <c r="FG49" s="42">
        <f t="shared" si="123"/>
        <v>687.547012</v>
      </c>
      <c r="FH49" s="42">
        <f t="shared" si="123"/>
        <v>642.06323199999997</v>
      </c>
      <c r="FI49" s="42">
        <f t="shared" si="123"/>
        <v>693.09538799999996</v>
      </c>
      <c r="FJ49" s="42">
        <f t="shared" si="123"/>
        <v>677.93412799999987</v>
      </c>
      <c r="FK49" s="42">
        <f t="shared" si="123"/>
        <v>686.708304</v>
      </c>
      <c r="FL49" s="42">
        <f t="shared" si="123"/>
        <v>665.22447599999987</v>
      </c>
      <c r="FM49" s="42">
        <f t="shared" si="123"/>
        <v>617.03102399999989</v>
      </c>
      <c r="FN49" s="42">
        <f t="shared" si="123"/>
        <v>658.45029599999987</v>
      </c>
      <c r="FO49" s="42">
        <f t="shared" si="123"/>
        <v>664.64383199999997</v>
      </c>
      <c r="FP49" s="42">
        <f t="shared" si="123"/>
        <v>649.48257199999989</v>
      </c>
      <c r="FQ49" s="42">
        <f t="shared" si="123"/>
        <v>642.25677999999994</v>
      </c>
      <c r="FR49" s="42">
        <f t="shared" si="123"/>
        <v>662.38577199999986</v>
      </c>
      <c r="FS49" s="42">
        <f t="shared" si="123"/>
        <v>676.06316399999992</v>
      </c>
      <c r="FT49" s="42">
        <f t="shared" si="123"/>
        <v>640.57936399999994</v>
      </c>
      <c r="FU49" s="42">
        <f t="shared" si="123"/>
        <v>682.70831199999998</v>
      </c>
      <c r="FV49" s="42">
        <f t="shared" si="123"/>
        <v>0</v>
      </c>
      <c r="FW49" s="42">
        <f t="shared" si="123"/>
        <v>0</v>
      </c>
      <c r="FX49" s="42">
        <f t="shared" si="123"/>
        <v>0</v>
      </c>
      <c r="FY49" s="42">
        <f t="shared" si="123"/>
        <v>0</v>
      </c>
      <c r="FZ49" s="42">
        <f t="shared" si="123"/>
        <v>0</v>
      </c>
      <c r="GA49" s="42">
        <f t="shared" si="123"/>
        <v>0</v>
      </c>
      <c r="GB49" s="42">
        <f t="shared" si="123"/>
        <v>0</v>
      </c>
      <c r="GC49" s="42">
        <f t="shared" si="123"/>
        <v>0</v>
      </c>
      <c r="GD49" s="42">
        <f t="shared" si="123"/>
        <v>0</v>
      </c>
      <c r="GE49" s="42">
        <f t="shared" si="123"/>
        <v>0</v>
      </c>
      <c r="GF49" s="42">
        <f t="shared" si="123"/>
        <v>0</v>
      </c>
      <c r="GG49" s="42">
        <f t="shared" si="123"/>
        <v>0</v>
      </c>
      <c r="GH49" s="42">
        <f t="shared" si="123"/>
        <v>0</v>
      </c>
      <c r="GI49" s="42">
        <f t="shared" si="123"/>
        <v>24.451564000000001</v>
      </c>
      <c r="GJ49" s="42">
        <f t="shared" si="123"/>
        <v>0</v>
      </c>
      <c r="GK49" s="42">
        <f t="shared" si="123"/>
        <v>0</v>
      </c>
      <c r="GL49" s="42">
        <f t="shared" si="123"/>
        <v>0</v>
      </c>
      <c r="GM49" s="42">
        <f t="shared" si="123"/>
        <v>0</v>
      </c>
      <c r="GN49" s="42">
        <f t="shared" si="123"/>
        <v>0</v>
      </c>
      <c r="GO49" s="42">
        <f t="shared" si="123"/>
        <v>0</v>
      </c>
      <c r="GP49" s="42">
        <f t="shared" si="123"/>
        <v>0</v>
      </c>
      <c r="GQ49" s="42">
        <f t="shared" si="123"/>
        <v>0</v>
      </c>
      <c r="GR49" s="42">
        <f t="shared" si="123"/>
        <v>0</v>
      </c>
      <c r="GS49" s="42">
        <f t="shared" si="123"/>
        <v>0</v>
      </c>
      <c r="GT49" s="42">
        <f t="shared" si="123"/>
        <v>0</v>
      </c>
      <c r="GU49" s="42">
        <f t="shared" si="123"/>
        <v>0</v>
      </c>
      <c r="GV49" s="42">
        <f t="shared" si="123"/>
        <v>0</v>
      </c>
      <c r="GW49" s="42">
        <f t="shared" si="123"/>
        <v>0</v>
      </c>
      <c r="GX49" s="42">
        <f t="shared" si="123"/>
        <v>0</v>
      </c>
      <c r="GY49" s="42">
        <f t="shared" si="123"/>
        <v>0</v>
      </c>
      <c r="GZ49" s="42">
        <f t="shared" si="123"/>
        <v>0</v>
      </c>
      <c r="HA49" s="42">
        <f t="shared" si="123"/>
        <v>0</v>
      </c>
      <c r="HB49" s="42">
        <f t="shared" si="123"/>
        <v>0</v>
      </c>
      <c r="HC49" s="42">
        <f t="shared" si="123"/>
        <v>1634.5773759999997</v>
      </c>
      <c r="HD49" s="42">
        <f t="shared" si="123"/>
        <v>85.161119999999983</v>
      </c>
    </row>
    <row r="50" spans="1:212" ht="13" thickBot="1">
      <c r="A50" s="1243" t="s">
        <v>464</v>
      </c>
      <c r="B50" s="1259"/>
      <c r="C50" s="230">
        <v>1.4733000000000001</v>
      </c>
      <c r="D50" s="234">
        <v>1.4734</v>
      </c>
      <c r="E50" s="234">
        <v>1.4684999999999999</v>
      </c>
      <c r="F50" s="234">
        <v>1.4567000000000001</v>
      </c>
      <c r="G50" s="234">
        <v>1.4665999999999999</v>
      </c>
      <c r="H50" s="234">
        <v>1.4964</v>
      </c>
      <c r="I50" s="234">
        <v>1.4539</v>
      </c>
      <c r="J50" s="234">
        <v>1.474</v>
      </c>
      <c r="K50" s="234">
        <v>1.3773</v>
      </c>
      <c r="L50" s="234">
        <v>1.4476</v>
      </c>
      <c r="M50" s="234">
        <v>1.4309000000000001</v>
      </c>
      <c r="N50" s="234">
        <v>1.4557</v>
      </c>
      <c r="O50" s="712">
        <v>1.3996</v>
      </c>
      <c r="P50" s="712">
        <v>1.4719</v>
      </c>
      <c r="Q50" s="712">
        <v>1.4285000000000001</v>
      </c>
      <c r="R50" s="712">
        <v>1.4375</v>
      </c>
      <c r="S50" s="712">
        <v>1.4478</v>
      </c>
      <c r="BA50" s="763">
        <v>2.3906999999999998</v>
      </c>
      <c r="BB50" s="763">
        <v>2.3820999999999999</v>
      </c>
      <c r="BC50" s="763">
        <v>2.4020999999999999</v>
      </c>
      <c r="BD50" s="762">
        <v>2.3828999999999998</v>
      </c>
      <c r="CD50" s="44">
        <f t="shared" si="116"/>
        <v>37.421819999999997</v>
      </c>
      <c r="CE50" s="45">
        <f t="shared" si="116"/>
        <v>37.42436</v>
      </c>
      <c r="CF50" s="45">
        <f t="shared" si="116"/>
        <v>37.299899999999994</v>
      </c>
      <c r="CG50" s="45">
        <f t="shared" si="116"/>
        <v>37.00018</v>
      </c>
      <c r="CH50" s="45">
        <f t="shared" si="116"/>
        <v>37.251639999999995</v>
      </c>
      <c r="CI50" s="45">
        <f t="shared" si="116"/>
        <v>38.008559999999996</v>
      </c>
      <c r="CJ50" s="45">
        <f t="shared" si="116"/>
        <v>36.92906</v>
      </c>
      <c r="CK50" s="45">
        <f t="shared" si="116"/>
        <v>37.439599999999999</v>
      </c>
      <c r="CL50" s="45">
        <f t="shared" si="116"/>
        <v>34.983419999999995</v>
      </c>
      <c r="CM50" s="45">
        <f t="shared" si="116"/>
        <v>36.769039999999997</v>
      </c>
      <c r="CN50" s="45">
        <f t="shared" si="116"/>
        <v>36.344859999999997</v>
      </c>
      <c r="CO50" s="45">
        <f t="shared" si="116"/>
        <v>36.974779999999996</v>
      </c>
      <c r="CP50" s="45">
        <f t="shared" si="117"/>
        <v>35.549839999999996</v>
      </c>
      <c r="CQ50" s="45">
        <f t="shared" si="117"/>
        <v>37.38626</v>
      </c>
      <c r="CR50" s="45">
        <f t="shared" si="117"/>
        <v>36.283900000000003</v>
      </c>
      <c r="CS50" s="45">
        <f t="shared" si="117"/>
        <v>36.512499999999996</v>
      </c>
      <c r="CT50" s="45">
        <f t="shared" si="117"/>
        <v>36.774119999999996</v>
      </c>
      <c r="CU50" s="45">
        <f t="shared" si="117"/>
        <v>0</v>
      </c>
      <c r="CV50" s="45">
        <f t="shared" si="117"/>
        <v>0</v>
      </c>
      <c r="CW50" s="45">
        <f t="shared" si="117"/>
        <v>0</v>
      </c>
      <c r="CX50" s="45">
        <f t="shared" si="117"/>
        <v>0</v>
      </c>
      <c r="CY50" s="45">
        <f t="shared" si="117"/>
        <v>0</v>
      </c>
      <c r="CZ50" s="45">
        <f t="shared" si="118"/>
        <v>0</v>
      </c>
      <c r="DA50" s="45">
        <f t="shared" si="118"/>
        <v>0</v>
      </c>
      <c r="DB50" s="45">
        <f t="shared" si="118"/>
        <v>0</v>
      </c>
      <c r="DC50" s="45">
        <f t="shared" si="118"/>
        <v>0</v>
      </c>
      <c r="DD50" s="45">
        <f t="shared" si="118"/>
        <v>0</v>
      </c>
      <c r="DE50" s="45">
        <f t="shared" si="118"/>
        <v>0</v>
      </c>
      <c r="DF50" s="45">
        <f t="shared" si="118"/>
        <v>0</v>
      </c>
      <c r="DG50" s="45">
        <f t="shared" si="118"/>
        <v>0</v>
      </c>
      <c r="DH50" s="45">
        <f>BD50*25.4</f>
        <v>60.525659999999995</v>
      </c>
      <c r="DI50" s="45">
        <f t="shared" si="119"/>
        <v>0</v>
      </c>
      <c r="DJ50" s="45">
        <f t="shared" si="119"/>
        <v>0</v>
      </c>
      <c r="DK50" s="45">
        <f t="shared" si="119"/>
        <v>0</v>
      </c>
      <c r="DL50" s="45">
        <f t="shared" si="119"/>
        <v>0</v>
      </c>
      <c r="DM50" s="45">
        <f t="shared" si="119"/>
        <v>0</v>
      </c>
      <c r="DN50" s="45">
        <f t="shared" si="119"/>
        <v>0</v>
      </c>
      <c r="DO50" s="45">
        <f t="shared" si="119"/>
        <v>0</v>
      </c>
      <c r="DP50" s="45">
        <f t="shared" si="119"/>
        <v>0</v>
      </c>
      <c r="DQ50" s="45">
        <f t="shared" si="119"/>
        <v>0</v>
      </c>
      <c r="DR50" s="45">
        <f t="shared" si="119"/>
        <v>0</v>
      </c>
      <c r="DS50" s="45">
        <f t="shared" si="120"/>
        <v>0</v>
      </c>
      <c r="DT50" s="45">
        <f t="shared" si="120"/>
        <v>0</v>
      </c>
      <c r="DU50" s="45">
        <f t="shared" si="120"/>
        <v>0</v>
      </c>
      <c r="DV50" s="45">
        <f t="shared" si="120"/>
        <v>0</v>
      </c>
      <c r="DW50" s="45">
        <f t="shared" si="120"/>
        <v>0</v>
      </c>
      <c r="DX50" s="45">
        <f t="shared" si="120"/>
        <v>0</v>
      </c>
      <c r="DY50" s="45">
        <f t="shared" si="120"/>
        <v>0</v>
      </c>
      <c r="DZ50" s="45">
        <f t="shared" si="120"/>
        <v>0</v>
      </c>
      <c r="EA50" s="45">
        <f>AY45*25.4</f>
        <v>0</v>
      </c>
      <c r="EB50" s="45">
        <f>AZ45*25.4</f>
        <v>0</v>
      </c>
      <c r="EC50" s="45">
        <f t="shared" si="121"/>
        <v>60.723779999999991</v>
      </c>
      <c r="ED50" s="45">
        <f t="shared" si="121"/>
        <v>60.505339999999997</v>
      </c>
      <c r="EE50" s="45">
        <f t="shared" si="121"/>
        <v>61.013339999999992</v>
      </c>
      <c r="EF50" s="45">
        <f t="shared" si="122"/>
        <v>0</v>
      </c>
      <c r="EG50" s="45">
        <f t="shared" si="122"/>
        <v>0</v>
      </c>
      <c r="EH50" s="45">
        <f t="shared" si="122"/>
        <v>0</v>
      </c>
      <c r="EI50" s="45">
        <f t="shared" si="122"/>
        <v>0</v>
      </c>
      <c r="EJ50" s="45">
        <f t="shared" si="122"/>
        <v>0</v>
      </c>
      <c r="EK50" s="45">
        <f t="shared" si="122"/>
        <v>0</v>
      </c>
      <c r="EL50" s="45">
        <f t="shared" si="122"/>
        <v>0</v>
      </c>
      <c r="EM50" s="45">
        <f t="shared" si="122"/>
        <v>0</v>
      </c>
      <c r="EN50" s="45">
        <f t="shared" si="122"/>
        <v>0</v>
      </c>
      <c r="EO50" s="45">
        <f t="shared" si="122"/>
        <v>0</v>
      </c>
      <c r="EP50" s="45">
        <f t="shared" si="122"/>
        <v>0</v>
      </c>
      <c r="EQ50" s="45">
        <f t="shared" si="122"/>
        <v>0</v>
      </c>
      <c r="ER50" s="45">
        <f t="shared" si="122"/>
        <v>0</v>
      </c>
      <c r="ES50" s="45">
        <f t="shared" si="122"/>
        <v>0</v>
      </c>
      <c r="ET50" s="45">
        <f t="shared" si="122"/>
        <v>0</v>
      </c>
      <c r="EU50" s="45">
        <f t="shared" si="122"/>
        <v>0</v>
      </c>
      <c r="EV50" s="45">
        <f t="shared" si="122"/>
        <v>0</v>
      </c>
      <c r="EW50" s="45">
        <f t="shared" si="122"/>
        <v>0</v>
      </c>
      <c r="EX50" s="45">
        <f t="shared" si="122"/>
        <v>0</v>
      </c>
      <c r="EY50" s="45">
        <f t="shared" si="122"/>
        <v>0</v>
      </c>
      <c r="EZ50" s="45">
        <f t="shared" si="122"/>
        <v>0</v>
      </c>
      <c r="FA50" s="45">
        <f>BZ50*25.4</f>
        <v>0</v>
      </c>
      <c r="FB50" s="45">
        <f t="shared" si="123"/>
        <v>0</v>
      </c>
      <c r="FC50" s="45">
        <f t="shared" si="123"/>
        <v>0</v>
      </c>
      <c r="FD50" s="45">
        <f t="shared" si="123"/>
        <v>0</v>
      </c>
      <c r="FE50" s="45">
        <f t="shared" si="123"/>
        <v>950.51422799999989</v>
      </c>
      <c r="FF50" s="45">
        <f t="shared" si="123"/>
        <v>950.57874399999992</v>
      </c>
      <c r="FG50" s="45">
        <f t="shared" si="123"/>
        <v>947.41745999999978</v>
      </c>
      <c r="FH50" s="45">
        <f t="shared" si="123"/>
        <v>939.80457200000001</v>
      </c>
      <c r="FI50" s="45">
        <f t="shared" si="123"/>
        <v>946.19165599999985</v>
      </c>
      <c r="FJ50" s="45">
        <f t="shared" si="123"/>
        <v>965.41742399999987</v>
      </c>
      <c r="FK50" s="45">
        <f t="shared" si="123"/>
        <v>937.99812399999996</v>
      </c>
      <c r="FL50" s="45">
        <f t="shared" si="123"/>
        <v>950.96583999999996</v>
      </c>
      <c r="FM50" s="45">
        <f t="shared" si="123"/>
        <v>888.57886799999983</v>
      </c>
      <c r="FN50" s="45">
        <f t="shared" si="123"/>
        <v>933.93361599999992</v>
      </c>
      <c r="FO50" s="45">
        <f t="shared" si="123"/>
        <v>923.15944399999989</v>
      </c>
      <c r="FP50" s="45">
        <f t="shared" si="123"/>
        <v>939.15941199999986</v>
      </c>
      <c r="FQ50" s="45">
        <f t="shared" si="123"/>
        <v>902.96593599999983</v>
      </c>
      <c r="FR50" s="45">
        <f t="shared" si="123"/>
        <v>949.61100399999998</v>
      </c>
      <c r="FS50" s="45">
        <f t="shared" si="123"/>
        <v>921.61106000000007</v>
      </c>
      <c r="FT50" s="45">
        <f t="shared" si="123"/>
        <v>927.41749999999979</v>
      </c>
      <c r="FU50" s="45">
        <f t="shared" si="123"/>
        <v>934.06264799999985</v>
      </c>
      <c r="FV50" s="45">
        <f t="shared" si="123"/>
        <v>0</v>
      </c>
      <c r="FW50" s="45">
        <f t="shared" si="123"/>
        <v>0</v>
      </c>
      <c r="FX50" s="45">
        <f t="shared" si="123"/>
        <v>0</v>
      </c>
      <c r="FY50" s="45">
        <f t="shared" si="123"/>
        <v>0</v>
      </c>
      <c r="FZ50" s="45">
        <f t="shared" si="123"/>
        <v>0</v>
      </c>
      <c r="GA50" s="45">
        <f t="shared" si="123"/>
        <v>0</v>
      </c>
      <c r="GB50" s="45">
        <f t="shared" si="123"/>
        <v>0</v>
      </c>
      <c r="GC50" s="45">
        <f t="shared" si="123"/>
        <v>0</v>
      </c>
      <c r="GD50" s="45">
        <f t="shared" si="123"/>
        <v>0</v>
      </c>
      <c r="GE50" s="45">
        <f t="shared" si="123"/>
        <v>0</v>
      </c>
      <c r="GF50" s="45">
        <f t="shared" si="123"/>
        <v>0</v>
      </c>
      <c r="GG50" s="45">
        <f t="shared" si="123"/>
        <v>0</v>
      </c>
      <c r="GH50" s="45">
        <f t="shared" si="123"/>
        <v>0</v>
      </c>
      <c r="GI50" s="45">
        <f t="shared" si="123"/>
        <v>1537.3517639999998</v>
      </c>
      <c r="GJ50" s="45">
        <f t="shared" si="123"/>
        <v>0</v>
      </c>
      <c r="GK50" s="45">
        <f t="shared" si="123"/>
        <v>0</v>
      </c>
      <c r="GL50" s="45">
        <f t="shared" si="123"/>
        <v>0</v>
      </c>
      <c r="GM50" s="45">
        <f t="shared" si="123"/>
        <v>0</v>
      </c>
      <c r="GN50" s="45">
        <f t="shared" si="123"/>
        <v>0</v>
      </c>
      <c r="GO50" s="45">
        <f t="shared" si="123"/>
        <v>0</v>
      </c>
      <c r="GP50" s="45">
        <f t="shared" si="123"/>
        <v>0</v>
      </c>
      <c r="GQ50" s="45">
        <f t="shared" si="123"/>
        <v>0</v>
      </c>
      <c r="GR50" s="45">
        <f t="shared" si="123"/>
        <v>0</v>
      </c>
      <c r="GS50" s="45">
        <f t="shared" si="123"/>
        <v>0</v>
      </c>
      <c r="GT50" s="45">
        <f t="shared" si="123"/>
        <v>0</v>
      </c>
      <c r="GU50" s="45">
        <f t="shared" si="123"/>
        <v>0</v>
      </c>
      <c r="GV50" s="45">
        <f t="shared" si="123"/>
        <v>0</v>
      </c>
      <c r="GW50" s="45">
        <f t="shared" si="123"/>
        <v>0</v>
      </c>
      <c r="GX50" s="45">
        <f t="shared" si="123"/>
        <v>0</v>
      </c>
      <c r="GY50" s="45">
        <f t="shared" si="123"/>
        <v>0</v>
      </c>
      <c r="GZ50" s="45">
        <f t="shared" si="123"/>
        <v>0</v>
      </c>
      <c r="HA50" s="45">
        <f t="shared" si="123"/>
        <v>0</v>
      </c>
      <c r="HB50" s="45">
        <f t="shared" si="123"/>
        <v>0</v>
      </c>
      <c r="HC50" s="45">
        <f t="shared" si="123"/>
        <v>0</v>
      </c>
      <c r="HD50" s="45">
        <f t="shared" si="123"/>
        <v>1542.3840119999998</v>
      </c>
    </row>
    <row r="51" spans="1:212">
      <c r="A51" s="1192"/>
      <c r="B51" s="1192"/>
      <c r="CP51" s="705"/>
      <c r="CQ51" s="705"/>
      <c r="CR51" s="705"/>
      <c r="CS51" s="705"/>
      <c r="CT51" s="705"/>
      <c r="CU51" s="705"/>
      <c r="CV51" s="705"/>
      <c r="CW51" s="705"/>
      <c r="CX51" s="705"/>
      <c r="CY51" s="705"/>
      <c r="CZ51" s="705"/>
      <c r="DA51" s="705"/>
      <c r="DB51" s="705"/>
      <c r="DC51" s="705"/>
      <c r="DD51" s="705"/>
      <c r="DE51" s="705"/>
      <c r="DF51" s="705"/>
      <c r="DG51" s="705"/>
      <c r="DH51" s="705"/>
      <c r="DI51" s="705"/>
      <c r="DJ51" s="705"/>
      <c r="DK51" s="705"/>
      <c r="DL51" s="705"/>
      <c r="DM51" s="705"/>
      <c r="DN51" s="705"/>
      <c r="DO51" s="705"/>
      <c r="DP51" s="705"/>
      <c r="DQ51" s="705"/>
      <c r="DR51" s="705"/>
      <c r="DS51" s="705"/>
      <c r="DT51" s="705"/>
      <c r="DU51" s="705"/>
      <c r="DV51" s="705"/>
      <c r="DW51" s="705"/>
      <c r="DX51" s="705"/>
      <c r="DY51" s="705"/>
      <c r="DZ51" s="705"/>
      <c r="EA51" s="705"/>
      <c r="EB51" s="705"/>
      <c r="EC51" s="705"/>
      <c r="ED51" s="705"/>
      <c r="EE51" s="705"/>
      <c r="EF51" s="705"/>
      <c r="EG51" s="705"/>
      <c r="EH51" s="705"/>
      <c r="EI51" s="705"/>
      <c r="EJ51" s="705"/>
      <c r="EK51" s="705"/>
      <c r="EL51" s="705"/>
      <c r="EM51" s="705"/>
      <c r="EN51" s="705"/>
      <c r="EO51" s="705"/>
      <c r="EP51" s="705"/>
      <c r="EQ51" s="705"/>
      <c r="ER51" s="705"/>
      <c r="ES51" s="705"/>
      <c r="ET51" s="705"/>
      <c r="EU51" s="705"/>
      <c r="EV51" s="705"/>
      <c r="EW51" s="705"/>
      <c r="EX51" s="705"/>
      <c r="EY51" s="705"/>
      <c r="EZ51" s="705"/>
      <c r="FA51" s="705"/>
      <c r="FB51" s="705"/>
      <c r="FC51" s="705"/>
      <c r="FD51" s="705"/>
      <c r="FE51" s="705"/>
      <c r="FF51" s="705"/>
      <c r="FG51" s="705"/>
      <c r="FH51" s="705"/>
      <c r="FI51" s="705"/>
      <c r="FJ51" s="705"/>
      <c r="FK51" s="705"/>
      <c r="FL51" s="705"/>
      <c r="FM51" s="705"/>
      <c r="FN51" s="705"/>
      <c r="FO51" s="705"/>
      <c r="FP51" s="705"/>
      <c r="FQ51" s="705"/>
      <c r="FR51" s="705"/>
      <c r="FS51" s="705"/>
      <c r="FT51" s="705"/>
      <c r="FU51" s="705"/>
      <c r="FV51" s="705"/>
      <c r="FW51" s="705"/>
      <c r="FX51" s="705"/>
      <c r="FY51" s="705"/>
      <c r="FZ51" s="705"/>
      <c r="GA51" s="705"/>
      <c r="GB51" s="705"/>
      <c r="GC51" s="705"/>
      <c r="GD51" s="705"/>
      <c r="GE51" s="705"/>
      <c r="GF51" s="705"/>
      <c r="GG51" s="705"/>
      <c r="GH51" s="705"/>
      <c r="GI51" s="705"/>
      <c r="GJ51" s="705"/>
      <c r="GK51" s="705"/>
      <c r="GL51" s="705"/>
      <c r="GM51" s="705"/>
      <c r="GN51" s="705"/>
      <c r="GO51" s="705"/>
      <c r="GP51" s="705"/>
      <c r="GQ51" s="705"/>
      <c r="GR51" s="705"/>
      <c r="GS51" s="705"/>
      <c r="GT51" s="705"/>
      <c r="GU51" s="705"/>
      <c r="GV51" s="705"/>
      <c r="GW51" s="705"/>
      <c r="GX51" s="705"/>
      <c r="GY51" s="705"/>
      <c r="GZ51" s="705"/>
      <c r="HA51" s="705"/>
      <c r="HB51" s="705"/>
      <c r="HC51" s="705"/>
      <c r="HD51" s="705"/>
    </row>
    <row r="52" spans="1:212">
      <c r="A52" s="1189" t="s">
        <v>467</v>
      </c>
      <c r="B52" s="1189"/>
      <c r="BA52" s="764">
        <f>BA46-BA25</f>
        <v>-3.2000000000000917E-3</v>
      </c>
      <c r="BB52" s="764">
        <f>BB46-BB25</f>
        <v>2.9999999999974492E-4</v>
      </c>
      <c r="BC52" s="764">
        <f>BC46-BC25</f>
        <v>7.2999999999998622E-3</v>
      </c>
      <c r="BD52" s="763"/>
      <c r="CP52" s="705"/>
      <c r="CQ52" s="705"/>
      <c r="CR52" s="705"/>
      <c r="CS52" s="705"/>
      <c r="CT52" s="705"/>
      <c r="CU52" s="705"/>
      <c r="CV52" s="705"/>
      <c r="CW52" s="705"/>
      <c r="CX52" s="705"/>
      <c r="CY52" s="705"/>
      <c r="CZ52" s="705"/>
      <c r="DA52" s="705"/>
      <c r="DB52" s="705"/>
      <c r="DC52" s="705"/>
      <c r="DD52" s="705"/>
      <c r="DE52" s="705"/>
      <c r="DF52" s="705"/>
      <c r="DG52" s="705"/>
      <c r="DH52" s="705"/>
      <c r="DI52" s="705"/>
      <c r="DJ52" s="705"/>
      <c r="DK52" s="705"/>
      <c r="DL52" s="705"/>
      <c r="DM52" s="705"/>
      <c r="DN52" s="705"/>
      <c r="DO52" s="705"/>
      <c r="DP52" s="705"/>
      <c r="DQ52" s="705"/>
      <c r="DR52" s="705"/>
      <c r="DS52" s="705"/>
      <c r="DT52" s="705"/>
      <c r="DU52" s="705"/>
      <c r="DV52" s="705"/>
      <c r="DW52" s="705"/>
      <c r="DX52" s="705"/>
      <c r="DY52" s="705"/>
      <c r="DZ52" s="705"/>
      <c r="EA52" s="705"/>
      <c r="EB52" s="705"/>
      <c r="EC52" s="705"/>
      <c r="ED52" s="705"/>
      <c r="EE52" s="705"/>
      <c r="EF52" s="705"/>
      <c r="EG52" s="705"/>
      <c r="EH52" s="705"/>
      <c r="EI52" s="705"/>
      <c r="EJ52" s="705"/>
      <c r="EK52" s="705"/>
      <c r="EL52" s="705"/>
      <c r="EM52" s="705"/>
      <c r="EN52" s="705"/>
      <c r="EO52" s="705"/>
      <c r="EP52" s="705"/>
      <c r="EQ52" s="705"/>
      <c r="ER52" s="705"/>
      <c r="ES52" s="705"/>
      <c r="ET52" s="705"/>
      <c r="EU52" s="705"/>
      <c r="EV52" s="705"/>
      <c r="EW52" s="705"/>
      <c r="EX52" s="705"/>
      <c r="EY52" s="705"/>
      <c r="EZ52" s="705"/>
      <c r="FA52" s="705"/>
      <c r="FB52" s="705"/>
      <c r="FC52" s="705"/>
      <c r="FD52" s="705"/>
      <c r="FE52" s="705"/>
      <c r="FF52" s="705"/>
      <c r="FG52" s="705"/>
      <c r="FH52" s="705"/>
      <c r="FI52" s="705"/>
      <c r="FJ52" s="705"/>
      <c r="FK52" s="705"/>
      <c r="FL52" s="705"/>
      <c r="FM52" s="705"/>
      <c r="FN52" s="705"/>
      <c r="FO52" s="705"/>
      <c r="FP52" s="705"/>
      <c r="FQ52" s="705"/>
      <c r="FR52" s="705"/>
      <c r="FS52" s="705"/>
      <c r="FT52" s="705"/>
      <c r="FU52" s="705"/>
      <c r="FV52" s="705"/>
      <c r="FW52" s="705"/>
      <c r="FX52" s="705"/>
      <c r="FY52" s="705"/>
      <c r="FZ52" s="705"/>
      <c r="GA52" s="705"/>
      <c r="GB52" s="705"/>
      <c r="GC52" s="705"/>
      <c r="GD52" s="705"/>
      <c r="GE52" s="705"/>
      <c r="GF52" s="705"/>
      <c r="GG52" s="705"/>
      <c r="GH52" s="705"/>
      <c r="GI52" s="705"/>
      <c r="GJ52" s="705"/>
      <c r="GK52" s="705"/>
      <c r="GL52" s="705"/>
      <c r="GM52" s="705"/>
      <c r="GN52" s="705"/>
      <c r="GO52" s="705"/>
      <c r="GP52" s="705"/>
      <c r="GQ52" s="705"/>
      <c r="GR52" s="705"/>
      <c r="GS52" s="705"/>
      <c r="GT52" s="705"/>
      <c r="GU52" s="705"/>
      <c r="GV52" s="705"/>
      <c r="GW52" s="705"/>
      <c r="GX52" s="705"/>
      <c r="GY52" s="705"/>
      <c r="GZ52" s="705"/>
      <c r="HA52" s="705"/>
      <c r="HB52" s="705"/>
      <c r="HC52" s="705"/>
      <c r="HD52" s="705"/>
    </row>
    <row r="53" spans="1:212" ht="13" thickBot="1">
      <c r="A53" s="1181"/>
      <c r="B53" s="1181"/>
      <c r="BA53" s="764">
        <f t="shared" ref="BA53:BC56" si="124">BA47-BA26</f>
        <v>-2.2999999999999965E-3</v>
      </c>
      <c r="BB53" s="764">
        <f t="shared" si="124"/>
        <v>-6.4000000000000029E-3</v>
      </c>
      <c r="BC53" s="764">
        <f t="shared" si="124"/>
        <v>-9.3999999999999917E-3</v>
      </c>
      <c r="BD53" s="763"/>
      <c r="CP53" s="705"/>
      <c r="CQ53" s="705"/>
      <c r="CR53" s="705"/>
      <c r="CS53" s="705"/>
      <c r="CT53" s="705"/>
      <c r="CU53" s="705"/>
      <c r="CV53" s="705"/>
      <c r="CW53" s="705"/>
      <c r="CX53" s="705"/>
      <c r="CY53" s="705"/>
      <c r="CZ53" s="705"/>
      <c r="DA53" s="705"/>
      <c r="DB53" s="705"/>
      <c r="DC53" s="705"/>
      <c r="DD53" s="705"/>
      <c r="DE53" s="705"/>
      <c r="DF53" s="705"/>
      <c r="DG53" s="705"/>
      <c r="DH53" s="705"/>
      <c r="DI53" s="705"/>
      <c r="DJ53" s="705"/>
      <c r="DK53" s="705"/>
      <c r="DL53" s="705"/>
      <c r="DM53" s="705"/>
      <c r="DN53" s="705"/>
      <c r="DO53" s="705"/>
      <c r="DP53" s="705"/>
      <c r="DQ53" s="705"/>
      <c r="DR53" s="705"/>
      <c r="DS53" s="705"/>
      <c r="DT53" s="705"/>
      <c r="DU53" s="705"/>
      <c r="DV53" s="705"/>
      <c r="DW53" s="705"/>
      <c r="DX53" s="705"/>
      <c r="DY53" s="705"/>
      <c r="DZ53" s="705"/>
      <c r="EA53" s="705"/>
      <c r="EB53" s="705"/>
      <c r="EC53" s="705"/>
      <c r="ED53" s="705"/>
      <c r="EE53" s="705"/>
      <c r="EF53" s="705"/>
      <c r="EG53" s="705"/>
      <c r="EH53" s="705"/>
      <c r="EI53" s="705"/>
      <c r="EJ53" s="705"/>
      <c r="EK53" s="705"/>
      <c r="EL53" s="705"/>
      <c r="EM53" s="705"/>
      <c r="EN53" s="705"/>
      <c r="EO53" s="705"/>
      <c r="EP53" s="705"/>
      <c r="EQ53" s="705"/>
      <c r="ER53" s="705"/>
      <c r="ES53" s="705"/>
      <c r="ET53" s="705"/>
      <c r="EU53" s="705"/>
      <c r="EV53" s="705"/>
      <c r="EW53" s="705"/>
      <c r="EX53" s="705"/>
      <c r="EY53" s="705"/>
      <c r="EZ53" s="705"/>
      <c r="FA53" s="705"/>
      <c r="FB53" s="705"/>
      <c r="FC53" s="705"/>
      <c r="FD53" s="705"/>
      <c r="FE53" s="705"/>
      <c r="FF53" s="705"/>
      <c r="FG53" s="705"/>
      <c r="FH53" s="705"/>
      <c r="FI53" s="705"/>
      <c r="FJ53" s="705"/>
      <c r="FK53" s="705"/>
      <c r="FL53" s="705"/>
      <c r="FM53" s="705"/>
      <c r="FN53" s="705"/>
      <c r="FO53" s="705"/>
      <c r="FP53" s="705"/>
      <c r="FQ53" s="705"/>
      <c r="FR53" s="705"/>
      <c r="FS53" s="705"/>
      <c r="FT53" s="705"/>
      <c r="FU53" s="705"/>
      <c r="FV53" s="705"/>
      <c r="FW53" s="705"/>
      <c r="FX53" s="705"/>
      <c r="FY53" s="705"/>
      <c r="FZ53" s="705"/>
      <c r="GA53" s="705"/>
      <c r="GB53" s="705"/>
      <c r="GC53" s="705"/>
      <c r="GD53" s="705"/>
      <c r="GE53" s="705"/>
      <c r="GF53" s="705"/>
      <c r="GG53" s="705"/>
      <c r="GH53" s="705"/>
      <c r="GI53" s="705"/>
      <c r="GJ53" s="705"/>
      <c r="GK53" s="705"/>
      <c r="GL53" s="705"/>
      <c r="GM53" s="705"/>
      <c r="GN53" s="705"/>
      <c r="GO53" s="705"/>
      <c r="GP53" s="705"/>
      <c r="GQ53" s="705"/>
      <c r="GR53" s="705"/>
      <c r="GS53" s="705"/>
      <c r="GT53" s="705"/>
      <c r="GU53" s="705"/>
      <c r="GV53" s="705"/>
      <c r="GW53" s="705"/>
      <c r="GX53" s="705"/>
      <c r="GY53" s="705"/>
      <c r="GZ53" s="705"/>
      <c r="HA53" s="705"/>
      <c r="HB53" s="705"/>
      <c r="HC53" s="705"/>
      <c r="HD53" s="705"/>
    </row>
    <row r="54" spans="1:212" ht="13" thickBot="1">
      <c r="A54" s="75" t="s">
        <v>471</v>
      </c>
      <c r="B54" s="32">
        <v>7.3849999999999998</v>
      </c>
      <c r="C54" s="88" t="s">
        <v>632</v>
      </c>
      <c r="BA54" s="764">
        <f t="shared" si="124"/>
        <v>1.8000000000002458E-3</v>
      </c>
      <c r="BB54" s="764">
        <f t="shared" si="124"/>
        <v>-3.0999999999998806E-3</v>
      </c>
      <c r="BC54" s="764">
        <f t="shared" si="124"/>
        <v>6.2999999999999723E-3</v>
      </c>
      <c r="BD54" s="763"/>
      <c r="CP54" s="705"/>
      <c r="CQ54" s="705"/>
      <c r="CR54" s="705"/>
      <c r="CS54" s="705"/>
      <c r="CT54" s="705"/>
      <c r="CU54" s="705"/>
      <c r="CV54" s="705"/>
      <c r="CW54" s="705"/>
      <c r="CX54" s="705"/>
      <c r="CY54" s="705"/>
      <c r="CZ54" s="705"/>
      <c r="DA54" s="705"/>
      <c r="DB54" s="705"/>
      <c r="DC54" s="705"/>
      <c r="DD54" s="705"/>
      <c r="DE54" s="705"/>
      <c r="DF54" s="705"/>
      <c r="DG54" s="705"/>
      <c r="DH54" s="705"/>
      <c r="DI54" s="705"/>
      <c r="DJ54" s="705"/>
      <c r="DK54" s="705"/>
      <c r="DL54" s="705"/>
      <c r="DM54" s="705"/>
      <c r="DN54" s="705"/>
      <c r="DO54" s="705"/>
      <c r="DP54" s="705"/>
      <c r="DQ54" s="705"/>
      <c r="DR54" s="705"/>
      <c r="DS54" s="705"/>
      <c r="DT54" s="705"/>
      <c r="DU54" s="705"/>
      <c r="DV54" s="705"/>
      <c r="DW54" s="705"/>
      <c r="DX54" s="705"/>
      <c r="DY54" s="705"/>
      <c r="DZ54" s="705"/>
      <c r="EA54" s="705"/>
      <c r="EB54" s="705"/>
      <c r="EC54" s="705"/>
      <c r="ED54" s="705"/>
      <c r="EE54" s="705"/>
      <c r="EF54" s="705"/>
      <c r="EG54" s="705"/>
      <c r="EH54" s="705"/>
      <c r="EI54" s="705"/>
      <c r="EJ54" s="705"/>
      <c r="EK54" s="705"/>
      <c r="EL54" s="705"/>
      <c r="EM54" s="705"/>
      <c r="EN54" s="705"/>
      <c r="EO54" s="705"/>
      <c r="EP54" s="705"/>
      <c r="EQ54" s="705"/>
      <c r="ER54" s="705"/>
      <c r="ES54" s="705"/>
      <c r="ET54" s="705"/>
      <c r="EU54" s="705"/>
      <c r="EV54" s="705"/>
      <c r="EW54" s="705"/>
      <c r="EX54" s="705"/>
      <c r="EY54" s="705"/>
      <c r="EZ54" s="705"/>
      <c r="FA54" s="705"/>
      <c r="FB54" s="705"/>
      <c r="FC54" s="705"/>
      <c r="FD54" s="705"/>
      <c r="FE54" s="705"/>
      <c r="FF54" s="705"/>
      <c r="FG54" s="705"/>
      <c r="FH54" s="705"/>
      <c r="FI54" s="705"/>
      <c r="FJ54" s="705"/>
      <c r="FK54" s="705"/>
      <c r="FL54" s="705"/>
      <c r="FM54" s="705"/>
      <c r="FN54" s="705"/>
      <c r="FO54" s="705"/>
      <c r="FP54" s="705"/>
      <c r="FQ54" s="705"/>
      <c r="FR54" s="705"/>
      <c r="FS54" s="705"/>
      <c r="FT54" s="705"/>
      <c r="FU54" s="705"/>
      <c r="FV54" s="705"/>
      <c r="FW54" s="705"/>
      <c r="FX54" s="705"/>
      <c r="FY54" s="705"/>
      <c r="FZ54" s="705"/>
      <c r="GA54" s="705"/>
      <c r="GB54" s="705"/>
      <c r="GC54" s="705"/>
      <c r="GD54" s="705"/>
      <c r="GE54" s="705"/>
      <c r="GF54" s="705"/>
      <c r="GG54" s="705"/>
      <c r="GH54" s="705"/>
      <c r="GI54" s="705"/>
      <c r="GJ54" s="705"/>
      <c r="GK54" s="705"/>
      <c r="GL54" s="705"/>
      <c r="GM54" s="705"/>
      <c r="GN54" s="705"/>
      <c r="GO54" s="705"/>
      <c r="GP54" s="705"/>
      <c r="GQ54" s="705"/>
      <c r="GR54" s="705"/>
      <c r="GS54" s="705"/>
      <c r="GT54" s="705"/>
      <c r="GU54" s="705"/>
      <c r="GV54" s="705"/>
      <c r="GW54" s="705"/>
      <c r="GX54" s="705"/>
      <c r="GY54" s="705"/>
      <c r="GZ54" s="705"/>
      <c r="HA54" s="705"/>
      <c r="HB54" s="705"/>
      <c r="HC54" s="705"/>
      <c r="HD54" s="705"/>
    </row>
    <row r="55" spans="1:212" ht="13" thickBot="1">
      <c r="A55" s="135" t="s">
        <v>388</v>
      </c>
      <c r="B55" s="136">
        <f>(B54-B4)/B4</f>
        <v>0.21364009860312241</v>
      </c>
      <c r="C55" s="88"/>
      <c r="BA55" s="764">
        <f t="shared" si="124"/>
        <v>3.0000000000000027E-3</v>
      </c>
      <c r="BB55" s="764">
        <f t="shared" si="124"/>
        <v>1.2399999999999994E-2</v>
      </c>
      <c r="BC55" s="764">
        <f t="shared" si="124"/>
        <v>2.1400000000000002E-2</v>
      </c>
      <c r="BD55" s="763"/>
      <c r="CP55" s="705"/>
      <c r="CQ55" s="705"/>
      <c r="CR55" s="705"/>
      <c r="CS55" s="705"/>
      <c r="CT55" s="705"/>
      <c r="CU55" s="705"/>
      <c r="CV55" s="705"/>
      <c r="CW55" s="705"/>
      <c r="CX55" s="705"/>
      <c r="CY55" s="705"/>
      <c r="CZ55" s="705"/>
      <c r="DA55" s="705"/>
      <c r="DB55" s="705"/>
      <c r="DC55" s="705"/>
      <c r="DD55" s="705"/>
      <c r="DE55" s="705"/>
      <c r="DF55" s="705"/>
      <c r="DG55" s="705"/>
      <c r="DH55" s="705"/>
      <c r="DI55" s="705"/>
      <c r="DJ55" s="705"/>
      <c r="DK55" s="705"/>
      <c r="DL55" s="705"/>
      <c r="DM55" s="705"/>
      <c r="DN55" s="705"/>
      <c r="DO55" s="705"/>
      <c r="DP55" s="705"/>
      <c r="DQ55" s="705"/>
      <c r="DR55" s="705"/>
      <c r="DS55" s="705"/>
      <c r="DT55" s="705"/>
      <c r="DU55" s="705"/>
      <c r="DV55" s="705"/>
      <c r="DW55" s="705"/>
      <c r="DX55" s="705"/>
      <c r="DY55" s="705"/>
      <c r="DZ55" s="705"/>
      <c r="EA55" s="705"/>
      <c r="EB55" s="705"/>
      <c r="EC55" s="705"/>
      <c r="ED55" s="705"/>
      <c r="EE55" s="705"/>
      <c r="EF55" s="705"/>
      <c r="EG55" s="705"/>
      <c r="EH55" s="705"/>
      <c r="EI55" s="705"/>
      <c r="EJ55" s="705"/>
      <c r="EK55" s="705"/>
      <c r="EL55" s="705"/>
      <c r="EM55" s="705"/>
      <c r="EN55" s="705"/>
      <c r="EO55" s="705"/>
      <c r="EP55" s="705"/>
      <c r="EQ55" s="705"/>
      <c r="ER55" s="705"/>
      <c r="ES55" s="705"/>
      <c r="ET55" s="705"/>
      <c r="EU55" s="705"/>
      <c r="EV55" s="705"/>
      <c r="EW55" s="705"/>
      <c r="EX55" s="705"/>
      <c r="EY55" s="705"/>
      <c r="EZ55" s="705"/>
      <c r="FA55" s="705"/>
      <c r="FB55" s="705"/>
      <c r="FC55" s="705"/>
      <c r="FD55" s="705"/>
      <c r="FE55" s="705"/>
      <c r="FF55" s="705"/>
      <c r="FG55" s="705"/>
      <c r="FH55" s="705"/>
      <c r="FI55" s="705"/>
      <c r="FJ55" s="705"/>
      <c r="FK55" s="705"/>
      <c r="FL55" s="705"/>
      <c r="FM55" s="705"/>
      <c r="FN55" s="705"/>
      <c r="FO55" s="705"/>
      <c r="FP55" s="705"/>
      <c r="FQ55" s="705"/>
      <c r="FR55" s="705"/>
      <c r="FS55" s="705"/>
      <c r="FT55" s="705"/>
      <c r="FU55" s="705"/>
      <c r="FV55" s="705"/>
      <c r="FW55" s="705"/>
      <c r="FX55" s="705"/>
      <c r="FY55" s="705"/>
      <c r="FZ55" s="705"/>
      <c r="GA55" s="705"/>
      <c r="GB55" s="705"/>
      <c r="GC55" s="705"/>
      <c r="GD55" s="705"/>
      <c r="GE55" s="705"/>
      <c r="GF55" s="705"/>
      <c r="GG55" s="705"/>
      <c r="GH55" s="705"/>
      <c r="GI55" s="705"/>
      <c r="GJ55" s="705"/>
      <c r="GK55" s="705"/>
      <c r="GL55" s="705"/>
      <c r="GM55" s="705"/>
      <c r="GN55" s="705"/>
      <c r="GO55" s="705"/>
      <c r="GP55" s="705"/>
      <c r="GQ55" s="705"/>
      <c r="GR55" s="705"/>
      <c r="GS55" s="705"/>
      <c r="GT55" s="705"/>
      <c r="GU55" s="705"/>
      <c r="GV55" s="705"/>
      <c r="GW55" s="705"/>
      <c r="GX55" s="705"/>
      <c r="GY55" s="705"/>
      <c r="GZ55" s="705"/>
      <c r="HA55" s="705"/>
      <c r="HB55" s="705"/>
      <c r="HC55" s="705"/>
      <c r="HD55" s="705"/>
    </row>
    <row r="56" spans="1:212" s="33" customFormat="1" ht="13" thickBot="1">
      <c r="A56" s="385"/>
      <c r="B56" s="386"/>
      <c r="C56" s="390" t="s">
        <v>618</v>
      </c>
      <c r="D56" s="391"/>
      <c r="E56" s="391"/>
      <c r="F56" s="391"/>
      <c r="G56" s="391"/>
      <c r="H56" s="391"/>
      <c r="I56" s="391"/>
      <c r="J56" s="391"/>
      <c r="K56" s="391"/>
      <c r="L56" s="391"/>
      <c r="M56" s="391"/>
      <c r="N56" s="391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764">
        <f t="shared" si="124"/>
        <v>-2.6200000000000223E-2</v>
      </c>
      <c r="BB56" s="764">
        <f t="shared" si="124"/>
        <v>-1.8400000000000194E-2</v>
      </c>
      <c r="BC56" s="764">
        <f t="shared" si="124"/>
        <v>1.5000000000000568E-3</v>
      </c>
      <c r="BD56" s="763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 s="385" t="s">
        <v>619</v>
      </c>
      <c r="CE56" s="394"/>
      <c r="CF56" s="394"/>
      <c r="CG56" s="394"/>
      <c r="CH56" s="394"/>
      <c r="CI56" s="394"/>
      <c r="CJ56" s="394"/>
      <c r="CK56" s="394"/>
      <c r="CL56" s="394"/>
      <c r="CM56" s="394"/>
      <c r="CN56" s="394"/>
      <c r="CO56" s="394"/>
      <c r="CP56" s="708"/>
      <c r="CQ56" s="708"/>
      <c r="CR56" s="708"/>
      <c r="CS56" s="708"/>
      <c r="CT56" s="708"/>
      <c r="CU56" s="708"/>
      <c r="CV56" s="708"/>
      <c r="CW56" s="708"/>
      <c r="CX56" s="708"/>
      <c r="CY56" s="708"/>
      <c r="CZ56" s="708"/>
      <c r="DA56" s="708"/>
      <c r="DB56" s="708"/>
      <c r="DC56" s="708"/>
      <c r="DD56" s="708"/>
      <c r="DE56" s="708"/>
      <c r="DF56" s="708"/>
      <c r="DG56" s="708"/>
      <c r="DH56" s="708"/>
      <c r="DI56" s="708"/>
      <c r="DJ56" s="708"/>
      <c r="DK56" s="708"/>
      <c r="DL56" s="708"/>
      <c r="DM56" s="708"/>
      <c r="DN56" s="708"/>
      <c r="DO56" s="708"/>
      <c r="DP56" s="708"/>
      <c r="DQ56" s="708"/>
      <c r="DR56" s="708"/>
      <c r="DS56" s="708"/>
      <c r="DT56" s="708"/>
      <c r="DU56" s="708"/>
      <c r="DV56" s="708"/>
      <c r="DW56" s="708"/>
      <c r="DX56" s="708"/>
      <c r="DY56" s="708"/>
      <c r="DZ56" s="708"/>
      <c r="EA56" s="708"/>
      <c r="EB56" s="708"/>
      <c r="EC56" s="708"/>
      <c r="ED56" s="708"/>
      <c r="EE56" s="708"/>
      <c r="EF56" s="708"/>
      <c r="EG56" s="708"/>
      <c r="EH56" s="708"/>
      <c r="EI56" s="708"/>
      <c r="EJ56" s="708"/>
      <c r="EK56" s="708"/>
      <c r="EL56" s="708"/>
      <c r="EM56" s="708"/>
      <c r="EN56" s="708"/>
      <c r="EO56" s="708"/>
      <c r="EP56" s="708"/>
      <c r="EQ56" s="708"/>
      <c r="ER56" s="708"/>
      <c r="ES56" s="708"/>
      <c r="ET56" s="708"/>
      <c r="EU56" s="708"/>
      <c r="EV56" s="708"/>
      <c r="EW56" s="708"/>
      <c r="EX56" s="708"/>
      <c r="EY56" s="708"/>
      <c r="EZ56" s="708"/>
      <c r="FA56" s="708"/>
      <c r="FB56" s="708"/>
      <c r="FC56" s="708"/>
      <c r="FD56" s="708"/>
      <c r="FE56" s="708"/>
      <c r="FF56" s="708"/>
      <c r="FG56" s="708"/>
      <c r="FH56" s="708"/>
      <c r="FI56" s="708"/>
      <c r="FJ56" s="708"/>
      <c r="FK56" s="708"/>
      <c r="FL56" s="708"/>
      <c r="FM56" s="708"/>
      <c r="FN56" s="708"/>
      <c r="FO56" s="708"/>
      <c r="FP56" s="708"/>
      <c r="FQ56" s="708"/>
      <c r="FR56" s="708"/>
      <c r="FS56" s="708"/>
      <c r="FT56" s="708"/>
      <c r="FU56" s="708"/>
      <c r="FV56" s="708"/>
      <c r="FW56" s="708"/>
      <c r="FX56" s="708"/>
      <c r="FY56" s="708"/>
      <c r="FZ56" s="708"/>
      <c r="GA56" s="708"/>
      <c r="GB56" s="708"/>
      <c r="GC56" s="708"/>
      <c r="GD56" s="708"/>
      <c r="GE56" s="708"/>
      <c r="GF56" s="708"/>
      <c r="GG56" s="708"/>
      <c r="GH56" s="708"/>
      <c r="GI56" s="708"/>
      <c r="GJ56" s="708"/>
      <c r="GK56" s="708"/>
      <c r="GL56" s="708"/>
      <c r="GM56" s="708"/>
      <c r="GN56" s="708"/>
      <c r="GO56" s="708"/>
      <c r="GP56" s="708"/>
      <c r="GQ56" s="708"/>
      <c r="GR56" s="708"/>
      <c r="GS56" s="708"/>
      <c r="GT56" s="708"/>
      <c r="GU56" s="708"/>
      <c r="GV56" s="708"/>
      <c r="GW56" s="708"/>
      <c r="GX56" s="708"/>
      <c r="GY56" s="708"/>
      <c r="GZ56" s="708"/>
      <c r="HA56" s="708"/>
      <c r="HB56" s="708"/>
      <c r="HC56" s="708"/>
      <c r="HD56" s="708"/>
    </row>
    <row r="57" spans="1:212" ht="13" thickBot="1">
      <c r="A57" s="1253" t="s">
        <v>637</v>
      </c>
      <c r="B57" s="1265"/>
      <c r="C57" s="253" t="s">
        <v>682</v>
      </c>
      <c r="D57" s="252" t="s">
        <v>532</v>
      </c>
      <c r="E57" s="252" t="s">
        <v>680</v>
      </c>
      <c r="F57" s="252" t="s">
        <v>679</v>
      </c>
      <c r="G57" s="252" t="s">
        <v>413</v>
      </c>
      <c r="H57" s="252" t="s">
        <v>533</v>
      </c>
      <c r="I57" s="711" t="s">
        <v>719</v>
      </c>
      <c r="J57" s="711" t="s">
        <v>147</v>
      </c>
      <c r="K57" s="711" t="s">
        <v>697</v>
      </c>
      <c r="L57" s="711" t="s">
        <v>607</v>
      </c>
      <c r="M57" s="711" t="s">
        <v>534</v>
      </c>
      <c r="N57" s="711" t="s">
        <v>146</v>
      </c>
      <c r="O57">
        <v>516</v>
      </c>
      <c r="P57">
        <v>544</v>
      </c>
      <c r="Q57">
        <v>567</v>
      </c>
      <c r="R57">
        <v>534</v>
      </c>
      <c r="S57">
        <v>556</v>
      </c>
      <c r="T57">
        <v>514</v>
      </c>
      <c r="U57">
        <v>552</v>
      </c>
      <c r="V57">
        <v>535</v>
      </c>
      <c r="W57">
        <v>542</v>
      </c>
      <c r="X57">
        <v>549</v>
      </c>
      <c r="Y57">
        <v>522</v>
      </c>
      <c r="Z57">
        <v>526</v>
      </c>
      <c r="AA57">
        <v>525</v>
      </c>
      <c r="AB57">
        <v>548</v>
      </c>
      <c r="AC57">
        <v>537</v>
      </c>
      <c r="AD57">
        <v>557</v>
      </c>
      <c r="AE57">
        <v>530</v>
      </c>
      <c r="AF57">
        <v>564</v>
      </c>
      <c r="AG57">
        <v>551</v>
      </c>
      <c r="AH57">
        <v>523</v>
      </c>
      <c r="AI57">
        <v>565</v>
      </c>
      <c r="AJ57">
        <v>558</v>
      </c>
      <c r="BC57" s="764"/>
      <c r="CD57" s="35" t="str">
        <f t="shared" ref="CD57:CO57" si="125">C57</f>
        <v>507</v>
      </c>
      <c r="CE57" s="36" t="str">
        <f t="shared" si="125"/>
        <v>508</v>
      </c>
      <c r="CF57" s="36" t="str">
        <f t="shared" si="125"/>
        <v>505</v>
      </c>
      <c r="CG57" s="36" t="str">
        <f t="shared" si="125"/>
        <v>504</v>
      </c>
      <c r="CH57" s="36" t="str">
        <f t="shared" si="125"/>
        <v>509</v>
      </c>
      <c r="CI57" s="36" t="str">
        <f t="shared" si="125"/>
        <v>510</v>
      </c>
      <c r="CJ57" s="36" t="str">
        <f t="shared" si="125"/>
        <v>561</v>
      </c>
      <c r="CK57" s="36" t="str">
        <f t="shared" si="125"/>
        <v>554</v>
      </c>
      <c r="CL57" s="36" t="str">
        <f t="shared" si="125"/>
        <v>570</v>
      </c>
      <c r="CM57" s="36" t="str">
        <f t="shared" si="125"/>
        <v>518</v>
      </c>
      <c r="CN57" s="36" t="str">
        <f t="shared" si="125"/>
        <v>520</v>
      </c>
      <c r="CO57" s="36" t="str">
        <f t="shared" si="125"/>
        <v>553</v>
      </c>
      <c r="CP57" s="36">
        <f t="shared" ref="CP57:DG57" si="126">O57</f>
        <v>516</v>
      </c>
      <c r="CQ57" s="36">
        <f t="shared" si="126"/>
        <v>544</v>
      </c>
      <c r="CR57" s="36">
        <f t="shared" si="126"/>
        <v>567</v>
      </c>
      <c r="CS57" s="36">
        <f t="shared" si="126"/>
        <v>534</v>
      </c>
      <c r="CT57" s="36">
        <f t="shared" si="126"/>
        <v>556</v>
      </c>
      <c r="CU57" s="36">
        <f t="shared" si="126"/>
        <v>514</v>
      </c>
      <c r="CV57" s="36">
        <f t="shared" si="126"/>
        <v>552</v>
      </c>
      <c r="CW57" s="36">
        <f t="shared" si="126"/>
        <v>535</v>
      </c>
      <c r="CX57" s="36">
        <f t="shared" si="126"/>
        <v>542</v>
      </c>
      <c r="CY57" s="36">
        <f t="shared" si="126"/>
        <v>549</v>
      </c>
      <c r="CZ57" s="36">
        <f t="shared" si="126"/>
        <v>522</v>
      </c>
      <c r="DA57" s="36">
        <f t="shared" si="126"/>
        <v>526</v>
      </c>
      <c r="DB57" s="36">
        <f t="shared" si="126"/>
        <v>525</v>
      </c>
      <c r="DC57" s="36">
        <f t="shared" si="126"/>
        <v>548</v>
      </c>
      <c r="DD57" s="36">
        <f t="shared" si="126"/>
        <v>537</v>
      </c>
      <c r="DE57" s="36">
        <f t="shared" si="126"/>
        <v>557</v>
      </c>
      <c r="DF57" s="36">
        <f t="shared" si="126"/>
        <v>530</v>
      </c>
      <c r="DG57" s="36">
        <f t="shared" si="126"/>
        <v>564</v>
      </c>
      <c r="DH57" s="36">
        <f>AJ57</f>
        <v>558</v>
      </c>
      <c r="DI57" s="36">
        <f>AG57</f>
        <v>551</v>
      </c>
      <c r="DJ57" s="36">
        <f>AH57</f>
        <v>523</v>
      </c>
      <c r="DK57" s="36">
        <f>AI57</f>
        <v>565</v>
      </c>
      <c r="DL57" s="36" t="e">
        <f>#REF!</f>
        <v>#REF!</v>
      </c>
      <c r="DM57" s="36">
        <f t="shared" ref="DM57:DZ57" si="127">AK57</f>
        <v>0</v>
      </c>
      <c r="DN57" s="36">
        <f t="shared" si="127"/>
        <v>0</v>
      </c>
      <c r="DO57" s="36">
        <f t="shared" si="127"/>
        <v>0</v>
      </c>
      <c r="DP57" s="36">
        <f t="shared" si="127"/>
        <v>0</v>
      </c>
      <c r="DQ57" s="36">
        <f t="shared" si="127"/>
        <v>0</v>
      </c>
      <c r="DR57" s="36">
        <f t="shared" si="127"/>
        <v>0</v>
      </c>
      <c r="DS57" s="36">
        <f t="shared" si="127"/>
        <v>0</v>
      </c>
      <c r="DT57" s="36">
        <f t="shared" si="127"/>
        <v>0</v>
      </c>
      <c r="DU57" s="36">
        <f t="shared" si="127"/>
        <v>0</v>
      </c>
      <c r="DV57" s="36">
        <f t="shared" si="127"/>
        <v>0</v>
      </c>
      <c r="DW57" s="36">
        <f t="shared" si="127"/>
        <v>0</v>
      </c>
      <c r="DX57" s="36">
        <f t="shared" si="127"/>
        <v>0</v>
      </c>
      <c r="DY57" s="36">
        <f t="shared" si="127"/>
        <v>0</v>
      </c>
      <c r="DZ57" s="36">
        <f t="shared" si="127"/>
        <v>0</v>
      </c>
      <c r="EA57" s="36">
        <f>AY52</f>
        <v>0</v>
      </c>
      <c r="EB57" s="36">
        <f>AZ52</f>
        <v>0</v>
      </c>
      <c r="EC57" s="36">
        <f>BA57</f>
        <v>0</v>
      </c>
      <c r="ED57" s="36">
        <f>BB57</f>
        <v>0</v>
      </c>
      <c r="EE57" s="36">
        <f>BC57</f>
        <v>0</v>
      </c>
      <c r="EF57" s="36">
        <f t="shared" ref="EF57:FA57" si="128">BE57</f>
        <v>0</v>
      </c>
      <c r="EG57" s="36">
        <f t="shared" si="128"/>
        <v>0</v>
      </c>
      <c r="EH57" s="36">
        <f t="shared" si="128"/>
        <v>0</v>
      </c>
      <c r="EI57" s="36">
        <f t="shared" si="128"/>
        <v>0</v>
      </c>
      <c r="EJ57" s="36">
        <f t="shared" si="128"/>
        <v>0</v>
      </c>
      <c r="EK57" s="36">
        <f t="shared" si="128"/>
        <v>0</v>
      </c>
      <c r="EL57" s="36">
        <f t="shared" si="128"/>
        <v>0</v>
      </c>
      <c r="EM57" s="36">
        <f t="shared" si="128"/>
        <v>0</v>
      </c>
      <c r="EN57" s="36">
        <f t="shared" si="128"/>
        <v>0</v>
      </c>
      <c r="EO57" s="36">
        <f t="shared" si="128"/>
        <v>0</v>
      </c>
      <c r="EP57" s="36">
        <f t="shared" si="128"/>
        <v>0</v>
      </c>
      <c r="EQ57" s="36">
        <f t="shared" si="128"/>
        <v>0</v>
      </c>
      <c r="ER57" s="36">
        <f t="shared" si="128"/>
        <v>0</v>
      </c>
      <c r="ES57" s="36">
        <f t="shared" si="128"/>
        <v>0</v>
      </c>
      <c r="ET57" s="36">
        <f t="shared" si="128"/>
        <v>0</v>
      </c>
      <c r="EU57" s="36">
        <f t="shared" si="128"/>
        <v>0</v>
      </c>
      <c r="EV57" s="36">
        <f t="shared" si="128"/>
        <v>0</v>
      </c>
      <c r="EW57" s="36">
        <f t="shared" si="128"/>
        <v>0</v>
      </c>
      <c r="EX57" s="36">
        <f t="shared" si="128"/>
        <v>0</v>
      </c>
      <c r="EY57" s="36">
        <f t="shared" si="128"/>
        <v>0</v>
      </c>
      <c r="EZ57" s="36">
        <f t="shared" si="128"/>
        <v>0</v>
      </c>
      <c r="FA57" s="36">
        <f t="shared" si="128"/>
        <v>0</v>
      </c>
      <c r="FB57" s="36">
        <f t="shared" ref="FB57:HD57" si="129">CA57</f>
        <v>0</v>
      </c>
      <c r="FC57" s="36">
        <f t="shared" si="129"/>
        <v>0</v>
      </c>
      <c r="FD57" s="36">
        <f t="shared" si="129"/>
        <v>0</v>
      </c>
      <c r="FE57" s="36" t="str">
        <f t="shared" si="129"/>
        <v>507</v>
      </c>
      <c r="FF57" s="36" t="str">
        <f t="shared" si="129"/>
        <v>508</v>
      </c>
      <c r="FG57" s="36" t="str">
        <f t="shared" si="129"/>
        <v>505</v>
      </c>
      <c r="FH57" s="36" t="str">
        <f t="shared" si="129"/>
        <v>504</v>
      </c>
      <c r="FI57" s="36" t="str">
        <f t="shared" si="129"/>
        <v>509</v>
      </c>
      <c r="FJ57" s="36" t="str">
        <f t="shared" si="129"/>
        <v>510</v>
      </c>
      <c r="FK57" s="36" t="str">
        <f t="shared" si="129"/>
        <v>561</v>
      </c>
      <c r="FL57" s="36" t="str">
        <f t="shared" si="129"/>
        <v>554</v>
      </c>
      <c r="FM57" s="36" t="str">
        <f t="shared" si="129"/>
        <v>570</v>
      </c>
      <c r="FN57" s="36" t="str">
        <f t="shared" si="129"/>
        <v>518</v>
      </c>
      <c r="FO57" s="36" t="str">
        <f t="shared" si="129"/>
        <v>520</v>
      </c>
      <c r="FP57" s="36" t="str">
        <f t="shared" si="129"/>
        <v>553</v>
      </c>
      <c r="FQ57" s="36">
        <f t="shared" si="129"/>
        <v>516</v>
      </c>
      <c r="FR57" s="36">
        <f t="shared" si="129"/>
        <v>544</v>
      </c>
      <c r="FS57" s="36">
        <f t="shared" si="129"/>
        <v>567</v>
      </c>
      <c r="FT57" s="36">
        <f t="shared" si="129"/>
        <v>534</v>
      </c>
      <c r="FU57" s="36">
        <f t="shared" si="129"/>
        <v>556</v>
      </c>
      <c r="FV57" s="36">
        <f t="shared" si="129"/>
        <v>514</v>
      </c>
      <c r="FW57" s="36">
        <f t="shared" si="129"/>
        <v>552</v>
      </c>
      <c r="FX57" s="36">
        <f t="shared" si="129"/>
        <v>535</v>
      </c>
      <c r="FY57" s="36">
        <f t="shared" si="129"/>
        <v>542</v>
      </c>
      <c r="FZ57" s="36">
        <f t="shared" si="129"/>
        <v>549</v>
      </c>
      <c r="GA57" s="36">
        <f t="shared" si="129"/>
        <v>522</v>
      </c>
      <c r="GB57" s="36">
        <f t="shared" si="129"/>
        <v>526</v>
      </c>
      <c r="GC57" s="36">
        <f t="shared" si="129"/>
        <v>525</v>
      </c>
      <c r="GD57" s="36">
        <f t="shared" si="129"/>
        <v>548</v>
      </c>
      <c r="GE57" s="36">
        <f t="shared" si="129"/>
        <v>537</v>
      </c>
      <c r="GF57" s="36">
        <f t="shared" si="129"/>
        <v>557</v>
      </c>
      <c r="GG57" s="36">
        <f t="shared" si="129"/>
        <v>530</v>
      </c>
      <c r="GH57" s="36">
        <f t="shared" si="129"/>
        <v>564</v>
      </c>
      <c r="GI57" s="36">
        <f t="shared" si="129"/>
        <v>558</v>
      </c>
      <c r="GJ57" s="36">
        <f t="shared" si="129"/>
        <v>551</v>
      </c>
      <c r="GK57" s="36">
        <f t="shared" si="129"/>
        <v>523</v>
      </c>
      <c r="GL57" s="36">
        <f t="shared" si="129"/>
        <v>565</v>
      </c>
      <c r="GM57" s="36" t="e">
        <f t="shared" si="129"/>
        <v>#REF!</v>
      </c>
      <c r="GN57" s="36">
        <f t="shared" si="129"/>
        <v>0</v>
      </c>
      <c r="GO57" s="36">
        <f t="shared" si="129"/>
        <v>0</v>
      </c>
      <c r="GP57" s="36">
        <f t="shared" si="129"/>
        <v>0</v>
      </c>
      <c r="GQ57" s="36">
        <f t="shared" si="129"/>
        <v>0</v>
      </c>
      <c r="GR57" s="36">
        <f t="shared" si="129"/>
        <v>0</v>
      </c>
      <c r="GS57" s="36">
        <f t="shared" si="129"/>
        <v>0</v>
      </c>
      <c r="GT57" s="36">
        <f t="shared" si="129"/>
        <v>0</v>
      </c>
      <c r="GU57" s="36">
        <f t="shared" si="129"/>
        <v>0</v>
      </c>
      <c r="GV57" s="36">
        <f t="shared" si="129"/>
        <v>0</v>
      </c>
      <c r="GW57" s="36">
        <f t="shared" si="129"/>
        <v>0</v>
      </c>
      <c r="GX57" s="36">
        <f t="shared" si="129"/>
        <v>0</v>
      </c>
      <c r="GY57" s="36">
        <f t="shared" si="129"/>
        <v>0</v>
      </c>
      <c r="GZ57" s="36">
        <f t="shared" si="129"/>
        <v>0</v>
      </c>
      <c r="HA57" s="36">
        <f t="shared" si="129"/>
        <v>0</v>
      </c>
      <c r="HB57" s="36">
        <f t="shared" si="129"/>
        <v>0</v>
      </c>
      <c r="HC57" s="36">
        <f t="shared" si="129"/>
        <v>0</v>
      </c>
      <c r="HD57" s="36">
        <f t="shared" si="129"/>
        <v>0</v>
      </c>
    </row>
    <row r="58" spans="1:212">
      <c r="A58" s="1255" t="s">
        <v>470</v>
      </c>
      <c r="B58" s="1261"/>
      <c r="C58" s="156">
        <v>2.5043000000000002</v>
      </c>
      <c r="D58" s="156">
        <v>2.5017</v>
      </c>
      <c r="E58" s="156">
        <v>2.4859</v>
      </c>
      <c r="F58" s="156">
        <v>2.5150000000000001</v>
      </c>
      <c r="G58" s="156">
        <v>2.5032999999999999</v>
      </c>
      <c r="H58" s="156">
        <v>2.5154999999999998</v>
      </c>
      <c r="I58" s="362">
        <v>2.5188000000000001</v>
      </c>
      <c r="J58" s="362">
        <v>2.5276999999999998</v>
      </c>
      <c r="K58" s="362">
        <v>2.5203000000000002</v>
      </c>
      <c r="L58" s="362">
        <v>2.5253000000000001</v>
      </c>
      <c r="M58" s="362">
        <v>2.5116999999999998</v>
      </c>
      <c r="N58" s="362">
        <v>2.5108000000000001</v>
      </c>
      <c r="O58" s="362">
        <v>2.5036999999999998</v>
      </c>
      <c r="P58" s="362">
        <v>2.5110999999999999</v>
      </c>
      <c r="Q58" s="714">
        <v>2.5036999999999998</v>
      </c>
      <c r="R58" s="362">
        <v>2.5236000000000001</v>
      </c>
      <c r="S58" s="362">
        <v>2.4996</v>
      </c>
      <c r="T58" s="362">
        <v>2.5156000000000001</v>
      </c>
      <c r="U58" s="362">
        <v>2.4903</v>
      </c>
      <c r="V58" s="362">
        <v>2.4986999999999999</v>
      </c>
      <c r="W58" s="362">
        <v>2.5051000000000001</v>
      </c>
      <c r="X58" s="362">
        <v>2.5114000000000001</v>
      </c>
      <c r="Y58" s="362">
        <v>2.5116999999999998</v>
      </c>
      <c r="Z58" s="362">
        <v>2.5143</v>
      </c>
      <c r="AA58" s="362">
        <v>2.5028000000000001</v>
      </c>
      <c r="AB58" s="362">
        <v>2.5116999999999998</v>
      </c>
      <c r="AC58" s="362">
        <v>2.5131000000000001</v>
      </c>
      <c r="AD58" s="362">
        <v>2.5137999999999998</v>
      </c>
      <c r="AE58" s="1">
        <v>2.4952999999999999</v>
      </c>
      <c r="AF58" s="362">
        <v>2.5082</v>
      </c>
      <c r="AG58" s="362">
        <v>2.5164</v>
      </c>
      <c r="AH58" s="362">
        <v>2.5085000000000002</v>
      </c>
      <c r="AI58" s="362">
        <v>2.5190000000000001</v>
      </c>
      <c r="AJ58" s="362">
        <v>2.5222000000000002</v>
      </c>
      <c r="CD58" s="38">
        <f t="shared" ref="CD58:CO61" si="130">C58*25.4</f>
        <v>63.609220000000001</v>
      </c>
      <c r="CE58" s="39">
        <f t="shared" si="130"/>
        <v>63.54318</v>
      </c>
      <c r="CF58" s="39">
        <f t="shared" si="130"/>
        <v>63.141859999999994</v>
      </c>
      <c r="CG58" s="39">
        <f t="shared" si="130"/>
        <v>63.881</v>
      </c>
      <c r="CH58" s="39">
        <f t="shared" si="130"/>
        <v>63.583819999999996</v>
      </c>
      <c r="CI58" s="39">
        <f t="shared" si="130"/>
        <v>63.893699999999995</v>
      </c>
      <c r="CJ58" s="39">
        <f t="shared" si="130"/>
        <v>63.977519999999998</v>
      </c>
      <c r="CK58" s="39">
        <f t="shared" si="130"/>
        <v>64.203579999999988</v>
      </c>
      <c r="CL58" s="39">
        <f t="shared" si="130"/>
        <v>64.015619999999998</v>
      </c>
      <c r="CM58" s="39">
        <f t="shared" si="130"/>
        <v>64.142619999999994</v>
      </c>
      <c r="CN58" s="39">
        <f t="shared" si="130"/>
        <v>63.79717999999999</v>
      </c>
      <c r="CO58" s="39">
        <f t="shared" si="130"/>
        <v>63.774320000000003</v>
      </c>
      <c r="CP58" s="39">
        <f t="shared" ref="CP58:CZ61" si="131">O58*25.4</f>
        <v>63.593979999999995</v>
      </c>
      <c r="CQ58" s="39">
        <f t="shared" si="131"/>
        <v>63.781939999999992</v>
      </c>
      <c r="CR58" s="39">
        <f t="shared" si="131"/>
        <v>63.593979999999995</v>
      </c>
      <c r="CS58" s="39">
        <f t="shared" si="131"/>
        <v>64.099440000000001</v>
      </c>
      <c r="CT58" s="39">
        <f t="shared" si="131"/>
        <v>63.489840000000001</v>
      </c>
      <c r="CU58" s="39">
        <f t="shared" si="131"/>
        <v>63.896239999999999</v>
      </c>
      <c r="CV58" s="39">
        <f t="shared" si="131"/>
        <v>63.253619999999998</v>
      </c>
      <c r="CW58" s="39">
        <f t="shared" si="131"/>
        <v>63.466979999999992</v>
      </c>
      <c r="CX58" s="39">
        <f t="shared" si="131"/>
        <v>63.629539999999999</v>
      </c>
      <c r="CY58" s="39">
        <f t="shared" si="131"/>
        <v>63.789560000000002</v>
      </c>
      <c r="CZ58" s="39">
        <f t="shared" si="131"/>
        <v>63.79717999999999</v>
      </c>
      <c r="DA58" s="39" t="e">
        <f>#REF!*25.4</f>
        <v>#REF!</v>
      </c>
      <c r="DB58" s="39">
        <f t="shared" ref="DB58:DG61" si="132">AA58*25.4</f>
        <v>63.571120000000001</v>
      </c>
      <c r="DC58" s="39">
        <f t="shared" si="132"/>
        <v>63.79717999999999</v>
      </c>
      <c r="DD58" s="39">
        <f t="shared" si="132"/>
        <v>63.832740000000001</v>
      </c>
      <c r="DE58" s="39">
        <f t="shared" si="132"/>
        <v>63.850519999999989</v>
      </c>
      <c r="DF58" s="39">
        <f t="shared" si="132"/>
        <v>63.380619999999993</v>
      </c>
      <c r="DG58" s="39">
        <f t="shared" si="132"/>
        <v>63.708279999999995</v>
      </c>
      <c r="DH58" s="39">
        <f>AJ58*25.4</f>
        <v>64.063879999999997</v>
      </c>
      <c r="DI58" s="39">
        <f t="shared" ref="DI58:DK61" si="133">AG58*25.4</f>
        <v>63.916559999999997</v>
      </c>
      <c r="DJ58" s="39">
        <f t="shared" si="133"/>
        <v>63.715899999999998</v>
      </c>
      <c r="DK58" s="39">
        <f t="shared" si="133"/>
        <v>63.982599999999998</v>
      </c>
      <c r="DL58" s="39" t="e">
        <f>#REF!*25.4</f>
        <v>#REF!</v>
      </c>
      <c r="DM58" s="39">
        <f t="shared" ref="DM58:DZ61" si="134">AK58*25.4</f>
        <v>0</v>
      </c>
      <c r="DN58" s="39">
        <f t="shared" si="134"/>
        <v>0</v>
      </c>
      <c r="DO58" s="39">
        <f t="shared" si="134"/>
        <v>0</v>
      </c>
      <c r="DP58" s="39">
        <f t="shared" si="134"/>
        <v>0</v>
      </c>
      <c r="DQ58" s="39">
        <f t="shared" si="134"/>
        <v>0</v>
      </c>
      <c r="DR58" s="39">
        <f t="shared" si="134"/>
        <v>0</v>
      </c>
      <c r="DS58" s="39">
        <f t="shared" si="134"/>
        <v>0</v>
      </c>
      <c r="DT58" s="39">
        <f t="shared" si="134"/>
        <v>0</v>
      </c>
      <c r="DU58" s="39">
        <f t="shared" si="134"/>
        <v>0</v>
      </c>
      <c r="DV58" s="39">
        <f t="shared" si="134"/>
        <v>0</v>
      </c>
      <c r="DW58" s="39">
        <f t="shared" si="134"/>
        <v>0</v>
      </c>
      <c r="DX58" s="39">
        <f t="shared" si="134"/>
        <v>0</v>
      </c>
      <c r="DY58" s="39">
        <f t="shared" si="134"/>
        <v>0</v>
      </c>
      <c r="DZ58" s="39">
        <f t="shared" si="134"/>
        <v>0</v>
      </c>
      <c r="EA58" s="39">
        <f t="shared" ref="EA58:EB61" si="135">AY53*25.4</f>
        <v>0</v>
      </c>
      <c r="EB58" s="39">
        <f t="shared" si="135"/>
        <v>0</v>
      </c>
      <c r="EC58" s="39">
        <f t="shared" ref="EC58:EE61" si="136">BA58*25.4</f>
        <v>0</v>
      </c>
      <c r="ED58" s="39">
        <f t="shared" si="136"/>
        <v>0</v>
      </c>
      <c r="EE58" s="39">
        <f t="shared" si="136"/>
        <v>0</v>
      </c>
      <c r="EF58" s="39">
        <f t="shared" ref="EF58:FA61" si="137">BE58*25.4</f>
        <v>0</v>
      </c>
      <c r="EG58" s="39">
        <f t="shared" si="137"/>
        <v>0</v>
      </c>
      <c r="EH58" s="39">
        <f t="shared" si="137"/>
        <v>0</v>
      </c>
      <c r="EI58" s="39">
        <f t="shared" si="137"/>
        <v>0</v>
      </c>
      <c r="EJ58" s="39">
        <f t="shared" si="137"/>
        <v>0</v>
      </c>
      <c r="EK58" s="39">
        <f t="shared" si="137"/>
        <v>0</v>
      </c>
      <c r="EL58" s="39">
        <f t="shared" si="137"/>
        <v>0</v>
      </c>
      <c r="EM58" s="39">
        <f t="shared" si="137"/>
        <v>0</v>
      </c>
      <c r="EN58" s="39">
        <f t="shared" si="137"/>
        <v>0</v>
      </c>
      <c r="EO58" s="39">
        <f t="shared" si="137"/>
        <v>0</v>
      </c>
      <c r="EP58" s="39">
        <f t="shared" si="137"/>
        <v>0</v>
      </c>
      <c r="EQ58" s="39">
        <f t="shared" si="137"/>
        <v>0</v>
      </c>
      <c r="ER58" s="39">
        <f t="shared" si="137"/>
        <v>0</v>
      </c>
      <c r="ES58" s="39">
        <f t="shared" si="137"/>
        <v>0</v>
      </c>
      <c r="ET58" s="39">
        <f t="shared" si="137"/>
        <v>0</v>
      </c>
      <c r="EU58" s="39">
        <f t="shared" si="137"/>
        <v>0</v>
      </c>
      <c r="EV58" s="39">
        <f t="shared" si="137"/>
        <v>0</v>
      </c>
      <c r="EW58" s="39">
        <f t="shared" si="137"/>
        <v>0</v>
      </c>
      <c r="EX58" s="39">
        <f t="shared" si="137"/>
        <v>0</v>
      </c>
      <c r="EY58" s="39">
        <f t="shared" si="137"/>
        <v>0</v>
      </c>
      <c r="EZ58" s="39">
        <f t="shared" si="137"/>
        <v>0</v>
      </c>
      <c r="FA58" s="39">
        <f t="shared" si="137"/>
        <v>0</v>
      </c>
      <c r="FB58" s="39">
        <f t="shared" ref="FB58:HD61" si="138">CA58*25.4</f>
        <v>0</v>
      </c>
      <c r="FC58" s="39">
        <f t="shared" si="138"/>
        <v>0</v>
      </c>
      <c r="FD58" s="39">
        <f t="shared" si="138"/>
        <v>0</v>
      </c>
      <c r="FE58" s="39">
        <f t="shared" si="138"/>
        <v>1615.674188</v>
      </c>
      <c r="FF58" s="39">
        <f t="shared" si="138"/>
        <v>1613.996772</v>
      </c>
      <c r="FG58" s="39">
        <f t="shared" si="138"/>
        <v>1603.8032439999997</v>
      </c>
      <c r="FH58" s="39">
        <f t="shared" si="138"/>
        <v>1622.5773999999999</v>
      </c>
      <c r="FI58" s="39">
        <f t="shared" si="138"/>
        <v>1615.0290279999997</v>
      </c>
      <c r="FJ58" s="39">
        <f t="shared" si="138"/>
        <v>1622.8999799999997</v>
      </c>
      <c r="FK58" s="39">
        <f t="shared" si="138"/>
        <v>1625.029008</v>
      </c>
      <c r="FL58" s="39">
        <f t="shared" si="138"/>
        <v>1630.7709319999997</v>
      </c>
      <c r="FM58" s="39">
        <f t="shared" si="138"/>
        <v>1625.9967479999998</v>
      </c>
      <c r="FN58" s="39">
        <f t="shared" si="138"/>
        <v>1629.2225479999997</v>
      </c>
      <c r="FO58" s="39">
        <f t="shared" si="138"/>
        <v>1620.4483719999996</v>
      </c>
      <c r="FP58" s="39">
        <f t="shared" si="138"/>
        <v>1619.8677279999999</v>
      </c>
      <c r="FQ58" s="39">
        <f t="shared" si="138"/>
        <v>1615.2870919999998</v>
      </c>
      <c r="FR58" s="39">
        <f t="shared" si="138"/>
        <v>1620.0612759999997</v>
      </c>
      <c r="FS58" s="39">
        <f t="shared" si="138"/>
        <v>1615.2870919999998</v>
      </c>
      <c r="FT58" s="39">
        <f t="shared" si="138"/>
        <v>1628.1257759999999</v>
      </c>
      <c r="FU58" s="39">
        <f t="shared" si="138"/>
        <v>1612.641936</v>
      </c>
      <c r="FV58" s="39">
        <f t="shared" si="138"/>
        <v>1622.9644959999998</v>
      </c>
      <c r="FW58" s="39">
        <f t="shared" si="138"/>
        <v>1606.641948</v>
      </c>
      <c r="FX58" s="39">
        <f t="shared" si="138"/>
        <v>1612.0612919999996</v>
      </c>
      <c r="FY58" s="39">
        <f t="shared" si="138"/>
        <v>1616.1903159999999</v>
      </c>
      <c r="FZ58" s="39">
        <f t="shared" si="138"/>
        <v>1620.2548239999999</v>
      </c>
      <c r="GA58" s="39">
        <f t="shared" si="138"/>
        <v>1620.4483719999996</v>
      </c>
      <c r="GB58" s="39" t="e">
        <f t="shared" si="138"/>
        <v>#REF!</v>
      </c>
      <c r="GC58" s="39">
        <f t="shared" si="138"/>
        <v>1614.7064479999999</v>
      </c>
      <c r="GD58" s="39">
        <f t="shared" si="138"/>
        <v>1620.4483719999996</v>
      </c>
      <c r="GE58" s="39">
        <f t="shared" si="138"/>
        <v>1621.351596</v>
      </c>
      <c r="GF58" s="39">
        <f t="shared" si="138"/>
        <v>1621.8032079999996</v>
      </c>
      <c r="GG58" s="39">
        <f t="shared" si="138"/>
        <v>1609.8677479999997</v>
      </c>
      <c r="GH58" s="39">
        <f t="shared" si="138"/>
        <v>1618.1903119999997</v>
      </c>
      <c r="GI58" s="39">
        <f t="shared" si="138"/>
        <v>1627.222552</v>
      </c>
      <c r="GJ58" s="39">
        <f t="shared" si="138"/>
        <v>1623.4806239999998</v>
      </c>
      <c r="GK58" s="39">
        <f t="shared" si="138"/>
        <v>1618.3838599999999</v>
      </c>
      <c r="GL58" s="39">
        <f t="shared" si="138"/>
        <v>1625.1580399999998</v>
      </c>
      <c r="GM58" s="39" t="e">
        <f t="shared" si="138"/>
        <v>#REF!</v>
      </c>
      <c r="GN58" s="39">
        <f t="shared" si="138"/>
        <v>0</v>
      </c>
      <c r="GO58" s="39">
        <f t="shared" si="138"/>
        <v>0</v>
      </c>
      <c r="GP58" s="39">
        <f t="shared" si="138"/>
        <v>0</v>
      </c>
      <c r="GQ58" s="39">
        <f t="shared" si="138"/>
        <v>0</v>
      </c>
      <c r="GR58" s="39">
        <f t="shared" si="138"/>
        <v>0</v>
      </c>
      <c r="GS58" s="39">
        <f t="shared" si="138"/>
        <v>0</v>
      </c>
      <c r="GT58" s="39">
        <f t="shared" si="138"/>
        <v>0</v>
      </c>
      <c r="GU58" s="39">
        <f t="shared" si="138"/>
        <v>0</v>
      </c>
      <c r="GV58" s="39">
        <f t="shared" si="138"/>
        <v>0</v>
      </c>
      <c r="GW58" s="39">
        <f t="shared" si="138"/>
        <v>0</v>
      </c>
      <c r="GX58" s="39">
        <f t="shared" si="138"/>
        <v>0</v>
      </c>
      <c r="GY58" s="39">
        <f t="shared" si="138"/>
        <v>0</v>
      </c>
      <c r="GZ58" s="39">
        <f t="shared" si="138"/>
        <v>0</v>
      </c>
      <c r="HA58" s="39">
        <f t="shared" si="138"/>
        <v>0</v>
      </c>
      <c r="HB58" s="39">
        <f t="shared" si="138"/>
        <v>0</v>
      </c>
      <c r="HC58" s="39">
        <f t="shared" si="138"/>
        <v>0</v>
      </c>
      <c r="HD58" s="39">
        <f t="shared" si="138"/>
        <v>0</v>
      </c>
    </row>
    <row r="59" spans="1:212">
      <c r="A59" s="1262" t="s">
        <v>588</v>
      </c>
      <c r="B59" s="1263"/>
      <c r="C59" s="156">
        <v>0.23449999999999999</v>
      </c>
      <c r="D59" s="156">
        <v>0.23180000000000001</v>
      </c>
      <c r="E59" s="156">
        <v>0.2462</v>
      </c>
      <c r="F59" s="156">
        <v>0.28770000000000001</v>
      </c>
      <c r="G59" s="156">
        <v>0.24129999999999999</v>
      </c>
      <c r="H59" s="156">
        <v>0.253</v>
      </c>
      <c r="I59" s="282">
        <v>2.6499999999999999E-2</v>
      </c>
      <c r="J59" s="282">
        <v>0.33069999999999999</v>
      </c>
      <c r="K59" s="282">
        <v>0.1598</v>
      </c>
      <c r="L59" s="282">
        <v>0.29110000000000003</v>
      </c>
      <c r="M59" s="282">
        <v>0.14710000000000001</v>
      </c>
      <c r="N59" s="282">
        <v>0.18579999999999999</v>
      </c>
      <c r="O59" s="282">
        <v>0.1716</v>
      </c>
      <c r="P59" s="282">
        <v>0.3029</v>
      </c>
      <c r="Q59" s="713">
        <v>0.1351</v>
      </c>
      <c r="R59" s="282">
        <v>0.20499999999999999</v>
      </c>
      <c r="S59" s="282">
        <v>0.15079999999999999</v>
      </c>
      <c r="T59" s="282">
        <v>0.2676</v>
      </c>
      <c r="U59" s="282">
        <v>0.13769999999999999</v>
      </c>
      <c r="V59" s="717">
        <v>0.30170000000000002</v>
      </c>
      <c r="W59" s="282">
        <v>0.2472</v>
      </c>
      <c r="X59" s="282">
        <v>0.25</v>
      </c>
      <c r="Y59" s="282">
        <v>0.15690000000000001</v>
      </c>
      <c r="Z59" s="282">
        <v>0.28839999999999999</v>
      </c>
      <c r="AA59" s="282">
        <v>0.16750000000000001</v>
      </c>
      <c r="AB59" s="282">
        <v>0.25009999999999999</v>
      </c>
      <c r="AC59" s="282">
        <v>0.15890000000000001</v>
      </c>
      <c r="AD59" s="282">
        <v>0.18859999999999999</v>
      </c>
      <c r="AE59" s="282">
        <v>0.14799999999999999</v>
      </c>
      <c r="AF59" s="282">
        <v>0.21049999999999999</v>
      </c>
      <c r="AG59" s="362">
        <v>0.2334</v>
      </c>
      <c r="AH59" s="362">
        <v>0.19109999999999999</v>
      </c>
      <c r="AI59" s="362">
        <v>0.22120000000000001</v>
      </c>
      <c r="AJ59" s="362">
        <v>0.18859999999999999</v>
      </c>
      <c r="CD59" s="41">
        <f t="shared" si="130"/>
        <v>5.9562999999999997</v>
      </c>
      <c r="CE59" s="42">
        <f t="shared" si="130"/>
        <v>5.8877199999999998</v>
      </c>
      <c r="CF59" s="42">
        <f t="shared" si="130"/>
        <v>6.2534799999999997</v>
      </c>
      <c r="CG59" s="42">
        <f t="shared" si="130"/>
        <v>7.3075799999999997</v>
      </c>
      <c r="CH59" s="42">
        <f t="shared" si="130"/>
        <v>6.1290199999999997</v>
      </c>
      <c r="CI59" s="42">
        <f t="shared" si="130"/>
        <v>6.4261999999999997</v>
      </c>
      <c r="CJ59" s="42">
        <f t="shared" si="130"/>
        <v>0.67309999999999992</v>
      </c>
      <c r="CK59" s="42">
        <f t="shared" si="130"/>
        <v>8.3997799999999998</v>
      </c>
      <c r="CL59" s="42">
        <f t="shared" si="130"/>
        <v>4.0589199999999996</v>
      </c>
      <c r="CM59" s="42">
        <f t="shared" si="130"/>
        <v>7.3939400000000006</v>
      </c>
      <c r="CN59" s="42">
        <f t="shared" si="130"/>
        <v>3.7363400000000002</v>
      </c>
      <c r="CO59" s="42">
        <f t="shared" si="130"/>
        <v>4.7193199999999997</v>
      </c>
      <c r="CP59" s="42">
        <f t="shared" si="131"/>
        <v>4.3586399999999994</v>
      </c>
      <c r="CQ59" s="42">
        <f t="shared" si="131"/>
        <v>7.6936599999999995</v>
      </c>
      <c r="CR59" s="42">
        <f t="shared" si="131"/>
        <v>3.4315399999999996</v>
      </c>
      <c r="CS59" s="42">
        <f t="shared" si="131"/>
        <v>5.206999999999999</v>
      </c>
      <c r="CT59" s="42">
        <f t="shared" si="131"/>
        <v>3.8303199999999995</v>
      </c>
      <c r="CU59" s="42">
        <f t="shared" si="131"/>
        <v>6.79704</v>
      </c>
      <c r="CV59" s="42">
        <f t="shared" si="131"/>
        <v>3.4975799999999997</v>
      </c>
      <c r="CW59" s="42">
        <f t="shared" si="131"/>
        <v>7.6631800000000005</v>
      </c>
      <c r="CX59" s="42">
        <f t="shared" si="131"/>
        <v>6.27888</v>
      </c>
      <c r="CY59" s="42">
        <f t="shared" si="131"/>
        <v>6.35</v>
      </c>
      <c r="CZ59" s="42">
        <f t="shared" si="131"/>
        <v>3.9852600000000002</v>
      </c>
      <c r="DA59" s="42">
        <f>Z58*25.4</f>
        <v>63.863219999999998</v>
      </c>
      <c r="DB59" s="42">
        <f t="shared" si="132"/>
        <v>4.2545000000000002</v>
      </c>
      <c r="DC59" s="42">
        <f t="shared" si="132"/>
        <v>6.3525399999999994</v>
      </c>
      <c r="DD59" s="42">
        <f t="shared" si="132"/>
        <v>4.03606</v>
      </c>
      <c r="DE59" s="42">
        <f t="shared" si="132"/>
        <v>4.7904399999999994</v>
      </c>
      <c r="DF59" s="42">
        <f t="shared" si="132"/>
        <v>3.7591999999999994</v>
      </c>
      <c r="DG59" s="42">
        <f t="shared" si="132"/>
        <v>5.3466999999999993</v>
      </c>
      <c r="DH59" s="42">
        <f>AJ59*25.4</f>
        <v>4.7904399999999994</v>
      </c>
      <c r="DI59" s="42">
        <f t="shared" si="133"/>
        <v>5.9283599999999996</v>
      </c>
      <c r="DJ59" s="42">
        <f t="shared" si="133"/>
        <v>4.8539399999999997</v>
      </c>
      <c r="DK59" s="42">
        <f t="shared" si="133"/>
        <v>5.6184799999999999</v>
      </c>
      <c r="DL59" s="42" t="e">
        <f>#REF!*25.4</f>
        <v>#REF!</v>
      </c>
      <c r="DM59" s="42">
        <f t="shared" si="134"/>
        <v>0</v>
      </c>
      <c r="DN59" s="42">
        <f t="shared" si="134"/>
        <v>0</v>
      </c>
      <c r="DO59" s="42">
        <f t="shared" si="134"/>
        <v>0</v>
      </c>
      <c r="DP59" s="42">
        <f t="shared" si="134"/>
        <v>0</v>
      </c>
      <c r="DQ59" s="42">
        <f t="shared" si="134"/>
        <v>0</v>
      </c>
      <c r="DR59" s="42">
        <f t="shared" si="134"/>
        <v>0</v>
      </c>
      <c r="DS59" s="42">
        <f t="shared" si="134"/>
        <v>0</v>
      </c>
      <c r="DT59" s="42">
        <f t="shared" si="134"/>
        <v>0</v>
      </c>
      <c r="DU59" s="42">
        <f t="shared" si="134"/>
        <v>0</v>
      </c>
      <c r="DV59" s="42">
        <f t="shared" si="134"/>
        <v>0</v>
      </c>
      <c r="DW59" s="42">
        <f t="shared" si="134"/>
        <v>0</v>
      </c>
      <c r="DX59" s="42">
        <f t="shared" si="134"/>
        <v>0</v>
      </c>
      <c r="DY59" s="42">
        <f t="shared" si="134"/>
        <v>0</v>
      </c>
      <c r="DZ59" s="42">
        <f t="shared" si="134"/>
        <v>0</v>
      </c>
      <c r="EA59" s="42">
        <f t="shared" si="135"/>
        <v>0</v>
      </c>
      <c r="EB59" s="42">
        <f t="shared" si="135"/>
        <v>0</v>
      </c>
      <c r="EC59" s="42">
        <f t="shared" si="136"/>
        <v>0</v>
      </c>
      <c r="ED59" s="42">
        <f t="shared" si="136"/>
        <v>0</v>
      </c>
      <c r="EE59" s="42">
        <f t="shared" si="136"/>
        <v>0</v>
      </c>
      <c r="EF59" s="42">
        <f t="shared" si="137"/>
        <v>0</v>
      </c>
      <c r="EG59" s="42">
        <f t="shared" si="137"/>
        <v>0</v>
      </c>
      <c r="EH59" s="42">
        <f t="shared" si="137"/>
        <v>0</v>
      </c>
      <c r="EI59" s="42">
        <f t="shared" si="137"/>
        <v>0</v>
      </c>
      <c r="EJ59" s="42">
        <f t="shared" si="137"/>
        <v>0</v>
      </c>
      <c r="EK59" s="42">
        <f t="shared" si="137"/>
        <v>0</v>
      </c>
      <c r="EL59" s="42">
        <f t="shared" si="137"/>
        <v>0</v>
      </c>
      <c r="EM59" s="42">
        <f t="shared" si="137"/>
        <v>0</v>
      </c>
      <c r="EN59" s="42">
        <f t="shared" si="137"/>
        <v>0</v>
      </c>
      <c r="EO59" s="42">
        <f t="shared" si="137"/>
        <v>0</v>
      </c>
      <c r="EP59" s="42">
        <f t="shared" si="137"/>
        <v>0</v>
      </c>
      <c r="EQ59" s="42">
        <f t="shared" si="137"/>
        <v>0</v>
      </c>
      <c r="ER59" s="42">
        <f t="shared" si="137"/>
        <v>0</v>
      </c>
      <c r="ES59" s="42">
        <f t="shared" si="137"/>
        <v>0</v>
      </c>
      <c r="ET59" s="42">
        <f t="shared" si="137"/>
        <v>0</v>
      </c>
      <c r="EU59" s="42">
        <f t="shared" si="137"/>
        <v>0</v>
      </c>
      <c r="EV59" s="42">
        <f t="shared" si="137"/>
        <v>0</v>
      </c>
      <c r="EW59" s="42">
        <f t="shared" si="137"/>
        <v>0</v>
      </c>
      <c r="EX59" s="42">
        <f t="shared" si="137"/>
        <v>0</v>
      </c>
      <c r="EY59" s="42">
        <f t="shared" si="137"/>
        <v>0</v>
      </c>
      <c r="EZ59" s="42">
        <f t="shared" si="137"/>
        <v>0</v>
      </c>
      <c r="FA59" s="42">
        <f t="shared" si="137"/>
        <v>0</v>
      </c>
      <c r="FB59" s="42">
        <f t="shared" si="138"/>
        <v>0</v>
      </c>
      <c r="FC59" s="42">
        <f t="shared" si="138"/>
        <v>0</v>
      </c>
      <c r="FD59" s="42">
        <f t="shared" si="138"/>
        <v>0</v>
      </c>
      <c r="FE59" s="42">
        <f t="shared" si="138"/>
        <v>151.29001999999997</v>
      </c>
      <c r="FF59" s="42">
        <f t="shared" si="138"/>
        <v>149.54808799999998</v>
      </c>
      <c r="FG59" s="42">
        <f t="shared" si="138"/>
        <v>158.83839199999997</v>
      </c>
      <c r="FH59" s="42">
        <f t="shared" si="138"/>
        <v>185.61253199999999</v>
      </c>
      <c r="FI59" s="42">
        <f t="shared" si="138"/>
        <v>155.67710799999998</v>
      </c>
      <c r="FJ59" s="42">
        <f t="shared" si="138"/>
        <v>163.22547999999998</v>
      </c>
      <c r="FK59" s="42">
        <f t="shared" si="138"/>
        <v>17.096739999999997</v>
      </c>
      <c r="FL59" s="42">
        <f t="shared" si="138"/>
        <v>213.354412</v>
      </c>
      <c r="FM59" s="42">
        <f t="shared" si="138"/>
        <v>103.09656799999999</v>
      </c>
      <c r="FN59" s="42">
        <f t="shared" si="138"/>
        <v>187.80607600000002</v>
      </c>
      <c r="FO59" s="42">
        <f t="shared" si="138"/>
        <v>94.903036</v>
      </c>
      <c r="FP59" s="42">
        <f t="shared" si="138"/>
        <v>119.87072799999999</v>
      </c>
      <c r="FQ59" s="42">
        <f t="shared" si="138"/>
        <v>110.70945599999997</v>
      </c>
      <c r="FR59" s="42">
        <f t="shared" si="138"/>
        <v>195.41896399999999</v>
      </c>
      <c r="FS59" s="42">
        <f t="shared" si="138"/>
        <v>87.161115999999978</v>
      </c>
      <c r="FT59" s="42">
        <f t="shared" si="138"/>
        <v>132.25779999999997</v>
      </c>
      <c r="FU59" s="42">
        <f t="shared" si="138"/>
        <v>97.290127999999982</v>
      </c>
      <c r="FV59" s="42">
        <f t="shared" si="138"/>
        <v>172.64481599999999</v>
      </c>
      <c r="FW59" s="42">
        <f t="shared" si="138"/>
        <v>88.838531999999987</v>
      </c>
      <c r="FX59" s="42">
        <f t="shared" si="138"/>
        <v>194.64477199999999</v>
      </c>
      <c r="FY59" s="42">
        <f t="shared" si="138"/>
        <v>159.483552</v>
      </c>
      <c r="FZ59" s="42">
        <f t="shared" si="138"/>
        <v>161.29</v>
      </c>
      <c r="GA59" s="42">
        <f t="shared" si="138"/>
        <v>101.225604</v>
      </c>
      <c r="GB59" s="42">
        <f t="shared" si="138"/>
        <v>1622.1257879999998</v>
      </c>
      <c r="GC59" s="42">
        <f t="shared" si="138"/>
        <v>108.0643</v>
      </c>
      <c r="GD59" s="42">
        <f t="shared" si="138"/>
        <v>161.35451599999999</v>
      </c>
      <c r="GE59" s="42">
        <f t="shared" si="138"/>
        <v>102.515924</v>
      </c>
      <c r="GF59" s="42">
        <f t="shared" si="138"/>
        <v>121.67717599999997</v>
      </c>
      <c r="GG59" s="42">
        <f t="shared" si="138"/>
        <v>95.483679999999978</v>
      </c>
      <c r="GH59" s="42">
        <f t="shared" si="138"/>
        <v>135.80617999999998</v>
      </c>
      <c r="GI59" s="42">
        <f t="shared" si="138"/>
        <v>121.67717599999997</v>
      </c>
      <c r="GJ59" s="42">
        <f t="shared" si="138"/>
        <v>150.58034399999997</v>
      </c>
      <c r="GK59" s="42">
        <f t="shared" si="138"/>
        <v>123.29007599999998</v>
      </c>
      <c r="GL59" s="42">
        <f t="shared" si="138"/>
        <v>142.70939199999998</v>
      </c>
      <c r="GM59" s="42" t="e">
        <f t="shared" si="138"/>
        <v>#REF!</v>
      </c>
      <c r="GN59" s="42">
        <f t="shared" si="138"/>
        <v>0</v>
      </c>
      <c r="GO59" s="42">
        <f t="shared" si="138"/>
        <v>0</v>
      </c>
      <c r="GP59" s="42">
        <f t="shared" si="138"/>
        <v>0</v>
      </c>
      <c r="GQ59" s="42">
        <f t="shared" si="138"/>
        <v>0</v>
      </c>
      <c r="GR59" s="42">
        <f t="shared" si="138"/>
        <v>0</v>
      </c>
      <c r="GS59" s="42">
        <f t="shared" si="138"/>
        <v>0</v>
      </c>
      <c r="GT59" s="42">
        <f t="shared" si="138"/>
        <v>0</v>
      </c>
      <c r="GU59" s="42">
        <f t="shared" si="138"/>
        <v>0</v>
      </c>
      <c r="GV59" s="42">
        <f t="shared" si="138"/>
        <v>0</v>
      </c>
      <c r="GW59" s="42">
        <f t="shared" si="138"/>
        <v>0</v>
      </c>
      <c r="GX59" s="42">
        <f t="shared" si="138"/>
        <v>0</v>
      </c>
      <c r="GY59" s="42">
        <f t="shared" si="138"/>
        <v>0</v>
      </c>
      <c r="GZ59" s="42">
        <f t="shared" si="138"/>
        <v>0</v>
      </c>
      <c r="HA59" s="42">
        <f t="shared" si="138"/>
        <v>0</v>
      </c>
      <c r="HB59" s="42">
        <f t="shared" si="138"/>
        <v>0</v>
      </c>
      <c r="HC59" s="42">
        <f t="shared" si="138"/>
        <v>0</v>
      </c>
      <c r="HD59" s="42">
        <f t="shared" si="138"/>
        <v>0</v>
      </c>
    </row>
    <row r="60" spans="1:212">
      <c r="A60" s="1257" t="s">
        <v>589</v>
      </c>
      <c r="B60" s="1264"/>
      <c r="C60" s="235">
        <v>-0.2404</v>
      </c>
      <c r="D60" s="138">
        <v>-0.24560000000000001</v>
      </c>
      <c r="E60" s="138">
        <v>-0.2344</v>
      </c>
      <c r="F60" s="138">
        <v>-0.184</v>
      </c>
      <c r="G60" s="138">
        <v>-0.22889999999999999</v>
      </c>
      <c r="H60" s="138">
        <v>-0.21940000000000001</v>
      </c>
      <c r="I60" s="138">
        <v>-0.40139999999999998</v>
      </c>
      <c r="J60" s="138">
        <v>-0.15359999999999999</v>
      </c>
      <c r="K60" s="138">
        <v>-0.35830000000000001</v>
      </c>
      <c r="L60" s="138">
        <v>-0.15759999999999999</v>
      </c>
      <c r="M60" s="138">
        <v>-0.40450000000000003</v>
      </c>
      <c r="N60" s="138">
        <v>-0.27189999999999998</v>
      </c>
      <c r="O60" s="712">
        <v>-0.31950000000000001</v>
      </c>
      <c r="P60" s="712">
        <v>-0.1469</v>
      </c>
      <c r="Q60" s="712">
        <v>-0.378</v>
      </c>
      <c r="R60" s="712">
        <v>-0.23499999999999999</v>
      </c>
      <c r="S60" s="712">
        <v>-0.34770000000000001</v>
      </c>
      <c r="T60" s="712">
        <v>-0.15329999999999999</v>
      </c>
      <c r="U60" s="712">
        <v>-0.36599999999999999</v>
      </c>
      <c r="V60" s="712">
        <v>-0.16</v>
      </c>
      <c r="W60" s="712">
        <v>-0.25640000000000002</v>
      </c>
      <c r="X60" s="712">
        <v>-0.19719999999999999</v>
      </c>
      <c r="Y60" s="712">
        <v>-0.35239999999999999</v>
      </c>
      <c r="Z60" s="712">
        <v>-0.14180000000000001</v>
      </c>
      <c r="AA60" s="712">
        <v>-0.34300000000000003</v>
      </c>
      <c r="AB60">
        <v>-0.1915</v>
      </c>
      <c r="AC60" s="2">
        <v>-0.35620000000000002</v>
      </c>
      <c r="AD60" s="2">
        <v>-0.27260000000000001</v>
      </c>
      <c r="AE60" s="2">
        <v>-0.3538</v>
      </c>
      <c r="AF60" s="2">
        <v>-0.2359</v>
      </c>
      <c r="AG60" s="2">
        <v>-0.21629999999999999</v>
      </c>
      <c r="AH60" s="2">
        <v>-0.31590000000000001</v>
      </c>
      <c r="AI60" s="2">
        <v>-0.22869999999999999</v>
      </c>
      <c r="AJ60" s="2">
        <v>-0.29389999999999999</v>
      </c>
      <c r="CD60" s="41">
        <f t="shared" si="130"/>
        <v>-6.10616</v>
      </c>
      <c r="CE60" s="42">
        <f t="shared" si="130"/>
        <v>-6.2382400000000002</v>
      </c>
      <c r="CF60" s="42">
        <f t="shared" si="130"/>
        <v>-5.9537599999999999</v>
      </c>
      <c r="CG60" s="42">
        <f t="shared" si="130"/>
        <v>-4.6735999999999995</v>
      </c>
      <c r="CH60" s="42">
        <f t="shared" si="130"/>
        <v>-5.8140599999999996</v>
      </c>
      <c r="CI60" s="42">
        <f t="shared" si="130"/>
        <v>-5.5727599999999997</v>
      </c>
      <c r="CJ60" s="42">
        <f t="shared" si="130"/>
        <v>-10.195559999999999</v>
      </c>
      <c r="CK60" s="42">
        <f t="shared" si="130"/>
        <v>-3.9014399999999996</v>
      </c>
      <c r="CL60" s="42">
        <f t="shared" si="130"/>
        <v>-9.1008199999999988</v>
      </c>
      <c r="CM60" s="42">
        <f t="shared" si="130"/>
        <v>-4.0030399999999995</v>
      </c>
      <c r="CN60" s="42">
        <f t="shared" si="130"/>
        <v>-10.2743</v>
      </c>
      <c r="CO60" s="42">
        <f t="shared" si="130"/>
        <v>-6.9062599999999987</v>
      </c>
      <c r="CP60" s="42">
        <f t="shared" si="131"/>
        <v>-8.1152999999999995</v>
      </c>
      <c r="CQ60" s="42">
        <f t="shared" si="131"/>
        <v>-3.7312599999999998</v>
      </c>
      <c r="CR60" s="42">
        <f t="shared" si="131"/>
        <v>-9.6012000000000004</v>
      </c>
      <c r="CS60" s="42">
        <f t="shared" si="131"/>
        <v>-5.9689999999999994</v>
      </c>
      <c r="CT60" s="42">
        <f t="shared" si="131"/>
        <v>-8.8315799999999989</v>
      </c>
      <c r="CU60" s="42">
        <f t="shared" si="131"/>
        <v>-3.8938199999999994</v>
      </c>
      <c r="CV60" s="42">
        <f t="shared" si="131"/>
        <v>-9.2963999999999984</v>
      </c>
      <c r="CW60" s="42">
        <f t="shared" si="131"/>
        <v>-4.0640000000000001</v>
      </c>
      <c r="CX60" s="42">
        <f t="shared" si="131"/>
        <v>-6.5125599999999997</v>
      </c>
      <c r="CY60" s="42">
        <f t="shared" si="131"/>
        <v>-5.0088799999999996</v>
      </c>
      <c r="CZ60" s="42">
        <f t="shared" si="131"/>
        <v>-8.9509599999999985</v>
      </c>
      <c r="DA60" s="42">
        <f>Z60*25.4</f>
        <v>-3.6017200000000003</v>
      </c>
      <c r="DB60" s="42">
        <f t="shared" si="132"/>
        <v>-8.7122000000000011</v>
      </c>
      <c r="DC60" s="42">
        <f t="shared" si="132"/>
        <v>-4.8640999999999996</v>
      </c>
      <c r="DD60" s="42">
        <f t="shared" si="132"/>
        <v>-9.0474800000000002</v>
      </c>
      <c r="DE60" s="42">
        <f t="shared" si="132"/>
        <v>-6.9240399999999998</v>
      </c>
      <c r="DF60" s="42">
        <f t="shared" si="132"/>
        <v>-8.9865199999999987</v>
      </c>
      <c r="DG60" s="42">
        <f t="shared" si="132"/>
        <v>-5.99186</v>
      </c>
      <c r="DH60" s="42">
        <f>AJ60*25.4</f>
        <v>-7.4650599999999994</v>
      </c>
      <c r="DI60" s="42">
        <f t="shared" si="133"/>
        <v>-5.4940199999999999</v>
      </c>
      <c r="DJ60" s="42">
        <f t="shared" si="133"/>
        <v>-8.0238599999999991</v>
      </c>
      <c r="DK60" s="42">
        <f t="shared" si="133"/>
        <v>-5.8089799999999991</v>
      </c>
      <c r="DL60" s="42" t="e">
        <f>#REF!*25.4</f>
        <v>#REF!</v>
      </c>
      <c r="DM60" s="42">
        <f t="shared" si="134"/>
        <v>0</v>
      </c>
      <c r="DN60" s="42">
        <f t="shared" si="134"/>
        <v>0</v>
      </c>
      <c r="DO60" s="42">
        <f t="shared" si="134"/>
        <v>0</v>
      </c>
      <c r="DP60" s="42">
        <f t="shared" si="134"/>
        <v>0</v>
      </c>
      <c r="DQ60" s="42">
        <f t="shared" si="134"/>
        <v>0</v>
      </c>
      <c r="DR60" s="42">
        <f t="shared" si="134"/>
        <v>0</v>
      </c>
      <c r="DS60" s="42">
        <f t="shared" si="134"/>
        <v>0</v>
      </c>
      <c r="DT60" s="42">
        <f t="shared" si="134"/>
        <v>0</v>
      </c>
      <c r="DU60" s="42">
        <f t="shared" si="134"/>
        <v>0</v>
      </c>
      <c r="DV60" s="42">
        <f t="shared" si="134"/>
        <v>0</v>
      </c>
      <c r="DW60" s="42">
        <f t="shared" si="134"/>
        <v>0</v>
      </c>
      <c r="DX60" s="42">
        <f t="shared" si="134"/>
        <v>0</v>
      </c>
      <c r="DY60" s="42">
        <f t="shared" si="134"/>
        <v>0</v>
      </c>
      <c r="DZ60" s="42">
        <f t="shared" si="134"/>
        <v>0</v>
      </c>
      <c r="EA60" s="42">
        <f t="shared" si="135"/>
        <v>0</v>
      </c>
      <c r="EB60" s="42">
        <f t="shared" si="135"/>
        <v>0</v>
      </c>
      <c r="EC60" s="42">
        <f t="shared" si="136"/>
        <v>0</v>
      </c>
      <c r="ED60" s="42">
        <f t="shared" si="136"/>
        <v>0</v>
      </c>
      <c r="EE60" s="42">
        <f t="shared" si="136"/>
        <v>0</v>
      </c>
      <c r="EF60" s="42">
        <f t="shared" si="137"/>
        <v>0</v>
      </c>
      <c r="EG60" s="42">
        <f t="shared" si="137"/>
        <v>0</v>
      </c>
      <c r="EH60" s="42">
        <f t="shared" si="137"/>
        <v>0</v>
      </c>
      <c r="EI60" s="42">
        <f t="shared" si="137"/>
        <v>0</v>
      </c>
      <c r="EJ60" s="42">
        <f t="shared" si="137"/>
        <v>0</v>
      </c>
      <c r="EK60" s="42">
        <f t="shared" si="137"/>
        <v>0</v>
      </c>
      <c r="EL60" s="42">
        <f t="shared" si="137"/>
        <v>0</v>
      </c>
      <c r="EM60" s="42">
        <f t="shared" si="137"/>
        <v>0</v>
      </c>
      <c r="EN60" s="42">
        <f t="shared" si="137"/>
        <v>0</v>
      </c>
      <c r="EO60" s="42">
        <f t="shared" si="137"/>
        <v>0</v>
      </c>
      <c r="EP60" s="42">
        <f t="shared" si="137"/>
        <v>0</v>
      </c>
      <c r="EQ60" s="42">
        <f t="shared" si="137"/>
        <v>0</v>
      </c>
      <c r="ER60" s="42">
        <f t="shared" si="137"/>
        <v>0</v>
      </c>
      <c r="ES60" s="42">
        <f t="shared" si="137"/>
        <v>0</v>
      </c>
      <c r="ET60" s="42">
        <f t="shared" si="137"/>
        <v>0</v>
      </c>
      <c r="EU60" s="42">
        <f t="shared" si="137"/>
        <v>0</v>
      </c>
      <c r="EV60" s="42">
        <f t="shared" si="137"/>
        <v>0</v>
      </c>
      <c r="EW60" s="42">
        <f t="shared" si="137"/>
        <v>0</v>
      </c>
      <c r="EX60" s="42">
        <f t="shared" si="137"/>
        <v>0</v>
      </c>
      <c r="EY60" s="42">
        <f t="shared" si="137"/>
        <v>0</v>
      </c>
      <c r="EZ60" s="42">
        <f t="shared" si="137"/>
        <v>0</v>
      </c>
      <c r="FA60" s="42">
        <f t="shared" si="137"/>
        <v>0</v>
      </c>
      <c r="FB60" s="42">
        <f t="shared" si="138"/>
        <v>0</v>
      </c>
      <c r="FC60" s="42">
        <f t="shared" si="138"/>
        <v>0</v>
      </c>
      <c r="FD60" s="42">
        <f t="shared" si="138"/>
        <v>0</v>
      </c>
      <c r="FE60" s="42">
        <f t="shared" si="138"/>
        <v>-155.096464</v>
      </c>
      <c r="FF60" s="42">
        <f t="shared" si="138"/>
        <v>-158.45129599999999</v>
      </c>
      <c r="FG60" s="42">
        <f t="shared" si="138"/>
        <v>-151.225504</v>
      </c>
      <c r="FH60" s="42">
        <f t="shared" si="138"/>
        <v>-118.70943999999999</v>
      </c>
      <c r="FI60" s="42">
        <f t="shared" si="138"/>
        <v>-147.67712399999999</v>
      </c>
      <c r="FJ60" s="42">
        <f t="shared" si="138"/>
        <v>-141.548104</v>
      </c>
      <c r="FK60" s="42">
        <f t="shared" si="138"/>
        <v>-258.96722399999993</v>
      </c>
      <c r="FL60" s="42">
        <f t="shared" si="138"/>
        <v>-99.096575999999985</v>
      </c>
      <c r="FM60" s="42">
        <f t="shared" si="138"/>
        <v>-231.16082799999995</v>
      </c>
      <c r="FN60" s="42">
        <f t="shared" si="138"/>
        <v>-101.67721599999999</v>
      </c>
      <c r="FO60" s="42">
        <f t="shared" si="138"/>
        <v>-260.96722</v>
      </c>
      <c r="FP60" s="42">
        <f t="shared" si="138"/>
        <v>-175.41900399999994</v>
      </c>
      <c r="FQ60" s="42">
        <f t="shared" si="138"/>
        <v>-206.12861999999998</v>
      </c>
      <c r="FR60" s="42">
        <f t="shared" si="138"/>
        <v>-94.774003999999991</v>
      </c>
      <c r="FS60" s="42">
        <f t="shared" si="138"/>
        <v>-243.87047999999999</v>
      </c>
      <c r="FT60" s="42">
        <f t="shared" si="138"/>
        <v>-151.61259999999999</v>
      </c>
      <c r="FU60" s="42">
        <f t="shared" si="138"/>
        <v>-224.32213199999995</v>
      </c>
      <c r="FV60" s="42">
        <f t="shared" si="138"/>
        <v>-98.903027999999978</v>
      </c>
      <c r="FW60" s="42">
        <f t="shared" si="138"/>
        <v>-236.12855999999994</v>
      </c>
      <c r="FX60" s="42">
        <f t="shared" si="138"/>
        <v>-103.2256</v>
      </c>
      <c r="FY60" s="42">
        <f t="shared" si="138"/>
        <v>-165.41902399999998</v>
      </c>
      <c r="FZ60" s="42">
        <f t="shared" si="138"/>
        <v>-127.22555199999998</v>
      </c>
      <c r="GA60" s="42">
        <f t="shared" si="138"/>
        <v>-227.35438399999995</v>
      </c>
      <c r="GB60" s="42">
        <f t="shared" si="138"/>
        <v>-91.483688000000001</v>
      </c>
      <c r="GC60" s="42">
        <f t="shared" si="138"/>
        <v>-221.28988000000001</v>
      </c>
      <c r="GD60" s="42">
        <f t="shared" si="138"/>
        <v>-123.54813999999999</v>
      </c>
      <c r="GE60" s="42">
        <f t="shared" si="138"/>
        <v>-229.805992</v>
      </c>
      <c r="GF60" s="42">
        <f t="shared" si="138"/>
        <v>-175.87061599999998</v>
      </c>
      <c r="GG60" s="42">
        <f t="shared" si="138"/>
        <v>-228.25760799999995</v>
      </c>
      <c r="GH60" s="42">
        <f t="shared" si="138"/>
        <v>-152.19324399999999</v>
      </c>
      <c r="GI60" s="42">
        <f t="shared" si="138"/>
        <v>-189.61252399999998</v>
      </c>
      <c r="GJ60" s="42">
        <f t="shared" si="138"/>
        <v>-139.54810799999998</v>
      </c>
      <c r="GK60" s="42">
        <f t="shared" si="138"/>
        <v>-203.80604399999996</v>
      </c>
      <c r="GL60" s="42">
        <f t="shared" si="138"/>
        <v>-147.54809199999997</v>
      </c>
      <c r="GM60" s="42" t="e">
        <f t="shared" si="138"/>
        <v>#REF!</v>
      </c>
      <c r="GN60" s="42">
        <f t="shared" si="138"/>
        <v>0</v>
      </c>
      <c r="GO60" s="42">
        <f t="shared" si="138"/>
        <v>0</v>
      </c>
      <c r="GP60" s="42">
        <f t="shared" si="138"/>
        <v>0</v>
      </c>
      <c r="GQ60" s="42">
        <f t="shared" si="138"/>
        <v>0</v>
      </c>
      <c r="GR60" s="42">
        <f t="shared" si="138"/>
        <v>0</v>
      </c>
      <c r="GS60" s="42">
        <f t="shared" si="138"/>
        <v>0</v>
      </c>
      <c r="GT60" s="42">
        <f t="shared" si="138"/>
        <v>0</v>
      </c>
      <c r="GU60" s="42">
        <f t="shared" si="138"/>
        <v>0</v>
      </c>
      <c r="GV60" s="42">
        <f t="shared" si="138"/>
        <v>0</v>
      </c>
      <c r="GW60" s="42">
        <f t="shared" si="138"/>
        <v>0</v>
      </c>
      <c r="GX60" s="42">
        <f t="shared" si="138"/>
        <v>0</v>
      </c>
      <c r="GY60" s="42">
        <f t="shared" si="138"/>
        <v>0</v>
      </c>
      <c r="GZ60" s="42">
        <f t="shared" si="138"/>
        <v>0</v>
      </c>
      <c r="HA60" s="42">
        <f t="shared" si="138"/>
        <v>0</v>
      </c>
      <c r="HB60" s="42">
        <f t="shared" si="138"/>
        <v>0</v>
      </c>
      <c r="HC60" s="42">
        <f t="shared" si="138"/>
        <v>0</v>
      </c>
      <c r="HD60" s="42">
        <f t="shared" si="138"/>
        <v>0</v>
      </c>
    </row>
    <row r="61" spans="1:212" ht="13" thickBot="1">
      <c r="A61" s="1243" t="s">
        <v>590</v>
      </c>
      <c r="B61" s="1244"/>
      <c r="C61" s="236">
        <v>-0.23860000000000001</v>
      </c>
      <c r="D61" s="234">
        <v>-0.24679999999999999</v>
      </c>
      <c r="E61" s="234">
        <v>-0.2356</v>
      </c>
      <c r="F61" s="234">
        <v>-0.18379999999999999</v>
      </c>
      <c r="G61" s="234">
        <v>-0.22989999999999999</v>
      </c>
      <c r="H61" s="234">
        <v>-0.21959999999999999</v>
      </c>
      <c r="I61" s="234">
        <v>-0.39340000000000003</v>
      </c>
      <c r="J61" s="234">
        <v>-0.15140000000000001</v>
      </c>
      <c r="K61" s="234">
        <v>-0.34899999999999998</v>
      </c>
      <c r="L61" s="234">
        <v>-0.21529999999999999</v>
      </c>
      <c r="M61" s="234">
        <v>-0.34029999999999999</v>
      </c>
      <c r="N61" s="234">
        <v>-0.33510000000000001</v>
      </c>
      <c r="O61" s="712">
        <v>-0.33660000000000001</v>
      </c>
      <c r="P61" s="712">
        <v>-0.15029999999999999</v>
      </c>
      <c r="Q61" s="712">
        <v>-0.38919999999999999</v>
      </c>
      <c r="R61" s="712">
        <v>-0.2437</v>
      </c>
      <c r="S61" s="712">
        <v>-0.34460000000000002</v>
      </c>
      <c r="T61" s="712">
        <v>-0.17150000000000001</v>
      </c>
      <c r="U61" s="712">
        <v>-0.38300000000000001</v>
      </c>
      <c r="V61" s="712">
        <v>-0.16120000000000001</v>
      </c>
      <c r="W61" s="712">
        <v>-0.25340000000000001</v>
      </c>
      <c r="X61" s="712">
        <v>-0.1951</v>
      </c>
      <c r="Y61" s="712">
        <v>-0.37259999999999999</v>
      </c>
      <c r="Z61" s="712">
        <v>-0.1638</v>
      </c>
      <c r="AA61" s="712">
        <v>-0.35270000000000001</v>
      </c>
      <c r="AB61" s="712">
        <v>-0.18720000000000001</v>
      </c>
      <c r="AC61" s="712">
        <v>-0.36299999999999999</v>
      </c>
      <c r="AD61" s="712">
        <v>-0.27689999999999998</v>
      </c>
      <c r="AE61" s="712">
        <v>-0.3473</v>
      </c>
      <c r="AF61" s="712">
        <v>-0.28189999999999998</v>
      </c>
      <c r="AG61" s="712">
        <v>-0.21640000000000001</v>
      </c>
      <c r="AH61" s="712">
        <v>-0.30909999999999999</v>
      </c>
      <c r="AI61" s="712">
        <v>-0.2291</v>
      </c>
      <c r="AJ61" s="712">
        <v>-0.28989999999999999</v>
      </c>
      <c r="CD61" s="44">
        <f t="shared" si="130"/>
        <v>-6.0604399999999998</v>
      </c>
      <c r="CE61" s="45">
        <f t="shared" si="130"/>
        <v>-6.2687199999999992</v>
      </c>
      <c r="CF61" s="45">
        <f t="shared" si="130"/>
        <v>-5.9842399999999998</v>
      </c>
      <c r="CG61" s="45">
        <f t="shared" si="130"/>
        <v>-4.6685199999999991</v>
      </c>
      <c r="CH61" s="45">
        <f t="shared" si="130"/>
        <v>-5.8394599999999999</v>
      </c>
      <c r="CI61" s="45">
        <f t="shared" si="130"/>
        <v>-5.5778399999999992</v>
      </c>
      <c r="CJ61" s="45">
        <f t="shared" si="130"/>
        <v>-9.9923599999999997</v>
      </c>
      <c r="CK61" s="45">
        <f t="shared" si="130"/>
        <v>-3.8455599999999999</v>
      </c>
      <c r="CL61" s="45">
        <f t="shared" si="130"/>
        <v>-8.8645999999999994</v>
      </c>
      <c r="CM61" s="45">
        <f t="shared" si="130"/>
        <v>-5.4686199999999996</v>
      </c>
      <c r="CN61" s="45">
        <f t="shared" si="130"/>
        <v>-8.6436199999999985</v>
      </c>
      <c r="CO61" s="45">
        <f t="shared" si="130"/>
        <v>-8.5115400000000001</v>
      </c>
      <c r="CP61" s="45">
        <f t="shared" si="131"/>
        <v>-8.5496400000000001</v>
      </c>
      <c r="CQ61" s="45">
        <f t="shared" si="131"/>
        <v>-3.8176199999999993</v>
      </c>
      <c r="CR61" s="45">
        <f t="shared" si="131"/>
        <v>-9.8856799999999989</v>
      </c>
      <c r="CS61" s="45">
        <f t="shared" si="131"/>
        <v>-6.1899799999999994</v>
      </c>
      <c r="CT61" s="45">
        <f t="shared" si="131"/>
        <v>-8.7528399999999991</v>
      </c>
      <c r="CU61" s="45">
        <f t="shared" si="131"/>
        <v>-4.3561000000000005</v>
      </c>
      <c r="CV61" s="45">
        <f t="shared" si="131"/>
        <v>-9.7281999999999993</v>
      </c>
      <c r="CW61" s="45">
        <f t="shared" si="131"/>
        <v>-4.0944799999999999</v>
      </c>
      <c r="CX61" s="45">
        <f t="shared" si="131"/>
        <v>-6.4363599999999996</v>
      </c>
      <c r="CY61" s="45">
        <f t="shared" si="131"/>
        <v>-4.9555400000000001</v>
      </c>
      <c r="CZ61" s="45">
        <f t="shared" si="131"/>
        <v>-9.4640399999999989</v>
      </c>
      <c r="DA61" s="45">
        <f>Z61*25.4</f>
        <v>-4.16052</v>
      </c>
      <c r="DB61" s="45">
        <f t="shared" si="132"/>
        <v>-8.9585799999999995</v>
      </c>
      <c r="DC61" s="45">
        <f t="shared" si="132"/>
        <v>-4.75488</v>
      </c>
      <c r="DD61" s="45">
        <f t="shared" si="132"/>
        <v>-9.2201999999999984</v>
      </c>
      <c r="DE61" s="45">
        <f t="shared" si="132"/>
        <v>-7.0332599999999994</v>
      </c>
      <c r="DF61" s="45">
        <f t="shared" si="132"/>
        <v>-8.8214199999999998</v>
      </c>
      <c r="DG61" s="45">
        <f t="shared" si="132"/>
        <v>-7.1602599999999992</v>
      </c>
      <c r="DH61" s="45">
        <f>AJ61*25.4</f>
        <v>-7.363459999999999</v>
      </c>
      <c r="DI61" s="45">
        <f t="shared" si="133"/>
        <v>-5.4965599999999997</v>
      </c>
      <c r="DJ61" s="45">
        <f t="shared" si="133"/>
        <v>-7.8511399999999991</v>
      </c>
      <c r="DK61" s="45">
        <f t="shared" si="133"/>
        <v>-5.81914</v>
      </c>
      <c r="DL61" s="45" t="e">
        <f>#REF!*25.4</f>
        <v>#REF!</v>
      </c>
      <c r="DM61" s="45">
        <f t="shared" si="134"/>
        <v>0</v>
      </c>
      <c r="DN61" s="45">
        <f t="shared" si="134"/>
        <v>0</v>
      </c>
      <c r="DO61" s="45">
        <f t="shared" si="134"/>
        <v>0</v>
      </c>
      <c r="DP61" s="45">
        <f t="shared" si="134"/>
        <v>0</v>
      </c>
      <c r="DQ61" s="45">
        <f t="shared" si="134"/>
        <v>0</v>
      </c>
      <c r="DR61" s="45">
        <f t="shared" si="134"/>
        <v>0</v>
      </c>
      <c r="DS61" s="45">
        <f t="shared" si="134"/>
        <v>0</v>
      </c>
      <c r="DT61" s="45">
        <f t="shared" si="134"/>
        <v>0</v>
      </c>
      <c r="DU61" s="45">
        <f t="shared" si="134"/>
        <v>0</v>
      </c>
      <c r="DV61" s="45">
        <f t="shared" si="134"/>
        <v>0</v>
      </c>
      <c r="DW61" s="45">
        <f t="shared" si="134"/>
        <v>0</v>
      </c>
      <c r="DX61" s="45">
        <f t="shared" si="134"/>
        <v>0</v>
      </c>
      <c r="DY61" s="45">
        <f t="shared" si="134"/>
        <v>0</v>
      </c>
      <c r="DZ61" s="45">
        <f t="shared" si="134"/>
        <v>0</v>
      </c>
      <c r="EA61" s="45">
        <f t="shared" si="135"/>
        <v>0</v>
      </c>
      <c r="EB61" s="45">
        <f t="shared" si="135"/>
        <v>0</v>
      </c>
      <c r="EC61" s="45">
        <f t="shared" si="136"/>
        <v>0</v>
      </c>
      <c r="ED61" s="45">
        <f t="shared" si="136"/>
        <v>0</v>
      </c>
      <c r="EE61" s="45">
        <f t="shared" si="136"/>
        <v>0</v>
      </c>
      <c r="EF61" s="45">
        <f t="shared" si="137"/>
        <v>0</v>
      </c>
      <c r="EG61" s="45">
        <f t="shared" si="137"/>
        <v>0</v>
      </c>
      <c r="EH61" s="45">
        <f t="shared" si="137"/>
        <v>0</v>
      </c>
      <c r="EI61" s="45">
        <f t="shared" si="137"/>
        <v>0</v>
      </c>
      <c r="EJ61" s="45">
        <f t="shared" si="137"/>
        <v>0</v>
      </c>
      <c r="EK61" s="45">
        <f t="shared" si="137"/>
        <v>0</v>
      </c>
      <c r="EL61" s="45">
        <f t="shared" si="137"/>
        <v>0</v>
      </c>
      <c r="EM61" s="45">
        <f t="shared" si="137"/>
        <v>0</v>
      </c>
      <c r="EN61" s="45">
        <f t="shared" si="137"/>
        <v>0</v>
      </c>
      <c r="EO61" s="45">
        <f t="shared" si="137"/>
        <v>0</v>
      </c>
      <c r="EP61" s="45">
        <f t="shared" si="137"/>
        <v>0</v>
      </c>
      <c r="EQ61" s="45">
        <f t="shared" si="137"/>
        <v>0</v>
      </c>
      <c r="ER61" s="45">
        <f t="shared" si="137"/>
        <v>0</v>
      </c>
      <c r="ES61" s="45">
        <f t="shared" si="137"/>
        <v>0</v>
      </c>
      <c r="ET61" s="45">
        <f t="shared" si="137"/>
        <v>0</v>
      </c>
      <c r="EU61" s="45">
        <f t="shared" si="137"/>
        <v>0</v>
      </c>
      <c r="EV61" s="45">
        <f t="shared" si="137"/>
        <v>0</v>
      </c>
      <c r="EW61" s="45">
        <f t="shared" si="137"/>
        <v>0</v>
      </c>
      <c r="EX61" s="45">
        <f t="shared" si="137"/>
        <v>0</v>
      </c>
      <c r="EY61" s="45">
        <f t="shared" si="137"/>
        <v>0</v>
      </c>
      <c r="EZ61" s="45">
        <f t="shared" si="137"/>
        <v>0</v>
      </c>
      <c r="FA61" s="45">
        <f>BZ61*25.4</f>
        <v>0</v>
      </c>
      <c r="FB61" s="45">
        <f t="shared" si="138"/>
        <v>0</v>
      </c>
      <c r="FC61" s="45">
        <f t="shared" si="138"/>
        <v>0</v>
      </c>
      <c r="FD61" s="45">
        <f t="shared" si="138"/>
        <v>0</v>
      </c>
      <c r="FE61" s="45">
        <f t="shared" si="138"/>
        <v>-153.93517599999998</v>
      </c>
      <c r="FF61" s="45">
        <f t="shared" si="138"/>
        <v>-159.22548799999998</v>
      </c>
      <c r="FG61" s="45">
        <f t="shared" si="138"/>
        <v>-151.999696</v>
      </c>
      <c r="FH61" s="45">
        <f t="shared" si="138"/>
        <v>-118.58040799999998</v>
      </c>
      <c r="FI61" s="45">
        <f t="shared" si="138"/>
        <v>-148.322284</v>
      </c>
      <c r="FJ61" s="45">
        <f t="shared" si="138"/>
        <v>-141.67713599999996</v>
      </c>
      <c r="FK61" s="45">
        <f t="shared" si="138"/>
        <v>-253.80594399999998</v>
      </c>
      <c r="FL61" s="45">
        <f t="shared" si="138"/>
        <v>-97.677223999999995</v>
      </c>
      <c r="FM61" s="45">
        <f t="shared" si="138"/>
        <v>-225.16083999999998</v>
      </c>
      <c r="FN61" s="45">
        <f t="shared" si="138"/>
        <v>-138.90294799999998</v>
      </c>
      <c r="FO61" s="45">
        <f t="shared" si="138"/>
        <v>-219.54794799999996</v>
      </c>
      <c r="FP61" s="45">
        <f t="shared" si="138"/>
        <v>-216.193116</v>
      </c>
      <c r="FQ61" s="45">
        <f t="shared" si="138"/>
        <v>-217.160856</v>
      </c>
      <c r="FR61" s="45">
        <f t="shared" si="138"/>
        <v>-96.967547999999979</v>
      </c>
      <c r="FS61" s="45">
        <f t="shared" si="138"/>
        <v>-251.09627199999997</v>
      </c>
      <c r="FT61" s="45">
        <f t="shared" si="138"/>
        <v>-157.22549199999997</v>
      </c>
      <c r="FU61" s="45">
        <f t="shared" si="138"/>
        <v>-222.32213599999997</v>
      </c>
      <c r="FV61" s="45">
        <f t="shared" si="138"/>
        <v>-110.64494000000001</v>
      </c>
      <c r="FW61" s="45">
        <f t="shared" si="138"/>
        <v>-247.09627999999998</v>
      </c>
      <c r="FX61" s="45">
        <f t="shared" si="138"/>
        <v>-103.99979199999999</v>
      </c>
      <c r="FY61" s="45">
        <f t="shared" si="138"/>
        <v>-163.48354399999999</v>
      </c>
      <c r="FZ61" s="45">
        <f t="shared" si="138"/>
        <v>-125.87071599999999</v>
      </c>
      <c r="GA61" s="45">
        <f t="shared" si="138"/>
        <v>-240.38661599999995</v>
      </c>
      <c r="GB61" s="45">
        <f t="shared" si="138"/>
        <v>-105.67720799999999</v>
      </c>
      <c r="GC61" s="45">
        <f t="shared" si="138"/>
        <v>-227.54793199999997</v>
      </c>
      <c r="GD61" s="45">
        <f t="shared" si="138"/>
        <v>-120.77395199999999</v>
      </c>
      <c r="GE61" s="45">
        <f t="shared" si="138"/>
        <v>-234.19307999999995</v>
      </c>
      <c r="GF61" s="45">
        <f t="shared" si="138"/>
        <v>-178.64480399999997</v>
      </c>
      <c r="GG61" s="45">
        <f t="shared" si="138"/>
        <v>-224.06406799999999</v>
      </c>
      <c r="GH61" s="45">
        <f t="shared" si="138"/>
        <v>-181.87060399999996</v>
      </c>
      <c r="GI61" s="45">
        <f t="shared" si="138"/>
        <v>-187.03188399999996</v>
      </c>
      <c r="GJ61" s="45">
        <f t="shared" si="138"/>
        <v>-139.61262399999998</v>
      </c>
      <c r="GK61" s="45">
        <f t="shared" si="138"/>
        <v>-199.41895599999998</v>
      </c>
      <c r="GL61" s="45">
        <f t="shared" si="138"/>
        <v>-147.80615599999999</v>
      </c>
      <c r="GM61" s="45" t="e">
        <f t="shared" si="138"/>
        <v>#REF!</v>
      </c>
      <c r="GN61" s="45">
        <f t="shared" si="138"/>
        <v>0</v>
      </c>
      <c r="GO61" s="45">
        <f t="shared" si="138"/>
        <v>0</v>
      </c>
      <c r="GP61" s="45">
        <f t="shared" si="138"/>
        <v>0</v>
      </c>
      <c r="GQ61" s="45">
        <f t="shared" si="138"/>
        <v>0</v>
      </c>
      <c r="GR61" s="45">
        <f t="shared" si="138"/>
        <v>0</v>
      </c>
      <c r="GS61" s="45">
        <f t="shared" si="138"/>
        <v>0</v>
      </c>
      <c r="GT61" s="45">
        <f t="shared" si="138"/>
        <v>0</v>
      </c>
      <c r="GU61" s="45">
        <f t="shared" si="138"/>
        <v>0</v>
      </c>
      <c r="GV61" s="45">
        <f t="shared" si="138"/>
        <v>0</v>
      </c>
      <c r="GW61" s="45">
        <f t="shared" si="138"/>
        <v>0</v>
      </c>
      <c r="GX61" s="45">
        <f t="shared" si="138"/>
        <v>0</v>
      </c>
      <c r="GY61" s="45">
        <f t="shared" si="138"/>
        <v>0</v>
      </c>
      <c r="GZ61" s="45">
        <f t="shared" si="138"/>
        <v>0</v>
      </c>
      <c r="HA61" s="45">
        <f t="shared" si="138"/>
        <v>0</v>
      </c>
      <c r="HB61" s="45">
        <f t="shared" si="138"/>
        <v>0</v>
      </c>
      <c r="HC61" s="45">
        <f t="shared" si="138"/>
        <v>0</v>
      </c>
      <c r="HD61" s="45">
        <f t="shared" si="138"/>
        <v>0</v>
      </c>
    </row>
    <row r="62" spans="1:212" ht="13" thickBot="1">
      <c r="A62" s="33"/>
      <c r="B62" s="33"/>
      <c r="CP62" s="705"/>
      <c r="CQ62" s="705"/>
      <c r="CR62" s="705"/>
      <c r="CS62" s="705"/>
      <c r="CT62" s="705"/>
      <c r="CU62" s="705"/>
      <c r="CV62" s="705"/>
      <c r="CW62" s="705"/>
      <c r="CX62" s="705"/>
      <c r="CY62" s="705"/>
      <c r="CZ62" s="705"/>
      <c r="DA62" s="705"/>
      <c r="DB62" s="705"/>
      <c r="DC62" s="705"/>
      <c r="DD62" s="705"/>
      <c r="DE62" s="705"/>
      <c r="DF62" s="705"/>
      <c r="DG62" s="705"/>
      <c r="DH62" s="705"/>
      <c r="DI62" s="705"/>
      <c r="DJ62" s="705"/>
      <c r="DK62" s="705"/>
      <c r="DL62" s="705"/>
      <c r="DM62" s="705"/>
      <c r="DN62" s="705"/>
      <c r="DO62" s="705"/>
      <c r="DP62" s="705"/>
      <c r="DQ62" s="705"/>
      <c r="DR62" s="705"/>
      <c r="DS62" s="705"/>
      <c r="DT62" s="705"/>
      <c r="DU62" s="705"/>
      <c r="DV62" s="705"/>
      <c r="DW62" s="705"/>
      <c r="DX62" s="705"/>
      <c r="DY62" s="705"/>
      <c r="DZ62" s="705"/>
      <c r="EA62" s="705"/>
      <c r="EB62" s="705"/>
      <c r="EC62" s="705"/>
      <c r="ED62" s="705"/>
      <c r="EE62" s="705"/>
      <c r="EF62" s="705"/>
      <c r="EG62" s="705"/>
      <c r="EH62" s="705"/>
      <c r="EI62" s="705"/>
      <c r="EJ62" s="705"/>
      <c r="EK62" s="705"/>
      <c r="EL62" s="705"/>
      <c r="EM62" s="705"/>
      <c r="EN62" s="705"/>
      <c r="EO62" s="705"/>
      <c r="EP62" s="705"/>
      <c r="EQ62" s="705"/>
      <c r="ER62" s="705"/>
      <c r="ES62" s="705"/>
      <c r="ET62" s="705"/>
      <c r="EU62" s="705"/>
      <c r="EV62" s="705"/>
      <c r="EW62" s="705"/>
      <c r="EX62" s="705"/>
      <c r="EY62" s="705"/>
      <c r="EZ62" s="705"/>
      <c r="FA62" s="705"/>
      <c r="FB62" s="705"/>
      <c r="FC62" s="705"/>
      <c r="FD62" s="705"/>
      <c r="FE62" s="705"/>
      <c r="FF62" s="705"/>
      <c r="FG62" s="705"/>
      <c r="FH62" s="705"/>
      <c r="FI62" s="705"/>
      <c r="FJ62" s="705"/>
      <c r="FK62" s="705"/>
      <c r="FL62" s="705"/>
      <c r="FM62" s="705"/>
      <c r="FN62" s="705"/>
      <c r="FO62" s="705"/>
      <c r="FP62" s="705"/>
      <c r="FQ62" s="705"/>
      <c r="FR62" s="705"/>
      <c r="FS62" s="705"/>
      <c r="FT62" s="705"/>
      <c r="FU62" s="705"/>
      <c r="FV62" s="705"/>
      <c r="FW62" s="705"/>
      <c r="FX62" s="705"/>
      <c r="FY62" s="705"/>
      <c r="FZ62" s="705"/>
      <c r="GA62" s="705"/>
      <c r="GB62" s="705"/>
      <c r="GC62" s="705"/>
      <c r="GD62" s="705"/>
      <c r="GE62" s="705"/>
      <c r="GF62" s="705"/>
      <c r="GG62" s="705"/>
      <c r="GH62" s="705"/>
      <c r="GI62" s="705"/>
      <c r="GJ62" s="705"/>
      <c r="GK62" s="705"/>
      <c r="GL62" s="705"/>
      <c r="GM62" s="705"/>
      <c r="GN62" s="705"/>
      <c r="GO62" s="705"/>
      <c r="GP62" s="705"/>
      <c r="GQ62" s="705"/>
      <c r="GR62" s="705"/>
      <c r="GS62" s="705"/>
      <c r="GT62" s="705"/>
      <c r="GU62" s="705"/>
      <c r="GV62" s="705"/>
      <c r="GW62" s="705"/>
      <c r="GX62" s="705"/>
      <c r="GY62" s="705"/>
      <c r="GZ62" s="705"/>
      <c r="HA62" s="705"/>
      <c r="HB62" s="705"/>
      <c r="HC62" s="705"/>
      <c r="HD62" s="705"/>
    </row>
    <row r="63" spans="1:212" ht="13" thickBot="1">
      <c r="A63" s="100" t="s">
        <v>477</v>
      </c>
      <c r="B63" s="33"/>
      <c r="CP63" s="705"/>
      <c r="CQ63" s="705"/>
      <c r="CR63" s="705"/>
      <c r="CS63" s="705"/>
      <c r="CT63" s="705"/>
      <c r="CU63" s="705"/>
      <c r="CV63" s="705"/>
      <c r="CW63" s="705"/>
      <c r="CX63" s="705"/>
      <c r="CY63" s="705"/>
      <c r="CZ63" s="705"/>
      <c r="DA63" s="705"/>
      <c r="DB63" s="705"/>
      <c r="DC63" s="705"/>
      <c r="DD63" s="705"/>
      <c r="DE63" s="705"/>
      <c r="DF63" s="705"/>
      <c r="DG63" s="705"/>
      <c r="DH63" s="705"/>
      <c r="DI63" s="705"/>
      <c r="DJ63" s="705"/>
      <c r="DK63" s="705"/>
      <c r="DL63" s="705"/>
      <c r="DM63" s="705"/>
      <c r="DN63" s="705"/>
      <c r="DO63" s="705"/>
      <c r="DP63" s="705"/>
      <c r="DQ63" s="705"/>
      <c r="DR63" s="705"/>
      <c r="DS63" s="705"/>
      <c r="DT63" s="705"/>
      <c r="DU63" s="705"/>
      <c r="DV63" s="705"/>
      <c r="DW63" s="705"/>
      <c r="DX63" s="705"/>
      <c r="DY63" s="705"/>
      <c r="DZ63" s="705"/>
      <c r="EA63" s="705"/>
      <c r="EB63" s="705"/>
      <c r="EC63" s="705"/>
      <c r="ED63" s="705"/>
      <c r="EE63" s="705"/>
      <c r="EF63" s="705"/>
      <c r="EG63" s="705"/>
      <c r="EH63" s="705"/>
      <c r="EI63" s="705"/>
      <c r="EJ63" s="705"/>
      <c r="EK63" s="705"/>
      <c r="EL63" s="705"/>
      <c r="EM63" s="705"/>
      <c r="EN63" s="705"/>
      <c r="EO63" s="705"/>
      <c r="EP63" s="705"/>
      <c r="EQ63" s="705"/>
      <c r="ER63" s="705"/>
      <c r="ES63" s="705"/>
      <c r="ET63" s="705"/>
      <c r="EU63" s="705"/>
      <c r="EV63" s="705"/>
      <c r="EW63" s="705"/>
      <c r="EX63" s="705"/>
      <c r="EY63" s="705"/>
      <c r="EZ63" s="705"/>
      <c r="FA63" s="705"/>
      <c r="FB63" s="705"/>
      <c r="FC63" s="705"/>
      <c r="FD63" s="705"/>
      <c r="FE63" s="705"/>
      <c r="FF63" s="705"/>
      <c r="FG63" s="705"/>
      <c r="FH63" s="705"/>
      <c r="FI63" s="705"/>
      <c r="FJ63" s="705"/>
      <c r="FK63" s="705"/>
      <c r="FL63" s="705"/>
      <c r="FM63" s="705"/>
      <c r="FN63" s="705"/>
      <c r="FO63" s="705"/>
      <c r="FP63" s="705"/>
      <c r="FQ63" s="705"/>
      <c r="FR63" s="705"/>
      <c r="FS63" s="705"/>
      <c r="FT63" s="705"/>
      <c r="FU63" s="705"/>
      <c r="FV63" s="705"/>
      <c r="FW63" s="705"/>
      <c r="FX63" s="705"/>
      <c r="FY63" s="705"/>
      <c r="FZ63" s="705"/>
      <c r="GA63" s="705"/>
      <c r="GB63" s="705"/>
      <c r="GC63" s="705"/>
      <c r="GD63" s="705"/>
      <c r="GE63" s="705"/>
      <c r="GF63" s="705"/>
      <c r="GG63" s="705"/>
      <c r="GH63" s="705"/>
      <c r="GI63" s="705"/>
      <c r="GJ63" s="705"/>
      <c r="GK63" s="705"/>
      <c r="GL63" s="705"/>
      <c r="GM63" s="705"/>
      <c r="GN63" s="705"/>
      <c r="GO63" s="705"/>
      <c r="GP63" s="705"/>
      <c r="GQ63" s="705"/>
      <c r="GR63" s="705"/>
      <c r="GS63" s="705"/>
      <c r="GT63" s="705"/>
      <c r="GU63" s="705"/>
      <c r="GV63" s="705"/>
      <c r="GW63" s="705"/>
      <c r="GX63" s="705"/>
      <c r="GY63" s="705"/>
      <c r="GZ63" s="705"/>
      <c r="HA63" s="705"/>
      <c r="HB63" s="705"/>
      <c r="HC63" s="705"/>
      <c r="HD63" s="705"/>
    </row>
    <row r="64" spans="1:212">
      <c r="A64" s="254" t="s">
        <v>416</v>
      </c>
      <c r="B64" s="33"/>
      <c r="CP64" s="705"/>
      <c r="CQ64" s="705"/>
      <c r="CR64" s="705"/>
      <c r="CS64" s="705"/>
      <c r="CT64" s="705"/>
      <c r="CU64" s="705"/>
      <c r="CV64" s="705"/>
      <c r="CW64" s="705"/>
      <c r="CX64" s="705"/>
      <c r="CY64" s="705"/>
      <c r="CZ64" s="705"/>
      <c r="DA64" s="705"/>
      <c r="DB64" s="705"/>
      <c r="DC64" s="705"/>
      <c r="DD64" s="705"/>
      <c r="DE64" s="705"/>
      <c r="DF64" s="705"/>
      <c r="DG64" s="705"/>
      <c r="DH64" s="705"/>
      <c r="DI64" s="705"/>
      <c r="DJ64" s="705"/>
      <c r="DK64" s="705"/>
      <c r="DL64" s="705"/>
      <c r="DM64" s="705"/>
      <c r="DN64" s="705"/>
      <c r="DO64" s="705"/>
      <c r="DP64" s="705"/>
      <c r="DQ64" s="705"/>
      <c r="DR64" s="705"/>
      <c r="DS64" s="705"/>
      <c r="DT64" s="705"/>
      <c r="DU64" s="705"/>
      <c r="DV64" s="705"/>
      <c r="DW64" s="705"/>
      <c r="DX64" s="705"/>
      <c r="DY64" s="705"/>
      <c r="DZ64" s="705"/>
      <c r="EA64" s="705"/>
      <c r="EB64" s="705"/>
      <c r="EC64" s="705"/>
      <c r="ED64" s="705"/>
      <c r="EE64" s="705"/>
      <c r="EF64" s="705"/>
      <c r="EG64" s="705"/>
      <c r="EH64" s="705"/>
      <c r="EI64" s="705"/>
      <c r="EJ64" s="705"/>
      <c r="EK64" s="705"/>
      <c r="EL64" s="705"/>
      <c r="EM64" s="705"/>
      <c r="EN64" s="705"/>
      <c r="EO64" s="705"/>
      <c r="EP64" s="705"/>
      <c r="EQ64" s="705"/>
      <c r="ER64" s="705"/>
      <c r="ES64" s="705"/>
      <c r="ET64" s="705"/>
      <c r="EU64" s="705"/>
      <c r="EV64" s="705"/>
      <c r="EW64" s="705"/>
      <c r="EX64" s="705"/>
      <c r="EY64" s="705"/>
      <c r="EZ64" s="705"/>
      <c r="FA64" s="705"/>
      <c r="FB64" s="705"/>
      <c r="FC64" s="705"/>
      <c r="FD64" s="705"/>
      <c r="FE64" s="705"/>
      <c r="FF64" s="705"/>
      <c r="FG64" s="705"/>
      <c r="FH64" s="705"/>
      <c r="FI64" s="705"/>
      <c r="FJ64" s="705"/>
      <c r="FK64" s="705"/>
      <c r="FL64" s="705"/>
      <c r="FM64" s="705"/>
      <c r="FN64" s="705"/>
      <c r="FO64" s="705"/>
      <c r="FP64" s="705"/>
      <c r="FQ64" s="705"/>
      <c r="FR64" s="705"/>
      <c r="FS64" s="705"/>
      <c r="FT64" s="705"/>
      <c r="FU64" s="705"/>
      <c r="FV64" s="705"/>
      <c r="FW64" s="705"/>
      <c r="FX64" s="705"/>
      <c r="FY64" s="705"/>
      <c r="FZ64" s="705"/>
      <c r="GA64" s="705"/>
      <c r="GB64" s="705"/>
      <c r="GC64" s="705"/>
      <c r="GD64" s="705"/>
      <c r="GE64" s="705"/>
      <c r="GF64" s="705"/>
      <c r="GG64" s="705"/>
      <c r="GH64" s="705"/>
      <c r="GI64" s="705"/>
      <c r="GJ64" s="705"/>
      <c r="GK64" s="705"/>
      <c r="GL64" s="705"/>
      <c r="GM64" s="705"/>
      <c r="GN64" s="705"/>
      <c r="GO64" s="705"/>
      <c r="GP64" s="705"/>
      <c r="GQ64" s="705"/>
      <c r="GR64" s="705"/>
      <c r="GS64" s="705"/>
      <c r="GT64" s="705"/>
      <c r="GU64" s="705"/>
      <c r="GV64" s="705"/>
      <c r="GW64" s="705"/>
      <c r="GX64" s="705"/>
      <c r="GY64" s="705"/>
      <c r="GZ64" s="705"/>
      <c r="HA64" s="705"/>
      <c r="HB64" s="705"/>
      <c r="HC64" s="705"/>
      <c r="HD64" s="705"/>
    </row>
    <row r="65" spans="1:212">
      <c r="A65" s="254" t="s">
        <v>523</v>
      </c>
      <c r="B65" s="33"/>
      <c r="CP65" s="705"/>
      <c r="CQ65" s="705"/>
      <c r="CR65" s="705"/>
      <c r="CS65" s="705"/>
      <c r="CT65" s="705"/>
      <c r="CU65" s="705"/>
      <c r="CV65" s="705"/>
      <c r="CW65" s="705"/>
      <c r="CX65" s="705"/>
      <c r="CY65" s="705"/>
      <c r="CZ65" s="705"/>
      <c r="DA65" s="705"/>
      <c r="DB65" s="705"/>
      <c r="DC65" s="705"/>
      <c r="DD65" s="705"/>
      <c r="DE65" s="705"/>
      <c r="DF65" s="705"/>
      <c r="DG65" s="705"/>
      <c r="DH65" s="705"/>
      <c r="DI65" s="705"/>
      <c r="DJ65" s="705"/>
      <c r="DK65" s="705"/>
      <c r="DL65" s="705"/>
      <c r="DM65" s="705"/>
      <c r="DN65" s="705"/>
      <c r="DO65" s="705"/>
      <c r="DP65" s="705"/>
      <c r="DQ65" s="705"/>
      <c r="DR65" s="705"/>
      <c r="DS65" s="705"/>
      <c r="DT65" s="705"/>
      <c r="DU65" s="705"/>
      <c r="DV65" s="705"/>
      <c r="DW65" s="705"/>
      <c r="DX65" s="705"/>
      <c r="DY65" s="705"/>
      <c r="DZ65" s="705"/>
      <c r="EA65" s="705"/>
      <c r="EB65" s="705"/>
      <c r="EC65" s="705"/>
      <c r="ED65" s="705"/>
      <c r="EE65" s="705"/>
      <c r="EF65" s="705"/>
      <c r="EG65" s="705"/>
      <c r="EH65" s="705"/>
      <c r="EI65" s="705"/>
      <c r="EJ65" s="705"/>
      <c r="EK65" s="705"/>
      <c r="EL65" s="705"/>
      <c r="EM65" s="705"/>
      <c r="EN65" s="705"/>
      <c r="EO65" s="705"/>
      <c r="EP65" s="705"/>
      <c r="EQ65" s="705"/>
      <c r="ER65" s="705"/>
      <c r="ES65" s="705"/>
      <c r="ET65" s="705"/>
      <c r="EU65" s="705"/>
      <c r="EV65" s="705"/>
      <c r="EW65" s="705"/>
      <c r="EX65" s="705"/>
      <c r="EY65" s="705"/>
      <c r="EZ65" s="705"/>
      <c r="FA65" s="705"/>
      <c r="FB65" s="705"/>
      <c r="FC65" s="705"/>
      <c r="FD65" s="705"/>
      <c r="FE65" s="705"/>
      <c r="FF65" s="705"/>
      <c r="FG65" s="705"/>
      <c r="FH65" s="705"/>
      <c r="FI65" s="705"/>
      <c r="FJ65" s="705"/>
      <c r="FK65" s="705"/>
      <c r="FL65" s="705"/>
      <c r="FM65" s="705"/>
      <c r="FN65" s="705"/>
      <c r="FO65" s="705"/>
      <c r="FP65" s="705"/>
      <c r="FQ65" s="705"/>
      <c r="FR65" s="705"/>
      <c r="FS65" s="705"/>
      <c r="FT65" s="705"/>
      <c r="FU65" s="705"/>
      <c r="FV65" s="705"/>
      <c r="FW65" s="705"/>
      <c r="FX65" s="705"/>
      <c r="FY65" s="705"/>
      <c r="FZ65" s="705"/>
      <c r="GA65" s="705"/>
      <c r="GB65" s="705"/>
      <c r="GC65" s="705"/>
      <c r="GD65" s="705"/>
      <c r="GE65" s="705"/>
      <c r="GF65" s="705"/>
      <c r="GG65" s="705"/>
      <c r="GH65" s="705"/>
      <c r="GI65" s="705"/>
      <c r="GJ65" s="705"/>
      <c r="GK65" s="705"/>
      <c r="GL65" s="705"/>
      <c r="GM65" s="705"/>
      <c r="GN65" s="705"/>
      <c r="GO65" s="705"/>
      <c r="GP65" s="705"/>
      <c r="GQ65" s="705"/>
      <c r="GR65" s="705"/>
      <c r="GS65" s="705"/>
      <c r="GT65" s="705"/>
      <c r="GU65" s="705"/>
      <c r="GV65" s="705"/>
      <c r="GW65" s="705"/>
      <c r="GX65" s="705"/>
      <c r="GY65" s="705"/>
      <c r="GZ65" s="705"/>
      <c r="HA65" s="705"/>
      <c r="HB65" s="705"/>
      <c r="HC65" s="705"/>
      <c r="HD65" s="705"/>
    </row>
    <row r="66" spans="1:212">
      <c r="A66" s="255" t="s">
        <v>51</v>
      </c>
      <c r="B66" s="33"/>
      <c r="CP66" s="705"/>
      <c r="CQ66" s="705"/>
      <c r="CR66" s="705"/>
      <c r="CS66" s="705"/>
      <c r="CT66" s="705"/>
      <c r="CU66" s="705"/>
      <c r="CV66" s="705"/>
      <c r="CW66" s="705"/>
      <c r="CX66" s="705"/>
      <c r="CY66" s="705"/>
      <c r="CZ66" s="705"/>
      <c r="DA66" s="705"/>
      <c r="DB66" s="705"/>
      <c r="DC66" s="705"/>
      <c r="DD66" s="705"/>
      <c r="DE66" s="705"/>
      <c r="DF66" s="705"/>
      <c r="DG66" s="705"/>
      <c r="DH66" s="705"/>
      <c r="DI66" s="705"/>
      <c r="DJ66" s="705"/>
      <c r="DK66" s="705"/>
      <c r="DL66" s="705"/>
      <c r="DM66" s="705"/>
      <c r="DN66" s="705"/>
      <c r="DO66" s="705"/>
      <c r="DP66" s="705"/>
      <c r="DQ66" s="705"/>
      <c r="DR66" s="705"/>
      <c r="DS66" s="705"/>
      <c r="DT66" s="705"/>
      <c r="DU66" s="705"/>
      <c r="DV66" s="705"/>
      <c r="DW66" s="705"/>
      <c r="DX66" s="705"/>
      <c r="DY66" s="705"/>
      <c r="DZ66" s="705"/>
      <c r="EA66" s="705"/>
      <c r="EB66" s="705"/>
      <c r="EC66" s="705"/>
      <c r="ED66" s="705"/>
      <c r="EE66" s="705"/>
      <c r="EF66" s="705"/>
      <c r="EG66" s="705"/>
      <c r="EH66" s="705"/>
      <c r="EI66" s="705"/>
      <c r="EJ66" s="705"/>
      <c r="EK66" s="705"/>
      <c r="EL66" s="705"/>
      <c r="EM66" s="705"/>
      <c r="EN66" s="705"/>
      <c r="EO66" s="705"/>
      <c r="EP66" s="705"/>
      <c r="EQ66" s="705"/>
      <c r="ER66" s="705"/>
      <c r="ES66" s="705"/>
      <c r="ET66" s="705"/>
      <c r="EU66" s="705"/>
      <c r="EV66" s="705"/>
      <c r="EW66" s="705"/>
      <c r="EX66" s="705"/>
      <c r="EY66" s="705"/>
      <c r="EZ66" s="705"/>
      <c r="FA66" s="705"/>
      <c r="FB66" s="705"/>
      <c r="FC66" s="705"/>
      <c r="FD66" s="705"/>
      <c r="FE66" s="705"/>
      <c r="FF66" s="705"/>
      <c r="FG66" s="705"/>
      <c r="FH66" s="705"/>
      <c r="FI66" s="705"/>
      <c r="FJ66" s="705"/>
      <c r="FK66" s="705"/>
      <c r="FL66" s="705"/>
      <c r="FM66" s="705"/>
      <c r="FN66" s="705"/>
      <c r="FO66" s="705"/>
      <c r="FP66" s="705"/>
      <c r="FQ66" s="705"/>
      <c r="FR66" s="705"/>
      <c r="FS66" s="705"/>
      <c r="FT66" s="705"/>
      <c r="FU66" s="705"/>
      <c r="FV66" s="705"/>
      <c r="FW66" s="705"/>
      <c r="FX66" s="705"/>
      <c r="FY66" s="705"/>
      <c r="FZ66" s="705"/>
      <c r="GA66" s="705"/>
      <c r="GB66" s="705"/>
      <c r="GC66" s="705"/>
      <c r="GD66" s="705"/>
      <c r="GE66" s="705"/>
      <c r="GF66" s="705"/>
      <c r="GG66" s="705"/>
      <c r="GH66" s="705"/>
      <c r="GI66" s="705"/>
      <c r="GJ66" s="705"/>
      <c r="GK66" s="705"/>
      <c r="GL66" s="705"/>
      <c r="GM66" s="705"/>
      <c r="GN66" s="705"/>
      <c r="GO66" s="705"/>
      <c r="GP66" s="705"/>
      <c r="GQ66" s="705"/>
      <c r="GR66" s="705"/>
      <c r="GS66" s="705"/>
      <c r="GT66" s="705"/>
      <c r="GU66" s="705"/>
      <c r="GV66" s="705"/>
      <c r="GW66" s="705"/>
      <c r="GX66" s="705"/>
      <c r="GY66" s="705"/>
      <c r="GZ66" s="705"/>
      <c r="HA66" s="705"/>
      <c r="HB66" s="705"/>
      <c r="HC66" s="705"/>
      <c r="HD66" s="705"/>
    </row>
    <row r="67" spans="1:212">
      <c r="A67" s="255"/>
      <c r="B67" s="33"/>
      <c r="CP67" s="705"/>
      <c r="CQ67" s="705"/>
      <c r="CR67" s="705"/>
      <c r="CS67" s="705"/>
      <c r="CT67" s="705"/>
      <c r="CU67" s="705"/>
      <c r="CV67" s="705"/>
      <c r="CW67" s="705"/>
      <c r="CX67" s="705"/>
      <c r="CY67" s="705"/>
      <c r="CZ67" s="705"/>
      <c r="DA67" s="705"/>
      <c r="DB67" s="705"/>
      <c r="DC67" s="705"/>
      <c r="DD67" s="705"/>
      <c r="DE67" s="705"/>
      <c r="DF67" s="705"/>
      <c r="DG67" s="705"/>
      <c r="DH67" s="705"/>
      <c r="DI67" s="705"/>
      <c r="DJ67" s="705"/>
      <c r="DK67" s="705"/>
      <c r="DL67" s="705"/>
      <c r="DM67" s="705"/>
      <c r="DN67" s="705"/>
      <c r="DO67" s="705"/>
      <c r="DP67" s="705"/>
      <c r="DQ67" s="705"/>
      <c r="DR67" s="705"/>
      <c r="DS67" s="705"/>
      <c r="DT67" s="705"/>
      <c r="DU67" s="705"/>
      <c r="DV67" s="705"/>
      <c r="DW67" s="705"/>
      <c r="DX67" s="705"/>
      <c r="DY67" s="705"/>
      <c r="DZ67" s="705"/>
      <c r="EA67" s="705"/>
      <c r="EB67" s="705"/>
      <c r="EC67" s="705"/>
      <c r="ED67" s="705"/>
      <c r="EE67" s="705"/>
      <c r="EF67" s="705"/>
      <c r="EG67" s="705"/>
      <c r="EH67" s="705"/>
      <c r="EI67" s="705"/>
      <c r="EJ67" s="705"/>
      <c r="EK67" s="705"/>
      <c r="EL67" s="705"/>
      <c r="EM67" s="705"/>
      <c r="EN67" s="705"/>
      <c r="EO67" s="705"/>
      <c r="EP67" s="705"/>
      <c r="EQ67" s="705"/>
      <c r="ER67" s="705"/>
      <c r="ES67" s="705"/>
      <c r="ET67" s="705"/>
      <c r="EU67" s="705"/>
      <c r="EV67" s="705"/>
      <c r="EW67" s="705"/>
      <c r="EX67" s="705"/>
      <c r="EY67" s="705"/>
      <c r="EZ67" s="705"/>
      <c r="FA67" s="705"/>
      <c r="FB67" s="705"/>
      <c r="FC67" s="705"/>
      <c r="FD67" s="705"/>
      <c r="FE67" s="705"/>
      <c r="FF67" s="705"/>
      <c r="FG67" s="705"/>
      <c r="FH67" s="705"/>
      <c r="FI67" s="705"/>
      <c r="FJ67" s="705"/>
      <c r="FK67" s="705"/>
      <c r="FL67" s="705"/>
      <c r="FM67" s="705"/>
      <c r="FN67" s="705"/>
      <c r="FO67" s="705"/>
      <c r="FP67" s="705"/>
      <c r="FQ67" s="705"/>
      <c r="FR67" s="705"/>
      <c r="FS67" s="705"/>
      <c r="FT67" s="705"/>
      <c r="FU67" s="705"/>
      <c r="FV67" s="705"/>
      <c r="FW67" s="705"/>
      <c r="FX67" s="705"/>
      <c r="FY67" s="705"/>
      <c r="FZ67" s="705"/>
      <c r="GA67" s="705"/>
      <c r="GB67" s="705"/>
      <c r="GC67" s="705"/>
      <c r="GD67" s="705"/>
      <c r="GE67" s="705"/>
      <c r="GF67" s="705"/>
      <c r="GG67" s="705"/>
      <c r="GH67" s="705"/>
      <c r="GI67" s="705"/>
      <c r="GJ67" s="705"/>
      <c r="GK67" s="705"/>
      <c r="GL67" s="705"/>
      <c r="GM67" s="705"/>
      <c r="GN67" s="705"/>
      <c r="GO67" s="705"/>
      <c r="GP67" s="705"/>
      <c r="GQ67" s="705"/>
      <c r="GR67" s="705"/>
      <c r="GS67" s="705"/>
      <c r="GT67" s="705"/>
      <c r="GU67" s="705"/>
      <c r="GV67" s="705"/>
      <c r="GW67" s="705"/>
      <c r="GX67" s="705"/>
      <c r="GY67" s="705"/>
      <c r="GZ67" s="705"/>
      <c r="HA67" s="705"/>
      <c r="HB67" s="705"/>
      <c r="HC67" s="705"/>
      <c r="HD67" s="705"/>
    </row>
    <row r="68" spans="1:212">
      <c r="A68" s="255"/>
      <c r="B68" s="33"/>
      <c r="CP68" s="705"/>
      <c r="CQ68" s="705"/>
      <c r="CR68" s="705"/>
      <c r="CS68" s="705"/>
      <c r="CT68" s="705"/>
      <c r="CU68" s="705"/>
      <c r="CV68" s="705"/>
      <c r="CW68" s="705"/>
      <c r="CX68" s="705"/>
      <c r="CY68" s="705"/>
      <c r="CZ68" s="705"/>
      <c r="DA68" s="705"/>
      <c r="DB68" s="705"/>
      <c r="DC68" s="705"/>
      <c r="DD68" s="705"/>
      <c r="DE68" s="705"/>
      <c r="DF68" s="705"/>
      <c r="DG68" s="705"/>
      <c r="DH68" s="705"/>
      <c r="DI68" s="705"/>
      <c r="DJ68" s="705"/>
      <c r="DK68" s="705"/>
      <c r="DL68" s="705"/>
      <c r="DM68" s="705"/>
      <c r="DN68" s="705"/>
      <c r="DO68" s="705"/>
      <c r="DP68" s="705"/>
      <c r="DQ68" s="705"/>
      <c r="DR68" s="705"/>
      <c r="DS68" s="705"/>
      <c r="DT68" s="705"/>
      <c r="DU68" s="705"/>
      <c r="DV68" s="705"/>
      <c r="DW68" s="705"/>
      <c r="DX68" s="705"/>
      <c r="DY68" s="705"/>
      <c r="DZ68" s="705"/>
      <c r="EA68" s="705"/>
      <c r="EB68" s="705"/>
      <c r="EC68" s="705"/>
      <c r="ED68" s="705"/>
      <c r="EE68" s="705"/>
      <c r="EF68" s="705"/>
      <c r="EG68" s="705"/>
      <c r="EH68" s="705"/>
      <c r="EI68" s="705"/>
      <c r="EJ68" s="705"/>
      <c r="EK68" s="705"/>
      <c r="EL68" s="705"/>
      <c r="EM68" s="705"/>
      <c r="EN68" s="705"/>
      <c r="EO68" s="705"/>
      <c r="EP68" s="705"/>
      <c r="EQ68" s="705"/>
      <c r="ER68" s="705"/>
      <c r="ES68" s="705"/>
      <c r="ET68" s="705"/>
      <c r="EU68" s="705"/>
      <c r="EV68" s="705"/>
      <c r="EW68" s="705"/>
      <c r="EX68" s="705"/>
      <c r="EY68" s="705"/>
      <c r="EZ68" s="705"/>
      <c r="FA68" s="705"/>
      <c r="FB68" s="705"/>
      <c r="FC68" s="705"/>
      <c r="FD68" s="705"/>
      <c r="FE68" s="705"/>
      <c r="FF68" s="705"/>
      <c r="FG68" s="705"/>
      <c r="FH68" s="705"/>
      <c r="FI68" s="705"/>
      <c r="FJ68" s="705"/>
      <c r="FK68" s="705"/>
      <c r="FL68" s="705"/>
      <c r="FM68" s="705"/>
      <c r="FN68" s="705"/>
      <c r="FO68" s="705"/>
      <c r="FP68" s="705"/>
      <c r="FQ68" s="705"/>
      <c r="FR68" s="705"/>
      <c r="FS68" s="705"/>
      <c r="FT68" s="705"/>
      <c r="FU68" s="705"/>
      <c r="FV68" s="705"/>
      <c r="FW68" s="705"/>
      <c r="FX68" s="705"/>
      <c r="FY68" s="705"/>
      <c r="FZ68" s="705"/>
      <c r="GA68" s="705"/>
      <c r="GB68" s="705"/>
      <c r="GC68" s="705"/>
      <c r="GD68" s="705"/>
      <c r="GE68" s="705"/>
      <c r="GF68" s="705"/>
      <c r="GG68" s="705"/>
      <c r="GH68" s="705"/>
      <c r="GI68" s="705"/>
      <c r="GJ68" s="705"/>
      <c r="GK68" s="705"/>
      <c r="GL68" s="705"/>
      <c r="GM68" s="705"/>
      <c r="GN68" s="705"/>
      <c r="GO68" s="705"/>
      <c r="GP68" s="705"/>
      <c r="GQ68" s="705"/>
      <c r="GR68" s="705"/>
      <c r="GS68" s="705"/>
      <c r="GT68" s="705"/>
      <c r="GU68" s="705"/>
      <c r="GV68" s="705"/>
      <c r="GW68" s="705"/>
      <c r="GX68" s="705"/>
      <c r="GY68" s="705"/>
      <c r="GZ68" s="705"/>
      <c r="HA68" s="705"/>
      <c r="HB68" s="705"/>
      <c r="HC68" s="705"/>
      <c r="HD68" s="705"/>
    </row>
    <row r="69" spans="1:212">
      <c r="A69" s="255"/>
      <c r="B69" s="33"/>
      <c r="CP69" s="705"/>
      <c r="CQ69" s="705"/>
      <c r="CR69" s="705"/>
      <c r="CS69" s="705"/>
      <c r="CT69" s="705"/>
      <c r="CU69" s="705"/>
      <c r="CV69" s="705"/>
      <c r="CW69" s="705"/>
      <c r="CX69" s="705"/>
      <c r="CY69" s="705"/>
      <c r="CZ69" s="705"/>
      <c r="DA69" s="705"/>
      <c r="DB69" s="705"/>
      <c r="DC69" s="705"/>
      <c r="DD69" s="705"/>
      <c r="DE69" s="705"/>
      <c r="DF69" s="705"/>
      <c r="DG69" s="705"/>
      <c r="DH69" s="705"/>
      <c r="DI69" s="705"/>
      <c r="DJ69" s="705"/>
      <c r="DK69" s="705"/>
      <c r="DL69" s="705"/>
      <c r="DM69" s="705"/>
      <c r="DN69" s="705"/>
      <c r="DO69" s="705"/>
      <c r="DP69" s="705"/>
      <c r="DQ69" s="705"/>
      <c r="DR69" s="705"/>
      <c r="DS69" s="705"/>
      <c r="DT69" s="705"/>
      <c r="DU69" s="705"/>
      <c r="DV69" s="705"/>
      <c r="DW69" s="705"/>
      <c r="DX69" s="705"/>
      <c r="DY69" s="705"/>
      <c r="DZ69" s="705"/>
      <c r="EA69" s="705"/>
      <c r="EB69" s="705"/>
      <c r="EC69" s="705"/>
      <c r="ED69" s="705"/>
      <c r="EE69" s="705"/>
      <c r="EF69" s="705"/>
      <c r="EG69" s="705"/>
      <c r="EH69" s="705"/>
      <c r="EI69" s="705"/>
      <c r="EJ69" s="705"/>
      <c r="EK69" s="705"/>
      <c r="EL69" s="705"/>
      <c r="EM69" s="705"/>
      <c r="EN69" s="705"/>
      <c r="EO69" s="705"/>
      <c r="EP69" s="705"/>
      <c r="EQ69" s="705"/>
      <c r="ER69" s="705"/>
      <c r="ES69" s="705"/>
      <c r="ET69" s="705"/>
      <c r="EU69" s="705"/>
      <c r="EV69" s="705"/>
      <c r="EW69" s="705"/>
      <c r="EX69" s="705"/>
      <c r="EY69" s="705"/>
      <c r="EZ69" s="705"/>
      <c r="FA69" s="705"/>
      <c r="FB69" s="705"/>
      <c r="FC69" s="705"/>
      <c r="FD69" s="705"/>
      <c r="FE69" s="705"/>
      <c r="FF69" s="705"/>
      <c r="FG69" s="705"/>
      <c r="FH69" s="705"/>
      <c r="FI69" s="705"/>
      <c r="FJ69" s="705"/>
      <c r="FK69" s="705"/>
      <c r="FL69" s="705"/>
      <c r="FM69" s="705"/>
      <c r="FN69" s="705"/>
      <c r="FO69" s="705"/>
      <c r="FP69" s="705"/>
      <c r="FQ69" s="705"/>
      <c r="FR69" s="705"/>
      <c r="FS69" s="705"/>
      <c r="FT69" s="705"/>
      <c r="FU69" s="705"/>
      <c r="FV69" s="705"/>
      <c r="FW69" s="705"/>
      <c r="FX69" s="705"/>
      <c r="FY69" s="705"/>
      <c r="FZ69" s="705"/>
      <c r="GA69" s="705"/>
      <c r="GB69" s="705"/>
      <c r="GC69" s="705"/>
      <c r="GD69" s="705"/>
      <c r="GE69" s="705"/>
      <c r="GF69" s="705"/>
      <c r="GG69" s="705"/>
      <c r="GH69" s="705"/>
      <c r="GI69" s="705"/>
      <c r="GJ69" s="705"/>
      <c r="GK69" s="705"/>
      <c r="GL69" s="705"/>
      <c r="GM69" s="705"/>
      <c r="GN69" s="705"/>
      <c r="GO69" s="705"/>
      <c r="GP69" s="705"/>
      <c r="GQ69" s="705"/>
      <c r="GR69" s="705"/>
      <c r="GS69" s="705"/>
      <c r="GT69" s="705"/>
      <c r="GU69" s="705"/>
      <c r="GV69" s="705"/>
      <c r="GW69" s="705"/>
      <c r="GX69" s="705"/>
      <c r="GY69" s="705"/>
      <c r="GZ69" s="705"/>
      <c r="HA69" s="705"/>
      <c r="HB69" s="705"/>
      <c r="HC69" s="705"/>
      <c r="HD69" s="705"/>
    </row>
    <row r="70" spans="1:212">
      <c r="A70" s="255"/>
      <c r="B70" s="33"/>
      <c r="CP70" s="705"/>
      <c r="CQ70" s="705"/>
      <c r="CR70" s="705"/>
      <c r="CS70" s="705"/>
      <c r="CT70" s="705"/>
      <c r="CU70" s="705"/>
      <c r="CV70" s="705"/>
      <c r="CW70" s="705"/>
      <c r="CX70" s="705"/>
      <c r="CY70" s="705"/>
      <c r="CZ70" s="705"/>
      <c r="DA70" s="705"/>
      <c r="DB70" s="705"/>
      <c r="DC70" s="705"/>
      <c r="DD70" s="705"/>
      <c r="DE70" s="705"/>
      <c r="DF70" s="705"/>
      <c r="DG70" s="705"/>
      <c r="DH70" s="705"/>
      <c r="DI70" s="705"/>
      <c r="DJ70" s="705"/>
      <c r="DK70" s="705"/>
      <c r="DL70" s="705"/>
      <c r="DM70" s="705"/>
      <c r="DN70" s="705"/>
      <c r="DO70" s="705"/>
      <c r="DP70" s="705"/>
      <c r="DQ70" s="705"/>
      <c r="DR70" s="705"/>
      <c r="DS70" s="705"/>
      <c r="DT70" s="705"/>
      <c r="DU70" s="705"/>
      <c r="DV70" s="705"/>
      <c r="DW70" s="705"/>
      <c r="DX70" s="705"/>
      <c r="DY70" s="705"/>
      <c r="DZ70" s="705"/>
      <c r="EA70" s="705"/>
      <c r="EB70" s="705"/>
      <c r="EC70" s="705"/>
      <c r="ED70" s="705"/>
      <c r="EE70" s="705"/>
      <c r="EF70" s="705"/>
      <c r="EG70" s="705"/>
      <c r="EH70" s="705"/>
      <c r="EI70" s="705"/>
      <c r="EJ70" s="705"/>
      <c r="EK70" s="705"/>
      <c r="EL70" s="705"/>
      <c r="EM70" s="705"/>
      <c r="EN70" s="705"/>
      <c r="EO70" s="705"/>
      <c r="EP70" s="705"/>
      <c r="EQ70" s="705"/>
      <c r="ER70" s="705"/>
      <c r="ES70" s="705"/>
      <c r="ET70" s="705"/>
      <c r="EU70" s="705"/>
      <c r="EV70" s="705"/>
      <c r="EW70" s="705"/>
      <c r="EX70" s="705"/>
      <c r="EY70" s="705"/>
      <c r="EZ70" s="705"/>
      <c r="FA70" s="705"/>
      <c r="FB70" s="705"/>
      <c r="FC70" s="705"/>
      <c r="FD70" s="705"/>
      <c r="FE70" s="705"/>
      <c r="FF70" s="705"/>
      <c r="FG70" s="705"/>
      <c r="FH70" s="705"/>
      <c r="FI70" s="705"/>
      <c r="FJ70" s="705"/>
      <c r="FK70" s="705"/>
      <c r="FL70" s="705"/>
      <c r="FM70" s="705"/>
      <c r="FN70" s="705"/>
      <c r="FO70" s="705"/>
      <c r="FP70" s="705"/>
      <c r="FQ70" s="705"/>
      <c r="FR70" s="705"/>
      <c r="FS70" s="705"/>
      <c r="FT70" s="705"/>
      <c r="FU70" s="705"/>
      <c r="FV70" s="705"/>
      <c r="FW70" s="705"/>
      <c r="FX70" s="705"/>
      <c r="FY70" s="705"/>
      <c r="FZ70" s="705"/>
      <c r="GA70" s="705"/>
      <c r="GB70" s="705"/>
      <c r="GC70" s="705"/>
      <c r="GD70" s="705"/>
      <c r="GE70" s="705"/>
      <c r="GF70" s="705"/>
      <c r="GG70" s="705"/>
      <c r="GH70" s="705"/>
      <c r="GI70" s="705"/>
      <c r="GJ70" s="705"/>
      <c r="GK70" s="705"/>
      <c r="GL70" s="705"/>
      <c r="GM70" s="705"/>
      <c r="GN70" s="705"/>
      <c r="GO70" s="705"/>
      <c r="GP70" s="705"/>
      <c r="GQ70" s="705"/>
      <c r="GR70" s="705"/>
      <c r="GS70" s="705"/>
      <c r="GT70" s="705"/>
      <c r="GU70" s="705"/>
      <c r="GV70" s="705"/>
      <c r="GW70" s="705"/>
      <c r="GX70" s="705"/>
      <c r="GY70" s="705"/>
      <c r="GZ70" s="705"/>
      <c r="HA70" s="705"/>
      <c r="HB70" s="705"/>
      <c r="HC70" s="705"/>
      <c r="HD70" s="705"/>
    </row>
    <row r="71" spans="1:212">
      <c r="A71" s="255"/>
      <c r="B71" s="33"/>
      <c r="CP71" s="705"/>
      <c r="CQ71" s="705"/>
      <c r="CR71" s="705"/>
      <c r="CS71" s="705"/>
      <c r="CT71" s="705"/>
      <c r="CU71" s="705"/>
      <c r="CV71" s="705"/>
      <c r="CW71" s="705"/>
      <c r="CX71" s="705"/>
      <c r="CY71" s="705"/>
      <c r="CZ71" s="705"/>
      <c r="DA71" s="705"/>
      <c r="DB71" s="705"/>
      <c r="DC71" s="705"/>
      <c r="DD71" s="705"/>
      <c r="DE71" s="705"/>
      <c r="DF71" s="705"/>
      <c r="DG71" s="705"/>
      <c r="DH71" s="705"/>
      <c r="DI71" s="705"/>
      <c r="DJ71" s="705"/>
      <c r="DK71" s="705"/>
      <c r="DL71" s="705"/>
      <c r="DM71" s="705"/>
      <c r="DN71" s="705"/>
      <c r="DO71" s="705"/>
      <c r="DP71" s="705"/>
      <c r="DQ71" s="705"/>
      <c r="DR71" s="705"/>
      <c r="DS71" s="705"/>
      <c r="DT71" s="705"/>
      <c r="DU71" s="705"/>
      <c r="DV71" s="705"/>
      <c r="DW71" s="705"/>
      <c r="DX71" s="705"/>
      <c r="DY71" s="705"/>
      <c r="DZ71" s="705"/>
      <c r="EA71" s="705"/>
      <c r="EB71" s="705"/>
      <c r="EC71" s="705"/>
      <c r="ED71" s="705"/>
      <c r="EE71" s="705"/>
      <c r="EF71" s="705"/>
      <c r="EG71" s="705"/>
      <c r="EH71" s="705"/>
      <c r="EI71" s="705"/>
      <c r="EJ71" s="705"/>
      <c r="EK71" s="705"/>
      <c r="EL71" s="705"/>
      <c r="EM71" s="705"/>
      <c r="EN71" s="705"/>
      <c r="EO71" s="705"/>
      <c r="EP71" s="705"/>
      <c r="EQ71" s="705"/>
      <c r="ER71" s="705"/>
      <c r="ES71" s="705"/>
      <c r="ET71" s="705"/>
      <c r="EU71" s="705"/>
      <c r="EV71" s="705"/>
      <c r="EW71" s="705"/>
      <c r="EX71" s="705"/>
      <c r="EY71" s="705"/>
      <c r="EZ71" s="705"/>
      <c r="FA71" s="705"/>
      <c r="FB71" s="705"/>
      <c r="FC71" s="705"/>
      <c r="FD71" s="705"/>
      <c r="FE71" s="705"/>
      <c r="FF71" s="705"/>
      <c r="FG71" s="705"/>
      <c r="FH71" s="705"/>
      <c r="FI71" s="705"/>
      <c r="FJ71" s="705"/>
      <c r="FK71" s="705"/>
      <c r="FL71" s="705"/>
      <c r="FM71" s="705"/>
      <c r="FN71" s="705"/>
      <c r="FO71" s="705"/>
      <c r="FP71" s="705"/>
      <c r="FQ71" s="705"/>
      <c r="FR71" s="705"/>
      <c r="FS71" s="705"/>
      <c r="FT71" s="705"/>
      <c r="FU71" s="705"/>
      <c r="FV71" s="705"/>
      <c r="FW71" s="705"/>
      <c r="FX71" s="705"/>
      <c r="FY71" s="705"/>
      <c r="FZ71" s="705"/>
      <c r="GA71" s="705"/>
      <c r="GB71" s="705"/>
      <c r="GC71" s="705"/>
      <c r="GD71" s="705"/>
      <c r="GE71" s="705"/>
      <c r="GF71" s="705"/>
      <c r="GG71" s="705"/>
      <c r="GH71" s="705"/>
      <c r="GI71" s="705"/>
      <c r="GJ71" s="705"/>
      <c r="GK71" s="705"/>
      <c r="GL71" s="705"/>
      <c r="GM71" s="705"/>
      <c r="GN71" s="705"/>
      <c r="GO71" s="705"/>
      <c r="GP71" s="705"/>
      <c r="GQ71" s="705"/>
      <c r="GR71" s="705"/>
      <c r="GS71" s="705"/>
      <c r="GT71" s="705"/>
      <c r="GU71" s="705"/>
      <c r="GV71" s="705"/>
      <c r="GW71" s="705"/>
      <c r="GX71" s="705"/>
      <c r="GY71" s="705"/>
      <c r="GZ71" s="705"/>
      <c r="HA71" s="705"/>
      <c r="HB71" s="705"/>
      <c r="HC71" s="705"/>
      <c r="HD71" s="705"/>
    </row>
    <row r="72" spans="1:212" ht="15.75" customHeight="1">
      <c r="A72" s="255"/>
      <c r="B72" s="33"/>
      <c r="CP72" s="705"/>
      <c r="CQ72" s="705"/>
      <c r="CR72" s="705"/>
      <c r="CS72" s="705"/>
      <c r="CT72" s="705"/>
      <c r="CU72" s="705"/>
      <c r="CV72" s="705"/>
      <c r="CW72" s="705"/>
      <c r="CX72" s="705"/>
      <c r="CY72" s="705"/>
      <c r="CZ72" s="705"/>
      <c r="DA72" s="705"/>
      <c r="DB72" s="705"/>
      <c r="DC72" s="705"/>
      <c r="DD72" s="705"/>
      <c r="DE72" s="705"/>
      <c r="DF72" s="705"/>
      <c r="DG72" s="705"/>
      <c r="DH72" s="705"/>
      <c r="DI72" s="705"/>
      <c r="DJ72" s="705"/>
      <c r="DK72" s="705"/>
      <c r="DL72" s="705"/>
      <c r="DM72" s="705"/>
      <c r="DN72" s="705"/>
      <c r="DO72" s="705"/>
      <c r="DP72" s="705"/>
      <c r="DQ72" s="705"/>
      <c r="DR72" s="705"/>
      <c r="DS72" s="705"/>
      <c r="DT72" s="705"/>
      <c r="DU72" s="705"/>
      <c r="DV72" s="705"/>
      <c r="DW72" s="705"/>
      <c r="DX72" s="705"/>
      <c r="DY72" s="705"/>
      <c r="DZ72" s="705"/>
      <c r="EA72" s="705"/>
      <c r="EB72" s="705"/>
      <c r="EC72" s="705"/>
      <c r="ED72" s="705"/>
      <c r="EE72" s="705"/>
      <c r="EF72" s="705"/>
      <c r="EG72" s="705"/>
      <c r="EH72" s="705"/>
      <c r="EI72" s="705"/>
      <c r="EJ72" s="705"/>
      <c r="EK72" s="705"/>
      <c r="EL72" s="705"/>
      <c r="EM72" s="705"/>
      <c r="EN72" s="705"/>
      <c r="EO72" s="705"/>
      <c r="EP72" s="705"/>
      <c r="EQ72" s="705"/>
      <c r="ER72" s="705"/>
      <c r="ES72" s="705"/>
      <c r="ET72" s="705"/>
      <c r="EU72" s="705"/>
      <c r="EV72" s="705"/>
      <c r="EW72" s="705"/>
      <c r="EX72" s="705"/>
      <c r="EY72" s="705"/>
      <c r="EZ72" s="705"/>
      <c r="FA72" s="705"/>
      <c r="FB72" s="705"/>
      <c r="FC72" s="705"/>
      <c r="FD72" s="705"/>
      <c r="FE72" s="705"/>
      <c r="FF72" s="705"/>
      <c r="FG72" s="705"/>
      <c r="FH72" s="705"/>
      <c r="FI72" s="705"/>
      <c r="FJ72" s="705"/>
      <c r="FK72" s="705"/>
      <c r="FL72" s="705"/>
      <c r="FM72" s="705"/>
      <c r="FN72" s="705"/>
      <c r="FO72" s="705"/>
      <c r="FP72" s="705"/>
      <c r="FQ72" s="705"/>
      <c r="FR72" s="705"/>
      <c r="FS72" s="705"/>
      <c r="FT72" s="705"/>
      <c r="FU72" s="705"/>
      <c r="FV72" s="705"/>
      <c r="FW72" s="705"/>
      <c r="FX72" s="705"/>
      <c r="FY72" s="705"/>
      <c r="FZ72" s="705"/>
      <c r="GA72" s="705"/>
      <c r="GB72" s="705"/>
      <c r="GC72" s="705"/>
      <c r="GD72" s="705"/>
      <c r="GE72" s="705"/>
      <c r="GF72" s="705"/>
      <c r="GG72" s="705"/>
      <c r="GH72" s="705"/>
      <c r="GI72" s="705"/>
      <c r="GJ72" s="705"/>
      <c r="GK72" s="705"/>
      <c r="GL72" s="705"/>
      <c r="GM72" s="705"/>
      <c r="GN72" s="705"/>
      <c r="GO72" s="705"/>
      <c r="GP72" s="705"/>
      <c r="GQ72" s="705"/>
      <c r="GR72" s="705"/>
      <c r="GS72" s="705"/>
      <c r="GT72" s="705"/>
      <c r="GU72" s="705"/>
      <c r="GV72" s="705"/>
      <c r="GW72" s="705"/>
      <c r="GX72" s="705"/>
      <c r="GY72" s="705"/>
      <c r="GZ72" s="705"/>
      <c r="HA72" s="705"/>
      <c r="HB72" s="705"/>
      <c r="HC72" s="705"/>
      <c r="HD72" s="705"/>
    </row>
    <row r="73" spans="1:212" ht="13.5" customHeight="1">
      <c r="A73" s="255"/>
      <c r="B73" s="33"/>
      <c r="CP73" s="705"/>
      <c r="CQ73" s="705"/>
      <c r="CR73" s="705"/>
      <c r="CS73" s="705"/>
      <c r="CT73" s="705"/>
      <c r="CU73" s="705"/>
      <c r="CV73" s="705"/>
      <c r="CW73" s="705"/>
      <c r="CX73" s="705"/>
      <c r="CY73" s="705"/>
      <c r="CZ73" s="705"/>
      <c r="DA73" s="705"/>
      <c r="DB73" s="705"/>
      <c r="DC73" s="705"/>
      <c r="DD73" s="705"/>
      <c r="DE73" s="705"/>
      <c r="DF73" s="705"/>
      <c r="DG73" s="705"/>
      <c r="DH73" s="705"/>
      <c r="DI73" s="705"/>
      <c r="DJ73" s="705"/>
      <c r="DK73" s="705"/>
      <c r="DL73" s="705"/>
      <c r="DM73" s="705"/>
      <c r="DN73" s="705"/>
      <c r="DO73" s="705"/>
      <c r="DP73" s="705"/>
      <c r="DQ73" s="705"/>
      <c r="DR73" s="705"/>
      <c r="DS73" s="705"/>
      <c r="DT73" s="705"/>
      <c r="DU73" s="705"/>
      <c r="DV73" s="705"/>
      <c r="DW73" s="705"/>
      <c r="DX73" s="705"/>
      <c r="DY73" s="705"/>
      <c r="DZ73" s="705"/>
      <c r="EA73" s="705"/>
      <c r="EB73" s="705"/>
      <c r="EC73" s="705"/>
      <c r="ED73" s="705"/>
      <c r="EE73" s="705"/>
      <c r="EF73" s="705"/>
      <c r="EG73" s="705"/>
      <c r="EH73" s="705"/>
      <c r="EI73" s="705"/>
      <c r="EJ73" s="705"/>
      <c r="EK73" s="705"/>
      <c r="EL73" s="705"/>
      <c r="EM73" s="705"/>
      <c r="EN73" s="705"/>
      <c r="EO73" s="705"/>
      <c r="EP73" s="705"/>
      <c r="EQ73" s="705"/>
      <c r="ER73" s="705"/>
      <c r="ES73" s="705"/>
      <c r="ET73" s="705"/>
      <c r="EU73" s="705"/>
      <c r="EV73" s="705"/>
      <c r="EW73" s="705"/>
      <c r="EX73" s="705"/>
      <c r="EY73" s="705"/>
      <c r="EZ73" s="705"/>
      <c r="FA73" s="705"/>
      <c r="FB73" s="705"/>
      <c r="FC73" s="705"/>
      <c r="FD73" s="705"/>
      <c r="FE73" s="705"/>
      <c r="FF73" s="705"/>
      <c r="FG73" s="705"/>
      <c r="FH73" s="705"/>
      <c r="FI73" s="705"/>
      <c r="FJ73" s="705"/>
      <c r="FK73" s="705"/>
      <c r="FL73" s="705"/>
      <c r="FM73" s="705"/>
      <c r="FN73" s="705"/>
      <c r="FO73" s="705"/>
      <c r="FP73" s="705"/>
      <c r="FQ73" s="705"/>
      <c r="FR73" s="705"/>
      <c r="FS73" s="705"/>
      <c r="FT73" s="705"/>
      <c r="FU73" s="705"/>
      <c r="FV73" s="705"/>
      <c r="FW73" s="705"/>
      <c r="FX73" s="705"/>
      <c r="FY73" s="705"/>
      <c r="FZ73" s="705"/>
      <c r="GA73" s="705"/>
      <c r="GB73" s="705"/>
      <c r="GC73" s="705"/>
      <c r="GD73" s="705"/>
      <c r="GE73" s="705"/>
      <c r="GF73" s="705"/>
      <c r="GG73" s="705"/>
      <c r="GH73" s="705"/>
      <c r="GI73" s="705"/>
      <c r="GJ73" s="705"/>
      <c r="GK73" s="705"/>
      <c r="GL73" s="705"/>
      <c r="GM73" s="705"/>
      <c r="GN73" s="705"/>
      <c r="GO73" s="705"/>
      <c r="GP73" s="705"/>
      <c r="GQ73" s="705"/>
      <c r="GR73" s="705"/>
      <c r="GS73" s="705"/>
      <c r="GT73" s="705"/>
      <c r="GU73" s="705"/>
      <c r="GV73" s="705"/>
      <c r="GW73" s="705"/>
      <c r="GX73" s="705"/>
      <c r="GY73" s="705"/>
      <c r="GZ73" s="705"/>
      <c r="HA73" s="705"/>
      <c r="HB73" s="705"/>
      <c r="HC73" s="705"/>
      <c r="HD73" s="705"/>
    </row>
    <row r="74" spans="1:212" ht="12.75" customHeight="1">
      <c r="A74" s="255"/>
      <c r="B74" s="33"/>
      <c r="CP74" s="705"/>
      <c r="CQ74" s="705"/>
      <c r="CR74" s="705"/>
      <c r="CS74" s="705"/>
      <c r="CT74" s="705"/>
      <c r="CU74" s="705"/>
      <c r="CV74" s="705"/>
      <c r="CW74" s="705"/>
      <c r="CX74" s="705"/>
      <c r="CY74" s="705"/>
      <c r="CZ74" s="705"/>
      <c r="DA74" s="705"/>
      <c r="DB74" s="705"/>
      <c r="DC74" s="705"/>
      <c r="DD74" s="705"/>
      <c r="DE74" s="705"/>
      <c r="DF74" s="705"/>
      <c r="DG74" s="705"/>
      <c r="DH74" s="705"/>
      <c r="DI74" s="705"/>
      <c r="DJ74" s="705"/>
      <c r="DK74" s="705"/>
      <c r="DL74" s="705"/>
      <c r="DM74" s="705"/>
      <c r="DN74" s="705"/>
      <c r="DO74" s="705"/>
      <c r="DP74" s="705"/>
      <c r="DQ74" s="705"/>
      <c r="DR74" s="705"/>
      <c r="DS74" s="705"/>
      <c r="DT74" s="705"/>
      <c r="DU74" s="705"/>
      <c r="DV74" s="705"/>
      <c r="DW74" s="705"/>
      <c r="DX74" s="705"/>
      <c r="DY74" s="705"/>
      <c r="DZ74" s="705"/>
      <c r="EA74" s="705"/>
      <c r="EB74" s="705"/>
      <c r="EC74" s="705"/>
      <c r="ED74" s="705"/>
      <c r="EE74" s="705"/>
      <c r="EF74" s="705"/>
      <c r="EG74" s="705"/>
      <c r="EH74" s="705"/>
      <c r="EI74" s="705"/>
      <c r="EJ74" s="705"/>
      <c r="EK74" s="705"/>
      <c r="EL74" s="705"/>
      <c r="EM74" s="705"/>
      <c r="EN74" s="705"/>
      <c r="EO74" s="705"/>
      <c r="EP74" s="705"/>
      <c r="EQ74" s="705"/>
      <c r="ER74" s="705"/>
      <c r="ES74" s="705"/>
      <c r="ET74" s="705"/>
      <c r="EU74" s="705"/>
      <c r="EV74" s="705"/>
      <c r="EW74" s="705"/>
      <c r="EX74" s="705"/>
      <c r="EY74" s="705"/>
      <c r="EZ74" s="705"/>
      <c r="FA74" s="705"/>
      <c r="FB74" s="705"/>
      <c r="FC74" s="705"/>
      <c r="FD74" s="705"/>
      <c r="FE74" s="705"/>
      <c r="FF74" s="705"/>
      <c r="FG74" s="705"/>
      <c r="FH74" s="705"/>
      <c r="FI74" s="705"/>
      <c r="FJ74" s="705"/>
      <c r="FK74" s="705"/>
      <c r="FL74" s="705"/>
      <c r="FM74" s="705"/>
      <c r="FN74" s="705"/>
      <c r="FO74" s="705"/>
      <c r="FP74" s="705"/>
      <c r="FQ74" s="705"/>
      <c r="FR74" s="705"/>
      <c r="FS74" s="705"/>
      <c r="FT74" s="705"/>
      <c r="FU74" s="705"/>
      <c r="FV74" s="705"/>
      <c r="FW74" s="705"/>
      <c r="FX74" s="705"/>
      <c r="FY74" s="705"/>
      <c r="FZ74" s="705"/>
      <c r="GA74" s="705"/>
      <c r="GB74" s="705"/>
      <c r="GC74" s="705"/>
      <c r="GD74" s="705"/>
      <c r="GE74" s="705"/>
      <c r="GF74" s="705"/>
      <c r="GG74" s="705"/>
      <c r="GH74" s="705"/>
      <c r="GI74" s="705"/>
      <c r="GJ74" s="705"/>
      <c r="GK74" s="705"/>
      <c r="GL74" s="705"/>
      <c r="GM74" s="705"/>
      <c r="GN74" s="705"/>
      <c r="GO74" s="705"/>
      <c r="GP74" s="705"/>
      <c r="GQ74" s="705"/>
      <c r="GR74" s="705"/>
      <c r="GS74" s="705"/>
      <c r="GT74" s="705"/>
      <c r="GU74" s="705"/>
      <c r="GV74" s="705"/>
      <c r="GW74" s="705"/>
      <c r="GX74" s="705"/>
      <c r="GY74" s="705"/>
      <c r="GZ74" s="705"/>
      <c r="HA74" s="705"/>
      <c r="HB74" s="705"/>
      <c r="HC74" s="705"/>
      <c r="HD74" s="705"/>
    </row>
    <row r="75" spans="1:212">
      <c r="A75" s="255"/>
      <c r="B75" s="33"/>
      <c r="CP75" s="705"/>
      <c r="CQ75" s="705"/>
      <c r="CR75" s="705"/>
      <c r="CS75" s="705"/>
      <c r="CT75" s="705"/>
      <c r="CU75" s="705"/>
      <c r="CV75" s="705"/>
      <c r="CW75" s="705"/>
      <c r="CX75" s="705"/>
      <c r="CY75" s="705"/>
      <c r="CZ75" s="705"/>
      <c r="DA75" s="705"/>
      <c r="DB75" s="705"/>
      <c r="DC75" s="705"/>
      <c r="DD75" s="705"/>
      <c r="DE75" s="705"/>
      <c r="DF75" s="705"/>
      <c r="DG75" s="705"/>
      <c r="DH75" s="705"/>
      <c r="DI75" s="705"/>
      <c r="DJ75" s="705"/>
      <c r="DK75" s="705"/>
      <c r="DL75" s="705"/>
      <c r="DM75" s="705"/>
      <c r="DN75" s="705"/>
      <c r="DO75" s="705"/>
      <c r="DP75" s="705"/>
      <c r="DQ75" s="705"/>
      <c r="DR75" s="705"/>
      <c r="DS75" s="705"/>
      <c r="DT75" s="705"/>
      <c r="DU75" s="705"/>
      <c r="DV75" s="705"/>
      <c r="DW75" s="705"/>
      <c r="DX75" s="705"/>
      <c r="DY75" s="705"/>
      <c r="DZ75" s="705"/>
      <c r="EA75" s="705"/>
      <c r="EB75" s="705"/>
      <c r="EC75" s="705"/>
      <c r="ED75" s="705"/>
      <c r="EE75" s="705"/>
      <c r="EF75" s="705"/>
      <c r="EG75" s="705"/>
      <c r="EH75" s="705"/>
      <c r="EI75" s="705"/>
      <c r="EJ75" s="705"/>
      <c r="EK75" s="705"/>
      <c r="EL75" s="705"/>
      <c r="EM75" s="705"/>
      <c r="EN75" s="705"/>
      <c r="EO75" s="705"/>
      <c r="EP75" s="705"/>
      <c r="EQ75" s="705"/>
      <c r="ER75" s="705"/>
      <c r="ES75" s="705"/>
      <c r="ET75" s="705"/>
      <c r="EU75" s="705"/>
      <c r="EV75" s="705"/>
      <c r="EW75" s="705"/>
      <c r="EX75" s="705"/>
      <c r="EY75" s="705"/>
      <c r="EZ75" s="705"/>
      <c r="FA75" s="705"/>
      <c r="FB75" s="705"/>
      <c r="FC75" s="705"/>
      <c r="FD75" s="705"/>
      <c r="FE75" s="705"/>
      <c r="FF75" s="705"/>
      <c r="FG75" s="705"/>
      <c r="FH75" s="705"/>
      <c r="FI75" s="705"/>
      <c r="FJ75" s="705"/>
      <c r="FK75" s="705"/>
      <c r="FL75" s="705"/>
      <c r="FM75" s="705"/>
      <c r="FN75" s="705"/>
      <c r="FO75" s="705"/>
      <c r="FP75" s="705"/>
      <c r="FQ75" s="705"/>
      <c r="FR75" s="705"/>
      <c r="FS75" s="705"/>
      <c r="FT75" s="705"/>
      <c r="FU75" s="705"/>
      <c r="FV75" s="705"/>
      <c r="FW75" s="705"/>
      <c r="FX75" s="705"/>
      <c r="FY75" s="705"/>
      <c r="FZ75" s="705"/>
      <c r="GA75" s="705"/>
      <c r="GB75" s="705"/>
      <c r="GC75" s="705"/>
      <c r="GD75" s="705"/>
      <c r="GE75" s="705"/>
      <c r="GF75" s="705"/>
      <c r="GG75" s="705"/>
      <c r="GH75" s="705"/>
      <c r="GI75" s="705"/>
      <c r="GJ75" s="705"/>
      <c r="GK75" s="705"/>
      <c r="GL75" s="705"/>
      <c r="GM75" s="705"/>
      <c r="GN75" s="705"/>
      <c r="GO75" s="705"/>
      <c r="GP75" s="705"/>
      <c r="GQ75" s="705"/>
      <c r="GR75" s="705"/>
      <c r="GS75" s="705"/>
      <c r="GT75" s="705"/>
      <c r="GU75" s="705"/>
      <c r="GV75" s="705"/>
      <c r="GW75" s="705"/>
      <c r="GX75" s="705"/>
      <c r="GY75" s="705"/>
      <c r="GZ75" s="705"/>
      <c r="HA75" s="705"/>
      <c r="HB75" s="705"/>
      <c r="HC75" s="705"/>
      <c r="HD75" s="705"/>
    </row>
    <row r="76" spans="1:212">
      <c r="B76" s="33"/>
      <c r="CP76" s="705"/>
      <c r="CQ76" s="705"/>
      <c r="CR76" s="705"/>
      <c r="CS76" s="705"/>
      <c r="CT76" s="705"/>
      <c r="CU76" s="705"/>
      <c r="CV76" s="705"/>
      <c r="CW76" s="705"/>
      <c r="CX76" s="705"/>
      <c r="CY76" s="705"/>
      <c r="CZ76" s="705"/>
      <c r="DA76" s="705"/>
      <c r="DB76" s="705"/>
      <c r="DC76" s="705"/>
      <c r="DD76" s="705"/>
      <c r="DE76" s="705"/>
      <c r="DF76" s="705"/>
      <c r="DG76" s="705"/>
      <c r="DH76" s="705"/>
      <c r="DI76" s="705"/>
      <c r="DJ76" s="705"/>
      <c r="DK76" s="705"/>
      <c r="DL76" s="705"/>
      <c r="DM76" s="705"/>
      <c r="DN76" s="705"/>
      <c r="DO76" s="705"/>
      <c r="DP76" s="705"/>
      <c r="DQ76" s="705"/>
      <c r="DR76" s="705"/>
      <c r="DS76" s="705"/>
      <c r="DT76" s="705"/>
      <c r="DU76" s="705"/>
      <c r="DV76" s="705"/>
      <c r="DW76" s="705"/>
      <c r="DX76" s="705"/>
      <c r="DY76" s="705"/>
      <c r="DZ76" s="705"/>
      <c r="EA76" s="705"/>
      <c r="EB76" s="705"/>
      <c r="EC76" s="705"/>
      <c r="ED76" s="705"/>
      <c r="EE76" s="705"/>
      <c r="EF76" s="705"/>
      <c r="EG76" s="705"/>
      <c r="EH76" s="705"/>
      <c r="EI76" s="705"/>
      <c r="EJ76" s="705"/>
      <c r="EK76" s="705"/>
      <c r="EL76" s="705"/>
      <c r="EM76" s="705"/>
      <c r="EN76" s="705"/>
      <c r="EO76" s="705"/>
      <c r="EP76" s="705"/>
      <c r="EQ76" s="705"/>
      <c r="ER76" s="705"/>
      <c r="ES76" s="705"/>
      <c r="ET76" s="705"/>
      <c r="EU76" s="705"/>
      <c r="EV76" s="705"/>
      <c r="EW76" s="705"/>
      <c r="EX76" s="705"/>
      <c r="EY76" s="705"/>
      <c r="EZ76" s="705"/>
      <c r="FA76" s="705"/>
      <c r="FB76" s="705"/>
      <c r="FC76" s="705"/>
      <c r="FD76" s="705"/>
      <c r="FE76" s="705"/>
      <c r="FF76" s="705"/>
      <c r="FG76" s="705"/>
      <c r="FH76" s="705"/>
      <c r="FI76" s="705"/>
      <c r="FJ76" s="705"/>
      <c r="FK76" s="705"/>
      <c r="FL76" s="705"/>
      <c r="FM76" s="705"/>
      <c r="FN76" s="705"/>
      <c r="FO76" s="705"/>
      <c r="FP76" s="705"/>
      <c r="FQ76" s="705"/>
      <c r="FR76" s="705"/>
      <c r="FS76" s="705"/>
      <c r="FT76" s="705"/>
      <c r="FU76" s="705"/>
      <c r="FV76" s="705"/>
      <c r="FW76" s="705"/>
      <c r="FX76" s="705"/>
      <c r="FY76" s="705"/>
      <c r="FZ76" s="705"/>
      <c r="GA76" s="705"/>
      <c r="GB76" s="705"/>
      <c r="GC76" s="705"/>
      <c r="GD76" s="705"/>
      <c r="GE76" s="705"/>
      <c r="GF76" s="705"/>
      <c r="GG76" s="705"/>
      <c r="GH76" s="705"/>
      <c r="GI76" s="705"/>
      <c r="GJ76" s="705"/>
      <c r="GK76" s="705"/>
      <c r="GL76" s="705"/>
      <c r="GM76" s="705"/>
      <c r="GN76" s="705"/>
      <c r="GO76" s="705"/>
      <c r="GP76" s="705"/>
      <c r="GQ76" s="705"/>
      <c r="GR76" s="705"/>
      <c r="GS76" s="705"/>
      <c r="GT76" s="705"/>
      <c r="GU76" s="705"/>
      <c r="GV76" s="705"/>
      <c r="GW76" s="705"/>
      <c r="GX76" s="705"/>
      <c r="GY76" s="705"/>
      <c r="GZ76" s="705"/>
      <c r="HA76" s="705"/>
      <c r="HB76" s="705"/>
      <c r="HC76" s="705"/>
      <c r="HD76" s="705"/>
    </row>
    <row r="77" spans="1:212" s="33" customFormat="1">
      <c r="A77" s="458"/>
      <c r="B77" s="458"/>
      <c r="C77" s="458"/>
      <c r="D77" s="458"/>
      <c r="E77" s="458"/>
      <c r="F77" s="458"/>
      <c r="G77" s="458"/>
      <c r="H77" s="458"/>
      <c r="I77" s="458"/>
      <c r="J77" s="458"/>
      <c r="K77" s="458"/>
      <c r="L77" s="458"/>
      <c r="M77" s="458"/>
      <c r="N77" s="458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 s="458"/>
      <c r="CE77" s="458"/>
      <c r="CF77" s="458"/>
      <c r="CG77" s="458"/>
      <c r="CH77" s="458"/>
      <c r="CI77" s="458"/>
      <c r="CJ77" s="458"/>
      <c r="CK77" s="458"/>
      <c r="CL77" s="458"/>
      <c r="CM77" s="458"/>
      <c r="CN77" s="458"/>
      <c r="CO77" s="458"/>
      <c r="CP77" s="458"/>
      <c r="CQ77" s="458"/>
      <c r="CR77" s="458"/>
      <c r="CS77" s="458"/>
      <c r="CT77" s="458"/>
      <c r="CU77" s="458"/>
      <c r="CV77" s="458"/>
      <c r="CW77" s="458"/>
      <c r="CX77" s="458"/>
      <c r="CY77" s="458"/>
      <c r="CZ77" s="458"/>
      <c r="DA77" s="458"/>
      <c r="DB77" s="458"/>
      <c r="DC77" s="458"/>
      <c r="DD77" s="458"/>
      <c r="DE77" s="458"/>
      <c r="DF77" s="458"/>
      <c r="DG77" s="458"/>
      <c r="DH77" s="458"/>
      <c r="DI77" s="458"/>
      <c r="DJ77" s="458"/>
      <c r="DK77" s="458"/>
      <c r="DL77" s="458"/>
      <c r="DM77" s="458"/>
      <c r="DN77" s="458"/>
      <c r="DO77" s="458"/>
      <c r="DP77" s="458"/>
      <c r="DQ77" s="458"/>
      <c r="DR77" s="458"/>
      <c r="DS77" s="458"/>
      <c r="DT77" s="458"/>
      <c r="DU77" s="458"/>
      <c r="DV77" s="458"/>
      <c r="DW77" s="458"/>
      <c r="DX77" s="458"/>
      <c r="DY77" s="458"/>
      <c r="DZ77" s="458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8"/>
      <c r="EM77" s="458"/>
      <c r="EN77" s="458"/>
      <c r="EO77" s="458"/>
      <c r="EP77" s="458"/>
      <c r="EQ77" s="458"/>
      <c r="ER77" s="458"/>
      <c r="ES77" s="458"/>
      <c r="ET77" s="458"/>
      <c r="EU77" s="458"/>
      <c r="EV77" s="458"/>
      <c r="EW77" s="458"/>
      <c r="EX77" s="458"/>
      <c r="EY77" s="458"/>
      <c r="EZ77" s="458"/>
      <c r="FA77" s="458"/>
      <c r="FB77" s="458"/>
      <c r="FC77" s="458"/>
      <c r="FD77" s="458"/>
      <c r="FE77" s="458"/>
      <c r="FF77" s="458"/>
      <c r="FG77" s="458"/>
      <c r="FH77" s="458"/>
      <c r="FI77" s="458"/>
      <c r="FJ77" s="458"/>
      <c r="FK77" s="458"/>
      <c r="FL77" s="458"/>
      <c r="FM77" s="458"/>
      <c r="FN77" s="458"/>
      <c r="FO77" s="458"/>
      <c r="FP77" s="458"/>
      <c r="FQ77" s="458"/>
      <c r="FR77" s="458"/>
      <c r="FS77" s="458"/>
      <c r="FT77" s="458"/>
      <c r="FU77" s="458"/>
      <c r="FV77" s="458"/>
      <c r="FW77" s="458"/>
      <c r="FX77" s="458"/>
      <c r="FY77" s="458"/>
      <c r="FZ77" s="458"/>
      <c r="GA77" s="458"/>
      <c r="GB77" s="458"/>
      <c r="GC77" s="458"/>
      <c r="GD77" s="458"/>
      <c r="GE77" s="458"/>
      <c r="GF77" s="458"/>
      <c r="GG77" s="458"/>
      <c r="GH77" s="458"/>
      <c r="GI77" s="458"/>
      <c r="GJ77" s="458"/>
      <c r="GK77" s="458"/>
      <c r="GL77" s="458"/>
      <c r="GM77" s="458"/>
      <c r="GN77" s="458"/>
      <c r="GO77" s="458"/>
      <c r="GP77" s="458"/>
      <c r="GQ77" s="458"/>
      <c r="GR77" s="458"/>
      <c r="GS77" s="458"/>
      <c r="GT77" s="458"/>
      <c r="GU77" s="458"/>
      <c r="GV77" s="458"/>
      <c r="GW77" s="458"/>
      <c r="GX77" s="458"/>
      <c r="GY77" s="458"/>
      <c r="GZ77" s="458"/>
      <c r="HA77" s="458"/>
      <c r="HB77" s="458"/>
      <c r="HC77" s="458"/>
      <c r="HD77" s="458"/>
    </row>
    <row r="78" spans="1:212" s="33" customFormat="1" ht="13" thickBot="1">
      <c r="A78" s="458"/>
      <c r="B78" s="458"/>
      <c r="C78" s="458"/>
      <c r="D78" s="458"/>
      <c r="E78" s="458"/>
      <c r="F78" s="458"/>
      <c r="G78" s="458"/>
      <c r="H78" s="458"/>
      <c r="I78" s="458"/>
      <c r="J78" s="458"/>
      <c r="K78" s="458"/>
      <c r="L78" s="458"/>
      <c r="M78" s="458"/>
      <c r="N78" s="45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 s="458"/>
      <c r="CE78" s="458"/>
      <c r="CF78" s="458"/>
      <c r="CG78" s="458"/>
      <c r="CH78" s="458"/>
      <c r="CI78" s="458"/>
      <c r="CJ78" s="458"/>
      <c r="CK78" s="458"/>
      <c r="CL78" s="458"/>
      <c r="CM78" s="458"/>
      <c r="CN78" s="458"/>
      <c r="CO78" s="458"/>
      <c r="CP78" s="458"/>
      <c r="CQ78" s="458"/>
      <c r="CR78" s="458"/>
      <c r="CS78" s="458"/>
      <c r="CT78" s="458"/>
      <c r="CU78" s="458"/>
      <c r="CV78" s="458"/>
      <c r="CW78" s="458"/>
      <c r="CX78" s="458"/>
      <c r="CY78" s="458"/>
      <c r="CZ78" s="458"/>
      <c r="DA78" s="458"/>
      <c r="DB78" s="458"/>
      <c r="DC78" s="458"/>
      <c r="DD78" s="458"/>
      <c r="DE78" s="458"/>
      <c r="DF78" s="458"/>
      <c r="DG78" s="458"/>
      <c r="DH78" s="458"/>
      <c r="DI78" s="458"/>
      <c r="DJ78" s="458"/>
      <c r="DK78" s="458"/>
      <c r="DL78" s="458"/>
      <c r="DM78" s="458"/>
      <c r="DN78" s="458"/>
      <c r="DO78" s="458"/>
      <c r="DP78" s="458"/>
      <c r="DQ78" s="458"/>
      <c r="DR78" s="458"/>
      <c r="DS78" s="458"/>
      <c r="DT78" s="458"/>
      <c r="DU78" s="458"/>
      <c r="DV78" s="458"/>
      <c r="DW78" s="458"/>
      <c r="DX78" s="458"/>
      <c r="DY78" s="458"/>
      <c r="DZ78" s="458"/>
      <c r="EA78" s="458"/>
      <c r="EB78" s="458"/>
      <c r="EC78" s="458"/>
      <c r="ED78" s="458"/>
      <c r="EE78" s="458"/>
      <c r="EF78" s="458"/>
      <c r="EG78" s="458"/>
      <c r="EH78" s="458"/>
      <c r="EI78" s="458"/>
      <c r="EJ78" s="458"/>
      <c r="EK78" s="458"/>
      <c r="EL78" s="458"/>
      <c r="EM78" s="458"/>
      <c r="EN78" s="458"/>
      <c r="EO78" s="458"/>
      <c r="EP78" s="458"/>
      <c r="EQ78" s="458"/>
      <c r="ER78" s="458"/>
      <c r="ES78" s="458"/>
      <c r="ET78" s="458"/>
      <c r="EU78" s="458"/>
      <c r="EV78" s="458"/>
      <c r="EW78" s="458"/>
      <c r="EX78" s="458"/>
      <c r="EY78" s="458"/>
      <c r="EZ78" s="458"/>
      <c r="FA78" s="458"/>
      <c r="FB78" s="458"/>
      <c r="FC78" s="458"/>
      <c r="FD78" s="458"/>
      <c r="FE78" s="458"/>
      <c r="FF78" s="458"/>
      <c r="FG78" s="458"/>
      <c r="FH78" s="458"/>
      <c r="FI78" s="458"/>
      <c r="FJ78" s="458"/>
      <c r="FK78" s="458"/>
      <c r="FL78" s="458"/>
      <c r="FM78" s="458"/>
      <c r="FN78" s="458"/>
      <c r="FO78" s="458"/>
      <c r="FP78" s="458"/>
      <c r="FQ78" s="458"/>
      <c r="FR78" s="458"/>
      <c r="FS78" s="458"/>
      <c r="FT78" s="458"/>
      <c r="FU78" s="458"/>
      <c r="FV78" s="458"/>
      <c r="FW78" s="458"/>
      <c r="FX78" s="458"/>
      <c r="FY78" s="458"/>
      <c r="FZ78" s="458"/>
      <c r="GA78" s="458"/>
      <c r="GB78" s="458"/>
      <c r="GC78" s="458"/>
      <c r="GD78" s="458"/>
      <c r="GE78" s="458"/>
      <c r="GF78" s="458"/>
      <c r="GG78" s="458"/>
      <c r="GH78" s="458"/>
      <c r="GI78" s="458"/>
      <c r="GJ78" s="458"/>
      <c r="GK78" s="458"/>
      <c r="GL78" s="458"/>
      <c r="GM78" s="458"/>
      <c r="GN78" s="458"/>
      <c r="GO78" s="458"/>
      <c r="GP78" s="458"/>
      <c r="GQ78" s="458"/>
      <c r="GR78" s="458"/>
      <c r="GS78" s="458"/>
      <c r="GT78" s="458"/>
      <c r="GU78" s="458"/>
      <c r="GV78" s="458"/>
      <c r="GW78" s="458"/>
      <c r="GX78" s="458"/>
      <c r="GY78" s="458"/>
      <c r="GZ78" s="458"/>
      <c r="HA78" s="458"/>
      <c r="HB78" s="458"/>
      <c r="HC78" s="458"/>
      <c r="HD78" s="458"/>
    </row>
    <row r="79" spans="1:212" s="33" customFormat="1" ht="23">
      <c r="A79" s="459" t="s">
        <v>759</v>
      </c>
      <c r="B79" s="460"/>
      <c r="C79" s="460"/>
      <c r="D79" s="460"/>
      <c r="E79" s="460"/>
      <c r="F79" s="460"/>
      <c r="G79" s="460"/>
      <c r="H79" s="460"/>
      <c r="I79" s="460"/>
      <c r="J79" s="460"/>
      <c r="K79" s="460"/>
      <c r="L79" s="460"/>
      <c r="M79" s="460"/>
      <c r="N79" s="460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 s="460"/>
      <c r="CE79" s="460"/>
      <c r="CF79" s="460"/>
      <c r="CG79" s="460"/>
      <c r="CH79" s="460"/>
      <c r="CI79" s="460"/>
      <c r="CJ79" s="460"/>
      <c r="CK79" s="460"/>
      <c r="CL79" s="460"/>
      <c r="CM79" s="460"/>
      <c r="CN79" s="460"/>
      <c r="CO79" s="460"/>
      <c r="CP79" s="460"/>
      <c r="CQ79" s="460"/>
      <c r="CR79" s="460"/>
      <c r="CS79" s="460"/>
      <c r="CT79" s="460"/>
      <c r="CU79" s="460"/>
      <c r="CV79" s="460"/>
      <c r="CW79" s="460"/>
      <c r="CX79" s="460"/>
      <c r="CY79" s="460"/>
      <c r="CZ79" s="460"/>
      <c r="DA79" s="460"/>
      <c r="DB79" s="460"/>
      <c r="DC79" s="460"/>
      <c r="DD79" s="460"/>
      <c r="DE79" s="460"/>
      <c r="DF79" s="460"/>
      <c r="DG79" s="460"/>
      <c r="DH79" s="460"/>
      <c r="DI79" s="460"/>
      <c r="DJ79" s="460"/>
      <c r="DK79" s="460"/>
      <c r="DL79" s="460"/>
      <c r="DM79" s="460"/>
      <c r="DN79" s="460"/>
      <c r="DO79" s="460"/>
      <c r="DP79" s="460"/>
      <c r="DQ79" s="460"/>
      <c r="DR79" s="460"/>
      <c r="DS79" s="460"/>
      <c r="DT79" s="460"/>
      <c r="DU79" s="460"/>
      <c r="DV79" s="460"/>
      <c r="DW79" s="460"/>
      <c r="DX79" s="460"/>
      <c r="DY79" s="460"/>
      <c r="DZ79" s="460"/>
      <c r="EA79" s="460"/>
      <c r="EB79" s="460"/>
      <c r="EC79" s="460"/>
      <c r="ED79" s="460"/>
      <c r="EE79" s="460"/>
      <c r="EF79" s="460"/>
      <c r="EG79" s="460"/>
      <c r="EH79" s="460"/>
      <c r="EI79" s="460"/>
      <c r="EJ79" s="460"/>
      <c r="EK79" s="460"/>
      <c r="EL79" s="460"/>
      <c r="EM79" s="460"/>
      <c r="EN79" s="460"/>
      <c r="EO79" s="460"/>
      <c r="EP79" s="460"/>
      <c r="EQ79" s="460"/>
      <c r="ER79" s="460"/>
      <c r="ES79" s="460"/>
      <c r="ET79" s="460"/>
      <c r="EU79" s="460"/>
      <c r="EV79" s="460"/>
      <c r="EW79" s="460"/>
      <c r="EX79" s="460"/>
      <c r="EY79" s="460"/>
      <c r="EZ79" s="460"/>
      <c r="FA79" s="460"/>
      <c r="FB79" s="460"/>
      <c r="FC79" s="460"/>
      <c r="FD79" s="460"/>
      <c r="FE79" s="460"/>
      <c r="FF79" s="460"/>
      <c r="FG79" s="460"/>
      <c r="FH79" s="460"/>
      <c r="FI79" s="460"/>
      <c r="FJ79" s="460"/>
      <c r="FK79" s="460"/>
      <c r="FL79" s="460"/>
      <c r="FM79" s="460"/>
      <c r="FN79" s="460"/>
      <c r="FO79" s="460"/>
      <c r="FP79" s="460"/>
      <c r="FQ79" s="460"/>
      <c r="FR79" s="460"/>
      <c r="FS79" s="460"/>
      <c r="FT79" s="460"/>
      <c r="FU79" s="460"/>
      <c r="FV79" s="460"/>
      <c r="FW79" s="460"/>
      <c r="FX79" s="460"/>
      <c r="FY79" s="460"/>
      <c r="FZ79" s="460"/>
      <c r="GA79" s="460"/>
      <c r="GB79" s="460"/>
      <c r="GC79" s="460"/>
      <c r="GD79" s="460"/>
      <c r="GE79" s="460"/>
      <c r="GF79" s="460"/>
      <c r="GG79" s="460"/>
      <c r="GH79" s="460"/>
      <c r="GI79" s="460"/>
      <c r="GJ79" s="460"/>
      <c r="GK79" s="460"/>
      <c r="GL79" s="460"/>
      <c r="GM79" s="460"/>
      <c r="GN79" s="460"/>
      <c r="GO79" s="460"/>
      <c r="GP79" s="460"/>
      <c r="GQ79" s="460"/>
      <c r="GR79" s="460"/>
      <c r="GS79" s="460"/>
      <c r="GT79" s="460"/>
      <c r="GU79" s="460"/>
      <c r="GV79" s="460"/>
      <c r="GW79" s="460"/>
      <c r="GX79" s="460"/>
      <c r="GY79" s="460"/>
      <c r="GZ79" s="460"/>
      <c r="HA79" s="460"/>
      <c r="HB79" s="460"/>
      <c r="HC79" s="460"/>
      <c r="HD79" s="460"/>
    </row>
    <row r="80" spans="1:212" s="33" customFormat="1" ht="24" thickBot="1">
      <c r="A80" s="461"/>
      <c r="B80" s="462"/>
      <c r="C80" s="462"/>
      <c r="D80" s="462"/>
      <c r="E80" s="462"/>
      <c r="F80" s="462"/>
      <c r="G80" s="462"/>
      <c r="H80" s="462"/>
      <c r="I80" s="462"/>
      <c r="J80" s="462"/>
      <c r="K80" s="462"/>
      <c r="L80" s="462"/>
      <c r="M80" s="462"/>
      <c r="N80" s="462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 s="462"/>
      <c r="CE80" s="462"/>
      <c r="CF80" s="462"/>
      <c r="CG80" s="462"/>
      <c r="CH80" s="462"/>
      <c r="CI80" s="462"/>
      <c r="CJ80" s="462"/>
      <c r="CK80" s="462"/>
      <c r="CL80" s="462"/>
      <c r="CM80" s="462"/>
      <c r="CN80" s="462"/>
      <c r="CO80" s="462"/>
      <c r="CP80" s="462"/>
      <c r="CQ80" s="462"/>
      <c r="CR80" s="462"/>
      <c r="CS80" s="462"/>
      <c r="CT80" s="462"/>
      <c r="CU80" s="462"/>
      <c r="CV80" s="462"/>
      <c r="CW80" s="462"/>
      <c r="CX80" s="462"/>
      <c r="CY80" s="462"/>
      <c r="CZ80" s="462"/>
      <c r="DA80" s="462"/>
      <c r="DB80" s="462"/>
      <c r="DC80" s="462"/>
      <c r="DD80" s="462"/>
      <c r="DE80" s="462"/>
      <c r="DF80" s="462"/>
      <c r="DG80" s="462"/>
      <c r="DH80" s="462"/>
      <c r="DI80" s="462"/>
      <c r="DJ80" s="462"/>
      <c r="DK80" s="462"/>
      <c r="DL80" s="462"/>
      <c r="DM80" s="462"/>
      <c r="DN80" s="462"/>
      <c r="DO80" s="462"/>
      <c r="DP80" s="462"/>
      <c r="DQ80" s="462"/>
      <c r="DR80" s="462"/>
      <c r="DS80" s="462"/>
      <c r="DT80" s="462"/>
      <c r="DU80" s="462"/>
      <c r="DV80" s="462"/>
      <c r="DW80" s="462"/>
      <c r="DX80" s="462"/>
      <c r="DY80" s="462"/>
      <c r="DZ80" s="462"/>
      <c r="EA80" s="462"/>
      <c r="EB80" s="462"/>
      <c r="EC80" s="462"/>
      <c r="ED80" s="462"/>
      <c r="EE80" s="462"/>
      <c r="EF80" s="462"/>
      <c r="EG80" s="462"/>
      <c r="EH80" s="462"/>
      <c r="EI80" s="462"/>
      <c r="EJ80" s="462"/>
      <c r="EK80" s="462"/>
      <c r="EL80" s="462"/>
      <c r="EM80" s="462"/>
      <c r="EN80" s="462"/>
      <c r="EO80" s="462"/>
      <c r="EP80" s="462"/>
      <c r="EQ80" s="462"/>
      <c r="ER80" s="462"/>
      <c r="ES80" s="462"/>
      <c r="ET80" s="462"/>
      <c r="EU80" s="462"/>
      <c r="EV80" s="462"/>
      <c r="EW80" s="462"/>
      <c r="EX80" s="462"/>
      <c r="EY80" s="462"/>
      <c r="EZ80" s="462"/>
      <c r="FA80" s="462"/>
      <c r="FB80" s="462"/>
      <c r="FC80" s="462"/>
      <c r="FD80" s="462"/>
      <c r="FE80" s="462"/>
      <c r="FF80" s="462"/>
      <c r="FG80" s="462"/>
      <c r="FH80" s="462"/>
      <c r="FI80" s="462"/>
      <c r="FJ80" s="462"/>
      <c r="FK80" s="462"/>
      <c r="FL80" s="462"/>
      <c r="FM80" s="462"/>
      <c r="FN80" s="462"/>
      <c r="FO80" s="462"/>
      <c r="FP80" s="462"/>
      <c r="FQ80" s="462"/>
      <c r="FR80" s="462"/>
      <c r="FS80" s="462"/>
      <c r="FT80" s="462"/>
      <c r="FU80" s="462"/>
      <c r="FV80" s="462"/>
      <c r="FW80" s="462"/>
      <c r="FX80" s="462"/>
      <c r="FY80" s="462"/>
      <c r="FZ80" s="462"/>
      <c r="GA80" s="462"/>
      <c r="GB80" s="462"/>
      <c r="GC80" s="462"/>
      <c r="GD80" s="462"/>
      <c r="GE80" s="462"/>
      <c r="GF80" s="462"/>
      <c r="GG80" s="462"/>
      <c r="GH80" s="462"/>
      <c r="GI80" s="462"/>
      <c r="GJ80" s="462"/>
      <c r="GK80" s="462"/>
      <c r="GL80" s="462"/>
      <c r="GM80" s="462"/>
      <c r="GN80" s="462"/>
      <c r="GO80" s="462"/>
      <c r="GP80" s="462"/>
      <c r="GQ80" s="462"/>
      <c r="GR80" s="462"/>
      <c r="GS80" s="462"/>
      <c r="GT80" s="462"/>
      <c r="GU80" s="462"/>
      <c r="GV80" s="462"/>
      <c r="GW80" s="462"/>
      <c r="GX80" s="462"/>
      <c r="GY80" s="462"/>
      <c r="GZ80" s="462"/>
      <c r="HA80" s="462"/>
      <c r="HB80" s="462"/>
      <c r="HC80" s="462"/>
      <c r="HD80" s="462"/>
    </row>
    <row r="81" spans="1:212" ht="12.7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CD81" s="98"/>
      <c r="CE81" s="98"/>
      <c r="CF81" s="98"/>
      <c r="CG81" s="98"/>
      <c r="CH81" s="98"/>
      <c r="CI81" s="98"/>
      <c r="CJ81" s="98"/>
      <c r="CK81" s="98"/>
      <c r="CL81" s="98"/>
      <c r="CM81" s="98"/>
      <c r="CN81" s="98"/>
      <c r="CO81" s="98"/>
      <c r="CP81" s="98"/>
      <c r="CQ81" s="98"/>
      <c r="CR81" s="98"/>
      <c r="CS81" s="98"/>
      <c r="CT81" s="98"/>
      <c r="CU81" s="98"/>
      <c r="CV81" s="98"/>
      <c r="CW81" s="98"/>
      <c r="CX81" s="98"/>
      <c r="CY81" s="98"/>
      <c r="CZ81" s="98"/>
      <c r="DA81" s="98"/>
      <c r="DB81" s="98"/>
      <c r="DC81" s="98"/>
      <c r="DD81" s="98"/>
      <c r="DE81" s="98"/>
      <c r="DF81" s="98"/>
      <c r="DG81" s="98"/>
      <c r="DH81" s="98"/>
      <c r="DI81" s="98"/>
      <c r="DJ81" s="98"/>
      <c r="DK81" s="98"/>
      <c r="DL81" s="98"/>
      <c r="DM81" s="98"/>
      <c r="DN81" s="98"/>
      <c r="DO81" s="98"/>
      <c r="DP81" s="98"/>
      <c r="DQ81" s="98"/>
      <c r="DR81" s="98"/>
      <c r="DS81" s="98"/>
      <c r="DT81" s="98"/>
      <c r="DU81" s="98"/>
      <c r="DV81" s="98"/>
      <c r="DW81" s="98"/>
      <c r="DX81" s="98"/>
      <c r="DY81" s="98"/>
      <c r="DZ81" s="98"/>
      <c r="EA81" s="98"/>
      <c r="EB81" s="98"/>
      <c r="EC81" s="98"/>
      <c r="ED81" s="98"/>
      <c r="EE81" s="98"/>
      <c r="EF81" s="98"/>
      <c r="EG81" s="98"/>
      <c r="EH81" s="98"/>
      <c r="EI81" s="98"/>
      <c r="EJ81" s="98"/>
      <c r="EK81" s="98"/>
      <c r="EL81" s="98"/>
      <c r="EM81" s="98"/>
      <c r="EN81" s="98"/>
      <c r="EO81" s="98"/>
      <c r="EP81" s="98"/>
      <c r="EQ81" s="98"/>
      <c r="ER81" s="98"/>
      <c r="ES81" s="98"/>
      <c r="ET81" s="98"/>
      <c r="EU81" s="98"/>
      <c r="EV81" s="98"/>
      <c r="EW81" s="98"/>
      <c r="EX81" s="98"/>
      <c r="EY81" s="98"/>
      <c r="EZ81" s="98"/>
      <c r="FA81" s="98"/>
      <c r="FB81" s="98"/>
      <c r="FC81" s="98"/>
      <c r="FD81" s="98"/>
      <c r="FE81" s="98"/>
      <c r="FF81" s="98"/>
      <c r="FG81" s="98"/>
      <c r="FH81" s="98"/>
      <c r="FI81" s="98"/>
      <c r="FJ81" s="98"/>
      <c r="FK81" s="98"/>
      <c r="FL81" s="98"/>
      <c r="FM81" s="98"/>
      <c r="FN81" s="98"/>
      <c r="FO81" s="98"/>
      <c r="FP81" s="98"/>
      <c r="FQ81" s="98"/>
      <c r="FR81" s="98"/>
      <c r="FS81" s="98"/>
      <c r="FT81" s="98"/>
      <c r="FU81" s="98"/>
      <c r="FV81" s="98"/>
      <c r="FW81" s="98"/>
      <c r="FX81" s="98"/>
      <c r="FY81" s="98"/>
      <c r="FZ81" s="98"/>
      <c r="GA81" s="98"/>
      <c r="GB81" s="98"/>
      <c r="GC81" s="98"/>
      <c r="GD81" s="98"/>
      <c r="GE81" s="98"/>
      <c r="GF81" s="98"/>
      <c r="GG81" s="98"/>
      <c r="GH81" s="98"/>
      <c r="GI81" s="98"/>
      <c r="GJ81" s="98"/>
      <c r="GK81" s="98"/>
      <c r="GL81" s="98"/>
      <c r="GM81" s="98"/>
      <c r="GN81" s="98"/>
      <c r="GO81" s="98"/>
      <c r="GP81" s="98"/>
      <c r="GQ81" s="98"/>
      <c r="GR81" s="98"/>
      <c r="GS81" s="98"/>
      <c r="GT81" s="98"/>
      <c r="GU81" s="98"/>
      <c r="GV81" s="98"/>
      <c r="GW81" s="98"/>
      <c r="GX81" s="98"/>
      <c r="GY81" s="98"/>
      <c r="GZ81" s="98"/>
      <c r="HA81" s="98"/>
      <c r="HB81" s="98"/>
      <c r="HC81" s="98"/>
      <c r="HD81" s="98"/>
    </row>
    <row r="82" spans="1:212">
      <c r="A82" s="76" t="s">
        <v>478</v>
      </c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88"/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/>
      <c r="DU82" s="88"/>
      <c r="DV82" s="88"/>
      <c r="DW82" s="88"/>
      <c r="DX82" s="88"/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88"/>
      <c r="EK82" s="88"/>
      <c r="EL82" s="88"/>
      <c r="EM82" s="88"/>
      <c r="EN82" s="88"/>
      <c r="EO82" s="88"/>
      <c r="EP82" s="88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/>
      <c r="FC82" s="88"/>
      <c r="FD82" s="88"/>
      <c r="FE82" s="88"/>
      <c r="FF82" s="88"/>
      <c r="FG82" s="88"/>
      <c r="FH82" s="88"/>
      <c r="FI82" s="88"/>
      <c r="FJ82" s="88"/>
      <c r="FK82" s="88"/>
      <c r="FL82" s="88"/>
      <c r="FM82" s="88"/>
      <c r="FN82" s="88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</row>
    <row r="83" spans="1:212" ht="13" thickBot="1">
      <c r="A83" s="76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8"/>
      <c r="DQ83" s="88"/>
      <c r="DR83" s="88"/>
      <c r="DS83" s="88"/>
      <c r="DT83" s="88"/>
      <c r="DU83" s="88"/>
      <c r="DV83" s="88"/>
      <c r="DW83" s="88"/>
      <c r="DX83" s="88"/>
      <c r="DY83" s="88"/>
      <c r="DZ83" s="88"/>
      <c r="EA83" s="88"/>
      <c r="EB83" s="88"/>
      <c r="EC83" s="88"/>
      <c r="ED83" s="88"/>
      <c r="EE83" s="88"/>
      <c r="EF83" s="88"/>
      <c r="EG83" s="88"/>
      <c r="EH83" s="88"/>
      <c r="EI83" s="88"/>
      <c r="EJ83" s="88"/>
      <c r="EK83" s="88"/>
      <c r="EL83" s="88"/>
      <c r="EM83" s="88"/>
      <c r="EN83" s="88"/>
      <c r="EO83" s="88"/>
      <c r="EP83" s="88"/>
      <c r="EQ83" s="88"/>
      <c r="ER83" s="88"/>
      <c r="ES83" s="88"/>
      <c r="ET83" s="88"/>
      <c r="EU83" s="88"/>
      <c r="EV83" s="88"/>
      <c r="EW83" s="88"/>
      <c r="EX83" s="88"/>
      <c r="EY83" s="88"/>
      <c r="EZ83" s="88"/>
      <c r="FA83" s="88"/>
      <c r="FB83" s="88"/>
      <c r="FC83" s="88"/>
      <c r="FD83" s="88"/>
      <c r="FE83" s="88"/>
      <c r="FF83" s="88"/>
      <c r="FG83" s="88"/>
      <c r="FH83" s="88"/>
      <c r="FI83" s="88"/>
      <c r="FJ83" s="88"/>
      <c r="FK83" s="88"/>
      <c r="FL83" s="88"/>
      <c r="FM83" s="88"/>
      <c r="FN83" s="88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</row>
    <row r="84" spans="1:212" s="33" customFormat="1" ht="13" thickBot="1">
      <c r="A84" s="463"/>
      <c r="B84" s="395" t="s">
        <v>618</v>
      </c>
      <c r="C84" s="396"/>
      <c r="D84" s="396"/>
      <c r="E84" s="396"/>
      <c r="F84" s="396"/>
      <c r="G84" s="396"/>
      <c r="H84" s="396"/>
      <c r="I84" s="403"/>
      <c r="J84" s="403"/>
      <c r="K84" s="403"/>
      <c r="L84" s="403"/>
      <c r="M84" s="403"/>
      <c r="N84" s="403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 s="394"/>
      <c r="CE84" s="394"/>
      <c r="CF84" s="394"/>
      <c r="CG84" s="394"/>
      <c r="CH84" s="394"/>
      <c r="CI84" s="394"/>
      <c r="CJ84" s="394"/>
      <c r="CK84" s="394"/>
      <c r="CL84" s="394"/>
      <c r="CM84" s="394"/>
      <c r="CN84" s="394"/>
      <c r="CO84" s="394"/>
      <c r="CP84" s="708"/>
      <c r="CQ84" s="708"/>
      <c r="CR84" s="708"/>
      <c r="CS84" s="708"/>
      <c r="CT84" s="708"/>
      <c r="CU84" s="708"/>
      <c r="CV84" s="708"/>
      <c r="CW84" s="708"/>
      <c r="CX84" s="708"/>
      <c r="CY84" s="708"/>
      <c r="CZ84" s="708"/>
      <c r="DA84" s="708"/>
      <c r="DB84" s="708"/>
      <c r="DC84" s="708"/>
      <c r="DD84" s="708"/>
      <c r="DE84" s="708"/>
      <c r="DF84" s="708"/>
      <c r="DG84" s="708"/>
      <c r="DH84" s="708"/>
      <c r="DI84" s="708"/>
      <c r="DJ84" s="708"/>
      <c r="DK84" s="708"/>
      <c r="DL84" s="708"/>
      <c r="DM84" s="708"/>
      <c r="DN84" s="708"/>
      <c r="DO84" s="708"/>
      <c r="DP84" s="708"/>
      <c r="DQ84" s="708"/>
      <c r="DR84" s="708"/>
      <c r="DS84" s="708"/>
      <c r="DT84" s="708"/>
      <c r="DU84" s="708"/>
      <c r="DV84" s="708"/>
      <c r="DW84" s="708"/>
      <c r="DX84" s="708"/>
      <c r="DY84" s="708"/>
      <c r="DZ84" s="708"/>
      <c r="EA84" s="708"/>
      <c r="EB84" s="708"/>
      <c r="EC84" s="708"/>
      <c r="ED84" s="708"/>
      <c r="EE84" s="708"/>
      <c r="EF84" s="708"/>
      <c r="EG84" s="708"/>
      <c r="EH84" s="708"/>
      <c r="EI84" s="708"/>
      <c r="EJ84" s="708"/>
      <c r="EK84" s="708"/>
      <c r="EL84" s="708"/>
      <c r="EM84" s="708"/>
      <c r="EN84" s="708"/>
      <c r="EO84" s="708"/>
      <c r="EP84" s="708"/>
      <c r="EQ84" s="708"/>
      <c r="ER84" s="708"/>
      <c r="ES84" s="708"/>
      <c r="ET84" s="708"/>
      <c r="EU84" s="708"/>
      <c r="EV84" s="708"/>
      <c r="EW84" s="708"/>
      <c r="EX84" s="708"/>
      <c r="EY84" s="708"/>
      <c r="EZ84" s="708"/>
      <c r="FA84" s="708"/>
      <c r="FB84" s="708"/>
      <c r="FC84" s="708"/>
      <c r="FD84" s="708"/>
      <c r="FE84" s="708"/>
      <c r="FF84" s="708"/>
      <c r="FG84" s="708"/>
      <c r="FH84" s="708"/>
      <c r="FI84" s="708"/>
      <c r="FJ84" s="708"/>
      <c r="FK84" s="708"/>
      <c r="FL84" s="708"/>
      <c r="FM84" s="708"/>
      <c r="FN84" s="708"/>
      <c r="FO84" s="708"/>
      <c r="FP84" s="708"/>
      <c r="FQ84" s="708"/>
      <c r="FR84" s="708"/>
      <c r="FS84" s="708"/>
      <c r="FT84" s="708"/>
      <c r="FU84" s="708"/>
      <c r="FV84" s="708"/>
      <c r="FW84" s="708"/>
      <c r="FX84" s="708"/>
      <c r="FY84" s="708"/>
      <c r="FZ84" s="708"/>
      <c r="GA84" s="708"/>
      <c r="GB84" s="708"/>
      <c r="GC84" s="708"/>
      <c r="GD84" s="708"/>
      <c r="GE84" s="708"/>
      <c r="GF84" s="708"/>
      <c r="GG84" s="708"/>
      <c r="GH84" s="708"/>
      <c r="GI84" s="708"/>
      <c r="GJ84" s="708"/>
      <c r="GK84" s="708"/>
      <c r="GL84" s="708"/>
      <c r="GM84" s="708"/>
      <c r="GN84" s="708"/>
      <c r="GO84" s="708"/>
      <c r="GP84" s="708"/>
      <c r="GQ84" s="708"/>
      <c r="GR84" s="708"/>
      <c r="GS84" s="708"/>
      <c r="GT84" s="708"/>
      <c r="GU84" s="708"/>
      <c r="GV84" s="708"/>
      <c r="GW84" s="708"/>
      <c r="GX84" s="708"/>
      <c r="GY84" s="708"/>
      <c r="GZ84" s="708"/>
      <c r="HA84" s="708"/>
      <c r="HB84" s="708"/>
      <c r="HC84" s="708"/>
      <c r="HD84" s="708"/>
    </row>
    <row r="85" spans="1:212" ht="13" thickBot="1">
      <c r="A85" s="66" t="s">
        <v>637</v>
      </c>
      <c r="B85" s="56" t="str">
        <f t="shared" ref="B85:M85" si="139">C14</f>
        <v>512</v>
      </c>
      <c r="C85" s="57" t="str">
        <f t="shared" si="139"/>
        <v>511</v>
      </c>
      <c r="D85" s="57" t="str">
        <f t="shared" si="139"/>
        <v>510</v>
      </c>
      <c r="E85" s="57" t="str">
        <f t="shared" si="139"/>
        <v>509</v>
      </c>
      <c r="F85" s="57" t="str">
        <f t="shared" si="139"/>
        <v>508</v>
      </c>
      <c r="G85" s="57" t="str">
        <f t="shared" si="139"/>
        <v>507</v>
      </c>
      <c r="H85" s="57" t="str">
        <f t="shared" si="139"/>
        <v>506</v>
      </c>
      <c r="I85" s="57" t="str">
        <f t="shared" si="139"/>
        <v>505</v>
      </c>
      <c r="J85" s="57" t="str">
        <f t="shared" si="139"/>
        <v>504</v>
      </c>
      <c r="K85" s="57" t="str">
        <f t="shared" si="139"/>
        <v>503</v>
      </c>
      <c r="L85" s="57" t="str">
        <f t="shared" si="139"/>
        <v>502</v>
      </c>
      <c r="M85" s="57" t="str">
        <f t="shared" si="139"/>
        <v>501</v>
      </c>
      <c r="N85" s="57" t="e">
        <f>#REF!</f>
        <v>#REF!</v>
      </c>
      <c r="CD85" s="60" t="str">
        <f t="shared" ref="CD85:CO85" si="140">C85</f>
        <v>511</v>
      </c>
      <c r="CE85" s="60" t="str">
        <f t="shared" si="140"/>
        <v>510</v>
      </c>
      <c r="CF85" s="60" t="str">
        <f t="shared" si="140"/>
        <v>509</v>
      </c>
      <c r="CG85" s="60" t="str">
        <f t="shared" si="140"/>
        <v>508</v>
      </c>
      <c r="CH85" s="60" t="str">
        <f t="shared" si="140"/>
        <v>507</v>
      </c>
      <c r="CI85" s="60" t="str">
        <f t="shared" si="140"/>
        <v>506</v>
      </c>
      <c r="CJ85" s="60" t="str">
        <f t="shared" si="140"/>
        <v>505</v>
      </c>
      <c r="CK85" s="60" t="str">
        <f t="shared" si="140"/>
        <v>504</v>
      </c>
      <c r="CL85" s="60" t="str">
        <f t="shared" si="140"/>
        <v>503</v>
      </c>
      <c r="CM85" s="60" t="str">
        <f t="shared" si="140"/>
        <v>502</v>
      </c>
      <c r="CN85" s="60" t="str">
        <f t="shared" si="140"/>
        <v>501</v>
      </c>
      <c r="CO85" s="60" t="e">
        <f t="shared" si="140"/>
        <v>#REF!</v>
      </c>
      <c r="CP85" s="60">
        <f t="shared" ref="CP85:DG85" si="141">O85</f>
        <v>0</v>
      </c>
      <c r="CQ85" s="60">
        <f t="shared" si="141"/>
        <v>0</v>
      </c>
      <c r="CR85" s="60">
        <f t="shared" si="141"/>
        <v>0</v>
      </c>
      <c r="CS85" s="60">
        <f t="shared" si="141"/>
        <v>0</v>
      </c>
      <c r="CT85" s="60">
        <f t="shared" si="141"/>
        <v>0</v>
      </c>
      <c r="CU85" s="60">
        <f t="shared" si="141"/>
        <v>0</v>
      </c>
      <c r="CV85" s="60">
        <f t="shared" si="141"/>
        <v>0</v>
      </c>
      <c r="CW85" s="60">
        <f t="shared" si="141"/>
        <v>0</v>
      </c>
      <c r="CX85" s="60">
        <f t="shared" si="141"/>
        <v>0</v>
      </c>
      <c r="CY85" s="60">
        <f t="shared" si="141"/>
        <v>0</v>
      </c>
      <c r="CZ85" s="60">
        <f t="shared" si="141"/>
        <v>0</v>
      </c>
      <c r="DA85" s="60">
        <f t="shared" si="141"/>
        <v>0</v>
      </c>
      <c r="DB85" s="60">
        <f t="shared" si="141"/>
        <v>0</v>
      </c>
      <c r="DC85" s="60">
        <f t="shared" si="141"/>
        <v>0</v>
      </c>
      <c r="DD85" s="60">
        <f t="shared" si="141"/>
        <v>0</v>
      </c>
      <c r="DE85" s="60">
        <f t="shared" si="141"/>
        <v>0</v>
      </c>
      <c r="DF85" s="60">
        <f t="shared" si="141"/>
        <v>0</v>
      </c>
      <c r="DG85" s="60">
        <f t="shared" si="141"/>
        <v>0</v>
      </c>
      <c r="DH85" s="60">
        <f>BD85</f>
        <v>0</v>
      </c>
      <c r="DI85" s="60">
        <f t="shared" ref="DI85:DZ85" si="142">AG85</f>
        <v>0</v>
      </c>
      <c r="DJ85" s="60">
        <f t="shared" si="142"/>
        <v>0</v>
      </c>
      <c r="DK85" s="60">
        <f t="shared" si="142"/>
        <v>0</v>
      </c>
      <c r="DL85" s="60">
        <f t="shared" si="142"/>
        <v>0</v>
      </c>
      <c r="DM85" s="60">
        <f t="shared" si="142"/>
        <v>0</v>
      </c>
      <c r="DN85" s="60">
        <f t="shared" si="142"/>
        <v>0</v>
      </c>
      <c r="DO85" s="60">
        <f t="shared" si="142"/>
        <v>0</v>
      </c>
      <c r="DP85" s="60">
        <f t="shared" si="142"/>
        <v>0</v>
      </c>
      <c r="DQ85" s="60">
        <f t="shared" si="142"/>
        <v>0</v>
      </c>
      <c r="DR85" s="60">
        <f t="shared" si="142"/>
        <v>0</v>
      </c>
      <c r="DS85" s="60">
        <f t="shared" si="142"/>
        <v>0</v>
      </c>
      <c r="DT85" s="60">
        <f t="shared" si="142"/>
        <v>0</v>
      </c>
      <c r="DU85" s="60">
        <f t="shared" si="142"/>
        <v>0</v>
      </c>
      <c r="DV85" s="60">
        <f t="shared" si="142"/>
        <v>0</v>
      </c>
      <c r="DW85" s="60">
        <f t="shared" si="142"/>
        <v>0</v>
      </c>
      <c r="DX85" s="60">
        <f t="shared" si="142"/>
        <v>0</v>
      </c>
      <c r="DY85" s="60">
        <f t="shared" si="142"/>
        <v>0</v>
      </c>
      <c r="DZ85" s="60">
        <f t="shared" si="142"/>
        <v>0</v>
      </c>
      <c r="EA85" s="60">
        <f>AY80</f>
        <v>0</v>
      </c>
      <c r="EB85" s="60">
        <f>AZ80</f>
        <v>0</v>
      </c>
      <c r="EC85" s="60">
        <f>BA85</f>
        <v>0</v>
      </c>
      <c r="ED85" s="60">
        <f>BB85</f>
        <v>0</v>
      </c>
      <c r="EE85" s="60">
        <f>BC85</f>
        <v>0</v>
      </c>
      <c r="EF85" s="60">
        <f t="shared" ref="EF85:FA85" si="143">BE85</f>
        <v>0</v>
      </c>
      <c r="EG85" s="60">
        <f t="shared" si="143"/>
        <v>0</v>
      </c>
      <c r="EH85" s="60">
        <f t="shared" si="143"/>
        <v>0</v>
      </c>
      <c r="EI85" s="60">
        <f t="shared" si="143"/>
        <v>0</v>
      </c>
      <c r="EJ85" s="60">
        <f t="shared" si="143"/>
        <v>0</v>
      </c>
      <c r="EK85" s="60">
        <f t="shared" si="143"/>
        <v>0</v>
      </c>
      <c r="EL85" s="60">
        <f t="shared" si="143"/>
        <v>0</v>
      </c>
      <c r="EM85" s="60">
        <f t="shared" si="143"/>
        <v>0</v>
      </c>
      <c r="EN85" s="60">
        <f t="shared" si="143"/>
        <v>0</v>
      </c>
      <c r="EO85" s="60">
        <f t="shared" si="143"/>
        <v>0</v>
      </c>
      <c r="EP85" s="60">
        <f t="shared" si="143"/>
        <v>0</v>
      </c>
      <c r="EQ85" s="60">
        <f t="shared" si="143"/>
        <v>0</v>
      </c>
      <c r="ER85" s="60">
        <f t="shared" si="143"/>
        <v>0</v>
      </c>
      <c r="ES85" s="60">
        <f t="shared" si="143"/>
        <v>0</v>
      </c>
      <c r="ET85" s="60">
        <f t="shared" si="143"/>
        <v>0</v>
      </c>
      <c r="EU85" s="60">
        <f t="shared" si="143"/>
        <v>0</v>
      </c>
      <c r="EV85" s="60">
        <f t="shared" si="143"/>
        <v>0</v>
      </c>
      <c r="EW85" s="60">
        <f t="shared" si="143"/>
        <v>0</v>
      </c>
      <c r="EX85" s="60">
        <f t="shared" si="143"/>
        <v>0</v>
      </c>
      <c r="EY85" s="60">
        <f t="shared" si="143"/>
        <v>0</v>
      </c>
      <c r="EZ85" s="60">
        <f t="shared" si="143"/>
        <v>0</v>
      </c>
      <c r="FA85" s="60">
        <f t="shared" si="143"/>
        <v>0</v>
      </c>
      <c r="FB85" s="60">
        <f t="shared" ref="FB85:HD85" si="144">CA85</f>
        <v>0</v>
      </c>
      <c r="FC85" s="60">
        <f t="shared" si="144"/>
        <v>0</v>
      </c>
      <c r="FD85" s="60">
        <f t="shared" si="144"/>
        <v>0</v>
      </c>
      <c r="FE85" s="60" t="str">
        <f t="shared" si="144"/>
        <v>511</v>
      </c>
      <c r="FF85" s="60" t="str">
        <f t="shared" si="144"/>
        <v>510</v>
      </c>
      <c r="FG85" s="60" t="str">
        <f t="shared" si="144"/>
        <v>509</v>
      </c>
      <c r="FH85" s="60" t="str">
        <f t="shared" si="144"/>
        <v>508</v>
      </c>
      <c r="FI85" s="60" t="str">
        <f t="shared" si="144"/>
        <v>507</v>
      </c>
      <c r="FJ85" s="60" t="str">
        <f t="shared" si="144"/>
        <v>506</v>
      </c>
      <c r="FK85" s="60" t="str">
        <f t="shared" si="144"/>
        <v>505</v>
      </c>
      <c r="FL85" s="60" t="str">
        <f t="shared" si="144"/>
        <v>504</v>
      </c>
      <c r="FM85" s="60" t="str">
        <f t="shared" si="144"/>
        <v>503</v>
      </c>
      <c r="FN85" s="60" t="str">
        <f t="shared" si="144"/>
        <v>502</v>
      </c>
      <c r="FO85" s="60" t="str">
        <f t="shared" si="144"/>
        <v>501</v>
      </c>
      <c r="FP85" s="60" t="e">
        <f t="shared" si="144"/>
        <v>#REF!</v>
      </c>
      <c r="FQ85" s="60">
        <f t="shared" si="144"/>
        <v>0</v>
      </c>
      <c r="FR85" s="60">
        <f t="shared" si="144"/>
        <v>0</v>
      </c>
      <c r="FS85" s="60">
        <f t="shared" si="144"/>
        <v>0</v>
      </c>
      <c r="FT85" s="60">
        <f t="shared" si="144"/>
        <v>0</v>
      </c>
      <c r="FU85" s="60">
        <f t="shared" si="144"/>
        <v>0</v>
      </c>
      <c r="FV85" s="60">
        <f t="shared" si="144"/>
        <v>0</v>
      </c>
      <c r="FW85" s="60">
        <f t="shared" si="144"/>
        <v>0</v>
      </c>
      <c r="FX85" s="60">
        <f t="shared" si="144"/>
        <v>0</v>
      </c>
      <c r="FY85" s="60">
        <f t="shared" si="144"/>
        <v>0</v>
      </c>
      <c r="FZ85" s="60">
        <f t="shared" si="144"/>
        <v>0</v>
      </c>
      <c r="GA85" s="60">
        <f t="shared" si="144"/>
        <v>0</v>
      </c>
      <c r="GB85" s="60">
        <f t="shared" si="144"/>
        <v>0</v>
      </c>
      <c r="GC85" s="60">
        <f t="shared" si="144"/>
        <v>0</v>
      </c>
      <c r="GD85" s="60">
        <f t="shared" si="144"/>
        <v>0</v>
      </c>
      <c r="GE85" s="60">
        <f t="shared" si="144"/>
        <v>0</v>
      </c>
      <c r="GF85" s="60">
        <f t="shared" si="144"/>
        <v>0</v>
      </c>
      <c r="GG85" s="60">
        <f t="shared" si="144"/>
        <v>0</v>
      </c>
      <c r="GH85" s="60">
        <f t="shared" si="144"/>
        <v>0</v>
      </c>
      <c r="GI85" s="60">
        <f t="shared" si="144"/>
        <v>0</v>
      </c>
      <c r="GJ85" s="60">
        <f t="shared" si="144"/>
        <v>0</v>
      </c>
      <c r="GK85" s="60">
        <f t="shared" si="144"/>
        <v>0</v>
      </c>
      <c r="GL85" s="60">
        <f t="shared" si="144"/>
        <v>0</v>
      </c>
      <c r="GM85" s="60">
        <f t="shared" si="144"/>
        <v>0</v>
      </c>
      <c r="GN85" s="60">
        <f t="shared" si="144"/>
        <v>0</v>
      </c>
      <c r="GO85" s="60">
        <f t="shared" si="144"/>
        <v>0</v>
      </c>
      <c r="GP85" s="60">
        <f t="shared" si="144"/>
        <v>0</v>
      </c>
      <c r="GQ85" s="60">
        <f t="shared" si="144"/>
        <v>0</v>
      </c>
      <c r="GR85" s="60">
        <f t="shared" si="144"/>
        <v>0</v>
      </c>
      <c r="GS85" s="60">
        <f t="shared" si="144"/>
        <v>0</v>
      </c>
      <c r="GT85" s="60">
        <f t="shared" si="144"/>
        <v>0</v>
      </c>
      <c r="GU85" s="60">
        <f t="shared" si="144"/>
        <v>0</v>
      </c>
      <c r="GV85" s="60">
        <f t="shared" si="144"/>
        <v>0</v>
      </c>
      <c r="GW85" s="60">
        <f t="shared" si="144"/>
        <v>0</v>
      </c>
      <c r="GX85" s="60">
        <f t="shared" si="144"/>
        <v>0</v>
      </c>
      <c r="GY85" s="60">
        <f t="shared" si="144"/>
        <v>0</v>
      </c>
      <c r="GZ85" s="60">
        <f t="shared" si="144"/>
        <v>0</v>
      </c>
      <c r="HA85" s="60">
        <f t="shared" si="144"/>
        <v>0</v>
      </c>
      <c r="HB85" s="60">
        <f t="shared" si="144"/>
        <v>0</v>
      </c>
      <c r="HC85" s="60">
        <f t="shared" si="144"/>
        <v>0</v>
      </c>
      <c r="HD85" s="60">
        <f t="shared" si="144"/>
        <v>0</v>
      </c>
    </row>
    <row r="86" spans="1:212">
      <c r="A86" s="72" t="s">
        <v>623</v>
      </c>
      <c r="B86" s="47">
        <f t="shared" ref="B86:M88" si="145">C34</f>
        <v>2.3299500000000002</v>
      </c>
      <c r="C86" s="48">
        <f t="shared" si="145"/>
        <v>2.3549500000000001</v>
      </c>
      <c r="D86" s="48">
        <f t="shared" si="145"/>
        <v>2.2475000000000001</v>
      </c>
      <c r="E86" s="48">
        <f t="shared" si="145"/>
        <v>2.2516999999999996</v>
      </c>
      <c r="F86" s="48">
        <f t="shared" si="145"/>
        <v>2.2724499999999996</v>
      </c>
      <c r="G86" s="48">
        <f t="shared" si="145"/>
        <v>2.26755</v>
      </c>
      <c r="H86" s="48">
        <f t="shared" si="145"/>
        <v>2.2361500000000003</v>
      </c>
      <c r="I86" s="48">
        <f t="shared" si="145"/>
        <v>2.2437</v>
      </c>
      <c r="J86" s="48">
        <f t="shared" si="145"/>
        <v>2.2286000000000001</v>
      </c>
      <c r="K86" s="48">
        <f t="shared" si="145"/>
        <v>2.2411000000000003</v>
      </c>
      <c r="L86" s="48">
        <f t="shared" si="145"/>
        <v>2.2624500000000003</v>
      </c>
      <c r="M86" s="48">
        <f t="shared" si="145"/>
        <v>2.2321</v>
      </c>
      <c r="N86" s="48" t="e">
        <f>#REF!</f>
        <v>#REF!</v>
      </c>
      <c r="CD86" s="48">
        <f t="shared" ref="CD86:CO89" si="146">C86*25.4</f>
        <v>59.815730000000002</v>
      </c>
      <c r="CE86" s="48">
        <f t="shared" si="146"/>
        <v>57.086500000000001</v>
      </c>
      <c r="CF86" s="48">
        <f t="shared" si="146"/>
        <v>57.193179999999984</v>
      </c>
      <c r="CG86" s="48">
        <f t="shared" si="146"/>
        <v>57.720229999999987</v>
      </c>
      <c r="CH86" s="48">
        <f t="shared" si="146"/>
        <v>57.595769999999995</v>
      </c>
      <c r="CI86" s="48">
        <f t="shared" si="146"/>
        <v>56.798210000000005</v>
      </c>
      <c r="CJ86" s="48">
        <f t="shared" si="146"/>
        <v>56.989979999999996</v>
      </c>
      <c r="CK86" s="48">
        <f t="shared" si="146"/>
        <v>56.606439999999999</v>
      </c>
      <c r="CL86" s="48">
        <f t="shared" si="146"/>
        <v>56.923940000000002</v>
      </c>
      <c r="CM86" s="48">
        <f t="shared" si="146"/>
        <v>57.466230000000003</v>
      </c>
      <c r="CN86" s="48">
        <f t="shared" si="146"/>
        <v>56.695339999999995</v>
      </c>
      <c r="CO86" s="48" t="e">
        <f t="shared" si="146"/>
        <v>#REF!</v>
      </c>
      <c r="CP86" s="48">
        <f t="shared" ref="CP86:CY89" si="147">O86*25.4</f>
        <v>0</v>
      </c>
      <c r="CQ86" s="48">
        <f t="shared" si="147"/>
        <v>0</v>
      </c>
      <c r="CR86" s="48">
        <f t="shared" si="147"/>
        <v>0</v>
      </c>
      <c r="CS86" s="48">
        <f t="shared" si="147"/>
        <v>0</v>
      </c>
      <c r="CT86" s="48">
        <f t="shared" si="147"/>
        <v>0</v>
      </c>
      <c r="CU86" s="48">
        <f t="shared" si="147"/>
        <v>0</v>
      </c>
      <c r="CV86" s="48">
        <f t="shared" si="147"/>
        <v>0</v>
      </c>
      <c r="CW86" s="48">
        <f t="shared" si="147"/>
        <v>0</v>
      </c>
      <c r="CX86" s="48">
        <f t="shared" si="147"/>
        <v>0</v>
      </c>
      <c r="CY86" s="48">
        <f t="shared" si="147"/>
        <v>0</v>
      </c>
      <c r="CZ86" s="48">
        <f t="shared" ref="CZ86:DG89" si="148">Y86*25.4</f>
        <v>0</v>
      </c>
      <c r="DA86" s="48">
        <f t="shared" si="148"/>
        <v>0</v>
      </c>
      <c r="DB86" s="48">
        <f t="shared" si="148"/>
        <v>0</v>
      </c>
      <c r="DC86" s="48">
        <f t="shared" si="148"/>
        <v>0</v>
      </c>
      <c r="DD86" s="48">
        <f t="shared" si="148"/>
        <v>0</v>
      </c>
      <c r="DE86" s="48">
        <f t="shared" si="148"/>
        <v>0</v>
      </c>
      <c r="DF86" s="48">
        <f t="shared" si="148"/>
        <v>0</v>
      </c>
      <c r="DG86" s="48">
        <f t="shared" si="148"/>
        <v>0</v>
      </c>
      <c r="DH86" s="48">
        <f>BD86*25.4</f>
        <v>0</v>
      </c>
      <c r="DI86" s="48">
        <f t="shared" ref="DI86:DR89" si="149">AG86*25.4</f>
        <v>0</v>
      </c>
      <c r="DJ86" s="48">
        <f t="shared" si="149"/>
        <v>0</v>
      </c>
      <c r="DK86" s="48">
        <f t="shared" si="149"/>
        <v>0</v>
      </c>
      <c r="DL86" s="48">
        <f t="shared" si="149"/>
        <v>0</v>
      </c>
      <c r="DM86" s="48">
        <f t="shared" si="149"/>
        <v>0</v>
      </c>
      <c r="DN86" s="48">
        <f t="shared" si="149"/>
        <v>0</v>
      </c>
      <c r="DO86" s="48">
        <f t="shared" si="149"/>
        <v>0</v>
      </c>
      <c r="DP86" s="48">
        <f t="shared" si="149"/>
        <v>0</v>
      </c>
      <c r="DQ86" s="48">
        <f t="shared" si="149"/>
        <v>0</v>
      </c>
      <c r="DR86" s="48">
        <f t="shared" si="149"/>
        <v>0</v>
      </c>
      <c r="DS86" s="48">
        <f t="shared" ref="DS86:DZ89" si="150">AQ86*25.4</f>
        <v>0</v>
      </c>
      <c r="DT86" s="48">
        <f t="shared" si="150"/>
        <v>0</v>
      </c>
      <c r="DU86" s="48">
        <f t="shared" si="150"/>
        <v>0</v>
      </c>
      <c r="DV86" s="48">
        <f t="shared" si="150"/>
        <v>0</v>
      </c>
      <c r="DW86" s="48">
        <f t="shared" si="150"/>
        <v>0</v>
      </c>
      <c r="DX86" s="48">
        <f t="shared" si="150"/>
        <v>0</v>
      </c>
      <c r="DY86" s="48">
        <f t="shared" si="150"/>
        <v>0</v>
      </c>
      <c r="DZ86" s="48">
        <f t="shared" si="150"/>
        <v>0</v>
      </c>
      <c r="EA86" s="48">
        <f t="shared" ref="EA86:EB89" si="151">AY81*25.4</f>
        <v>0</v>
      </c>
      <c r="EB86" s="48">
        <f t="shared" si="151"/>
        <v>0</v>
      </c>
      <c r="EC86" s="48">
        <f t="shared" ref="EC86:EE89" si="152">BA86*25.4</f>
        <v>0</v>
      </c>
      <c r="ED86" s="48">
        <f t="shared" si="152"/>
        <v>0</v>
      </c>
      <c r="EE86" s="48">
        <f t="shared" si="152"/>
        <v>0</v>
      </c>
      <c r="EF86" s="48">
        <f t="shared" ref="EF86:FA89" si="153">BE86*25.4</f>
        <v>0</v>
      </c>
      <c r="EG86" s="48">
        <f t="shared" si="153"/>
        <v>0</v>
      </c>
      <c r="EH86" s="48">
        <f t="shared" si="153"/>
        <v>0</v>
      </c>
      <c r="EI86" s="48">
        <f t="shared" si="153"/>
        <v>0</v>
      </c>
      <c r="EJ86" s="48">
        <f t="shared" si="153"/>
        <v>0</v>
      </c>
      <c r="EK86" s="48">
        <f t="shared" si="153"/>
        <v>0</v>
      </c>
      <c r="EL86" s="48">
        <f t="shared" si="153"/>
        <v>0</v>
      </c>
      <c r="EM86" s="48">
        <f t="shared" si="153"/>
        <v>0</v>
      </c>
      <c r="EN86" s="48">
        <f t="shared" si="153"/>
        <v>0</v>
      </c>
      <c r="EO86" s="48">
        <f t="shared" si="153"/>
        <v>0</v>
      </c>
      <c r="EP86" s="48">
        <f t="shared" si="153"/>
        <v>0</v>
      </c>
      <c r="EQ86" s="48">
        <f t="shared" si="153"/>
        <v>0</v>
      </c>
      <c r="ER86" s="48">
        <f t="shared" si="153"/>
        <v>0</v>
      </c>
      <c r="ES86" s="48">
        <f t="shared" si="153"/>
        <v>0</v>
      </c>
      <c r="ET86" s="48">
        <f t="shared" si="153"/>
        <v>0</v>
      </c>
      <c r="EU86" s="48">
        <f t="shared" si="153"/>
        <v>0</v>
      </c>
      <c r="EV86" s="48">
        <f t="shared" si="153"/>
        <v>0</v>
      </c>
      <c r="EW86" s="48">
        <f t="shared" si="153"/>
        <v>0</v>
      </c>
      <c r="EX86" s="48">
        <f t="shared" si="153"/>
        <v>0</v>
      </c>
      <c r="EY86" s="48">
        <f t="shared" si="153"/>
        <v>0</v>
      </c>
      <c r="EZ86" s="48">
        <f t="shared" si="153"/>
        <v>0</v>
      </c>
      <c r="FA86" s="48">
        <f t="shared" si="153"/>
        <v>0</v>
      </c>
      <c r="FB86" s="48">
        <f t="shared" ref="FB86:HD89" si="154">CA86*25.4</f>
        <v>0</v>
      </c>
      <c r="FC86" s="48">
        <f t="shared" si="154"/>
        <v>0</v>
      </c>
      <c r="FD86" s="48">
        <f t="shared" si="154"/>
        <v>0</v>
      </c>
      <c r="FE86" s="48">
        <f t="shared" si="154"/>
        <v>1519.319542</v>
      </c>
      <c r="FF86" s="48">
        <f t="shared" si="154"/>
        <v>1449.9971</v>
      </c>
      <c r="FG86" s="48">
        <f t="shared" si="154"/>
        <v>1452.7067719999995</v>
      </c>
      <c r="FH86" s="48">
        <f t="shared" si="154"/>
        <v>1466.0938419999995</v>
      </c>
      <c r="FI86" s="48">
        <f t="shared" si="154"/>
        <v>1462.9325579999997</v>
      </c>
      <c r="FJ86" s="48">
        <f t="shared" si="154"/>
        <v>1442.674534</v>
      </c>
      <c r="FK86" s="48">
        <f t="shared" si="154"/>
        <v>1447.5454919999997</v>
      </c>
      <c r="FL86" s="48">
        <f t="shared" si="154"/>
        <v>1437.8035759999998</v>
      </c>
      <c r="FM86" s="48">
        <f t="shared" si="154"/>
        <v>1445.868076</v>
      </c>
      <c r="FN86" s="48">
        <f t="shared" si="154"/>
        <v>1459.6422419999999</v>
      </c>
      <c r="FO86" s="48">
        <f t="shared" si="154"/>
        <v>1440.0616359999997</v>
      </c>
      <c r="FP86" s="48" t="e">
        <f t="shared" si="154"/>
        <v>#REF!</v>
      </c>
      <c r="FQ86" s="48">
        <f t="shared" si="154"/>
        <v>0</v>
      </c>
      <c r="FR86" s="48">
        <f t="shared" si="154"/>
        <v>0</v>
      </c>
      <c r="FS86" s="48">
        <f t="shared" si="154"/>
        <v>0</v>
      </c>
      <c r="FT86" s="48">
        <f t="shared" si="154"/>
        <v>0</v>
      </c>
      <c r="FU86" s="48">
        <f t="shared" si="154"/>
        <v>0</v>
      </c>
      <c r="FV86" s="48">
        <f t="shared" si="154"/>
        <v>0</v>
      </c>
      <c r="FW86" s="48">
        <f t="shared" si="154"/>
        <v>0</v>
      </c>
      <c r="FX86" s="48">
        <f t="shared" si="154"/>
        <v>0</v>
      </c>
      <c r="FY86" s="48">
        <f t="shared" si="154"/>
        <v>0</v>
      </c>
      <c r="FZ86" s="48">
        <f t="shared" si="154"/>
        <v>0</v>
      </c>
      <c r="GA86" s="48">
        <f t="shared" si="154"/>
        <v>0</v>
      </c>
      <c r="GB86" s="48">
        <f t="shared" si="154"/>
        <v>0</v>
      </c>
      <c r="GC86" s="48">
        <f t="shared" si="154"/>
        <v>0</v>
      </c>
      <c r="GD86" s="48">
        <f t="shared" si="154"/>
        <v>0</v>
      </c>
      <c r="GE86" s="48">
        <f t="shared" si="154"/>
        <v>0</v>
      </c>
      <c r="GF86" s="48">
        <f t="shared" si="154"/>
        <v>0</v>
      </c>
      <c r="GG86" s="48">
        <f t="shared" si="154"/>
        <v>0</v>
      </c>
      <c r="GH86" s="48">
        <f t="shared" si="154"/>
        <v>0</v>
      </c>
      <c r="GI86" s="48">
        <f t="shared" si="154"/>
        <v>0</v>
      </c>
      <c r="GJ86" s="48">
        <f t="shared" si="154"/>
        <v>0</v>
      </c>
      <c r="GK86" s="48">
        <f t="shared" si="154"/>
        <v>0</v>
      </c>
      <c r="GL86" s="48">
        <f t="shared" si="154"/>
        <v>0</v>
      </c>
      <c r="GM86" s="48">
        <f t="shared" si="154"/>
        <v>0</v>
      </c>
      <c r="GN86" s="48">
        <f t="shared" si="154"/>
        <v>0</v>
      </c>
      <c r="GO86" s="48">
        <f t="shared" si="154"/>
        <v>0</v>
      </c>
      <c r="GP86" s="48">
        <f t="shared" si="154"/>
        <v>0</v>
      </c>
      <c r="GQ86" s="48">
        <f t="shared" si="154"/>
        <v>0</v>
      </c>
      <c r="GR86" s="48">
        <f t="shared" si="154"/>
        <v>0</v>
      </c>
      <c r="GS86" s="48">
        <f t="shared" si="154"/>
        <v>0</v>
      </c>
      <c r="GT86" s="48">
        <f t="shared" si="154"/>
        <v>0</v>
      </c>
      <c r="GU86" s="48">
        <f t="shared" si="154"/>
        <v>0</v>
      </c>
      <c r="GV86" s="48">
        <f t="shared" si="154"/>
        <v>0</v>
      </c>
      <c r="GW86" s="48">
        <f t="shared" si="154"/>
        <v>0</v>
      </c>
      <c r="GX86" s="48">
        <f t="shared" si="154"/>
        <v>0</v>
      </c>
      <c r="GY86" s="48">
        <f t="shared" si="154"/>
        <v>0</v>
      </c>
      <c r="GZ86" s="48">
        <f t="shared" si="154"/>
        <v>0</v>
      </c>
      <c r="HA86" s="48">
        <f t="shared" si="154"/>
        <v>0</v>
      </c>
      <c r="HB86" s="48">
        <f t="shared" si="154"/>
        <v>0</v>
      </c>
      <c r="HC86" s="48">
        <f t="shared" si="154"/>
        <v>0</v>
      </c>
      <c r="HD86" s="48">
        <f t="shared" si="154"/>
        <v>0</v>
      </c>
    </row>
    <row r="87" spans="1:212">
      <c r="A87" s="73" t="s">
        <v>479</v>
      </c>
      <c r="B87" s="50">
        <f t="shared" si="145"/>
        <v>9.3999999999998529E-3</v>
      </c>
      <c r="C87" s="51">
        <f t="shared" si="145"/>
        <v>1.4499999999999957E-2</v>
      </c>
      <c r="D87" s="51">
        <f t="shared" si="145"/>
        <v>-1.18999999999998E-2</v>
      </c>
      <c r="E87" s="51">
        <f t="shared" si="145"/>
        <v>-7.4000000000000732E-3</v>
      </c>
      <c r="F87" s="51">
        <f t="shared" si="145"/>
        <v>1.6999999999995907E-3</v>
      </c>
      <c r="G87" s="51">
        <f t="shared" si="145"/>
        <v>6.6000000000001613E-3</v>
      </c>
      <c r="H87" s="51">
        <f t="shared" si="145"/>
        <v>1.8000000000002458E-3</v>
      </c>
      <c r="I87" s="51">
        <f t="shared" si="145"/>
        <v>-6.8000000000001393E-3</v>
      </c>
      <c r="J87" s="51">
        <f t="shared" si="145"/>
        <v>4.5999999999999375E-3</v>
      </c>
      <c r="K87" s="51">
        <f t="shared" si="145"/>
        <v>8.1000000000002181E-3</v>
      </c>
      <c r="L87" s="51">
        <f t="shared" si="145"/>
        <v>-5.7000000000000384E-3</v>
      </c>
      <c r="M87" s="51">
        <f t="shared" si="145"/>
        <v>-6.9999999999996732E-3</v>
      </c>
      <c r="N87" s="51" t="e">
        <f>#REF!</f>
        <v>#REF!</v>
      </c>
      <c r="CD87" s="51">
        <f t="shared" si="146"/>
        <v>0.36829999999999891</v>
      </c>
      <c r="CE87" s="51">
        <f t="shared" si="146"/>
        <v>-0.30225999999999487</v>
      </c>
      <c r="CF87" s="51">
        <f t="shared" si="146"/>
        <v>-0.18796000000000185</v>
      </c>
      <c r="CG87" s="51">
        <f t="shared" si="146"/>
        <v>4.3179999999989602E-2</v>
      </c>
      <c r="CH87" s="51">
        <f t="shared" si="146"/>
        <v>0.16764000000000409</v>
      </c>
      <c r="CI87" s="51">
        <f t="shared" si="146"/>
        <v>4.5720000000006242E-2</v>
      </c>
      <c r="CJ87" s="51">
        <f t="shared" si="146"/>
        <v>-0.17272000000000354</v>
      </c>
      <c r="CK87" s="51">
        <f t="shared" si="146"/>
        <v>0.1168399999999984</v>
      </c>
      <c r="CL87" s="51">
        <f t="shared" si="146"/>
        <v>0.20574000000000553</v>
      </c>
      <c r="CM87" s="51">
        <f t="shared" si="146"/>
        <v>-0.14478000000000096</v>
      </c>
      <c r="CN87" s="51">
        <f t="shared" si="146"/>
        <v>-0.17779999999999169</v>
      </c>
      <c r="CO87" s="51" t="e">
        <f t="shared" si="146"/>
        <v>#REF!</v>
      </c>
      <c r="CP87" s="51">
        <f t="shared" si="147"/>
        <v>0</v>
      </c>
      <c r="CQ87" s="51">
        <f t="shared" si="147"/>
        <v>0</v>
      </c>
      <c r="CR87" s="51">
        <f t="shared" si="147"/>
        <v>0</v>
      </c>
      <c r="CS87" s="51">
        <f t="shared" si="147"/>
        <v>0</v>
      </c>
      <c r="CT87" s="51">
        <f t="shared" si="147"/>
        <v>0</v>
      </c>
      <c r="CU87" s="51">
        <f t="shared" si="147"/>
        <v>0</v>
      </c>
      <c r="CV87" s="51">
        <f t="shared" si="147"/>
        <v>0</v>
      </c>
      <c r="CW87" s="51">
        <f t="shared" si="147"/>
        <v>0</v>
      </c>
      <c r="CX87" s="51">
        <f t="shared" si="147"/>
        <v>0</v>
      </c>
      <c r="CY87" s="51">
        <f t="shared" si="147"/>
        <v>0</v>
      </c>
      <c r="CZ87" s="51">
        <f t="shared" si="148"/>
        <v>0</v>
      </c>
      <c r="DA87" s="51">
        <f t="shared" si="148"/>
        <v>0</v>
      </c>
      <c r="DB87" s="51">
        <f t="shared" si="148"/>
        <v>0</v>
      </c>
      <c r="DC87" s="51">
        <f t="shared" si="148"/>
        <v>0</v>
      </c>
      <c r="DD87" s="51">
        <f t="shared" si="148"/>
        <v>0</v>
      </c>
      <c r="DE87" s="51">
        <f t="shared" si="148"/>
        <v>0</v>
      </c>
      <c r="DF87" s="51">
        <f t="shared" si="148"/>
        <v>0</v>
      </c>
      <c r="DG87" s="51">
        <f t="shared" si="148"/>
        <v>0</v>
      </c>
      <c r="DH87" s="51">
        <f>BD87*25.4</f>
        <v>0</v>
      </c>
      <c r="DI87" s="51">
        <f t="shared" si="149"/>
        <v>0</v>
      </c>
      <c r="DJ87" s="51">
        <f t="shared" si="149"/>
        <v>0</v>
      </c>
      <c r="DK87" s="51">
        <f t="shared" si="149"/>
        <v>0</v>
      </c>
      <c r="DL87" s="51">
        <f t="shared" si="149"/>
        <v>0</v>
      </c>
      <c r="DM87" s="51">
        <f t="shared" si="149"/>
        <v>0</v>
      </c>
      <c r="DN87" s="51">
        <f t="shared" si="149"/>
        <v>0</v>
      </c>
      <c r="DO87" s="51">
        <f t="shared" si="149"/>
        <v>0</v>
      </c>
      <c r="DP87" s="51">
        <f t="shared" si="149"/>
        <v>0</v>
      </c>
      <c r="DQ87" s="51">
        <f t="shared" si="149"/>
        <v>0</v>
      </c>
      <c r="DR87" s="51">
        <f t="shared" si="149"/>
        <v>0</v>
      </c>
      <c r="DS87" s="51">
        <f t="shared" si="150"/>
        <v>0</v>
      </c>
      <c r="DT87" s="51">
        <f t="shared" si="150"/>
        <v>0</v>
      </c>
      <c r="DU87" s="51">
        <f t="shared" si="150"/>
        <v>0</v>
      </c>
      <c r="DV87" s="51">
        <f t="shared" si="150"/>
        <v>0</v>
      </c>
      <c r="DW87" s="51">
        <f t="shared" si="150"/>
        <v>0</v>
      </c>
      <c r="DX87" s="51">
        <f t="shared" si="150"/>
        <v>0</v>
      </c>
      <c r="DY87" s="51">
        <f t="shared" si="150"/>
        <v>0</v>
      </c>
      <c r="DZ87" s="51">
        <f t="shared" si="150"/>
        <v>0</v>
      </c>
      <c r="EA87" s="51">
        <f t="shared" si="151"/>
        <v>0</v>
      </c>
      <c r="EB87" s="51">
        <f t="shared" si="151"/>
        <v>0</v>
      </c>
      <c r="EC87" s="51">
        <f t="shared" si="152"/>
        <v>0</v>
      </c>
      <c r="ED87" s="51">
        <f t="shared" si="152"/>
        <v>0</v>
      </c>
      <c r="EE87" s="51">
        <f t="shared" si="152"/>
        <v>0</v>
      </c>
      <c r="EF87" s="51">
        <f t="shared" si="153"/>
        <v>0</v>
      </c>
      <c r="EG87" s="51">
        <f t="shared" si="153"/>
        <v>0</v>
      </c>
      <c r="EH87" s="51">
        <f t="shared" si="153"/>
        <v>0</v>
      </c>
      <c r="EI87" s="51">
        <f t="shared" si="153"/>
        <v>0</v>
      </c>
      <c r="EJ87" s="51">
        <f t="shared" si="153"/>
        <v>0</v>
      </c>
      <c r="EK87" s="51">
        <f t="shared" si="153"/>
        <v>0</v>
      </c>
      <c r="EL87" s="51">
        <f t="shared" si="153"/>
        <v>0</v>
      </c>
      <c r="EM87" s="51">
        <f t="shared" si="153"/>
        <v>0</v>
      </c>
      <c r="EN87" s="51">
        <f t="shared" si="153"/>
        <v>0</v>
      </c>
      <c r="EO87" s="51">
        <f t="shared" si="153"/>
        <v>0</v>
      </c>
      <c r="EP87" s="51">
        <f t="shared" si="153"/>
        <v>0</v>
      </c>
      <c r="EQ87" s="51">
        <f t="shared" si="153"/>
        <v>0</v>
      </c>
      <c r="ER87" s="51">
        <f t="shared" si="153"/>
        <v>0</v>
      </c>
      <c r="ES87" s="51">
        <f t="shared" si="153"/>
        <v>0</v>
      </c>
      <c r="ET87" s="51">
        <f t="shared" si="153"/>
        <v>0</v>
      </c>
      <c r="EU87" s="51">
        <f t="shared" si="153"/>
        <v>0</v>
      </c>
      <c r="EV87" s="51">
        <f t="shared" si="153"/>
        <v>0</v>
      </c>
      <c r="EW87" s="51">
        <f t="shared" si="153"/>
        <v>0</v>
      </c>
      <c r="EX87" s="51">
        <f t="shared" si="153"/>
        <v>0</v>
      </c>
      <c r="EY87" s="51">
        <f t="shared" si="153"/>
        <v>0</v>
      </c>
      <c r="EZ87" s="51">
        <f t="shared" si="153"/>
        <v>0</v>
      </c>
      <c r="FA87" s="51">
        <f t="shared" si="153"/>
        <v>0</v>
      </c>
      <c r="FB87" s="51">
        <f t="shared" si="154"/>
        <v>0</v>
      </c>
      <c r="FC87" s="51">
        <f t="shared" si="154"/>
        <v>0</v>
      </c>
      <c r="FD87" s="51">
        <f t="shared" si="154"/>
        <v>0</v>
      </c>
      <c r="FE87" s="51">
        <f t="shared" si="154"/>
        <v>9.3548199999999717</v>
      </c>
      <c r="FF87" s="51">
        <f t="shared" si="154"/>
        <v>-7.6774039999998696</v>
      </c>
      <c r="FG87" s="51">
        <f t="shared" si="154"/>
        <v>-4.7741840000000471</v>
      </c>
      <c r="FH87" s="51">
        <f t="shared" si="154"/>
        <v>1.0967719999997358</v>
      </c>
      <c r="FI87" s="51">
        <f t="shared" si="154"/>
        <v>4.2580560000001038</v>
      </c>
      <c r="FJ87" s="51">
        <f t="shared" si="154"/>
        <v>1.1612880000001584</v>
      </c>
      <c r="FK87" s="51">
        <f t="shared" si="154"/>
        <v>-4.38708800000009</v>
      </c>
      <c r="FL87" s="51">
        <f t="shared" si="154"/>
        <v>2.9677359999999591</v>
      </c>
      <c r="FM87" s="51">
        <f t="shared" si="154"/>
        <v>5.2257960000001402</v>
      </c>
      <c r="FN87" s="51">
        <f t="shared" si="154"/>
        <v>-3.6774120000000243</v>
      </c>
      <c r="FO87" s="51">
        <f t="shared" si="154"/>
        <v>-4.5161199999997885</v>
      </c>
      <c r="FP87" s="51" t="e">
        <f t="shared" si="154"/>
        <v>#REF!</v>
      </c>
      <c r="FQ87" s="51">
        <f t="shared" si="154"/>
        <v>0</v>
      </c>
      <c r="FR87" s="51">
        <f t="shared" si="154"/>
        <v>0</v>
      </c>
      <c r="FS87" s="51">
        <f t="shared" si="154"/>
        <v>0</v>
      </c>
      <c r="FT87" s="51">
        <f t="shared" si="154"/>
        <v>0</v>
      </c>
      <c r="FU87" s="51">
        <f t="shared" si="154"/>
        <v>0</v>
      </c>
      <c r="FV87" s="51">
        <f t="shared" si="154"/>
        <v>0</v>
      </c>
      <c r="FW87" s="51">
        <f t="shared" si="154"/>
        <v>0</v>
      </c>
      <c r="FX87" s="51">
        <f t="shared" si="154"/>
        <v>0</v>
      </c>
      <c r="FY87" s="51">
        <f t="shared" si="154"/>
        <v>0</v>
      </c>
      <c r="FZ87" s="51">
        <f t="shared" si="154"/>
        <v>0</v>
      </c>
      <c r="GA87" s="51">
        <f t="shared" si="154"/>
        <v>0</v>
      </c>
      <c r="GB87" s="51">
        <f t="shared" si="154"/>
        <v>0</v>
      </c>
      <c r="GC87" s="51">
        <f t="shared" si="154"/>
        <v>0</v>
      </c>
      <c r="GD87" s="51">
        <f t="shared" si="154"/>
        <v>0</v>
      </c>
      <c r="GE87" s="51">
        <f t="shared" si="154"/>
        <v>0</v>
      </c>
      <c r="GF87" s="51">
        <f t="shared" si="154"/>
        <v>0</v>
      </c>
      <c r="GG87" s="51">
        <f t="shared" si="154"/>
        <v>0</v>
      </c>
      <c r="GH87" s="51">
        <f t="shared" si="154"/>
        <v>0</v>
      </c>
      <c r="GI87" s="51">
        <f t="shared" si="154"/>
        <v>0</v>
      </c>
      <c r="GJ87" s="51">
        <f t="shared" si="154"/>
        <v>0</v>
      </c>
      <c r="GK87" s="51">
        <f t="shared" si="154"/>
        <v>0</v>
      </c>
      <c r="GL87" s="51">
        <f t="shared" si="154"/>
        <v>0</v>
      </c>
      <c r="GM87" s="51">
        <f t="shared" si="154"/>
        <v>0</v>
      </c>
      <c r="GN87" s="51">
        <f t="shared" si="154"/>
        <v>0</v>
      </c>
      <c r="GO87" s="51">
        <f t="shared" si="154"/>
        <v>0</v>
      </c>
      <c r="GP87" s="51">
        <f t="shared" si="154"/>
        <v>0</v>
      </c>
      <c r="GQ87" s="51">
        <f t="shared" si="154"/>
        <v>0</v>
      </c>
      <c r="GR87" s="51">
        <f t="shared" si="154"/>
        <v>0</v>
      </c>
      <c r="GS87" s="51">
        <f t="shared" si="154"/>
        <v>0</v>
      </c>
      <c r="GT87" s="51">
        <f t="shared" si="154"/>
        <v>0</v>
      </c>
      <c r="GU87" s="51">
        <f t="shared" si="154"/>
        <v>0</v>
      </c>
      <c r="GV87" s="51">
        <f t="shared" si="154"/>
        <v>0</v>
      </c>
      <c r="GW87" s="51">
        <f t="shared" si="154"/>
        <v>0</v>
      </c>
      <c r="GX87" s="51">
        <f t="shared" si="154"/>
        <v>0</v>
      </c>
      <c r="GY87" s="51">
        <f t="shared" si="154"/>
        <v>0</v>
      </c>
      <c r="GZ87" s="51">
        <f t="shared" si="154"/>
        <v>0</v>
      </c>
      <c r="HA87" s="51">
        <f t="shared" si="154"/>
        <v>0</v>
      </c>
      <c r="HB87" s="51">
        <f t="shared" si="154"/>
        <v>0</v>
      </c>
      <c r="HC87" s="51">
        <f t="shared" si="154"/>
        <v>0</v>
      </c>
      <c r="HD87" s="51">
        <f t="shared" si="154"/>
        <v>0</v>
      </c>
    </row>
    <row r="88" spans="1:212">
      <c r="A88" s="73" t="s">
        <v>480</v>
      </c>
      <c r="B88" s="50">
        <f t="shared" si="145"/>
        <v>-7.8000000000000291E-3</v>
      </c>
      <c r="C88" s="51">
        <f t="shared" si="145"/>
        <v>5.3000000000000824E-3</v>
      </c>
      <c r="D88" s="51">
        <f t="shared" si="145"/>
        <v>-4.7999999999999154E-3</v>
      </c>
      <c r="E88" s="51">
        <f t="shared" si="145"/>
        <v>-1.9999999999997797E-4</v>
      </c>
      <c r="F88" s="51">
        <f t="shared" si="145"/>
        <v>5.0000000000016698E-4</v>
      </c>
      <c r="G88" s="51">
        <f t="shared" si="145"/>
        <v>-1.0900000000000354E-2</v>
      </c>
      <c r="H88" s="51">
        <f t="shared" si="145"/>
        <v>-9.300000000000086E-3</v>
      </c>
      <c r="I88" s="51">
        <f t="shared" si="145"/>
        <v>9.9000000000000199E-3</v>
      </c>
      <c r="J88" s="51">
        <f t="shared" si="145"/>
        <v>-3.6000000000000476E-3</v>
      </c>
      <c r="K88" s="51">
        <f t="shared" si="145"/>
        <v>-3.2999999999998586E-3</v>
      </c>
      <c r="L88" s="51">
        <f t="shared" si="145"/>
        <v>-3.6999999999998145E-3</v>
      </c>
      <c r="M88" s="51">
        <f t="shared" si="145"/>
        <v>9.9000000000000199E-3</v>
      </c>
      <c r="N88" s="51" t="e">
        <f>#REF!</f>
        <v>#REF!</v>
      </c>
      <c r="CD88" s="51">
        <f t="shared" si="146"/>
        <v>0.1346200000000021</v>
      </c>
      <c r="CE88" s="51">
        <f t="shared" si="146"/>
        <v>-0.12191999999999785</v>
      </c>
      <c r="CF88" s="51">
        <f t="shared" si="146"/>
        <v>-5.07999999999944E-3</v>
      </c>
      <c r="CG88" s="51">
        <f t="shared" si="146"/>
        <v>1.2700000000004241E-2</v>
      </c>
      <c r="CH88" s="51">
        <f t="shared" si="146"/>
        <v>-0.27686000000000899</v>
      </c>
      <c r="CI88" s="51">
        <f t="shared" si="146"/>
        <v>-0.23622000000000218</v>
      </c>
      <c r="CJ88" s="51">
        <f t="shared" si="146"/>
        <v>0.25146000000000052</v>
      </c>
      <c r="CK88" s="51">
        <f t="shared" si="146"/>
        <v>-9.1440000000001201E-2</v>
      </c>
      <c r="CL88" s="51">
        <f t="shared" si="146"/>
        <v>-8.3819999999996397E-2</v>
      </c>
      <c r="CM88" s="51">
        <f t="shared" si="146"/>
        <v>-9.397999999999529E-2</v>
      </c>
      <c r="CN88" s="51">
        <f t="shared" si="146"/>
        <v>0.25146000000000052</v>
      </c>
      <c r="CO88" s="51" t="e">
        <f t="shared" si="146"/>
        <v>#REF!</v>
      </c>
      <c r="CP88" s="51">
        <f t="shared" si="147"/>
        <v>0</v>
      </c>
      <c r="CQ88" s="51">
        <f t="shared" si="147"/>
        <v>0</v>
      </c>
      <c r="CR88" s="51">
        <f t="shared" si="147"/>
        <v>0</v>
      </c>
      <c r="CS88" s="51">
        <f t="shared" si="147"/>
        <v>0</v>
      </c>
      <c r="CT88" s="51">
        <f t="shared" si="147"/>
        <v>0</v>
      </c>
      <c r="CU88" s="51">
        <f t="shared" si="147"/>
        <v>0</v>
      </c>
      <c r="CV88" s="51">
        <f t="shared" si="147"/>
        <v>0</v>
      </c>
      <c r="CW88" s="51">
        <f t="shared" si="147"/>
        <v>0</v>
      </c>
      <c r="CX88" s="51">
        <f t="shared" si="147"/>
        <v>0</v>
      </c>
      <c r="CY88" s="51">
        <f t="shared" si="147"/>
        <v>0</v>
      </c>
      <c r="CZ88" s="51">
        <f t="shared" si="148"/>
        <v>0</v>
      </c>
      <c r="DA88" s="51">
        <f t="shared" si="148"/>
        <v>0</v>
      </c>
      <c r="DB88" s="51">
        <f t="shared" si="148"/>
        <v>0</v>
      </c>
      <c r="DC88" s="51">
        <f t="shared" si="148"/>
        <v>0</v>
      </c>
      <c r="DD88" s="51">
        <f t="shared" si="148"/>
        <v>0</v>
      </c>
      <c r="DE88" s="51">
        <f t="shared" si="148"/>
        <v>0</v>
      </c>
      <c r="DF88" s="51">
        <f t="shared" si="148"/>
        <v>0</v>
      </c>
      <c r="DG88" s="51">
        <f t="shared" si="148"/>
        <v>0</v>
      </c>
      <c r="DH88" s="51">
        <f>BD88*25.4</f>
        <v>0</v>
      </c>
      <c r="DI88" s="51">
        <f t="shared" si="149"/>
        <v>0</v>
      </c>
      <c r="DJ88" s="51">
        <f t="shared" si="149"/>
        <v>0</v>
      </c>
      <c r="DK88" s="51">
        <f t="shared" si="149"/>
        <v>0</v>
      </c>
      <c r="DL88" s="51">
        <f t="shared" si="149"/>
        <v>0</v>
      </c>
      <c r="DM88" s="51">
        <f t="shared" si="149"/>
        <v>0</v>
      </c>
      <c r="DN88" s="51">
        <f t="shared" si="149"/>
        <v>0</v>
      </c>
      <c r="DO88" s="51">
        <f t="shared" si="149"/>
        <v>0</v>
      </c>
      <c r="DP88" s="51">
        <f t="shared" si="149"/>
        <v>0</v>
      </c>
      <c r="DQ88" s="51">
        <f t="shared" si="149"/>
        <v>0</v>
      </c>
      <c r="DR88" s="51">
        <f t="shared" si="149"/>
        <v>0</v>
      </c>
      <c r="DS88" s="51">
        <f t="shared" si="150"/>
        <v>0</v>
      </c>
      <c r="DT88" s="51">
        <f t="shared" si="150"/>
        <v>0</v>
      </c>
      <c r="DU88" s="51">
        <f t="shared" si="150"/>
        <v>0</v>
      </c>
      <c r="DV88" s="51">
        <f t="shared" si="150"/>
        <v>0</v>
      </c>
      <c r="DW88" s="51">
        <f t="shared" si="150"/>
        <v>0</v>
      </c>
      <c r="DX88" s="51">
        <f t="shared" si="150"/>
        <v>0</v>
      </c>
      <c r="DY88" s="51">
        <f t="shared" si="150"/>
        <v>0</v>
      </c>
      <c r="DZ88" s="51">
        <f t="shared" si="150"/>
        <v>0</v>
      </c>
      <c r="EA88" s="51">
        <f t="shared" si="151"/>
        <v>0</v>
      </c>
      <c r="EB88" s="51">
        <f t="shared" si="151"/>
        <v>0</v>
      </c>
      <c r="EC88" s="51">
        <f t="shared" si="152"/>
        <v>0</v>
      </c>
      <c r="ED88" s="51">
        <f t="shared" si="152"/>
        <v>0</v>
      </c>
      <c r="EE88" s="51">
        <f t="shared" si="152"/>
        <v>0</v>
      </c>
      <c r="EF88" s="51">
        <f t="shared" si="153"/>
        <v>0</v>
      </c>
      <c r="EG88" s="51">
        <f t="shared" si="153"/>
        <v>0</v>
      </c>
      <c r="EH88" s="51">
        <f t="shared" si="153"/>
        <v>0</v>
      </c>
      <c r="EI88" s="51">
        <f t="shared" si="153"/>
        <v>0</v>
      </c>
      <c r="EJ88" s="51">
        <f t="shared" si="153"/>
        <v>0</v>
      </c>
      <c r="EK88" s="51">
        <f t="shared" si="153"/>
        <v>0</v>
      </c>
      <c r="EL88" s="51">
        <f t="shared" si="153"/>
        <v>0</v>
      </c>
      <c r="EM88" s="51">
        <f t="shared" si="153"/>
        <v>0</v>
      </c>
      <c r="EN88" s="51">
        <f t="shared" si="153"/>
        <v>0</v>
      </c>
      <c r="EO88" s="51">
        <f t="shared" si="153"/>
        <v>0</v>
      </c>
      <c r="EP88" s="51">
        <f t="shared" si="153"/>
        <v>0</v>
      </c>
      <c r="EQ88" s="51">
        <f t="shared" si="153"/>
        <v>0</v>
      </c>
      <c r="ER88" s="51">
        <f t="shared" si="153"/>
        <v>0</v>
      </c>
      <c r="ES88" s="51">
        <f t="shared" si="153"/>
        <v>0</v>
      </c>
      <c r="ET88" s="51">
        <f t="shared" si="153"/>
        <v>0</v>
      </c>
      <c r="EU88" s="51">
        <f t="shared" si="153"/>
        <v>0</v>
      </c>
      <c r="EV88" s="51">
        <f t="shared" si="153"/>
        <v>0</v>
      </c>
      <c r="EW88" s="51">
        <f t="shared" si="153"/>
        <v>0</v>
      </c>
      <c r="EX88" s="51">
        <f t="shared" si="153"/>
        <v>0</v>
      </c>
      <c r="EY88" s="51">
        <f t="shared" si="153"/>
        <v>0</v>
      </c>
      <c r="EZ88" s="51">
        <f t="shared" si="153"/>
        <v>0</v>
      </c>
      <c r="FA88" s="51">
        <f t="shared" si="153"/>
        <v>0</v>
      </c>
      <c r="FB88" s="51">
        <f t="shared" si="154"/>
        <v>0</v>
      </c>
      <c r="FC88" s="51">
        <f t="shared" si="154"/>
        <v>0</v>
      </c>
      <c r="FD88" s="51">
        <f t="shared" si="154"/>
        <v>0</v>
      </c>
      <c r="FE88" s="51">
        <f t="shared" si="154"/>
        <v>3.4193480000000531</v>
      </c>
      <c r="FF88" s="51">
        <f t="shared" si="154"/>
        <v>-3.0967679999999453</v>
      </c>
      <c r="FG88" s="51">
        <f t="shared" si="154"/>
        <v>-0.12903199999998577</v>
      </c>
      <c r="FH88" s="51">
        <f t="shared" si="154"/>
        <v>0.32258000000010773</v>
      </c>
      <c r="FI88" s="51">
        <f t="shared" si="154"/>
        <v>-7.0322440000002278</v>
      </c>
      <c r="FJ88" s="51">
        <f t="shared" si="154"/>
        <v>-5.9999880000000552</v>
      </c>
      <c r="FK88" s="51">
        <f t="shared" si="154"/>
        <v>6.3870840000000131</v>
      </c>
      <c r="FL88" s="51">
        <f t="shared" si="154"/>
        <v>-2.3225760000000304</v>
      </c>
      <c r="FM88" s="51">
        <f t="shared" si="154"/>
        <v>-2.1290279999999084</v>
      </c>
      <c r="FN88" s="51">
        <f t="shared" si="154"/>
        <v>-2.3870919999998801</v>
      </c>
      <c r="FO88" s="51">
        <f t="shared" si="154"/>
        <v>6.3870840000000131</v>
      </c>
      <c r="FP88" s="51" t="e">
        <f t="shared" si="154"/>
        <v>#REF!</v>
      </c>
      <c r="FQ88" s="51">
        <f t="shared" si="154"/>
        <v>0</v>
      </c>
      <c r="FR88" s="51">
        <f t="shared" si="154"/>
        <v>0</v>
      </c>
      <c r="FS88" s="51">
        <f t="shared" si="154"/>
        <v>0</v>
      </c>
      <c r="FT88" s="51">
        <f t="shared" si="154"/>
        <v>0</v>
      </c>
      <c r="FU88" s="51">
        <f t="shared" si="154"/>
        <v>0</v>
      </c>
      <c r="FV88" s="51">
        <f t="shared" si="154"/>
        <v>0</v>
      </c>
      <c r="FW88" s="51">
        <f t="shared" si="154"/>
        <v>0</v>
      </c>
      <c r="FX88" s="51">
        <f t="shared" si="154"/>
        <v>0</v>
      </c>
      <c r="FY88" s="51">
        <f t="shared" si="154"/>
        <v>0</v>
      </c>
      <c r="FZ88" s="51">
        <f t="shared" si="154"/>
        <v>0</v>
      </c>
      <c r="GA88" s="51">
        <f t="shared" si="154"/>
        <v>0</v>
      </c>
      <c r="GB88" s="51">
        <f t="shared" si="154"/>
        <v>0</v>
      </c>
      <c r="GC88" s="51">
        <f t="shared" si="154"/>
        <v>0</v>
      </c>
      <c r="GD88" s="51">
        <f t="shared" si="154"/>
        <v>0</v>
      </c>
      <c r="GE88" s="51">
        <f t="shared" si="154"/>
        <v>0</v>
      </c>
      <c r="GF88" s="51">
        <f t="shared" si="154"/>
        <v>0</v>
      </c>
      <c r="GG88" s="51">
        <f t="shared" si="154"/>
        <v>0</v>
      </c>
      <c r="GH88" s="51">
        <f t="shared" si="154"/>
        <v>0</v>
      </c>
      <c r="GI88" s="51">
        <f t="shared" si="154"/>
        <v>0</v>
      </c>
      <c r="GJ88" s="51">
        <f t="shared" si="154"/>
        <v>0</v>
      </c>
      <c r="GK88" s="51">
        <f t="shared" si="154"/>
        <v>0</v>
      </c>
      <c r="GL88" s="51">
        <f t="shared" si="154"/>
        <v>0</v>
      </c>
      <c r="GM88" s="51">
        <f t="shared" si="154"/>
        <v>0</v>
      </c>
      <c r="GN88" s="51">
        <f t="shared" si="154"/>
        <v>0</v>
      </c>
      <c r="GO88" s="51">
        <f t="shared" si="154"/>
        <v>0</v>
      </c>
      <c r="GP88" s="51">
        <f t="shared" si="154"/>
        <v>0</v>
      </c>
      <c r="GQ88" s="51">
        <f t="shared" si="154"/>
        <v>0</v>
      </c>
      <c r="GR88" s="51">
        <f t="shared" si="154"/>
        <v>0</v>
      </c>
      <c r="GS88" s="51">
        <f t="shared" si="154"/>
        <v>0</v>
      </c>
      <c r="GT88" s="51">
        <f t="shared" si="154"/>
        <v>0</v>
      </c>
      <c r="GU88" s="51">
        <f t="shared" si="154"/>
        <v>0</v>
      </c>
      <c r="GV88" s="51">
        <f t="shared" si="154"/>
        <v>0</v>
      </c>
      <c r="GW88" s="51">
        <f t="shared" si="154"/>
        <v>0</v>
      </c>
      <c r="GX88" s="51">
        <f t="shared" si="154"/>
        <v>0</v>
      </c>
      <c r="GY88" s="51">
        <f t="shared" si="154"/>
        <v>0</v>
      </c>
      <c r="GZ88" s="51">
        <f t="shared" si="154"/>
        <v>0</v>
      </c>
      <c r="HA88" s="51">
        <f t="shared" si="154"/>
        <v>0</v>
      </c>
      <c r="HB88" s="51">
        <f t="shared" si="154"/>
        <v>0</v>
      </c>
      <c r="HC88" s="51">
        <f t="shared" si="154"/>
        <v>0</v>
      </c>
      <c r="HD88" s="51">
        <f t="shared" si="154"/>
        <v>0</v>
      </c>
    </row>
    <row r="89" spans="1:212" ht="13" thickBot="1">
      <c r="A89" s="74" t="s">
        <v>586</v>
      </c>
      <c r="B89" s="53">
        <f t="shared" ref="B89:M89" si="155">C38</f>
        <v>0.13968999999999987</v>
      </c>
      <c r="C89" s="54">
        <f t="shared" si="155"/>
        <v>0.12558999999999987</v>
      </c>
      <c r="D89" s="54">
        <f t="shared" si="155"/>
        <v>0.21904000000000012</v>
      </c>
      <c r="E89" s="54">
        <f t="shared" si="155"/>
        <v>0.21174000000000026</v>
      </c>
      <c r="F89" s="54">
        <f t="shared" si="155"/>
        <v>0.1991900000000002</v>
      </c>
      <c r="G89" s="54">
        <f t="shared" si="155"/>
        <v>0.20019000000000009</v>
      </c>
      <c r="H89" s="54">
        <f t="shared" si="155"/>
        <v>0.23688999999999982</v>
      </c>
      <c r="I89" s="54">
        <f t="shared" si="155"/>
        <v>0.2130399999999999</v>
      </c>
      <c r="J89" s="54">
        <f t="shared" si="155"/>
        <v>0.25513999999999992</v>
      </c>
      <c r="K89" s="54">
        <f t="shared" si="155"/>
        <v>0.24143999999999988</v>
      </c>
      <c r="L89" s="54">
        <f t="shared" si="155"/>
        <v>0.20028999999999986</v>
      </c>
      <c r="M89" s="54">
        <f t="shared" si="155"/>
        <v>0.22434000000000021</v>
      </c>
      <c r="N89" s="54" t="e">
        <f>#REF!</f>
        <v>#REF!</v>
      </c>
      <c r="CD89" s="54">
        <f t="shared" si="146"/>
        <v>3.1899859999999967</v>
      </c>
      <c r="CE89" s="54">
        <f t="shared" si="146"/>
        <v>5.5636160000000032</v>
      </c>
      <c r="CF89" s="54">
        <f t="shared" si="146"/>
        <v>5.3781960000000062</v>
      </c>
      <c r="CG89" s="54">
        <f t="shared" si="146"/>
        <v>5.0594260000000046</v>
      </c>
      <c r="CH89" s="54">
        <f t="shared" si="146"/>
        <v>5.0848260000000023</v>
      </c>
      <c r="CI89" s="54">
        <f t="shared" si="146"/>
        <v>6.017005999999995</v>
      </c>
      <c r="CJ89" s="54">
        <f t="shared" si="146"/>
        <v>5.4112159999999969</v>
      </c>
      <c r="CK89" s="54">
        <f t="shared" si="146"/>
        <v>6.4805559999999973</v>
      </c>
      <c r="CL89" s="54">
        <f t="shared" si="146"/>
        <v>6.1325759999999967</v>
      </c>
      <c r="CM89" s="54">
        <f t="shared" si="146"/>
        <v>5.0873659999999958</v>
      </c>
      <c r="CN89" s="54">
        <f t="shared" si="146"/>
        <v>5.698236000000005</v>
      </c>
      <c r="CO89" s="54" t="e">
        <f t="shared" si="146"/>
        <v>#REF!</v>
      </c>
      <c r="CP89" s="54">
        <f t="shared" si="147"/>
        <v>0</v>
      </c>
      <c r="CQ89" s="54">
        <f t="shared" si="147"/>
        <v>0</v>
      </c>
      <c r="CR89" s="54">
        <f t="shared" si="147"/>
        <v>0</v>
      </c>
      <c r="CS89" s="54">
        <f t="shared" si="147"/>
        <v>0</v>
      </c>
      <c r="CT89" s="54">
        <f t="shared" si="147"/>
        <v>0</v>
      </c>
      <c r="CU89" s="54">
        <f t="shared" si="147"/>
        <v>0</v>
      </c>
      <c r="CV89" s="54">
        <f t="shared" si="147"/>
        <v>0</v>
      </c>
      <c r="CW89" s="54">
        <f t="shared" si="147"/>
        <v>0</v>
      </c>
      <c r="CX89" s="54">
        <f t="shared" si="147"/>
        <v>0</v>
      </c>
      <c r="CY89" s="54">
        <f t="shared" si="147"/>
        <v>0</v>
      </c>
      <c r="CZ89" s="54">
        <f t="shared" si="148"/>
        <v>0</v>
      </c>
      <c r="DA89" s="54">
        <f t="shared" si="148"/>
        <v>0</v>
      </c>
      <c r="DB89" s="54">
        <f t="shared" si="148"/>
        <v>0</v>
      </c>
      <c r="DC89" s="54">
        <f t="shared" si="148"/>
        <v>0</v>
      </c>
      <c r="DD89" s="54">
        <f t="shared" si="148"/>
        <v>0</v>
      </c>
      <c r="DE89" s="54">
        <f t="shared" si="148"/>
        <v>0</v>
      </c>
      <c r="DF89" s="54">
        <f t="shared" si="148"/>
        <v>0</v>
      </c>
      <c r="DG89" s="54">
        <f t="shared" si="148"/>
        <v>0</v>
      </c>
      <c r="DH89" s="54">
        <f>BD89*25.4</f>
        <v>0</v>
      </c>
      <c r="DI89" s="54">
        <f t="shared" si="149"/>
        <v>0</v>
      </c>
      <c r="DJ89" s="54">
        <f t="shared" si="149"/>
        <v>0</v>
      </c>
      <c r="DK89" s="54">
        <f t="shared" si="149"/>
        <v>0</v>
      </c>
      <c r="DL89" s="54">
        <f t="shared" si="149"/>
        <v>0</v>
      </c>
      <c r="DM89" s="54">
        <f t="shared" si="149"/>
        <v>0</v>
      </c>
      <c r="DN89" s="54">
        <f t="shared" si="149"/>
        <v>0</v>
      </c>
      <c r="DO89" s="54">
        <f t="shared" si="149"/>
        <v>0</v>
      </c>
      <c r="DP89" s="54">
        <f t="shared" si="149"/>
        <v>0</v>
      </c>
      <c r="DQ89" s="54">
        <f t="shared" si="149"/>
        <v>0</v>
      </c>
      <c r="DR89" s="54">
        <f t="shared" si="149"/>
        <v>0</v>
      </c>
      <c r="DS89" s="54">
        <f t="shared" si="150"/>
        <v>0</v>
      </c>
      <c r="DT89" s="54">
        <f t="shared" si="150"/>
        <v>0</v>
      </c>
      <c r="DU89" s="54">
        <f t="shared" si="150"/>
        <v>0</v>
      </c>
      <c r="DV89" s="54">
        <f t="shared" si="150"/>
        <v>0</v>
      </c>
      <c r="DW89" s="54">
        <f t="shared" si="150"/>
        <v>0</v>
      </c>
      <c r="DX89" s="54">
        <f t="shared" si="150"/>
        <v>0</v>
      </c>
      <c r="DY89" s="54">
        <f t="shared" si="150"/>
        <v>0</v>
      </c>
      <c r="DZ89" s="54">
        <f t="shared" si="150"/>
        <v>0</v>
      </c>
      <c r="EA89" s="54">
        <f t="shared" si="151"/>
        <v>0</v>
      </c>
      <c r="EB89" s="54">
        <f t="shared" si="151"/>
        <v>0</v>
      </c>
      <c r="EC89" s="54">
        <f t="shared" si="152"/>
        <v>0</v>
      </c>
      <c r="ED89" s="54">
        <f t="shared" si="152"/>
        <v>0</v>
      </c>
      <c r="EE89" s="54">
        <f t="shared" si="152"/>
        <v>0</v>
      </c>
      <c r="EF89" s="54">
        <f t="shared" si="153"/>
        <v>0</v>
      </c>
      <c r="EG89" s="54">
        <f t="shared" si="153"/>
        <v>0</v>
      </c>
      <c r="EH89" s="54">
        <f t="shared" si="153"/>
        <v>0</v>
      </c>
      <c r="EI89" s="54">
        <f t="shared" si="153"/>
        <v>0</v>
      </c>
      <c r="EJ89" s="54">
        <f t="shared" si="153"/>
        <v>0</v>
      </c>
      <c r="EK89" s="54">
        <f t="shared" si="153"/>
        <v>0</v>
      </c>
      <c r="EL89" s="54">
        <f t="shared" si="153"/>
        <v>0</v>
      </c>
      <c r="EM89" s="54">
        <f t="shared" si="153"/>
        <v>0</v>
      </c>
      <c r="EN89" s="54">
        <f t="shared" si="153"/>
        <v>0</v>
      </c>
      <c r="EO89" s="54">
        <f t="shared" si="153"/>
        <v>0</v>
      </c>
      <c r="EP89" s="54">
        <f t="shared" si="153"/>
        <v>0</v>
      </c>
      <c r="EQ89" s="54">
        <f t="shared" si="153"/>
        <v>0</v>
      </c>
      <c r="ER89" s="54">
        <f t="shared" si="153"/>
        <v>0</v>
      </c>
      <c r="ES89" s="54">
        <f t="shared" si="153"/>
        <v>0</v>
      </c>
      <c r="ET89" s="54">
        <f t="shared" si="153"/>
        <v>0</v>
      </c>
      <c r="EU89" s="54">
        <f t="shared" si="153"/>
        <v>0</v>
      </c>
      <c r="EV89" s="54">
        <f t="shared" si="153"/>
        <v>0</v>
      </c>
      <c r="EW89" s="54">
        <f t="shared" si="153"/>
        <v>0</v>
      </c>
      <c r="EX89" s="54">
        <f t="shared" si="153"/>
        <v>0</v>
      </c>
      <c r="EY89" s="54">
        <f t="shared" si="153"/>
        <v>0</v>
      </c>
      <c r="EZ89" s="54">
        <f t="shared" si="153"/>
        <v>0</v>
      </c>
      <c r="FA89" s="54">
        <f>BZ89*25.4</f>
        <v>0</v>
      </c>
      <c r="FB89" s="54">
        <f t="shared" si="154"/>
        <v>0</v>
      </c>
      <c r="FC89" s="54">
        <f t="shared" si="154"/>
        <v>0</v>
      </c>
      <c r="FD89" s="54">
        <f t="shared" si="154"/>
        <v>0</v>
      </c>
      <c r="FE89" s="54">
        <f t="shared" si="154"/>
        <v>81.025644399999905</v>
      </c>
      <c r="FF89" s="54">
        <f t="shared" si="154"/>
        <v>141.31584640000008</v>
      </c>
      <c r="FG89" s="54">
        <f t="shared" si="154"/>
        <v>136.60617840000015</v>
      </c>
      <c r="FH89" s="54">
        <f t="shared" si="154"/>
        <v>128.50942040000012</v>
      </c>
      <c r="FI89" s="54">
        <f t="shared" si="154"/>
        <v>129.15458040000004</v>
      </c>
      <c r="FJ89" s="54">
        <f t="shared" si="154"/>
        <v>152.83195239999986</v>
      </c>
      <c r="FK89" s="54">
        <f t="shared" si="154"/>
        <v>137.44488639999992</v>
      </c>
      <c r="FL89" s="54">
        <f t="shared" si="154"/>
        <v>164.60612239999992</v>
      </c>
      <c r="FM89" s="54">
        <f t="shared" si="154"/>
        <v>155.76743039999991</v>
      </c>
      <c r="FN89" s="54">
        <f t="shared" si="154"/>
        <v>129.2190963999999</v>
      </c>
      <c r="FO89" s="54">
        <f t="shared" si="154"/>
        <v>144.73519440000013</v>
      </c>
      <c r="FP89" s="54" t="e">
        <f t="shared" si="154"/>
        <v>#REF!</v>
      </c>
      <c r="FQ89" s="54">
        <f t="shared" si="154"/>
        <v>0</v>
      </c>
      <c r="FR89" s="54">
        <f t="shared" si="154"/>
        <v>0</v>
      </c>
      <c r="FS89" s="54">
        <f t="shared" si="154"/>
        <v>0</v>
      </c>
      <c r="FT89" s="54">
        <f t="shared" si="154"/>
        <v>0</v>
      </c>
      <c r="FU89" s="54">
        <f t="shared" si="154"/>
        <v>0</v>
      </c>
      <c r="FV89" s="54">
        <f t="shared" si="154"/>
        <v>0</v>
      </c>
      <c r="FW89" s="54">
        <f t="shared" si="154"/>
        <v>0</v>
      </c>
      <c r="FX89" s="54">
        <f t="shared" si="154"/>
        <v>0</v>
      </c>
      <c r="FY89" s="54">
        <f t="shared" si="154"/>
        <v>0</v>
      </c>
      <c r="FZ89" s="54">
        <f t="shared" si="154"/>
        <v>0</v>
      </c>
      <c r="GA89" s="54">
        <f t="shared" si="154"/>
        <v>0</v>
      </c>
      <c r="GB89" s="54">
        <f t="shared" si="154"/>
        <v>0</v>
      </c>
      <c r="GC89" s="54">
        <f t="shared" si="154"/>
        <v>0</v>
      </c>
      <c r="GD89" s="54">
        <f t="shared" si="154"/>
        <v>0</v>
      </c>
      <c r="GE89" s="54">
        <f t="shared" si="154"/>
        <v>0</v>
      </c>
      <c r="GF89" s="54">
        <f t="shared" si="154"/>
        <v>0</v>
      </c>
      <c r="GG89" s="54">
        <f t="shared" si="154"/>
        <v>0</v>
      </c>
      <c r="GH89" s="54">
        <f t="shared" si="154"/>
        <v>0</v>
      </c>
      <c r="GI89" s="54">
        <f t="shared" si="154"/>
        <v>0</v>
      </c>
      <c r="GJ89" s="54">
        <f t="shared" si="154"/>
        <v>0</v>
      </c>
      <c r="GK89" s="54">
        <f t="shared" si="154"/>
        <v>0</v>
      </c>
      <c r="GL89" s="54">
        <f t="shared" si="154"/>
        <v>0</v>
      </c>
      <c r="GM89" s="54">
        <f t="shared" si="154"/>
        <v>0</v>
      </c>
      <c r="GN89" s="54">
        <f t="shared" si="154"/>
        <v>0</v>
      </c>
      <c r="GO89" s="54">
        <f t="shared" si="154"/>
        <v>0</v>
      </c>
      <c r="GP89" s="54">
        <f t="shared" si="154"/>
        <v>0</v>
      </c>
      <c r="GQ89" s="54">
        <f t="shared" si="154"/>
        <v>0</v>
      </c>
      <c r="GR89" s="54">
        <f t="shared" si="154"/>
        <v>0</v>
      </c>
      <c r="GS89" s="54">
        <f t="shared" si="154"/>
        <v>0</v>
      </c>
      <c r="GT89" s="54">
        <f t="shared" si="154"/>
        <v>0</v>
      </c>
      <c r="GU89" s="54">
        <f t="shared" si="154"/>
        <v>0</v>
      </c>
      <c r="GV89" s="54">
        <f t="shared" si="154"/>
        <v>0</v>
      </c>
      <c r="GW89" s="54">
        <f t="shared" si="154"/>
        <v>0</v>
      </c>
      <c r="GX89" s="54">
        <f t="shared" si="154"/>
        <v>0</v>
      </c>
      <c r="GY89" s="54">
        <f t="shared" si="154"/>
        <v>0</v>
      </c>
      <c r="GZ89" s="54">
        <f t="shared" si="154"/>
        <v>0</v>
      </c>
      <c r="HA89" s="54">
        <f t="shared" si="154"/>
        <v>0</v>
      </c>
      <c r="HB89" s="54">
        <f t="shared" si="154"/>
        <v>0</v>
      </c>
      <c r="HC89" s="54">
        <f t="shared" si="154"/>
        <v>0</v>
      </c>
      <c r="HD89" s="54">
        <f t="shared" si="154"/>
        <v>0</v>
      </c>
    </row>
    <row r="90" spans="1:212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</row>
    <row r="91" spans="1:212">
      <c r="A91" s="76" t="s">
        <v>517</v>
      </c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</row>
    <row r="92" spans="1:212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CD92" s="88"/>
      <c r="CE92" s="88"/>
      <c r="CF92" s="88"/>
      <c r="CG92" s="88"/>
      <c r="CH92" s="88"/>
      <c r="CI92" s="88"/>
      <c r="CJ92" s="88"/>
      <c r="CK92" s="88"/>
      <c r="CL92" s="88"/>
      <c r="CM92" s="88"/>
      <c r="CN92" s="88"/>
      <c r="CO92" s="88"/>
      <c r="CP92" s="88"/>
      <c r="CQ92" s="88"/>
      <c r="CR92" s="88"/>
      <c r="CS92" s="88"/>
    </row>
    <row r="93" spans="1:212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</row>
    <row r="94" spans="1:212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</row>
    <row r="95" spans="1:212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</row>
    <row r="96" spans="1:212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CD96" s="88"/>
      <c r="CE96" s="88"/>
      <c r="CF96" s="88"/>
      <c r="CG96" s="88"/>
      <c r="CH96" s="88"/>
      <c r="CI96" s="88"/>
      <c r="CJ96" s="88"/>
      <c r="CK96" s="88"/>
      <c r="CL96" s="88"/>
      <c r="CM96" s="88"/>
      <c r="CN96" s="88"/>
      <c r="CO96" s="88"/>
      <c r="CP96" s="88"/>
      <c r="CQ96" s="88"/>
      <c r="CR96" s="88"/>
      <c r="CS96" s="88"/>
    </row>
    <row r="97" spans="1:97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</row>
    <row r="98" spans="1:97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CD98" s="88"/>
      <c r="CE98" s="88"/>
      <c r="CF98" s="88"/>
      <c r="CG98" s="88"/>
      <c r="CH98" s="88"/>
      <c r="CI98" s="88"/>
      <c r="CJ98" s="88"/>
      <c r="CK98" s="88"/>
      <c r="CL98" s="88"/>
      <c r="CM98" s="88"/>
      <c r="CN98" s="88"/>
      <c r="CO98" s="88"/>
      <c r="CP98" s="88"/>
      <c r="CQ98" s="88"/>
      <c r="CR98" s="88"/>
      <c r="CS98" s="88"/>
    </row>
    <row r="99" spans="1:97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CD99" s="88"/>
      <c r="CE99" s="88"/>
      <c r="CF99" s="88"/>
      <c r="CG99" s="88"/>
      <c r="CH99" s="62" t="s">
        <v>758</v>
      </c>
      <c r="CI99" s="62"/>
      <c r="CJ99" s="62"/>
      <c r="CK99" s="62"/>
      <c r="CL99" s="62"/>
      <c r="CM99" s="62"/>
      <c r="CN99" s="62"/>
      <c r="CO99" s="62"/>
      <c r="CP99" s="88"/>
      <c r="CQ99" s="88"/>
      <c r="CR99" s="88"/>
      <c r="CS99" s="88"/>
    </row>
    <row r="100" spans="1:97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CD100" s="88"/>
      <c r="CE100" s="88"/>
      <c r="CF100" s="88"/>
      <c r="CG100" s="88"/>
      <c r="CH100" s="62"/>
      <c r="CI100" s="62"/>
      <c r="CJ100" s="62"/>
      <c r="CK100" s="62"/>
      <c r="CL100" s="62"/>
      <c r="CM100" s="62"/>
      <c r="CN100" s="62"/>
      <c r="CO100" s="62"/>
    </row>
    <row r="101" spans="1:97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CD101" s="88"/>
      <c r="CE101" s="88"/>
      <c r="CF101" s="88"/>
      <c r="CG101" s="88"/>
      <c r="CH101" s="62"/>
      <c r="CI101" s="63" t="str">
        <f t="shared" ref="CI101:CO101" si="156">"Blade S/N "&amp;C46</f>
        <v>Blade S/N 507</v>
      </c>
      <c r="CJ101" s="63" t="str">
        <f t="shared" si="156"/>
        <v>Blade S/N 505</v>
      </c>
      <c r="CK101" s="63" t="str">
        <f t="shared" si="156"/>
        <v>Blade S/N 509</v>
      </c>
      <c r="CL101" s="63" t="str">
        <f t="shared" si="156"/>
        <v>Blade S/N 561</v>
      </c>
      <c r="CM101" s="63" t="str">
        <f t="shared" si="156"/>
        <v>Blade S/N 554</v>
      </c>
      <c r="CN101" s="63" t="str">
        <f t="shared" si="156"/>
        <v>Blade S/N 570</v>
      </c>
      <c r="CO101" s="63" t="str">
        <f t="shared" si="156"/>
        <v>Blade S/N 518</v>
      </c>
    </row>
    <row r="102" spans="1:97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CD102" s="88"/>
      <c r="CE102" s="88"/>
      <c r="CF102" s="88"/>
      <c r="CG102" s="88"/>
      <c r="CH102" s="64">
        <f>B42</f>
        <v>5.085</v>
      </c>
      <c r="CI102" s="65">
        <f t="shared" ref="CI102:CO104" si="157">CD48-CD$47</f>
        <v>-47.772320000000001</v>
      </c>
      <c r="CJ102" s="65">
        <f t="shared" si="157"/>
        <v>-46.598839999999996</v>
      </c>
      <c r="CK102" s="65">
        <f t="shared" si="157"/>
        <v>-47.208439999999996</v>
      </c>
      <c r="CL102" s="65">
        <f t="shared" si="157"/>
        <v>-50.19802</v>
      </c>
      <c r="CM102" s="65">
        <f t="shared" si="157"/>
        <v>-46.868079999999992</v>
      </c>
      <c r="CN102" s="65">
        <f t="shared" si="157"/>
        <v>-49.052480000000003</v>
      </c>
      <c r="CO102" s="65">
        <f t="shared" si="157"/>
        <v>-47.183039999999991</v>
      </c>
    </row>
    <row r="103" spans="1:97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CD103" s="88"/>
      <c r="CE103" s="88"/>
      <c r="CF103" s="88"/>
      <c r="CG103" s="88"/>
      <c r="CH103" s="64">
        <f>B43</f>
        <v>4.085</v>
      </c>
      <c r="CI103" s="65">
        <f t="shared" si="157"/>
        <v>-36.636960000000002</v>
      </c>
      <c r="CJ103" s="65">
        <f t="shared" si="157"/>
        <v>-36.093399999999995</v>
      </c>
      <c r="CK103" s="65">
        <f t="shared" si="157"/>
        <v>-36.515039999999999</v>
      </c>
      <c r="CL103" s="65">
        <f t="shared" si="157"/>
        <v>-38.699439999999996</v>
      </c>
      <c r="CM103" s="65">
        <f t="shared" si="157"/>
        <v>-36.91635999999999</v>
      </c>
      <c r="CN103" s="65">
        <f t="shared" si="157"/>
        <v>-37.325299999999999</v>
      </c>
      <c r="CO103" s="65">
        <f t="shared" si="157"/>
        <v>-37.106859999999998</v>
      </c>
    </row>
    <row r="104" spans="1:97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CD104" s="88"/>
      <c r="CE104" s="88"/>
      <c r="CF104" s="88"/>
      <c r="CG104" s="88"/>
      <c r="CH104" s="64">
        <f>B44</f>
        <v>3.085</v>
      </c>
      <c r="CI104" s="65">
        <f t="shared" si="157"/>
        <v>-26.187400000000004</v>
      </c>
      <c r="CJ104" s="65">
        <f t="shared" si="157"/>
        <v>-25.717499999999994</v>
      </c>
      <c r="CK104" s="65">
        <f t="shared" si="157"/>
        <v>-26.283920000000002</v>
      </c>
      <c r="CL104" s="65">
        <f t="shared" si="157"/>
        <v>-26.977339999999998</v>
      </c>
      <c r="CM104" s="65">
        <f t="shared" si="157"/>
        <v>-26.951939999999993</v>
      </c>
      <c r="CN104" s="65">
        <f t="shared" si="157"/>
        <v>-26.007060000000003</v>
      </c>
      <c r="CO104" s="65">
        <f t="shared" si="157"/>
        <v>-27.213559999999994</v>
      </c>
    </row>
    <row r="105" spans="1:97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</row>
    <row r="106" spans="1:97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CD106" s="88"/>
      <c r="CE106" s="88"/>
      <c r="CF106" s="88"/>
      <c r="CG106" s="88"/>
      <c r="CH106" s="88"/>
      <c r="CI106" s="88"/>
      <c r="CJ106" s="88"/>
      <c r="CK106" s="88"/>
      <c r="CL106" s="88"/>
      <c r="CM106" s="88"/>
      <c r="CN106" s="88"/>
      <c r="CO106" s="88"/>
      <c r="CP106" s="88"/>
      <c r="CQ106" s="88"/>
      <c r="CR106" s="88"/>
      <c r="CS106" s="88"/>
    </row>
    <row r="107" spans="1:97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</row>
    <row r="108" spans="1:97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CD108" s="88"/>
      <c r="CE108" s="88"/>
      <c r="CF108" s="88"/>
      <c r="CG108" s="88"/>
      <c r="CH108" s="88"/>
      <c r="CI108" s="88"/>
      <c r="CJ108" s="88"/>
      <c r="CK108" s="88"/>
      <c r="CL108" s="88"/>
      <c r="CM108" s="88"/>
      <c r="CN108" s="88"/>
      <c r="CO108" s="88"/>
      <c r="CP108" s="88"/>
      <c r="CQ108" s="88"/>
      <c r="CR108" s="88"/>
      <c r="CS108" s="88"/>
    </row>
    <row r="109" spans="1:97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71"/>
      <c r="CR109" s="88"/>
      <c r="CS109" s="88"/>
    </row>
    <row r="110" spans="1:97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CD110" s="88"/>
      <c r="CE110" s="88"/>
      <c r="CF110" s="88"/>
      <c r="CG110" s="88"/>
      <c r="CH110" s="88"/>
      <c r="CI110" s="88"/>
      <c r="CJ110" s="88"/>
      <c r="CK110" s="88"/>
      <c r="CL110" s="88"/>
      <c r="CM110" s="88"/>
      <c r="CN110" s="88"/>
      <c r="CO110" s="88"/>
      <c r="CP110" s="88"/>
      <c r="CQ110" s="88"/>
      <c r="CR110" s="88"/>
      <c r="CS110" s="88"/>
    </row>
    <row r="111" spans="1:97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CD111" s="88"/>
      <c r="CE111" s="88"/>
      <c r="CF111" s="88"/>
      <c r="CG111" s="88"/>
      <c r="CH111" s="88"/>
      <c r="CI111" s="88"/>
      <c r="CJ111" s="88"/>
      <c r="CK111" s="88"/>
      <c r="CL111" s="88"/>
      <c r="CM111" s="88"/>
      <c r="CN111" s="88"/>
      <c r="CO111" s="88"/>
      <c r="CP111" s="88"/>
      <c r="CQ111" s="88"/>
      <c r="CR111" s="88"/>
      <c r="CS111" s="88"/>
    </row>
    <row r="112" spans="1:97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CD112" s="88"/>
      <c r="CE112" s="88"/>
      <c r="CF112" s="88"/>
      <c r="CG112" s="88"/>
      <c r="CH112" s="88"/>
      <c r="CI112" s="88"/>
      <c r="CJ112" s="88"/>
      <c r="CK112" s="88"/>
      <c r="CL112" s="88"/>
      <c r="CM112" s="88"/>
      <c r="CN112" s="88"/>
      <c r="CO112" s="88"/>
      <c r="CP112" s="88"/>
      <c r="CQ112" s="88"/>
      <c r="CR112" s="88"/>
      <c r="CS112" s="88"/>
    </row>
    <row r="113" spans="1:97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</row>
    <row r="114" spans="1:97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CD114" s="88"/>
      <c r="CE114" s="88"/>
      <c r="CF114" s="88"/>
      <c r="CG114" s="88"/>
      <c r="CH114" s="88"/>
      <c r="CI114" s="88"/>
      <c r="CJ114" s="88"/>
      <c r="CK114" s="88"/>
      <c r="CL114" s="88"/>
      <c r="CM114" s="88"/>
      <c r="CN114" s="88"/>
      <c r="CO114" s="88"/>
      <c r="CP114" s="88"/>
      <c r="CQ114" s="88"/>
      <c r="CR114" s="88"/>
      <c r="CS114" s="88"/>
    </row>
    <row r="115" spans="1:97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CD115" s="88"/>
      <c r="CE115" s="88"/>
      <c r="CF115" s="88"/>
      <c r="CG115" s="88"/>
      <c r="CH115" s="88"/>
      <c r="CI115" s="88"/>
      <c r="CJ115" s="88"/>
      <c r="CK115" s="88"/>
      <c r="CL115" s="88"/>
      <c r="CM115" s="88"/>
      <c r="CN115" s="88"/>
      <c r="CO115" s="88"/>
      <c r="CP115" s="88"/>
      <c r="CQ115" s="88"/>
      <c r="CR115" s="88"/>
      <c r="CS115" s="88"/>
    </row>
    <row r="116" spans="1:97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CD116" s="88"/>
      <c r="CE116" s="88"/>
      <c r="CF116" s="88"/>
      <c r="CG116" s="88"/>
      <c r="CH116" s="88"/>
      <c r="CI116" s="88"/>
      <c r="CJ116" s="88"/>
      <c r="CK116" s="88"/>
      <c r="CL116" s="88"/>
      <c r="CM116" s="88"/>
      <c r="CN116" s="88"/>
      <c r="CO116" s="88"/>
      <c r="CP116" s="88"/>
      <c r="CQ116" s="88"/>
      <c r="CR116" s="88"/>
      <c r="CS116" s="88"/>
    </row>
    <row r="117" spans="1:97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CD117" s="88"/>
      <c r="CE117" s="88"/>
      <c r="CF117" s="88"/>
      <c r="CG117" s="88"/>
      <c r="CH117" s="88"/>
      <c r="CI117" s="88"/>
      <c r="CJ117" s="88"/>
      <c r="CK117" s="88"/>
      <c r="CL117" s="88"/>
      <c r="CM117" s="88"/>
      <c r="CN117" s="88"/>
      <c r="CO117" s="88"/>
      <c r="CP117" s="88"/>
      <c r="CQ117" s="88"/>
      <c r="CR117" s="88"/>
      <c r="CS117" s="88"/>
    </row>
    <row r="118" spans="1:97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CD118" s="88"/>
      <c r="CE118" s="88"/>
      <c r="CF118" s="88"/>
      <c r="CG118" s="88"/>
      <c r="CH118" s="88"/>
      <c r="CI118" s="88"/>
      <c r="CJ118" s="88"/>
      <c r="CK118" s="88"/>
      <c r="CL118" s="88"/>
      <c r="CM118" s="88"/>
      <c r="CN118" s="88"/>
      <c r="CO118" s="88"/>
      <c r="CP118" s="88"/>
      <c r="CQ118" s="88"/>
      <c r="CR118" s="88"/>
      <c r="CS118" s="88"/>
    </row>
    <row r="119" spans="1:97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CD119" s="88"/>
      <c r="CE119" s="88"/>
      <c r="CF119" s="88"/>
      <c r="CG119" s="88"/>
      <c r="CH119" s="88"/>
      <c r="CI119" s="88"/>
      <c r="CJ119" s="88"/>
      <c r="CK119" s="88"/>
      <c r="CL119" s="88"/>
      <c r="CM119" s="88"/>
      <c r="CN119" s="88"/>
      <c r="CO119" s="88"/>
      <c r="CP119" s="88"/>
      <c r="CQ119" s="88"/>
      <c r="CR119" s="88"/>
      <c r="CS119" s="88"/>
    </row>
    <row r="120" spans="1:97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</row>
    <row r="121" spans="1:97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</row>
    <row r="122" spans="1:97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CD122" s="88"/>
      <c r="CE122" s="88"/>
      <c r="CF122" s="88"/>
      <c r="CG122" s="88"/>
      <c r="CH122" s="88"/>
      <c r="CI122" s="88"/>
      <c r="CJ122" s="88"/>
      <c r="CK122" s="88"/>
      <c r="CL122" s="88"/>
      <c r="CM122" s="88"/>
      <c r="CN122" s="88"/>
      <c r="CO122" s="88"/>
      <c r="CP122" s="88"/>
      <c r="CQ122" s="88"/>
      <c r="CR122" s="88"/>
      <c r="CS122" s="88"/>
    </row>
    <row r="123" spans="1:97" ht="13" thickBo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CD123" s="88"/>
      <c r="CE123" s="88"/>
      <c r="CF123" s="88"/>
      <c r="CG123" s="88"/>
      <c r="CH123" s="88"/>
      <c r="CI123" s="88"/>
      <c r="CJ123" s="88"/>
      <c r="CK123" s="88"/>
      <c r="CL123" s="88"/>
      <c r="CM123" s="88"/>
      <c r="CN123" s="88"/>
      <c r="CO123" s="88"/>
      <c r="CP123" s="88"/>
      <c r="CQ123" s="88"/>
      <c r="CR123" s="88"/>
      <c r="CS123" s="88"/>
    </row>
    <row r="124" spans="1:97" ht="13" thickBot="1">
      <c r="A124" s="66" t="s">
        <v>637</v>
      </c>
      <c r="B124" s="35" t="str">
        <f t="shared" ref="B124:M124" si="158">C46</f>
        <v>507</v>
      </c>
      <c r="C124" s="36" t="str">
        <f t="shared" si="158"/>
        <v>505</v>
      </c>
      <c r="D124" s="36" t="str">
        <f t="shared" si="158"/>
        <v>509</v>
      </c>
      <c r="E124" s="36" t="str">
        <f t="shared" si="158"/>
        <v>561</v>
      </c>
      <c r="F124" s="36" t="str">
        <f>G46</f>
        <v>554</v>
      </c>
      <c r="G124" s="36" t="str">
        <f t="shared" si="158"/>
        <v>570</v>
      </c>
      <c r="H124" s="36" t="str">
        <f t="shared" si="158"/>
        <v>518</v>
      </c>
      <c r="I124" s="36" t="str">
        <f t="shared" si="158"/>
        <v>520</v>
      </c>
      <c r="J124" s="36" t="str">
        <f t="shared" si="158"/>
        <v>553</v>
      </c>
      <c r="K124" s="36" t="str">
        <f t="shared" si="158"/>
        <v>516</v>
      </c>
      <c r="L124" s="36" t="str">
        <f t="shared" si="158"/>
        <v>544</v>
      </c>
      <c r="M124" s="36" t="str">
        <f t="shared" si="158"/>
        <v>567</v>
      </c>
      <c r="N124" s="36" t="e">
        <f>#REF!</f>
        <v>#REF!</v>
      </c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</row>
    <row r="125" spans="1:97" ht="13" thickBot="1">
      <c r="A125" s="67" t="s">
        <v>587</v>
      </c>
      <c r="B125" s="68">
        <f t="shared" ref="B125:H125" si="159">RSQ(CI102:CI104,$CH102:$CH104)</f>
        <v>0.99966362267800013</v>
      </c>
      <c r="C125" s="69">
        <f t="shared" si="159"/>
        <v>0.9999871718440827</v>
      </c>
      <c r="D125" s="69">
        <f t="shared" si="159"/>
        <v>0.99983733006482212</v>
      </c>
      <c r="E125" s="69">
        <f t="shared" si="159"/>
        <v>0.99996911495472873</v>
      </c>
      <c r="F125" s="69">
        <f t="shared" si="159"/>
        <v>0.99999986445740763</v>
      </c>
      <c r="G125" s="69">
        <f t="shared" si="159"/>
        <v>0.99989504984268074</v>
      </c>
      <c r="H125" s="69">
        <f t="shared" si="159"/>
        <v>0.9999720446123983</v>
      </c>
      <c r="I125" s="69" t="e">
        <f>RSQ(#REF!,$CH102:$CH104)</f>
        <v>#REF!</v>
      </c>
      <c r="J125" s="69" t="e">
        <f>RSQ(#REF!,$CH102:$CH104)</f>
        <v>#REF!</v>
      </c>
      <c r="K125" s="69" t="e">
        <f>RSQ(#REF!,$CH102:$CH104)</f>
        <v>#REF!</v>
      </c>
      <c r="L125" s="69" t="e">
        <f>RSQ(#REF!,$CH102:$CH104)</f>
        <v>#REF!</v>
      </c>
      <c r="M125" s="69" t="e">
        <f>RSQ(#REF!,$CH102:$CH104)</f>
        <v>#REF!</v>
      </c>
      <c r="N125" s="69" t="e">
        <f>RSQ(#REF!,$CH102:$CH104)</f>
        <v>#REF!</v>
      </c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</row>
    <row r="126" spans="1:97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CD126" s="88"/>
      <c r="CE126" s="88"/>
      <c r="CF126" s="88"/>
      <c r="CG126" s="88"/>
      <c r="CH126" s="88"/>
      <c r="CI126" s="88"/>
      <c r="CJ126" s="88"/>
      <c r="CK126" s="88"/>
      <c r="CL126" s="88"/>
      <c r="CM126" s="88"/>
      <c r="CN126" s="88"/>
      <c r="CO126" s="88"/>
      <c r="CP126" s="88"/>
      <c r="CQ126" s="88"/>
      <c r="CR126" s="88"/>
      <c r="CS126" s="88"/>
    </row>
    <row r="127" spans="1:97">
      <c r="A127" s="76" t="s">
        <v>687</v>
      </c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</row>
    <row r="128" spans="1:97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</row>
    <row r="129" spans="1:97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</row>
    <row r="130" spans="1:97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</row>
    <row r="131" spans="1:97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</row>
    <row r="132" spans="1:97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</row>
    <row r="133" spans="1:97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</row>
    <row r="134" spans="1:97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</row>
    <row r="135" spans="1:97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CD135" s="88"/>
      <c r="CE135" s="88"/>
      <c r="CF135" s="88"/>
      <c r="CG135" s="88"/>
      <c r="CH135" s="88"/>
      <c r="CI135" s="62" t="s">
        <v>758</v>
      </c>
      <c r="CJ135" s="62"/>
      <c r="CK135" s="62"/>
      <c r="CL135" s="62"/>
      <c r="CM135" s="62"/>
      <c r="CN135" s="62"/>
      <c r="CO135" s="62"/>
    </row>
    <row r="136" spans="1:97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CD136" s="88"/>
      <c r="CE136" s="88"/>
      <c r="CF136" s="88"/>
      <c r="CG136" s="88"/>
      <c r="CH136" s="88"/>
      <c r="CI136" s="62"/>
      <c r="CJ136" s="62"/>
      <c r="CK136" s="62"/>
      <c r="CL136" s="62"/>
      <c r="CM136" s="62"/>
      <c r="CN136" s="62"/>
      <c r="CO136" s="62"/>
    </row>
    <row r="137" spans="1:97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CD137" s="88"/>
      <c r="CE137" s="88"/>
      <c r="CF137" s="88"/>
      <c r="CG137" s="88"/>
      <c r="CH137" s="88"/>
      <c r="CI137" s="62"/>
      <c r="CJ137" s="63" t="str">
        <f t="shared" ref="CJ137:CO137" si="160">"Blade S/N "&amp;C57</f>
        <v>Blade S/N 507</v>
      </c>
      <c r="CK137" s="63" t="str">
        <f t="shared" si="160"/>
        <v>Blade S/N 508</v>
      </c>
      <c r="CL137" s="63" t="str">
        <f t="shared" si="160"/>
        <v>Blade S/N 505</v>
      </c>
      <c r="CM137" s="63" t="str">
        <f t="shared" si="160"/>
        <v>Blade S/N 504</v>
      </c>
      <c r="CN137" s="63" t="str">
        <f t="shared" si="160"/>
        <v>Blade S/N 509</v>
      </c>
      <c r="CO137" s="63" t="str">
        <f t="shared" si="160"/>
        <v>Blade S/N 510</v>
      </c>
    </row>
    <row r="138" spans="1:97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CD138" s="88"/>
      <c r="CE138" s="88"/>
      <c r="CF138" s="88"/>
      <c r="CG138" s="88"/>
      <c r="CH138" s="88"/>
      <c r="CI138" s="62">
        <v>0</v>
      </c>
      <c r="CJ138" s="65">
        <f t="shared" ref="CJ138:CO138" si="161">CD58</f>
        <v>63.609220000000001</v>
      </c>
      <c r="CK138" s="65">
        <f t="shared" si="161"/>
        <v>63.54318</v>
      </c>
      <c r="CL138" s="65">
        <f t="shared" si="161"/>
        <v>63.141859999999994</v>
      </c>
      <c r="CM138" s="65">
        <f t="shared" si="161"/>
        <v>63.881</v>
      </c>
      <c r="CN138" s="65">
        <f t="shared" si="161"/>
        <v>63.583819999999996</v>
      </c>
      <c r="CO138" s="65">
        <f t="shared" si="161"/>
        <v>63.893699999999995</v>
      </c>
    </row>
    <row r="139" spans="1:97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CD139" s="88"/>
      <c r="CE139" s="88"/>
      <c r="CF139" s="88"/>
      <c r="CG139" s="88"/>
      <c r="CH139" s="88"/>
      <c r="CI139" s="64">
        <f>B4</f>
        <v>6.085</v>
      </c>
      <c r="CJ139" s="65">
        <f t="shared" ref="CJ139:CO141" si="162">CD59-CD$58</f>
        <v>-57.652920000000002</v>
      </c>
      <c r="CK139" s="65">
        <f t="shared" si="162"/>
        <v>-57.655459999999998</v>
      </c>
      <c r="CL139" s="65">
        <f t="shared" si="162"/>
        <v>-56.888379999999998</v>
      </c>
      <c r="CM139" s="65">
        <f t="shared" si="162"/>
        <v>-56.573419999999999</v>
      </c>
      <c r="CN139" s="65">
        <f t="shared" si="162"/>
        <v>-57.454799999999999</v>
      </c>
      <c r="CO139" s="65">
        <f t="shared" si="162"/>
        <v>-57.467499999999994</v>
      </c>
    </row>
    <row r="140" spans="1:97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CD140" s="88"/>
      <c r="CE140" s="88"/>
      <c r="CF140" s="88"/>
      <c r="CG140" s="88"/>
      <c r="CH140" s="88"/>
      <c r="CI140" s="64">
        <f>B54</f>
        <v>7.3849999999999998</v>
      </c>
      <c r="CJ140" s="65">
        <f t="shared" si="162"/>
        <v>-69.715379999999996</v>
      </c>
      <c r="CK140" s="65">
        <f t="shared" si="162"/>
        <v>-69.781419999999997</v>
      </c>
      <c r="CL140" s="65">
        <f t="shared" si="162"/>
        <v>-69.095619999999997</v>
      </c>
      <c r="CM140" s="65">
        <f t="shared" si="162"/>
        <v>-68.554599999999994</v>
      </c>
      <c r="CN140" s="65">
        <f t="shared" si="162"/>
        <v>-69.397880000000001</v>
      </c>
      <c r="CO140" s="65">
        <f t="shared" si="162"/>
        <v>-69.466459999999998</v>
      </c>
    </row>
    <row r="141" spans="1:97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CD141" s="88"/>
      <c r="CE141" s="88"/>
      <c r="CF141" s="88"/>
      <c r="CG141" s="88"/>
      <c r="CH141" s="88"/>
      <c r="CI141" s="64">
        <f>B54</f>
        <v>7.3849999999999998</v>
      </c>
      <c r="CJ141" s="65">
        <f t="shared" si="162"/>
        <v>-69.669659999999993</v>
      </c>
      <c r="CK141" s="65">
        <f t="shared" si="162"/>
        <v>-69.811899999999994</v>
      </c>
      <c r="CL141" s="65">
        <f t="shared" si="162"/>
        <v>-69.126099999999994</v>
      </c>
      <c r="CM141" s="65">
        <f t="shared" si="162"/>
        <v>-68.549520000000001</v>
      </c>
      <c r="CN141" s="65">
        <f t="shared" si="162"/>
        <v>-69.423279999999991</v>
      </c>
      <c r="CO141" s="65">
        <f t="shared" si="162"/>
        <v>-69.47153999999999</v>
      </c>
      <c r="CP141" s="88"/>
      <c r="CQ141" s="88"/>
      <c r="CR141" s="88"/>
      <c r="CS141" s="88"/>
    </row>
    <row r="142" spans="1:97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</row>
    <row r="143" spans="1:97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</row>
    <row r="144" spans="1:97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</row>
    <row r="145" spans="1:97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CD145" s="88"/>
      <c r="CE145" s="88"/>
      <c r="CF145" s="88"/>
      <c r="CG145" s="88"/>
      <c r="CH145" s="88"/>
      <c r="CI145" s="88"/>
      <c r="CJ145" s="88"/>
      <c r="CK145" s="88"/>
      <c r="CL145" s="88"/>
      <c r="CM145" s="88"/>
      <c r="CN145" s="88"/>
      <c r="CO145" s="88"/>
      <c r="CP145" s="88"/>
      <c r="CQ145" s="88"/>
      <c r="CR145" s="88"/>
      <c r="CS145" s="88"/>
    </row>
    <row r="146" spans="1:97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CD146" s="88"/>
      <c r="CE146" s="88"/>
      <c r="CF146" s="88"/>
      <c r="CG146" s="88"/>
      <c r="CH146" s="88"/>
      <c r="CI146" s="88"/>
      <c r="CJ146" s="88"/>
      <c r="CK146" s="88"/>
      <c r="CL146" s="88"/>
      <c r="CM146" s="88"/>
      <c r="CN146" s="88"/>
      <c r="CO146" s="88"/>
      <c r="CP146" s="88"/>
      <c r="CQ146" s="88"/>
      <c r="CR146" s="88"/>
      <c r="CS146" s="88"/>
    </row>
    <row r="147" spans="1:97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88"/>
      <c r="CN147" s="88"/>
      <c r="CO147" s="88"/>
      <c r="CP147" s="88"/>
      <c r="CQ147" s="88"/>
      <c r="CR147" s="88"/>
      <c r="CS147" s="88"/>
    </row>
    <row r="148" spans="1:97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CD148" s="88"/>
      <c r="CE148" s="88"/>
      <c r="CF148" s="88"/>
      <c r="CG148" s="88"/>
      <c r="CH148" s="88"/>
      <c r="CI148" s="88"/>
      <c r="CJ148" s="88"/>
      <c r="CK148" s="88"/>
      <c r="CL148" s="88"/>
      <c r="CM148" s="88"/>
      <c r="CN148" s="88"/>
      <c r="CO148" s="88"/>
      <c r="CP148" s="88"/>
      <c r="CQ148" s="88"/>
      <c r="CR148" s="88"/>
      <c r="CS148" s="88"/>
    </row>
    <row r="149" spans="1:97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CD149" s="88"/>
      <c r="CE149" s="88"/>
      <c r="CF149" s="88"/>
      <c r="CG149" s="88"/>
      <c r="CH149" s="88"/>
      <c r="CI149" s="88"/>
      <c r="CJ149" s="88"/>
      <c r="CK149" s="88"/>
      <c r="CL149" s="88"/>
      <c r="CM149" s="88"/>
      <c r="CN149" s="88"/>
      <c r="CO149" s="88"/>
      <c r="CP149" s="88"/>
      <c r="CQ149" s="88"/>
      <c r="CR149" s="88"/>
      <c r="CS149" s="88"/>
    </row>
    <row r="150" spans="1:97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CD150" s="88"/>
      <c r="CE150" s="88"/>
      <c r="CF150" s="88"/>
      <c r="CG150" s="88"/>
      <c r="CH150" s="88"/>
      <c r="CI150" s="88"/>
      <c r="CJ150" s="88"/>
      <c r="CK150" s="88"/>
      <c r="CL150" s="88"/>
      <c r="CM150" s="88"/>
      <c r="CN150" s="88"/>
      <c r="CO150" s="88"/>
      <c r="CP150" s="88"/>
      <c r="CQ150" s="88"/>
      <c r="CR150" s="88"/>
      <c r="CS150" s="88"/>
    </row>
    <row r="151" spans="1:97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CD151" s="88"/>
      <c r="CE151" s="88"/>
      <c r="CF151" s="88"/>
      <c r="CG151" s="88"/>
      <c r="CH151" s="88"/>
      <c r="CI151" s="88"/>
      <c r="CJ151" s="88"/>
      <c r="CK151" s="88"/>
      <c r="CL151" s="88"/>
      <c r="CM151" s="88"/>
      <c r="CN151" s="88"/>
      <c r="CO151" s="88"/>
      <c r="CP151" s="88"/>
      <c r="CQ151" s="88"/>
      <c r="CR151" s="88"/>
      <c r="CS151" s="88"/>
    </row>
    <row r="152" spans="1:97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CD152" s="88"/>
      <c r="CE152" s="88"/>
      <c r="CF152" s="88"/>
      <c r="CG152" s="88"/>
      <c r="CH152" s="88"/>
      <c r="CI152" s="88"/>
      <c r="CJ152" s="88"/>
      <c r="CK152" s="88"/>
      <c r="CL152" s="88"/>
      <c r="CM152" s="88"/>
      <c r="CN152" s="88"/>
      <c r="CO152" s="88"/>
      <c r="CP152" s="88"/>
      <c r="CQ152" s="88"/>
      <c r="CR152" s="88"/>
      <c r="CS152" s="88"/>
    </row>
    <row r="153" spans="1:97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CD153" s="88"/>
      <c r="CE153" s="88"/>
      <c r="CF153" s="88"/>
      <c r="CG153" s="88"/>
      <c r="CH153" s="88"/>
      <c r="CI153" s="88"/>
      <c r="CJ153" s="88"/>
      <c r="CK153" s="88"/>
      <c r="CL153" s="88"/>
      <c r="CM153" s="88"/>
      <c r="CN153" s="88"/>
      <c r="CO153" s="88"/>
      <c r="CP153" s="88"/>
      <c r="CQ153" s="88"/>
      <c r="CR153" s="88"/>
      <c r="CS153" s="88"/>
    </row>
    <row r="154" spans="1:97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CD154" s="88"/>
      <c r="CE154" s="88"/>
      <c r="CF154" s="88"/>
      <c r="CG154" s="88"/>
      <c r="CH154" s="88"/>
      <c r="CI154" s="88"/>
      <c r="CJ154" s="88"/>
      <c r="CK154" s="88"/>
      <c r="CL154" s="88"/>
      <c r="CM154" s="88"/>
      <c r="CN154" s="88"/>
      <c r="CO154" s="88"/>
      <c r="CP154" s="88"/>
      <c r="CQ154" s="88"/>
      <c r="CR154" s="88"/>
      <c r="CS154" s="88"/>
    </row>
    <row r="155" spans="1:97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CD155" s="88"/>
      <c r="CE155" s="88"/>
      <c r="CF155" s="88"/>
      <c r="CG155" s="88"/>
      <c r="CH155" s="88"/>
      <c r="CI155" s="88"/>
      <c r="CJ155" s="88"/>
      <c r="CK155" s="88"/>
      <c r="CL155" s="88"/>
      <c r="CM155" s="88"/>
      <c r="CN155" s="88"/>
      <c r="CO155" s="88"/>
      <c r="CP155" s="88"/>
      <c r="CQ155" s="88"/>
      <c r="CR155" s="88"/>
      <c r="CS155" s="88"/>
    </row>
    <row r="156" spans="1:97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CD156" s="88"/>
      <c r="CE156" s="88"/>
      <c r="CF156" s="88"/>
      <c r="CG156" s="88"/>
      <c r="CH156" s="88"/>
      <c r="CI156" s="88"/>
      <c r="CJ156" s="88"/>
      <c r="CK156" s="88"/>
      <c r="CL156" s="88"/>
      <c r="CM156" s="88"/>
      <c r="CN156" s="88"/>
      <c r="CO156" s="88"/>
      <c r="CP156" s="88"/>
      <c r="CQ156" s="88"/>
      <c r="CR156" s="88"/>
      <c r="CS156" s="88"/>
    </row>
    <row r="157" spans="1:97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CD157" s="88"/>
      <c r="CE157" s="88"/>
      <c r="CF157" s="88"/>
      <c r="CG157" s="88"/>
      <c r="CH157" s="88"/>
      <c r="CI157" s="88"/>
      <c r="CJ157" s="88"/>
      <c r="CK157" s="88"/>
      <c r="CL157" s="88"/>
      <c r="CM157" s="88"/>
      <c r="CN157" s="88"/>
      <c r="CO157" s="88"/>
      <c r="CP157" s="88"/>
      <c r="CQ157" s="88"/>
      <c r="CR157" s="88"/>
      <c r="CS157" s="88"/>
    </row>
    <row r="158" spans="1:97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CD158" s="88"/>
      <c r="CE158" s="88"/>
      <c r="CF158" s="88"/>
      <c r="CG158" s="88"/>
      <c r="CH158" s="88"/>
      <c r="CI158" s="88"/>
      <c r="CJ158" s="88"/>
      <c r="CK158" s="88"/>
      <c r="CL158" s="88"/>
      <c r="CM158" s="88"/>
      <c r="CN158" s="88"/>
      <c r="CO158" s="88"/>
      <c r="CP158" s="88"/>
      <c r="CQ158" s="88"/>
      <c r="CR158" s="88"/>
      <c r="CS158" s="88"/>
    </row>
    <row r="159" spans="1:97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CD159" s="88"/>
      <c r="CE159" s="88"/>
      <c r="CF159" s="88"/>
      <c r="CG159" s="88"/>
      <c r="CH159" s="88"/>
      <c r="CI159" s="88"/>
      <c r="CJ159" s="88"/>
      <c r="CK159" s="88"/>
      <c r="CL159" s="88"/>
      <c r="CM159" s="88"/>
      <c r="CN159" s="88"/>
      <c r="CO159" s="88"/>
      <c r="CP159" s="88"/>
      <c r="CQ159" s="88"/>
      <c r="CR159" s="88"/>
      <c r="CS159" s="88"/>
    </row>
    <row r="160" spans="1:97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CD160" s="88"/>
      <c r="CE160" s="88"/>
      <c r="CF160" s="88"/>
      <c r="CG160" s="88"/>
      <c r="CH160" s="88"/>
      <c r="CI160" s="88"/>
      <c r="CJ160" s="88"/>
      <c r="CK160" s="88"/>
      <c r="CL160" s="88"/>
      <c r="CM160" s="88"/>
      <c r="CN160" s="88"/>
      <c r="CO160" s="88"/>
      <c r="CP160" s="88"/>
      <c r="CQ160" s="88"/>
      <c r="CR160" s="88"/>
      <c r="CS160" s="88"/>
    </row>
    <row r="161" spans="1:97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CD161" s="88"/>
      <c r="CE161" s="88"/>
      <c r="CF161" s="88"/>
      <c r="CG161" s="88"/>
      <c r="CH161" s="88"/>
      <c r="CI161" s="88"/>
      <c r="CJ161" s="88"/>
      <c r="CK161" s="88"/>
      <c r="CL161" s="88"/>
      <c r="CM161" s="88"/>
      <c r="CN161" s="88"/>
      <c r="CO161" s="88"/>
      <c r="CP161" s="88"/>
      <c r="CQ161" s="88"/>
      <c r="CR161" s="88"/>
      <c r="CS161" s="88"/>
    </row>
    <row r="162" spans="1:97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CD162" s="88"/>
      <c r="CE162" s="88"/>
      <c r="CF162" s="88"/>
      <c r="CG162" s="88"/>
      <c r="CH162" s="88"/>
      <c r="CI162" s="88"/>
      <c r="CJ162" s="88"/>
      <c r="CK162" s="88"/>
      <c r="CL162" s="88"/>
      <c r="CM162" s="88"/>
      <c r="CN162" s="88"/>
      <c r="CO162" s="88"/>
      <c r="CP162" s="88"/>
      <c r="CQ162" s="88"/>
      <c r="CR162" s="88"/>
      <c r="CS162" s="88"/>
    </row>
    <row r="163" spans="1:97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CD163" s="88"/>
      <c r="CE163" s="88"/>
      <c r="CF163" s="88"/>
      <c r="CG163" s="88"/>
      <c r="CH163" s="88"/>
      <c r="CI163" s="88"/>
      <c r="CJ163" s="88"/>
      <c r="CK163" s="88"/>
      <c r="CL163" s="88"/>
      <c r="CM163" s="88"/>
      <c r="CN163" s="88"/>
      <c r="CO163" s="88"/>
      <c r="CP163" s="88"/>
      <c r="CQ163" s="88"/>
      <c r="CR163" s="88"/>
      <c r="CS163" s="88"/>
    </row>
    <row r="164" spans="1:97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CD164" s="88"/>
      <c r="CE164" s="88"/>
      <c r="CF164" s="88"/>
      <c r="CG164" s="88"/>
      <c r="CH164" s="88"/>
      <c r="CI164" s="88"/>
      <c r="CJ164" s="88"/>
      <c r="CK164" s="88"/>
      <c r="CL164" s="88"/>
      <c r="CM164" s="88"/>
      <c r="CN164" s="88"/>
      <c r="CO164" s="88"/>
      <c r="CP164" s="88"/>
      <c r="CQ164" s="88"/>
      <c r="CR164" s="88"/>
      <c r="CS164" s="88"/>
    </row>
    <row r="165" spans="1:97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88"/>
      <c r="CN165" s="88"/>
      <c r="CO165" s="88"/>
      <c r="CP165" s="88"/>
      <c r="CQ165" s="88"/>
      <c r="CR165" s="88"/>
      <c r="CS165" s="88"/>
    </row>
    <row r="166" spans="1:97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CD166" s="88"/>
      <c r="CE166" s="88"/>
      <c r="CF166" s="88"/>
      <c r="CG166" s="88"/>
      <c r="CH166" s="88"/>
      <c r="CI166" s="88"/>
      <c r="CJ166" s="88"/>
      <c r="CK166" s="88"/>
      <c r="CL166" s="88"/>
      <c r="CM166" s="88"/>
      <c r="CN166" s="88"/>
      <c r="CO166" s="88"/>
      <c r="CP166" s="88"/>
      <c r="CQ166" s="88"/>
      <c r="CR166" s="88"/>
      <c r="CS166" s="88"/>
    </row>
    <row r="167" spans="1:97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CD167" s="88"/>
      <c r="CE167" s="88"/>
      <c r="CF167" s="88"/>
      <c r="CG167" s="88"/>
      <c r="CH167" s="88"/>
      <c r="CI167" s="88"/>
      <c r="CJ167" s="88"/>
      <c r="CK167" s="88"/>
      <c r="CL167" s="88"/>
      <c r="CM167" s="88"/>
      <c r="CN167" s="88"/>
      <c r="CO167" s="88"/>
      <c r="CP167" s="88"/>
      <c r="CQ167" s="88"/>
      <c r="CR167" s="88"/>
      <c r="CS167" s="88"/>
    </row>
    <row r="168" spans="1:97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88"/>
      <c r="CN168" s="88"/>
      <c r="CO168" s="88"/>
      <c r="CP168" s="88"/>
      <c r="CQ168" s="88"/>
      <c r="CR168" s="88"/>
      <c r="CS168" s="88"/>
    </row>
  </sheetData>
  <mergeCells count="42">
    <mergeCell ref="A61:B61"/>
    <mergeCell ref="A52:B52"/>
    <mergeCell ref="A53:B53"/>
    <mergeCell ref="A57:B57"/>
    <mergeCell ref="A34:B34"/>
    <mergeCell ref="A35:B35"/>
    <mergeCell ref="A58:B58"/>
    <mergeCell ref="A59:B59"/>
    <mergeCell ref="A60:B60"/>
    <mergeCell ref="A36:B36"/>
    <mergeCell ref="A37:B37"/>
    <mergeCell ref="A51:B51"/>
    <mergeCell ref="A39:B39"/>
    <mergeCell ref="A40:B40"/>
    <mergeCell ref="A41:B41"/>
    <mergeCell ref="A46:B46"/>
    <mergeCell ref="A47:B47"/>
    <mergeCell ref="A48:B48"/>
    <mergeCell ref="A49:B49"/>
    <mergeCell ref="A50:B50"/>
    <mergeCell ref="A38:B38"/>
    <mergeCell ref="A20:B20"/>
    <mergeCell ref="B1:G1"/>
    <mergeCell ref="B2:G2"/>
    <mergeCell ref="A14:B14"/>
    <mergeCell ref="A15:B15"/>
    <mergeCell ref="A16:B16"/>
    <mergeCell ref="A17:B17"/>
    <mergeCell ref="A18:B18"/>
    <mergeCell ref="A19:B19"/>
    <mergeCell ref="A32:B32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</mergeCells>
  <phoneticPr fontId="18" type="noConversion"/>
  <conditionalFormatting sqref="J80:N81 J87:N88 CD87:HD88 CD80:HD81">
    <cfRule type="expression" dxfId="610" priority="97" stopIfTrue="1">
      <formula>ABS(J80)&gt;=2</formula>
    </cfRule>
    <cfRule type="expression" priority="98" stopIfTrue="1">
      <formula>ABS(J80)&gt;1</formula>
    </cfRule>
  </conditionalFormatting>
  <conditionalFormatting sqref="J82:N82 J89:N89 CD89:HD89 CD82:HD82">
    <cfRule type="expression" dxfId="609" priority="95" stopIfTrue="1">
      <formula>ABS(J82)&gt;=3</formula>
    </cfRule>
    <cfRule type="expression" dxfId="608" priority="96" stopIfTrue="1">
      <formula>ABS(J82)&gt;2</formula>
    </cfRule>
  </conditionalFormatting>
  <conditionalFormatting sqref="B80:N81 B87:N88 C35:N36">
    <cfRule type="expression" dxfId="607" priority="93" stopIfTrue="1">
      <formula>ABS(B35)&gt;=0.07874</formula>
    </cfRule>
    <cfRule type="expression" dxfId="606" priority="94" stopIfTrue="1">
      <formula>ABS(B35)&gt;0.03937</formula>
    </cfRule>
  </conditionalFormatting>
  <conditionalFormatting sqref="B82:N82 B89:N89">
    <cfRule type="expression" dxfId="605" priority="91" stopIfTrue="1">
      <formula>ABS(B82)&gt;=0.11811</formula>
    </cfRule>
    <cfRule type="expression" dxfId="604" priority="92" stopIfTrue="1">
      <formula>ABS(B82)&gt;0.07874</formula>
    </cfRule>
  </conditionalFormatting>
  <conditionalFormatting sqref="K35:N36 CD35:HD36">
    <cfRule type="expression" dxfId="603" priority="89" stopIfTrue="1">
      <formula>ABS(K35)&gt;=2</formula>
    </cfRule>
    <cfRule type="expression" dxfId="602" priority="90" stopIfTrue="1">
      <formula>ABS(K35)&gt;1</formula>
    </cfRule>
  </conditionalFormatting>
  <conditionalFormatting sqref="K38:N38 CD38:HD38">
    <cfRule type="expression" dxfId="601" priority="87" stopIfTrue="1">
      <formula>ABS(K38)&gt;=3</formula>
    </cfRule>
    <cfRule type="expression" dxfId="600" priority="88" stopIfTrue="1">
      <formula>ABS(K38)&gt;2</formula>
    </cfRule>
  </conditionalFormatting>
  <conditionalFormatting sqref="C38:N38">
    <cfRule type="expression" dxfId="599" priority="85" stopIfTrue="1">
      <formula>ABS(C38)&gt;=0.1181</formula>
    </cfRule>
    <cfRule type="expression" dxfId="598" priority="86" stopIfTrue="1">
      <formula>ABS(C38)&gt;0.07874</formula>
    </cfRule>
  </conditionalFormatting>
  <pageMargins left="0.7" right="0.7" top="0.75" bottom="0.75" header="0.3" footer="0.3"/>
  <pageSetup orientation="portrait" horizontalDpi="4294967292" verticalDpi="429496729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stopIfTrue="1" id="{CE62D663-4158-3147-B4BD-C18783EA52A6}">
            <xm:f>ABS('HLTS-Lwr Acc-0511'!O38)&gt;=0.1181</xm:f>
            <x14:dxf>
              <font>
                <condense val="0"/>
                <extend val="0"/>
                <color indexed="9"/>
              </font>
              <fill>
                <patternFill>
                  <bgColor indexed="10"/>
                </patternFill>
              </fill>
            </x14:dxf>
          </x14:cfRule>
          <x14:cfRule type="expression" priority="2" stopIfTrue="1" id="{3E3EE19D-19A7-EE45-84F9-276158F4A13C}">
            <xm:f>ABS('HLTS-Lwr Acc-0511'!O38)&gt;0.07874</xm:f>
            <x14:dxf>
              <font>
                <condense val="0"/>
                <extend val="0"/>
                <color auto="1"/>
              </font>
              <fill>
                <patternFill>
                  <bgColor indexed="13"/>
                </patternFill>
              </fill>
            </x14:dxf>
          </x14:cfRule>
          <xm:sqref>O38:CA38</xm:sqref>
        </x14:conditionalFormatting>
        <x14:conditionalFormatting xmlns:xm="http://schemas.microsoft.com/office/excel/2006/main">
          <x14:cfRule type="expression" priority="3" stopIfTrue="1" id="{FAB13166-84EE-4945-8C04-3F16C7E6A4A8}">
            <xm:f>ABS('HLTS-Lwr Acc-0511'!O35)&gt;=0.07874</xm:f>
            <x14:dxf>
              <font>
                <condense val="0"/>
                <extend val="0"/>
                <color indexed="9"/>
              </font>
              <fill>
                <patternFill>
                  <bgColor indexed="10"/>
                </patternFill>
              </fill>
            </x14:dxf>
          </x14:cfRule>
          <x14:cfRule type="expression" priority="4" stopIfTrue="1" id="{F796B1E7-40A9-7F4F-9598-EEA750988AB9}">
            <xm:f>ABS('HLTS-Lwr Acc-0511'!O35)&gt;0.03937</xm:f>
            <x14:dxf>
              <fill>
                <patternFill>
                  <bgColor indexed="13"/>
                </patternFill>
              </fill>
            </x14:dxf>
          </x14:cfRule>
          <xm:sqref>O35:CA36</xm:sqref>
        </x14:conditionalFormatting>
        <x14:conditionalFormatting xmlns:xm="http://schemas.microsoft.com/office/excel/2006/main">
          <x14:cfRule type="expression" priority="129" stopIfTrue="1" id="{CE62D663-4158-3147-B4BD-C18783EA52A6}">
            <xm:f>ABS('HLTS-Lwr Acc-0511'!CL38)&gt;=0.1181</xm:f>
            <x14:dxf>
              <font>
                <condense val="0"/>
                <extend val="0"/>
                <color indexed="9"/>
              </font>
              <fill>
                <patternFill>
                  <bgColor indexed="10"/>
                </patternFill>
              </fill>
            </x14:dxf>
          </x14:cfRule>
          <x14:cfRule type="expression" priority="130" stopIfTrue="1" id="{3E3EE19D-19A7-EE45-84F9-276158F4A13C}">
            <xm:f>ABS('HLTS-Lwr Acc-0511'!CL38)&gt;0.07874</xm:f>
            <x14:dxf>
              <font>
                <condense val="0"/>
                <extend val="0"/>
                <color auto="1"/>
              </font>
              <fill>
                <patternFill>
                  <bgColor indexed="13"/>
                </patternFill>
              </fill>
            </x14:dxf>
          </x14:cfRule>
          <xm:sqref>CB38:CC38</xm:sqref>
        </x14:conditionalFormatting>
        <x14:conditionalFormatting xmlns:xm="http://schemas.microsoft.com/office/excel/2006/main">
          <x14:cfRule type="expression" priority="133" stopIfTrue="1" id="{FAB13166-84EE-4945-8C04-3F16C7E6A4A8}">
            <xm:f>ABS('HLTS-Lwr Acc-0511'!CL35)&gt;=0.07874</xm:f>
            <x14:dxf>
              <font>
                <condense val="0"/>
                <extend val="0"/>
                <color indexed="9"/>
              </font>
              <fill>
                <patternFill>
                  <bgColor indexed="10"/>
                </patternFill>
              </fill>
            </x14:dxf>
          </x14:cfRule>
          <x14:cfRule type="expression" priority="134" stopIfTrue="1" id="{F796B1E7-40A9-7F4F-9598-EEA750988AB9}">
            <xm:f>ABS('HLTS-Lwr Acc-0511'!CL35)&gt;0.03937</xm:f>
            <x14:dxf>
              <fill>
                <patternFill>
                  <bgColor indexed="13"/>
                </patternFill>
              </fill>
            </x14:dxf>
          </x14:cfRule>
          <xm:sqref>CB35:CC36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CF168"/>
  <sheetViews>
    <sheetView zoomScale="125" zoomScaleNormal="125" zoomScalePageLayoutView="12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C32" sqref="C32:AA32"/>
    </sheetView>
  </sheetViews>
  <sheetFormatPr baseColWidth="10" defaultColWidth="9.1640625" defaultRowHeight="12" x14ac:dyDescent="0"/>
  <cols>
    <col min="1" max="1" width="30.1640625" style="241" customWidth="1"/>
    <col min="2" max="2" width="11.83203125" style="241" customWidth="1"/>
    <col min="3" max="78" width="9.1640625" style="241"/>
    <col min="79" max="79" width="12.1640625" style="241" customWidth="1"/>
    <col min="80" max="16384" width="9.1640625" style="241"/>
  </cols>
  <sheetData>
    <row r="1" spans="1:74" ht="13" thickBot="1">
      <c r="A1" s="118" t="s">
        <v>633</v>
      </c>
      <c r="B1" s="1235" t="s">
        <v>529</v>
      </c>
      <c r="C1" s="1195"/>
      <c r="D1" s="1195"/>
      <c r="E1" s="1195"/>
      <c r="F1" s="1195"/>
      <c r="G1" s="1196"/>
    </row>
    <row r="2" spans="1:74" ht="13" thickBot="1">
      <c r="A2" s="119" t="s">
        <v>634</v>
      </c>
      <c r="B2" s="1236" t="s">
        <v>609</v>
      </c>
      <c r="C2" s="1197"/>
      <c r="D2" s="1197"/>
      <c r="E2" s="1197"/>
      <c r="F2" s="1197"/>
      <c r="G2" s="1198"/>
    </row>
    <row r="3" spans="1:74" ht="13" thickBot="1">
      <c r="A3" s="119" t="s">
        <v>457</v>
      </c>
      <c r="B3" s="219">
        <v>3.5499999999999997E-2</v>
      </c>
      <c r="C3" s="88" t="s">
        <v>476</v>
      </c>
      <c r="E3" s="255" t="s">
        <v>272</v>
      </c>
    </row>
    <row r="4" spans="1:74" ht="13" thickBot="1">
      <c r="A4" s="120" t="s">
        <v>459</v>
      </c>
      <c r="B4" s="229">
        <v>4.4800000000000004</v>
      </c>
      <c r="C4" s="88" t="s">
        <v>632</v>
      </c>
    </row>
    <row r="5" spans="1:74" ht="13" thickBot="1">
      <c r="A5" s="77"/>
      <c r="B5" s="78"/>
    </row>
    <row r="6" spans="1:74" ht="13" thickBot="1">
      <c r="A6" s="126" t="s">
        <v>622</v>
      </c>
      <c r="B6" s="242" t="s">
        <v>476</v>
      </c>
      <c r="C6" s="132" t="s">
        <v>387</v>
      </c>
    </row>
    <row r="7" spans="1:74">
      <c r="A7" s="243" t="s">
        <v>635</v>
      </c>
      <c r="B7" s="133">
        <v>1.57</v>
      </c>
      <c r="C7" s="134">
        <f>B7*25.4</f>
        <v>39.878</v>
      </c>
    </row>
    <row r="8" spans="1:74">
      <c r="A8" s="244" t="s">
        <v>636</v>
      </c>
      <c r="B8" s="127">
        <v>0.63</v>
      </c>
      <c r="C8" s="130">
        <f>B8*25.4</f>
        <v>16.001999999999999</v>
      </c>
    </row>
    <row r="9" spans="1:74">
      <c r="A9" s="244" t="s">
        <v>621</v>
      </c>
      <c r="B9" s="128">
        <v>5.0999999999999997E-2</v>
      </c>
      <c r="C9" s="130">
        <f>B9*25.4</f>
        <v>1.2953999999999999</v>
      </c>
    </row>
    <row r="10" spans="1:74">
      <c r="A10" s="244" t="s">
        <v>645</v>
      </c>
      <c r="B10" s="128">
        <v>10.63</v>
      </c>
      <c r="C10" s="130">
        <f>B10*25.4</f>
        <v>270.00200000000001</v>
      </c>
    </row>
    <row r="11" spans="1:74" ht="13" thickBot="1">
      <c r="A11" s="245" t="s">
        <v>647</v>
      </c>
      <c r="B11" s="129">
        <v>6.984</v>
      </c>
      <c r="C11" s="70">
        <f>B11*25.4</f>
        <v>177.39359999999999</v>
      </c>
    </row>
    <row r="12" spans="1:74" ht="13" thickBot="1">
      <c r="A12" s="9"/>
      <c r="B12" s="11"/>
    </row>
    <row r="13" spans="1:74" ht="13" thickBot="1">
      <c r="A13" s="1209" t="s">
        <v>462</v>
      </c>
      <c r="B13" s="1210"/>
      <c r="C13" s="1202" t="s">
        <v>618</v>
      </c>
      <c r="D13" s="1203"/>
      <c r="E13" s="1203"/>
      <c r="F13" s="1203"/>
      <c r="G13" s="1203"/>
      <c r="H13" s="1203"/>
      <c r="I13" s="1203"/>
      <c r="J13" s="1203"/>
      <c r="K13" s="1203"/>
      <c r="L13" s="1203"/>
      <c r="M13" s="1203"/>
      <c r="N13" s="1203"/>
      <c r="O13" s="1203"/>
      <c r="P13" s="1203"/>
      <c r="Q13" s="1203"/>
      <c r="R13" s="1203"/>
      <c r="S13" s="1203"/>
      <c r="T13" s="1203"/>
      <c r="U13" s="1203"/>
      <c r="V13" s="1203"/>
      <c r="W13" s="1203"/>
      <c r="X13" s="1203"/>
      <c r="Y13" s="1203"/>
      <c r="Z13" s="1203"/>
      <c r="AA13" s="1203"/>
      <c r="AB13" s="1203"/>
      <c r="AC13" s="1203"/>
      <c r="AD13" s="1203"/>
      <c r="AE13" s="1203"/>
      <c r="AF13" s="1203"/>
      <c r="AG13" s="1203"/>
      <c r="AH13" s="1203"/>
      <c r="AI13" s="1203"/>
      <c r="AJ13" s="1203"/>
      <c r="AK13" s="1203"/>
      <c r="AL13" s="1204"/>
      <c r="AM13" s="1184" t="s">
        <v>619</v>
      </c>
      <c r="AN13" s="1214"/>
      <c r="AO13" s="1214"/>
      <c r="AP13" s="1214"/>
      <c r="AQ13" s="1214"/>
      <c r="AR13" s="1214"/>
      <c r="AS13" s="1214"/>
      <c r="AT13" s="1214"/>
      <c r="AU13" s="1214"/>
      <c r="AV13" s="1214"/>
      <c r="AW13" s="1214"/>
      <c r="AX13" s="1214"/>
      <c r="AY13" s="1214"/>
      <c r="AZ13" s="1214"/>
      <c r="BA13" s="1214"/>
      <c r="BB13" s="1214"/>
      <c r="BC13" s="1214"/>
      <c r="BD13" s="1214"/>
      <c r="BE13" s="1214"/>
      <c r="BF13" s="1214"/>
      <c r="BG13" s="1214"/>
      <c r="BH13" s="1214"/>
      <c r="BI13" s="1214"/>
      <c r="BJ13" s="1214"/>
      <c r="BK13" s="1214"/>
      <c r="BL13" s="1214"/>
      <c r="BM13" s="1214"/>
      <c r="BN13" s="1214"/>
      <c r="BO13" s="1214"/>
      <c r="BP13" s="1214"/>
      <c r="BQ13" s="1214"/>
      <c r="BR13" s="1214"/>
      <c r="BS13" s="1214"/>
      <c r="BT13" s="1214"/>
      <c r="BU13" s="1214"/>
      <c r="BV13" s="1185"/>
    </row>
    <row r="14" spans="1:74" ht="13" thickBot="1">
      <c r="A14" s="1237" t="s">
        <v>637</v>
      </c>
      <c r="B14" s="1238"/>
      <c r="C14" s="146" t="s">
        <v>598</v>
      </c>
      <c r="D14" s="153" t="s">
        <v>677</v>
      </c>
      <c r="E14" s="153" t="s">
        <v>593</v>
      </c>
      <c r="F14" s="153" t="s">
        <v>679</v>
      </c>
      <c r="G14" s="153" t="s">
        <v>607</v>
      </c>
      <c r="H14" s="153" t="s">
        <v>533</v>
      </c>
      <c r="I14" s="627" t="s">
        <v>604</v>
      </c>
      <c r="J14" s="173" t="s">
        <v>413</v>
      </c>
      <c r="K14" s="173" t="s">
        <v>606</v>
      </c>
      <c r="L14" s="173" t="s">
        <v>602</v>
      </c>
      <c r="M14" s="173" t="s">
        <v>534</v>
      </c>
      <c r="N14" s="173" t="s">
        <v>485</v>
      </c>
      <c r="O14" s="173" t="s">
        <v>678</v>
      </c>
      <c r="P14" s="173" t="s">
        <v>592</v>
      </c>
      <c r="Q14" s="173" t="s">
        <v>683</v>
      </c>
      <c r="R14" s="173" t="s">
        <v>603</v>
      </c>
      <c r="S14" s="173" t="s">
        <v>610</v>
      </c>
      <c r="T14" s="173" t="s">
        <v>605</v>
      </c>
      <c r="U14" s="173" t="s">
        <v>684</v>
      </c>
      <c r="V14" s="173" t="s">
        <v>608</v>
      </c>
      <c r="W14" s="173" t="s">
        <v>681</v>
      </c>
      <c r="X14" s="173" t="s">
        <v>675</v>
      </c>
      <c r="Y14" s="173" t="s">
        <v>682</v>
      </c>
      <c r="Z14" s="628" t="s">
        <v>532</v>
      </c>
      <c r="AA14" s="188" t="s">
        <v>680</v>
      </c>
      <c r="AB14" s="173"/>
      <c r="AC14" s="173" t="s">
        <v>57</v>
      </c>
      <c r="AD14" s="173" t="s">
        <v>60</v>
      </c>
      <c r="AE14" s="173" t="s">
        <v>22</v>
      </c>
      <c r="AF14" s="173" t="s">
        <v>24</v>
      </c>
      <c r="AG14" s="173"/>
      <c r="AH14" s="188"/>
      <c r="AI14" s="102"/>
      <c r="AJ14" s="102"/>
      <c r="AK14" s="153"/>
      <c r="AL14" s="103"/>
      <c r="AM14" s="35" t="str">
        <f t="shared" ref="AM14:BV14" si="0">C14</f>
        <v>519</v>
      </c>
      <c r="AN14" s="36" t="str">
        <f t="shared" si="0"/>
        <v>501</v>
      </c>
      <c r="AO14" s="36" t="str">
        <f t="shared" si="0"/>
        <v>511</v>
      </c>
      <c r="AP14" s="36" t="str">
        <f t="shared" si="0"/>
        <v>504</v>
      </c>
      <c r="AQ14" s="36" t="str">
        <f t="shared" si="0"/>
        <v>518</v>
      </c>
      <c r="AR14" s="36" t="str">
        <f t="shared" si="0"/>
        <v>510</v>
      </c>
      <c r="AS14" s="36" t="str">
        <f t="shared" si="0"/>
        <v>517</v>
      </c>
      <c r="AT14" s="36" t="str">
        <f t="shared" si="0"/>
        <v>509</v>
      </c>
      <c r="AU14" s="36" t="str">
        <f t="shared" si="0"/>
        <v>514</v>
      </c>
      <c r="AV14" s="36" t="str">
        <f t="shared" si="0"/>
        <v>521</v>
      </c>
      <c r="AW14" s="36" t="str">
        <f t="shared" si="0"/>
        <v>520</v>
      </c>
      <c r="AX14" s="36" t="str">
        <f t="shared" si="0"/>
        <v>513</v>
      </c>
      <c r="AY14" s="36" t="str">
        <f t="shared" si="0"/>
        <v>503</v>
      </c>
      <c r="AZ14" s="36" t="str">
        <f t="shared" si="0"/>
        <v>512</v>
      </c>
      <c r="BA14" s="36" t="str">
        <f t="shared" si="0"/>
        <v>516</v>
      </c>
      <c r="BB14" s="36" t="str">
        <f t="shared" si="0"/>
        <v>524</v>
      </c>
      <c r="BC14" s="36" t="str">
        <f t="shared" si="0"/>
        <v>525</v>
      </c>
      <c r="BD14" s="36" t="str">
        <f t="shared" si="0"/>
        <v>523</v>
      </c>
      <c r="BE14" s="36" t="str">
        <f t="shared" si="0"/>
        <v>522</v>
      </c>
      <c r="BF14" s="36" t="str">
        <f t="shared" si="0"/>
        <v>515</v>
      </c>
      <c r="BG14" s="36" t="str">
        <f t="shared" si="0"/>
        <v>506</v>
      </c>
      <c r="BH14" s="36" t="str">
        <f t="shared" si="0"/>
        <v>502</v>
      </c>
      <c r="BI14" s="36" t="str">
        <f t="shared" si="0"/>
        <v>507</v>
      </c>
      <c r="BJ14" s="36" t="str">
        <f t="shared" si="0"/>
        <v>508</v>
      </c>
      <c r="BK14" s="36" t="str">
        <f t="shared" si="0"/>
        <v>505</v>
      </c>
      <c r="BL14" s="36">
        <f t="shared" si="0"/>
        <v>0</v>
      </c>
      <c r="BM14" s="36" t="str">
        <f t="shared" si="0"/>
        <v>508*</v>
      </c>
      <c r="BN14" s="36" t="str">
        <f t="shared" si="0"/>
        <v>508**</v>
      </c>
      <c r="BO14" s="36" t="str">
        <f t="shared" si="0"/>
        <v>508***</v>
      </c>
      <c r="BP14" s="36" t="str">
        <f t="shared" si="0"/>
        <v>508****</v>
      </c>
      <c r="BQ14" s="36">
        <f t="shared" si="0"/>
        <v>0</v>
      </c>
      <c r="BR14" s="36">
        <f t="shared" si="0"/>
        <v>0</v>
      </c>
      <c r="BS14" s="36">
        <f t="shared" si="0"/>
        <v>0</v>
      </c>
      <c r="BT14" s="36">
        <f t="shared" si="0"/>
        <v>0</v>
      </c>
      <c r="BU14" s="36">
        <f t="shared" si="0"/>
        <v>0</v>
      </c>
      <c r="BV14" s="36">
        <f t="shared" si="0"/>
        <v>0</v>
      </c>
    </row>
    <row r="15" spans="1:74">
      <c r="A15" s="1241" t="s">
        <v>635</v>
      </c>
      <c r="B15" s="1242"/>
      <c r="C15" s="152">
        <v>1.571</v>
      </c>
      <c r="D15" s="154">
        <v>1.569</v>
      </c>
      <c r="E15" s="154">
        <v>1.569</v>
      </c>
      <c r="F15" s="154">
        <v>1.569</v>
      </c>
      <c r="G15" s="154">
        <v>1.569</v>
      </c>
      <c r="H15" s="154">
        <v>1.5680000000000001</v>
      </c>
      <c r="I15" s="154">
        <v>1.569</v>
      </c>
      <c r="J15" s="174">
        <v>1.5669999999999999</v>
      </c>
      <c r="K15" s="174">
        <v>1.569</v>
      </c>
      <c r="L15" s="174">
        <v>1.5680000000000001</v>
      </c>
      <c r="M15" s="174">
        <v>1.5680000000000001</v>
      </c>
      <c r="N15" s="174">
        <v>1.5669999999999999</v>
      </c>
      <c r="O15" s="174">
        <v>1.569</v>
      </c>
      <c r="P15" s="174">
        <v>1.5669999999999999</v>
      </c>
      <c r="Q15" s="174">
        <v>1.569</v>
      </c>
      <c r="R15" s="174">
        <v>1.5680000000000001</v>
      </c>
      <c r="S15" s="174">
        <v>1.569</v>
      </c>
      <c r="T15" s="174">
        <v>1.5680000000000001</v>
      </c>
      <c r="U15" s="174">
        <v>1.57</v>
      </c>
      <c r="V15" s="174">
        <v>1.569</v>
      </c>
      <c r="W15" s="174">
        <v>1.5669999999999999</v>
      </c>
      <c r="X15" s="174">
        <v>1.5680000000000001</v>
      </c>
      <c r="Y15" s="174">
        <v>1.569</v>
      </c>
      <c r="Z15" s="174">
        <v>1.5680000000000001</v>
      </c>
      <c r="AA15" s="174">
        <v>1.5680000000000001</v>
      </c>
      <c r="AB15" s="174"/>
      <c r="AC15" s="174"/>
      <c r="AD15" s="174"/>
      <c r="AE15" s="174"/>
      <c r="AF15" s="174"/>
      <c r="AG15" s="174"/>
      <c r="AH15" s="174"/>
      <c r="AI15" s="104"/>
      <c r="AJ15" s="104"/>
      <c r="AK15" s="154"/>
      <c r="AL15" s="110"/>
      <c r="AM15" s="107">
        <f t="shared" ref="AM15:BB29" si="1">C15*25.4</f>
        <v>39.903399999999998</v>
      </c>
      <c r="AN15" s="108">
        <f t="shared" si="1"/>
        <v>39.852599999999995</v>
      </c>
      <c r="AO15" s="108">
        <f t="shared" si="1"/>
        <v>39.852599999999995</v>
      </c>
      <c r="AP15" s="108">
        <f t="shared" si="1"/>
        <v>39.852599999999995</v>
      </c>
      <c r="AQ15" s="108">
        <f t="shared" si="1"/>
        <v>39.852599999999995</v>
      </c>
      <c r="AR15" s="108">
        <f t="shared" si="1"/>
        <v>39.827199999999998</v>
      </c>
      <c r="AS15" s="108">
        <f t="shared" si="1"/>
        <v>39.852599999999995</v>
      </c>
      <c r="AT15" s="108">
        <f t="shared" si="1"/>
        <v>39.801799999999993</v>
      </c>
      <c r="AU15" s="108">
        <f t="shared" si="1"/>
        <v>39.852599999999995</v>
      </c>
      <c r="AV15" s="108">
        <f t="shared" si="1"/>
        <v>39.827199999999998</v>
      </c>
      <c r="AW15" s="108">
        <f t="shared" si="1"/>
        <v>39.827199999999998</v>
      </c>
      <c r="AX15" s="108">
        <f t="shared" si="1"/>
        <v>39.801799999999993</v>
      </c>
      <c r="AY15" s="108">
        <f t="shared" si="1"/>
        <v>39.852599999999995</v>
      </c>
      <c r="AZ15" s="108">
        <f t="shared" si="1"/>
        <v>39.801799999999993</v>
      </c>
      <c r="BA15" s="108">
        <f t="shared" si="1"/>
        <v>39.852599999999995</v>
      </c>
      <c r="BB15" s="108">
        <f t="shared" si="1"/>
        <v>39.827199999999998</v>
      </c>
      <c r="BC15" s="108">
        <f t="shared" ref="BC15:BR29" si="2">S15*25.4</f>
        <v>39.852599999999995</v>
      </c>
      <c r="BD15" s="108">
        <f t="shared" si="2"/>
        <v>39.827199999999998</v>
      </c>
      <c r="BE15" s="108">
        <f t="shared" si="2"/>
        <v>39.878</v>
      </c>
      <c r="BF15" s="108">
        <f t="shared" si="2"/>
        <v>39.852599999999995</v>
      </c>
      <c r="BG15" s="108">
        <f t="shared" si="2"/>
        <v>39.801799999999993</v>
      </c>
      <c r="BH15" s="108">
        <f t="shared" si="2"/>
        <v>39.827199999999998</v>
      </c>
      <c r="BI15" s="108">
        <f t="shared" si="2"/>
        <v>39.852599999999995</v>
      </c>
      <c r="BJ15" s="108">
        <f t="shared" si="2"/>
        <v>39.827199999999998</v>
      </c>
      <c r="BK15" s="108">
        <f t="shared" si="2"/>
        <v>39.827199999999998</v>
      </c>
      <c r="BL15" s="108">
        <f t="shared" si="2"/>
        <v>0</v>
      </c>
      <c r="BM15" s="108">
        <f t="shared" si="2"/>
        <v>0</v>
      </c>
      <c r="BN15" s="108">
        <f t="shared" si="2"/>
        <v>0</v>
      </c>
      <c r="BO15" s="108">
        <f t="shared" si="2"/>
        <v>0</v>
      </c>
      <c r="BP15" s="108">
        <f t="shared" si="2"/>
        <v>0</v>
      </c>
      <c r="BQ15" s="108">
        <f t="shared" si="2"/>
        <v>0</v>
      </c>
      <c r="BR15" s="108">
        <f t="shared" si="2"/>
        <v>0</v>
      </c>
      <c r="BS15" s="108">
        <f t="shared" ref="BS15:BV29" si="3">AI15*25.4</f>
        <v>0</v>
      </c>
      <c r="BT15" s="108">
        <f t="shared" si="3"/>
        <v>0</v>
      </c>
      <c r="BU15" s="108">
        <f t="shared" si="3"/>
        <v>0</v>
      </c>
      <c r="BV15" s="108">
        <f t="shared" si="3"/>
        <v>0</v>
      </c>
    </row>
    <row r="16" spans="1:74">
      <c r="A16" s="1239" t="s">
        <v>636</v>
      </c>
      <c r="B16" s="1240"/>
      <c r="C16" s="148">
        <v>0.628</v>
      </c>
      <c r="D16" s="155">
        <v>0.628</v>
      </c>
      <c r="E16" s="155">
        <v>0.63</v>
      </c>
      <c r="F16" s="155">
        <v>0.629</v>
      </c>
      <c r="G16" s="155">
        <v>0.628</v>
      </c>
      <c r="H16" s="155">
        <v>0.629</v>
      </c>
      <c r="I16" s="155">
        <v>0.63</v>
      </c>
      <c r="J16" s="175">
        <v>0.63100000000000001</v>
      </c>
      <c r="K16" s="175">
        <v>0.63100000000000001</v>
      </c>
      <c r="L16" s="175">
        <v>0.628</v>
      </c>
      <c r="M16" s="175">
        <v>0.629</v>
      </c>
      <c r="N16" s="175">
        <v>0.628</v>
      </c>
      <c r="O16" s="175">
        <v>0.628</v>
      </c>
      <c r="P16" s="175">
        <v>0.628</v>
      </c>
      <c r="Q16" s="175">
        <v>0.629</v>
      </c>
      <c r="R16" s="175">
        <v>0.629</v>
      </c>
      <c r="S16" s="175">
        <v>0.63100000000000001</v>
      </c>
      <c r="T16" s="175">
        <v>0.63</v>
      </c>
      <c r="U16" s="175">
        <v>0.629</v>
      </c>
      <c r="V16" s="175">
        <v>0.63</v>
      </c>
      <c r="W16" s="175">
        <v>0.628</v>
      </c>
      <c r="X16" s="175">
        <v>0.63</v>
      </c>
      <c r="Y16" s="175">
        <v>0.629</v>
      </c>
      <c r="Z16" s="175">
        <v>0.629</v>
      </c>
      <c r="AA16" s="175">
        <v>0.63100000000000001</v>
      </c>
      <c r="AB16" s="175"/>
      <c r="AC16" s="175"/>
      <c r="AD16" s="175"/>
      <c r="AE16" s="175"/>
      <c r="AF16" s="175"/>
      <c r="AG16" s="175"/>
      <c r="AH16" s="175"/>
      <c r="AI16" s="19"/>
      <c r="AJ16" s="19"/>
      <c r="AK16" s="155"/>
      <c r="AL16" s="111"/>
      <c r="AM16" s="41">
        <f t="shared" si="1"/>
        <v>15.9512</v>
      </c>
      <c r="AN16" s="42">
        <f t="shared" si="1"/>
        <v>15.9512</v>
      </c>
      <c r="AO16" s="42">
        <f t="shared" si="1"/>
        <v>16.001999999999999</v>
      </c>
      <c r="AP16" s="42">
        <f t="shared" si="1"/>
        <v>15.976599999999999</v>
      </c>
      <c r="AQ16" s="42">
        <f t="shared" si="1"/>
        <v>15.9512</v>
      </c>
      <c r="AR16" s="42">
        <f t="shared" si="1"/>
        <v>15.976599999999999</v>
      </c>
      <c r="AS16" s="42">
        <f t="shared" si="1"/>
        <v>16.001999999999999</v>
      </c>
      <c r="AT16" s="42">
        <f t="shared" si="1"/>
        <v>16.0274</v>
      </c>
      <c r="AU16" s="42">
        <f t="shared" si="1"/>
        <v>16.0274</v>
      </c>
      <c r="AV16" s="42">
        <f t="shared" si="1"/>
        <v>15.9512</v>
      </c>
      <c r="AW16" s="42">
        <f t="shared" si="1"/>
        <v>15.976599999999999</v>
      </c>
      <c r="AX16" s="42">
        <f t="shared" si="1"/>
        <v>15.9512</v>
      </c>
      <c r="AY16" s="42">
        <f t="shared" si="1"/>
        <v>15.9512</v>
      </c>
      <c r="AZ16" s="42">
        <f t="shared" si="1"/>
        <v>15.9512</v>
      </c>
      <c r="BA16" s="42">
        <f t="shared" si="1"/>
        <v>15.976599999999999</v>
      </c>
      <c r="BB16" s="42">
        <f t="shared" si="1"/>
        <v>15.976599999999999</v>
      </c>
      <c r="BC16" s="42">
        <f t="shared" si="2"/>
        <v>16.0274</v>
      </c>
      <c r="BD16" s="42">
        <f t="shared" si="2"/>
        <v>16.001999999999999</v>
      </c>
      <c r="BE16" s="42">
        <f t="shared" si="2"/>
        <v>15.976599999999999</v>
      </c>
      <c r="BF16" s="42">
        <f t="shared" si="2"/>
        <v>16.001999999999999</v>
      </c>
      <c r="BG16" s="42">
        <f t="shared" si="2"/>
        <v>15.9512</v>
      </c>
      <c r="BH16" s="42">
        <f t="shared" si="2"/>
        <v>16.001999999999999</v>
      </c>
      <c r="BI16" s="42">
        <f t="shared" si="2"/>
        <v>15.976599999999999</v>
      </c>
      <c r="BJ16" s="42">
        <f t="shared" si="2"/>
        <v>15.976599999999999</v>
      </c>
      <c r="BK16" s="42">
        <f t="shared" si="2"/>
        <v>16.0274</v>
      </c>
      <c r="BL16" s="42">
        <f t="shared" si="2"/>
        <v>0</v>
      </c>
      <c r="BM16" s="42">
        <f t="shared" si="2"/>
        <v>0</v>
      </c>
      <c r="BN16" s="42">
        <f t="shared" si="2"/>
        <v>0</v>
      </c>
      <c r="BO16" s="42">
        <f t="shared" si="2"/>
        <v>0</v>
      </c>
      <c r="BP16" s="42">
        <f t="shared" si="2"/>
        <v>0</v>
      </c>
      <c r="BQ16" s="42">
        <f t="shared" si="2"/>
        <v>0</v>
      </c>
      <c r="BR16" s="42">
        <f t="shared" si="2"/>
        <v>0</v>
      </c>
      <c r="BS16" s="42">
        <f t="shared" si="3"/>
        <v>0</v>
      </c>
      <c r="BT16" s="42">
        <f t="shared" si="3"/>
        <v>0</v>
      </c>
      <c r="BU16" s="42">
        <f t="shared" si="3"/>
        <v>0</v>
      </c>
      <c r="BV16" s="42">
        <f t="shared" si="3"/>
        <v>0</v>
      </c>
    </row>
    <row r="17" spans="1:74">
      <c r="A17" s="1239" t="s">
        <v>638</v>
      </c>
      <c r="B17" s="1240"/>
      <c r="C17" s="148">
        <v>0.05</v>
      </c>
      <c r="D17" s="155">
        <v>0.05</v>
      </c>
      <c r="E17" s="155">
        <v>0.05</v>
      </c>
      <c r="F17" s="155">
        <v>4.9000000000000002E-2</v>
      </c>
      <c r="G17" s="155">
        <v>4.9000000000000002E-2</v>
      </c>
      <c r="H17" s="155">
        <v>4.8000000000000001E-2</v>
      </c>
      <c r="I17" s="155">
        <v>0.05</v>
      </c>
      <c r="J17" s="175">
        <v>0.05</v>
      </c>
      <c r="K17" s="175">
        <v>4.9000000000000002E-2</v>
      </c>
      <c r="L17" s="175">
        <v>4.9000000000000002E-2</v>
      </c>
      <c r="M17" s="175">
        <v>4.9000000000000002E-2</v>
      </c>
      <c r="N17" s="175">
        <v>4.9000000000000002E-2</v>
      </c>
      <c r="O17" s="175">
        <v>4.9000000000000002E-2</v>
      </c>
      <c r="P17" s="175">
        <v>4.9000000000000002E-2</v>
      </c>
      <c r="Q17" s="175">
        <v>4.9000000000000002E-2</v>
      </c>
      <c r="R17" s="175">
        <v>4.9000000000000002E-2</v>
      </c>
      <c r="S17" s="175">
        <v>4.9000000000000002E-2</v>
      </c>
      <c r="T17" s="175">
        <v>4.9000000000000002E-2</v>
      </c>
      <c r="U17" s="175">
        <v>4.9000000000000002E-2</v>
      </c>
      <c r="V17" s="175">
        <v>0.05</v>
      </c>
      <c r="W17" s="175">
        <v>4.9000000000000002E-2</v>
      </c>
      <c r="X17" s="175">
        <v>4.9000000000000002E-2</v>
      </c>
      <c r="Y17" s="175">
        <v>4.9000000000000002E-2</v>
      </c>
      <c r="Z17" s="175">
        <v>4.9000000000000002E-2</v>
      </c>
      <c r="AA17" s="175">
        <v>4.9000000000000002E-2</v>
      </c>
      <c r="AB17" s="176"/>
      <c r="AC17" s="176"/>
      <c r="AD17" s="176"/>
      <c r="AE17" s="176"/>
      <c r="AF17" s="176"/>
      <c r="AG17" s="176"/>
      <c r="AH17" s="176"/>
      <c r="AI17" s="226"/>
      <c r="AJ17" s="226"/>
      <c r="AK17" s="239"/>
      <c r="AL17" s="227"/>
      <c r="AM17" s="41">
        <f t="shared" si="1"/>
        <v>1.27</v>
      </c>
      <c r="AN17" s="42">
        <f t="shared" si="1"/>
        <v>1.27</v>
      </c>
      <c r="AO17" s="42">
        <f t="shared" si="1"/>
        <v>1.27</v>
      </c>
      <c r="AP17" s="42">
        <f t="shared" si="1"/>
        <v>1.2445999999999999</v>
      </c>
      <c r="AQ17" s="42">
        <f t="shared" si="1"/>
        <v>1.2445999999999999</v>
      </c>
      <c r="AR17" s="42">
        <f t="shared" si="1"/>
        <v>1.2192000000000001</v>
      </c>
      <c r="AS17" s="42">
        <f t="shared" si="1"/>
        <v>1.27</v>
      </c>
      <c r="AT17" s="42">
        <f t="shared" si="1"/>
        <v>1.27</v>
      </c>
      <c r="AU17" s="42">
        <f t="shared" si="1"/>
        <v>1.2445999999999999</v>
      </c>
      <c r="AV17" s="42">
        <f t="shared" si="1"/>
        <v>1.2445999999999999</v>
      </c>
      <c r="AW17" s="42">
        <f t="shared" si="1"/>
        <v>1.2445999999999999</v>
      </c>
      <c r="AX17" s="42">
        <f t="shared" si="1"/>
        <v>1.2445999999999999</v>
      </c>
      <c r="AY17" s="42">
        <f t="shared" si="1"/>
        <v>1.2445999999999999</v>
      </c>
      <c r="AZ17" s="42">
        <f t="shared" si="1"/>
        <v>1.2445999999999999</v>
      </c>
      <c r="BA17" s="42">
        <f t="shared" si="1"/>
        <v>1.2445999999999999</v>
      </c>
      <c r="BB17" s="42">
        <f t="shared" si="1"/>
        <v>1.2445999999999999</v>
      </c>
      <c r="BC17" s="42">
        <f t="shared" si="2"/>
        <v>1.2445999999999999</v>
      </c>
      <c r="BD17" s="42">
        <f t="shared" si="2"/>
        <v>1.2445999999999999</v>
      </c>
      <c r="BE17" s="42">
        <f t="shared" si="2"/>
        <v>1.2445999999999999</v>
      </c>
      <c r="BF17" s="42">
        <f t="shared" si="2"/>
        <v>1.27</v>
      </c>
      <c r="BG17" s="42">
        <f t="shared" si="2"/>
        <v>1.2445999999999999</v>
      </c>
      <c r="BH17" s="42">
        <f t="shared" si="2"/>
        <v>1.2445999999999999</v>
      </c>
      <c r="BI17" s="42">
        <f t="shared" si="2"/>
        <v>1.2445999999999999</v>
      </c>
      <c r="BJ17" s="42">
        <f t="shared" si="2"/>
        <v>1.2445999999999999</v>
      </c>
      <c r="BK17" s="42">
        <f t="shared" si="2"/>
        <v>1.2445999999999999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si="2"/>
        <v>0</v>
      </c>
      <c r="BQ17" s="42">
        <f t="shared" si="2"/>
        <v>0</v>
      </c>
      <c r="BR17" s="42">
        <f t="shared" si="2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</row>
    <row r="18" spans="1:74">
      <c r="A18" s="1239" t="s">
        <v>639</v>
      </c>
      <c r="B18" s="1240"/>
      <c r="C18" s="148">
        <v>4.9000000000000002E-2</v>
      </c>
      <c r="D18" s="155">
        <v>4.9000000000000002E-2</v>
      </c>
      <c r="E18" s="155">
        <v>4.9000000000000002E-2</v>
      </c>
      <c r="F18" s="155">
        <v>4.9000000000000002E-2</v>
      </c>
      <c r="G18" s="155">
        <v>4.9000000000000002E-2</v>
      </c>
      <c r="H18" s="155">
        <v>4.9000000000000002E-2</v>
      </c>
      <c r="I18" s="155">
        <v>4.9000000000000002E-2</v>
      </c>
      <c r="J18" s="175">
        <v>4.9000000000000002E-2</v>
      </c>
      <c r="K18" s="175">
        <v>4.9000000000000002E-2</v>
      </c>
      <c r="L18" s="175">
        <v>4.9000000000000002E-2</v>
      </c>
      <c r="M18" s="175">
        <v>0.05</v>
      </c>
      <c r="N18" s="175">
        <v>4.9000000000000002E-2</v>
      </c>
      <c r="O18" s="175">
        <v>4.9000000000000002E-2</v>
      </c>
      <c r="P18" s="175">
        <v>4.9000000000000002E-2</v>
      </c>
      <c r="Q18" s="175">
        <v>4.9000000000000002E-2</v>
      </c>
      <c r="R18" s="175">
        <v>4.9000000000000002E-2</v>
      </c>
      <c r="S18" s="175">
        <v>4.9000000000000002E-2</v>
      </c>
      <c r="T18" s="175">
        <v>4.9000000000000002E-2</v>
      </c>
      <c r="U18" s="175">
        <v>4.9000000000000002E-2</v>
      </c>
      <c r="V18" s="175">
        <v>4.9000000000000002E-2</v>
      </c>
      <c r="W18" s="175">
        <v>4.9000000000000002E-2</v>
      </c>
      <c r="X18" s="175">
        <v>4.9000000000000002E-2</v>
      </c>
      <c r="Y18" s="175">
        <v>4.9000000000000002E-2</v>
      </c>
      <c r="Z18" s="175">
        <v>4.9000000000000002E-2</v>
      </c>
      <c r="AA18" s="175">
        <v>4.9000000000000002E-2</v>
      </c>
      <c r="AB18" s="176"/>
      <c r="AC18" s="176"/>
      <c r="AD18" s="176"/>
      <c r="AE18" s="176"/>
      <c r="AF18" s="176"/>
      <c r="AG18" s="176"/>
      <c r="AH18" s="176"/>
      <c r="AI18" s="226"/>
      <c r="AJ18" s="226"/>
      <c r="AK18" s="239"/>
      <c r="AL18" s="227"/>
      <c r="AM18" s="41">
        <f t="shared" si="1"/>
        <v>1.2445999999999999</v>
      </c>
      <c r="AN18" s="42">
        <f t="shared" si="1"/>
        <v>1.2445999999999999</v>
      </c>
      <c r="AO18" s="42">
        <f t="shared" si="1"/>
        <v>1.2445999999999999</v>
      </c>
      <c r="AP18" s="42">
        <f t="shared" si="1"/>
        <v>1.2445999999999999</v>
      </c>
      <c r="AQ18" s="42">
        <f t="shared" si="1"/>
        <v>1.2445999999999999</v>
      </c>
      <c r="AR18" s="42">
        <f t="shared" si="1"/>
        <v>1.2445999999999999</v>
      </c>
      <c r="AS18" s="42">
        <f t="shared" si="1"/>
        <v>1.2445999999999999</v>
      </c>
      <c r="AT18" s="42">
        <f t="shared" si="1"/>
        <v>1.2445999999999999</v>
      </c>
      <c r="AU18" s="42">
        <f t="shared" si="1"/>
        <v>1.2445999999999999</v>
      </c>
      <c r="AV18" s="42">
        <f t="shared" si="1"/>
        <v>1.2445999999999999</v>
      </c>
      <c r="AW18" s="42">
        <f t="shared" si="1"/>
        <v>1.27</v>
      </c>
      <c r="AX18" s="42">
        <f t="shared" si="1"/>
        <v>1.2445999999999999</v>
      </c>
      <c r="AY18" s="42">
        <f t="shared" si="1"/>
        <v>1.2445999999999999</v>
      </c>
      <c r="AZ18" s="42">
        <f t="shared" si="1"/>
        <v>1.2445999999999999</v>
      </c>
      <c r="BA18" s="42">
        <f t="shared" si="1"/>
        <v>1.2445999999999999</v>
      </c>
      <c r="BB18" s="42">
        <f t="shared" si="1"/>
        <v>1.2445999999999999</v>
      </c>
      <c r="BC18" s="42">
        <f t="shared" si="2"/>
        <v>1.2445999999999999</v>
      </c>
      <c r="BD18" s="42">
        <f t="shared" si="2"/>
        <v>1.2445999999999999</v>
      </c>
      <c r="BE18" s="42">
        <f t="shared" si="2"/>
        <v>1.2445999999999999</v>
      </c>
      <c r="BF18" s="42">
        <f t="shared" si="2"/>
        <v>1.2445999999999999</v>
      </c>
      <c r="BG18" s="42">
        <f t="shared" si="2"/>
        <v>1.2445999999999999</v>
      </c>
      <c r="BH18" s="42">
        <f t="shared" si="2"/>
        <v>1.2445999999999999</v>
      </c>
      <c r="BI18" s="42">
        <f t="shared" si="2"/>
        <v>1.2445999999999999</v>
      </c>
      <c r="BJ18" s="42">
        <f t="shared" si="2"/>
        <v>1.2445999999999999</v>
      </c>
      <c r="BK18" s="42">
        <f t="shared" si="2"/>
        <v>1.2445999999999999</v>
      </c>
      <c r="BL18" s="42">
        <f t="shared" si="2"/>
        <v>0</v>
      </c>
      <c r="BM18" s="42">
        <f t="shared" si="2"/>
        <v>0</v>
      </c>
      <c r="BN18" s="42">
        <f t="shared" si="2"/>
        <v>0</v>
      </c>
      <c r="BO18" s="42">
        <f t="shared" si="2"/>
        <v>0</v>
      </c>
      <c r="BP18" s="42">
        <f t="shared" si="2"/>
        <v>0</v>
      </c>
      <c r="BQ18" s="42">
        <f t="shared" si="2"/>
        <v>0</v>
      </c>
      <c r="BR18" s="42">
        <f t="shared" si="2"/>
        <v>0</v>
      </c>
      <c r="BS18" s="42">
        <f t="shared" si="3"/>
        <v>0</v>
      </c>
      <c r="BT18" s="42">
        <f t="shared" si="3"/>
        <v>0</v>
      </c>
      <c r="BU18" s="42">
        <f t="shared" si="3"/>
        <v>0</v>
      </c>
      <c r="BV18" s="42">
        <f t="shared" si="3"/>
        <v>0</v>
      </c>
    </row>
    <row r="19" spans="1:74">
      <c r="A19" s="1239" t="s">
        <v>640</v>
      </c>
      <c r="B19" s="1240"/>
      <c r="C19" s="148">
        <v>4.9000000000000002E-2</v>
      </c>
      <c r="D19" s="155">
        <v>4.9000000000000002E-2</v>
      </c>
      <c r="E19" s="155">
        <v>0.05</v>
      </c>
      <c r="F19" s="155">
        <v>4.9000000000000002E-2</v>
      </c>
      <c r="G19" s="155">
        <v>4.9000000000000002E-2</v>
      </c>
      <c r="H19" s="155">
        <v>4.9000000000000002E-2</v>
      </c>
      <c r="I19" s="155">
        <v>4.9000000000000002E-2</v>
      </c>
      <c r="J19" s="175">
        <v>4.8000000000000001E-2</v>
      </c>
      <c r="K19" s="175">
        <v>4.9000000000000002E-2</v>
      </c>
      <c r="L19" s="175">
        <v>4.9000000000000002E-2</v>
      </c>
      <c r="M19" s="175">
        <v>4.8000000000000001E-2</v>
      </c>
      <c r="N19" s="175">
        <v>4.9000000000000002E-2</v>
      </c>
      <c r="O19" s="175">
        <v>4.9000000000000002E-2</v>
      </c>
      <c r="P19" s="175">
        <v>4.9000000000000002E-2</v>
      </c>
      <c r="Q19" s="175">
        <v>4.9000000000000002E-2</v>
      </c>
      <c r="R19" s="175">
        <v>4.9000000000000002E-2</v>
      </c>
      <c r="S19" s="175">
        <v>4.9000000000000002E-2</v>
      </c>
      <c r="T19" s="175">
        <v>4.9000000000000002E-2</v>
      </c>
      <c r="U19" s="175">
        <v>4.9000000000000002E-2</v>
      </c>
      <c r="V19" s="175">
        <v>4.9000000000000002E-2</v>
      </c>
      <c r="W19" s="175">
        <v>4.9000000000000002E-2</v>
      </c>
      <c r="X19" s="175">
        <v>4.9000000000000002E-2</v>
      </c>
      <c r="Y19" s="175">
        <v>4.9000000000000002E-2</v>
      </c>
      <c r="Z19" s="175">
        <v>4.9000000000000002E-2</v>
      </c>
      <c r="AA19" s="175">
        <v>4.9000000000000002E-2</v>
      </c>
      <c r="AB19" s="176"/>
      <c r="AC19" s="176"/>
      <c r="AD19" s="176"/>
      <c r="AE19" s="176"/>
      <c r="AF19" s="176"/>
      <c r="AG19" s="176"/>
      <c r="AH19" s="176"/>
      <c r="AI19" s="226"/>
      <c r="AJ19" s="226"/>
      <c r="AK19" s="239"/>
      <c r="AL19" s="227"/>
      <c r="AM19" s="41">
        <f t="shared" si="1"/>
        <v>1.2445999999999999</v>
      </c>
      <c r="AN19" s="42">
        <f t="shared" si="1"/>
        <v>1.2445999999999999</v>
      </c>
      <c r="AO19" s="42">
        <f t="shared" si="1"/>
        <v>1.27</v>
      </c>
      <c r="AP19" s="42">
        <f t="shared" si="1"/>
        <v>1.2445999999999999</v>
      </c>
      <c r="AQ19" s="42">
        <f t="shared" si="1"/>
        <v>1.2445999999999999</v>
      </c>
      <c r="AR19" s="42">
        <f t="shared" si="1"/>
        <v>1.2445999999999999</v>
      </c>
      <c r="AS19" s="42">
        <f t="shared" si="1"/>
        <v>1.2445999999999999</v>
      </c>
      <c r="AT19" s="42">
        <f t="shared" si="1"/>
        <v>1.2192000000000001</v>
      </c>
      <c r="AU19" s="42">
        <f t="shared" si="1"/>
        <v>1.2445999999999999</v>
      </c>
      <c r="AV19" s="42">
        <f t="shared" si="1"/>
        <v>1.2445999999999999</v>
      </c>
      <c r="AW19" s="42">
        <f t="shared" si="1"/>
        <v>1.2192000000000001</v>
      </c>
      <c r="AX19" s="42">
        <f t="shared" si="1"/>
        <v>1.2445999999999999</v>
      </c>
      <c r="AY19" s="42">
        <f t="shared" si="1"/>
        <v>1.2445999999999999</v>
      </c>
      <c r="AZ19" s="42">
        <f t="shared" si="1"/>
        <v>1.2445999999999999</v>
      </c>
      <c r="BA19" s="42">
        <f t="shared" si="1"/>
        <v>1.2445999999999999</v>
      </c>
      <c r="BB19" s="42">
        <f t="shared" si="1"/>
        <v>1.2445999999999999</v>
      </c>
      <c r="BC19" s="42">
        <f t="shared" si="2"/>
        <v>1.2445999999999999</v>
      </c>
      <c r="BD19" s="42">
        <f t="shared" si="2"/>
        <v>1.2445999999999999</v>
      </c>
      <c r="BE19" s="42">
        <f t="shared" si="2"/>
        <v>1.2445999999999999</v>
      </c>
      <c r="BF19" s="42">
        <f t="shared" si="2"/>
        <v>1.2445999999999999</v>
      </c>
      <c r="BG19" s="42">
        <f t="shared" si="2"/>
        <v>1.2445999999999999</v>
      </c>
      <c r="BH19" s="42">
        <f t="shared" si="2"/>
        <v>1.2445999999999999</v>
      </c>
      <c r="BI19" s="42">
        <f t="shared" si="2"/>
        <v>1.2445999999999999</v>
      </c>
      <c r="BJ19" s="42">
        <f t="shared" si="2"/>
        <v>1.2445999999999999</v>
      </c>
      <c r="BK19" s="42">
        <f t="shared" si="2"/>
        <v>1.2445999999999999</v>
      </c>
      <c r="BL19" s="42">
        <f t="shared" si="2"/>
        <v>0</v>
      </c>
      <c r="BM19" s="42">
        <f t="shared" si="2"/>
        <v>0</v>
      </c>
      <c r="BN19" s="42">
        <f t="shared" si="2"/>
        <v>0</v>
      </c>
      <c r="BO19" s="42">
        <f t="shared" si="2"/>
        <v>0</v>
      </c>
      <c r="BP19" s="42">
        <f t="shared" si="2"/>
        <v>0</v>
      </c>
      <c r="BQ19" s="42">
        <f t="shared" si="2"/>
        <v>0</v>
      </c>
      <c r="BR19" s="42">
        <f t="shared" si="2"/>
        <v>0</v>
      </c>
      <c r="BS19" s="42">
        <f t="shared" si="3"/>
        <v>0</v>
      </c>
      <c r="BT19" s="42">
        <f t="shared" si="3"/>
        <v>0</v>
      </c>
      <c r="BU19" s="42">
        <f t="shared" si="3"/>
        <v>0</v>
      </c>
      <c r="BV19" s="42">
        <f t="shared" si="3"/>
        <v>0</v>
      </c>
    </row>
    <row r="20" spans="1:74">
      <c r="A20" s="1239" t="s">
        <v>641</v>
      </c>
      <c r="B20" s="1240"/>
      <c r="C20" s="148">
        <v>4.9000000000000002E-2</v>
      </c>
      <c r="D20" s="155">
        <v>4.8000000000000001E-2</v>
      </c>
      <c r="E20" s="155">
        <v>0.05</v>
      </c>
      <c r="F20" s="155">
        <v>4.9000000000000002E-2</v>
      </c>
      <c r="G20" s="155">
        <v>4.8000000000000001E-2</v>
      </c>
      <c r="H20" s="155">
        <v>4.8000000000000001E-2</v>
      </c>
      <c r="I20" s="155">
        <v>4.9000000000000002E-2</v>
      </c>
      <c r="J20" s="175">
        <v>4.9000000000000002E-2</v>
      </c>
      <c r="K20" s="175">
        <v>4.9000000000000002E-2</v>
      </c>
      <c r="L20" s="175">
        <v>4.9000000000000002E-2</v>
      </c>
      <c r="M20" s="175">
        <v>4.8000000000000001E-2</v>
      </c>
      <c r="N20" s="175">
        <v>4.9000000000000002E-2</v>
      </c>
      <c r="O20" s="175">
        <v>4.9000000000000002E-2</v>
      </c>
      <c r="P20" s="175">
        <v>4.9000000000000002E-2</v>
      </c>
      <c r="Q20" s="175">
        <v>4.9000000000000002E-2</v>
      </c>
      <c r="R20" s="175">
        <v>4.9000000000000002E-2</v>
      </c>
      <c r="S20" s="175">
        <v>4.9000000000000002E-2</v>
      </c>
      <c r="T20" s="175">
        <v>4.9000000000000002E-2</v>
      </c>
      <c r="U20" s="175">
        <v>4.9000000000000002E-2</v>
      </c>
      <c r="V20" s="175">
        <v>4.9000000000000002E-2</v>
      </c>
      <c r="W20" s="175">
        <v>4.9000000000000002E-2</v>
      </c>
      <c r="X20" s="175">
        <v>4.9000000000000002E-2</v>
      </c>
      <c r="Y20" s="175">
        <v>4.9000000000000002E-2</v>
      </c>
      <c r="Z20" s="175">
        <v>4.9000000000000002E-2</v>
      </c>
      <c r="AA20" s="175">
        <v>4.9000000000000002E-2</v>
      </c>
      <c r="AB20" s="176"/>
      <c r="AC20" s="176"/>
      <c r="AD20" s="176"/>
      <c r="AE20" s="176"/>
      <c r="AF20" s="176"/>
      <c r="AG20" s="176"/>
      <c r="AH20" s="176"/>
      <c r="AI20" s="226"/>
      <c r="AJ20" s="226"/>
      <c r="AK20" s="239"/>
      <c r="AL20" s="227"/>
      <c r="AM20" s="41">
        <f t="shared" si="1"/>
        <v>1.2445999999999999</v>
      </c>
      <c r="AN20" s="42">
        <f t="shared" si="1"/>
        <v>1.2192000000000001</v>
      </c>
      <c r="AO20" s="42">
        <f t="shared" si="1"/>
        <v>1.27</v>
      </c>
      <c r="AP20" s="42">
        <f t="shared" si="1"/>
        <v>1.2445999999999999</v>
      </c>
      <c r="AQ20" s="42">
        <f t="shared" si="1"/>
        <v>1.2192000000000001</v>
      </c>
      <c r="AR20" s="42">
        <f t="shared" si="1"/>
        <v>1.2192000000000001</v>
      </c>
      <c r="AS20" s="42">
        <f t="shared" si="1"/>
        <v>1.2445999999999999</v>
      </c>
      <c r="AT20" s="42">
        <f t="shared" si="1"/>
        <v>1.2445999999999999</v>
      </c>
      <c r="AU20" s="42">
        <f t="shared" si="1"/>
        <v>1.2445999999999999</v>
      </c>
      <c r="AV20" s="42">
        <f t="shared" si="1"/>
        <v>1.2445999999999999</v>
      </c>
      <c r="AW20" s="42">
        <f t="shared" si="1"/>
        <v>1.2192000000000001</v>
      </c>
      <c r="AX20" s="42">
        <f t="shared" si="1"/>
        <v>1.2445999999999999</v>
      </c>
      <c r="AY20" s="42">
        <f t="shared" si="1"/>
        <v>1.2445999999999999</v>
      </c>
      <c r="AZ20" s="42">
        <f t="shared" si="1"/>
        <v>1.2445999999999999</v>
      </c>
      <c r="BA20" s="42">
        <f t="shared" si="1"/>
        <v>1.2445999999999999</v>
      </c>
      <c r="BB20" s="42">
        <f t="shared" si="1"/>
        <v>1.2445999999999999</v>
      </c>
      <c r="BC20" s="42">
        <f t="shared" si="2"/>
        <v>1.2445999999999999</v>
      </c>
      <c r="BD20" s="42">
        <f t="shared" si="2"/>
        <v>1.2445999999999999</v>
      </c>
      <c r="BE20" s="42">
        <f t="shared" si="2"/>
        <v>1.2445999999999999</v>
      </c>
      <c r="BF20" s="42">
        <f t="shared" si="2"/>
        <v>1.2445999999999999</v>
      </c>
      <c r="BG20" s="42">
        <f t="shared" si="2"/>
        <v>1.2445999999999999</v>
      </c>
      <c r="BH20" s="42">
        <f t="shared" si="2"/>
        <v>1.2445999999999999</v>
      </c>
      <c r="BI20" s="42">
        <f t="shared" si="2"/>
        <v>1.2445999999999999</v>
      </c>
      <c r="BJ20" s="42">
        <f t="shared" si="2"/>
        <v>1.2445999999999999</v>
      </c>
      <c r="BK20" s="42">
        <f t="shared" si="2"/>
        <v>1.2445999999999999</v>
      </c>
      <c r="BL20" s="42">
        <f t="shared" si="2"/>
        <v>0</v>
      </c>
      <c r="BM20" s="42">
        <f t="shared" si="2"/>
        <v>0</v>
      </c>
      <c r="BN20" s="42">
        <f t="shared" si="2"/>
        <v>0</v>
      </c>
      <c r="BO20" s="42">
        <f t="shared" si="2"/>
        <v>0</v>
      </c>
      <c r="BP20" s="42">
        <f t="shared" si="2"/>
        <v>0</v>
      </c>
      <c r="BQ20" s="42">
        <f t="shared" si="2"/>
        <v>0</v>
      </c>
      <c r="BR20" s="42">
        <f t="shared" si="2"/>
        <v>0</v>
      </c>
      <c r="BS20" s="42">
        <f t="shared" si="3"/>
        <v>0</v>
      </c>
      <c r="BT20" s="42">
        <f t="shared" si="3"/>
        <v>0</v>
      </c>
      <c r="BU20" s="42">
        <f t="shared" si="3"/>
        <v>0</v>
      </c>
      <c r="BV20" s="42">
        <f t="shared" si="3"/>
        <v>0</v>
      </c>
    </row>
    <row r="21" spans="1:74">
      <c r="A21" s="1239" t="s">
        <v>642</v>
      </c>
      <c r="B21" s="1240"/>
      <c r="C21" s="148">
        <v>4.9000000000000002E-2</v>
      </c>
      <c r="D21" s="155">
        <v>4.8000000000000001E-2</v>
      </c>
      <c r="E21" s="155">
        <v>4.9000000000000002E-2</v>
      </c>
      <c r="F21" s="155">
        <v>4.9000000000000002E-2</v>
      </c>
      <c r="G21" s="155">
        <v>4.9000000000000002E-2</v>
      </c>
      <c r="H21" s="155">
        <v>4.8000000000000001E-2</v>
      </c>
      <c r="I21" s="155">
        <v>4.9000000000000002E-2</v>
      </c>
      <c r="J21" s="175">
        <v>4.8000000000000001E-2</v>
      </c>
      <c r="K21" s="175">
        <v>4.9000000000000002E-2</v>
      </c>
      <c r="L21" s="175">
        <v>4.9000000000000002E-2</v>
      </c>
      <c r="M21" s="175">
        <v>4.8000000000000001E-2</v>
      </c>
      <c r="N21" s="175">
        <v>4.9000000000000002E-2</v>
      </c>
      <c r="O21" s="175">
        <v>4.9000000000000002E-2</v>
      </c>
      <c r="P21" s="175">
        <v>4.9000000000000002E-2</v>
      </c>
      <c r="Q21" s="175">
        <v>4.9000000000000002E-2</v>
      </c>
      <c r="R21" s="175">
        <v>4.9000000000000002E-2</v>
      </c>
      <c r="S21" s="175">
        <v>4.9000000000000002E-2</v>
      </c>
      <c r="T21" s="175">
        <v>4.9000000000000002E-2</v>
      </c>
      <c r="U21" s="175">
        <v>4.9000000000000002E-2</v>
      </c>
      <c r="V21" s="175">
        <v>4.9000000000000002E-2</v>
      </c>
      <c r="W21" s="175">
        <v>4.9000000000000002E-2</v>
      </c>
      <c r="X21" s="175">
        <v>4.8000000000000001E-2</v>
      </c>
      <c r="Y21" s="175">
        <v>4.9000000000000002E-2</v>
      </c>
      <c r="Z21" s="175">
        <v>4.9000000000000002E-2</v>
      </c>
      <c r="AA21" s="175">
        <v>4.9000000000000002E-2</v>
      </c>
      <c r="AB21" s="176"/>
      <c r="AC21" s="176"/>
      <c r="AD21" s="176"/>
      <c r="AE21" s="176"/>
      <c r="AF21" s="176"/>
      <c r="AG21" s="176"/>
      <c r="AH21" s="176"/>
      <c r="AI21" s="226"/>
      <c r="AJ21" s="226"/>
      <c r="AK21" s="239"/>
      <c r="AL21" s="227"/>
      <c r="AM21" s="41">
        <f t="shared" si="1"/>
        <v>1.2445999999999999</v>
      </c>
      <c r="AN21" s="42">
        <f t="shared" si="1"/>
        <v>1.2192000000000001</v>
      </c>
      <c r="AO21" s="42">
        <f t="shared" si="1"/>
        <v>1.2445999999999999</v>
      </c>
      <c r="AP21" s="42">
        <f t="shared" si="1"/>
        <v>1.2445999999999999</v>
      </c>
      <c r="AQ21" s="42">
        <f t="shared" si="1"/>
        <v>1.2445999999999999</v>
      </c>
      <c r="AR21" s="42">
        <f t="shared" si="1"/>
        <v>1.2192000000000001</v>
      </c>
      <c r="AS21" s="42">
        <f t="shared" si="1"/>
        <v>1.2445999999999999</v>
      </c>
      <c r="AT21" s="42">
        <f t="shared" si="1"/>
        <v>1.2192000000000001</v>
      </c>
      <c r="AU21" s="42">
        <f t="shared" si="1"/>
        <v>1.2445999999999999</v>
      </c>
      <c r="AV21" s="42">
        <f t="shared" si="1"/>
        <v>1.2445999999999999</v>
      </c>
      <c r="AW21" s="42">
        <f t="shared" si="1"/>
        <v>1.2192000000000001</v>
      </c>
      <c r="AX21" s="42">
        <f t="shared" si="1"/>
        <v>1.2445999999999999</v>
      </c>
      <c r="AY21" s="42">
        <f t="shared" si="1"/>
        <v>1.2445999999999999</v>
      </c>
      <c r="AZ21" s="42">
        <f t="shared" si="1"/>
        <v>1.2445999999999999</v>
      </c>
      <c r="BA21" s="42">
        <f t="shared" si="1"/>
        <v>1.2445999999999999</v>
      </c>
      <c r="BB21" s="42">
        <f t="shared" si="1"/>
        <v>1.2445999999999999</v>
      </c>
      <c r="BC21" s="42">
        <f t="shared" si="2"/>
        <v>1.2445999999999999</v>
      </c>
      <c r="BD21" s="42">
        <f t="shared" si="2"/>
        <v>1.2445999999999999</v>
      </c>
      <c r="BE21" s="42">
        <f t="shared" si="2"/>
        <v>1.2445999999999999</v>
      </c>
      <c r="BF21" s="42">
        <f t="shared" si="2"/>
        <v>1.2445999999999999</v>
      </c>
      <c r="BG21" s="42">
        <f t="shared" si="2"/>
        <v>1.2445999999999999</v>
      </c>
      <c r="BH21" s="42">
        <f t="shared" si="2"/>
        <v>1.2192000000000001</v>
      </c>
      <c r="BI21" s="42">
        <f t="shared" si="2"/>
        <v>1.2445999999999999</v>
      </c>
      <c r="BJ21" s="42">
        <f t="shared" si="2"/>
        <v>1.2445999999999999</v>
      </c>
      <c r="BK21" s="42">
        <f t="shared" si="2"/>
        <v>1.2445999999999999</v>
      </c>
      <c r="BL21" s="42">
        <f t="shared" si="2"/>
        <v>0</v>
      </c>
      <c r="BM21" s="42">
        <f t="shared" si="2"/>
        <v>0</v>
      </c>
      <c r="BN21" s="42">
        <f t="shared" si="2"/>
        <v>0</v>
      </c>
      <c r="BO21" s="42">
        <f t="shared" si="2"/>
        <v>0</v>
      </c>
      <c r="BP21" s="42">
        <f t="shared" si="2"/>
        <v>0</v>
      </c>
      <c r="BQ21" s="42">
        <f t="shared" si="2"/>
        <v>0</v>
      </c>
      <c r="BR21" s="42">
        <f t="shared" si="2"/>
        <v>0</v>
      </c>
      <c r="BS21" s="42">
        <f t="shared" si="3"/>
        <v>0</v>
      </c>
      <c r="BT21" s="42">
        <f t="shared" si="3"/>
        <v>0</v>
      </c>
      <c r="BU21" s="42">
        <f t="shared" si="3"/>
        <v>0</v>
      </c>
      <c r="BV21" s="42">
        <f t="shared" si="3"/>
        <v>0</v>
      </c>
    </row>
    <row r="22" spans="1:74">
      <c r="A22" s="1239" t="s">
        <v>643</v>
      </c>
      <c r="B22" s="1240"/>
      <c r="C22" s="148">
        <v>4.9000000000000002E-2</v>
      </c>
      <c r="D22" s="155">
        <v>4.8000000000000001E-2</v>
      </c>
      <c r="E22" s="155">
        <v>4.9000000000000002E-2</v>
      </c>
      <c r="F22" s="155">
        <v>4.8000000000000001E-2</v>
      </c>
      <c r="G22" s="155">
        <v>4.8000000000000001E-2</v>
      </c>
      <c r="H22" s="155">
        <v>4.8000000000000001E-2</v>
      </c>
      <c r="I22" s="155">
        <v>4.9000000000000002E-2</v>
      </c>
      <c r="J22" s="175">
        <v>4.8000000000000001E-2</v>
      </c>
      <c r="K22" s="175">
        <v>4.9000000000000002E-2</v>
      </c>
      <c r="L22" s="175">
        <v>4.9000000000000002E-2</v>
      </c>
      <c r="M22" s="175">
        <v>4.8000000000000001E-2</v>
      </c>
      <c r="N22" s="175">
        <v>4.9000000000000002E-2</v>
      </c>
      <c r="O22" s="175">
        <v>4.9000000000000002E-2</v>
      </c>
      <c r="P22" s="175">
        <v>4.9000000000000002E-2</v>
      </c>
      <c r="Q22" s="175">
        <v>4.9000000000000002E-2</v>
      </c>
      <c r="R22" s="175">
        <v>4.9000000000000002E-2</v>
      </c>
      <c r="S22" s="175">
        <v>4.9000000000000002E-2</v>
      </c>
      <c r="T22" s="175">
        <v>4.9000000000000002E-2</v>
      </c>
      <c r="U22" s="175">
        <v>4.9000000000000002E-2</v>
      </c>
      <c r="V22" s="175">
        <v>4.9000000000000002E-2</v>
      </c>
      <c r="W22" s="175">
        <v>4.9000000000000002E-2</v>
      </c>
      <c r="X22" s="175">
        <v>4.7E-2</v>
      </c>
      <c r="Y22" s="175">
        <v>4.9000000000000002E-2</v>
      </c>
      <c r="Z22" s="175">
        <v>4.8000000000000001E-2</v>
      </c>
      <c r="AA22" s="175">
        <v>4.9000000000000002E-2</v>
      </c>
      <c r="AB22" s="176"/>
      <c r="AC22" s="176"/>
      <c r="AD22" s="176"/>
      <c r="AE22" s="176"/>
      <c r="AF22" s="176"/>
      <c r="AG22" s="176"/>
      <c r="AH22" s="176"/>
      <c r="AI22" s="226"/>
      <c r="AJ22" s="226"/>
      <c r="AK22" s="239"/>
      <c r="AL22" s="227"/>
      <c r="AM22" s="41">
        <f t="shared" si="1"/>
        <v>1.2445999999999999</v>
      </c>
      <c r="AN22" s="42">
        <f t="shared" si="1"/>
        <v>1.2192000000000001</v>
      </c>
      <c r="AO22" s="42">
        <f t="shared" si="1"/>
        <v>1.2445999999999999</v>
      </c>
      <c r="AP22" s="42">
        <f t="shared" si="1"/>
        <v>1.2192000000000001</v>
      </c>
      <c r="AQ22" s="42">
        <f t="shared" si="1"/>
        <v>1.2192000000000001</v>
      </c>
      <c r="AR22" s="42">
        <f t="shared" si="1"/>
        <v>1.2192000000000001</v>
      </c>
      <c r="AS22" s="42">
        <f t="shared" si="1"/>
        <v>1.2445999999999999</v>
      </c>
      <c r="AT22" s="42">
        <f t="shared" si="1"/>
        <v>1.2192000000000001</v>
      </c>
      <c r="AU22" s="42">
        <f t="shared" si="1"/>
        <v>1.2445999999999999</v>
      </c>
      <c r="AV22" s="42">
        <f t="shared" si="1"/>
        <v>1.2445999999999999</v>
      </c>
      <c r="AW22" s="42">
        <f t="shared" si="1"/>
        <v>1.2192000000000001</v>
      </c>
      <c r="AX22" s="42">
        <f t="shared" si="1"/>
        <v>1.2445999999999999</v>
      </c>
      <c r="AY22" s="42">
        <f t="shared" si="1"/>
        <v>1.2445999999999999</v>
      </c>
      <c r="AZ22" s="42">
        <f t="shared" si="1"/>
        <v>1.2445999999999999</v>
      </c>
      <c r="BA22" s="42">
        <f t="shared" si="1"/>
        <v>1.2445999999999999</v>
      </c>
      <c r="BB22" s="42">
        <f t="shared" si="1"/>
        <v>1.2445999999999999</v>
      </c>
      <c r="BC22" s="42">
        <f t="shared" si="2"/>
        <v>1.2445999999999999</v>
      </c>
      <c r="BD22" s="42">
        <f t="shared" si="2"/>
        <v>1.2445999999999999</v>
      </c>
      <c r="BE22" s="42">
        <f t="shared" si="2"/>
        <v>1.2445999999999999</v>
      </c>
      <c r="BF22" s="42">
        <f t="shared" si="2"/>
        <v>1.2445999999999999</v>
      </c>
      <c r="BG22" s="42">
        <f t="shared" si="2"/>
        <v>1.2445999999999999</v>
      </c>
      <c r="BH22" s="42">
        <f t="shared" si="2"/>
        <v>1.1938</v>
      </c>
      <c r="BI22" s="42">
        <f t="shared" si="2"/>
        <v>1.2445999999999999</v>
      </c>
      <c r="BJ22" s="42">
        <f t="shared" si="2"/>
        <v>1.2192000000000001</v>
      </c>
      <c r="BK22" s="42">
        <f t="shared" si="2"/>
        <v>1.2445999999999999</v>
      </c>
      <c r="BL22" s="42">
        <f t="shared" si="2"/>
        <v>0</v>
      </c>
      <c r="BM22" s="42">
        <f t="shared" si="2"/>
        <v>0</v>
      </c>
      <c r="BN22" s="42">
        <f t="shared" si="2"/>
        <v>0</v>
      </c>
      <c r="BO22" s="42">
        <f t="shared" si="2"/>
        <v>0</v>
      </c>
      <c r="BP22" s="42">
        <f t="shared" si="2"/>
        <v>0</v>
      </c>
      <c r="BQ22" s="42">
        <f t="shared" si="2"/>
        <v>0</v>
      </c>
      <c r="BR22" s="42">
        <f t="shared" si="2"/>
        <v>0</v>
      </c>
      <c r="BS22" s="42">
        <f t="shared" si="3"/>
        <v>0</v>
      </c>
      <c r="BT22" s="42">
        <f t="shared" si="3"/>
        <v>0</v>
      </c>
      <c r="BU22" s="42">
        <f t="shared" si="3"/>
        <v>0</v>
      </c>
      <c r="BV22" s="42">
        <f t="shared" si="3"/>
        <v>0</v>
      </c>
    </row>
    <row r="23" spans="1:74">
      <c r="A23" s="1239" t="s">
        <v>644</v>
      </c>
      <c r="B23" s="1240"/>
      <c r="C23" s="30"/>
      <c r="D23" s="19"/>
      <c r="E23" s="19"/>
      <c r="F23" s="19"/>
      <c r="G23" s="19"/>
      <c r="H23" s="19"/>
      <c r="I23" s="19"/>
      <c r="J23" s="19"/>
      <c r="K23" s="19"/>
      <c r="L23" s="19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38"/>
      <c r="AJ23" s="138"/>
      <c r="AK23" s="156"/>
      <c r="AL23" s="111"/>
      <c r="AM23" s="41">
        <f t="shared" si="1"/>
        <v>0</v>
      </c>
      <c r="AN23" s="42">
        <f t="shared" si="1"/>
        <v>0</v>
      </c>
      <c r="AO23" s="42">
        <f t="shared" si="1"/>
        <v>0</v>
      </c>
      <c r="AP23" s="42">
        <f t="shared" si="1"/>
        <v>0</v>
      </c>
      <c r="AQ23" s="42">
        <f t="shared" si="1"/>
        <v>0</v>
      </c>
      <c r="AR23" s="42">
        <f t="shared" si="1"/>
        <v>0</v>
      </c>
      <c r="AS23" s="42">
        <f t="shared" si="1"/>
        <v>0</v>
      </c>
      <c r="AT23" s="42">
        <f t="shared" si="1"/>
        <v>0</v>
      </c>
      <c r="AU23" s="42">
        <f t="shared" si="1"/>
        <v>0</v>
      </c>
      <c r="AV23" s="42">
        <f t="shared" si="1"/>
        <v>0</v>
      </c>
      <c r="AW23" s="42">
        <f t="shared" si="1"/>
        <v>0</v>
      </c>
      <c r="AX23" s="42">
        <f t="shared" si="1"/>
        <v>0</v>
      </c>
      <c r="AY23" s="42">
        <f t="shared" si="1"/>
        <v>0</v>
      </c>
      <c r="AZ23" s="42">
        <f t="shared" si="1"/>
        <v>0</v>
      </c>
      <c r="BA23" s="42">
        <f t="shared" si="1"/>
        <v>0</v>
      </c>
      <c r="BB23" s="42">
        <f t="shared" si="1"/>
        <v>0</v>
      </c>
      <c r="BC23" s="42">
        <f t="shared" si="2"/>
        <v>0</v>
      </c>
      <c r="BD23" s="42">
        <f t="shared" si="2"/>
        <v>0</v>
      </c>
      <c r="BE23" s="42">
        <f t="shared" si="2"/>
        <v>0</v>
      </c>
      <c r="BF23" s="42">
        <f t="shared" si="2"/>
        <v>0</v>
      </c>
      <c r="BG23" s="42">
        <f t="shared" si="2"/>
        <v>0</v>
      </c>
      <c r="BH23" s="42">
        <f t="shared" si="2"/>
        <v>0</v>
      </c>
      <c r="BI23" s="42">
        <f t="shared" si="2"/>
        <v>0</v>
      </c>
      <c r="BJ23" s="42">
        <f t="shared" si="2"/>
        <v>0</v>
      </c>
      <c r="BK23" s="42">
        <f t="shared" si="2"/>
        <v>0</v>
      </c>
      <c r="BL23" s="42">
        <f t="shared" si="2"/>
        <v>0</v>
      </c>
      <c r="BM23" s="42">
        <f t="shared" si="2"/>
        <v>0</v>
      </c>
      <c r="BN23" s="42">
        <f t="shared" si="2"/>
        <v>0</v>
      </c>
      <c r="BO23" s="42">
        <f t="shared" si="2"/>
        <v>0</v>
      </c>
      <c r="BP23" s="42">
        <f t="shared" si="2"/>
        <v>0</v>
      </c>
      <c r="BQ23" s="42">
        <f t="shared" si="2"/>
        <v>0</v>
      </c>
      <c r="BR23" s="42">
        <f t="shared" si="2"/>
        <v>0</v>
      </c>
      <c r="BS23" s="42">
        <f t="shared" si="3"/>
        <v>0</v>
      </c>
      <c r="BT23" s="42">
        <f t="shared" si="3"/>
        <v>0</v>
      </c>
      <c r="BU23" s="42">
        <f t="shared" si="3"/>
        <v>0</v>
      </c>
      <c r="BV23" s="42">
        <f t="shared" si="3"/>
        <v>0</v>
      </c>
    </row>
    <row r="24" spans="1:74">
      <c r="A24" s="1239" t="s">
        <v>645</v>
      </c>
      <c r="B24" s="1240"/>
      <c r="C24" s="148">
        <v>10.608000000000001</v>
      </c>
      <c r="D24" s="155">
        <v>10.595000000000001</v>
      </c>
      <c r="E24" s="155">
        <v>10.59</v>
      </c>
      <c r="F24" s="155">
        <v>10.597</v>
      </c>
      <c r="G24" s="155">
        <v>10.598000000000001</v>
      </c>
      <c r="H24" s="155">
        <v>10.597</v>
      </c>
      <c r="I24" s="155">
        <v>10.596</v>
      </c>
      <c r="J24" s="155">
        <v>10.6</v>
      </c>
      <c r="K24" s="155">
        <v>10.59</v>
      </c>
      <c r="L24" s="155">
        <v>10.6</v>
      </c>
      <c r="M24" s="156">
        <v>10.614000000000001</v>
      </c>
      <c r="N24" s="156">
        <v>10.617000000000001</v>
      </c>
      <c r="O24" s="156">
        <v>10.627000000000001</v>
      </c>
      <c r="P24" s="156">
        <v>10.621</v>
      </c>
      <c r="Q24" s="156">
        <v>10.622</v>
      </c>
      <c r="R24" s="156">
        <v>10.628</v>
      </c>
      <c r="S24" s="156">
        <v>10.62</v>
      </c>
      <c r="T24" s="156">
        <v>10.627000000000001</v>
      </c>
      <c r="U24" s="156">
        <v>10.629</v>
      </c>
      <c r="V24" s="156">
        <v>10.616</v>
      </c>
      <c r="W24" s="156">
        <v>10.613</v>
      </c>
      <c r="X24" s="156">
        <v>10.617000000000001</v>
      </c>
      <c r="Y24" s="156">
        <v>10.629</v>
      </c>
      <c r="Z24" s="156">
        <v>10.628</v>
      </c>
      <c r="AA24" s="156">
        <v>10.612</v>
      </c>
      <c r="AB24" s="156"/>
      <c r="AC24" s="156">
        <v>10.624000000000001</v>
      </c>
      <c r="AD24" s="156"/>
      <c r="AE24" s="156"/>
      <c r="AF24" s="156"/>
      <c r="AG24" s="156"/>
      <c r="AH24" s="156"/>
      <c r="AI24" s="138"/>
      <c r="AJ24" s="138"/>
      <c r="AK24" s="156"/>
      <c r="AL24" s="111"/>
      <c r="AM24" s="41">
        <f t="shared" si="1"/>
        <v>269.44319999999999</v>
      </c>
      <c r="AN24" s="42">
        <f t="shared" si="1"/>
        <v>269.113</v>
      </c>
      <c r="AO24" s="42">
        <f t="shared" si="1"/>
        <v>268.98599999999999</v>
      </c>
      <c r="AP24" s="42">
        <f t="shared" si="1"/>
        <v>269.16379999999998</v>
      </c>
      <c r="AQ24" s="42">
        <f t="shared" si="1"/>
        <v>269.18920000000003</v>
      </c>
      <c r="AR24" s="42">
        <f t="shared" si="1"/>
        <v>269.16379999999998</v>
      </c>
      <c r="AS24" s="42">
        <f t="shared" si="1"/>
        <v>269.13839999999999</v>
      </c>
      <c r="AT24" s="42">
        <f t="shared" si="1"/>
        <v>269.23999999999995</v>
      </c>
      <c r="AU24" s="42">
        <f t="shared" si="1"/>
        <v>268.98599999999999</v>
      </c>
      <c r="AV24" s="42">
        <f t="shared" si="1"/>
        <v>269.23999999999995</v>
      </c>
      <c r="AW24" s="42">
        <f t="shared" si="1"/>
        <v>269.59559999999999</v>
      </c>
      <c r="AX24" s="42">
        <f t="shared" si="1"/>
        <v>269.67180000000002</v>
      </c>
      <c r="AY24" s="42">
        <f t="shared" si="1"/>
        <v>269.92579999999998</v>
      </c>
      <c r="AZ24" s="42">
        <f t="shared" si="1"/>
        <v>269.77339999999998</v>
      </c>
      <c r="BA24" s="42">
        <f t="shared" si="1"/>
        <v>269.79879999999997</v>
      </c>
      <c r="BB24" s="42">
        <f t="shared" si="1"/>
        <v>269.95119999999997</v>
      </c>
      <c r="BC24" s="42">
        <f t="shared" si="2"/>
        <v>269.74799999999999</v>
      </c>
      <c r="BD24" s="42">
        <f t="shared" si="2"/>
        <v>269.92579999999998</v>
      </c>
      <c r="BE24" s="42">
        <f t="shared" si="2"/>
        <v>269.97659999999996</v>
      </c>
      <c r="BF24" s="42">
        <f t="shared" si="2"/>
        <v>269.64639999999997</v>
      </c>
      <c r="BG24" s="42">
        <f t="shared" si="2"/>
        <v>269.5702</v>
      </c>
      <c r="BH24" s="42">
        <f t="shared" si="2"/>
        <v>269.67180000000002</v>
      </c>
      <c r="BI24" s="42">
        <f t="shared" si="2"/>
        <v>269.97659999999996</v>
      </c>
      <c r="BJ24" s="42">
        <f t="shared" si="2"/>
        <v>269.95119999999997</v>
      </c>
      <c r="BK24" s="42">
        <f t="shared" si="2"/>
        <v>269.54480000000001</v>
      </c>
      <c r="BL24" s="42">
        <f t="shared" si="2"/>
        <v>0</v>
      </c>
      <c r="BM24" s="42">
        <f t="shared" si="2"/>
        <v>269.84960000000001</v>
      </c>
      <c r="BN24" s="42">
        <f t="shared" si="2"/>
        <v>0</v>
      </c>
      <c r="BO24" s="42">
        <f t="shared" si="2"/>
        <v>0</v>
      </c>
      <c r="BP24" s="42">
        <f t="shared" si="2"/>
        <v>0</v>
      </c>
      <c r="BQ24" s="42">
        <f t="shared" si="2"/>
        <v>0</v>
      </c>
      <c r="BR24" s="42">
        <f t="shared" si="2"/>
        <v>0</v>
      </c>
      <c r="BS24" s="42">
        <f t="shared" si="3"/>
        <v>0</v>
      </c>
      <c r="BT24" s="42">
        <f t="shared" si="3"/>
        <v>0</v>
      </c>
      <c r="BU24" s="42">
        <f t="shared" si="3"/>
        <v>0</v>
      </c>
      <c r="BV24" s="42">
        <f t="shared" si="3"/>
        <v>0</v>
      </c>
    </row>
    <row r="25" spans="1:74">
      <c r="A25" s="1239" t="s">
        <v>648</v>
      </c>
      <c r="B25" s="1240"/>
      <c r="C25" s="147">
        <v>6.9728000000000003</v>
      </c>
      <c r="D25" s="156">
        <v>7.0204000000000004</v>
      </c>
      <c r="E25" s="156">
        <v>7.0072999999999999</v>
      </c>
      <c r="F25" s="156">
        <v>7.0152000000000001</v>
      </c>
      <c r="G25" s="156">
        <v>7.0136000000000003</v>
      </c>
      <c r="H25" s="156">
        <v>7.0103999999999997</v>
      </c>
      <c r="I25" s="156">
        <v>7.0019999999999998</v>
      </c>
      <c r="J25" s="156">
        <v>6.9696999999999996</v>
      </c>
      <c r="K25" s="156">
        <v>6.9930000000000003</v>
      </c>
      <c r="L25" s="156">
        <v>7.0099</v>
      </c>
      <c r="M25" s="156">
        <v>6.9442000000000004</v>
      </c>
      <c r="N25" s="156">
        <v>7.0054999999999996</v>
      </c>
      <c r="O25" s="156">
        <v>6.9850000000000003</v>
      </c>
      <c r="P25" s="156">
        <v>6.9935</v>
      </c>
      <c r="Q25" s="156">
        <v>6.9951999999999996</v>
      </c>
      <c r="R25" s="156">
        <v>7.0110999999999999</v>
      </c>
      <c r="S25" s="156">
        <v>7.0076000000000001</v>
      </c>
      <c r="T25" s="156">
        <v>6.9958</v>
      </c>
      <c r="U25" s="156">
        <v>6.9954999999999998</v>
      </c>
      <c r="V25" s="156">
        <v>6.9763999999999999</v>
      </c>
      <c r="W25" s="156">
        <v>6.9837999999999996</v>
      </c>
      <c r="X25" s="156">
        <v>6.9889000000000001</v>
      </c>
      <c r="Y25" s="156">
        <v>7.0034000000000001</v>
      </c>
      <c r="Z25" s="156">
        <v>6.992</v>
      </c>
      <c r="AA25" s="156">
        <v>6.9969999999999999</v>
      </c>
      <c r="AB25" s="156"/>
      <c r="AC25" s="156">
        <v>6.9455</v>
      </c>
      <c r="AD25" s="156">
        <v>6.9414999999999996</v>
      </c>
      <c r="AE25" s="156">
        <v>7.0034999999999998</v>
      </c>
      <c r="AF25" s="156">
        <v>7.1059000000000001</v>
      </c>
      <c r="AG25" s="156"/>
      <c r="AH25" s="156"/>
      <c r="AI25" s="138"/>
      <c r="AJ25" s="138"/>
      <c r="AK25" s="156"/>
      <c r="AL25" s="139"/>
      <c r="AM25" s="41">
        <f t="shared" si="1"/>
        <v>177.10911999999999</v>
      </c>
      <c r="AN25" s="42">
        <f t="shared" si="1"/>
        <v>178.31816000000001</v>
      </c>
      <c r="AO25" s="42">
        <f t="shared" si="1"/>
        <v>177.98541999999998</v>
      </c>
      <c r="AP25" s="42">
        <f t="shared" si="1"/>
        <v>178.18608</v>
      </c>
      <c r="AQ25" s="42">
        <f t="shared" si="1"/>
        <v>178.14544000000001</v>
      </c>
      <c r="AR25" s="42">
        <f t="shared" si="1"/>
        <v>178.06415999999999</v>
      </c>
      <c r="AS25" s="42">
        <f t="shared" si="1"/>
        <v>177.85079999999999</v>
      </c>
      <c r="AT25" s="42">
        <f t="shared" si="1"/>
        <v>177.03037999999998</v>
      </c>
      <c r="AU25" s="42">
        <f t="shared" si="1"/>
        <v>177.62219999999999</v>
      </c>
      <c r="AV25" s="42">
        <f t="shared" si="1"/>
        <v>178.05145999999999</v>
      </c>
      <c r="AW25" s="42">
        <f t="shared" si="1"/>
        <v>176.38267999999999</v>
      </c>
      <c r="AX25" s="42">
        <f t="shared" si="1"/>
        <v>177.93969999999999</v>
      </c>
      <c r="AY25" s="42">
        <f t="shared" si="1"/>
        <v>177.41900000000001</v>
      </c>
      <c r="AZ25" s="42">
        <f t="shared" si="1"/>
        <v>177.63489999999999</v>
      </c>
      <c r="BA25" s="42">
        <f t="shared" si="1"/>
        <v>177.67807999999999</v>
      </c>
      <c r="BB25" s="42">
        <f t="shared" si="1"/>
        <v>178.08193999999997</v>
      </c>
      <c r="BC25" s="42">
        <f t="shared" si="2"/>
        <v>177.99303999999998</v>
      </c>
      <c r="BD25" s="42">
        <f t="shared" si="2"/>
        <v>177.69332</v>
      </c>
      <c r="BE25" s="42">
        <f t="shared" si="2"/>
        <v>177.6857</v>
      </c>
      <c r="BF25" s="42">
        <f t="shared" si="2"/>
        <v>177.20056</v>
      </c>
      <c r="BG25" s="42">
        <f t="shared" si="2"/>
        <v>177.38851999999997</v>
      </c>
      <c r="BH25" s="42">
        <f t="shared" si="2"/>
        <v>177.51805999999999</v>
      </c>
      <c r="BI25" s="42">
        <f t="shared" si="2"/>
        <v>177.88636</v>
      </c>
      <c r="BJ25" s="42">
        <f t="shared" si="2"/>
        <v>177.5968</v>
      </c>
      <c r="BK25" s="42">
        <f t="shared" si="2"/>
        <v>177.72379999999998</v>
      </c>
      <c r="BL25" s="42">
        <f t="shared" si="2"/>
        <v>0</v>
      </c>
      <c r="BM25" s="42">
        <f t="shared" si="2"/>
        <v>176.41569999999999</v>
      </c>
      <c r="BN25" s="42">
        <f t="shared" si="2"/>
        <v>176.31409999999997</v>
      </c>
      <c r="BO25" s="42">
        <f t="shared" si="2"/>
        <v>177.88889999999998</v>
      </c>
      <c r="BP25" s="42">
        <f t="shared" si="2"/>
        <v>180.48985999999999</v>
      </c>
      <c r="BQ25" s="42">
        <f t="shared" si="2"/>
        <v>0</v>
      </c>
      <c r="BR25" s="42">
        <f t="shared" si="2"/>
        <v>0</v>
      </c>
      <c r="BS25" s="42">
        <f t="shared" si="3"/>
        <v>0</v>
      </c>
      <c r="BT25" s="42">
        <f t="shared" si="3"/>
        <v>0</v>
      </c>
      <c r="BU25" s="42">
        <f t="shared" si="3"/>
        <v>0</v>
      </c>
      <c r="BV25" s="42">
        <f t="shared" si="3"/>
        <v>0</v>
      </c>
    </row>
    <row r="26" spans="1:74">
      <c r="A26" s="1239" t="s">
        <v>650</v>
      </c>
      <c r="B26" s="1240"/>
      <c r="C26" s="147">
        <v>-7.3999999999999996E-2</v>
      </c>
      <c r="D26" s="156">
        <v>1.0200000000000001E-2</v>
      </c>
      <c r="E26" s="156">
        <v>3.3000000000000002E-2</v>
      </c>
      <c r="F26" s="156">
        <v>6.4000000000000003E-3</v>
      </c>
      <c r="G26" s="156">
        <v>-1.0500000000000001E-2</v>
      </c>
      <c r="H26" s="156">
        <v>-0.12559999999999999</v>
      </c>
      <c r="I26" s="156">
        <v>5.6800000000000003E-2</v>
      </c>
      <c r="J26" s="156">
        <v>-7.1900000000000006E-2</v>
      </c>
      <c r="K26" s="156">
        <v>0.1552</v>
      </c>
      <c r="L26" s="156">
        <v>4.4999999999999998E-2</v>
      </c>
      <c r="M26" s="156">
        <v>3.2000000000000001E-2</v>
      </c>
      <c r="N26" s="156">
        <v>-4.3E-3</v>
      </c>
      <c r="O26" s="156">
        <v>-0.1081</v>
      </c>
      <c r="P26" s="156">
        <v>4.3200000000000002E-2</v>
      </c>
      <c r="Q26" s="156">
        <v>0.1067</v>
      </c>
      <c r="R26" s="156">
        <v>8.5500000000000007E-2</v>
      </c>
      <c r="S26" s="156">
        <v>4.4400000000000002E-2</v>
      </c>
      <c r="T26" s="156">
        <v>6.6199999999999995E-2</v>
      </c>
      <c r="U26" s="156">
        <v>-5.5999999999999999E-3</v>
      </c>
      <c r="V26" s="156">
        <v>-0.1099</v>
      </c>
      <c r="W26" s="156">
        <v>7.0699999999999999E-2</v>
      </c>
      <c r="X26" s="156">
        <v>-8.9899999999999994E-2</v>
      </c>
      <c r="Y26" s="156">
        <v>7.5200000000000003E-2</v>
      </c>
      <c r="Z26" s="156">
        <v>4.5900000000000003E-2</v>
      </c>
      <c r="AA26" s="156">
        <v>0.14779999999999999</v>
      </c>
      <c r="AB26" s="156"/>
      <c r="AC26" s="156">
        <v>0.1545</v>
      </c>
      <c r="AD26" s="156">
        <v>0.13750000000000001</v>
      </c>
      <c r="AE26" s="156">
        <v>0.26300000000000001</v>
      </c>
      <c r="AF26" s="156">
        <v>0.46500000000000002</v>
      </c>
      <c r="AG26" s="156"/>
      <c r="AH26" s="156"/>
      <c r="AI26" s="138"/>
      <c r="AJ26" s="138"/>
      <c r="AK26" s="156"/>
      <c r="AL26" s="139"/>
      <c r="AM26" s="41">
        <f t="shared" si="1"/>
        <v>-1.8795999999999997</v>
      </c>
      <c r="AN26" s="42">
        <f t="shared" si="1"/>
        <v>0.25907999999999998</v>
      </c>
      <c r="AO26" s="42">
        <f t="shared" si="1"/>
        <v>0.83819999999999995</v>
      </c>
      <c r="AP26" s="42">
        <f t="shared" si="1"/>
        <v>0.16256000000000001</v>
      </c>
      <c r="AQ26" s="42">
        <f t="shared" si="1"/>
        <v>-0.26669999999999999</v>
      </c>
      <c r="AR26" s="42">
        <f t="shared" si="1"/>
        <v>-3.1902399999999997</v>
      </c>
      <c r="AS26" s="42">
        <f t="shared" si="1"/>
        <v>1.44272</v>
      </c>
      <c r="AT26" s="42">
        <f t="shared" si="1"/>
        <v>-1.82626</v>
      </c>
      <c r="AU26" s="42">
        <f t="shared" si="1"/>
        <v>3.9420799999999998</v>
      </c>
      <c r="AV26" s="42">
        <f t="shared" si="1"/>
        <v>1.1429999999999998</v>
      </c>
      <c r="AW26" s="42">
        <f t="shared" si="1"/>
        <v>0.81279999999999997</v>
      </c>
      <c r="AX26" s="42">
        <f t="shared" si="1"/>
        <v>-0.10922</v>
      </c>
      <c r="AY26" s="42">
        <f t="shared" si="1"/>
        <v>-2.7457400000000001</v>
      </c>
      <c r="AZ26" s="42">
        <f t="shared" si="1"/>
        <v>1.09728</v>
      </c>
      <c r="BA26" s="42">
        <f t="shared" si="1"/>
        <v>2.7101799999999998</v>
      </c>
      <c r="BB26" s="42">
        <f t="shared" si="1"/>
        <v>2.1717</v>
      </c>
      <c r="BC26" s="42">
        <f t="shared" si="2"/>
        <v>1.1277600000000001</v>
      </c>
      <c r="BD26" s="42">
        <f t="shared" si="2"/>
        <v>1.6814799999999999</v>
      </c>
      <c r="BE26" s="42">
        <f t="shared" si="2"/>
        <v>-0.14223999999999998</v>
      </c>
      <c r="BF26" s="42">
        <f t="shared" si="2"/>
        <v>-2.7914599999999998</v>
      </c>
      <c r="BG26" s="42">
        <f t="shared" si="2"/>
        <v>1.7957799999999999</v>
      </c>
      <c r="BH26" s="42">
        <f t="shared" si="2"/>
        <v>-2.2834599999999998</v>
      </c>
      <c r="BI26" s="42">
        <f t="shared" si="2"/>
        <v>1.91008</v>
      </c>
      <c r="BJ26" s="42">
        <f t="shared" si="2"/>
        <v>1.1658600000000001</v>
      </c>
      <c r="BK26" s="42">
        <f t="shared" si="2"/>
        <v>3.7541199999999995</v>
      </c>
      <c r="BL26" s="42">
        <f t="shared" si="2"/>
        <v>0</v>
      </c>
      <c r="BM26" s="42">
        <f t="shared" si="2"/>
        <v>3.9242999999999997</v>
      </c>
      <c r="BN26" s="42">
        <f t="shared" si="2"/>
        <v>3.4925000000000002</v>
      </c>
      <c r="BO26" s="42">
        <f t="shared" si="2"/>
        <v>6.6802000000000001</v>
      </c>
      <c r="BP26" s="42">
        <f t="shared" si="2"/>
        <v>11.811</v>
      </c>
      <c r="BQ26" s="42">
        <f t="shared" si="2"/>
        <v>0</v>
      </c>
      <c r="BR26" s="42">
        <f t="shared" si="2"/>
        <v>0</v>
      </c>
      <c r="BS26" s="42">
        <f t="shared" si="3"/>
        <v>0</v>
      </c>
      <c r="BT26" s="42">
        <f t="shared" si="3"/>
        <v>0</v>
      </c>
      <c r="BU26" s="42">
        <f t="shared" si="3"/>
        <v>0</v>
      </c>
      <c r="BV26" s="42">
        <f t="shared" si="3"/>
        <v>0</v>
      </c>
    </row>
    <row r="27" spans="1:74">
      <c r="A27" s="1239" t="s">
        <v>649</v>
      </c>
      <c r="B27" s="1240"/>
      <c r="C27" s="147">
        <v>6.9866000000000001</v>
      </c>
      <c r="D27" s="156">
        <v>7.0110999999999999</v>
      </c>
      <c r="E27" s="156">
        <v>7.0095999999999998</v>
      </c>
      <c r="F27" s="156">
        <v>7.0114999999999998</v>
      </c>
      <c r="G27" s="156">
        <v>7.0125999999999999</v>
      </c>
      <c r="H27" s="156">
        <v>7.008</v>
      </c>
      <c r="I27" s="156">
        <v>6.9958</v>
      </c>
      <c r="J27" s="156">
        <v>6.9641999999999999</v>
      </c>
      <c r="K27" s="156">
        <v>6.9987000000000004</v>
      </c>
      <c r="L27" s="156">
        <v>7.0105000000000004</v>
      </c>
      <c r="M27" s="156">
        <v>6.9725999999999999</v>
      </c>
      <c r="N27" s="156">
        <v>6.9901999999999997</v>
      </c>
      <c r="O27" s="156">
        <v>6.9843000000000002</v>
      </c>
      <c r="P27" s="156">
        <v>6.9973000000000001</v>
      </c>
      <c r="Q27" s="156">
        <v>7</v>
      </c>
      <c r="R27" s="156">
        <v>6.9978999999999996</v>
      </c>
      <c r="S27" s="156">
        <v>7.0004</v>
      </c>
      <c r="T27" s="156">
        <v>6.9888000000000003</v>
      </c>
      <c r="U27" s="156">
        <v>6.9960000000000004</v>
      </c>
      <c r="V27" s="156">
        <v>6.9763999999999999</v>
      </c>
      <c r="W27" s="156">
        <v>6.9847999999999999</v>
      </c>
      <c r="X27" s="156">
        <v>6.9901</v>
      </c>
      <c r="Y27" s="156">
        <v>6.9947999999999997</v>
      </c>
      <c r="Z27" s="156">
        <v>6.9843999999999999</v>
      </c>
      <c r="AA27" s="156">
        <v>6.9958999999999998</v>
      </c>
      <c r="AB27" s="156"/>
      <c r="AC27" s="156">
        <v>6.9450000000000003</v>
      </c>
      <c r="AD27" s="156">
        <v>6.944</v>
      </c>
      <c r="AE27" s="156">
        <v>7.0090000000000003</v>
      </c>
      <c r="AF27" s="156">
        <v>7.1070000000000002</v>
      </c>
      <c r="AG27" s="156"/>
      <c r="AH27" s="156"/>
      <c r="AI27" s="138"/>
      <c r="AJ27" s="138"/>
      <c r="AK27" s="156"/>
      <c r="AL27" s="139"/>
      <c r="AM27" s="41">
        <f t="shared" si="1"/>
        <v>177.45964000000001</v>
      </c>
      <c r="AN27" s="42">
        <f t="shared" si="1"/>
        <v>178.08193999999997</v>
      </c>
      <c r="AO27" s="42">
        <f t="shared" si="1"/>
        <v>178.04383999999999</v>
      </c>
      <c r="AP27" s="42">
        <f t="shared" si="1"/>
        <v>178.09209999999999</v>
      </c>
      <c r="AQ27" s="42">
        <f t="shared" si="1"/>
        <v>178.12003999999999</v>
      </c>
      <c r="AR27" s="42">
        <f t="shared" si="1"/>
        <v>178.00319999999999</v>
      </c>
      <c r="AS27" s="42">
        <f t="shared" si="1"/>
        <v>177.69332</v>
      </c>
      <c r="AT27" s="42">
        <f t="shared" si="1"/>
        <v>176.89067999999997</v>
      </c>
      <c r="AU27" s="42">
        <f t="shared" si="1"/>
        <v>177.76697999999999</v>
      </c>
      <c r="AV27" s="42">
        <f t="shared" si="1"/>
        <v>178.0667</v>
      </c>
      <c r="AW27" s="42">
        <f t="shared" si="1"/>
        <v>177.10404</v>
      </c>
      <c r="AX27" s="42">
        <f t="shared" si="1"/>
        <v>177.55107999999998</v>
      </c>
      <c r="AY27" s="42">
        <f t="shared" si="1"/>
        <v>177.40122</v>
      </c>
      <c r="AZ27" s="42">
        <f t="shared" si="1"/>
        <v>177.73141999999999</v>
      </c>
      <c r="BA27" s="42">
        <f t="shared" si="1"/>
        <v>177.79999999999998</v>
      </c>
      <c r="BB27" s="42">
        <f t="shared" si="1"/>
        <v>177.74665999999999</v>
      </c>
      <c r="BC27" s="42">
        <f t="shared" si="2"/>
        <v>177.81016</v>
      </c>
      <c r="BD27" s="42">
        <f t="shared" si="2"/>
        <v>177.51552000000001</v>
      </c>
      <c r="BE27" s="42">
        <f t="shared" si="2"/>
        <v>177.69839999999999</v>
      </c>
      <c r="BF27" s="42">
        <f t="shared" si="2"/>
        <v>177.20056</v>
      </c>
      <c r="BG27" s="42">
        <f t="shared" si="2"/>
        <v>177.41391999999999</v>
      </c>
      <c r="BH27" s="42">
        <f t="shared" si="2"/>
        <v>177.54854</v>
      </c>
      <c r="BI27" s="42">
        <f t="shared" si="2"/>
        <v>177.66791999999998</v>
      </c>
      <c r="BJ27" s="42">
        <f t="shared" si="2"/>
        <v>177.40375999999998</v>
      </c>
      <c r="BK27" s="42">
        <f t="shared" si="2"/>
        <v>177.69585999999998</v>
      </c>
      <c r="BL27" s="42">
        <f t="shared" si="2"/>
        <v>0</v>
      </c>
      <c r="BM27" s="42">
        <f t="shared" si="2"/>
        <v>176.40299999999999</v>
      </c>
      <c r="BN27" s="42">
        <f t="shared" si="2"/>
        <v>176.3776</v>
      </c>
      <c r="BO27" s="42">
        <f t="shared" si="2"/>
        <v>178.02860000000001</v>
      </c>
      <c r="BP27" s="42">
        <f t="shared" si="2"/>
        <v>180.51779999999999</v>
      </c>
      <c r="BQ27" s="42">
        <f t="shared" si="2"/>
        <v>0</v>
      </c>
      <c r="BR27" s="42">
        <f t="shared" si="2"/>
        <v>0</v>
      </c>
      <c r="BS27" s="42">
        <f t="shared" si="3"/>
        <v>0</v>
      </c>
      <c r="BT27" s="42">
        <f t="shared" si="3"/>
        <v>0</v>
      </c>
      <c r="BU27" s="42">
        <f t="shared" si="3"/>
        <v>0</v>
      </c>
      <c r="BV27" s="42">
        <f t="shared" si="3"/>
        <v>0</v>
      </c>
    </row>
    <row r="28" spans="1:74">
      <c r="A28" s="1239" t="s">
        <v>651</v>
      </c>
      <c r="B28" s="1240"/>
      <c r="C28" s="147">
        <v>-6.54E-2</v>
      </c>
      <c r="D28" s="156">
        <v>6.3E-3</v>
      </c>
      <c r="E28" s="156">
        <v>3.8199999999999998E-2</v>
      </c>
      <c r="F28" s="156">
        <v>-1.6500000000000001E-2</v>
      </c>
      <c r="G28" s="156">
        <v>-2.3199999999999998E-2</v>
      </c>
      <c r="H28" s="156">
        <v>-0.12609999999999999</v>
      </c>
      <c r="I28" s="156">
        <v>5.8999999999999997E-2</v>
      </c>
      <c r="J28" s="156">
        <v>-8.5599999999999996E-2</v>
      </c>
      <c r="K28" s="156">
        <v>0.1583</v>
      </c>
      <c r="L28" s="156">
        <v>3.3599999999999998E-2</v>
      </c>
      <c r="M28" s="156">
        <v>1.7899999999999999E-2</v>
      </c>
      <c r="N28" s="156">
        <v>-3.3999999999999998E-3</v>
      </c>
      <c r="O28" s="156">
        <v>-0.1028</v>
      </c>
      <c r="P28" s="156">
        <v>2.53E-2</v>
      </c>
      <c r="Q28" s="156">
        <v>9.3700000000000006E-2</v>
      </c>
      <c r="R28" s="156">
        <v>8.1000000000000003E-2</v>
      </c>
      <c r="S28" s="156">
        <v>2.1399999999999999E-2</v>
      </c>
      <c r="T28" s="156">
        <v>6.3899999999999998E-2</v>
      </c>
      <c r="U28" s="156">
        <v>-2.9999999999999997E-4</v>
      </c>
      <c r="V28" s="156">
        <v>-9.2200000000000004E-2</v>
      </c>
      <c r="W28" s="156">
        <v>6.4299999999999996E-2</v>
      </c>
      <c r="X28" s="156">
        <v>-0.1157</v>
      </c>
      <c r="Y28" s="156">
        <v>9.4600000000000004E-2</v>
      </c>
      <c r="Z28" s="156">
        <v>5.3699999999999998E-2</v>
      </c>
      <c r="AA28" s="156">
        <v>0.15429999999999999</v>
      </c>
      <c r="AB28" s="156"/>
      <c r="AC28" s="156">
        <v>0.1595</v>
      </c>
      <c r="AD28" s="156">
        <v>0.1245</v>
      </c>
      <c r="AE28" s="156"/>
      <c r="AF28" s="156">
        <v>0.46450000000000002</v>
      </c>
      <c r="AG28" s="156"/>
      <c r="AH28" s="156"/>
      <c r="AI28" s="138"/>
      <c r="AJ28" s="138"/>
      <c r="AK28" s="156"/>
      <c r="AL28" s="139"/>
      <c r="AM28" s="41">
        <f t="shared" si="1"/>
        <v>-1.66116</v>
      </c>
      <c r="AN28" s="42">
        <f t="shared" si="1"/>
        <v>0.16002</v>
      </c>
      <c r="AO28" s="42">
        <f t="shared" si="1"/>
        <v>0.97027999999999992</v>
      </c>
      <c r="AP28" s="42">
        <f t="shared" si="1"/>
        <v>-0.41909999999999997</v>
      </c>
      <c r="AQ28" s="42">
        <f t="shared" si="1"/>
        <v>-0.58927999999999991</v>
      </c>
      <c r="AR28" s="42">
        <f t="shared" si="1"/>
        <v>-3.2029399999999995</v>
      </c>
      <c r="AS28" s="42">
        <f t="shared" si="1"/>
        <v>1.4985999999999999</v>
      </c>
      <c r="AT28" s="42">
        <f t="shared" si="1"/>
        <v>-2.1742399999999997</v>
      </c>
      <c r="AU28" s="42">
        <f t="shared" si="1"/>
        <v>4.0208199999999996</v>
      </c>
      <c r="AV28" s="42">
        <f t="shared" si="1"/>
        <v>0.85343999999999987</v>
      </c>
      <c r="AW28" s="42">
        <f t="shared" si="1"/>
        <v>0.45465999999999995</v>
      </c>
      <c r="AX28" s="42">
        <f t="shared" si="1"/>
        <v>-8.6359999999999992E-2</v>
      </c>
      <c r="AY28" s="42">
        <f t="shared" si="1"/>
        <v>-2.6111200000000001</v>
      </c>
      <c r="AZ28" s="42">
        <f t="shared" si="1"/>
        <v>0.64261999999999997</v>
      </c>
      <c r="BA28" s="42">
        <f t="shared" si="1"/>
        <v>2.3799800000000002</v>
      </c>
      <c r="BB28" s="42">
        <f t="shared" si="1"/>
        <v>2.0573999999999999</v>
      </c>
      <c r="BC28" s="42">
        <f t="shared" si="2"/>
        <v>0.54355999999999993</v>
      </c>
      <c r="BD28" s="42">
        <f t="shared" si="2"/>
        <v>1.6230599999999999</v>
      </c>
      <c r="BE28" s="42">
        <f t="shared" si="2"/>
        <v>-7.6199999999999992E-3</v>
      </c>
      <c r="BF28" s="42">
        <f t="shared" si="2"/>
        <v>-2.3418800000000002</v>
      </c>
      <c r="BG28" s="42">
        <f t="shared" si="2"/>
        <v>1.6332199999999999</v>
      </c>
      <c r="BH28" s="42">
        <f t="shared" si="2"/>
        <v>-2.9387799999999999</v>
      </c>
      <c r="BI28" s="42">
        <f t="shared" si="2"/>
        <v>2.4028399999999999</v>
      </c>
      <c r="BJ28" s="42">
        <f t="shared" si="2"/>
        <v>1.36398</v>
      </c>
      <c r="BK28" s="42">
        <f t="shared" si="2"/>
        <v>3.9192199999999997</v>
      </c>
      <c r="BL28" s="42">
        <f t="shared" si="2"/>
        <v>0</v>
      </c>
      <c r="BM28" s="42">
        <f t="shared" si="2"/>
        <v>4.0512999999999995</v>
      </c>
      <c r="BN28" s="42">
        <f t="shared" si="2"/>
        <v>3.1622999999999997</v>
      </c>
      <c r="BO28" s="42">
        <f t="shared" si="2"/>
        <v>0</v>
      </c>
      <c r="BP28" s="42">
        <f t="shared" si="2"/>
        <v>11.798299999999999</v>
      </c>
      <c r="BQ28" s="42">
        <f t="shared" si="2"/>
        <v>0</v>
      </c>
      <c r="BR28" s="42">
        <f t="shared" si="2"/>
        <v>0</v>
      </c>
      <c r="BS28" s="42">
        <f t="shared" si="3"/>
        <v>0</v>
      </c>
      <c r="BT28" s="42">
        <f t="shared" si="3"/>
        <v>0</v>
      </c>
      <c r="BU28" s="42">
        <f t="shared" si="3"/>
        <v>0</v>
      </c>
      <c r="BV28" s="42">
        <f t="shared" si="3"/>
        <v>0</v>
      </c>
    </row>
    <row r="29" spans="1:74">
      <c r="A29" s="1239" t="s">
        <v>652</v>
      </c>
      <c r="B29" s="1240"/>
      <c r="C29" s="147">
        <v>6.9740000000000002</v>
      </c>
      <c r="D29" s="156">
        <v>7.0056000000000003</v>
      </c>
      <c r="E29" s="156">
        <v>7.0098000000000003</v>
      </c>
      <c r="F29" s="156">
        <v>7.0119999999999996</v>
      </c>
      <c r="G29" s="156">
        <v>7.0182000000000002</v>
      </c>
      <c r="H29" s="156">
        <v>6.9957000000000003</v>
      </c>
      <c r="I29" s="156">
        <v>7.0039999999999996</v>
      </c>
      <c r="J29" s="156">
        <v>6.9668000000000001</v>
      </c>
      <c r="K29" s="156">
        <v>6.9935</v>
      </c>
      <c r="L29" s="156">
        <v>7.0130999999999997</v>
      </c>
      <c r="M29" s="156">
        <v>6.9520999999999997</v>
      </c>
      <c r="N29" s="156">
        <v>6.9859999999999998</v>
      </c>
      <c r="O29" s="156">
        <v>7.0109000000000004</v>
      </c>
      <c r="P29" s="156">
        <v>7.0182000000000002</v>
      </c>
      <c r="Q29" s="156">
        <v>6.9808000000000003</v>
      </c>
      <c r="R29" s="156">
        <v>6.9772999999999996</v>
      </c>
      <c r="S29" s="156">
        <v>7.0018000000000002</v>
      </c>
      <c r="T29" s="156">
        <v>6.9901999999999997</v>
      </c>
      <c r="U29" s="156">
        <v>6.9966999999999997</v>
      </c>
      <c r="V29" s="156">
        <v>6.9741999999999997</v>
      </c>
      <c r="W29" s="156">
        <v>6.9833999999999996</v>
      </c>
      <c r="X29" s="156">
        <v>6.9882</v>
      </c>
      <c r="Y29" s="156">
        <v>6.9993999999999996</v>
      </c>
      <c r="Z29" s="156">
        <v>6.9851999999999999</v>
      </c>
      <c r="AA29" s="156">
        <v>6.9961000000000002</v>
      </c>
      <c r="AB29" s="156"/>
      <c r="AC29" s="156">
        <v>6.9494999999999996</v>
      </c>
      <c r="AD29" s="156">
        <v>6.9429999999999996</v>
      </c>
      <c r="AE29" s="156"/>
      <c r="AF29" s="156"/>
      <c r="AG29" s="156"/>
      <c r="AH29" s="156"/>
      <c r="AI29" s="138"/>
      <c r="AJ29" s="138"/>
      <c r="AK29" s="156"/>
      <c r="AL29" s="139"/>
      <c r="AM29" s="41">
        <f t="shared" si="1"/>
        <v>177.1396</v>
      </c>
      <c r="AN29" s="42">
        <f t="shared" si="1"/>
        <v>177.94224</v>
      </c>
      <c r="AO29" s="42">
        <f t="shared" si="1"/>
        <v>178.04892000000001</v>
      </c>
      <c r="AP29" s="42">
        <f t="shared" si="1"/>
        <v>178.10479999999998</v>
      </c>
      <c r="AQ29" s="42">
        <f t="shared" si="1"/>
        <v>178.26228</v>
      </c>
      <c r="AR29" s="42">
        <f t="shared" si="1"/>
        <v>177.69077999999999</v>
      </c>
      <c r="AS29" s="42">
        <f t="shared" si="1"/>
        <v>177.90159999999997</v>
      </c>
      <c r="AT29" s="42">
        <f t="shared" si="1"/>
        <v>176.95671999999999</v>
      </c>
      <c r="AU29" s="42">
        <f t="shared" si="1"/>
        <v>177.63489999999999</v>
      </c>
      <c r="AV29" s="42">
        <f t="shared" si="1"/>
        <v>178.13273999999998</v>
      </c>
      <c r="AW29" s="42">
        <f t="shared" si="1"/>
        <v>176.58333999999999</v>
      </c>
      <c r="AX29" s="42">
        <f t="shared" si="1"/>
        <v>177.44439999999997</v>
      </c>
      <c r="AY29" s="42">
        <f t="shared" si="1"/>
        <v>178.07686000000001</v>
      </c>
      <c r="AZ29" s="42">
        <f t="shared" si="1"/>
        <v>178.26228</v>
      </c>
      <c r="BA29" s="42">
        <f t="shared" si="1"/>
        <v>177.31232</v>
      </c>
      <c r="BB29" s="42">
        <f t="shared" si="1"/>
        <v>177.22341999999998</v>
      </c>
      <c r="BC29" s="42">
        <f t="shared" si="2"/>
        <v>177.84572</v>
      </c>
      <c r="BD29" s="42">
        <f t="shared" si="2"/>
        <v>177.55107999999998</v>
      </c>
      <c r="BE29" s="42">
        <f t="shared" si="2"/>
        <v>177.71617999999998</v>
      </c>
      <c r="BF29" s="42">
        <f t="shared" si="2"/>
        <v>177.14467999999999</v>
      </c>
      <c r="BG29" s="42">
        <f t="shared" si="2"/>
        <v>177.37835999999999</v>
      </c>
      <c r="BH29" s="42">
        <f t="shared" si="2"/>
        <v>177.50027999999998</v>
      </c>
      <c r="BI29" s="42">
        <f t="shared" si="2"/>
        <v>177.78475999999998</v>
      </c>
      <c r="BJ29" s="42">
        <f t="shared" si="2"/>
        <v>177.42407999999998</v>
      </c>
      <c r="BK29" s="42">
        <f t="shared" si="2"/>
        <v>177.70094</v>
      </c>
      <c r="BL29" s="42">
        <f t="shared" si="2"/>
        <v>0</v>
      </c>
      <c r="BM29" s="42">
        <f t="shared" si="2"/>
        <v>176.51729999999998</v>
      </c>
      <c r="BN29" s="42">
        <f t="shared" si="2"/>
        <v>176.35219999999998</v>
      </c>
      <c r="BO29" s="42">
        <f t="shared" si="2"/>
        <v>0</v>
      </c>
      <c r="BP29" s="42">
        <f t="shared" si="2"/>
        <v>0</v>
      </c>
      <c r="BQ29" s="42">
        <f t="shared" si="2"/>
        <v>0</v>
      </c>
      <c r="BR29" s="42">
        <f t="shared" si="2"/>
        <v>0</v>
      </c>
      <c r="BS29" s="42">
        <f t="shared" si="3"/>
        <v>0</v>
      </c>
      <c r="BT29" s="42">
        <f t="shared" si="3"/>
        <v>0</v>
      </c>
      <c r="BU29" s="42">
        <f t="shared" si="3"/>
        <v>0</v>
      </c>
      <c r="BV29" s="42">
        <f t="shared" si="3"/>
        <v>0</v>
      </c>
    </row>
    <row r="30" spans="1:74">
      <c r="A30" s="1239" t="s">
        <v>620</v>
      </c>
      <c r="B30" s="1240"/>
      <c r="C30" s="149">
        <v>1.1000000000000001</v>
      </c>
      <c r="D30" s="157">
        <v>1.05</v>
      </c>
      <c r="E30" s="157">
        <v>1.1000000000000001</v>
      </c>
      <c r="F30" s="157">
        <v>1.05</v>
      </c>
      <c r="G30" s="157">
        <v>1.1000000000000001</v>
      </c>
      <c r="H30" s="157">
        <v>1.1000000000000001</v>
      </c>
      <c r="I30" s="157">
        <v>1.1000000000000001</v>
      </c>
      <c r="J30" s="157">
        <v>1.1000000000000001</v>
      </c>
      <c r="K30" s="157">
        <v>1.1000000000000001</v>
      </c>
      <c r="L30" s="157">
        <v>1.1000000000000001</v>
      </c>
      <c r="M30" s="157">
        <v>1.1000000000000001</v>
      </c>
      <c r="N30" s="157">
        <v>1.1000000000000001</v>
      </c>
      <c r="O30" s="157">
        <v>1.1000000000000001</v>
      </c>
      <c r="P30" s="157">
        <v>1.05</v>
      </c>
      <c r="Q30" s="157">
        <v>1.05</v>
      </c>
      <c r="R30" s="157">
        <v>1.1000000000000001</v>
      </c>
      <c r="S30" s="157">
        <v>1.1000000000000001</v>
      </c>
      <c r="T30" s="157">
        <v>1.1000000000000001</v>
      </c>
      <c r="U30" s="157">
        <v>1.1000000000000001</v>
      </c>
      <c r="V30" s="157">
        <v>1.1000000000000001</v>
      </c>
      <c r="W30" s="157">
        <v>1.1000000000000001</v>
      </c>
      <c r="X30" s="157">
        <v>1.1000000000000001</v>
      </c>
      <c r="Y30" s="157">
        <v>1.05</v>
      </c>
      <c r="Z30" s="157">
        <v>1.1000000000000001</v>
      </c>
      <c r="AA30" s="157">
        <v>1.1000000000000001</v>
      </c>
      <c r="AB30" s="157"/>
      <c r="AC30" s="157">
        <v>1.05</v>
      </c>
      <c r="AD30" s="157">
        <v>1.05</v>
      </c>
      <c r="AE30" s="157"/>
      <c r="AF30" s="157"/>
      <c r="AG30" s="157"/>
      <c r="AH30" s="157"/>
      <c r="AI30" s="21"/>
      <c r="AJ30" s="21"/>
      <c r="AK30" s="157"/>
      <c r="AL30" s="112"/>
      <c r="AM30" s="41">
        <f t="shared" ref="AM30:BV30" si="4">C30</f>
        <v>1.1000000000000001</v>
      </c>
      <c r="AN30" s="42">
        <f t="shared" si="4"/>
        <v>1.05</v>
      </c>
      <c r="AO30" s="42">
        <f t="shared" si="4"/>
        <v>1.1000000000000001</v>
      </c>
      <c r="AP30" s="42">
        <f t="shared" si="4"/>
        <v>1.05</v>
      </c>
      <c r="AQ30" s="42">
        <f t="shared" si="4"/>
        <v>1.1000000000000001</v>
      </c>
      <c r="AR30" s="42">
        <f t="shared" si="4"/>
        <v>1.1000000000000001</v>
      </c>
      <c r="AS30" s="42">
        <f t="shared" si="4"/>
        <v>1.1000000000000001</v>
      </c>
      <c r="AT30" s="42">
        <f t="shared" si="4"/>
        <v>1.1000000000000001</v>
      </c>
      <c r="AU30" s="42">
        <f t="shared" si="4"/>
        <v>1.1000000000000001</v>
      </c>
      <c r="AV30" s="42">
        <f t="shared" si="4"/>
        <v>1.1000000000000001</v>
      </c>
      <c r="AW30" s="42">
        <f t="shared" si="4"/>
        <v>1.1000000000000001</v>
      </c>
      <c r="AX30" s="42">
        <f t="shared" si="4"/>
        <v>1.1000000000000001</v>
      </c>
      <c r="AY30" s="42">
        <f t="shared" si="4"/>
        <v>1.1000000000000001</v>
      </c>
      <c r="AZ30" s="42">
        <f t="shared" si="4"/>
        <v>1.05</v>
      </c>
      <c r="BA30" s="42">
        <f t="shared" si="4"/>
        <v>1.05</v>
      </c>
      <c r="BB30" s="42">
        <f t="shared" si="4"/>
        <v>1.1000000000000001</v>
      </c>
      <c r="BC30" s="42">
        <f t="shared" si="4"/>
        <v>1.1000000000000001</v>
      </c>
      <c r="BD30" s="42">
        <f t="shared" si="4"/>
        <v>1.1000000000000001</v>
      </c>
      <c r="BE30" s="42">
        <f t="shared" si="4"/>
        <v>1.1000000000000001</v>
      </c>
      <c r="BF30" s="42">
        <f t="shared" si="4"/>
        <v>1.1000000000000001</v>
      </c>
      <c r="BG30" s="42">
        <f t="shared" si="4"/>
        <v>1.1000000000000001</v>
      </c>
      <c r="BH30" s="42">
        <f t="shared" si="4"/>
        <v>1.1000000000000001</v>
      </c>
      <c r="BI30" s="42">
        <f t="shared" si="4"/>
        <v>1.05</v>
      </c>
      <c r="BJ30" s="42">
        <f t="shared" si="4"/>
        <v>1.1000000000000001</v>
      </c>
      <c r="BK30" s="42">
        <f t="shared" si="4"/>
        <v>1.1000000000000001</v>
      </c>
      <c r="BL30" s="42">
        <f t="shared" si="4"/>
        <v>0</v>
      </c>
      <c r="BM30" s="42">
        <f t="shared" si="4"/>
        <v>1.05</v>
      </c>
      <c r="BN30" s="42">
        <f t="shared" si="4"/>
        <v>1.05</v>
      </c>
      <c r="BO30" s="42">
        <f t="shared" si="4"/>
        <v>0</v>
      </c>
      <c r="BP30" s="42">
        <f t="shared" si="4"/>
        <v>0</v>
      </c>
      <c r="BQ30" s="42">
        <f t="shared" si="4"/>
        <v>0</v>
      </c>
      <c r="BR30" s="42">
        <f t="shared" si="4"/>
        <v>0</v>
      </c>
      <c r="BS30" s="42">
        <f t="shared" si="4"/>
        <v>0</v>
      </c>
      <c r="BT30" s="42">
        <f t="shared" si="4"/>
        <v>0</v>
      </c>
      <c r="BU30" s="42">
        <f t="shared" si="4"/>
        <v>0</v>
      </c>
      <c r="BV30" s="42">
        <f t="shared" si="4"/>
        <v>0</v>
      </c>
    </row>
    <row r="31" spans="1:74">
      <c r="A31" s="1239" t="s">
        <v>647</v>
      </c>
      <c r="B31" s="1240"/>
      <c r="C31" s="147">
        <v>6.9728000000000003</v>
      </c>
      <c r="D31" s="156">
        <v>7.0204000000000004</v>
      </c>
      <c r="E31" s="156">
        <v>7.0072999999999999</v>
      </c>
      <c r="F31" s="156">
        <v>7.0152000000000001</v>
      </c>
      <c r="G31" s="156">
        <v>7.0136000000000003</v>
      </c>
      <c r="H31" s="156">
        <v>7.0103999999999997</v>
      </c>
      <c r="I31" s="156">
        <v>7.0019999999999998</v>
      </c>
      <c r="J31" s="156">
        <v>6.9696999999999996</v>
      </c>
      <c r="K31" s="156">
        <v>6.9930000000000003</v>
      </c>
      <c r="L31" s="156">
        <v>7.0099</v>
      </c>
      <c r="M31" s="156">
        <v>6.9442000000000004</v>
      </c>
      <c r="N31" s="156">
        <v>7.0054999999999996</v>
      </c>
      <c r="O31" s="156">
        <v>6.9850000000000003</v>
      </c>
      <c r="P31" s="156">
        <v>6.9935</v>
      </c>
      <c r="Q31" s="156">
        <v>6.9935</v>
      </c>
      <c r="R31" s="156">
        <v>7.0110999999999999</v>
      </c>
      <c r="S31" s="156">
        <v>7.0076000000000001</v>
      </c>
      <c r="T31" s="156">
        <v>6.9958</v>
      </c>
      <c r="U31" s="156">
        <v>6.9954999999999998</v>
      </c>
      <c r="V31" s="156">
        <v>6.9763999999999999</v>
      </c>
      <c r="W31" s="156">
        <v>6.9837999999999996</v>
      </c>
      <c r="X31" s="156">
        <v>6.9889000000000001</v>
      </c>
      <c r="Y31" s="156">
        <v>7.0034000000000001</v>
      </c>
      <c r="Z31" s="156">
        <v>6.992</v>
      </c>
      <c r="AA31" s="156">
        <v>6.9969999999999999</v>
      </c>
      <c r="AB31" s="156"/>
      <c r="AC31" s="156">
        <f>AC25</f>
        <v>6.9455</v>
      </c>
      <c r="AD31" s="156">
        <f>AD25</f>
        <v>6.9414999999999996</v>
      </c>
      <c r="AE31" s="156"/>
      <c r="AF31" s="156"/>
      <c r="AG31" s="156"/>
      <c r="AH31" s="156"/>
      <c r="AI31" s="19"/>
      <c r="AJ31" s="19"/>
      <c r="AK31" s="156"/>
      <c r="AL31" s="111"/>
      <c r="AM31" s="41">
        <f t="shared" ref="AM31:BV31" si="5">C31*25.4</f>
        <v>177.10911999999999</v>
      </c>
      <c r="AN31" s="42">
        <f t="shared" si="5"/>
        <v>178.31816000000001</v>
      </c>
      <c r="AO31" s="42">
        <f t="shared" si="5"/>
        <v>177.98541999999998</v>
      </c>
      <c r="AP31" s="42">
        <f t="shared" si="5"/>
        <v>178.18608</v>
      </c>
      <c r="AQ31" s="42">
        <f t="shared" si="5"/>
        <v>178.14544000000001</v>
      </c>
      <c r="AR31" s="42">
        <f t="shared" si="5"/>
        <v>178.06415999999999</v>
      </c>
      <c r="AS31" s="42">
        <f t="shared" si="5"/>
        <v>177.85079999999999</v>
      </c>
      <c r="AT31" s="42">
        <f t="shared" si="5"/>
        <v>177.03037999999998</v>
      </c>
      <c r="AU31" s="42">
        <f t="shared" si="5"/>
        <v>177.62219999999999</v>
      </c>
      <c r="AV31" s="42">
        <f t="shared" si="5"/>
        <v>178.05145999999999</v>
      </c>
      <c r="AW31" s="42">
        <f t="shared" si="5"/>
        <v>176.38267999999999</v>
      </c>
      <c r="AX31" s="42">
        <f t="shared" si="5"/>
        <v>177.93969999999999</v>
      </c>
      <c r="AY31" s="42">
        <f t="shared" si="5"/>
        <v>177.41900000000001</v>
      </c>
      <c r="AZ31" s="42">
        <f t="shared" si="5"/>
        <v>177.63489999999999</v>
      </c>
      <c r="BA31" s="42">
        <f t="shared" si="5"/>
        <v>177.63489999999999</v>
      </c>
      <c r="BB31" s="42">
        <f t="shared" si="5"/>
        <v>178.08193999999997</v>
      </c>
      <c r="BC31" s="42">
        <f t="shared" si="5"/>
        <v>177.99303999999998</v>
      </c>
      <c r="BD31" s="42">
        <f t="shared" si="5"/>
        <v>177.69332</v>
      </c>
      <c r="BE31" s="42">
        <f t="shared" si="5"/>
        <v>177.6857</v>
      </c>
      <c r="BF31" s="42">
        <f t="shared" si="5"/>
        <v>177.20056</v>
      </c>
      <c r="BG31" s="42">
        <f t="shared" si="5"/>
        <v>177.38851999999997</v>
      </c>
      <c r="BH31" s="42">
        <f t="shared" si="5"/>
        <v>177.51805999999999</v>
      </c>
      <c r="BI31" s="42">
        <f t="shared" si="5"/>
        <v>177.88636</v>
      </c>
      <c r="BJ31" s="42">
        <f t="shared" si="5"/>
        <v>177.5968</v>
      </c>
      <c r="BK31" s="42">
        <f t="shared" si="5"/>
        <v>177.72379999999998</v>
      </c>
      <c r="BL31" s="42">
        <f t="shared" si="5"/>
        <v>0</v>
      </c>
      <c r="BM31" s="42">
        <f t="shared" si="5"/>
        <v>176.41569999999999</v>
      </c>
      <c r="BN31" s="42">
        <f t="shared" si="5"/>
        <v>176.31409999999997</v>
      </c>
      <c r="BO31" s="42">
        <f t="shared" si="5"/>
        <v>0</v>
      </c>
      <c r="BP31" s="42">
        <f t="shared" si="5"/>
        <v>0</v>
      </c>
      <c r="BQ31" s="42">
        <f t="shared" si="5"/>
        <v>0</v>
      </c>
      <c r="BR31" s="42">
        <f t="shared" si="5"/>
        <v>0</v>
      </c>
      <c r="BS31" s="42">
        <f t="shared" si="5"/>
        <v>0</v>
      </c>
      <c r="BT31" s="42">
        <f t="shared" si="5"/>
        <v>0</v>
      </c>
      <c r="BU31" s="42">
        <f t="shared" si="5"/>
        <v>0</v>
      </c>
      <c r="BV31" s="42">
        <f t="shared" si="5"/>
        <v>0</v>
      </c>
    </row>
    <row r="32" spans="1:74" ht="13" thickBot="1">
      <c r="A32" s="1245" t="s">
        <v>624</v>
      </c>
      <c r="B32" s="1246"/>
      <c r="C32" s="150">
        <v>64.5</v>
      </c>
      <c r="D32" s="158">
        <v>64.5</v>
      </c>
      <c r="E32" s="158">
        <v>64.599999999999994</v>
      </c>
      <c r="F32" s="158">
        <v>64.599999999999994</v>
      </c>
      <c r="G32" s="158">
        <v>64.5</v>
      </c>
      <c r="H32" s="158">
        <v>64.5</v>
      </c>
      <c r="I32" s="158">
        <v>64.8</v>
      </c>
      <c r="J32" s="158">
        <v>64.400000000000006</v>
      </c>
      <c r="K32" s="158">
        <v>64.8</v>
      </c>
      <c r="L32" s="158">
        <v>64.599999999999994</v>
      </c>
      <c r="M32" s="158">
        <v>64.8</v>
      </c>
      <c r="N32" s="158">
        <v>64.7</v>
      </c>
      <c r="O32" s="158">
        <v>64.2</v>
      </c>
      <c r="P32" s="158">
        <v>64.7</v>
      </c>
      <c r="Q32" s="158">
        <v>64.599999999999994</v>
      </c>
      <c r="R32" s="158">
        <v>64.5</v>
      </c>
      <c r="S32" s="158">
        <v>64.7</v>
      </c>
      <c r="T32" s="158">
        <v>64.7</v>
      </c>
      <c r="U32" s="158">
        <v>64.7</v>
      </c>
      <c r="V32" s="158">
        <v>64.5</v>
      </c>
      <c r="W32" s="158">
        <v>64.5</v>
      </c>
      <c r="X32" s="158">
        <v>64.3</v>
      </c>
      <c r="Y32" s="158">
        <v>64.7</v>
      </c>
      <c r="Z32" s="158">
        <v>64.599999999999994</v>
      </c>
      <c r="AA32" s="158">
        <v>64.8</v>
      </c>
      <c r="AB32" s="158"/>
      <c r="AC32" s="158"/>
      <c r="AD32" s="158"/>
      <c r="AE32" s="158"/>
      <c r="AF32" s="158"/>
      <c r="AG32" s="158"/>
      <c r="AH32" s="158"/>
      <c r="AI32" s="122"/>
      <c r="AJ32" s="122"/>
      <c r="AK32" s="122"/>
      <c r="AL32" s="123"/>
      <c r="AM32" s="44">
        <f t="shared" ref="AM32:BV32" si="6">C32</f>
        <v>64.5</v>
      </c>
      <c r="AN32" s="45">
        <f t="shared" si="6"/>
        <v>64.5</v>
      </c>
      <c r="AO32" s="45">
        <f t="shared" si="6"/>
        <v>64.599999999999994</v>
      </c>
      <c r="AP32" s="45">
        <f t="shared" si="6"/>
        <v>64.599999999999994</v>
      </c>
      <c r="AQ32" s="45">
        <f t="shared" si="6"/>
        <v>64.5</v>
      </c>
      <c r="AR32" s="45">
        <f t="shared" si="6"/>
        <v>64.5</v>
      </c>
      <c r="AS32" s="45">
        <f t="shared" si="6"/>
        <v>64.8</v>
      </c>
      <c r="AT32" s="45">
        <f t="shared" si="6"/>
        <v>64.400000000000006</v>
      </c>
      <c r="AU32" s="45">
        <f t="shared" si="6"/>
        <v>64.8</v>
      </c>
      <c r="AV32" s="45">
        <f t="shared" si="6"/>
        <v>64.599999999999994</v>
      </c>
      <c r="AW32" s="45">
        <f t="shared" si="6"/>
        <v>64.8</v>
      </c>
      <c r="AX32" s="45">
        <f t="shared" si="6"/>
        <v>64.7</v>
      </c>
      <c r="AY32" s="45">
        <f t="shared" si="6"/>
        <v>64.2</v>
      </c>
      <c r="AZ32" s="45">
        <f t="shared" si="6"/>
        <v>64.7</v>
      </c>
      <c r="BA32" s="45">
        <f t="shared" si="6"/>
        <v>64.599999999999994</v>
      </c>
      <c r="BB32" s="45">
        <f t="shared" si="6"/>
        <v>64.5</v>
      </c>
      <c r="BC32" s="45">
        <f t="shared" si="6"/>
        <v>64.7</v>
      </c>
      <c r="BD32" s="45">
        <f t="shared" si="6"/>
        <v>64.7</v>
      </c>
      <c r="BE32" s="45">
        <f t="shared" si="6"/>
        <v>64.7</v>
      </c>
      <c r="BF32" s="45">
        <f t="shared" si="6"/>
        <v>64.5</v>
      </c>
      <c r="BG32" s="45">
        <f t="shared" si="6"/>
        <v>64.5</v>
      </c>
      <c r="BH32" s="45">
        <f t="shared" si="6"/>
        <v>64.3</v>
      </c>
      <c r="BI32" s="45">
        <f t="shared" si="6"/>
        <v>64.7</v>
      </c>
      <c r="BJ32" s="45">
        <f t="shared" si="6"/>
        <v>64.599999999999994</v>
      </c>
      <c r="BK32" s="45">
        <f t="shared" si="6"/>
        <v>64.8</v>
      </c>
      <c r="BL32" s="45">
        <f t="shared" si="6"/>
        <v>0</v>
      </c>
      <c r="BM32" s="45">
        <f t="shared" si="6"/>
        <v>0</v>
      </c>
      <c r="BN32" s="45">
        <f t="shared" si="6"/>
        <v>0</v>
      </c>
      <c r="BO32" s="45">
        <f t="shared" si="6"/>
        <v>0</v>
      </c>
      <c r="BP32" s="45">
        <f t="shared" si="6"/>
        <v>0</v>
      </c>
      <c r="BQ32" s="45">
        <f t="shared" si="6"/>
        <v>0</v>
      </c>
      <c r="BR32" s="45">
        <f t="shared" si="6"/>
        <v>0</v>
      </c>
      <c r="BS32" s="45">
        <f t="shared" si="6"/>
        <v>0</v>
      </c>
      <c r="BT32" s="45">
        <f t="shared" si="6"/>
        <v>0</v>
      </c>
      <c r="BU32" s="45">
        <f t="shared" si="6"/>
        <v>0</v>
      </c>
      <c r="BV32" s="45">
        <f t="shared" si="6"/>
        <v>0</v>
      </c>
    </row>
    <row r="33" spans="1:75" ht="13" thickBot="1">
      <c r="A33" s="1247"/>
      <c r="B33" s="1248"/>
      <c r="C33" s="25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7"/>
      <c r="AM33" s="113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5"/>
    </row>
    <row r="34" spans="1:75">
      <c r="A34" s="1241" t="s">
        <v>623</v>
      </c>
      <c r="B34" s="1249"/>
      <c r="C34" s="47">
        <f>ABS(C25-AVERAGE(C26,C28))</f>
        <v>7.0425000000000004</v>
      </c>
      <c r="D34" s="47">
        <f t="shared" ref="D34:AL34" si="7">ABS(D25-AVERAGE(D26,D28))</f>
        <v>7.0121500000000001</v>
      </c>
      <c r="E34" s="47">
        <f t="shared" si="7"/>
        <v>6.9717000000000002</v>
      </c>
      <c r="F34" s="47">
        <f t="shared" si="7"/>
        <v>7.0202499999999999</v>
      </c>
      <c r="G34" s="47">
        <f t="shared" si="7"/>
        <v>7.0304500000000001</v>
      </c>
      <c r="H34" s="47">
        <f t="shared" si="7"/>
        <v>7.1362499999999995</v>
      </c>
      <c r="I34" s="47">
        <f t="shared" si="7"/>
        <v>6.9440999999999997</v>
      </c>
      <c r="J34" s="47">
        <f t="shared" si="7"/>
        <v>7.0484499999999999</v>
      </c>
      <c r="K34" s="47">
        <f t="shared" si="7"/>
        <v>6.8362500000000006</v>
      </c>
      <c r="L34" s="47">
        <f t="shared" si="7"/>
        <v>6.9706000000000001</v>
      </c>
      <c r="M34" s="47">
        <f t="shared" si="7"/>
        <v>6.9192500000000008</v>
      </c>
      <c r="N34" s="47">
        <f t="shared" si="7"/>
        <v>7.0093499999999995</v>
      </c>
      <c r="O34" s="47">
        <f t="shared" si="7"/>
        <v>7.0904500000000006</v>
      </c>
      <c r="P34" s="47">
        <f t="shared" si="7"/>
        <v>6.9592499999999999</v>
      </c>
      <c r="Q34" s="47">
        <f t="shared" si="7"/>
        <v>6.8949999999999996</v>
      </c>
      <c r="R34" s="47">
        <f t="shared" si="7"/>
        <v>6.9278500000000003</v>
      </c>
      <c r="S34" s="47">
        <f t="shared" si="7"/>
        <v>6.9747000000000003</v>
      </c>
      <c r="T34" s="47">
        <f t="shared" si="7"/>
        <v>6.9307499999999997</v>
      </c>
      <c r="U34" s="47">
        <f t="shared" si="7"/>
        <v>6.9984500000000001</v>
      </c>
      <c r="V34" s="47">
        <f t="shared" si="7"/>
        <v>7.0774499999999998</v>
      </c>
      <c r="W34" s="47">
        <f t="shared" si="7"/>
        <v>6.9162999999999997</v>
      </c>
      <c r="X34" s="47">
        <f t="shared" si="7"/>
        <v>7.0917000000000003</v>
      </c>
      <c r="Y34" s="47">
        <f t="shared" si="7"/>
        <v>6.9184999999999999</v>
      </c>
      <c r="Z34" s="47">
        <f t="shared" si="7"/>
        <v>6.9421999999999997</v>
      </c>
      <c r="AA34" s="47">
        <f t="shared" si="7"/>
        <v>6.8459500000000002</v>
      </c>
      <c r="AB34" s="47" t="e">
        <f t="shared" si="7"/>
        <v>#DIV/0!</v>
      </c>
      <c r="AC34" s="47">
        <f t="shared" si="7"/>
        <v>6.7885</v>
      </c>
      <c r="AD34" s="47">
        <f t="shared" si="7"/>
        <v>6.8104999999999993</v>
      </c>
      <c r="AE34" s="47">
        <f t="shared" si="7"/>
        <v>6.7404999999999999</v>
      </c>
      <c r="AF34" s="47">
        <f t="shared" si="7"/>
        <v>6.6411499999999997</v>
      </c>
      <c r="AG34" s="47" t="e">
        <f t="shared" si="7"/>
        <v>#DIV/0!</v>
      </c>
      <c r="AH34" s="47" t="e">
        <f t="shared" si="7"/>
        <v>#DIV/0!</v>
      </c>
      <c r="AI34" s="47" t="e">
        <f t="shared" si="7"/>
        <v>#DIV/0!</v>
      </c>
      <c r="AJ34" s="47" t="e">
        <f t="shared" si="7"/>
        <v>#DIV/0!</v>
      </c>
      <c r="AK34" s="47" t="e">
        <f t="shared" si="7"/>
        <v>#DIV/0!</v>
      </c>
      <c r="AL34" s="47" t="e">
        <f t="shared" si="7"/>
        <v>#DIV/0!</v>
      </c>
      <c r="AM34" s="84">
        <f t="shared" ref="AM34:BB38" si="8">C34*25.4</f>
        <v>178.87950000000001</v>
      </c>
      <c r="AN34" s="48">
        <f t="shared" si="8"/>
        <v>178.10861</v>
      </c>
      <c r="AO34" s="48">
        <f t="shared" si="8"/>
        <v>177.08117999999999</v>
      </c>
      <c r="AP34" s="48">
        <f t="shared" si="8"/>
        <v>178.31434999999999</v>
      </c>
      <c r="AQ34" s="48">
        <f t="shared" si="8"/>
        <v>178.57343</v>
      </c>
      <c r="AR34" s="48">
        <f t="shared" si="8"/>
        <v>181.26074999999997</v>
      </c>
      <c r="AS34" s="48">
        <f t="shared" si="8"/>
        <v>176.38013999999998</v>
      </c>
      <c r="AT34" s="48">
        <f t="shared" si="8"/>
        <v>179.03062999999997</v>
      </c>
      <c r="AU34" s="48">
        <f t="shared" si="8"/>
        <v>173.64075</v>
      </c>
      <c r="AV34" s="48">
        <f t="shared" si="8"/>
        <v>177.05323999999999</v>
      </c>
      <c r="AW34" s="48">
        <f t="shared" si="8"/>
        <v>175.74895000000001</v>
      </c>
      <c r="AX34" s="48">
        <f t="shared" si="8"/>
        <v>178.03748999999999</v>
      </c>
      <c r="AY34" s="48">
        <f t="shared" si="8"/>
        <v>180.09743</v>
      </c>
      <c r="AZ34" s="48">
        <f t="shared" si="8"/>
        <v>176.76495</v>
      </c>
      <c r="BA34" s="48">
        <f t="shared" si="8"/>
        <v>175.13299999999998</v>
      </c>
      <c r="BB34" s="48">
        <f t="shared" si="8"/>
        <v>175.96738999999999</v>
      </c>
      <c r="BC34" s="48">
        <f t="shared" ref="BC34:BR38" si="9">S34*25.4</f>
        <v>177.15737999999999</v>
      </c>
      <c r="BD34" s="48">
        <f t="shared" si="9"/>
        <v>176.04104999999998</v>
      </c>
      <c r="BE34" s="48">
        <f t="shared" si="9"/>
        <v>177.76062999999999</v>
      </c>
      <c r="BF34" s="48">
        <f t="shared" si="9"/>
        <v>179.76722999999998</v>
      </c>
      <c r="BG34" s="48">
        <f t="shared" si="9"/>
        <v>175.67401999999998</v>
      </c>
      <c r="BH34" s="48">
        <f t="shared" si="9"/>
        <v>180.12917999999999</v>
      </c>
      <c r="BI34" s="48">
        <f t="shared" si="9"/>
        <v>175.72989999999999</v>
      </c>
      <c r="BJ34" s="48">
        <f t="shared" si="9"/>
        <v>176.33187999999998</v>
      </c>
      <c r="BK34" s="48">
        <f t="shared" si="9"/>
        <v>173.88712999999998</v>
      </c>
      <c r="BL34" s="48" t="e">
        <f t="shared" si="9"/>
        <v>#DIV/0!</v>
      </c>
      <c r="BM34" s="48">
        <f t="shared" si="9"/>
        <v>172.42789999999999</v>
      </c>
      <c r="BN34" s="48">
        <f t="shared" si="9"/>
        <v>172.98669999999998</v>
      </c>
      <c r="BO34" s="48">
        <f t="shared" si="9"/>
        <v>171.20869999999999</v>
      </c>
      <c r="BP34" s="48">
        <f t="shared" si="9"/>
        <v>168.68520999999998</v>
      </c>
      <c r="BQ34" s="48" t="e">
        <f t="shared" si="9"/>
        <v>#DIV/0!</v>
      </c>
      <c r="BR34" s="48" t="e">
        <f t="shared" si="9"/>
        <v>#DIV/0!</v>
      </c>
      <c r="BS34" s="48" t="e">
        <f t="shared" ref="BQ34:BV38" si="10">AI34*25.4</f>
        <v>#DIV/0!</v>
      </c>
      <c r="BT34" s="48" t="e">
        <f t="shared" si="10"/>
        <v>#DIV/0!</v>
      </c>
      <c r="BU34" s="48" t="e">
        <f t="shared" si="10"/>
        <v>#DIV/0!</v>
      </c>
      <c r="BV34" s="48" t="e">
        <f t="shared" si="10"/>
        <v>#DIV/0!</v>
      </c>
    </row>
    <row r="35" spans="1:75">
      <c r="A35" s="1239" t="s">
        <v>460</v>
      </c>
      <c r="B35" s="1250"/>
      <c r="C35" s="50">
        <f>C25-C27</f>
        <v>-1.3799999999999812E-2</v>
      </c>
      <c r="D35" s="50">
        <f t="shared" ref="D35:AL35" si="11">D25-D27</f>
        <v>9.3000000000005301E-3</v>
      </c>
      <c r="E35" s="50">
        <f t="shared" si="11"/>
        <v>-2.2999999999999687E-3</v>
      </c>
      <c r="F35" s="50">
        <f t="shared" si="11"/>
        <v>3.7000000000002586E-3</v>
      </c>
      <c r="G35" s="50">
        <f t="shared" si="11"/>
        <v>1.000000000000334E-3</v>
      </c>
      <c r="H35" s="50">
        <f t="shared" si="11"/>
        <v>2.3999999999997357E-3</v>
      </c>
      <c r="I35" s="50">
        <f t="shared" si="11"/>
        <v>6.1999999999997613E-3</v>
      </c>
      <c r="J35" s="50">
        <f t="shared" si="11"/>
        <v>5.4999999999996163E-3</v>
      </c>
      <c r="K35" s="50">
        <f t="shared" si="11"/>
        <v>-5.7000000000000384E-3</v>
      </c>
      <c r="L35" s="50">
        <f t="shared" si="11"/>
        <v>-6.0000000000037801E-4</v>
      </c>
      <c r="M35" s="50">
        <f t="shared" si="11"/>
        <v>-2.8399999999999537E-2</v>
      </c>
      <c r="N35" s="50">
        <f t="shared" si="11"/>
        <v>1.5299999999999869E-2</v>
      </c>
      <c r="O35" s="50">
        <f t="shared" si="11"/>
        <v>7.0000000000014495E-4</v>
      </c>
      <c r="P35" s="50">
        <f t="shared" si="11"/>
        <v>-3.8000000000000256E-3</v>
      </c>
      <c r="Q35" s="50">
        <f t="shared" si="11"/>
        <v>-4.8000000000003595E-3</v>
      </c>
      <c r="R35" s="50">
        <f t="shared" si="11"/>
        <v>1.3200000000000323E-2</v>
      </c>
      <c r="S35" s="50">
        <f t="shared" si="11"/>
        <v>7.2000000000000952E-3</v>
      </c>
      <c r="T35" s="50">
        <f t="shared" si="11"/>
        <v>6.9999999999996732E-3</v>
      </c>
      <c r="U35" s="50">
        <f t="shared" si="11"/>
        <v>-5.0000000000061107E-4</v>
      </c>
      <c r="V35" s="50">
        <f t="shared" si="11"/>
        <v>0</v>
      </c>
      <c r="W35" s="50">
        <f t="shared" si="11"/>
        <v>-1.000000000000334E-3</v>
      </c>
      <c r="X35" s="50">
        <f t="shared" si="11"/>
        <v>-1.1999999999998678E-3</v>
      </c>
      <c r="Y35" s="50">
        <f t="shared" si="11"/>
        <v>8.6000000000003851E-3</v>
      </c>
      <c r="Z35" s="50">
        <f t="shared" si="11"/>
        <v>7.6000000000000512E-3</v>
      </c>
      <c r="AA35" s="50">
        <f t="shared" si="11"/>
        <v>1.1000000000001009E-3</v>
      </c>
      <c r="AB35" s="50">
        <f t="shared" si="11"/>
        <v>0</v>
      </c>
      <c r="AC35" s="50">
        <f t="shared" si="11"/>
        <v>4.9999999999972289E-4</v>
      </c>
      <c r="AD35" s="50">
        <f t="shared" si="11"/>
        <v>-2.5000000000003908E-3</v>
      </c>
      <c r="AE35" s="50">
        <f t="shared" si="11"/>
        <v>-5.5000000000005045E-3</v>
      </c>
      <c r="AF35" s="50">
        <f t="shared" si="11"/>
        <v>-1.1000000000001009E-3</v>
      </c>
      <c r="AG35" s="50">
        <f t="shared" si="11"/>
        <v>0</v>
      </c>
      <c r="AH35" s="50">
        <f t="shared" si="11"/>
        <v>0</v>
      </c>
      <c r="AI35" s="50">
        <f t="shared" si="11"/>
        <v>0</v>
      </c>
      <c r="AJ35" s="50">
        <f t="shared" si="11"/>
        <v>0</v>
      </c>
      <c r="AK35" s="50">
        <f t="shared" si="11"/>
        <v>0</v>
      </c>
      <c r="AL35" s="50">
        <f t="shared" si="11"/>
        <v>0</v>
      </c>
      <c r="AM35" s="85">
        <f t="shared" si="8"/>
        <v>-0.35051999999999522</v>
      </c>
      <c r="AN35" s="51">
        <f t="shared" si="8"/>
        <v>0.23622000000001345</v>
      </c>
      <c r="AO35" s="51">
        <f t="shared" si="8"/>
        <v>-5.8419999999999202E-2</v>
      </c>
      <c r="AP35" s="51">
        <f t="shared" si="8"/>
        <v>9.3980000000006558E-2</v>
      </c>
      <c r="AQ35" s="51">
        <f t="shared" si="8"/>
        <v>2.5400000000008482E-2</v>
      </c>
      <c r="AR35" s="51">
        <f t="shared" si="8"/>
        <v>6.0959999999993283E-2</v>
      </c>
      <c r="AS35" s="51">
        <f t="shared" si="8"/>
        <v>0.15747999999999393</v>
      </c>
      <c r="AT35" s="51">
        <f t="shared" si="8"/>
        <v>0.13969999999999025</v>
      </c>
      <c r="AU35" s="51">
        <f t="shared" si="8"/>
        <v>-0.14478000000000096</v>
      </c>
      <c r="AV35" s="51">
        <f t="shared" si="8"/>
        <v>-1.52400000000096E-2</v>
      </c>
      <c r="AW35" s="51">
        <f t="shared" si="8"/>
        <v>-0.72135999999998823</v>
      </c>
      <c r="AX35" s="51">
        <f t="shared" si="8"/>
        <v>0.38861999999999663</v>
      </c>
      <c r="AY35" s="51">
        <f t="shared" si="8"/>
        <v>1.7780000000003682E-2</v>
      </c>
      <c r="AZ35" s="51">
        <f t="shared" si="8"/>
        <v>-9.6520000000000647E-2</v>
      </c>
      <c r="BA35" s="51">
        <f t="shared" si="8"/>
        <v>-0.12192000000000913</v>
      </c>
      <c r="BB35" s="51">
        <f t="shared" si="8"/>
        <v>0.33528000000000818</v>
      </c>
      <c r="BC35" s="51">
        <f t="shared" si="9"/>
        <v>0.1828800000000024</v>
      </c>
      <c r="BD35" s="51">
        <f t="shared" si="9"/>
        <v>0.17779999999999169</v>
      </c>
      <c r="BE35" s="51">
        <f t="shared" si="9"/>
        <v>-1.270000000001552E-2</v>
      </c>
      <c r="BF35" s="51">
        <f t="shared" si="9"/>
        <v>0</v>
      </c>
      <c r="BG35" s="51">
        <f t="shared" si="9"/>
        <v>-2.5400000000008482E-2</v>
      </c>
      <c r="BH35" s="51">
        <f t="shared" si="9"/>
        <v>-3.0479999999996642E-2</v>
      </c>
      <c r="BI35" s="51">
        <f t="shared" si="9"/>
        <v>0.21844000000000977</v>
      </c>
      <c r="BJ35" s="51">
        <f t="shared" si="9"/>
        <v>0.19304000000000129</v>
      </c>
      <c r="BK35" s="51">
        <f t="shared" si="9"/>
        <v>2.794000000000256E-2</v>
      </c>
      <c r="BL35" s="51">
        <f t="shared" si="9"/>
        <v>0</v>
      </c>
      <c r="BM35" s="51">
        <f t="shared" si="9"/>
        <v>1.269999999999296E-2</v>
      </c>
      <c r="BN35" s="51">
        <f t="shared" si="9"/>
        <v>-6.3500000000009924E-2</v>
      </c>
      <c r="BO35" s="51">
        <f t="shared" si="9"/>
        <v>-0.13970000000001281</v>
      </c>
      <c r="BP35" s="51">
        <f t="shared" si="9"/>
        <v>-2.794000000000256E-2</v>
      </c>
      <c r="BQ35" s="51">
        <f t="shared" si="10"/>
        <v>0</v>
      </c>
      <c r="BR35" s="51">
        <f t="shared" si="10"/>
        <v>0</v>
      </c>
      <c r="BS35" s="51">
        <f t="shared" si="10"/>
        <v>0</v>
      </c>
      <c r="BT35" s="51">
        <f t="shared" si="10"/>
        <v>0</v>
      </c>
      <c r="BU35" s="51">
        <f t="shared" si="10"/>
        <v>0</v>
      </c>
      <c r="BV35" s="51">
        <f t="shared" si="10"/>
        <v>0</v>
      </c>
    </row>
    <row r="36" spans="1:75">
      <c r="A36" s="1239" t="s">
        <v>461</v>
      </c>
      <c r="B36" s="1250"/>
      <c r="C36" s="50">
        <f>C27-C29</f>
        <v>1.2599999999999945E-2</v>
      </c>
      <c r="D36" s="50">
        <f t="shared" ref="D36:AL36" si="12">D27-D29</f>
        <v>5.4999999999996163E-3</v>
      </c>
      <c r="E36" s="50">
        <f t="shared" si="12"/>
        <v>-2.0000000000042206E-4</v>
      </c>
      <c r="F36" s="50">
        <f t="shared" si="12"/>
        <v>-4.9999999999972289E-4</v>
      </c>
      <c r="G36" s="50">
        <f t="shared" si="12"/>
        <v>-5.6000000000002714E-3</v>
      </c>
      <c r="H36" s="50">
        <f t="shared" si="12"/>
        <v>1.2299999999999756E-2</v>
      </c>
      <c r="I36" s="50">
        <f t="shared" si="12"/>
        <v>-8.199999999999541E-3</v>
      </c>
      <c r="J36" s="50">
        <f t="shared" si="12"/>
        <v>-2.6000000000001577E-3</v>
      </c>
      <c r="K36" s="50">
        <f t="shared" si="12"/>
        <v>5.2000000000003155E-3</v>
      </c>
      <c r="L36" s="50">
        <f t="shared" si="12"/>
        <v>-2.5999999999992696E-3</v>
      </c>
      <c r="M36" s="50">
        <f t="shared" si="12"/>
        <v>2.0500000000000185E-2</v>
      </c>
      <c r="N36" s="50">
        <f t="shared" si="12"/>
        <v>4.1999999999999815E-3</v>
      </c>
      <c r="O36" s="50">
        <f t="shared" si="12"/>
        <v>-2.6600000000000179E-2</v>
      </c>
      <c r="P36" s="50">
        <f t="shared" si="12"/>
        <v>-2.0900000000000141E-2</v>
      </c>
      <c r="Q36" s="50">
        <f t="shared" si="12"/>
        <v>1.9199999999999662E-2</v>
      </c>
      <c r="R36" s="50">
        <f t="shared" si="12"/>
        <v>2.0599999999999952E-2</v>
      </c>
      <c r="S36" s="50">
        <f t="shared" si="12"/>
        <v>-1.4000000000002899E-3</v>
      </c>
      <c r="T36" s="50">
        <f t="shared" si="12"/>
        <v>-1.3999999999994017E-3</v>
      </c>
      <c r="U36" s="50">
        <f t="shared" si="12"/>
        <v>-6.9999999999925677E-4</v>
      </c>
      <c r="V36" s="50">
        <f t="shared" si="12"/>
        <v>2.2000000000002018E-3</v>
      </c>
      <c r="W36" s="50">
        <f t="shared" si="12"/>
        <v>1.4000000000002899E-3</v>
      </c>
      <c r="X36" s="50">
        <f t="shared" si="12"/>
        <v>1.9000000000000128E-3</v>
      </c>
      <c r="Y36" s="50">
        <f t="shared" si="12"/>
        <v>-4.5999999999999375E-3</v>
      </c>
      <c r="Z36" s="50">
        <f t="shared" si="12"/>
        <v>-7.9999999999991189E-4</v>
      </c>
      <c r="AA36" s="50">
        <f t="shared" si="12"/>
        <v>-2.0000000000042206E-4</v>
      </c>
      <c r="AB36" s="50">
        <f t="shared" si="12"/>
        <v>0</v>
      </c>
      <c r="AC36" s="50">
        <f t="shared" si="12"/>
        <v>-4.4999999999992824E-3</v>
      </c>
      <c r="AD36" s="50">
        <f t="shared" si="12"/>
        <v>1.000000000000334E-3</v>
      </c>
      <c r="AE36" s="50">
        <f t="shared" si="12"/>
        <v>7.0090000000000003</v>
      </c>
      <c r="AF36" s="50">
        <f t="shared" si="12"/>
        <v>7.1070000000000002</v>
      </c>
      <c r="AG36" s="50">
        <f t="shared" si="12"/>
        <v>0</v>
      </c>
      <c r="AH36" s="50">
        <f t="shared" si="12"/>
        <v>0</v>
      </c>
      <c r="AI36" s="50">
        <f t="shared" si="12"/>
        <v>0</v>
      </c>
      <c r="AJ36" s="50">
        <f t="shared" si="12"/>
        <v>0</v>
      </c>
      <c r="AK36" s="50">
        <f t="shared" si="12"/>
        <v>0</v>
      </c>
      <c r="AL36" s="50">
        <f t="shared" si="12"/>
        <v>0</v>
      </c>
      <c r="AM36" s="85">
        <f t="shared" si="8"/>
        <v>0.32003999999999855</v>
      </c>
      <c r="AN36" s="51">
        <f t="shared" si="8"/>
        <v>0.13969999999999025</v>
      </c>
      <c r="AO36" s="51">
        <f t="shared" si="8"/>
        <v>-5.08000000001072E-3</v>
      </c>
      <c r="AP36" s="51">
        <f t="shared" si="8"/>
        <v>-1.269999999999296E-2</v>
      </c>
      <c r="AQ36" s="51">
        <f t="shared" si="8"/>
        <v>-0.14224000000000689</v>
      </c>
      <c r="AR36" s="51">
        <f t="shared" si="8"/>
        <v>0.31241999999999376</v>
      </c>
      <c r="AS36" s="51">
        <f t="shared" si="8"/>
        <v>-0.20827999999998834</v>
      </c>
      <c r="AT36" s="51">
        <f t="shared" si="8"/>
        <v>-6.6040000000003998E-2</v>
      </c>
      <c r="AU36" s="51">
        <f t="shared" si="8"/>
        <v>0.132080000000008</v>
      </c>
      <c r="AV36" s="51">
        <f t="shared" si="8"/>
        <v>-6.6039999999981447E-2</v>
      </c>
      <c r="AW36" s="51">
        <f t="shared" si="8"/>
        <v>0.52070000000000471</v>
      </c>
      <c r="AX36" s="51">
        <f t="shared" si="8"/>
        <v>0.10667999999999953</v>
      </c>
      <c r="AY36" s="51">
        <f t="shared" si="8"/>
        <v>-0.67564000000000446</v>
      </c>
      <c r="AZ36" s="51">
        <f t="shared" si="8"/>
        <v>-0.53086000000000355</v>
      </c>
      <c r="BA36" s="51">
        <f t="shared" si="8"/>
        <v>0.4876799999999914</v>
      </c>
      <c r="BB36" s="51">
        <f t="shared" si="8"/>
        <v>0.52323999999999871</v>
      </c>
      <c r="BC36" s="51">
        <f t="shared" si="9"/>
        <v>-3.5560000000007363E-2</v>
      </c>
      <c r="BD36" s="51">
        <f t="shared" si="9"/>
        <v>-3.5559999999984805E-2</v>
      </c>
      <c r="BE36" s="51">
        <f t="shared" si="9"/>
        <v>-1.777999999998112E-2</v>
      </c>
      <c r="BF36" s="51">
        <f t="shared" si="9"/>
        <v>5.588000000000512E-2</v>
      </c>
      <c r="BG36" s="51">
        <f t="shared" si="9"/>
        <v>3.5560000000007363E-2</v>
      </c>
      <c r="BH36" s="51">
        <f t="shared" si="9"/>
        <v>4.8260000000000323E-2</v>
      </c>
      <c r="BI36" s="51">
        <f t="shared" si="9"/>
        <v>-0.1168399999999984</v>
      </c>
      <c r="BJ36" s="51">
        <f t="shared" si="9"/>
        <v>-2.031999999999776E-2</v>
      </c>
      <c r="BK36" s="51">
        <f t="shared" si="9"/>
        <v>-5.08000000001072E-3</v>
      </c>
      <c r="BL36" s="51">
        <f t="shared" si="9"/>
        <v>0</v>
      </c>
      <c r="BM36" s="51">
        <f t="shared" si="9"/>
        <v>-0.11429999999998176</v>
      </c>
      <c r="BN36" s="51">
        <f t="shared" si="9"/>
        <v>2.5400000000008482E-2</v>
      </c>
      <c r="BO36" s="51">
        <f t="shared" si="9"/>
        <v>178.02860000000001</v>
      </c>
      <c r="BP36" s="51">
        <f t="shared" si="9"/>
        <v>180.51779999999999</v>
      </c>
      <c r="BQ36" s="51">
        <f t="shared" si="10"/>
        <v>0</v>
      </c>
      <c r="BR36" s="51">
        <f t="shared" si="10"/>
        <v>0</v>
      </c>
      <c r="BS36" s="51">
        <f t="shared" si="10"/>
        <v>0</v>
      </c>
      <c r="BT36" s="51">
        <f t="shared" si="10"/>
        <v>0</v>
      </c>
      <c r="BU36" s="51">
        <f t="shared" si="10"/>
        <v>0</v>
      </c>
      <c r="BV36" s="51">
        <f t="shared" si="10"/>
        <v>0</v>
      </c>
    </row>
    <row r="37" spans="1:75">
      <c r="A37" s="1239" t="s">
        <v>585</v>
      </c>
      <c r="B37" s="1250"/>
      <c r="C37" s="124">
        <f>C31-C34</f>
        <v>-6.9700000000000095E-2</v>
      </c>
      <c r="D37" s="124">
        <f t="shared" ref="D37:AL37" si="13">D31-D34</f>
        <v>8.2500000000003126E-3</v>
      </c>
      <c r="E37" s="124">
        <f t="shared" si="13"/>
        <v>3.5599999999999632E-2</v>
      </c>
      <c r="F37" s="124">
        <f t="shared" si="13"/>
        <v>-5.0499999999997769E-3</v>
      </c>
      <c r="G37" s="124">
        <f t="shared" si="13"/>
        <v>-1.684999999999981E-2</v>
      </c>
      <c r="H37" s="124">
        <f t="shared" si="13"/>
        <v>-0.1258499999999998</v>
      </c>
      <c r="I37" s="124">
        <f t="shared" si="13"/>
        <v>5.7900000000000063E-2</v>
      </c>
      <c r="J37" s="124">
        <f t="shared" si="13"/>
        <v>-7.875000000000032E-2</v>
      </c>
      <c r="K37" s="124">
        <f t="shared" si="13"/>
        <v>0.15674999999999972</v>
      </c>
      <c r="L37" s="124">
        <f t="shared" si="13"/>
        <v>3.9299999999999891E-2</v>
      </c>
      <c r="M37" s="124">
        <f t="shared" si="13"/>
        <v>2.4949999999999584E-2</v>
      </c>
      <c r="N37" s="124">
        <f t="shared" si="13"/>
        <v>-3.8499999999999091E-3</v>
      </c>
      <c r="O37" s="124">
        <f t="shared" si="13"/>
        <v>-0.10545000000000027</v>
      </c>
      <c r="P37" s="124">
        <f t="shared" si="13"/>
        <v>3.4250000000000114E-2</v>
      </c>
      <c r="Q37" s="124">
        <f t="shared" si="13"/>
        <v>9.8500000000000476E-2</v>
      </c>
      <c r="R37" s="124">
        <f t="shared" si="13"/>
        <v>8.3249999999999602E-2</v>
      </c>
      <c r="S37" s="124">
        <f t="shared" si="13"/>
        <v>3.2899999999999707E-2</v>
      </c>
      <c r="T37" s="124">
        <f t="shared" si="13"/>
        <v>6.5050000000000274E-2</v>
      </c>
      <c r="U37" s="124">
        <f t="shared" si="13"/>
        <v>-2.9500000000002302E-3</v>
      </c>
      <c r="V37" s="124">
        <f t="shared" si="13"/>
        <v>-0.10104999999999986</v>
      </c>
      <c r="W37" s="124">
        <f t="shared" si="13"/>
        <v>6.7499999999999893E-2</v>
      </c>
      <c r="X37" s="124">
        <f t="shared" si="13"/>
        <v>-0.10280000000000022</v>
      </c>
      <c r="Y37" s="124">
        <f t="shared" si="13"/>
        <v>8.4900000000000198E-2</v>
      </c>
      <c r="Z37" s="124">
        <f t="shared" si="13"/>
        <v>4.9800000000000288E-2</v>
      </c>
      <c r="AA37" s="124">
        <f t="shared" si="13"/>
        <v>0.15104999999999968</v>
      </c>
      <c r="AB37" s="124" t="e">
        <f t="shared" si="13"/>
        <v>#DIV/0!</v>
      </c>
      <c r="AC37" s="124">
        <f t="shared" si="13"/>
        <v>0.15700000000000003</v>
      </c>
      <c r="AD37" s="124">
        <f t="shared" si="13"/>
        <v>0.13100000000000023</v>
      </c>
      <c r="AE37" s="124">
        <f t="shared" si="13"/>
        <v>-6.7404999999999999</v>
      </c>
      <c r="AF37" s="124">
        <f t="shared" si="13"/>
        <v>-6.6411499999999997</v>
      </c>
      <c r="AG37" s="124" t="e">
        <f t="shared" si="13"/>
        <v>#DIV/0!</v>
      </c>
      <c r="AH37" s="124" t="e">
        <f t="shared" si="13"/>
        <v>#DIV/0!</v>
      </c>
      <c r="AI37" s="124" t="e">
        <f t="shared" si="13"/>
        <v>#DIV/0!</v>
      </c>
      <c r="AJ37" s="124" t="e">
        <f t="shared" si="13"/>
        <v>#DIV/0!</v>
      </c>
      <c r="AK37" s="124" t="e">
        <f t="shared" si="13"/>
        <v>#DIV/0!</v>
      </c>
      <c r="AL37" s="124" t="e">
        <f t="shared" si="13"/>
        <v>#DIV/0!</v>
      </c>
      <c r="AM37" s="85">
        <f t="shared" si="8"/>
        <v>-1.7703800000000023</v>
      </c>
      <c r="AN37" s="51">
        <f t="shared" si="8"/>
        <v>0.20955000000000792</v>
      </c>
      <c r="AO37" s="51">
        <f t="shared" si="8"/>
        <v>0.90423999999999061</v>
      </c>
      <c r="AP37" s="51">
        <f t="shared" si="8"/>
        <v>-0.12826999999999433</v>
      </c>
      <c r="AQ37" s="51">
        <f t="shared" si="8"/>
        <v>-0.42798999999999515</v>
      </c>
      <c r="AR37" s="51">
        <f t="shared" si="8"/>
        <v>-3.1965899999999947</v>
      </c>
      <c r="AS37" s="51">
        <f t="shared" si="8"/>
        <v>1.4706600000000014</v>
      </c>
      <c r="AT37" s="51">
        <f t="shared" si="8"/>
        <v>-2.0002500000000079</v>
      </c>
      <c r="AU37" s="51">
        <f t="shared" si="8"/>
        <v>3.9814499999999926</v>
      </c>
      <c r="AV37" s="51">
        <f t="shared" si="8"/>
        <v>0.99821999999999711</v>
      </c>
      <c r="AW37" s="51">
        <f t="shared" si="8"/>
        <v>0.63372999999998936</v>
      </c>
      <c r="AX37" s="51">
        <f t="shared" si="8"/>
        <v>-9.7789999999997684E-2</v>
      </c>
      <c r="AY37" s="51">
        <f t="shared" si="8"/>
        <v>-2.6784300000000067</v>
      </c>
      <c r="AZ37" s="51">
        <f t="shared" si="8"/>
        <v>0.86995000000000289</v>
      </c>
      <c r="BA37" s="51">
        <f t="shared" si="8"/>
        <v>2.501900000000012</v>
      </c>
      <c r="BB37" s="51">
        <f t="shared" si="8"/>
        <v>2.1145499999999897</v>
      </c>
      <c r="BC37" s="51">
        <f t="shared" si="9"/>
        <v>0.83565999999999252</v>
      </c>
      <c r="BD37" s="51">
        <f t="shared" si="9"/>
        <v>1.6522700000000068</v>
      </c>
      <c r="BE37" s="51">
        <f t="shared" si="9"/>
        <v>-7.4930000000005839E-2</v>
      </c>
      <c r="BF37" s="51">
        <f t="shared" si="9"/>
        <v>-2.5666699999999962</v>
      </c>
      <c r="BG37" s="51">
        <f t="shared" si="9"/>
        <v>1.7144999999999972</v>
      </c>
      <c r="BH37" s="51">
        <f t="shared" si="9"/>
        <v>-2.6111200000000054</v>
      </c>
      <c r="BI37" s="51">
        <f t="shared" si="9"/>
        <v>2.1564600000000049</v>
      </c>
      <c r="BJ37" s="51">
        <f t="shared" si="9"/>
        <v>1.2649200000000071</v>
      </c>
      <c r="BK37" s="51">
        <f t="shared" si="9"/>
        <v>3.8366699999999918</v>
      </c>
      <c r="BL37" s="51" t="e">
        <f t="shared" si="9"/>
        <v>#DIV/0!</v>
      </c>
      <c r="BM37" s="51">
        <f t="shared" si="9"/>
        <v>3.9878000000000005</v>
      </c>
      <c r="BN37" s="51">
        <f t="shared" si="9"/>
        <v>3.3274000000000057</v>
      </c>
      <c r="BO37" s="51">
        <f t="shared" si="9"/>
        <v>-171.20869999999999</v>
      </c>
      <c r="BP37" s="51">
        <f t="shared" si="9"/>
        <v>-168.68520999999998</v>
      </c>
      <c r="BQ37" s="51" t="e">
        <f t="shared" si="10"/>
        <v>#DIV/0!</v>
      </c>
      <c r="BR37" s="51" t="e">
        <f t="shared" si="10"/>
        <v>#DIV/0!</v>
      </c>
      <c r="BS37" s="51" t="e">
        <f t="shared" si="10"/>
        <v>#DIV/0!</v>
      </c>
      <c r="BT37" s="51" t="e">
        <f t="shared" si="10"/>
        <v>#DIV/0!</v>
      </c>
      <c r="BU37" s="51" t="e">
        <f t="shared" si="10"/>
        <v>#DIV/0!</v>
      </c>
      <c r="BV37" s="51" t="e">
        <f t="shared" si="10"/>
        <v>#DIV/0!</v>
      </c>
      <c r="BW37" s="87"/>
    </row>
    <row r="38" spans="1:75" ht="13" thickBot="1">
      <c r="A38" s="1243" t="s">
        <v>586</v>
      </c>
      <c r="B38" s="1244"/>
      <c r="C38" s="125">
        <f>C31-$B$3-C34</f>
        <v>-0.10519999999999996</v>
      </c>
      <c r="D38" s="125">
        <f t="shared" ref="D38:AL38" si="14">D31-$B$3-D34</f>
        <v>-2.7249999999999552E-2</v>
      </c>
      <c r="E38" s="125">
        <f t="shared" si="14"/>
        <v>9.9999999999766942E-5</v>
      </c>
      <c r="F38" s="125">
        <f t="shared" si="14"/>
        <v>-4.0549999999999642E-2</v>
      </c>
      <c r="G38" s="125">
        <f t="shared" si="14"/>
        <v>-5.2349999999999675E-2</v>
      </c>
      <c r="H38" s="125">
        <f t="shared" si="14"/>
        <v>-0.16134999999999966</v>
      </c>
      <c r="I38" s="125">
        <f t="shared" si="14"/>
        <v>2.2400000000000198E-2</v>
      </c>
      <c r="J38" s="125">
        <f t="shared" si="14"/>
        <v>-0.11425000000000018</v>
      </c>
      <c r="K38" s="125">
        <f t="shared" si="14"/>
        <v>0.12124999999999986</v>
      </c>
      <c r="L38" s="125">
        <f t="shared" si="14"/>
        <v>3.8000000000000256E-3</v>
      </c>
      <c r="M38" s="125">
        <f t="shared" si="14"/>
        <v>-1.0550000000000281E-2</v>
      </c>
      <c r="N38" s="125">
        <f t="shared" si="14"/>
        <v>-3.9349999999999774E-2</v>
      </c>
      <c r="O38" s="125">
        <f t="shared" si="14"/>
        <v>-0.14095000000000013</v>
      </c>
      <c r="P38" s="125">
        <f t="shared" si="14"/>
        <v>-1.2499999999997513E-3</v>
      </c>
      <c r="Q38" s="125">
        <f t="shared" si="14"/>
        <v>6.3000000000000611E-2</v>
      </c>
      <c r="R38" s="125">
        <f t="shared" si="14"/>
        <v>4.7749999999999737E-2</v>
      </c>
      <c r="S38" s="125">
        <f t="shared" si="14"/>
        <v>-2.6000000000001577E-3</v>
      </c>
      <c r="T38" s="125">
        <f t="shared" si="14"/>
        <v>2.9550000000000409E-2</v>
      </c>
      <c r="U38" s="125">
        <f t="shared" si="14"/>
        <v>-3.8450000000000095E-2</v>
      </c>
      <c r="V38" s="125">
        <f t="shared" si="14"/>
        <v>-0.13654999999999973</v>
      </c>
      <c r="W38" s="125">
        <f t="shared" si="14"/>
        <v>3.2000000000000028E-2</v>
      </c>
      <c r="X38" s="125">
        <f t="shared" si="14"/>
        <v>-0.13830000000000009</v>
      </c>
      <c r="Y38" s="125">
        <f t="shared" si="14"/>
        <v>4.9400000000000333E-2</v>
      </c>
      <c r="Z38" s="125">
        <f t="shared" si="14"/>
        <v>1.4300000000000423E-2</v>
      </c>
      <c r="AA38" s="125">
        <f t="shared" si="14"/>
        <v>0.11554999999999982</v>
      </c>
      <c r="AB38" s="125" t="e">
        <f t="shared" si="14"/>
        <v>#DIV/0!</v>
      </c>
      <c r="AC38" s="125">
        <f t="shared" si="14"/>
        <v>0.12150000000000016</v>
      </c>
      <c r="AD38" s="125">
        <f t="shared" si="14"/>
        <v>9.5500000000000362E-2</v>
      </c>
      <c r="AE38" s="125">
        <f t="shared" si="14"/>
        <v>-6.7759999999999998</v>
      </c>
      <c r="AF38" s="125">
        <f t="shared" si="14"/>
        <v>-6.6766499999999995</v>
      </c>
      <c r="AG38" s="125" t="e">
        <f t="shared" si="14"/>
        <v>#DIV/0!</v>
      </c>
      <c r="AH38" s="125" t="e">
        <f t="shared" si="14"/>
        <v>#DIV/0!</v>
      </c>
      <c r="AI38" s="125" t="e">
        <f t="shared" si="14"/>
        <v>#DIV/0!</v>
      </c>
      <c r="AJ38" s="125" t="e">
        <f t="shared" si="14"/>
        <v>#DIV/0!</v>
      </c>
      <c r="AK38" s="125" t="e">
        <f t="shared" si="14"/>
        <v>#DIV/0!</v>
      </c>
      <c r="AL38" s="125" t="e">
        <f t="shared" si="14"/>
        <v>#DIV/0!</v>
      </c>
      <c r="AM38" s="86">
        <f t="shared" si="8"/>
        <v>-2.6720799999999989</v>
      </c>
      <c r="AN38" s="54">
        <f t="shared" si="8"/>
        <v>-0.69214999999998861</v>
      </c>
      <c r="AO38" s="54">
        <f t="shared" si="8"/>
        <v>2.53999999999408E-3</v>
      </c>
      <c r="AP38" s="54">
        <f t="shared" si="8"/>
        <v>-1.0299699999999909</v>
      </c>
      <c r="AQ38" s="54">
        <f t="shared" si="8"/>
        <v>-1.3296899999999916</v>
      </c>
      <c r="AR38" s="54">
        <f t="shared" si="8"/>
        <v>-4.0982899999999916</v>
      </c>
      <c r="AS38" s="54">
        <f t="shared" si="8"/>
        <v>0.56896000000000502</v>
      </c>
      <c r="AT38" s="54">
        <f t="shared" si="8"/>
        <v>-2.9019500000000047</v>
      </c>
      <c r="AU38" s="54">
        <f t="shared" si="8"/>
        <v>3.0797499999999962</v>
      </c>
      <c r="AV38" s="54">
        <f t="shared" si="8"/>
        <v>9.6520000000000647E-2</v>
      </c>
      <c r="AW38" s="54">
        <f t="shared" si="8"/>
        <v>-0.26797000000000715</v>
      </c>
      <c r="AX38" s="54">
        <f t="shared" si="8"/>
        <v>-0.99948999999999422</v>
      </c>
      <c r="AY38" s="54">
        <f t="shared" si="8"/>
        <v>-3.5801300000000031</v>
      </c>
      <c r="AZ38" s="54">
        <f t="shared" si="8"/>
        <v>-3.1749999999993679E-2</v>
      </c>
      <c r="BA38" s="54">
        <f t="shared" si="8"/>
        <v>1.6002000000000154</v>
      </c>
      <c r="BB38" s="54">
        <f t="shared" si="8"/>
        <v>1.2128499999999933</v>
      </c>
      <c r="BC38" s="54">
        <f t="shared" si="9"/>
        <v>-6.6040000000003998E-2</v>
      </c>
      <c r="BD38" s="54">
        <f t="shared" si="9"/>
        <v>0.7505700000000104</v>
      </c>
      <c r="BE38" s="54">
        <f t="shared" si="9"/>
        <v>-0.97663000000000233</v>
      </c>
      <c r="BF38" s="54">
        <f t="shared" si="9"/>
        <v>-3.4683699999999931</v>
      </c>
      <c r="BG38" s="54">
        <f t="shared" si="9"/>
        <v>0.81280000000000063</v>
      </c>
      <c r="BH38" s="54">
        <f t="shared" si="9"/>
        <v>-3.5128200000000023</v>
      </c>
      <c r="BI38" s="54">
        <f t="shared" si="9"/>
        <v>1.2547600000000083</v>
      </c>
      <c r="BJ38" s="54">
        <f t="shared" si="9"/>
        <v>0.36322000000001076</v>
      </c>
      <c r="BK38" s="54">
        <f t="shared" si="9"/>
        <v>2.9349699999999954</v>
      </c>
      <c r="BL38" s="54" t="e">
        <f t="shared" si="9"/>
        <v>#DIV/0!</v>
      </c>
      <c r="BM38" s="54">
        <f t="shared" si="9"/>
        <v>3.0861000000000041</v>
      </c>
      <c r="BN38" s="54">
        <f t="shared" si="9"/>
        <v>2.4257000000000088</v>
      </c>
      <c r="BO38" s="54">
        <f t="shared" si="9"/>
        <v>-172.1104</v>
      </c>
      <c r="BP38" s="54">
        <f t="shared" si="9"/>
        <v>-169.58690999999999</v>
      </c>
      <c r="BQ38" s="54" t="e">
        <f t="shared" si="10"/>
        <v>#DIV/0!</v>
      </c>
      <c r="BR38" s="54" t="e">
        <f t="shared" si="10"/>
        <v>#DIV/0!</v>
      </c>
      <c r="BS38" s="54" t="e">
        <f t="shared" si="10"/>
        <v>#DIV/0!</v>
      </c>
      <c r="BT38" s="54" t="e">
        <f t="shared" si="10"/>
        <v>#DIV/0!</v>
      </c>
      <c r="BU38" s="54" t="e">
        <f t="shared" si="10"/>
        <v>#DIV/0!</v>
      </c>
      <c r="BV38" s="54" t="e">
        <f t="shared" si="10"/>
        <v>#DIV/0!</v>
      </c>
    </row>
    <row r="39" spans="1:75">
      <c r="A39" s="1192"/>
      <c r="B39" s="1192"/>
    </row>
    <row r="40" spans="1:75">
      <c r="A40" s="1189" t="s">
        <v>517</v>
      </c>
      <c r="B40" s="1189"/>
    </row>
    <row r="41" spans="1:75" ht="13" thickBot="1">
      <c r="A41" s="1181"/>
      <c r="B41" s="1181"/>
    </row>
    <row r="42" spans="1:75" ht="13" thickBot="1">
      <c r="A42" s="246" t="s">
        <v>472</v>
      </c>
      <c r="B42" s="247">
        <v>3.98</v>
      </c>
      <c r="C42" s="88" t="s">
        <v>632</v>
      </c>
    </row>
    <row r="43" spans="1:75" ht="13" thickBot="1">
      <c r="A43" s="248" t="s">
        <v>474</v>
      </c>
      <c r="B43" s="247">
        <v>3.48</v>
      </c>
      <c r="C43" s="88" t="s">
        <v>632</v>
      </c>
      <c r="D43" s="83"/>
    </row>
    <row r="44" spans="1:75" ht="13" thickBot="1">
      <c r="A44" s="249" t="s">
        <v>475</v>
      </c>
      <c r="B44" s="250">
        <v>2.48</v>
      </c>
      <c r="C44" s="88" t="s">
        <v>632</v>
      </c>
    </row>
    <row r="45" spans="1:75" ht="13" thickBot="1">
      <c r="A45" s="1251"/>
      <c r="B45" s="1252"/>
      <c r="C45" s="1184" t="s">
        <v>618</v>
      </c>
      <c r="D45" s="1214"/>
      <c r="E45" s="1214"/>
      <c r="F45" s="1214"/>
      <c r="G45" s="1214"/>
      <c r="H45" s="1214"/>
      <c r="I45" s="1214"/>
      <c r="J45" s="1214"/>
      <c r="K45" s="1214"/>
      <c r="L45" s="1214"/>
      <c r="M45" s="1214"/>
      <c r="N45" s="1214"/>
      <c r="O45" s="1214"/>
      <c r="P45" s="1214"/>
      <c r="Q45" s="1214"/>
      <c r="R45" s="1214"/>
      <c r="S45" s="1214"/>
      <c r="T45" s="1214"/>
      <c r="U45" s="1214"/>
      <c r="V45" s="1214"/>
      <c r="W45" s="1214"/>
      <c r="X45" s="1214"/>
      <c r="Y45" s="1214"/>
      <c r="Z45" s="1214"/>
      <c r="AA45" s="1214"/>
      <c r="AB45" s="1214"/>
      <c r="AC45" s="1214"/>
      <c r="AD45" s="1214"/>
      <c r="AE45" s="1214"/>
      <c r="AF45" s="1214"/>
      <c r="AG45" s="1214"/>
      <c r="AH45" s="1214"/>
      <c r="AI45" s="1214"/>
      <c r="AJ45" s="1214"/>
      <c r="AK45" s="1214"/>
      <c r="AL45" s="1185"/>
      <c r="AM45" s="1184" t="s">
        <v>619</v>
      </c>
      <c r="AN45" s="1214"/>
      <c r="AO45" s="1214"/>
      <c r="AP45" s="1214"/>
      <c r="AQ45" s="1214"/>
      <c r="AR45" s="1214"/>
      <c r="AS45" s="1214"/>
      <c r="AT45" s="1214"/>
      <c r="AU45" s="1214"/>
      <c r="AV45" s="1214"/>
      <c r="AW45" s="1214"/>
      <c r="AX45" s="1214"/>
      <c r="AY45" s="1214"/>
      <c r="AZ45" s="1214"/>
      <c r="BA45" s="1214"/>
      <c r="BB45" s="1214"/>
      <c r="BC45" s="1214"/>
      <c r="BD45" s="1214"/>
      <c r="BE45" s="1214"/>
      <c r="BF45" s="1214"/>
      <c r="BG45" s="1214"/>
      <c r="BH45" s="1214"/>
      <c r="BI45" s="1214"/>
      <c r="BJ45" s="1214"/>
      <c r="BK45" s="1214"/>
      <c r="BL45" s="1214"/>
      <c r="BM45" s="1214"/>
      <c r="BN45" s="1214"/>
      <c r="BO45" s="1214"/>
      <c r="BP45" s="1214"/>
      <c r="BQ45" s="1214"/>
      <c r="BR45" s="1214"/>
      <c r="BS45" s="1214"/>
      <c r="BT45" s="1214"/>
      <c r="BU45" s="1214"/>
      <c r="BV45" s="1185"/>
    </row>
    <row r="46" spans="1:75" ht="13" thickBot="1">
      <c r="A46" s="1253" t="s">
        <v>637</v>
      </c>
      <c r="B46" s="1254"/>
      <c r="C46" s="251" t="s">
        <v>598</v>
      </c>
      <c r="D46" s="252" t="s">
        <v>593</v>
      </c>
      <c r="E46" s="252" t="s">
        <v>607</v>
      </c>
      <c r="F46" s="252" t="s">
        <v>604</v>
      </c>
      <c r="G46" s="252" t="s">
        <v>606</v>
      </c>
      <c r="H46" s="252" t="s">
        <v>534</v>
      </c>
      <c r="I46" s="252" t="s">
        <v>678</v>
      </c>
      <c r="J46" s="252"/>
      <c r="K46" s="252" t="s">
        <v>26</v>
      </c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4"/>
      <c r="AM46" s="35" t="str">
        <f t="shared" ref="AM46:BV46" si="15">C46</f>
        <v>519</v>
      </c>
      <c r="AN46" s="36" t="str">
        <f t="shared" si="15"/>
        <v>511</v>
      </c>
      <c r="AO46" s="36" t="str">
        <f t="shared" si="15"/>
        <v>518</v>
      </c>
      <c r="AP46" s="36" t="str">
        <f t="shared" si="15"/>
        <v>517</v>
      </c>
      <c r="AQ46" s="36" t="str">
        <f t="shared" si="15"/>
        <v>514</v>
      </c>
      <c r="AR46" s="36" t="str">
        <f t="shared" si="15"/>
        <v>520</v>
      </c>
      <c r="AS46" s="36" t="str">
        <f t="shared" si="15"/>
        <v>503</v>
      </c>
      <c r="AT46" s="36">
        <f t="shared" si="15"/>
        <v>0</v>
      </c>
      <c r="AU46" s="36" t="str">
        <f t="shared" si="15"/>
        <v>508*</v>
      </c>
      <c r="AV46" s="36">
        <f t="shared" si="15"/>
        <v>0</v>
      </c>
      <c r="AW46" s="36">
        <f t="shared" si="15"/>
        <v>0</v>
      </c>
      <c r="AX46" s="36">
        <f t="shared" si="15"/>
        <v>0</v>
      </c>
      <c r="AY46" s="36">
        <f t="shared" si="15"/>
        <v>0</v>
      </c>
      <c r="AZ46" s="36">
        <f t="shared" si="15"/>
        <v>0</v>
      </c>
      <c r="BA46" s="36">
        <f t="shared" si="15"/>
        <v>0</v>
      </c>
      <c r="BB46" s="36">
        <f t="shared" si="15"/>
        <v>0</v>
      </c>
      <c r="BC46" s="36">
        <f t="shared" si="15"/>
        <v>0</v>
      </c>
      <c r="BD46" s="36">
        <f t="shared" si="15"/>
        <v>0</v>
      </c>
      <c r="BE46" s="36">
        <f t="shared" si="15"/>
        <v>0</v>
      </c>
      <c r="BF46" s="36">
        <f t="shared" si="15"/>
        <v>0</v>
      </c>
      <c r="BG46" s="36">
        <f t="shared" si="15"/>
        <v>0</v>
      </c>
      <c r="BH46" s="36">
        <f t="shared" si="15"/>
        <v>0</v>
      </c>
      <c r="BI46" s="36">
        <f t="shared" si="15"/>
        <v>0</v>
      </c>
      <c r="BJ46" s="36">
        <f t="shared" si="15"/>
        <v>0</v>
      </c>
      <c r="BK46" s="36">
        <f t="shared" si="15"/>
        <v>0</v>
      </c>
      <c r="BL46" s="36">
        <f t="shared" si="15"/>
        <v>0</v>
      </c>
      <c r="BM46" s="36">
        <f t="shared" si="15"/>
        <v>0</v>
      </c>
      <c r="BN46" s="36">
        <f t="shared" si="15"/>
        <v>0</v>
      </c>
      <c r="BO46" s="36">
        <f t="shared" si="15"/>
        <v>0</v>
      </c>
      <c r="BP46" s="36">
        <f t="shared" si="15"/>
        <v>0</v>
      </c>
      <c r="BQ46" s="36">
        <f t="shared" si="15"/>
        <v>0</v>
      </c>
      <c r="BR46" s="36">
        <f t="shared" si="15"/>
        <v>0</v>
      </c>
      <c r="BS46" s="36">
        <f t="shared" si="15"/>
        <v>0</v>
      </c>
      <c r="BT46" s="36">
        <f t="shared" si="15"/>
        <v>0</v>
      </c>
      <c r="BU46" s="36">
        <f t="shared" si="15"/>
        <v>0</v>
      </c>
      <c r="BV46" s="36">
        <f t="shared" si="15"/>
        <v>0</v>
      </c>
    </row>
    <row r="47" spans="1:75">
      <c r="A47" s="1255" t="s">
        <v>466</v>
      </c>
      <c r="B47" s="1256"/>
      <c r="C47" s="147">
        <v>6.9740000000000002</v>
      </c>
      <c r="D47" s="156">
        <v>7.0098000000000003</v>
      </c>
      <c r="E47" s="156">
        <v>7.0182000000000002</v>
      </c>
      <c r="F47" s="156">
        <v>7.0039999999999996</v>
      </c>
      <c r="G47" s="156">
        <v>6.9935</v>
      </c>
      <c r="H47" s="156">
        <v>6.9520999999999997</v>
      </c>
      <c r="I47" s="156">
        <v>7.0109000000000004</v>
      </c>
      <c r="J47" s="258"/>
      <c r="K47" s="258">
        <f>AC29</f>
        <v>6.9494999999999996</v>
      </c>
      <c r="L47" s="258"/>
      <c r="M47" s="258"/>
      <c r="N47" s="258"/>
      <c r="O47" s="258"/>
      <c r="P47" s="258"/>
      <c r="Q47" s="258"/>
      <c r="R47" s="258"/>
      <c r="S47" s="257"/>
      <c r="T47" s="257"/>
      <c r="U47" s="257"/>
      <c r="V47" s="257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7"/>
      <c r="AM47" s="38">
        <f t="shared" ref="AM47:BB50" si="16">C47*25.4</f>
        <v>177.1396</v>
      </c>
      <c r="AN47" s="39">
        <f t="shared" si="16"/>
        <v>178.04892000000001</v>
      </c>
      <c r="AO47" s="39">
        <f t="shared" si="16"/>
        <v>178.26228</v>
      </c>
      <c r="AP47" s="39">
        <f t="shared" si="16"/>
        <v>177.90159999999997</v>
      </c>
      <c r="AQ47" s="39">
        <f t="shared" si="16"/>
        <v>177.63489999999999</v>
      </c>
      <c r="AR47" s="39">
        <f t="shared" si="16"/>
        <v>176.58333999999999</v>
      </c>
      <c r="AS47" s="39">
        <f t="shared" si="16"/>
        <v>178.07686000000001</v>
      </c>
      <c r="AT47" s="39">
        <f t="shared" si="16"/>
        <v>0</v>
      </c>
      <c r="AU47" s="39">
        <f t="shared" si="16"/>
        <v>176.51729999999998</v>
      </c>
      <c r="AV47" s="39">
        <f t="shared" si="16"/>
        <v>0</v>
      </c>
      <c r="AW47" s="39">
        <f t="shared" si="16"/>
        <v>0</v>
      </c>
      <c r="AX47" s="39">
        <f t="shared" si="16"/>
        <v>0</v>
      </c>
      <c r="AY47" s="39">
        <f t="shared" si="16"/>
        <v>0</v>
      </c>
      <c r="AZ47" s="39">
        <f t="shared" si="16"/>
        <v>0</v>
      </c>
      <c r="BA47" s="39">
        <f t="shared" si="16"/>
        <v>0</v>
      </c>
      <c r="BB47" s="39">
        <f t="shared" si="16"/>
        <v>0</v>
      </c>
      <c r="BC47" s="39">
        <f t="shared" ref="BC47:BR50" si="17">S47*25.4</f>
        <v>0</v>
      </c>
      <c r="BD47" s="39">
        <f t="shared" si="17"/>
        <v>0</v>
      </c>
      <c r="BE47" s="39">
        <f t="shared" si="17"/>
        <v>0</v>
      </c>
      <c r="BF47" s="39">
        <f t="shared" si="17"/>
        <v>0</v>
      </c>
      <c r="BG47" s="39">
        <f t="shared" si="17"/>
        <v>0</v>
      </c>
      <c r="BH47" s="39">
        <f t="shared" si="17"/>
        <v>0</v>
      </c>
      <c r="BI47" s="39">
        <f t="shared" si="17"/>
        <v>0</v>
      </c>
      <c r="BJ47" s="39">
        <f t="shared" si="17"/>
        <v>0</v>
      </c>
      <c r="BK47" s="39">
        <f t="shared" si="17"/>
        <v>0</v>
      </c>
      <c r="BL47" s="39">
        <f t="shared" si="17"/>
        <v>0</v>
      </c>
      <c r="BM47" s="39">
        <f t="shared" si="17"/>
        <v>0</v>
      </c>
      <c r="BN47" s="39">
        <f t="shared" si="17"/>
        <v>0</v>
      </c>
      <c r="BO47" s="39">
        <f t="shared" si="17"/>
        <v>0</v>
      </c>
      <c r="BP47" s="39">
        <f t="shared" si="17"/>
        <v>0</v>
      </c>
      <c r="BQ47" s="39">
        <f t="shared" si="17"/>
        <v>0</v>
      </c>
      <c r="BR47" s="39">
        <f t="shared" si="17"/>
        <v>0</v>
      </c>
      <c r="BS47" s="39">
        <f t="shared" ref="BQ47:BV50" si="18">AI47*25.4</f>
        <v>0</v>
      </c>
      <c r="BT47" s="39">
        <f t="shared" si="18"/>
        <v>0</v>
      </c>
      <c r="BU47" s="39">
        <f t="shared" si="18"/>
        <v>0</v>
      </c>
      <c r="BV47" s="39">
        <f t="shared" si="18"/>
        <v>0</v>
      </c>
    </row>
    <row r="48" spans="1:75">
      <c r="A48" s="1257" t="s">
        <v>463</v>
      </c>
      <c r="B48" s="1258"/>
      <c r="C48" s="259">
        <v>1.0646</v>
      </c>
      <c r="D48" s="258">
        <v>1.121</v>
      </c>
      <c r="E48" s="258">
        <v>1.0389999999999999</v>
      </c>
      <c r="F48" s="258">
        <v>1.1302000000000001</v>
      </c>
      <c r="G48" s="258">
        <v>1.2122999999999999</v>
      </c>
      <c r="H48" s="258">
        <v>1.0696000000000001</v>
      </c>
      <c r="I48" s="258">
        <v>0.93720000000000003</v>
      </c>
      <c r="J48" s="258"/>
      <c r="K48" s="258">
        <v>1.1274999999999999</v>
      </c>
      <c r="L48" s="258"/>
      <c r="M48" s="258"/>
      <c r="N48" s="258"/>
      <c r="O48" s="258"/>
      <c r="P48" s="258"/>
      <c r="Q48" s="258"/>
      <c r="R48" s="258"/>
      <c r="S48" s="258"/>
      <c r="T48" s="260"/>
      <c r="U48" s="260"/>
      <c r="V48" s="260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20"/>
      <c r="AM48" s="41">
        <f t="shared" si="16"/>
        <v>27.040839999999999</v>
      </c>
      <c r="AN48" s="42">
        <f t="shared" si="16"/>
        <v>28.473399999999998</v>
      </c>
      <c r="AO48" s="42">
        <f t="shared" si="16"/>
        <v>26.390599999999996</v>
      </c>
      <c r="AP48" s="42">
        <f t="shared" si="16"/>
        <v>28.707080000000001</v>
      </c>
      <c r="AQ48" s="42">
        <f t="shared" si="16"/>
        <v>30.792419999999996</v>
      </c>
      <c r="AR48" s="42">
        <f t="shared" si="16"/>
        <v>27.167840000000002</v>
      </c>
      <c r="AS48" s="42">
        <f t="shared" si="16"/>
        <v>23.804880000000001</v>
      </c>
      <c r="AT48" s="42">
        <f t="shared" si="16"/>
        <v>0</v>
      </c>
      <c r="AU48" s="42">
        <f t="shared" si="16"/>
        <v>28.638499999999997</v>
      </c>
      <c r="AV48" s="42">
        <f t="shared" si="16"/>
        <v>0</v>
      </c>
      <c r="AW48" s="42">
        <f t="shared" si="16"/>
        <v>0</v>
      </c>
      <c r="AX48" s="42">
        <f t="shared" si="16"/>
        <v>0</v>
      </c>
      <c r="AY48" s="42">
        <f t="shared" si="16"/>
        <v>0</v>
      </c>
      <c r="AZ48" s="42">
        <f t="shared" si="16"/>
        <v>0</v>
      </c>
      <c r="BA48" s="42">
        <f t="shared" si="16"/>
        <v>0</v>
      </c>
      <c r="BB48" s="42">
        <f t="shared" si="16"/>
        <v>0</v>
      </c>
      <c r="BC48" s="42">
        <f t="shared" si="17"/>
        <v>0</v>
      </c>
      <c r="BD48" s="42">
        <f t="shared" si="17"/>
        <v>0</v>
      </c>
      <c r="BE48" s="42">
        <f t="shared" si="17"/>
        <v>0</v>
      </c>
      <c r="BF48" s="42">
        <f t="shared" si="17"/>
        <v>0</v>
      </c>
      <c r="BG48" s="42">
        <f t="shared" si="17"/>
        <v>0</v>
      </c>
      <c r="BH48" s="42">
        <f t="shared" si="17"/>
        <v>0</v>
      </c>
      <c r="BI48" s="42">
        <f t="shared" si="17"/>
        <v>0</v>
      </c>
      <c r="BJ48" s="42">
        <f t="shared" si="17"/>
        <v>0</v>
      </c>
      <c r="BK48" s="42">
        <f t="shared" si="17"/>
        <v>0</v>
      </c>
      <c r="BL48" s="42">
        <f t="shared" si="17"/>
        <v>0</v>
      </c>
      <c r="BM48" s="42">
        <f t="shared" si="17"/>
        <v>0</v>
      </c>
      <c r="BN48" s="42">
        <f t="shared" si="17"/>
        <v>0</v>
      </c>
      <c r="BO48" s="42">
        <f t="shared" si="17"/>
        <v>0</v>
      </c>
      <c r="BP48" s="42">
        <f t="shared" si="17"/>
        <v>0</v>
      </c>
      <c r="BQ48" s="42">
        <f t="shared" si="18"/>
        <v>0</v>
      </c>
      <c r="BR48" s="42">
        <f t="shared" si="18"/>
        <v>0</v>
      </c>
      <c r="BS48" s="42">
        <f t="shared" si="18"/>
        <v>0</v>
      </c>
      <c r="BT48" s="42">
        <f t="shared" si="18"/>
        <v>0</v>
      </c>
      <c r="BU48" s="42">
        <f t="shared" si="18"/>
        <v>0</v>
      </c>
      <c r="BV48" s="42">
        <f t="shared" si="18"/>
        <v>0</v>
      </c>
    </row>
    <row r="49" spans="1:74">
      <c r="A49" s="1257" t="s">
        <v>465</v>
      </c>
      <c r="B49" s="1258"/>
      <c r="C49" s="259">
        <v>2.2776999999999998</v>
      </c>
      <c r="D49" s="258">
        <v>2.335</v>
      </c>
      <c r="E49" s="258">
        <v>2.3353000000000002</v>
      </c>
      <c r="F49" s="258">
        <v>2.4049</v>
      </c>
      <c r="G49" s="258">
        <v>2.4659</v>
      </c>
      <c r="H49" s="258">
        <v>2.3083999999999998</v>
      </c>
      <c r="I49" s="258">
        <v>2.1457000000000002</v>
      </c>
      <c r="J49" s="258"/>
      <c r="K49" s="258">
        <v>2.2305000000000001</v>
      </c>
      <c r="L49" s="258"/>
      <c r="M49" s="258"/>
      <c r="N49" s="258"/>
      <c r="O49" s="258"/>
      <c r="P49" s="258"/>
      <c r="Q49" s="258"/>
      <c r="R49" s="258"/>
      <c r="S49" s="258"/>
      <c r="T49" s="260"/>
      <c r="U49" s="260"/>
      <c r="V49" s="260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20"/>
      <c r="AM49" s="41">
        <f t="shared" si="16"/>
        <v>57.853579999999994</v>
      </c>
      <c r="AN49" s="42">
        <f t="shared" si="16"/>
        <v>59.308999999999997</v>
      </c>
      <c r="AO49" s="42">
        <f t="shared" si="16"/>
        <v>59.31662</v>
      </c>
      <c r="AP49" s="42">
        <f t="shared" si="16"/>
        <v>61.08446</v>
      </c>
      <c r="AQ49" s="42">
        <f t="shared" si="16"/>
        <v>62.633859999999999</v>
      </c>
      <c r="AR49" s="42">
        <f t="shared" si="16"/>
        <v>58.633359999999989</v>
      </c>
      <c r="AS49" s="42">
        <f t="shared" si="16"/>
        <v>54.500779999999999</v>
      </c>
      <c r="AT49" s="42">
        <f t="shared" si="16"/>
        <v>0</v>
      </c>
      <c r="AU49" s="42">
        <f t="shared" si="16"/>
        <v>56.654699999999998</v>
      </c>
      <c r="AV49" s="42">
        <f t="shared" si="16"/>
        <v>0</v>
      </c>
      <c r="AW49" s="42">
        <f t="shared" si="16"/>
        <v>0</v>
      </c>
      <c r="AX49" s="42">
        <f t="shared" si="16"/>
        <v>0</v>
      </c>
      <c r="AY49" s="42">
        <f t="shared" si="16"/>
        <v>0</v>
      </c>
      <c r="AZ49" s="42">
        <f t="shared" si="16"/>
        <v>0</v>
      </c>
      <c r="BA49" s="42">
        <f t="shared" si="16"/>
        <v>0</v>
      </c>
      <c r="BB49" s="42">
        <f t="shared" si="16"/>
        <v>0</v>
      </c>
      <c r="BC49" s="42">
        <f t="shared" si="17"/>
        <v>0</v>
      </c>
      <c r="BD49" s="42">
        <f t="shared" si="17"/>
        <v>0</v>
      </c>
      <c r="BE49" s="42">
        <f t="shared" si="17"/>
        <v>0</v>
      </c>
      <c r="BF49" s="42">
        <f t="shared" si="17"/>
        <v>0</v>
      </c>
      <c r="BG49" s="42">
        <f t="shared" si="17"/>
        <v>0</v>
      </c>
      <c r="BH49" s="42">
        <f t="shared" si="17"/>
        <v>0</v>
      </c>
      <c r="BI49" s="42">
        <f t="shared" si="17"/>
        <v>0</v>
      </c>
      <c r="BJ49" s="42">
        <f t="shared" si="17"/>
        <v>0</v>
      </c>
      <c r="BK49" s="42">
        <f t="shared" si="17"/>
        <v>0</v>
      </c>
      <c r="BL49" s="42">
        <f t="shared" si="17"/>
        <v>0</v>
      </c>
      <c r="BM49" s="42">
        <f t="shared" si="17"/>
        <v>0</v>
      </c>
      <c r="BN49" s="42">
        <f t="shared" si="17"/>
        <v>0</v>
      </c>
      <c r="BO49" s="42">
        <f t="shared" si="17"/>
        <v>0</v>
      </c>
      <c r="BP49" s="42">
        <f t="shared" si="17"/>
        <v>0</v>
      </c>
      <c r="BQ49" s="42">
        <f t="shared" si="18"/>
        <v>0</v>
      </c>
      <c r="BR49" s="42">
        <f t="shared" si="18"/>
        <v>0</v>
      </c>
      <c r="BS49" s="42">
        <f t="shared" si="18"/>
        <v>0</v>
      </c>
      <c r="BT49" s="42">
        <f t="shared" si="18"/>
        <v>0</v>
      </c>
      <c r="BU49" s="42">
        <f t="shared" si="18"/>
        <v>0</v>
      </c>
      <c r="BV49" s="42">
        <f t="shared" si="18"/>
        <v>0</v>
      </c>
    </row>
    <row r="50" spans="1:74" ht="13" thickBot="1">
      <c r="A50" s="1243" t="s">
        <v>464</v>
      </c>
      <c r="B50" s="1259"/>
      <c r="C50" s="261">
        <v>4.9124999999999996</v>
      </c>
      <c r="D50" s="262">
        <v>5.0088999999999997</v>
      </c>
      <c r="E50" s="262">
        <v>5.0726000000000004</v>
      </c>
      <c r="F50" s="262">
        <v>5.1359000000000004</v>
      </c>
      <c r="G50" s="262">
        <v>5.125</v>
      </c>
      <c r="H50" s="262">
        <v>4.9827000000000004</v>
      </c>
      <c r="I50" s="262">
        <v>4.9252000000000002</v>
      </c>
      <c r="J50" s="262"/>
      <c r="K50" s="262">
        <v>4.5869999999999997</v>
      </c>
      <c r="L50" s="262"/>
      <c r="M50" s="262"/>
      <c r="N50" s="262"/>
      <c r="O50" s="262"/>
      <c r="P50" s="262"/>
      <c r="Q50" s="262"/>
      <c r="R50" s="262"/>
      <c r="S50" s="262"/>
      <c r="T50" s="263"/>
      <c r="U50" s="263"/>
      <c r="V50" s="26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4"/>
      <c r="AM50" s="44">
        <f t="shared" si="16"/>
        <v>124.77749999999999</v>
      </c>
      <c r="AN50" s="45">
        <f t="shared" si="16"/>
        <v>127.22605999999999</v>
      </c>
      <c r="AO50" s="45">
        <f t="shared" si="16"/>
        <v>128.84404000000001</v>
      </c>
      <c r="AP50" s="45">
        <f t="shared" si="16"/>
        <v>130.45186000000001</v>
      </c>
      <c r="AQ50" s="45">
        <f t="shared" si="16"/>
        <v>130.17499999999998</v>
      </c>
      <c r="AR50" s="45">
        <f t="shared" si="16"/>
        <v>126.56058</v>
      </c>
      <c r="AS50" s="45">
        <f t="shared" si="16"/>
        <v>125.10008000000001</v>
      </c>
      <c r="AT50" s="45">
        <f t="shared" si="16"/>
        <v>0</v>
      </c>
      <c r="AU50" s="45">
        <f t="shared" si="16"/>
        <v>116.50979999999998</v>
      </c>
      <c r="AV50" s="45">
        <f t="shared" si="16"/>
        <v>0</v>
      </c>
      <c r="AW50" s="45">
        <f t="shared" si="16"/>
        <v>0</v>
      </c>
      <c r="AX50" s="45">
        <f t="shared" si="16"/>
        <v>0</v>
      </c>
      <c r="AY50" s="45">
        <f t="shared" si="16"/>
        <v>0</v>
      </c>
      <c r="AZ50" s="45">
        <f t="shared" si="16"/>
        <v>0</v>
      </c>
      <c r="BA50" s="45">
        <f t="shared" si="16"/>
        <v>0</v>
      </c>
      <c r="BB50" s="45">
        <f t="shared" si="16"/>
        <v>0</v>
      </c>
      <c r="BC50" s="45">
        <f t="shared" si="17"/>
        <v>0</v>
      </c>
      <c r="BD50" s="45">
        <f t="shared" si="17"/>
        <v>0</v>
      </c>
      <c r="BE50" s="45">
        <f t="shared" si="17"/>
        <v>0</v>
      </c>
      <c r="BF50" s="45">
        <f t="shared" si="17"/>
        <v>0</v>
      </c>
      <c r="BG50" s="45">
        <f t="shared" si="17"/>
        <v>0</v>
      </c>
      <c r="BH50" s="45">
        <f t="shared" si="17"/>
        <v>0</v>
      </c>
      <c r="BI50" s="45">
        <f t="shared" si="17"/>
        <v>0</v>
      </c>
      <c r="BJ50" s="45">
        <f t="shared" si="17"/>
        <v>0</v>
      </c>
      <c r="BK50" s="45">
        <f t="shared" si="17"/>
        <v>0</v>
      </c>
      <c r="BL50" s="45">
        <f t="shared" si="17"/>
        <v>0</v>
      </c>
      <c r="BM50" s="45">
        <f t="shared" si="17"/>
        <v>0</v>
      </c>
      <c r="BN50" s="45">
        <f t="shared" si="17"/>
        <v>0</v>
      </c>
      <c r="BO50" s="45">
        <f t="shared" si="17"/>
        <v>0</v>
      </c>
      <c r="BP50" s="45">
        <f t="shared" si="17"/>
        <v>0</v>
      </c>
      <c r="BQ50" s="45">
        <f t="shared" si="18"/>
        <v>0</v>
      </c>
      <c r="BR50" s="45">
        <f t="shared" si="18"/>
        <v>0</v>
      </c>
      <c r="BS50" s="45">
        <f t="shared" si="18"/>
        <v>0</v>
      </c>
      <c r="BT50" s="45">
        <f t="shared" si="18"/>
        <v>0</v>
      </c>
      <c r="BU50" s="45">
        <f t="shared" si="18"/>
        <v>0</v>
      </c>
      <c r="BV50" s="45">
        <f t="shared" si="18"/>
        <v>0</v>
      </c>
    </row>
    <row r="51" spans="1:74">
      <c r="A51" s="1192"/>
      <c r="B51" s="1192"/>
    </row>
    <row r="52" spans="1:74">
      <c r="A52" s="1189" t="s">
        <v>467</v>
      </c>
      <c r="B52" s="1189"/>
    </row>
    <row r="53" spans="1:74" ht="13" thickBot="1">
      <c r="A53" s="1181"/>
      <c r="B53" s="1181"/>
    </row>
    <row r="54" spans="1:74" ht="13" thickBot="1">
      <c r="A54" s="75" t="s">
        <v>471</v>
      </c>
      <c r="B54" s="32">
        <v>5.48</v>
      </c>
      <c r="C54" s="88" t="s">
        <v>632</v>
      </c>
    </row>
    <row r="55" spans="1:74" ht="13" thickBot="1">
      <c r="A55" s="135" t="s">
        <v>388</v>
      </c>
      <c r="B55" s="136">
        <f>(B54-B4)/B4</f>
        <v>0.2232142857142857</v>
      </c>
      <c r="C55" s="88"/>
    </row>
    <row r="56" spans="1:74" ht="13" thickBot="1">
      <c r="A56" s="1184"/>
      <c r="B56" s="1185"/>
      <c r="C56" s="1202" t="s">
        <v>618</v>
      </c>
      <c r="D56" s="1203"/>
      <c r="E56" s="1203"/>
      <c r="F56" s="1203"/>
      <c r="G56" s="1203"/>
      <c r="H56" s="1203"/>
      <c r="I56" s="1203"/>
      <c r="J56" s="1203"/>
      <c r="K56" s="1203"/>
      <c r="L56" s="1203"/>
      <c r="M56" s="1203"/>
      <c r="N56" s="1203"/>
      <c r="O56" s="1203"/>
      <c r="P56" s="1203"/>
      <c r="Q56" s="1203"/>
      <c r="R56" s="1203"/>
      <c r="S56" s="1203"/>
      <c r="T56" s="1203"/>
      <c r="U56" s="1203"/>
      <c r="V56" s="1203"/>
      <c r="W56" s="1203"/>
      <c r="X56" s="1203"/>
      <c r="Y56" s="1203"/>
      <c r="Z56" s="1203"/>
      <c r="AA56" s="1203"/>
      <c r="AB56" s="1203"/>
      <c r="AC56" s="1203"/>
      <c r="AD56" s="1203"/>
      <c r="AE56" s="1203"/>
      <c r="AF56" s="1203"/>
      <c r="AG56" s="1203"/>
      <c r="AH56" s="1203"/>
      <c r="AI56" s="1203"/>
      <c r="AJ56" s="1203"/>
      <c r="AK56" s="1203"/>
      <c r="AL56" s="1204"/>
      <c r="AM56" s="1184" t="s">
        <v>619</v>
      </c>
      <c r="AN56" s="1214"/>
      <c r="AO56" s="1214"/>
      <c r="AP56" s="1214"/>
      <c r="AQ56" s="1214"/>
      <c r="AR56" s="1214"/>
      <c r="AS56" s="1214"/>
      <c r="AT56" s="1214"/>
      <c r="AU56" s="1214"/>
      <c r="AV56" s="1214"/>
      <c r="AW56" s="1214"/>
      <c r="AX56" s="1214"/>
      <c r="AY56" s="1214"/>
      <c r="AZ56" s="1214"/>
      <c r="BA56" s="1214"/>
      <c r="BB56" s="1214"/>
      <c r="BC56" s="1214"/>
      <c r="BD56" s="1214"/>
      <c r="BE56" s="1214"/>
      <c r="BF56" s="1214"/>
      <c r="BG56" s="1214"/>
      <c r="BH56" s="1214"/>
      <c r="BI56" s="1214"/>
      <c r="BJ56" s="1214"/>
      <c r="BK56" s="1214"/>
      <c r="BL56" s="1214"/>
      <c r="BM56" s="1214"/>
      <c r="BN56" s="1214"/>
      <c r="BO56" s="1214"/>
      <c r="BP56" s="1214"/>
      <c r="BQ56" s="1214"/>
      <c r="BR56" s="1214"/>
      <c r="BS56" s="1214"/>
      <c r="BT56" s="1214"/>
      <c r="BU56" s="1214"/>
      <c r="BV56" s="1185"/>
    </row>
    <row r="57" spans="1:74" ht="13" thickBot="1">
      <c r="A57" s="1253" t="s">
        <v>637</v>
      </c>
      <c r="B57" s="1265"/>
      <c r="C57" s="253" t="s">
        <v>598</v>
      </c>
      <c r="D57" s="252" t="s">
        <v>677</v>
      </c>
      <c r="E57" s="252" t="s">
        <v>593</v>
      </c>
      <c r="F57" s="252" t="s">
        <v>679</v>
      </c>
      <c r="G57" s="252" t="s">
        <v>607</v>
      </c>
      <c r="H57" s="252" t="s">
        <v>533</v>
      </c>
      <c r="I57" s="252" t="s">
        <v>604</v>
      </c>
      <c r="J57" s="252" t="s">
        <v>413</v>
      </c>
      <c r="K57" s="252" t="s">
        <v>606</v>
      </c>
      <c r="L57" s="252" t="s">
        <v>534</v>
      </c>
      <c r="M57" s="252" t="s">
        <v>485</v>
      </c>
      <c r="N57" s="252" t="s">
        <v>678</v>
      </c>
      <c r="O57" s="252" t="s">
        <v>592</v>
      </c>
      <c r="P57" s="252"/>
      <c r="Q57" s="252" t="s">
        <v>58</v>
      </c>
      <c r="R57" s="252" t="s">
        <v>59</v>
      </c>
      <c r="S57" s="252"/>
      <c r="T57" s="252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4"/>
      <c r="AM57" s="35" t="str">
        <f t="shared" ref="AM57:BV57" si="19">C57</f>
        <v>519</v>
      </c>
      <c r="AN57" s="36" t="str">
        <f t="shared" si="19"/>
        <v>501</v>
      </c>
      <c r="AO57" s="36" t="str">
        <f t="shared" si="19"/>
        <v>511</v>
      </c>
      <c r="AP57" s="36" t="str">
        <f t="shared" si="19"/>
        <v>504</v>
      </c>
      <c r="AQ57" s="36" t="str">
        <f t="shared" si="19"/>
        <v>518</v>
      </c>
      <c r="AR57" s="36" t="str">
        <f t="shared" si="19"/>
        <v>510</v>
      </c>
      <c r="AS57" s="36" t="str">
        <f t="shared" si="19"/>
        <v>517</v>
      </c>
      <c r="AT57" s="36" t="str">
        <f t="shared" si="19"/>
        <v>509</v>
      </c>
      <c r="AU57" s="36" t="str">
        <f t="shared" si="19"/>
        <v>514</v>
      </c>
      <c r="AV57" s="36" t="str">
        <f t="shared" si="19"/>
        <v>520</v>
      </c>
      <c r="AW57" s="36" t="str">
        <f t="shared" si="19"/>
        <v>513</v>
      </c>
      <c r="AX57" s="36" t="str">
        <f t="shared" si="19"/>
        <v>503</v>
      </c>
      <c r="AY57" s="36" t="str">
        <f t="shared" si="19"/>
        <v>512</v>
      </c>
      <c r="AZ57" s="36">
        <f t="shared" si="19"/>
        <v>0</v>
      </c>
      <c r="BA57" s="36" t="str">
        <f t="shared" si="19"/>
        <v>508</v>
      </c>
      <c r="BB57" s="36" t="str">
        <f t="shared" si="19"/>
        <v>517</v>
      </c>
      <c r="BC57" s="36">
        <f t="shared" si="19"/>
        <v>0</v>
      </c>
      <c r="BD57" s="36">
        <f t="shared" si="19"/>
        <v>0</v>
      </c>
      <c r="BE57" s="36">
        <f t="shared" si="19"/>
        <v>0</v>
      </c>
      <c r="BF57" s="36">
        <f t="shared" si="19"/>
        <v>0</v>
      </c>
      <c r="BG57" s="36">
        <f t="shared" si="19"/>
        <v>0</v>
      </c>
      <c r="BH57" s="36">
        <f t="shared" si="19"/>
        <v>0</v>
      </c>
      <c r="BI57" s="36">
        <f t="shared" si="19"/>
        <v>0</v>
      </c>
      <c r="BJ57" s="36">
        <f t="shared" si="19"/>
        <v>0</v>
      </c>
      <c r="BK57" s="36">
        <f t="shared" si="19"/>
        <v>0</v>
      </c>
      <c r="BL57" s="36">
        <f t="shared" si="19"/>
        <v>0</v>
      </c>
      <c r="BM57" s="36">
        <f t="shared" si="19"/>
        <v>0</v>
      </c>
      <c r="BN57" s="36">
        <f t="shared" si="19"/>
        <v>0</v>
      </c>
      <c r="BO57" s="36">
        <f t="shared" si="19"/>
        <v>0</v>
      </c>
      <c r="BP57" s="36">
        <f t="shared" si="19"/>
        <v>0</v>
      </c>
      <c r="BQ57" s="36">
        <f t="shared" si="19"/>
        <v>0</v>
      </c>
      <c r="BR57" s="36">
        <f t="shared" si="19"/>
        <v>0</v>
      </c>
      <c r="BS57" s="36">
        <f t="shared" si="19"/>
        <v>0</v>
      </c>
      <c r="BT57" s="36">
        <f t="shared" si="19"/>
        <v>0</v>
      </c>
      <c r="BU57" s="36">
        <f t="shared" si="19"/>
        <v>0</v>
      </c>
      <c r="BV57" s="36">
        <f t="shared" si="19"/>
        <v>0</v>
      </c>
    </row>
    <row r="58" spans="1:74">
      <c r="A58" s="1255" t="s">
        <v>470</v>
      </c>
      <c r="B58" s="1261"/>
      <c r="C58" s="147">
        <v>6.9740000000000002</v>
      </c>
      <c r="D58" s="156">
        <v>7.0056000000000003</v>
      </c>
      <c r="E58" s="156">
        <v>7.0098000000000003</v>
      </c>
      <c r="F58" s="156">
        <v>7.0119999999999996</v>
      </c>
      <c r="G58" s="156">
        <v>7.0182000000000002</v>
      </c>
      <c r="H58" s="156">
        <v>6.9957000000000003</v>
      </c>
      <c r="I58" s="156">
        <v>7.0039999999999996</v>
      </c>
      <c r="J58" s="156">
        <v>6.9668000000000001</v>
      </c>
      <c r="K58" s="156">
        <v>6.9935</v>
      </c>
      <c r="L58" s="156">
        <v>6.9520999999999997</v>
      </c>
      <c r="M58" s="156">
        <v>6.9859999999999998</v>
      </c>
      <c r="N58" s="156">
        <v>7.0109000000000004</v>
      </c>
      <c r="O58" s="258">
        <v>7.0182000000000002</v>
      </c>
      <c r="P58" s="258"/>
      <c r="Q58" s="258"/>
      <c r="R58" s="258"/>
      <c r="S58" s="257"/>
      <c r="T58" s="257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7"/>
      <c r="AM58" s="38">
        <f t="shared" ref="AM58:BB61" si="20">C58*25.4</f>
        <v>177.1396</v>
      </c>
      <c r="AN58" s="39">
        <f t="shared" si="20"/>
        <v>177.94224</v>
      </c>
      <c r="AO58" s="39">
        <f t="shared" si="20"/>
        <v>178.04892000000001</v>
      </c>
      <c r="AP58" s="39">
        <f t="shared" si="20"/>
        <v>178.10479999999998</v>
      </c>
      <c r="AQ58" s="39">
        <f t="shared" si="20"/>
        <v>178.26228</v>
      </c>
      <c r="AR58" s="39">
        <f t="shared" si="20"/>
        <v>177.69077999999999</v>
      </c>
      <c r="AS58" s="39">
        <f t="shared" si="20"/>
        <v>177.90159999999997</v>
      </c>
      <c r="AT58" s="39">
        <f t="shared" si="20"/>
        <v>176.95671999999999</v>
      </c>
      <c r="AU58" s="39">
        <f t="shared" si="20"/>
        <v>177.63489999999999</v>
      </c>
      <c r="AV58" s="39">
        <f t="shared" si="20"/>
        <v>176.58333999999999</v>
      </c>
      <c r="AW58" s="39">
        <f t="shared" si="20"/>
        <v>177.44439999999997</v>
      </c>
      <c r="AX58" s="39">
        <f t="shared" si="20"/>
        <v>178.07686000000001</v>
      </c>
      <c r="AY58" s="39">
        <f t="shared" si="20"/>
        <v>178.26228</v>
      </c>
      <c r="AZ58" s="39">
        <f t="shared" si="20"/>
        <v>0</v>
      </c>
      <c r="BA58" s="39">
        <f t="shared" si="20"/>
        <v>0</v>
      </c>
      <c r="BB58" s="39">
        <f t="shared" si="20"/>
        <v>0</v>
      </c>
      <c r="BC58" s="39">
        <f t="shared" ref="BC58:BR61" si="21">S58*25.4</f>
        <v>0</v>
      </c>
      <c r="BD58" s="39">
        <f t="shared" si="21"/>
        <v>0</v>
      </c>
      <c r="BE58" s="39">
        <f t="shared" si="21"/>
        <v>0</v>
      </c>
      <c r="BF58" s="39">
        <f t="shared" si="21"/>
        <v>0</v>
      </c>
      <c r="BG58" s="39">
        <f t="shared" si="21"/>
        <v>0</v>
      </c>
      <c r="BH58" s="39">
        <f t="shared" si="21"/>
        <v>0</v>
      </c>
      <c r="BI58" s="39">
        <f t="shared" si="21"/>
        <v>0</v>
      </c>
      <c r="BJ58" s="39">
        <f t="shared" si="21"/>
        <v>0</v>
      </c>
      <c r="BK58" s="39">
        <f t="shared" si="21"/>
        <v>0</v>
      </c>
      <c r="BL58" s="39">
        <f t="shared" si="21"/>
        <v>0</v>
      </c>
      <c r="BM58" s="39">
        <f t="shared" si="21"/>
        <v>0</v>
      </c>
      <c r="BN58" s="39">
        <f t="shared" si="21"/>
        <v>0</v>
      </c>
      <c r="BO58" s="39">
        <f t="shared" si="21"/>
        <v>0</v>
      </c>
      <c r="BP58" s="39">
        <f t="shared" si="21"/>
        <v>0</v>
      </c>
      <c r="BQ58" s="39">
        <f t="shared" si="21"/>
        <v>0</v>
      </c>
      <c r="BR58" s="39">
        <f t="shared" si="21"/>
        <v>0</v>
      </c>
      <c r="BS58" s="39">
        <f t="shared" ref="BQ58:BV61" si="22">AI58*25.4</f>
        <v>0</v>
      </c>
      <c r="BT58" s="39">
        <f t="shared" si="22"/>
        <v>0</v>
      </c>
      <c r="BU58" s="39">
        <f t="shared" si="22"/>
        <v>0</v>
      </c>
      <c r="BV58" s="39">
        <f t="shared" si="22"/>
        <v>0</v>
      </c>
    </row>
    <row r="59" spans="1:74">
      <c r="A59" s="1262" t="s">
        <v>588</v>
      </c>
      <c r="B59" s="1263"/>
      <c r="C59" s="147">
        <v>-6.54E-2</v>
      </c>
      <c r="D59" s="156">
        <v>6.3E-3</v>
      </c>
      <c r="E59" s="156">
        <v>3.8199999999999998E-2</v>
      </c>
      <c r="F59" s="156">
        <v>-1.6500000000000001E-2</v>
      </c>
      <c r="G59" s="156">
        <v>-2.3199999999999998E-2</v>
      </c>
      <c r="H59" s="156">
        <v>-0.12609999999999999</v>
      </c>
      <c r="I59" s="156">
        <v>5.8999999999999997E-2</v>
      </c>
      <c r="J59" s="156">
        <v>-8.5599999999999996E-2</v>
      </c>
      <c r="K59" s="156">
        <v>0.1583</v>
      </c>
      <c r="L59" s="156">
        <v>1.7899999999999999E-2</v>
      </c>
      <c r="M59" s="156">
        <v>-3.3999999999999998E-3</v>
      </c>
      <c r="N59" s="156">
        <v>-0.1028</v>
      </c>
      <c r="O59" s="156">
        <v>2.53E-2</v>
      </c>
      <c r="P59" s="258"/>
      <c r="Q59" s="258"/>
      <c r="R59" s="258"/>
      <c r="S59" s="260"/>
      <c r="T59" s="260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20"/>
      <c r="AM59" s="41">
        <f t="shared" si="20"/>
        <v>-1.66116</v>
      </c>
      <c r="AN59" s="42">
        <f t="shared" si="20"/>
        <v>0.16002</v>
      </c>
      <c r="AO59" s="42">
        <f t="shared" si="20"/>
        <v>0.97027999999999992</v>
      </c>
      <c r="AP59" s="42">
        <f t="shared" si="20"/>
        <v>-0.41909999999999997</v>
      </c>
      <c r="AQ59" s="42">
        <f t="shared" si="20"/>
        <v>-0.58927999999999991</v>
      </c>
      <c r="AR59" s="42">
        <f t="shared" si="20"/>
        <v>-3.2029399999999995</v>
      </c>
      <c r="AS59" s="42">
        <f t="shared" si="20"/>
        <v>1.4985999999999999</v>
      </c>
      <c r="AT59" s="42">
        <f t="shared" si="20"/>
        <v>-2.1742399999999997</v>
      </c>
      <c r="AU59" s="42">
        <f t="shared" si="20"/>
        <v>4.0208199999999996</v>
      </c>
      <c r="AV59" s="42">
        <f t="shared" si="20"/>
        <v>0.45465999999999995</v>
      </c>
      <c r="AW59" s="42">
        <f t="shared" si="20"/>
        <v>-8.6359999999999992E-2</v>
      </c>
      <c r="AX59" s="42">
        <f t="shared" si="20"/>
        <v>-2.6111200000000001</v>
      </c>
      <c r="AY59" s="42">
        <f t="shared" si="20"/>
        <v>0.64261999999999997</v>
      </c>
      <c r="AZ59" s="42">
        <f t="shared" si="20"/>
        <v>0</v>
      </c>
      <c r="BA59" s="42">
        <f t="shared" si="20"/>
        <v>0</v>
      </c>
      <c r="BB59" s="42">
        <f t="shared" si="20"/>
        <v>0</v>
      </c>
      <c r="BC59" s="42">
        <f t="shared" si="21"/>
        <v>0</v>
      </c>
      <c r="BD59" s="42">
        <f t="shared" si="21"/>
        <v>0</v>
      </c>
      <c r="BE59" s="42">
        <f t="shared" si="21"/>
        <v>0</v>
      </c>
      <c r="BF59" s="42">
        <f t="shared" si="21"/>
        <v>0</v>
      </c>
      <c r="BG59" s="42">
        <f t="shared" si="21"/>
        <v>0</v>
      </c>
      <c r="BH59" s="42">
        <f t="shared" si="21"/>
        <v>0</v>
      </c>
      <c r="BI59" s="42">
        <f t="shared" si="21"/>
        <v>0</v>
      </c>
      <c r="BJ59" s="42">
        <f t="shared" si="21"/>
        <v>0</v>
      </c>
      <c r="BK59" s="42">
        <f t="shared" si="21"/>
        <v>0</v>
      </c>
      <c r="BL59" s="42">
        <f t="shared" si="21"/>
        <v>0</v>
      </c>
      <c r="BM59" s="42">
        <f t="shared" si="21"/>
        <v>0</v>
      </c>
      <c r="BN59" s="42">
        <f t="shared" si="21"/>
        <v>0</v>
      </c>
      <c r="BO59" s="42">
        <f t="shared" si="21"/>
        <v>0</v>
      </c>
      <c r="BP59" s="42">
        <f t="shared" si="21"/>
        <v>0</v>
      </c>
      <c r="BQ59" s="42">
        <f t="shared" si="22"/>
        <v>0</v>
      </c>
      <c r="BR59" s="42">
        <f t="shared" si="22"/>
        <v>0</v>
      </c>
      <c r="BS59" s="42">
        <f t="shared" si="22"/>
        <v>0</v>
      </c>
      <c r="BT59" s="42">
        <f t="shared" si="22"/>
        <v>0</v>
      </c>
      <c r="BU59" s="42">
        <f t="shared" si="22"/>
        <v>0</v>
      </c>
      <c r="BV59" s="42">
        <f t="shared" si="22"/>
        <v>0</v>
      </c>
    </row>
    <row r="60" spans="1:74">
      <c r="A60" s="1257" t="s">
        <v>589</v>
      </c>
      <c r="B60" s="1264"/>
      <c r="C60" s="264">
        <v>-1.651</v>
      </c>
      <c r="D60" s="258">
        <v>-1.6059000000000001</v>
      </c>
      <c r="E60" s="258">
        <v>-1.5484</v>
      </c>
      <c r="F60" s="258">
        <v>-1.6128</v>
      </c>
      <c r="G60" s="258">
        <v>-1.5435000000000001</v>
      </c>
      <c r="H60" s="258">
        <v>-1.7264999999999999</v>
      </c>
      <c r="I60" s="258">
        <v>-1.5122</v>
      </c>
      <c r="J60" s="258">
        <v>-1.6618999999999999</v>
      </c>
      <c r="K60" s="258">
        <v>-1.4886999999999999</v>
      </c>
      <c r="L60" s="258">
        <v>-1.5550999999999999</v>
      </c>
      <c r="M60" s="258">
        <v>-1.6357999999999999</v>
      </c>
      <c r="N60" s="258">
        <v>-1.7138</v>
      </c>
      <c r="O60" s="258">
        <v>-1.5610999999999999</v>
      </c>
      <c r="P60" s="258"/>
      <c r="Q60" s="258"/>
      <c r="R60" s="258"/>
      <c r="S60" s="260"/>
      <c r="T60" s="260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20"/>
      <c r="AM60" s="41">
        <f t="shared" si="20"/>
        <v>-41.935400000000001</v>
      </c>
      <c r="AN60" s="42">
        <f t="shared" si="20"/>
        <v>-40.789859999999997</v>
      </c>
      <c r="AO60" s="42">
        <f t="shared" si="20"/>
        <v>-39.329360000000001</v>
      </c>
      <c r="AP60" s="42">
        <f t="shared" si="20"/>
        <v>-40.965119999999999</v>
      </c>
      <c r="AQ60" s="42">
        <f t="shared" si="20"/>
        <v>-39.204900000000002</v>
      </c>
      <c r="AR60" s="42">
        <f t="shared" si="20"/>
        <v>-43.853099999999998</v>
      </c>
      <c r="AS60" s="42">
        <f t="shared" si="20"/>
        <v>-38.409879999999994</v>
      </c>
      <c r="AT60" s="42">
        <f t="shared" si="20"/>
        <v>-42.212259999999993</v>
      </c>
      <c r="AU60" s="42">
        <f t="shared" si="20"/>
        <v>-37.812979999999996</v>
      </c>
      <c r="AV60" s="42">
        <f t="shared" si="20"/>
        <v>-39.499539999999996</v>
      </c>
      <c r="AW60" s="42">
        <f t="shared" si="20"/>
        <v>-41.549319999999994</v>
      </c>
      <c r="AX60" s="42">
        <f t="shared" si="20"/>
        <v>-43.530519999999996</v>
      </c>
      <c r="AY60" s="42">
        <f t="shared" si="20"/>
        <v>-39.651939999999996</v>
      </c>
      <c r="AZ60" s="42">
        <f t="shared" si="20"/>
        <v>0</v>
      </c>
      <c r="BA60" s="42">
        <f t="shared" si="20"/>
        <v>0</v>
      </c>
      <c r="BB60" s="42">
        <f t="shared" si="20"/>
        <v>0</v>
      </c>
      <c r="BC60" s="42">
        <f t="shared" si="21"/>
        <v>0</v>
      </c>
      <c r="BD60" s="42">
        <f t="shared" si="21"/>
        <v>0</v>
      </c>
      <c r="BE60" s="42">
        <f t="shared" si="21"/>
        <v>0</v>
      </c>
      <c r="BF60" s="42">
        <f t="shared" si="21"/>
        <v>0</v>
      </c>
      <c r="BG60" s="42">
        <f t="shared" si="21"/>
        <v>0</v>
      </c>
      <c r="BH60" s="42">
        <f t="shared" si="21"/>
        <v>0</v>
      </c>
      <c r="BI60" s="42">
        <f t="shared" si="21"/>
        <v>0</v>
      </c>
      <c r="BJ60" s="42">
        <f t="shared" si="21"/>
        <v>0</v>
      </c>
      <c r="BK60" s="42">
        <f t="shared" si="21"/>
        <v>0</v>
      </c>
      <c r="BL60" s="42">
        <f t="shared" si="21"/>
        <v>0</v>
      </c>
      <c r="BM60" s="42">
        <f t="shared" si="21"/>
        <v>0</v>
      </c>
      <c r="BN60" s="42">
        <f t="shared" si="21"/>
        <v>0</v>
      </c>
      <c r="BO60" s="42">
        <f t="shared" si="21"/>
        <v>0</v>
      </c>
      <c r="BP60" s="42">
        <f t="shared" si="21"/>
        <v>0</v>
      </c>
      <c r="BQ60" s="42">
        <f t="shared" si="22"/>
        <v>0</v>
      </c>
      <c r="BR60" s="42">
        <f t="shared" si="22"/>
        <v>0</v>
      </c>
      <c r="BS60" s="42">
        <f t="shared" si="22"/>
        <v>0</v>
      </c>
      <c r="BT60" s="42">
        <f t="shared" si="22"/>
        <v>0</v>
      </c>
      <c r="BU60" s="42">
        <f t="shared" si="22"/>
        <v>0</v>
      </c>
      <c r="BV60" s="42">
        <f t="shared" si="22"/>
        <v>0</v>
      </c>
    </row>
    <row r="61" spans="1:74" ht="13" thickBot="1">
      <c r="A61" s="1243" t="s">
        <v>590</v>
      </c>
      <c r="B61" s="1244"/>
      <c r="C61" s="265">
        <v>-1.6477999999999999</v>
      </c>
      <c r="D61" s="262">
        <v>-1.6072</v>
      </c>
      <c r="E61" s="262">
        <v>-1.5612999999999999</v>
      </c>
      <c r="F61" s="262">
        <v>-1.6189</v>
      </c>
      <c r="G61" s="262">
        <v>-1.5296000000000001</v>
      </c>
      <c r="H61" s="262">
        <v>-1.7221</v>
      </c>
      <c r="I61" s="262">
        <v>-1.5246999999999999</v>
      </c>
      <c r="J61" s="262">
        <v>-1.6789000000000001</v>
      </c>
      <c r="K61" s="262">
        <v>-1.4702</v>
      </c>
      <c r="L61" s="262">
        <v>-1.6062000000000001</v>
      </c>
      <c r="M61" s="262">
        <v>-1.6002000000000001</v>
      </c>
      <c r="N61" s="262">
        <v>-1.7209000000000001</v>
      </c>
      <c r="O61" s="262">
        <v>-1.5608</v>
      </c>
      <c r="P61" s="262"/>
      <c r="Q61" s="262"/>
      <c r="R61" s="262"/>
      <c r="S61" s="263"/>
      <c r="T61" s="26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4"/>
      <c r="AM61" s="44">
        <f t="shared" si="20"/>
        <v>-41.854119999999995</v>
      </c>
      <c r="AN61" s="45">
        <f t="shared" si="20"/>
        <v>-40.822879999999998</v>
      </c>
      <c r="AO61" s="45">
        <f t="shared" si="20"/>
        <v>-39.657019999999996</v>
      </c>
      <c r="AP61" s="45">
        <f t="shared" si="20"/>
        <v>-41.120059999999995</v>
      </c>
      <c r="AQ61" s="45">
        <f t="shared" si="20"/>
        <v>-38.851840000000003</v>
      </c>
      <c r="AR61" s="45">
        <f t="shared" si="20"/>
        <v>-43.741339999999994</v>
      </c>
      <c r="AS61" s="45">
        <f t="shared" si="20"/>
        <v>-38.727379999999997</v>
      </c>
      <c r="AT61" s="45">
        <f t="shared" si="20"/>
        <v>-42.644059999999996</v>
      </c>
      <c r="AU61" s="45">
        <f t="shared" si="20"/>
        <v>-37.343079999999993</v>
      </c>
      <c r="AV61" s="45">
        <f t="shared" si="20"/>
        <v>-40.79748</v>
      </c>
      <c r="AW61" s="45">
        <f t="shared" si="20"/>
        <v>-40.64508</v>
      </c>
      <c r="AX61" s="45">
        <f t="shared" si="20"/>
        <v>-43.710859999999997</v>
      </c>
      <c r="AY61" s="45">
        <f t="shared" si="20"/>
        <v>-39.64432</v>
      </c>
      <c r="AZ61" s="45">
        <f t="shared" si="20"/>
        <v>0</v>
      </c>
      <c r="BA61" s="45">
        <f t="shared" si="20"/>
        <v>0</v>
      </c>
      <c r="BB61" s="45">
        <f t="shared" si="20"/>
        <v>0</v>
      </c>
      <c r="BC61" s="45">
        <f t="shared" si="21"/>
        <v>0</v>
      </c>
      <c r="BD61" s="45">
        <f t="shared" si="21"/>
        <v>0</v>
      </c>
      <c r="BE61" s="45">
        <f t="shared" si="21"/>
        <v>0</v>
      </c>
      <c r="BF61" s="45">
        <f t="shared" si="21"/>
        <v>0</v>
      </c>
      <c r="BG61" s="45">
        <f t="shared" si="21"/>
        <v>0</v>
      </c>
      <c r="BH61" s="45">
        <f t="shared" si="21"/>
        <v>0</v>
      </c>
      <c r="BI61" s="45">
        <f t="shared" si="21"/>
        <v>0</v>
      </c>
      <c r="BJ61" s="45">
        <f t="shared" si="21"/>
        <v>0</v>
      </c>
      <c r="BK61" s="45">
        <f t="shared" si="21"/>
        <v>0</v>
      </c>
      <c r="BL61" s="45">
        <f t="shared" si="21"/>
        <v>0</v>
      </c>
      <c r="BM61" s="45">
        <f t="shared" si="21"/>
        <v>0</v>
      </c>
      <c r="BN61" s="45">
        <f t="shared" si="21"/>
        <v>0</v>
      </c>
      <c r="BO61" s="45">
        <f t="shared" si="21"/>
        <v>0</v>
      </c>
      <c r="BP61" s="45">
        <f t="shared" si="21"/>
        <v>0</v>
      </c>
      <c r="BQ61" s="45">
        <f t="shared" si="22"/>
        <v>0</v>
      </c>
      <c r="BR61" s="45">
        <f t="shared" si="22"/>
        <v>0</v>
      </c>
      <c r="BS61" s="45">
        <f t="shared" si="22"/>
        <v>0</v>
      </c>
      <c r="BT61" s="45">
        <f t="shared" si="22"/>
        <v>0</v>
      </c>
      <c r="BU61" s="45">
        <f t="shared" si="22"/>
        <v>0</v>
      </c>
      <c r="BV61" s="45">
        <f t="shared" si="22"/>
        <v>0</v>
      </c>
    </row>
    <row r="62" spans="1:74" ht="13" thickBot="1">
      <c r="A62" s="33"/>
      <c r="B62" s="33"/>
    </row>
    <row r="63" spans="1:74" ht="13" thickBot="1">
      <c r="A63" s="100" t="s">
        <v>477</v>
      </c>
      <c r="B63" s="33"/>
    </row>
    <row r="64" spans="1:74">
      <c r="A64" s="254" t="s">
        <v>416</v>
      </c>
      <c r="B64" s="33"/>
    </row>
    <row r="65" spans="1:84">
      <c r="A65" s="254" t="s">
        <v>523</v>
      </c>
      <c r="B65" s="33"/>
    </row>
    <row r="66" spans="1:84">
      <c r="A66" s="255" t="s">
        <v>527</v>
      </c>
      <c r="B66" s="33"/>
    </row>
    <row r="67" spans="1:84">
      <c r="A67" s="255" t="s">
        <v>311</v>
      </c>
      <c r="B67" s="33"/>
    </row>
    <row r="68" spans="1:84">
      <c r="A68" s="255" t="s">
        <v>27</v>
      </c>
      <c r="B68" s="33"/>
    </row>
    <row r="69" spans="1:84">
      <c r="A69" s="255" t="s">
        <v>28</v>
      </c>
      <c r="B69" s="33"/>
    </row>
    <row r="70" spans="1:84">
      <c r="A70" s="255" t="s">
        <v>23</v>
      </c>
      <c r="B70" s="33"/>
    </row>
    <row r="71" spans="1:84">
      <c r="A71" s="255" t="s">
        <v>25</v>
      </c>
      <c r="B71" s="33"/>
    </row>
    <row r="72" spans="1:84" ht="15.75" customHeight="1">
      <c r="A72" s="255"/>
      <c r="B72" s="33"/>
    </row>
    <row r="73" spans="1:84" ht="13.5" customHeight="1">
      <c r="A73" s="255"/>
      <c r="B73" s="33"/>
    </row>
    <row r="74" spans="1:84" ht="12.75" customHeight="1">
      <c r="A74" s="255"/>
      <c r="B74" s="33"/>
    </row>
    <row r="75" spans="1:84">
      <c r="A75" s="255"/>
      <c r="B75" s="33"/>
    </row>
    <row r="76" spans="1:84">
      <c r="B76" s="33"/>
    </row>
    <row r="77" spans="1:84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88"/>
      <c r="CA77" s="88"/>
      <c r="CB77" s="88"/>
      <c r="CC77" s="88"/>
      <c r="CD77" s="88"/>
      <c r="CE77" s="88"/>
      <c r="CF77" s="88"/>
    </row>
    <row r="78" spans="1:84" ht="13" thickBot="1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88"/>
      <c r="CA78" s="88"/>
      <c r="CB78" s="88"/>
      <c r="CC78" s="88"/>
      <c r="CD78" s="88"/>
      <c r="CE78" s="88"/>
      <c r="CF78" s="88"/>
    </row>
    <row r="79" spans="1:84">
      <c r="A79" s="1220" t="s">
        <v>759</v>
      </c>
      <c r="B79" s="1221"/>
      <c r="C79" s="1221"/>
      <c r="D79" s="1221"/>
      <c r="E79" s="1221"/>
      <c r="F79" s="1221"/>
      <c r="G79" s="1221"/>
      <c r="H79" s="1221"/>
      <c r="I79" s="1221"/>
      <c r="J79" s="1221"/>
      <c r="K79" s="1221"/>
      <c r="L79" s="1221"/>
      <c r="M79" s="1221"/>
      <c r="N79" s="1221"/>
      <c r="O79" s="1221"/>
      <c r="P79" s="1221"/>
      <c r="Q79" s="1221"/>
      <c r="R79" s="1221"/>
      <c r="S79" s="1221"/>
      <c r="T79" s="1221"/>
      <c r="U79" s="1221"/>
      <c r="V79" s="1221"/>
      <c r="W79" s="1221"/>
      <c r="X79" s="1221"/>
      <c r="Y79" s="1221"/>
      <c r="Z79" s="1221"/>
      <c r="AA79" s="1221"/>
      <c r="AB79" s="1221"/>
      <c r="AC79" s="1221"/>
      <c r="AD79" s="1221"/>
      <c r="AE79" s="1221"/>
      <c r="AF79" s="1221"/>
      <c r="AG79" s="1221"/>
      <c r="AH79" s="1221"/>
      <c r="AI79" s="1221"/>
      <c r="AJ79" s="1221"/>
      <c r="AK79" s="1221"/>
      <c r="AL79" s="1221"/>
      <c r="AM79" s="1221"/>
      <c r="AN79" s="1221"/>
      <c r="AO79" s="1221"/>
      <c r="AP79" s="1221"/>
      <c r="AQ79" s="1221"/>
      <c r="AR79" s="1221"/>
      <c r="AS79" s="1221"/>
      <c r="AT79" s="1221"/>
      <c r="AU79" s="1221"/>
      <c r="AV79" s="1221"/>
      <c r="AW79" s="1221"/>
      <c r="AX79" s="1221"/>
      <c r="AY79" s="1221"/>
      <c r="AZ79" s="1221"/>
      <c r="BA79" s="1221"/>
      <c r="BB79" s="1221"/>
      <c r="BC79" s="1221"/>
      <c r="BD79" s="1221"/>
      <c r="BE79" s="1221"/>
      <c r="BF79" s="1221"/>
      <c r="BG79" s="1221"/>
      <c r="BH79" s="1221"/>
      <c r="BI79" s="1221"/>
      <c r="BJ79" s="1221"/>
      <c r="BK79" s="1221"/>
      <c r="BL79" s="1221"/>
      <c r="BM79" s="1221"/>
      <c r="BN79" s="1221"/>
      <c r="BO79" s="1221"/>
      <c r="BP79" s="1221"/>
      <c r="BQ79" s="1221"/>
      <c r="BR79" s="1221"/>
      <c r="BS79" s="1221"/>
      <c r="BT79" s="1221"/>
      <c r="BU79" s="1221"/>
      <c r="BV79" s="1221"/>
      <c r="BW79" s="1221"/>
      <c r="BX79" s="1221"/>
      <c r="BY79" s="1222"/>
      <c r="BZ79" s="88"/>
      <c r="CA79" s="88"/>
      <c r="CB79" s="88"/>
      <c r="CC79" s="88"/>
      <c r="CD79" s="88"/>
      <c r="CE79" s="88"/>
      <c r="CF79" s="88"/>
    </row>
    <row r="80" spans="1:84" ht="13" thickBot="1">
      <c r="A80" s="1223"/>
      <c r="B80" s="1224"/>
      <c r="C80" s="1224"/>
      <c r="D80" s="1224"/>
      <c r="E80" s="1224"/>
      <c r="F80" s="1224"/>
      <c r="G80" s="1224"/>
      <c r="H80" s="1224"/>
      <c r="I80" s="1224"/>
      <c r="J80" s="1224"/>
      <c r="K80" s="1224"/>
      <c r="L80" s="1224"/>
      <c r="M80" s="1224"/>
      <c r="N80" s="1224"/>
      <c r="O80" s="1224"/>
      <c r="P80" s="1224"/>
      <c r="Q80" s="1224"/>
      <c r="R80" s="1224"/>
      <c r="S80" s="1224"/>
      <c r="T80" s="1224"/>
      <c r="U80" s="1224"/>
      <c r="V80" s="1224"/>
      <c r="W80" s="1224"/>
      <c r="X80" s="1224"/>
      <c r="Y80" s="1224"/>
      <c r="Z80" s="1224"/>
      <c r="AA80" s="1224"/>
      <c r="AB80" s="1224"/>
      <c r="AC80" s="1224"/>
      <c r="AD80" s="1224"/>
      <c r="AE80" s="1224"/>
      <c r="AF80" s="1224"/>
      <c r="AG80" s="1224"/>
      <c r="AH80" s="1224"/>
      <c r="AI80" s="1224"/>
      <c r="AJ80" s="1224"/>
      <c r="AK80" s="1224"/>
      <c r="AL80" s="1224"/>
      <c r="AM80" s="1224"/>
      <c r="AN80" s="1224"/>
      <c r="AO80" s="1224"/>
      <c r="AP80" s="1224"/>
      <c r="AQ80" s="1224"/>
      <c r="AR80" s="1224"/>
      <c r="AS80" s="1224"/>
      <c r="AT80" s="1224"/>
      <c r="AU80" s="1224"/>
      <c r="AV80" s="1224"/>
      <c r="AW80" s="1224"/>
      <c r="AX80" s="1224"/>
      <c r="AY80" s="1224"/>
      <c r="AZ80" s="1224"/>
      <c r="BA80" s="1224"/>
      <c r="BB80" s="1224"/>
      <c r="BC80" s="1224"/>
      <c r="BD80" s="1224"/>
      <c r="BE80" s="1224"/>
      <c r="BF80" s="1224"/>
      <c r="BG80" s="1224"/>
      <c r="BH80" s="1224"/>
      <c r="BI80" s="1224"/>
      <c r="BJ80" s="1224"/>
      <c r="BK80" s="1224"/>
      <c r="BL80" s="1224"/>
      <c r="BM80" s="1224"/>
      <c r="BN80" s="1224"/>
      <c r="BO80" s="1224"/>
      <c r="BP80" s="1224"/>
      <c r="BQ80" s="1224"/>
      <c r="BR80" s="1224"/>
      <c r="BS80" s="1224"/>
      <c r="BT80" s="1224"/>
      <c r="BU80" s="1224"/>
      <c r="BV80" s="1224"/>
      <c r="BW80" s="1224"/>
      <c r="BX80" s="1224"/>
      <c r="BY80" s="1225"/>
      <c r="BZ80" s="88"/>
      <c r="CA80" s="88"/>
      <c r="CB80" s="88"/>
      <c r="CC80" s="88"/>
      <c r="CD80" s="88"/>
      <c r="CE80" s="88"/>
      <c r="CF80" s="88"/>
    </row>
    <row r="81" spans="1:84" ht="12.7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98"/>
      <c r="BV81" s="98"/>
      <c r="BW81" s="98"/>
      <c r="BX81" s="98"/>
      <c r="BY81" s="98"/>
      <c r="BZ81" s="88"/>
      <c r="CA81" s="88"/>
      <c r="CB81" s="88"/>
      <c r="CC81" s="88"/>
      <c r="CD81" s="88"/>
      <c r="CE81" s="88"/>
      <c r="CF81" s="88"/>
    </row>
    <row r="82" spans="1:84">
      <c r="A82" s="76" t="s">
        <v>478</v>
      </c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</row>
    <row r="83" spans="1:84" ht="13" thickBot="1">
      <c r="A83" s="76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</row>
    <row r="84" spans="1:84" ht="13" thickBot="1">
      <c r="A84" s="71"/>
      <c r="B84" s="1215" t="s">
        <v>618</v>
      </c>
      <c r="C84" s="1216"/>
      <c r="D84" s="1216"/>
      <c r="E84" s="1216"/>
      <c r="F84" s="1216"/>
      <c r="G84" s="1216"/>
      <c r="H84" s="1216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60"/>
      <c r="AJ84" s="1260"/>
      <c r="AK84" s="1217"/>
      <c r="AL84" s="1184" t="s">
        <v>619</v>
      </c>
      <c r="AM84" s="1214"/>
      <c r="AN84" s="1214"/>
      <c r="AO84" s="1214"/>
      <c r="AP84" s="1214"/>
      <c r="AQ84" s="1214"/>
      <c r="AR84" s="1214"/>
      <c r="AS84" s="1214"/>
      <c r="AT84" s="1214"/>
      <c r="AU84" s="1214"/>
      <c r="AV84" s="1214"/>
      <c r="AW84" s="1214"/>
      <c r="AX84" s="1214"/>
      <c r="AY84" s="1214"/>
      <c r="AZ84" s="1214"/>
      <c r="BA84" s="1214"/>
      <c r="BB84" s="1214"/>
      <c r="BC84" s="1214"/>
      <c r="BD84" s="1214"/>
      <c r="BE84" s="1214"/>
      <c r="BF84" s="1214"/>
      <c r="BG84" s="1214"/>
      <c r="BH84" s="1214"/>
      <c r="BI84" s="1214"/>
      <c r="BJ84" s="1214"/>
      <c r="BK84" s="1214"/>
      <c r="BL84" s="1214"/>
      <c r="BM84" s="1214"/>
      <c r="BN84" s="1214"/>
      <c r="BO84" s="1214"/>
      <c r="BP84" s="1214"/>
      <c r="BQ84" s="1214"/>
      <c r="BR84" s="1214"/>
      <c r="BS84" s="1214"/>
      <c r="BT84" s="1214"/>
      <c r="BU84" s="1185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</row>
    <row r="85" spans="1:84" ht="13" thickBot="1">
      <c r="A85" s="66" t="s">
        <v>637</v>
      </c>
      <c r="B85" s="56" t="str">
        <f t="shared" ref="B85:AK85" si="23">C14</f>
        <v>519</v>
      </c>
      <c r="C85" s="57" t="str">
        <f t="shared" si="23"/>
        <v>501</v>
      </c>
      <c r="D85" s="57" t="str">
        <f t="shared" si="23"/>
        <v>511</v>
      </c>
      <c r="E85" s="57" t="str">
        <f t="shared" si="23"/>
        <v>504</v>
      </c>
      <c r="F85" s="57" t="str">
        <f t="shared" si="23"/>
        <v>518</v>
      </c>
      <c r="G85" s="57" t="str">
        <f t="shared" si="23"/>
        <v>510</v>
      </c>
      <c r="H85" s="57" t="str">
        <f t="shared" si="23"/>
        <v>517</v>
      </c>
      <c r="I85" s="57" t="str">
        <f t="shared" si="23"/>
        <v>509</v>
      </c>
      <c r="J85" s="57" t="str">
        <f t="shared" si="23"/>
        <v>514</v>
      </c>
      <c r="K85" s="57" t="str">
        <f t="shared" si="23"/>
        <v>521</v>
      </c>
      <c r="L85" s="57" t="str">
        <f t="shared" si="23"/>
        <v>520</v>
      </c>
      <c r="M85" s="57" t="str">
        <f t="shared" si="23"/>
        <v>513</v>
      </c>
      <c r="N85" s="57" t="str">
        <f t="shared" si="23"/>
        <v>503</v>
      </c>
      <c r="O85" s="57" t="str">
        <f t="shared" si="23"/>
        <v>512</v>
      </c>
      <c r="P85" s="57" t="str">
        <f t="shared" si="23"/>
        <v>516</v>
      </c>
      <c r="Q85" s="57" t="str">
        <f t="shared" si="23"/>
        <v>524</v>
      </c>
      <c r="R85" s="57" t="str">
        <f t="shared" si="23"/>
        <v>525</v>
      </c>
      <c r="S85" s="57" t="str">
        <f t="shared" si="23"/>
        <v>523</v>
      </c>
      <c r="T85" s="57" t="str">
        <f t="shared" si="23"/>
        <v>522</v>
      </c>
      <c r="U85" s="57" t="str">
        <f t="shared" si="23"/>
        <v>515</v>
      </c>
      <c r="V85" s="57" t="str">
        <f t="shared" si="23"/>
        <v>506</v>
      </c>
      <c r="W85" s="57" t="str">
        <f t="shared" si="23"/>
        <v>502</v>
      </c>
      <c r="X85" s="57" t="str">
        <f t="shared" si="23"/>
        <v>507</v>
      </c>
      <c r="Y85" s="57" t="str">
        <f t="shared" si="23"/>
        <v>508</v>
      </c>
      <c r="Z85" s="57" t="str">
        <f t="shared" si="23"/>
        <v>505</v>
      </c>
      <c r="AA85" s="57">
        <f t="shared" si="23"/>
        <v>0</v>
      </c>
      <c r="AB85" s="57" t="str">
        <f t="shared" si="23"/>
        <v>508*</v>
      </c>
      <c r="AC85" s="57" t="str">
        <f t="shared" si="23"/>
        <v>508**</v>
      </c>
      <c r="AD85" s="57" t="str">
        <f t="shared" si="23"/>
        <v>508***</v>
      </c>
      <c r="AE85" s="57" t="str">
        <f t="shared" si="23"/>
        <v>508****</v>
      </c>
      <c r="AF85" s="57">
        <f t="shared" si="23"/>
        <v>0</v>
      </c>
      <c r="AG85" s="57">
        <f t="shared" si="23"/>
        <v>0</v>
      </c>
      <c r="AH85" s="57">
        <f t="shared" si="23"/>
        <v>0</v>
      </c>
      <c r="AI85" s="57">
        <f t="shared" si="23"/>
        <v>0</v>
      </c>
      <c r="AJ85" s="57">
        <f t="shared" si="23"/>
        <v>0</v>
      </c>
      <c r="AK85" s="57">
        <f t="shared" si="23"/>
        <v>0</v>
      </c>
      <c r="AL85" s="59" t="str">
        <f t="shared" ref="AL85:BU85" si="24">B85</f>
        <v>519</v>
      </c>
      <c r="AM85" s="60" t="str">
        <f t="shared" si="24"/>
        <v>501</v>
      </c>
      <c r="AN85" s="60" t="str">
        <f t="shared" si="24"/>
        <v>511</v>
      </c>
      <c r="AO85" s="60" t="str">
        <f t="shared" si="24"/>
        <v>504</v>
      </c>
      <c r="AP85" s="60" t="str">
        <f t="shared" si="24"/>
        <v>518</v>
      </c>
      <c r="AQ85" s="60" t="str">
        <f t="shared" si="24"/>
        <v>510</v>
      </c>
      <c r="AR85" s="60" t="str">
        <f t="shared" si="24"/>
        <v>517</v>
      </c>
      <c r="AS85" s="60" t="str">
        <f t="shared" si="24"/>
        <v>509</v>
      </c>
      <c r="AT85" s="60" t="str">
        <f t="shared" si="24"/>
        <v>514</v>
      </c>
      <c r="AU85" s="60" t="str">
        <f t="shared" si="24"/>
        <v>521</v>
      </c>
      <c r="AV85" s="60" t="str">
        <f t="shared" si="24"/>
        <v>520</v>
      </c>
      <c r="AW85" s="60" t="str">
        <f t="shared" si="24"/>
        <v>513</v>
      </c>
      <c r="AX85" s="60" t="str">
        <f t="shared" si="24"/>
        <v>503</v>
      </c>
      <c r="AY85" s="60" t="str">
        <f t="shared" si="24"/>
        <v>512</v>
      </c>
      <c r="AZ85" s="60" t="str">
        <f t="shared" si="24"/>
        <v>516</v>
      </c>
      <c r="BA85" s="60" t="str">
        <f t="shared" si="24"/>
        <v>524</v>
      </c>
      <c r="BB85" s="60" t="str">
        <f t="shared" si="24"/>
        <v>525</v>
      </c>
      <c r="BC85" s="60" t="str">
        <f t="shared" si="24"/>
        <v>523</v>
      </c>
      <c r="BD85" s="60" t="str">
        <f t="shared" si="24"/>
        <v>522</v>
      </c>
      <c r="BE85" s="60" t="str">
        <f t="shared" si="24"/>
        <v>515</v>
      </c>
      <c r="BF85" s="60" t="str">
        <f t="shared" si="24"/>
        <v>506</v>
      </c>
      <c r="BG85" s="60" t="str">
        <f t="shared" si="24"/>
        <v>502</v>
      </c>
      <c r="BH85" s="60" t="str">
        <f t="shared" si="24"/>
        <v>507</v>
      </c>
      <c r="BI85" s="60" t="str">
        <f t="shared" si="24"/>
        <v>508</v>
      </c>
      <c r="BJ85" s="60" t="str">
        <f t="shared" si="24"/>
        <v>505</v>
      </c>
      <c r="BK85" s="60">
        <f t="shared" si="24"/>
        <v>0</v>
      </c>
      <c r="BL85" s="60" t="str">
        <f t="shared" si="24"/>
        <v>508*</v>
      </c>
      <c r="BM85" s="60" t="str">
        <f t="shared" si="24"/>
        <v>508**</v>
      </c>
      <c r="BN85" s="60" t="str">
        <f t="shared" si="24"/>
        <v>508***</v>
      </c>
      <c r="BO85" s="60" t="str">
        <f t="shared" si="24"/>
        <v>508****</v>
      </c>
      <c r="BP85" s="60">
        <f t="shared" si="24"/>
        <v>0</v>
      </c>
      <c r="BQ85" s="60">
        <f t="shared" si="24"/>
        <v>0</v>
      </c>
      <c r="BR85" s="60">
        <f t="shared" si="24"/>
        <v>0</v>
      </c>
      <c r="BS85" s="60">
        <f t="shared" si="24"/>
        <v>0</v>
      </c>
      <c r="BT85" s="60">
        <f t="shared" si="24"/>
        <v>0</v>
      </c>
      <c r="BU85" s="60">
        <f t="shared" si="24"/>
        <v>0</v>
      </c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</row>
    <row r="86" spans="1:84">
      <c r="A86" s="72" t="s">
        <v>623</v>
      </c>
      <c r="B86" s="47">
        <f t="shared" ref="B86:Q88" si="25">C34</f>
        <v>7.0425000000000004</v>
      </c>
      <c r="C86" s="48">
        <f t="shared" si="25"/>
        <v>7.0121500000000001</v>
      </c>
      <c r="D86" s="48">
        <f t="shared" si="25"/>
        <v>6.9717000000000002</v>
      </c>
      <c r="E86" s="48">
        <f t="shared" si="25"/>
        <v>7.0202499999999999</v>
      </c>
      <c r="F86" s="48">
        <f t="shared" si="25"/>
        <v>7.0304500000000001</v>
      </c>
      <c r="G86" s="48">
        <f t="shared" si="25"/>
        <v>7.1362499999999995</v>
      </c>
      <c r="H86" s="48">
        <f t="shared" si="25"/>
        <v>6.9440999999999997</v>
      </c>
      <c r="I86" s="48">
        <f t="shared" si="25"/>
        <v>7.0484499999999999</v>
      </c>
      <c r="J86" s="48">
        <f t="shared" si="25"/>
        <v>6.8362500000000006</v>
      </c>
      <c r="K86" s="48">
        <f t="shared" si="25"/>
        <v>6.9706000000000001</v>
      </c>
      <c r="L86" s="48">
        <f t="shared" si="25"/>
        <v>6.9192500000000008</v>
      </c>
      <c r="M86" s="48">
        <f t="shared" si="25"/>
        <v>7.0093499999999995</v>
      </c>
      <c r="N86" s="48">
        <f t="shared" si="25"/>
        <v>7.0904500000000006</v>
      </c>
      <c r="O86" s="48">
        <f t="shared" si="25"/>
        <v>6.9592499999999999</v>
      </c>
      <c r="P86" s="48">
        <f t="shared" si="25"/>
        <v>6.8949999999999996</v>
      </c>
      <c r="Q86" s="48">
        <f t="shared" si="25"/>
        <v>6.9278500000000003</v>
      </c>
      <c r="R86" s="48">
        <f t="shared" ref="R86:AK88" si="26">S34</f>
        <v>6.9747000000000003</v>
      </c>
      <c r="S86" s="48">
        <f t="shared" si="26"/>
        <v>6.9307499999999997</v>
      </c>
      <c r="T86" s="48">
        <f t="shared" si="26"/>
        <v>6.9984500000000001</v>
      </c>
      <c r="U86" s="48">
        <f t="shared" si="26"/>
        <v>7.0774499999999998</v>
      </c>
      <c r="V86" s="48">
        <f t="shared" si="26"/>
        <v>6.9162999999999997</v>
      </c>
      <c r="W86" s="48">
        <f t="shared" si="26"/>
        <v>7.0917000000000003</v>
      </c>
      <c r="X86" s="48">
        <f t="shared" si="26"/>
        <v>6.9184999999999999</v>
      </c>
      <c r="Y86" s="48">
        <f t="shared" si="26"/>
        <v>6.9421999999999997</v>
      </c>
      <c r="Z86" s="48">
        <f t="shared" si="26"/>
        <v>6.8459500000000002</v>
      </c>
      <c r="AA86" s="48" t="e">
        <f t="shared" si="26"/>
        <v>#DIV/0!</v>
      </c>
      <c r="AB86" s="48">
        <f t="shared" si="26"/>
        <v>6.7885</v>
      </c>
      <c r="AC86" s="48">
        <f t="shared" si="26"/>
        <v>6.8104999999999993</v>
      </c>
      <c r="AD86" s="48">
        <f t="shared" si="26"/>
        <v>6.7404999999999999</v>
      </c>
      <c r="AE86" s="48">
        <f t="shared" si="26"/>
        <v>6.6411499999999997</v>
      </c>
      <c r="AF86" s="48" t="e">
        <f t="shared" si="26"/>
        <v>#DIV/0!</v>
      </c>
      <c r="AG86" s="48" t="e">
        <f t="shared" si="26"/>
        <v>#DIV/0!</v>
      </c>
      <c r="AH86" s="48" t="e">
        <f t="shared" si="26"/>
        <v>#DIV/0!</v>
      </c>
      <c r="AI86" s="48" t="e">
        <f t="shared" si="26"/>
        <v>#DIV/0!</v>
      </c>
      <c r="AJ86" s="48" t="e">
        <f t="shared" si="26"/>
        <v>#DIV/0!</v>
      </c>
      <c r="AK86" s="48" t="e">
        <f t="shared" si="26"/>
        <v>#DIV/0!</v>
      </c>
      <c r="AL86" s="47">
        <f t="shared" ref="AL86:BA89" si="27">B86*25.4</f>
        <v>178.87950000000001</v>
      </c>
      <c r="AM86" s="48">
        <f t="shared" si="27"/>
        <v>178.10861</v>
      </c>
      <c r="AN86" s="48">
        <f t="shared" si="27"/>
        <v>177.08117999999999</v>
      </c>
      <c r="AO86" s="48">
        <f t="shared" si="27"/>
        <v>178.31434999999999</v>
      </c>
      <c r="AP86" s="48">
        <f t="shared" si="27"/>
        <v>178.57343</v>
      </c>
      <c r="AQ86" s="48">
        <f t="shared" si="27"/>
        <v>181.26074999999997</v>
      </c>
      <c r="AR86" s="48">
        <f t="shared" si="27"/>
        <v>176.38013999999998</v>
      </c>
      <c r="AS86" s="48">
        <f t="shared" si="27"/>
        <v>179.03062999999997</v>
      </c>
      <c r="AT86" s="48">
        <f t="shared" si="27"/>
        <v>173.64075</v>
      </c>
      <c r="AU86" s="48">
        <f t="shared" si="27"/>
        <v>177.05323999999999</v>
      </c>
      <c r="AV86" s="48">
        <f t="shared" si="27"/>
        <v>175.74895000000001</v>
      </c>
      <c r="AW86" s="48">
        <f t="shared" si="27"/>
        <v>178.03748999999999</v>
      </c>
      <c r="AX86" s="48">
        <f t="shared" si="27"/>
        <v>180.09743</v>
      </c>
      <c r="AY86" s="48">
        <f t="shared" si="27"/>
        <v>176.76495</v>
      </c>
      <c r="AZ86" s="48">
        <f t="shared" si="27"/>
        <v>175.13299999999998</v>
      </c>
      <c r="BA86" s="48">
        <f t="shared" si="27"/>
        <v>175.96738999999999</v>
      </c>
      <c r="BB86" s="48">
        <f t="shared" ref="BB86:BQ89" si="28">R86*25.4</f>
        <v>177.15737999999999</v>
      </c>
      <c r="BC86" s="48">
        <f t="shared" si="28"/>
        <v>176.04104999999998</v>
      </c>
      <c r="BD86" s="48">
        <f t="shared" si="28"/>
        <v>177.76062999999999</v>
      </c>
      <c r="BE86" s="48">
        <f t="shared" si="28"/>
        <v>179.76722999999998</v>
      </c>
      <c r="BF86" s="48">
        <f t="shared" si="28"/>
        <v>175.67401999999998</v>
      </c>
      <c r="BG86" s="48">
        <f t="shared" si="28"/>
        <v>180.12917999999999</v>
      </c>
      <c r="BH86" s="48">
        <f t="shared" si="28"/>
        <v>175.72989999999999</v>
      </c>
      <c r="BI86" s="48">
        <f t="shared" si="28"/>
        <v>176.33187999999998</v>
      </c>
      <c r="BJ86" s="48">
        <f t="shared" si="28"/>
        <v>173.88712999999998</v>
      </c>
      <c r="BK86" s="48" t="e">
        <f t="shared" si="28"/>
        <v>#DIV/0!</v>
      </c>
      <c r="BL86" s="48">
        <f t="shared" si="28"/>
        <v>172.42789999999999</v>
      </c>
      <c r="BM86" s="48">
        <f t="shared" si="28"/>
        <v>172.98669999999998</v>
      </c>
      <c r="BN86" s="48">
        <f t="shared" si="28"/>
        <v>171.20869999999999</v>
      </c>
      <c r="BO86" s="48">
        <f t="shared" si="28"/>
        <v>168.68520999999998</v>
      </c>
      <c r="BP86" s="48" t="e">
        <f t="shared" si="28"/>
        <v>#DIV/0!</v>
      </c>
      <c r="BQ86" s="48" t="e">
        <f t="shared" si="28"/>
        <v>#DIV/0!</v>
      </c>
      <c r="BR86" s="48" t="e">
        <f t="shared" ref="BP86:BU89" si="29">AH86*25.4</f>
        <v>#DIV/0!</v>
      </c>
      <c r="BS86" s="48" t="e">
        <f t="shared" si="29"/>
        <v>#DIV/0!</v>
      </c>
      <c r="BT86" s="48" t="e">
        <f t="shared" si="29"/>
        <v>#DIV/0!</v>
      </c>
      <c r="BU86" s="48" t="e">
        <f t="shared" si="29"/>
        <v>#DIV/0!</v>
      </c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</row>
    <row r="87" spans="1:84">
      <c r="A87" s="73" t="s">
        <v>479</v>
      </c>
      <c r="B87" s="50">
        <f t="shared" si="25"/>
        <v>-1.3799999999999812E-2</v>
      </c>
      <c r="C87" s="51">
        <f t="shared" si="25"/>
        <v>9.3000000000005301E-3</v>
      </c>
      <c r="D87" s="51">
        <f t="shared" si="25"/>
        <v>-2.2999999999999687E-3</v>
      </c>
      <c r="E87" s="51">
        <f t="shared" si="25"/>
        <v>3.7000000000002586E-3</v>
      </c>
      <c r="F87" s="51">
        <f t="shared" si="25"/>
        <v>1.000000000000334E-3</v>
      </c>
      <c r="G87" s="51">
        <f t="shared" si="25"/>
        <v>2.3999999999997357E-3</v>
      </c>
      <c r="H87" s="51">
        <f t="shared" si="25"/>
        <v>6.1999999999997613E-3</v>
      </c>
      <c r="I87" s="51">
        <f t="shared" si="25"/>
        <v>5.4999999999996163E-3</v>
      </c>
      <c r="J87" s="51">
        <f t="shared" si="25"/>
        <v>-5.7000000000000384E-3</v>
      </c>
      <c r="K87" s="51">
        <f t="shared" si="25"/>
        <v>-6.0000000000037801E-4</v>
      </c>
      <c r="L87" s="51">
        <f t="shared" si="25"/>
        <v>-2.8399999999999537E-2</v>
      </c>
      <c r="M87" s="51">
        <f t="shared" si="25"/>
        <v>1.5299999999999869E-2</v>
      </c>
      <c r="N87" s="51">
        <f t="shared" si="25"/>
        <v>7.0000000000014495E-4</v>
      </c>
      <c r="O87" s="51">
        <f t="shared" si="25"/>
        <v>-3.8000000000000256E-3</v>
      </c>
      <c r="P87" s="51">
        <f t="shared" si="25"/>
        <v>-4.8000000000003595E-3</v>
      </c>
      <c r="Q87" s="51">
        <f t="shared" si="25"/>
        <v>1.3200000000000323E-2</v>
      </c>
      <c r="R87" s="51">
        <f t="shared" si="26"/>
        <v>7.2000000000000952E-3</v>
      </c>
      <c r="S87" s="51">
        <f t="shared" si="26"/>
        <v>6.9999999999996732E-3</v>
      </c>
      <c r="T87" s="51">
        <f t="shared" si="26"/>
        <v>-5.0000000000061107E-4</v>
      </c>
      <c r="U87" s="51">
        <f t="shared" si="26"/>
        <v>0</v>
      </c>
      <c r="V87" s="51">
        <f t="shared" si="26"/>
        <v>-1.000000000000334E-3</v>
      </c>
      <c r="W87" s="51">
        <f t="shared" si="26"/>
        <v>-1.1999999999998678E-3</v>
      </c>
      <c r="X87" s="51">
        <f t="shared" si="26"/>
        <v>8.6000000000003851E-3</v>
      </c>
      <c r="Y87" s="51">
        <f t="shared" si="26"/>
        <v>7.6000000000000512E-3</v>
      </c>
      <c r="Z87" s="51">
        <f t="shared" si="26"/>
        <v>1.1000000000001009E-3</v>
      </c>
      <c r="AA87" s="51">
        <f t="shared" si="26"/>
        <v>0</v>
      </c>
      <c r="AB87" s="51">
        <f t="shared" si="26"/>
        <v>4.9999999999972289E-4</v>
      </c>
      <c r="AC87" s="51">
        <f t="shared" si="26"/>
        <v>-2.5000000000003908E-3</v>
      </c>
      <c r="AD87" s="51">
        <f t="shared" si="26"/>
        <v>-5.5000000000005045E-3</v>
      </c>
      <c r="AE87" s="51">
        <f t="shared" si="26"/>
        <v>-1.1000000000001009E-3</v>
      </c>
      <c r="AF87" s="51">
        <f t="shared" si="26"/>
        <v>0</v>
      </c>
      <c r="AG87" s="51">
        <f t="shared" si="26"/>
        <v>0</v>
      </c>
      <c r="AH87" s="51">
        <f t="shared" si="26"/>
        <v>0</v>
      </c>
      <c r="AI87" s="51">
        <f t="shared" si="26"/>
        <v>0</v>
      </c>
      <c r="AJ87" s="51">
        <f t="shared" si="26"/>
        <v>0</v>
      </c>
      <c r="AK87" s="51">
        <f t="shared" si="26"/>
        <v>0</v>
      </c>
      <c r="AL87" s="50">
        <f t="shared" si="27"/>
        <v>-0.35051999999999522</v>
      </c>
      <c r="AM87" s="51">
        <f t="shared" si="27"/>
        <v>0.23622000000001345</v>
      </c>
      <c r="AN87" s="51">
        <f t="shared" si="27"/>
        <v>-5.8419999999999202E-2</v>
      </c>
      <c r="AO87" s="51">
        <f t="shared" si="27"/>
        <v>9.3980000000006558E-2</v>
      </c>
      <c r="AP87" s="51">
        <f t="shared" si="27"/>
        <v>2.5400000000008482E-2</v>
      </c>
      <c r="AQ87" s="51">
        <f t="shared" si="27"/>
        <v>6.0959999999993283E-2</v>
      </c>
      <c r="AR87" s="51">
        <f t="shared" si="27"/>
        <v>0.15747999999999393</v>
      </c>
      <c r="AS87" s="51">
        <f t="shared" si="27"/>
        <v>0.13969999999999025</v>
      </c>
      <c r="AT87" s="51">
        <f t="shared" si="27"/>
        <v>-0.14478000000000096</v>
      </c>
      <c r="AU87" s="51">
        <f t="shared" si="27"/>
        <v>-1.52400000000096E-2</v>
      </c>
      <c r="AV87" s="51">
        <f t="shared" si="27"/>
        <v>-0.72135999999998823</v>
      </c>
      <c r="AW87" s="51">
        <f t="shared" si="27"/>
        <v>0.38861999999999663</v>
      </c>
      <c r="AX87" s="51">
        <f t="shared" si="27"/>
        <v>1.7780000000003682E-2</v>
      </c>
      <c r="AY87" s="51">
        <f t="shared" si="27"/>
        <v>-9.6520000000000647E-2</v>
      </c>
      <c r="AZ87" s="51">
        <f t="shared" si="27"/>
        <v>-0.12192000000000913</v>
      </c>
      <c r="BA87" s="51">
        <f t="shared" si="27"/>
        <v>0.33528000000000818</v>
      </c>
      <c r="BB87" s="51">
        <f t="shared" si="28"/>
        <v>0.1828800000000024</v>
      </c>
      <c r="BC87" s="51">
        <f t="shared" si="28"/>
        <v>0.17779999999999169</v>
      </c>
      <c r="BD87" s="51">
        <f t="shared" si="28"/>
        <v>-1.270000000001552E-2</v>
      </c>
      <c r="BE87" s="51">
        <f t="shared" si="28"/>
        <v>0</v>
      </c>
      <c r="BF87" s="51">
        <f t="shared" si="28"/>
        <v>-2.5400000000008482E-2</v>
      </c>
      <c r="BG87" s="51">
        <f t="shared" si="28"/>
        <v>-3.0479999999996642E-2</v>
      </c>
      <c r="BH87" s="51">
        <f t="shared" si="28"/>
        <v>0.21844000000000977</v>
      </c>
      <c r="BI87" s="51">
        <f t="shared" si="28"/>
        <v>0.19304000000000129</v>
      </c>
      <c r="BJ87" s="51">
        <f t="shared" si="28"/>
        <v>2.794000000000256E-2</v>
      </c>
      <c r="BK87" s="51">
        <f t="shared" si="28"/>
        <v>0</v>
      </c>
      <c r="BL87" s="51">
        <f t="shared" si="28"/>
        <v>1.269999999999296E-2</v>
      </c>
      <c r="BM87" s="51">
        <f t="shared" si="28"/>
        <v>-6.3500000000009924E-2</v>
      </c>
      <c r="BN87" s="51">
        <f t="shared" si="28"/>
        <v>-0.13970000000001281</v>
      </c>
      <c r="BO87" s="51">
        <f t="shared" si="28"/>
        <v>-2.794000000000256E-2</v>
      </c>
      <c r="BP87" s="51">
        <f t="shared" si="29"/>
        <v>0</v>
      </c>
      <c r="BQ87" s="51">
        <f t="shared" si="29"/>
        <v>0</v>
      </c>
      <c r="BR87" s="51">
        <f t="shared" si="29"/>
        <v>0</v>
      </c>
      <c r="BS87" s="51">
        <f t="shared" si="29"/>
        <v>0</v>
      </c>
      <c r="BT87" s="51">
        <f t="shared" si="29"/>
        <v>0</v>
      </c>
      <c r="BU87" s="51">
        <f t="shared" si="29"/>
        <v>0</v>
      </c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</row>
    <row r="88" spans="1:84">
      <c r="A88" s="73" t="s">
        <v>480</v>
      </c>
      <c r="B88" s="50">
        <f t="shared" si="25"/>
        <v>1.2599999999999945E-2</v>
      </c>
      <c r="C88" s="51">
        <f t="shared" si="25"/>
        <v>5.4999999999996163E-3</v>
      </c>
      <c r="D88" s="51">
        <f t="shared" si="25"/>
        <v>-2.0000000000042206E-4</v>
      </c>
      <c r="E88" s="51">
        <f t="shared" si="25"/>
        <v>-4.9999999999972289E-4</v>
      </c>
      <c r="F88" s="51">
        <f t="shared" si="25"/>
        <v>-5.6000000000002714E-3</v>
      </c>
      <c r="G88" s="51">
        <f t="shared" si="25"/>
        <v>1.2299999999999756E-2</v>
      </c>
      <c r="H88" s="51">
        <f t="shared" si="25"/>
        <v>-8.199999999999541E-3</v>
      </c>
      <c r="I88" s="51">
        <f t="shared" si="25"/>
        <v>-2.6000000000001577E-3</v>
      </c>
      <c r="J88" s="51">
        <f t="shared" si="25"/>
        <v>5.2000000000003155E-3</v>
      </c>
      <c r="K88" s="51">
        <f t="shared" si="25"/>
        <v>-2.5999999999992696E-3</v>
      </c>
      <c r="L88" s="51">
        <f t="shared" si="25"/>
        <v>2.0500000000000185E-2</v>
      </c>
      <c r="M88" s="51">
        <f t="shared" si="25"/>
        <v>4.1999999999999815E-3</v>
      </c>
      <c r="N88" s="51">
        <f t="shared" si="25"/>
        <v>-2.6600000000000179E-2</v>
      </c>
      <c r="O88" s="51">
        <f t="shared" si="25"/>
        <v>-2.0900000000000141E-2</v>
      </c>
      <c r="P88" s="51">
        <f t="shared" si="25"/>
        <v>1.9199999999999662E-2</v>
      </c>
      <c r="Q88" s="51">
        <f t="shared" si="25"/>
        <v>2.0599999999999952E-2</v>
      </c>
      <c r="R88" s="51">
        <f t="shared" si="26"/>
        <v>-1.4000000000002899E-3</v>
      </c>
      <c r="S88" s="51">
        <f t="shared" si="26"/>
        <v>-1.3999999999994017E-3</v>
      </c>
      <c r="T88" s="51">
        <f t="shared" si="26"/>
        <v>-6.9999999999925677E-4</v>
      </c>
      <c r="U88" s="51">
        <f t="shared" si="26"/>
        <v>2.2000000000002018E-3</v>
      </c>
      <c r="V88" s="51">
        <f t="shared" si="26"/>
        <v>1.4000000000002899E-3</v>
      </c>
      <c r="W88" s="51">
        <f t="shared" si="26"/>
        <v>1.9000000000000128E-3</v>
      </c>
      <c r="X88" s="51">
        <f t="shared" si="26"/>
        <v>-4.5999999999999375E-3</v>
      </c>
      <c r="Y88" s="51">
        <f t="shared" si="26"/>
        <v>-7.9999999999991189E-4</v>
      </c>
      <c r="Z88" s="51">
        <f t="shared" si="26"/>
        <v>-2.0000000000042206E-4</v>
      </c>
      <c r="AA88" s="51">
        <f t="shared" si="26"/>
        <v>0</v>
      </c>
      <c r="AB88" s="51">
        <f t="shared" si="26"/>
        <v>-4.4999999999992824E-3</v>
      </c>
      <c r="AC88" s="51">
        <f t="shared" si="26"/>
        <v>1.000000000000334E-3</v>
      </c>
      <c r="AD88" s="51">
        <f t="shared" si="26"/>
        <v>7.0090000000000003</v>
      </c>
      <c r="AE88" s="51">
        <f t="shared" si="26"/>
        <v>7.1070000000000002</v>
      </c>
      <c r="AF88" s="51">
        <f t="shared" si="26"/>
        <v>0</v>
      </c>
      <c r="AG88" s="51">
        <f t="shared" si="26"/>
        <v>0</v>
      </c>
      <c r="AH88" s="51">
        <f t="shared" si="26"/>
        <v>0</v>
      </c>
      <c r="AI88" s="51">
        <f t="shared" si="26"/>
        <v>0</v>
      </c>
      <c r="AJ88" s="51">
        <f t="shared" si="26"/>
        <v>0</v>
      </c>
      <c r="AK88" s="51">
        <f t="shared" si="26"/>
        <v>0</v>
      </c>
      <c r="AL88" s="50">
        <f t="shared" si="27"/>
        <v>0.32003999999999855</v>
      </c>
      <c r="AM88" s="51">
        <f t="shared" si="27"/>
        <v>0.13969999999999025</v>
      </c>
      <c r="AN88" s="51">
        <f t="shared" si="27"/>
        <v>-5.08000000001072E-3</v>
      </c>
      <c r="AO88" s="51">
        <f t="shared" si="27"/>
        <v>-1.269999999999296E-2</v>
      </c>
      <c r="AP88" s="51">
        <f t="shared" si="27"/>
        <v>-0.14224000000000689</v>
      </c>
      <c r="AQ88" s="51">
        <f t="shared" si="27"/>
        <v>0.31241999999999376</v>
      </c>
      <c r="AR88" s="51">
        <f t="shared" si="27"/>
        <v>-0.20827999999998834</v>
      </c>
      <c r="AS88" s="51">
        <f t="shared" si="27"/>
        <v>-6.6040000000003998E-2</v>
      </c>
      <c r="AT88" s="51">
        <f t="shared" si="27"/>
        <v>0.132080000000008</v>
      </c>
      <c r="AU88" s="51">
        <f t="shared" si="27"/>
        <v>-6.6039999999981447E-2</v>
      </c>
      <c r="AV88" s="51">
        <f t="shared" si="27"/>
        <v>0.52070000000000471</v>
      </c>
      <c r="AW88" s="51">
        <f t="shared" si="27"/>
        <v>0.10667999999999953</v>
      </c>
      <c r="AX88" s="51">
        <f t="shared" si="27"/>
        <v>-0.67564000000000446</v>
      </c>
      <c r="AY88" s="51">
        <f t="shared" si="27"/>
        <v>-0.53086000000000355</v>
      </c>
      <c r="AZ88" s="51">
        <f t="shared" si="27"/>
        <v>0.4876799999999914</v>
      </c>
      <c r="BA88" s="51">
        <f t="shared" si="27"/>
        <v>0.52323999999999871</v>
      </c>
      <c r="BB88" s="51">
        <f t="shared" si="28"/>
        <v>-3.5560000000007363E-2</v>
      </c>
      <c r="BC88" s="51">
        <f t="shared" si="28"/>
        <v>-3.5559999999984805E-2</v>
      </c>
      <c r="BD88" s="51">
        <f t="shared" si="28"/>
        <v>-1.777999999998112E-2</v>
      </c>
      <c r="BE88" s="51">
        <f t="shared" si="28"/>
        <v>5.588000000000512E-2</v>
      </c>
      <c r="BF88" s="51">
        <f t="shared" si="28"/>
        <v>3.5560000000007363E-2</v>
      </c>
      <c r="BG88" s="51">
        <f t="shared" si="28"/>
        <v>4.8260000000000323E-2</v>
      </c>
      <c r="BH88" s="51">
        <f t="shared" si="28"/>
        <v>-0.1168399999999984</v>
      </c>
      <c r="BI88" s="51">
        <f t="shared" si="28"/>
        <v>-2.031999999999776E-2</v>
      </c>
      <c r="BJ88" s="51">
        <f t="shared" si="28"/>
        <v>-5.08000000001072E-3</v>
      </c>
      <c r="BK88" s="51">
        <f t="shared" si="28"/>
        <v>0</v>
      </c>
      <c r="BL88" s="51">
        <f t="shared" si="28"/>
        <v>-0.11429999999998176</v>
      </c>
      <c r="BM88" s="51">
        <f t="shared" si="28"/>
        <v>2.5400000000008482E-2</v>
      </c>
      <c r="BN88" s="51">
        <f t="shared" si="28"/>
        <v>178.02860000000001</v>
      </c>
      <c r="BO88" s="51">
        <f t="shared" si="28"/>
        <v>180.51779999999999</v>
      </c>
      <c r="BP88" s="51">
        <f t="shared" si="29"/>
        <v>0</v>
      </c>
      <c r="BQ88" s="51">
        <f t="shared" si="29"/>
        <v>0</v>
      </c>
      <c r="BR88" s="51">
        <f t="shared" si="29"/>
        <v>0</v>
      </c>
      <c r="BS88" s="51">
        <f t="shared" si="29"/>
        <v>0</v>
      </c>
      <c r="BT88" s="51">
        <f t="shared" si="29"/>
        <v>0</v>
      </c>
      <c r="BU88" s="51">
        <f t="shared" si="29"/>
        <v>0</v>
      </c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</row>
    <row r="89" spans="1:84" ht="13" thickBot="1">
      <c r="A89" s="74" t="s">
        <v>586</v>
      </c>
      <c r="B89" s="53">
        <f t="shared" ref="B89:AK89" si="30">C38</f>
        <v>-0.10519999999999996</v>
      </c>
      <c r="C89" s="54">
        <f t="shared" si="30"/>
        <v>-2.7249999999999552E-2</v>
      </c>
      <c r="D89" s="54">
        <f t="shared" si="30"/>
        <v>9.9999999999766942E-5</v>
      </c>
      <c r="E89" s="54">
        <f t="shared" si="30"/>
        <v>-4.0549999999999642E-2</v>
      </c>
      <c r="F89" s="54">
        <f t="shared" si="30"/>
        <v>-5.2349999999999675E-2</v>
      </c>
      <c r="G89" s="54">
        <f t="shared" si="30"/>
        <v>-0.16134999999999966</v>
      </c>
      <c r="H89" s="54">
        <f t="shared" si="30"/>
        <v>2.2400000000000198E-2</v>
      </c>
      <c r="I89" s="54">
        <f t="shared" si="30"/>
        <v>-0.11425000000000018</v>
      </c>
      <c r="J89" s="54">
        <f t="shared" si="30"/>
        <v>0.12124999999999986</v>
      </c>
      <c r="K89" s="54">
        <f t="shared" si="30"/>
        <v>3.8000000000000256E-3</v>
      </c>
      <c r="L89" s="54">
        <f t="shared" si="30"/>
        <v>-1.0550000000000281E-2</v>
      </c>
      <c r="M89" s="54">
        <f t="shared" si="30"/>
        <v>-3.9349999999999774E-2</v>
      </c>
      <c r="N89" s="54">
        <f t="shared" si="30"/>
        <v>-0.14095000000000013</v>
      </c>
      <c r="O89" s="54">
        <f t="shared" si="30"/>
        <v>-1.2499999999997513E-3</v>
      </c>
      <c r="P89" s="54">
        <f t="shared" si="30"/>
        <v>6.3000000000000611E-2</v>
      </c>
      <c r="Q89" s="54">
        <f t="shared" si="30"/>
        <v>4.7749999999999737E-2</v>
      </c>
      <c r="R89" s="54">
        <f t="shared" si="30"/>
        <v>-2.6000000000001577E-3</v>
      </c>
      <c r="S89" s="54">
        <f t="shared" si="30"/>
        <v>2.9550000000000409E-2</v>
      </c>
      <c r="T89" s="54">
        <f t="shared" si="30"/>
        <v>-3.8450000000000095E-2</v>
      </c>
      <c r="U89" s="54">
        <f t="shared" si="30"/>
        <v>-0.13654999999999973</v>
      </c>
      <c r="V89" s="54">
        <f t="shared" si="30"/>
        <v>3.2000000000000028E-2</v>
      </c>
      <c r="W89" s="54">
        <f t="shared" si="30"/>
        <v>-0.13830000000000009</v>
      </c>
      <c r="X89" s="54">
        <f t="shared" si="30"/>
        <v>4.9400000000000333E-2</v>
      </c>
      <c r="Y89" s="54">
        <f t="shared" si="30"/>
        <v>1.4300000000000423E-2</v>
      </c>
      <c r="Z89" s="54">
        <f t="shared" si="30"/>
        <v>0.11554999999999982</v>
      </c>
      <c r="AA89" s="54" t="e">
        <f t="shared" si="30"/>
        <v>#DIV/0!</v>
      </c>
      <c r="AB89" s="54">
        <f t="shared" si="30"/>
        <v>0.12150000000000016</v>
      </c>
      <c r="AC89" s="54">
        <f t="shared" si="30"/>
        <v>9.5500000000000362E-2</v>
      </c>
      <c r="AD89" s="54">
        <f t="shared" si="30"/>
        <v>-6.7759999999999998</v>
      </c>
      <c r="AE89" s="54">
        <f t="shared" si="30"/>
        <v>-6.6766499999999995</v>
      </c>
      <c r="AF89" s="54" t="e">
        <f t="shared" si="30"/>
        <v>#DIV/0!</v>
      </c>
      <c r="AG89" s="54" t="e">
        <f t="shared" si="30"/>
        <v>#DIV/0!</v>
      </c>
      <c r="AH89" s="54" t="e">
        <f t="shared" si="30"/>
        <v>#DIV/0!</v>
      </c>
      <c r="AI89" s="54" t="e">
        <f t="shared" si="30"/>
        <v>#DIV/0!</v>
      </c>
      <c r="AJ89" s="54" t="e">
        <f t="shared" si="30"/>
        <v>#DIV/0!</v>
      </c>
      <c r="AK89" s="54" t="e">
        <f t="shared" si="30"/>
        <v>#DIV/0!</v>
      </c>
      <c r="AL89" s="53">
        <f t="shared" si="27"/>
        <v>-2.6720799999999989</v>
      </c>
      <c r="AM89" s="54">
        <f t="shared" si="27"/>
        <v>-0.69214999999998861</v>
      </c>
      <c r="AN89" s="54">
        <f t="shared" si="27"/>
        <v>2.53999999999408E-3</v>
      </c>
      <c r="AO89" s="54">
        <f t="shared" si="27"/>
        <v>-1.0299699999999909</v>
      </c>
      <c r="AP89" s="54">
        <f t="shared" si="27"/>
        <v>-1.3296899999999916</v>
      </c>
      <c r="AQ89" s="54">
        <f t="shared" si="27"/>
        <v>-4.0982899999999916</v>
      </c>
      <c r="AR89" s="54">
        <f t="shared" si="27"/>
        <v>0.56896000000000502</v>
      </c>
      <c r="AS89" s="54">
        <f t="shared" si="27"/>
        <v>-2.9019500000000047</v>
      </c>
      <c r="AT89" s="54">
        <f t="shared" si="27"/>
        <v>3.0797499999999962</v>
      </c>
      <c r="AU89" s="54">
        <f t="shared" si="27"/>
        <v>9.6520000000000647E-2</v>
      </c>
      <c r="AV89" s="54">
        <f t="shared" si="27"/>
        <v>-0.26797000000000715</v>
      </c>
      <c r="AW89" s="54">
        <f t="shared" si="27"/>
        <v>-0.99948999999999422</v>
      </c>
      <c r="AX89" s="54">
        <f t="shared" si="27"/>
        <v>-3.5801300000000031</v>
      </c>
      <c r="AY89" s="54">
        <f t="shared" si="27"/>
        <v>-3.1749999999993679E-2</v>
      </c>
      <c r="AZ89" s="54">
        <f t="shared" si="27"/>
        <v>1.6002000000000154</v>
      </c>
      <c r="BA89" s="54">
        <f t="shared" si="27"/>
        <v>1.2128499999999933</v>
      </c>
      <c r="BB89" s="54">
        <f t="shared" si="28"/>
        <v>-6.6040000000003998E-2</v>
      </c>
      <c r="BC89" s="54">
        <f t="shared" si="28"/>
        <v>0.7505700000000104</v>
      </c>
      <c r="BD89" s="54">
        <f t="shared" si="28"/>
        <v>-0.97663000000000233</v>
      </c>
      <c r="BE89" s="54">
        <f t="shared" si="28"/>
        <v>-3.4683699999999931</v>
      </c>
      <c r="BF89" s="54">
        <f t="shared" si="28"/>
        <v>0.81280000000000063</v>
      </c>
      <c r="BG89" s="54">
        <f t="shared" si="28"/>
        <v>-3.5128200000000023</v>
      </c>
      <c r="BH89" s="54">
        <f t="shared" si="28"/>
        <v>1.2547600000000083</v>
      </c>
      <c r="BI89" s="54">
        <f t="shared" si="28"/>
        <v>0.36322000000001076</v>
      </c>
      <c r="BJ89" s="54">
        <f t="shared" si="28"/>
        <v>2.9349699999999954</v>
      </c>
      <c r="BK89" s="54" t="e">
        <f t="shared" si="28"/>
        <v>#DIV/0!</v>
      </c>
      <c r="BL89" s="54">
        <f t="shared" si="28"/>
        <v>3.0861000000000041</v>
      </c>
      <c r="BM89" s="54">
        <f t="shared" si="28"/>
        <v>2.4257000000000088</v>
      </c>
      <c r="BN89" s="54">
        <f t="shared" si="28"/>
        <v>-172.1104</v>
      </c>
      <c r="BO89" s="54">
        <f t="shared" si="28"/>
        <v>-169.58690999999999</v>
      </c>
      <c r="BP89" s="54" t="e">
        <f t="shared" si="29"/>
        <v>#DIV/0!</v>
      </c>
      <c r="BQ89" s="54" t="e">
        <f t="shared" si="29"/>
        <v>#DIV/0!</v>
      </c>
      <c r="BR89" s="54" t="e">
        <f t="shared" si="29"/>
        <v>#DIV/0!</v>
      </c>
      <c r="BS89" s="54" t="e">
        <f t="shared" si="29"/>
        <v>#DIV/0!</v>
      </c>
      <c r="BT89" s="54" t="e">
        <f t="shared" si="29"/>
        <v>#DIV/0!</v>
      </c>
      <c r="BU89" s="54" t="e">
        <f t="shared" si="29"/>
        <v>#DIV/0!</v>
      </c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</row>
    <row r="90" spans="1:84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</row>
    <row r="91" spans="1:84">
      <c r="A91" s="76" t="s">
        <v>517</v>
      </c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  <c r="CC91" s="88"/>
      <c r="CD91" s="88"/>
      <c r="CE91" s="88"/>
      <c r="CF91" s="88"/>
    </row>
    <row r="92" spans="1:84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8"/>
      <c r="CC92" s="88"/>
      <c r="CD92" s="88"/>
      <c r="CE92" s="88"/>
      <c r="CF92" s="88"/>
    </row>
    <row r="93" spans="1:84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8"/>
      <c r="CC93" s="88"/>
      <c r="CD93" s="88"/>
      <c r="CE93" s="88"/>
      <c r="CF93" s="88"/>
    </row>
    <row r="94" spans="1:84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</row>
    <row r="95" spans="1:84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</row>
    <row r="96" spans="1:84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F96" s="88"/>
    </row>
    <row r="97" spans="1:84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/>
      <c r="BZ97" s="88"/>
      <c r="CA97" s="88"/>
      <c r="CB97" s="88"/>
      <c r="CC97" s="88"/>
      <c r="CD97" s="88"/>
      <c r="CE97" s="88"/>
      <c r="CF97" s="88"/>
    </row>
    <row r="98" spans="1:84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88"/>
      <c r="BZ98" s="88"/>
      <c r="CA98" s="88"/>
      <c r="CB98" s="88"/>
      <c r="CC98" s="88"/>
      <c r="CD98" s="88"/>
      <c r="CE98" s="88"/>
      <c r="CF98" s="88"/>
    </row>
    <row r="99" spans="1:84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62" t="s">
        <v>758</v>
      </c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88"/>
      <c r="CB99" s="88"/>
      <c r="CC99" s="88"/>
      <c r="CD99" s="88"/>
      <c r="CE99" s="88"/>
      <c r="CF99" s="88"/>
    </row>
    <row r="100" spans="1:84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</row>
    <row r="101" spans="1:84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62"/>
      <c r="AR101" s="63" t="str">
        <f t="shared" ref="AR101:BZ101" si="31">"Blade S/N "&amp;C46</f>
        <v>Blade S/N 519</v>
      </c>
      <c r="AS101" s="63" t="str">
        <f t="shared" si="31"/>
        <v>Blade S/N 511</v>
      </c>
      <c r="AT101" s="63" t="str">
        <f t="shared" si="31"/>
        <v>Blade S/N 518</v>
      </c>
      <c r="AU101" s="63" t="str">
        <f t="shared" si="31"/>
        <v>Blade S/N 517</v>
      </c>
      <c r="AV101" s="63" t="str">
        <f t="shared" si="31"/>
        <v>Blade S/N 514</v>
      </c>
      <c r="AW101" s="63" t="str">
        <f t="shared" si="31"/>
        <v>Blade S/N 520</v>
      </c>
      <c r="AX101" s="63" t="str">
        <f t="shared" si="31"/>
        <v>Blade S/N 503</v>
      </c>
      <c r="AY101" s="63" t="str">
        <f t="shared" si="31"/>
        <v xml:space="preserve">Blade S/N </v>
      </c>
      <c r="AZ101" s="63" t="str">
        <f t="shared" si="31"/>
        <v>Blade S/N 508*</v>
      </c>
      <c r="BA101" s="63" t="str">
        <f t="shared" si="31"/>
        <v xml:space="preserve">Blade S/N </v>
      </c>
      <c r="BB101" s="63" t="str">
        <f t="shared" si="31"/>
        <v xml:space="preserve">Blade S/N </v>
      </c>
      <c r="BC101" s="63" t="str">
        <f t="shared" si="31"/>
        <v xml:space="preserve">Blade S/N </v>
      </c>
      <c r="BD101" s="63" t="str">
        <f t="shared" si="31"/>
        <v xml:space="preserve">Blade S/N </v>
      </c>
      <c r="BE101" s="63" t="str">
        <f t="shared" si="31"/>
        <v xml:space="preserve">Blade S/N </v>
      </c>
      <c r="BF101" s="63" t="str">
        <f t="shared" si="31"/>
        <v xml:space="preserve">Blade S/N </v>
      </c>
      <c r="BG101" s="63" t="str">
        <f t="shared" si="31"/>
        <v xml:space="preserve">Blade S/N </v>
      </c>
      <c r="BH101" s="63" t="str">
        <f t="shared" si="31"/>
        <v xml:space="preserve">Blade S/N </v>
      </c>
      <c r="BI101" s="63" t="str">
        <f t="shared" si="31"/>
        <v xml:space="preserve">Blade S/N </v>
      </c>
      <c r="BJ101" s="63" t="str">
        <f t="shared" si="31"/>
        <v xml:space="preserve">Blade S/N </v>
      </c>
      <c r="BK101" s="63" t="str">
        <f t="shared" si="31"/>
        <v xml:space="preserve">Blade S/N </v>
      </c>
      <c r="BL101" s="63" t="str">
        <f t="shared" si="31"/>
        <v xml:space="preserve">Blade S/N </v>
      </c>
      <c r="BM101" s="63" t="str">
        <f t="shared" si="31"/>
        <v xml:space="preserve">Blade S/N </v>
      </c>
      <c r="BN101" s="63" t="str">
        <f t="shared" si="31"/>
        <v xml:space="preserve">Blade S/N </v>
      </c>
      <c r="BO101" s="63" t="str">
        <f t="shared" si="31"/>
        <v xml:space="preserve">Blade S/N </v>
      </c>
      <c r="BP101" s="63" t="str">
        <f t="shared" si="31"/>
        <v xml:space="preserve">Blade S/N </v>
      </c>
      <c r="BQ101" s="63" t="str">
        <f t="shared" si="31"/>
        <v xml:space="preserve">Blade S/N </v>
      </c>
      <c r="BR101" s="63" t="str">
        <f t="shared" si="31"/>
        <v xml:space="preserve">Blade S/N </v>
      </c>
      <c r="BS101" s="63" t="str">
        <f t="shared" si="31"/>
        <v xml:space="preserve">Blade S/N </v>
      </c>
      <c r="BT101" s="63" t="str">
        <f t="shared" si="31"/>
        <v xml:space="preserve">Blade S/N </v>
      </c>
      <c r="BU101" s="63" t="str">
        <f t="shared" si="31"/>
        <v xml:space="preserve">Blade S/N </v>
      </c>
      <c r="BV101" s="63" t="str">
        <f t="shared" si="31"/>
        <v xml:space="preserve">Blade S/N </v>
      </c>
      <c r="BW101" s="63" t="str">
        <f t="shared" si="31"/>
        <v xml:space="preserve">Blade S/N </v>
      </c>
      <c r="BX101" s="63" t="str">
        <f t="shared" si="31"/>
        <v xml:space="preserve">Blade S/N </v>
      </c>
      <c r="BY101" s="63" t="str">
        <f t="shared" si="31"/>
        <v xml:space="preserve">Blade S/N </v>
      </c>
      <c r="BZ101" s="63" t="str">
        <f t="shared" si="31"/>
        <v xml:space="preserve">Blade S/N </v>
      </c>
    </row>
    <row r="102" spans="1:84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64">
        <f>B42</f>
        <v>3.98</v>
      </c>
      <c r="AR102" s="65">
        <f t="shared" ref="AR102:BG104" si="32">AM48-AM$47</f>
        <v>-150.09876</v>
      </c>
      <c r="AS102" s="65">
        <f t="shared" si="32"/>
        <v>-149.57552000000001</v>
      </c>
      <c r="AT102" s="65">
        <f t="shared" si="32"/>
        <v>-151.87168</v>
      </c>
      <c r="AU102" s="65">
        <f t="shared" si="32"/>
        <v>-149.19451999999998</v>
      </c>
      <c r="AV102" s="65">
        <f t="shared" si="32"/>
        <v>-146.84247999999999</v>
      </c>
      <c r="AW102" s="65">
        <f t="shared" si="32"/>
        <v>-149.41549999999998</v>
      </c>
      <c r="AX102" s="65">
        <f t="shared" si="32"/>
        <v>-154.27198000000001</v>
      </c>
      <c r="AY102" s="65">
        <f t="shared" si="32"/>
        <v>0</v>
      </c>
      <c r="AZ102" s="65">
        <f t="shared" si="32"/>
        <v>-147.87879999999998</v>
      </c>
      <c r="BA102" s="65">
        <f t="shared" si="32"/>
        <v>0</v>
      </c>
      <c r="BB102" s="65">
        <f t="shared" si="32"/>
        <v>0</v>
      </c>
      <c r="BC102" s="65">
        <f t="shared" si="32"/>
        <v>0</v>
      </c>
      <c r="BD102" s="65">
        <f t="shared" si="32"/>
        <v>0</v>
      </c>
      <c r="BE102" s="65">
        <f t="shared" si="32"/>
        <v>0</v>
      </c>
      <c r="BF102" s="65">
        <f t="shared" si="32"/>
        <v>0</v>
      </c>
      <c r="BG102" s="65">
        <f t="shared" si="32"/>
        <v>0</v>
      </c>
      <c r="BH102" s="65">
        <f t="shared" ref="BH102:BZ104" si="33">BC48-BC$47</f>
        <v>0</v>
      </c>
      <c r="BI102" s="65">
        <f t="shared" si="33"/>
        <v>0</v>
      </c>
      <c r="BJ102" s="65">
        <f t="shared" si="33"/>
        <v>0</v>
      </c>
      <c r="BK102" s="65">
        <f t="shared" si="33"/>
        <v>0</v>
      </c>
      <c r="BL102" s="65">
        <f t="shared" si="33"/>
        <v>0</v>
      </c>
      <c r="BM102" s="65">
        <f t="shared" si="33"/>
        <v>0</v>
      </c>
      <c r="BN102" s="65">
        <f t="shared" si="33"/>
        <v>0</v>
      </c>
      <c r="BO102" s="65">
        <f t="shared" si="33"/>
        <v>0</v>
      </c>
      <c r="BP102" s="65">
        <f t="shared" si="33"/>
        <v>0</v>
      </c>
      <c r="BQ102" s="65">
        <f t="shared" si="33"/>
        <v>0</v>
      </c>
      <c r="BR102" s="65">
        <f t="shared" si="33"/>
        <v>0</v>
      </c>
      <c r="BS102" s="65">
        <f t="shared" si="33"/>
        <v>0</v>
      </c>
      <c r="BT102" s="65">
        <f t="shared" si="33"/>
        <v>0</v>
      </c>
      <c r="BU102" s="65">
        <f t="shared" si="33"/>
        <v>0</v>
      </c>
      <c r="BV102" s="65">
        <f t="shared" si="33"/>
        <v>0</v>
      </c>
      <c r="BW102" s="65">
        <f t="shared" si="33"/>
        <v>0</v>
      </c>
      <c r="BX102" s="65">
        <f t="shared" si="33"/>
        <v>0</v>
      </c>
      <c r="BY102" s="65">
        <f t="shared" si="33"/>
        <v>0</v>
      </c>
      <c r="BZ102" s="65">
        <f t="shared" si="33"/>
        <v>0</v>
      </c>
    </row>
    <row r="103" spans="1:84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64">
        <f>B43</f>
        <v>3.48</v>
      </c>
      <c r="AR103" s="65">
        <f t="shared" si="32"/>
        <v>-119.28602000000001</v>
      </c>
      <c r="AS103" s="65">
        <f t="shared" si="32"/>
        <v>-118.73992000000001</v>
      </c>
      <c r="AT103" s="65">
        <f t="shared" si="32"/>
        <v>-118.94566</v>
      </c>
      <c r="AU103" s="65">
        <f t="shared" si="32"/>
        <v>-116.81713999999997</v>
      </c>
      <c r="AV103" s="65">
        <f t="shared" si="32"/>
        <v>-115.00103999999999</v>
      </c>
      <c r="AW103" s="65">
        <f t="shared" si="32"/>
        <v>-117.94998000000001</v>
      </c>
      <c r="AX103" s="65">
        <f t="shared" si="32"/>
        <v>-123.57608000000002</v>
      </c>
      <c r="AY103" s="65">
        <f t="shared" si="32"/>
        <v>0</v>
      </c>
      <c r="AZ103" s="65">
        <f t="shared" si="32"/>
        <v>-119.86259999999999</v>
      </c>
      <c r="BA103" s="65">
        <f t="shared" si="32"/>
        <v>0</v>
      </c>
      <c r="BB103" s="65">
        <f t="shared" si="32"/>
        <v>0</v>
      </c>
      <c r="BC103" s="65">
        <f t="shared" si="32"/>
        <v>0</v>
      </c>
      <c r="BD103" s="65">
        <f t="shared" si="32"/>
        <v>0</v>
      </c>
      <c r="BE103" s="65">
        <f t="shared" si="32"/>
        <v>0</v>
      </c>
      <c r="BF103" s="65">
        <f t="shared" si="32"/>
        <v>0</v>
      </c>
      <c r="BG103" s="65">
        <f t="shared" si="32"/>
        <v>0</v>
      </c>
      <c r="BH103" s="65">
        <f t="shared" si="33"/>
        <v>0</v>
      </c>
      <c r="BI103" s="65">
        <f t="shared" si="33"/>
        <v>0</v>
      </c>
      <c r="BJ103" s="65">
        <f t="shared" si="33"/>
        <v>0</v>
      </c>
      <c r="BK103" s="65">
        <f t="shared" si="33"/>
        <v>0</v>
      </c>
      <c r="BL103" s="65">
        <f t="shared" si="33"/>
        <v>0</v>
      </c>
      <c r="BM103" s="65">
        <f t="shared" si="33"/>
        <v>0</v>
      </c>
      <c r="BN103" s="65">
        <f t="shared" si="33"/>
        <v>0</v>
      </c>
      <c r="BO103" s="65">
        <f t="shared" si="33"/>
        <v>0</v>
      </c>
      <c r="BP103" s="65">
        <f t="shared" si="33"/>
        <v>0</v>
      </c>
      <c r="BQ103" s="65">
        <f t="shared" si="33"/>
        <v>0</v>
      </c>
      <c r="BR103" s="65">
        <f t="shared" si="33"/>
        <v>0</v>
      </c>
      <c r="BS103" s="65">
        <f t="shared" si="33"/>
        <v>0</v>
      </c>
      <c r="BT103" s="65">
        <f t="shared" si="33"/>
        <v>0</v>
      </c>
      <c r="BU103" s="65">
        <f t="shared" si="33"/>
        <v>0</v>
      </c>
      <c r="BV103" s="65">
        <f t="shared" si="33"/>
        <v>0</v>
      </c>
      <c r="BW103" s="65">
        <f t="shared" si="33"/>
        <v>0</v>
      </c>
      <c r="BX103" s="65">
        <f t="shared" si="33"/>
        <v>0</v>
      </c>
      <c r="BY103" s="65">
        <f t="shared" si="33"/>
        <v>0</v>
      </c>
      <c r="BZ103" s="65">
        <f t="shared" si="33"/>
        <v>0</v>
      </c>
    </row>
    <row r="104" spans="1:84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64">
        <f>B44</f>
        <v>2.48</v>
      </c>
      <c r="AR104" s="65">
        <f t="shared" si="32"/>
        <v>-52.362100000000012</v>
      </c>
      <c r="AS104" s="65">
        <f t="shared" si="32"/>
        <v>-50.82286000000002</v>
      </c>
      <c r="AT104" s="65">
        <f t="shared" si="32"/>
        <v>-49.418239999999997</v>
      </c>
      <c r="AU104" s="65">
        <f t="shared" si="32"/>
        <v>-47.449739999999963</v>
      </c>
      <c r="AV104" s="65">
        <f t="shared" si="32"/>
        <v>-47.459900000000005</v>
      </c>
      <c r="AW104" s="65">
        <f t="shared" si="32"/>
        <v>-50.022759999999991</v>
      </c>
      <c r="AX104" s="65">
        <f t="shared" si="32"/>
        <v>-52.976780000000005</v>
      </c>
      <c r="AY104" s="65">
        <f t="shared" si="32"/>
        <v>0</v>
      </c>
      <c r="AZ104" s="65">
        <f t="shared" si="32"/>
        <v>-60.007499999999993</v>
      </c>
      <c r="BA104" s="65">
        <f t="shared" si="32"/>
        <v>0</v>
      </c>
      <c r="BB104" s="65">
        <f t="shared" si="32"/>
        <v>0</v>
      </c>
      <c r="BC104" s="65">
        <f t="shared" si="32"/>
        <v>0</v>
      </c>
      <c r="BD104" s="65">
        <f t="shared" si="32"/>
        <v>0</v>
      </c>
      <c r="BE104" s="65">
        <f t="shared" si="32"/>
        <v>0</v>
      </c>
      <c r="BF104" s="65">
        <f t="shared" si="32"/>
        <v>0</v>
      </c>
      <c r="BG104" s="65">
        <f t="shared" si="32"/>
        <v>0</v>
      </c>
      <c r="BH104" s="65">
        <f t="shared" si="33"/>
        <v>0</v>
      </c>
      <c r="BI104" s="65">
        <f t="shared" si="33"/>
        <v>0</v>
      </c>
      <c r="BJ104" s="65">
        <f t="shared" si="33"/>
        <v>0</v>
      </c>
      <c r="BK104" s="65">
        <f t="shared" si="33"/>
        <v>0</v>
      </c>
      <c r="BL104" s="65">
        <f t="shared" si="33"/>
        <v>0</v>
      </c>
      <c r="BM104" s="65">
        <f t="shared" si="33"/>
        <v>0</v>
      </c>
      <c r="BN104" s="65">
        <f t="shared" si="33"/>
        <v>0</v>
      </c>
      <c r="BO104" s="65">
        <f t="shared" si="33"/>
        <v>0</v>
      </c>
      <c r="BP104" s="65">
        <f t="shared" si="33"/>
        <v>0</v>
      </c>
      <c r="BQ104" s="65">
        <f t="shared" si="33"/>
        <v>0</v>
      </c>
      <c r="BR104" s="65">
        <f t="shared" si="33"/>
        <v>0</v>
      </c>
      <c r="BS104" s="65">
        <f t="shared" si="33"/>
        <v>0</v>
      </c>
      <c r="BT104" s="65">
        <f t="shared" si="33"/>
        <v>0</v>
      </c>
      <c r="BU104" s="65">
        <f t="shared" si="33"/>
        <v>0</v>
      </c>
      <c r="BV104" s="65">
        <f t="shared" si="33"/>
        <v>0</v>
      </c>
      <c r="BW104" s="65">
        <f t="shared" si="33"/>
        <v>0</v>
      </c>
      <c r="BX104" s="65">
        <f t="shared" si="33"/>
        <v>0</v>
      </c>
      <c r="BY104" s="65">
        <f t="shared" si="33"/>
        <v>0</v>
      </c>
      <c r="BZ104" s="65">
        <f t="shared" si="33"/>
        <v>0</v>
      </c>
    </row>
    <row r="105" spans="1:84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88"/>
      <c r="BW105" s="88"/>
    </row>
    <row r="106" spans="1:84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88"/>
      <c r="BW106" s="88"/>
      <c r="BX106" s="88"/>
      <c r="BY106" s="88"/>
      <c r="BZ106" s="88"/>
      <c r="CA106" s="88"/>
      <c r="CB106" s="88"/>
      <c r="CC106" s="88"/>
      <c r="CD106" s="88"/>
      <c r="CE106" s="88"/>
      <c r="CF106" s="88"/>
    </row>
    <row r="107" spans="1:84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88"/>
      <c r="BZ107" s="88"/>
      <c r="CA107" s="88"/>
      <c r="CB107" s="88"/>
      <c r="CC107" s="88"/>
      <c r="CD107" s="88"/>
      <c r="CE107" s="88"/>
      <c r="CF107" s="88"/>
    </row>
    <row r="108" spans="1:84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88"/>
      <c r="CB108" s="88"/>
      <c r="CC108" s="88"/>
      <c r="CD108" s="88"/>
      <c r="CE108" s="88"/>
      <c r="CF108" s="88"/>
    </row>
    <row r="109" spans="1:84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71"/>
      <c r="BY109" s="71"/>
      <c r="BZ109" s="71"/>
      <c r="CA109" s="71"/>
      <c r="CB109" s="71"/>
      <c r="CC109" s="88"/>
      <c r="CD109" s="71"/>
      <c r="CE109" s="88"/>
      <c r="CF109" s="88"/>
    </row>
    <row r="110" spans="1:84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/>
      <c r="BE110" s="88"/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88"/>
      <c r="BZ110" s="88"/>
      <c r="CA110" s="88"/>
      <c r="CB110" s="88"/>
      <c r="CC110" s="88"/>
      <c r="CD110" s="88"/>
      <c r="CE110" s="88"/>
      <c r="CF110" s="88"/>
    </row>
    <row r="111" spans="1:84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  <c r="CB111" s="88"/>
      <c r="CC111" s="88"/>
      <c r="CD111" s="88"/>
      <c r="CE111" s="88"/>
      <c r="CF111" s="88"/>
    </row>
    <row r="112" spans="1:84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/>
      <c r="BU112" s="88"/>
      <c r="BV112" s="88"/>
      <c r="BW112" s="88"/>
      <c r="BX112" s="88"/>
      <c r="BY112" s="88"/>
      <c r="BZ112" s="88"/>
      <c r="CA112" s="88"/>
      <c r="CB112" s="88"/>
      <c r="CC112" s="88"/>
      <c r="CD112" s="88"/>
      <c r="CE112" s="88"/>
      <c r="CF112" s="88"/>
    </row>
    <row r="113" spans="1:84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88"/>
      <c r="CB113" s="88"/>
      <c r="CC113" s="88"/>
      <c r="CD113" s="88"/>
      <c r="CE113" s="88"/>
      <c r="CF113" s="88"/>
    </row>
    <row r="114" spans="1:84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88"/>
      <c r="BW114" s="88"/>
      <c r="BX114" s="88"/>
      <c r="BY114" s="88"/>
      <c r="BZ114" s="88"/>
      <c r="CA114" s="88"/>
      <c r="CB114" s="88"/>
      <c r="CC114" s="88"/>
      <c r="CD114" s="88"/>
      <c r="CE114" s="88"/>
      <c r="CF114" s="88"/>
    </row>
    <row r="115" spans="1:84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/>
      <c r="BF115" s="88"/>
      <c r="BG115" s="88"/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/>
      <c r="BV115" s="88"/>
      <c r="BW115" s="88"/>
      <c r="BX115" s="88"/>
      <c r="BY115" s="88"/>
      <c r="BZ115" s="88"/>
      <c r="CA115" s="88"/>
      <c r="CB115" s="88"/>
      <c r="CC115" s="88"/>
      <c r="CD115" s="88"/>
      <c r="CE115" s="88"/>
      <c r="CF115" s="88"/>
    </row>
    <row r="116" spans="1:84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/>
      <c r="BU116" s="88"/>
      <c r="BV116" s="88"/>
      <c r="BW116" s="88"/>
      <c r="BX116" s="88"/>
      <c r="BY116" s="88"/>
      <c r="BZ116" s="88"/>
      <c r="CA116" s="88"/>
      <c r="CB116" s="88"/>
      <c r="CC116" s="88"/>
      <c r="CD116" s="88"/>
      <c r="CE116" s="88"/>
      <c r="CF116" s="88"/>
    </row>
    <row r="117" spans="1:84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88"/>
      <c r="CF117" s="88"/>
    </row>
    <row r="118" spans="1:84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  <c r="CE118" s="88"/>
      <c r="CF118" s="88"/>
    </row>
    <row r="119" spans="1:84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88"/>
      <c r="BW119" s="88"/>
      <c r="BX119" s="88"/>
      <c r="BY119" s="88"/>
      <c r="BZ119" s="88"/>
      <c r="CA119" s="88"/>
      <c r="CB119" s="88"/>
      <c r="CC119" s="88"/>
      <c r="CD119" s="88"/>
      <c r="CE119" s="88"/>
      <c r="CF119" s="88"/>
    </row>
    <row r="120" spans="1:84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</row>
    <row r="121" spans="1:84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</row>
    <row r="122" spans="1:84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</row>
    <row r="123" spans="1:84" ht="13" thickBo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88"/>
      <c r="BW123" s="88"/>
      <c r="BX123" s="88"/>
      <c r="BY123" s="88"/>
      <c r="BZ123" s="88"/>
      <c r="CA123" s="88"/>
      <c r="CB123" s="88"/>
      <c r="CC123" s="88"/>
      <c r="CD123" s="88"/>
      <c r="CE123" s="88"/>
      <c r="CF123" s="88"/>
    </row>
    <row r="124" spans="1:84" ht="13" thickBot="1">
      <c r="A124" s="66" t="s">
        <v>637</v>
      </c>
      <c r="B124" s="35" t="str">
        <f t="shared" ref="B124:AK124" si="34">C46</f>
        <v>519</v>
      </c>
      <c r="C124" s="36" t="str">
        <f t="shared" si="34"/>
        <v>511</v>
      </c>
      <c r="D124" s="36" t="str">
        <f t="shared" si="34"/>
        <v>518</v>
      </c>
      <c r="E124" s="36" t="str">
        <f t="shared" si="34"/>
        <v>517</v>
      </c>
      <c r="F124" s="36" t="str">
        <f>G46</f>
        <v>514</v>
      </c>
      <c r="G124" s="36" t="str">
        <f t="shared" si="34"/>
        <v>520</v>
      </c>
      <c r="H124" s="36" t="str">
        <f t="shared" si="34"/>
        <v>503</v>
      </c>
      <c r="I124" s="36">
        <f t="shared" si="34"/>
        <v>0</v>
      </c>
      <c r="J124" s="36" t="str">
        <f t="shared" si="34"/>
        <v>508*</v>
      </c>
      <c r="K124" s="36">
        <f t="shared" si="34"/>
        <v>0</v>
      </c>
      <c r="L124" s="36">
        <f t="shared" si="34"/>
        <v>0</v>
      </c>
      <c r="M124" s="36">
        <f t="shared" si="34"/>
        <v>0</v>
      </c>
      <c r="N124" s="36">
        <f t="shared" si="34"/>
        <v>0</v>
      </c>
      <c r="O124" s="36">
        <f t="shared" si="34"/>
        <v>0</v>
      </c>
      <c r="P124" s="36">
        <f t="shared" si="34"/>
        <v>0</v>
      </c>
      <c r="Q124" s="36">
        <f t="shared" si="34"/>
        <v>0</v>
      </c>
      <c r="R124" s="36">
        <f t="shared" si="34"/>
        <v>0</v>
      </c>
      <c r="S124" s="36">
        <f t="shared" si="34"/>
        <v>0</v>
      </c>
      <c r="T124" s="36">
        <f t="shared" si="34"/>
        <v>0</v>
      </c>
      <c r="U124" s="36">
        <f t="shared" si="34"/>
        <v>0</v>
      </c>
      <c r="V124" s="36">
        <f t="shared" si="34"/>
        <v>0</v>
      </c>
      <c r="W124" s="36">
        <f t="shared" si="34"/>
        <v>0</v>
      </c>
      <c r="X124" s="36">
        <f t="shared" si="34"/>
        <v>0</v>
      </c>
      <c r="Y124" s="36">
        <f t="shared" si="34"/>
        <v>0</v>
      </c>
      <c r="Z124" s="36">
        <f t="shared" si="34"/>
        <v>0</v>
      </c>
      <c r="AA124" s="36">
        <f t="shared" si="34"/>
        <v>0</v>
      </c>
      <c r="AB124" s="36">
        <f t="shared" si="34"/>
        <v>0</v>
      </c>
      <c r="AC124" s="36">
        <f t="shared" si="34"/>
        <v>0</v>
      </c>
      <c r="AD124" s="36">
        <f t="shared" si="34"/>
        <v>0</v>
      </c>
      <c r="AE124" s="36">
        <f t="shared" si="34"/>
        <v>0</v>
      </c>
      <c r="AF124" s="36">
        <f t="shared" si="34"/>
        <v>0</v>
      </c>
      <c r="AG124" s="36">
        <f t="shared" si="34"/>
        <v>0</v>
      </c>
      <c r="AH124" s="36">
        <f t="shared" si="34"/>
        <v>0</v>
      </c>
      <c r="AI124" s="36">
        <f t="shared" si="34"/>
        <v>0</v>
      </c>
      <c r="AJ124" s="36">
        <f t="shared" si="34"/>
        <v>0</v>
      </c>
      <c r="AK124" s="36">
        <f t="shared" si="34"/>
        <v>0</v>
      </c>
      <c r="AL124" s="99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</row>
    <row r="125" spans="1:84" ht="13" thickBot="1">
      <c r="A125" s="67" t="s">
        <v>587</v>
      </c>
      <c r="B125" s="68">
        <f t="shared" ref="B125:R125" si="35">RSQ(AR102:AR104,$AQ102:$AQ104)</f>
        <v>0.99959843354898215</v>
      </c>
      <c r="C125" s="69">
        <f t="shared" si="35"/>
        <v>0.99945418897795646</v>
      </c>
      <c r="D125" s="69">
        <f t="shared" si="35"/>
        <v>0.99982365641033</v>
      </c>
      <c r="E125" s="69">
        <f t="shared" si="35"/>
        <v>0.99971877609683957</v>
      </c>
      <c r="F125" s="69">
        <f t="shared" si="35"/>
        <v>0.99979356886686188</v>
      </c>
      <c r="G125" s="69">
        <f t="shared" si="35"/>
        <v>0.99965452917972497</v>
      </c>
      <c r="H125" s="69">
        <f t="shared" si="35"/>
        <v>0.99887771156948357</v>
      </c>
      <c r="I125" s="69" t="e">
        <f t="shared" si="35"/>
        <v>#DIV/0!</v>
      </c>
      <c r="J125" s="69">
        <f t="shared" si="35"/>
        <v>0.99974097203245105</v>
      </c>
      <c r="K125" s="69" t="e">
        <f t="shared" si="35"/>
        <v>#DIV/0!</v>
      </c>
      <c r="L125" s="69" t="e">
        <f t="shared" si="35"/>
        <v>#DIV/0!</v>
      </c>
      <c r="M125" s="69" t="e">
        <f t="shared" si="35"/>
        <v>#DIV/0!</v>
      </c>
      <c r="N125" s="69" t="e">
        <f t="shared" si="35"/>
        <v>#DIV/0!</v>
      </c>
      <c r="O125" s="69" t="e">
        <f t="shared" si="35"/>
        <v>#DIV/0!</v>
      </c>
      <c r="P125" s="69" t="e">
        <f t="shared" si="35"/>
        <v>#DIV/0!</v>
      </c>
      <c r="Q125" s="69" t="e">
        <f t="shared" si="35"/>
        <v>#DIV/0!</v>
      </c>
      <c r="R125" s="69" t="e">
        <f t="shared" si="35"/>
        <v>#DIV/0!</v>
      </c>
      <c r="S125" s="69" t="e">
        <f t="shared" ref="S125:AK125" si="36">RSQ(CR103:CR105,$AQ102:$AQ104)</f>
        <v>#DIV/0!</v>
      </c>
      <c r="T125" s="69" t="e">
        <f t="shared" si="36"/>
        <v>#DIV/0!</v>
      </c>
      <c r="U125" s="69" t="e">
        <f t="shared" si="36"/>
        <v>#DIV/0!</v>
      </c>
      <c r="V125" s="69" t="e">
        <f t="shared" si="36"/>
        <v>#DIV/0!</v>
      </c>
      <c r="W125" s="69" t="e">
        <f t="shared" si="36"/>
        <v>#DIV/0!</v>
      </c>
      <c r="X125" s="69" t="e">
        <f t="shared" si="36"/>
        <v>#DIV/0!</v>
      </c>
      <c r="Y125" s="69" t="e">
        <f t="shared" si="36"/>
        <v>#DIV/0!</v>
      </c>
      <c r="Z125" s="69" t="e">
        <f t="shared" si="36"/>
        <v>#DIV/0!</v>
      </c>
      <c r="AA125" s="69" t="e">
        <f t="shared" si="36"/>
        <v>#DIV/0!</v>
      </c>
      <c r="AB125" s="69" t="e">
        <f t="shared" si="36"/>
        <v>#DIV/0!</v>
      </c>
      <c r="AC125" s="69" t="e">
        <f t="shared" si="36"/>
        <v>#DIV/0!</v>
      </c>
      <c r="AD125" s="69" t="e">
        <f t="shared" si="36"/>
        <v>#DIV/0!</v>
      </c>
      <c r="AE125" s="69" t="e">
        <f t="shared" si="36"/>
        <v>#DIV/0!</v>
      </c>
      <c r="AF125" s="69" t="e">
        <f t="shared" si="36"/>
        <v>#DIV/0!</v>
      </c>
      <c r="AG125" s="69" t="e">
        <f t="shared" si="36"/>
        <v>#DIV/0!</v>
      </c>
      <c r="AH125" s="69" t="e">
        <f t="shared" si="36"/>
        <v>#DIV/0!</v>
      </c>
      <c r="AI125" s="69" t="e">
        <f t="shared" si="36"/>
        <v>#DIV/0!</v>
      </c>
      <c r="AJ125" s="69" t="e">
        <f t="shared" si="36"/>
        <v>#DIV/0!</v>
      </c>
      <c r="AK125" s="69" t="e">
        <f t="shared" si="36"/>
        <v>#DIV/0!</v>
      </c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</row>
    <row r="126" spans="1:84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  <c r="CB126" s="88"/>
      <c r="CC126" s="88"/>
      <c r="CD126" s="88"/>
      <c r="CE126" s="88"/>
      <c r="CF126" s="88"/>
    </row>
    <row r="127" spans="1:84">
      <c r="A127" s="76" t="s">
        <v>687</v>
      </c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</row>
    <row r="128" spans="1:84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</row>
    <row r="129" spans="1:84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</row>
    <row r="130" spans="1:84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</row>
    <row r="131" spans="1:84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</row>
    <row r="132" spans="1:84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/>
      <c r="BC132" s="88"/>
      <c r="BD132" s="88"/>
      <c r="BE132" s="88"/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</row>
    <row r="133" spans="1:84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</row>
    <row r="134" spans="1:84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</row>
    <row r="135" spans="1:84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62" t="s">
        <v>758</v>
      </c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</row>
    <row r="136" spans="1:84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</row>
    <row r="137" spans="1:84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62"/>
      <c r="AS137" s="63" t="str">
        <f t="shared" ref="AS137:CB137" si="37">"Blade S/N "&amp;C57</f>
        <v>Blade S/N 519</v>
      </c>
      <c r="AT137" s="63" t="str">
        <f t="shared" si="37"/>
        <v>Blade S/N 501</v>
      </c>
      <c r="AU137" s="63" t="str">
        <f t="shared" si="37"/>
        <v>Blade S/N 511</v>
      </c>
      <c r="AV137" s="63" t="str">
        <f t="shared" si="37"/>
        <v>Blade S/N 504</v>
      </c>
      <c r="AW137" s="63" t="str">
        <f t="shared" si="37"/>
        <v>Blade S/N 518</v>
      </c>
      <c r="AX137" s="63" t="str">
        <f t="shared" si="37"/>
        <v>Blade S/N 510</v>
      </c>
      <c r="AY137" s="63" t="str">
        <f t="shared" si="37"/>
        <v>Blade S/N 517</v>
      </c>
      <c r="AZ137" s="63" t="str">
        <f t="shared" si="37"/>
        <v>Blade S/N 509</v>
      </c>
      <c r="BA137" s="63" t="str">
        <f t="shared" si="37"/>
        <v>Blade S/N 514</v>
      </c>
      <c r="BB137" s="63" t="str">
        <f t="shared" si="37"/>
        <v>Blade S/N 520</v>
      </c>
      <c r="BC137" s="63" t="str">
        <f t="shared" si="37"/>
        <v>Blade S/N 513</v>
      </c>
      <c r="BD137" s="63" t="str">
        <f t="shared" si="37"/>
        <v>Blade S/N 503</v>
      </c>
      <c r="BE137" s="63" t="str">
        <f t="shared" si="37"/>
        <v>Blade S/N 512</v>
      </c>
      <c r="BF137" s="63" t="str">
        <f t="shared" si="37"/>
        <v xml:space="preserve">Blade S/N </v>
      </c>
      <c r="BG137" s="63" t="str">
        <f t="shared" si="37"/>
        <v>Blade S/N 508</v>
      </c>
      <c r="BH137" s="63" t="str">
        <f t="shared" si="37"/>
        <v>Blade S/N 517</v>
      </c>
      <c r="BI137" s="63" t="str">
        <f t="shared" si="37"/>
        <v xml:space="preserve">Blade S/N </v>
      </c>
      <c r="BJ137" s="63" t="str">
        <f t="shared" si="37"/>
        <v xml:space="preserve">Blade S/N </v>
      </c>
      <c r="BK137" s="63" t="str">
        <f t="shared" si="37"/>
        <v xml:space="preserve">Blade S/N </v>
      </c>
      <c r="BL137" s="63" t="str">
        <f t="shared" si="37"/>
        <v xml:space="preserve">Blade S/N </v>
      </c>
      <c r="BM137" s="63" t="str">
        <f t="shared" si="37"/>
        <v xml:space="preserve">Blade S/N </v>
      </c>
      <c r="BN137" s="63" t="str">
        <f t="shared" si="37"/>
        <v xml:space="preserve">Blade S/N </v>
      </c>
      <c r="BO137" s="63" t="str">
        <f t="shared" si="37"/>
        <v xml:space="preserve">Blade S/N </v>
      </c>
      <c r="BP137" s="63" t="str">
        <f t="shared" si="37"/>
        <v xml:space="preserve">Blade S/N </v>
      </c>
      <c r="BQ137" s="63" t="str">
        <f t="shared" si="37"/>
        <v xml:space="preserve">Blade S/N </v>
      </c>
      <c r="BR137" s="63" t="str">
        <f t="shared" si="37"/>
        <v xml:space="preserve">Blade S/N </v>
      </c>
      <c r="BS137" s="63" t="str">
        <f t="shared" si="37"/>
        <v xml:space="preserve">Blade S/N </v>
      </c>
      <c r="BT137" s="63" t="str">
        <f t="shared" si="37"/>
        <v xml:space="preserve">Blade S/N </v>
      </c>
      <c r="BU137" s="63" t="str">
        <f t="shared" si="37"/>
        <v xml:space="preserve">Blade S/N </v>
      </c>
      <c r="BV137" s="63" t="str">
        <f t="shared" si="37"/>
        <v xml:space="preserve">Blade S/N </v>
      </c>
      <c r="BW137" s="63" t="str">
        <f t="shared" si="37"/>
        <v xml:space="preserve">Blade S/N </v>
      </c>
      <c r="BX137" s="63" t="str">
        <f t="shared" si="37"/>
        <v xml:space="preserve">Blade S/N </v>
      </c>
      <c r="BY137" s="63" t="str">
        <f t="shared" si="37"/>
        <v xml:space="preserve">Blade S/N </v>
      </c>
      <c r="BZ137" s="63" t="str">
        <f t="shared" si="37"/>
        <v xml:space="preserve">Blade S/N </v>
      </c>
      <c r="CA137" s="63" t="str">
        <f t="shared" si="37"/>
        <v xml:space="preserve">Blade S/N </v>
      </c>
      <c r="CB137" s="63" t="str">
        <f t="shared" si="37"/>
        <v xml:space="preserve">Blade S/N </v>
      </c>
    </row>
    <row r="138" spans="1:84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62">
        <v>0</v>
      </c>
      <c r="AS138" s="65">
        <f t="shared" ref="AS138:CB138" si="38">AM58</f>
        <v>177.1396</v>
      </c>
      <c r="AT138" s="65">
        <f t="shared" si="38"/>
        <v>177.94224</v>
      </c>
      <c r="AU138" s="65">
        <f t="shared" si="38"/>
        <v>178.04892000000001</v>
      </c>
      <c r="AV138" s="65">
        <f t="shared" si="38"/>
        <v>178.10479999999998</v>
      </c>
      <c r="AW138" s="65">
        <f t="shared" si="38"/>
        <v>178.26228</v>
      </c>
      <c r="AX138" s="65">
        <f t="shared" si="38"/>
        <v>177.69077999999999</v>
      </c>
      <c r="AY138" s="65">
        <f t="shared" si="38"/>
        <v>177.90159999999997</v>
      </c>
      <c r="AZ138" s="65">
        <f t="shared" si="38"/>
        <v>176.95671999999999</v>
      </c>
      <c r="BA138" s="65">
        <f t="shared" si="38"/>
        <v>177.63489999999999</v>
      </c>
      <c r="BB138" s="65">
        <f t="shared" si="38"/>
        <v>176.58333999999999</v>
      </c>
      <c r="BC138" s="65">
        <f t="shared" si="38"/>
        <v>177.44439999999997</v>
      </c>
      <c r="BD138" s="65">
        <f t="shared" si="38"/>
        <v>178.07686000000001</v>
      </c>
      <c r="BE138" s="65">
        <f t="shared" si="38"/>
        <v>178.26228</v>
      </c>
      <c r="BF138" s="65">
        <f t="shared" si="38"/>
        <v>0</v>
      </c>
      <c r="BG138" s="65">
        <f t="shared" si="38"/>
        <v>0</v>
      </c>
      <c r="BH138" s="65">
        <f t="shared" si="38"/>
        <v>0</v>
      </c>
      <c r="BI138" s="65">
        <f t="shared" si="38"/>
        <v>0</v>
      </c>
      <c r="BJ138" s="65">
        <f t="shared" si="38"/>
        <v>0</v>
      </c>
      <c r="BK138" s="65">
        <f t="shared" si="38"/>
        <v>0</v>
      </c>
      <c r="BL138" s="65">
        <f t="shared" si="38"/>
        <v>0</v>
      </c>
      <c r="BM138" s="65">
        <f t="shared" si="38"/>
        <v>0</v>
      </c>
      <c r="BN138" s="65">
        <f t="shared" si="38"/>
        <v>0</v>
      </c>
      <c r="BO138" s="65">
        <f t="shared" si="38"/>
        <v>0</v>
      </c>
      <c r="BP138" s="65">
        <f t="shared" si="38"/>
        <v>0</v>
      </c>
      <c r="BQ138" s="65">
        <f t="shared" si="38"/>
        <v>0</v>
      </c>
      <c r="BR138" s="65">
        <f t="shared" si="38"/>
        <v>0</v>
      </c>
      <c r="BS138" s="65">
        <f t="shared" si="38"/>
        <v>0</v>
      </c>
      <c r="BT138" s="65">
        <f t="shared" si="38"/>
        <v>0</v>
      </c>
      <c r="BU138" s="65">
        <f t="shared" si="38"/>
        <v>0</v>
      </c>
      <c r="BV138" s="65">
        <f t="shared" si="38"/>
        <v>0</v>
      </c>
      <c r="BW138" s="65">
        <f t="shared" si="38"/>
        <v>0</v>
      </c>
      <c r="BX138" s="65">
        <f t="shared" si="38"/>
        <v>0</v>
      </c>
      <c r="BY138" s="65">
        <f t="shared" si="38"/>
        <v>0</v>
      </c>
      <c r="BZ138" s="65">
        <f t="shared" si="38"/>
        <v>0</v>
      </c>
      <c r="CA138" s="65">
        <f t="shared" si="38"/>
        <v>0</v>
      </c>
      <c r="CB138" s="65">
        <f t="shared" si="38"/>
        <v>0</v>
      </c>
    </row>
    <row r="139" spans="1:84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64">
        <f>B4</f>
        <v>4.4800000000000004</v>
      </c>
      <c r="AS139" s="65">
        <f t="shared" ref="AS139:BH141" si="39">AM59-AM$58</f>
        <v>-178.80076</v>
      </c>
      <c r="AT139" s="65">
        <f t="shared" si="39"/>
        <v>-177.78222</v>
      </c>
      <c r="AU139" s="65">
        <f t="shared" si="39"/>
        <v>-177.07864000000001</v>
      </c>
      <c r="AV139" s="65">
        <f t="shared" si="39"/>
        <v>-178.52389999999997</v>
      </c>
      <c r="AW139" s="65">
        <f t="shared" si="39"/>
        <v>-178.85156000000001</v>
      </c>
      <c r="AX139" s="65">
        <f t="shared" si="39"/>
        <v>-180.89372</v>
      </c>
      <c r="AY139" s="65">
        <f t="shared" si="39"/>
        <v>-176.40299999999996</v>
      </c>
      <c r="AZ139" s="65">
        <f t="shared" si="39"/>
        <v>-179.13095999999999</v>
      </c>
      <c r="BA139" s="65">
        <f t="shared" si="39"/>
        <v>-173.61408</v>
      </c>
      <c r="BB139" s="65">
        <f t="shared" si="39"/>
        <v>-176.12868</v>
      </c>
      <c r="BC139" s="65">
        <f t="shared" si="39"/>
        <v>-177.53075999999999</v>
      </c>
      <c r="BD139" s="65">
        <f t="shared" si="39"/>
        <v>-180.68798000000001</v>
      </c>
      <c r="BE139" s="65">
        <f t="shared" si="39"/>
        <v>-177.61966000000001</v>
      </c>
      <c r="BF139" s="65">
        <f t="shared" si="39"/>
        <v>0</v>
      </c>
      <c r="BG139" s="65">
        <f t="shared" si="39"/>
        <v>0</v>
      </c>
      <c r="BH139" s="65">
        <f t="shared" si="39"/>
        <v>0</v>
      </c>
      <c r="BI139" s="65">
        <f t="shared" ref="BI139:BX141" si="40">BC59-BC$58</f>
        <v>0</v>
      </c>
      <c r="BJ139" s="65">
        <f t="shared" si="40"/>
        <v>0</v>
      </c>
      <c r="BK139" s="65">
        <f t="shared" si="40"/>
        <v>0</v>
      </c>
      <c r="BL139" s="65">
        <f t="shared" si="40"/>
        <v>0</v>
      </c>
      <c r="BM139" s="65">
        <f t="shared" si="40"/>
        <v>0</v>
      </c>
      <c r="BN139" s="65">
        <f t="shared" si="40"/>
        <v>0</v>
      </c>
      <c r="BO139" s="65">
        <f t="shared" si="40"/>
        <v>0</v>
      </c>
      <c r="BP139" s="65">
        <f t="shared" si="40"/>
        <v>0</v>
      </c>
      <c r="BQ139" s="65">
        <f t="shared" si="40"/>
        <v>0</v>
      </c>
      <c r="BR139" s="65">
        <f t="shared" si="40"/>
        <v>0</v>
      </c>
      <c r="BS139" s="65">
        <f t="shared" si="40"/>
        <v>0</v>
      </c>
      <c r="BT139" s="65">
        <f t="shared" si="40"/>
        <v>0</v>
      </c>
      <c r="BU139" s="65">
        <f t="shared" si="40"/>
        <v>0</v>
      </c>
      <c r="BV139" s="65">
        <f t="shared" si="40"/>
        <v>0</v>
      </c>
      <c r="BW139" s="65">
        <f t="shared" si="40"/>
        <v>0</v>
      </c>
      <c r="BX139" s="65">
        <f t="shared" si="40"/>
        <v>0</v>
      </c>
      <c r="BY139" s="65">
        <f t="shared" ref="BW139:CB141" si="41">BS59-BS$58</f>
        <v>0</v>
      </c>
      <c r="BZ139" s="65">
        <f t="shared" si="41"/>
        <v>0</v>
      </c>
      <c r="CA139" s="65">
        <f t="shared" si="41"/>
        <v>0</v>
      </c>
      <c r="CB139" s="65">
        <f t="shared" si="41"/>
        <v>0</v>
      </c>
    </row>
    <row r="140" spans="1:84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64">
        <f>B54</f>
        <v>5.48</v>
      </c>
      <c r="AS140" s="65">
        <f t="shared" si="39"/>
        <v>-219.07499999999999</v>
      </c>
      <c r="AT140" s="65">
        <f t="shared" si="39"/>
        <v>-218.7321</v>
      </c>
      <c r="AU140" s="65">
        <f t="shared" si="39"/>
        <v>-217.37828000000002</v>
      </c>
      <c r="AV140" s="65">
        <f t="shared" si="39"/>
        <v>-219.06991999999997</v>
      </c>
      <c r="AW140" s="65">
        <f t="shared" si="39"/>
        <v>-217.46718000000001</v>
      </c>
      <c r="AX140" s="65">
        <f t="shared" si="39"/>
        <v>-221.54388</v>
      </c>
      <c r="AY140" s="65">
        <f t="shared" si="39"/>
        <v>-216.31147999999996</v>
      </c>
      <c r="AZ140" s="65">
        <f t="shared" si="39"/>
        <v>-219.16897999999998</v>
      </c>
      <c r="BA140" s="65">
        <f t="shared" si="39"/>
        <v>-215.44788</v>
      </c>
      <c r="BB140" s="65">
        <f t="shared" si="39"/>
        <v>-216.08287999999999</v>
      </c>
      <c r="BC140" s="65">
        <f t="shared" si="39"/>
        <v>-218.99371999999997</v>
      </c>
      <c r="BD140" s="65">
        <f t="shared" si="39"/>
        <v>-221.60738000000001</v>
      </c>
      <c r="BE140" s="65">
        <f t="shared" si="39"/>
        <v>-217.91422</v>
      </c>
      <c r="BF140" s="65">
        <f t="shared" si="39"/>
        <v>0</v>
      </c>
      <c r="BG140" s="65">
        <f t="shared" si="39"/>
        <v>0</v>
      </c>
      <c r="BH140" s="65">
        <f t="shared" si="39"/>
        <v>0</v>
      </c>
      <c r="BI140" s="65">
        <f t="shared" si="40"/>
        <v>0</v>
      </c>
      <c r="BJ140" s="65">
        <f t="shared" si="40"/>
        <v>0</v>
      </c>
      <c r="BK140" s="65">
        <f t="shared" si="40"/>
        <v>0</v>
      </c>
      <c r="BL140" s="65">
        <f t="shared" si="40"/>
        <v>0</v>
      </c>
      <c r="BM140" s="65">
        <f t="shared" si="40"/>
        <v>0</v>
      </c>
      <c r="BN140" s="65">
        <f t="shared" si="40"/>
        <v>0</v>
      </c>
      <c r="BO140" s="65">
        <f t="shared" si="40"/>
        <v>0</v>
      </c>
      <c r="BP140" s="65">
        <f t="shared" si="40"/>
        <v>0</v>
      </c>
      <c r="BQ140" s="65">
        <f t="shared" si="40"/>
        <v>0</v>
      </c>
      <c r="BR140" s="65">
        <f t="shared" si="40"/>
        <v>0</v>
      </c>
      <c r="BS140" s="65">
        <f t="shared" si="40"/>
        <v>0</v>
      </c>
      <c r="BT140" s="65">
        <f t="shared" si="40"/>
        <v>0</v>
      </c>
      <c r="BU140" s="65">
        <f t="shared" si="40"/>
        <v>0</v>
      </c>
      <c r="BV140" s="65">
        <f t="shared" si="40"/>
        <v>0</v>
      </c>
      <c r="BW140" s="65">
        <f t="shared" si="41"/>
        <v>0</v>
      </c>
      <c r="BX140" s="65">
        <f t="shared" si="41"/>
        <v>0</v>
      </c>
      <c r="BY140" s="65">
        <f t="shared" si="41"/>
        <v>0</v>
      </c>
      <c r="BZ140" s="65">
        <f t="shared" si="41"/>
        <v>0</v>
      </c>
      <c r="CA140" s="65">
        <f t="shared" si="41"/>
        <v>0</v>
      </c>
      <c r="CB140" s="65">
        <f t="shared" si="41"/>
        <v>0</v>
      </c>
    </row>
    <row r="141" spans="1:84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64">
        <f>B54</f>
        <v>5.48</v>
      </c>
      <c r="AS141" s="65">
        <f t="shared" si="39"/>
        <v>-218.99372</v>
      </c>
      <c r="AT141" s="65">
        <f t="shared" si="39"/>
        <v>-218.76512</v>
      </c>
      <c r="AU141" s="65">
        <f t="shared" si="39"/>
        <v>-217.70594</v>
      </c>
      <c r="AV141" s="65">
        <f t="shared" si="39"/>
        <v>-219.22485999999998</v>
      </c>
      <c r="AW141" s="65">
        <f t="shared" si="39"/>
        <v>-217.11412000000001</v>
      </c>
      <c r="AX141" s="65">
        <f t="shared" si="39"/>
        <v>-221.43212</v>
      </c>
      <c r="AY141" s="65">
        <f t="shared" si="39"/>
        <v>-216.62897999999996</v>
      </c>
      <c r="AZ141" s="65">
        <f t="shared" si="39"/>
        <v>-219.60077999999999</v>
      </c>
      <c r="BA141" s="65">
        <f t="shared" si="39"/>
        <v>-214.97797999999997</v>
      </c>
      <c r="BB141" s="65">
        <f t="shared" si="39"/>
        <v>-217.38082</v>
      </c>
      <c r="BC141" s="65">
        <f t="shared" si="39"/>
        <v>-218.08947999999998</v>
      </c>
      <c r="BD141" s="65">
        <f t="shared" si="39"/>
        <v>-221.78772000000001</v>
      </c>
      <c r="BE141" s="65">
        <f t="shared" si="39"/>
        <v>-217.9066</v>
      </c>
      <c r="BF141" s="65">
        <f t="shared" si="39"/>
        <v>0</v>
      </c>
      <c r="BG141" s="65">
        <f t="shared" si="39"/>
        <v>0</v>
      </c>
      <c r="BH141" s="65">
        <f t="shared" si="39"/>
        <v>0</v>
      </c>
      <c r="BI141" s="65">
        <f t="shared" si="40"/>
        <v>0</v>
      </c>
      <c r="BJ141" s="65">
        <f t="shared" si="40"/>
        <v>0</v>
      </c>
      <c r="BK141" s="65">
        <f t="shared" si="40"/>
        <v>0</v>
      </c>
      <c r="BL141" s="65">
        <f t="shared" si="40"/>
        <v>0</v>
      </c>
      <c r="BM141" s="65">
        <f t="shared" si="40"/>
        <v>0</v>
      </c>
      <c r="BN141" s="65">
        <f t="shared" si="40"/>
        <v>0</v>
      </c>
      <c r="BO141" s="65">
        <f t="shared" si="40"/>
        <v>0</v>
      </c>
      <c r="BP141" s="65">
        <f t="shared" si="40"/>
        <v>0</v>
      </c>
      <c r="BQ141" s="65">
        <f t="shared" si="40"/>
        <v>0</v>
      </c>
      <c r="BR141" s="65">
        <f t="shared" si="40"/>
        <v>0</v>
      </c>
      <c r="BS141" s="65">
        <f t="shared" si="40"/>
        <v>0</v>
      </c>
      <c r="BT141" s="65">
        <f t="shared" si="40"/>
        <v>0</v>
      </c>
      <c r="BU141" s="65">
        <f t="shared" si="40"/>
        <v>0</v>
      </c>
      <c r="BV141" s="65">
        <f t="shared" si="40"/>
        <v>0</v>
      </c>
      <c r="BW141" s="65">
        <f t="shared" si="41"/>
        <v>0</v>
      </c>
      <c r="BX141" s="65">
        <f t="shared" si="41"/>
        <v>0</v>
      </c>
      <c r="BY141" s="65">
        <f t="shared" si="41"/>
        <v>0</v>
      </c>
      <c r="BZ141" s="65">
        <f t="shared" si="41"/>
        <v>0</v>
      </c>
      <c r="CA141" s="65">
        <f t="shared" si="41"/>
        <v>0</v>
      </c>
      <c r="CB141" s="65">
        <f t="shared" si="41"/>
        <v>0</v>
      </c>
      <c r="CC141" s="88"/>
      <c r="CD141" s="88"/>
      <c r="CE141" s="88"/>
      <c r="CF141" s="88"/>
    </row>
    <row r="142" spans="1:84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</row>
    <row r="143" spans="1:84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/>
      <c r="BE143" s="88"/>
      <c r="BF143" s="88"/>
      <c r="BG143" s="88"/>
      <c r="BH143" s="88"/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</row>
    <row r="144" spans="1:84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</row>
    <row r="145" spans="1:84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8"/>
      <c r="BZ145" s="88"/>
      <c r="CA145" s="88"/>
      <c r="CB145" s="88"/>
      <c r="CC145" s="88"/>
      <c r="CD145" s="88"/>
      <c r="CE145" s="88"/>
      <c r="CF145" s="88"/>
    </row>
    <row r="146" spans="1:84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/>
      <c r="BE146" s="88"/>
      <c r="BF146" s="88"/>
      <c r="BG146" s="88"/>
      <c r="BH146" s="88"/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/>
      <c r="BV146" s="88"/>
      <c r="BW146" s="88"/>
      <c r="BX146" s="88"/>
      <c r="BY146" s="88"/>
      <c r="BZ146" s="88"/>
      <c r="CA146" s="88"/>
      <c r="CB146" s="88"/>
      <c r="CC146" s="88"/>
      <c r="CD146" s="88"/>
      <c r="CE146" s="88"/>
      <c r="CF146" s="88"/>
    </row>
    <row r="147" spans="1:84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</row>
    <row r="148" spans="1:84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88"/>
      <c r="BW148" s="88"/>
      <c r="BX148" s="88"/>
      <c r="BY148" s="88"/>
      <c r="BZ148" s="88"/>
      <c r="CA148" s="88"/>
      <c r="CB148" s="88"/>
      <c r="CC148" s="88"/>
      <c r="CD148" s="88"/>
      <c r="CE148" s="88"/>
      <c r="CF148" s="88"/>
    </row>
    <row r="149" spans="1:84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  <c r="CB149" s="88"/>
      <c r="CC149" s="88"/>
      <c r="CD149" s="88"/>
      <c r="CE149" s="88"/>
      <c r="CF149" s="88"/>
    </row>
    <row r="150" spans="1:84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/>
      <c r="BE150" s="88"/>
      <c r="BF150" s="88"/>
      <c r="BG150" s="88"/>
      <c r="BH150" s="88"/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/>
      <c r="BV150" s="88"/>
      <c r="BW150" s="88"/>
      <c r="BX150" s="88"/>
      <c r="BY150" s="88"/>
      <c r="BZ150" s="88"/>
      <c r="CA150" s="88"/>
      <c r="CB150" s="88"/>
      <c r="CC150" s="88"/>
      <c r="CD150" s="88"/>
      <c r="CE150" s="88"/>
      <c r="CF150" s="88"/>
    </row>
    <row r="151" spans="1:84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F151" s="88"/>
    </row>
    <row r="152" spans="1:84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88"/>
      <c r="CE152" s="88"/>
      <c r="CF152" s="88"/>
    </row>
    <row r="153" spans="1:84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  <c r="CB153" s="88"/>
      <c r="CC153" s="88"/>
      <c r="CD153" s="88"/>
      <c r="CE153" s="88"/>
      <c r="CF153" s="88"/>
    </row>
    <row r="154" spans="1:84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/>
      <c r="BV154" s="88"/>
      <c r="BW154" s="88"/>
      <c r="BX154" s="88"/>
      <c r="BY154" s="88"/>
      <c r="BZ154" s="88"/>
      <c r="CA154" s="88"/>
      <c r="CB154" s="88"/>
      <c r="CC154" s="88"/>
      <c r="CD154" s="88"/>
      <c r="CE154" s="88"/>
      <c r="CF154" s="88"/>
    </row>
    <row r="155" spans="1:84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/>
      <c r="BV155" s="88"/>
      <c r="BW155" s="88"/>
      <c r="BX155" s="88"/>
      <c r="BY155" s="88"/>
      <c r="BZ155" s="88"/>
      <c r="CA155" s="88"/>
      <c r="CB155" s="88"/>
      <c r="CC155" s="88"/>
      <c r="CD155" s="88"/>
      <c r="CE155" s="88"/>
      <c r="CF155" s="88"/>
    </row>
    <row r="156" spans="1:84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  <c r="CB156" s="88"/>
      <c r="CC156" s="88"/>
      <c r="CD156" s="88"/>
      <c r="CE156" s="88"/>
      <c r="CF156" s="88"/>
    </row>
    <row r="157" spans="1:84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/>
      <c r="BU157" s="88"/>
      <c r="BV157" s="88"/>
      <c r="BW157" s="88"/>
      <c r="BX157" s="88"/>
      <c r="BY157" s="88"/>
      <c r="BZ157" s="88"/>
      <c r="CA157" s="88"/>
      <c r="CB157" s="88"/>
      <c r="CC157" s="88"/>
      <c r="CD157" s="88"/>
      <c r="CE157" s="88"/>
      <c r="CF157" s="88"/>
    </row>
    <row r="158" spans="1:84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/>
      <c r="BB158" s="88"/>
      <c r="BC158" s="88"/>
      <c r="BD158" s="88"/>
      <c r="BE158" s="88"/>
      <c r="BF158" s="88"/>
      <c r="BG158" s="88"/>
      <c r="BH158" s="88"/>
      <c r="BI158" s="88"/>
      <c r="BJ158" s="88"/>
      <c r="BK158" s="88"/>
      <c r="BL158" s="88"/>
      <c r="BM158" s="88"/>
      <c r="BN158" s="88"/>
      <c r="BO158" s="88"/>
      <c r="BP158" s="88"/>
      <c r="BQ158" s="88"/>
      <c r="BR158" s="88"/>
      <c r="BS158" s="88"/>
      <c r="BT158" s="88"/>
      <c r="BU158" s="88"/>
      <c r="BV158" s="88"/>
      <c r="BW158" s="88"/>
      <c r="BX158" s="88"/>
      <c r="BY158" s="88"/>
      <c r="BZ158" s="88"/>
      <c r="CA158" s="88"/>
      <c r="CB158" s="88"/>
      <c r="CC158" s="88"/>
      <c r="CD158" s="88"/>
      <c r="CE158" s="88"/>
      <c r="CF158" s="88"/>
    </row>
    <row r="159" spans="1:84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/>
      <c r="BZ159" s="88"/>
      <c r="CA159" s="88"/>
      <c r="CB159" s="88"/>
      <c r="CC159" s="88"/>
      <c r="CD159" s="88"/>
      <c r="CE159" s="88"/>
      <c r="CF159" s="88"/>
    </row>
    <row r="160" spans="1:84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88"/>
      <c r="BW160" s="88"/>
      <c r="BX160" s="88"/>
      <c r="BY160" s="88"/>
      <c r="BZ160" s="88"/>
      <c r="CA160" s="88"/>
      <c r="CB160" s="88"/>
      <c r="CC160" s="88"/>
      <c r="CD160" s="88"/>
      <c r="CE160" s="88"/>
      <c r="CF160" s="88"/>
    </row>
    <row r="161" spans="1:84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88"/>
      <c r="BW161" s="88"/>
      <c r="BX161" s="88"/>
      <c r="BY161" s="88"/>
      <c r="BZ161" s="88"/>
      <c r="CA161" s="88"/>
      <c r="CB161" s="88"/>
      <c r="CC161" s="88"/>
      <c r="CD161" s="88"/>
      <c r="CE161" s="88"/>
      <c r="CF161" s="88"/>
    </row>
    <row r="162" spans="1:84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88"/>
      <c r="BW162" s="88"/>
      <c r="BX162" s="88"/>
      <c r="BY162" s="88"/>
      <c r="BZ162" s="88"/>
      <c r="CA162" s="88"/>
      <c r="CB162" s="88"/>
      <c r="CC162" s="88"/>
      <c r="CD162" s="88"/>
      <c r="CE162" s="88"/>
      <c r="CF162" s="88"/>
    </row>
    <row r="163" spans="1:84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88"/>
      <c r="BW163" s="88"/>
      <c r="BX163" s="88"/>
      <c r="BY163" s="88"/>
      <c r="BZ163" s="88"/>
      <c r="CA163" s="88"/>
      <c r="CB163" s="88"/>
      <c r="CC163" s="88"/>
      <c r="CD163" s="88"/>
      <c r="CE163" s="88"/>
      <c r="CF163" s="88"/>
    </row>
    <row r="164" spans="1:84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/>
      <c r="BV164" s="88"/>
      <c r="BW164" s="88"/>
      <c r="BX164" s="88"/>
      <c r="BY164" s="88"/>
      <c r="BZ164" s="88"/>
      <c r="CA164" s="88"/>
      <c r="CB164" s="88"/>
      <c r="CC164" s="88"/>
      <c r="CD164" s="88"/>
      <c r="CE164" s="88"/>
      <c r="CF164" s="88"/>
    </row>
    <row r="165" spans="1:84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</row>
    <row r="166" spans="1:84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</row>
    <row r="167" spans="1:84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</row>
    <row r="168" spans="1:84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</row>
  </sheetData>
  <mergeCells count="55">
    <mergeCell ref="A79:BY80"/>
    <mergeCell ref="B84:AK84"/>
    <mergeCell ref="AL84:BU84"/>
    <mergeCell ref="AM13:BV13"/>
    <mergeCell ref="C45:AL45"/>
    <mergeCell ref="AM45:BV45"/>
    <mergeCell ref="C56:AL56"/>
    <mergeCell ref="AM56:BV56"/>
    <mergeCell ref="A58:B58"/>
    <mergeCell ref="A59:B59"/>
    <mergeCell ref="A60:B60"/>
    <mergeCell ref="A61:B61"/>
    <mergeCell ref="A52:B52"/>
    <mergeCell ref="A53:B53"/>
    <mergeCell ref="A56:B56"/>
    <mergeCell ref="A57:B57"/>
    <mergeCell ref="A36:B36"/>
    <mergeCell ref="A37:B37"/>
    <mergeCell ref="A51:B51"/>
    <mergeCell ref="A39:B39"/>
    <mergeCell ref="A40:B40"/>
    <mergeCell ref="A41:B41"/>
    <mergeCell ref="A45:B45"/>
    <mergeCell ref="A46:B46"/>
    <mergeCell ref="A47:B47"/>
    <mergeCell ref="A48:B48"/>
    <mergeCell ref="A49:B49"/>
    <mergeCell ref="A50:B50"/>
    <mergeCell ref="A38:B38"/>
    <mergeCell ref="A27:B27"/>
    <mergeCell ref="A28:B28"/>
    <mergeCell ref="A29:B29"/>
    <mergeCell ref="A30:B30"/>
    <mergeCell ref="A31:B31"/>
    <mergeCell ref="A22:B22"/>
    <mergeCell ref="A23:B23"/>
    <mergeCell ref="A24:B24"/>
    <mergeCell ref="A25:B25"/>
    <mergeCell ref="A26:B26"/>
    <mergeCell ref="A33:B33"/>
    <mergeCell ref="A34:B34"/>
    <mergeCell ref="A35:B35"/>
    <mergeCell ref="A20:B20"/>
    <mergeCell ref="B1:G1"/>
    <mergeCell ref="B2:G2"/>
    <mergeCell ref="A13:B13"/>
    <mergeCell ref="A14:B14"/>
    <mergeCell ref="A15:B15"/>
    <mergeCell ref="A16:B16"/>
    <mergeCell ref="A17:B17"/>
    <mergeCell ref="A18:B18"/>
    <mergeCell ref="A19:B19"/>
    <mergeCell ref="C13:AL13"/>
    <mergeCell ref="A32:B32"/>
    <mergeCell ref="A21:B21"/>
  </mergeCells>
  <phoneticPr fontId="18" type="noConversion"/>
  <conditionalFormatting sqref="J80:Q81">
    <cfRule type="expression" dxfId="589" priority="89" stopIfTrue="1">
      <formula>ABS(J80)&gt;=2</formula>
    </cfRule>
    <cfRule type="expression" priority="90" stopIfTrue="1">
      <formula>ABS(J80)&gt;1</formula>
    </cfRule>
  </conditionalFormatting>
  <conditionalFormatting sqref="J82:Q82">
    <cfRule type="expression" dxfId="588" priority="87" stopIfTrue="1">
      <formula>ABS(J82)&gt;=3</formula>
    </cfRule>
    <cfRule type="expression" dxfId="587" priority="88" stopIfTrue="1">
      <formula>ABS(J82)&gt;2</formula>
    </cfRule>
  </conditionalFormatting>
  <conditionalFormatting sqref="B80:I81 C35:J36">
    <cfRule type="expression" dxfId="586" priority="85" stopIfTrue="1">
      <formula>ABS(B35)&gt;=0.07874</formula>
    </cfRule>
    <cfRule type="expression" dxfId="585" priority="86" stopIfTrue="1">
      <formula>ABS(B35)&gt;0.03937</formula>
    </cfRule>
  </conditionalFormatting>
  <conditionalFormatting sqref="B82:I82">
    <cfRule type="expression" dxfId="584" priority="83" stopIfTrue="1">
      <formula>ABS(B82)&gt;=0.11811</formula>
    </cfRule>
    <cfRule type="expression" dxfId="583" priority="84" stopIfTrue="1">
      <formula>ABS(B82)&gt;0.07874</formula>
    </cfRule>
  </conditionalFormatting>
  <conditionalFormatting sqref="K35:R36">
    <cfRule type="expression" dxfId="582" priority="81" stopIfTrue="1">
      <formula>ABS(K35)&gt;=2</formula>
    </cfRule>
    <cfRule type="expression" dxfId="581" priority="82" stopIfTrue="1">
      <formula>ABS(K35)&gt;1</formula>
    </cfRule>
  </conditionalFormatting>
  <conditionalFormatting sqref="K38:R38">
    <cfRule type="expression" dxfId="580" priority="79" stopIfTrue="1">
      <formula>ABS(K38)&gt;=3</formula>
    </cfRule>
    <cfRule type="expression" dxfId="579" priority="80" stopIfTrue="1">
      <formula>ABS(K38)&gt;2</formula>
    </cfRule>
  </conditionalFormatting>
  <conditionalFormatting sqref="C38:J38">
    <cfRule type="expression" dxfId="578" priority="77" stopIfTrue="1">
      <formula>ABS(C38)&gt;=0.1181</formula>
    </cfRule>
    <cfRule type="expression" dxfId="577" priority="78" stopIfTrue="1">
      <formula>ABS(C38)&gt;0.07874</formula>
    </cfRule>
  </conditionalFormatting>
  <conditionalFormatting sqref="AH80:BM81">
    <cfRule type="expression" dxfId="576" priority="75" stopIfTrue="1">
      <formula>ABS(AH80)&gt;=2</formula>
    </cfRule>
    <cfRule type="expression" priority="76" stopIfTrue="1">
      <formula>ABS(AH80)&gt;1</formula>
    </cfRule>
  </conditionalFormatting>
  <conditionalFormatting sqref="AH82:BM82">
    <cfRule type="expression" dxfId="575" priority="73" stopIfTrue="1">
      <formula>ABS(AH82)&gt;=3</formula>
    </cfRule>
    <cfRule type="expression" dxfId="574" priority="74" stopIfTrue="1">
      <formula>ABS(AH82)&gt;2</formula>
    </cfRule>
  </conditionalFormatting>
  <conditionalFormatting sqref="C35:AH36 B80:AG81">
    <cfRule type="expression" dxfId="573" priority="71" stopIfTrue="1">
      <formula>ABS(B35)&gt;=0.07874</formula>
    </cfRule>
    <cfRule type="expression" dxfId="572" priority="72" stopIfTrue="1">
      <formula>ABS(B35)&gt;0.03937</formula>
    </cfRule>
  </conditionalFormatting>
  <conditionalFormatting sqref="B82:AG82">
    <cfRule type="expression" dxfId="571" priority="69" stopIfTrue="1">
      <formula>ABS(B82)&gt;=0.11811</formula>
    </cfRule>
    <cfRule type="expression" dxfId="570" priority="70" stopIfTrue="1">
      <formula>ABS(B82)&gt;0.07874</formula>
    </cfRule>
  </conditionalFormatting>
  <conditionalFormatting sqref="AI35:BN36">
    <cfRule type="expression" dxfId="569" priority="67" stopIfTrue="1">
      <formula>ABS(AI35)&gt;=2</formula>
    </cfRule>
    <cfRule type="expression" dxfId="568" priority="68" stopIfTrue="1">
      <formula>ABS(AI35)&gt;1</formula>
    </cfRule>
  </conditionalFormatting>
  <conditionalFormatting sqref="AI38:BN38">
    <cfRule type="expression" dxfId="567" priority="65" stopIfTrue="1">
      <formula>ABS(AI38)&gt;=3</formula>
    </cfRule>
    <cfRule type="expression" dxfId="566" priority="66" stopIfTrue="1">
      <formula>ABS(AI38)&gt;2</formula>
    </cfRule>
  </conditionalFormatting>
  <conditionalFormatting sqref="C38:AH38">
    <cfRule type="expression" dxfId="565" priority="63" stopIfTrue="1">
      <formula>ABS(C38)&gt;=0.1181</formula>
    </cfRule>
    <cfRule type="expression" dxfId="564" priority="64" stopIfTrue="1">
      <formula>ABS(C38)&gt;0.07874</formula>
    </cfRule>
  </conditionalFormatting>
  <conditionalFormatting sqref="J80:Q81">
    <cfRule type="expression" dxfId="563" priority="61" stopIfTrue="1">
      <formula>ABS(J80)&gt;=2</formula>
    </cfRule>
    <cfRule type="expression" priority="62" stopIfTrue="1">
      <formula>ABS(J80)&gt;1</formula>
    </cfRule>
  </conditionalFormatting>
  <conditionalFormatting sqref="J82:Q82">
    <cfRule type="expression" dxfId="562" priority="59" stopIfTrue="1">
      <formula>ABS(J82)&gt;=3</formula>
    </cfRule>
    <cfRule type="expression" dxfId="561" priority="60" stopIfTrue="1">
      <formula>ABS(J82)&gt;2</formula>
    </cfRule>
  </conditionalFormatting>
  <conditionalFormatting sqref="B80:I81 C35:J36">
    <cfRule type="expression" dxfId="560" priority="57" stopIfTrue="1">
      <formula>ABS(B35)&gt;=0.07874</formula>
    </cfRule>
    <cfRule type="expression" dxfId="559" priority="58" stopIfTrue="1">
      <formula>ABS(B35)&gt;0.03937</formula>
    </cfRule>
  </conditionalFormatting>
  <conditionalFormatting sqref="B82:I82">
    <cfRule type="expression" dxfId="558" priority="55" stopIfTrue="1">
      <formula>ABS(B82)&gt;=0.11811</formula>
    </cfRule>
    <cfRule type="expression" dxfId="557" priority="56" stopIfTrue="1">
      <formula>ABS(B82)&gt;0.07874</formula>
    </cfRule>
  </conditionalFormatting>
  <conditionalFormatting sqref="K35:R36">
    <cfRule type="expression" dxfId="556" priority="53" stopIfTrue="1">
      <formula>ABS(K35)&gt;=2</formula>
    </cfRule>
    <cfRule type="expression" dxfId="555" priority="54" stopIfTrue="1">
      <formula>ABS(K35)&gt;1</formula>
    </cfRule>
  </conditionalFormatting>
  <conditionalFormatting sqref="K38:R38">
    <cfRule type="expression" dxfId="554" priority="51" stopIfTrue="1">
      <formula>ABS(K38)&gt;=3</formula>
    </cfRule>
    <cfRule type="expression" dxfId="553" priority="52" stopIfTrue="1">
      <formula>ABS(K38)&gt;2</formula>
    </cfRule>
  </conditionalFormatting>
  <conditionalFormatting sqref="C38:J38">
    <cfRule type="expression" dxfId="552" priority="49" stopIfTrue="1">
      <formula>ABS(C38)&gt;=0.1181</formula>
    </cfRule>
    <cfRule type="expression" dxfId="551" priority="50" stopIfTrue="1">
      <formula>ABS(C38)&gt;0.07874</formula>
    </cfRule>
  </conditionalFormatting>
  <conditionalFormatting sqref="AL80:BU81">
    <cfRule type="expression" dxfId="550" priority="47" stopIfTrue="1">
      <formula>ABS(AL80)&gt;=2</formula>
    </cfRule>
    <cfRule type="expression" priority="48" stopIfTrue="1">
      <formula>ABS(AL80)&gt;1</formula>
    </cfRule>
  </conditionalFormatting>
  <conditionalFormatting sqref="AL82:BU82">
    <cfRule type="expression" dxfId="549" priority="45" stopIfTrue="1">
      <formula>ABS(AL82)&gt;=3</formula>
    </cfRule>
    <cfRule type="expression" dxfId="548" priority="46" stopIfTrue="1">
      <formula>ABS(AL82)&gt;2</formula>
    </cfRule>
  </conditionalFormatting>
  <conditionalFormatting sqref="C35:AL36 B80:AK81">
    <cfRule type="expression" dxfId="547" priority="43" stopIfTrue="1">
      <formula>ABS(B35)&gt;=0.07874</formula>
    </cfRule>
    <cfRule type="expression" dxfId="546" priority="44" stopIfTrue="1">
      <formula>ABS(B35)&gt;0.03937</formula>
    </cfRule>
  </conditionalFormatting>
  <conditionalFormatting sqref="B82:AK82">
    <cfRule type="expression" dxfId="545" priority="41" stopIfTrue="1">
      <formula>ABS(B82)&gt;=0.11811</formula>
    </cfRule>
    <cfRule type="expression" dxfId="544" priority="42" stopIfTrue="1">
      <formula>ABS(B82)&gt;0.07874</formula>
    </cfRule>
  </conditionalFormatting>
  <conditionalFormatting sqref="AM35:BV36">
    <cfRule type="expression" dxfId="543" priority="39" stopIfTrue="1">
      <formula>ABS(AM35)&gt;=2</formula>
    </cfRule>
    <cfRule type="expression" dxfId="542" priority="40" stopIfTrue="1">
      <formula>ABS(AM35)&gt;1</formula>
    </cfRule>
  </conditionalFormatting>
  <conditionalFormatting sqref="AM38:BV38">
    <cfRule type="expression" dxfId="541" priority="37" stopIfTrue="1">
      <formula>ABS(AM38)&gt;=3</formula>
    </cfRule>
    <cfRule type="expression" dxfId="540" priority="38" stopIfTrue="1">
      <formula>ABS(AM38)&gt;2</formula>
    </cfRule>
  </conditionalFormatting>
  <conditionalFormatting sqref="C38:AL38">
    <cfRule type="expression" dxfId="539" priority="35" stopIfTrue="1">
      <formula>ABS(C38)&gt;=0.1181</formula>
    </cfRule>
    <cfRule type="expression" dxfId="538" priority="36" stopIfTrue="1">
      <formula>ABS(C38)&gt;0.07874</formula>
    </cfRule>
  </conditionalFormatting>
  <conditionalFormatting sqref="AH80:AH81">
    <cfRule type="expression" dxfId="537" priority="33" stopIfTrue="1">
      <formula>ABS(AH80)&gt;=0.07874</formula>
    </cfRule>
    <cfRule type="expression" dxfId="536" priority="34" stopIfTrue="1">
      <formula>ABS(AH80)&gt;0.03937</formula>
    </cfRule>
  </conditionalFormatting>
  <conditionalFormatting sqref="AH82">
    <cfRule type="expression" dxfId="535" priority="31" stopIfTrue="1">
      <formula>ABS(AH82)&gt;=0.11811</formula>
    </cfRule>
    <cfRule type="expression" dxfId="534" priority="32" stopIfTrue="1">
      <formula>ABS(AH82)&gt;0.07874</formula>
    </cfRule>
  </conditionalFormatting>
  <conditionalFormatting sqref="AH80:AH81">
    <cfRule type="expression" dxfId="533" priority="29" stopIfTrue="1">
      <formula>ABS(AH80)&gt;=0.07874</formula>
    </cfRule>
    <cfRule type="expression" dxfId="532" priority="30" stopIfTrue="1">
      <formula>ABS(AH80)&gt;0.03937</formula>
    </cfRule>
  </conditionalFormatting>
  <conditionalFormatting sqref="AH82">
    <cfRule type="expression" dxfId="531" priority="27" stopIfTrue="1">
      <formula>ABS(AH82)&gt;=0.11811</formula>
    </cfRule>
    <cfRule type="expression" dxfId="530" priority="28" stopIfTrue="1">
      <formula>ABS(AH82)&gt;0.07874</formula>
    </cfRule>
  </conditionalFormatting>
  <conditionalFormatting sqref="AI80:AI81">
    <cfRule type="expression" dxfId="529" priority="25" stopIfTrue="1">
      <formula>ABS(AI80)&gt;=0.07874</formula>
    </cfRule>
    <cfRule type="expression" dxfId="528" priority="26" stopIfTrue="1">
      <formula>ABS(AI80)&gt;0.03937</formula>
    </cfRule>
  </conditionalFormatting>
  <conditionalFormatting sqref="AI82">
    <cfRule type="expression" dxfId="527" priority="23" stopIfTrue="1">
      <formula>ABS(AI82)&gt;=0.11811</formula>
    </cfRule>
    <cfRule type="expression" dxfId="526" priority="24" stopIfTrue="1">
      <formula>ABS(AI82)&gt;0.07874</formula>
    </cfRule>
  </conditionalFormatting>
  <conditionalFormatting sqref="AJ80:AJ81">
    <cfRule type="expression" dxfId="525" priority="21" stopIfTrue="1">
      <formula>ABS(AJ80)&gt;=0.07874</formula>
    </cfRule>
    <cfRule type="expression" dxfId="524" priority="22" stopIfTrue="1">
      <formula>ABS(AJ80)&gt;0.03937</formula>
    </cfRule>
  </conditionalFormatting>
  <conditionalFormatting sqref="AJ82">
    <cfRule type="expression" dxfId="523" priority="19" stopIfTrue="1">
      <formula>ABS(AJ82)&gt;=0.11811</formula>
    </cfRule>
    <cfRule type="expression" dxfId="522" priority="20" stopIfTrue="1">
      <formula>ABS(AJ82)&gt;0.07874</formula>
    </cfRule>
  </conditionalFormatting>
  <conditionalFormatting sqref="AK80:AK81">
    <cfRule type="expression" dxfId="521" priority="17" stopIfTrue="1">
      <formula>ABS(AK80)&gt;=0.07874</formula>
    </cfRule>
    <cfRule type="expression" dxfId="520" priority="18" stopIfTrue="1">
      <formula>ABS(AK80)&gt;0.03937</formula>
    </cfRule>
  </conditionalFormatting>
  <conditionalFormatting sqref="AK82">
    <cfRule type="expression" dxfId="519" priority="15" stopIfTrue="1">
      <formula>ABS(AK82)&gt;=0.11811</formula>
    </cfRule>
    <cfRule type="expression" dxfId="518" priority="16" stopIfTrue="1">
      <formula>ABS(AK82)&gt;0.07874</formula>
    </cfRule>
  </conditionalFormatting>
  <conditionalFormatting sqref="J87:Q88 AH87:BU88">
    <cfRule type="expression" dxfId="517" priority="13" stopIfTrue="1">
      <formula>ABS(J87)&gt;=2</formula>
    </cfRule>
    <cfRule type="expression" priority="14" stopIfTrue="1">
      <formula>ABS(J87)&gt;1</formula>
    </cfRule>
  </conditionalFormatting>
  <conditionalFormatting sqref="J89:Q89 AH89:BU89">
    <cfRule type="expression" dxfId="516" priority="11" stopIfTrue="1">
      <formula>ABS(J89)&gt;=3</formula>
    </cfRule>
    <cfRule type="expression" dxfId="515" priority="12" stopIfTrue="1">
      <formula>ABS(J89)&gt;2</formula>
    </cfRule>
  </conditionalFormatting>
  <conditionalFormatting sqref="C35:AL36 B87:AK88">
    <cfRule type="expression" dxfId="514" priority="9" stopIfTrue="1">
      <formula>ABS(B35)&gt;=0.07874</formula>
    </cfRule>
    <cfRule type="expression" dxfId="513" priority="10" stopIfTrue="1">
      <formula>ABS(B35)&gt;0.03937</formula>
    </cfRule>
  </conditionalFormatting>
  <conditionalFormatting sqref="B89:AK89">
    <cfRule type="expression" dxfId="512" priority="7" stopIfTrue="1">
      <formula>ABS(B89)&gt;=0.11811</formula>
    </cfRule>
    <cfRule type="expression" dxfId="511" priority="8" stopIfTrue="1">
      <formula>ABS(B89)&gt;0.07874</formula>
    </cfRule>
  </conditionalFormatting>
  <conditionalFormatting sqref="K35:R36 AI35:BV36">
    <cfRule type="expression" dxfId="510" priority="5" stopIfTrue="1">
      <formula>ABS(K35)&gt;=2</formula>
    </cfRule>
    <cfRule type="expression" dxfId="509" priority="6" stopIfTrue="1">
      <formula>ABS(K35)&gt;1</formula>
    </cfRule>
  </conditionalFormatting>
  <conditionalFormatting sqref="K38:R38 AI38:BV38">
    <cfRule type="expression" dxfId="508" priority="3" stopIfTrue="1">
      <formula>ABS(K38)&gt;=3</formula>
    </cfRule>
    <cfRule type="expression" dxfId="507" priority="4" stopIfTrue="1">
      <formula>ABS(K38)&gt;2</formula>
    </cfRule>
  </conditionalFormatting>
  <conditionalFormatting sqref="C38:AL38">
    <cfRule type="expression" dxfId="506" priority="1" stopIfTrue="1">
      <formula>ABS(C38)&gt;=0.1181</formula>
    </cfRule>
    <cfRule type="expression" dxfId="505" priority="2" stopIfTrue="1">
      <formula>ABS(C38)&gt;0.07874</formula>
    </cfRule>
  </conditionalFormatting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CA168"/>
  <sheetViews>
    <sheetView zoomScale="80" zoomScaleNormal="80" zoomScalePageLayoutView="8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C12" sqref="C12"/>
    </sheetView>
  </sheetViews>
  <sheetFormatPr baseColWidth="10" defaultColWidth="9.1640625" defaultRowHeight="12" x14ac:dyDescent="0"/>
  <cols>
    <col min="1" max="1" width="30.1640625" style="10" customWidth="1"/>
    <col min="2" max="2" width="11.83203125" style="10" customWidth="1"/>
    <col min="3" max="73" width="9.1640625" style="10"/>
    <col min="74" max="74" width="12.1640625" style="10" customWidth="1"/>
    <col min="75" max="16384" width="9.1640625" style="10"/>
  </cols>
  <sheetData>
    <row r="1" spans="1:69" ht="13" thickBot="1">
      <c r="A1" s="118" t="s">
        <v>633</v>
      </c>
      <c r="B1" s="1195" t="s">
        <v>408</v>
      </c>
      <c r="C1" s="1195"/>
      <c r="D1" s="1195"/>
      <c r="E1" s="1195"/>
      <c r="F1" s="1195"/>
      <c r="G1" s="1196"/>
    </row>
    <row r="2" spans="1:69" ht="13" thickBot="1">
      <c r="A2" s="119" t="s">
        <v>634</v>
      </c>
      <c r="B2" s="1197" t="s">
        <v>484</v>
      </c>
      <c r="C2" s="1197"/>
      <c r="D2" s="1197"/>
      <c r="E2" s="1197"/>
      <c r="F2" s="1197"/>
      <c r="G2" s="1198"/>
    </row>
    <row r="3" spans="1:69" ht="13" thickBot="1">
      <c r="A3" s="119" t="s">
        <v>457</v>
      </c>
      <c r="B3" s="116">
        <v>1.6E-2</v>
      </c>
      <c r="C3" s="88" t="s">
        <v>476</v>
      </c>
      <c r="E3" s="238" t="s">
        <v>266</v>
      </c>
    </row>
    <row r="4" spans="1:69" ht="13" thickBot="1">
      <c r="A4" s="120" t="s">
        <v>459</v>
      </c>
      <c r="B4" s="229">
        <v>1.4596</v>
      </c>
      <c r="C4" s="88" t="s">
        <v>632</v>
      </c>
    </row>
    <row r="5" spans="1:69" ht="13" thickBot="1">
      <c r="A5" s="77"/>
      <c r="B5" s="78"/>
    </row>
    <row r="6" spans="1:69" ht="13" thickBot="1">
      <c r="A6" s="126" t="s">
        <v>622</v>
      </c>
      <c r="B6" s="131" t="s">
        <v>476</v>
      </c>
      <c r="C6" s="132" t="s">
        <v>387</v>
      </c>
    </row>
    <row r="7" spans="1:69">
      <c r="A7" s="79" t="s">
        <v>635</v>
      </c>
      <c r="B7" s="133">
        <v>0.70865999999999996</v>
      </c>
      <c r="C7" s="134">
        <f>B7*25.4</f>
        <v>17.999963999999999</v>
      </c>
    </row>
    <row r="8" spans="1:69">
      <c r="A8" s="80" t="s">
        <v>636</v>
      </c>
      <c r="B8" s="127">
        <v>0.39400000000000002</v>
      </c>
      <c r="C8" s="130">
        <f>B8*25.4</f>
        <v>10.0076</v>
      </c>
    </row>
    <row r="9" spans="1:69">
      <c r="A9" s="80" t="s">
        <v>621</v>
      </c>
      <c r="B9" s="128">
        <v>0.03</v>
      </c>
      <c r="C9" s="130">
        <f>B9*25.4</f>
        <v>0.7619999999999999</v>
      </c>
    </row>
    <row r="10" spans="1:69">
      <c r="A10" s="80" t="s">
        <v>645</v>
      </c>
      <c r="B10" s="145">
        <v>5.1189999999999998</v>
      </c>
      <c r="C10" s="130">
        <f>B10*25.4</f>
        <v>130.02259999999998</v>
      </c>
    </row>
    <row r="11" spans="1:69" ht="13" thickBot="1">
      <c r="A11" s="81" t="s">
        <v>647</v>
      </c>
      <c r="B11" s="129">
        <v>3.0830000000000002</v>
      </c>
      <c r="C11" s="70">
        <f>B11*25.4</f>
        <v>78.308199999999999</v>
      </c>
    </row>
    <row r="12" spans="1:69" ht="13" thickBot="1">
      <c r="A12" s="9"/>
      <c r="B12" s="11"/>
    </row>
    <row r="13" spans="1:69" s="33" customFormat="1" ht="13" thickBot="1">
      <c r="A13" s="446" t="s">
        <v>462</v>
      </c>
      <c r="B13" s="447"/>
      <c r="C13" s="390" t="s">
        <v>618</v>
      </c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  <c r="AA13" s="391"/>
      <c r="AB13" s="391"/>
      <c r="AC13" s="391"/>
      <c r="AD13" s="391"/>
      <c r="AE13" s="391"/>
      <c r="AF13" s="391"/>
      <c r="AG13" s="391"/>
      <c r="AH13" s="391"/>
      <c r="AI13" s="391"/>
      <c r="AJ13" s="385" t="s">
        <v>619</v>
      </c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AY13" s="394"/>
      <c r="AZ13" s="394"/>
      <c r="BA13" s="394"/>
      <c r="BB13" s="394"/>
      <c r="BC13" s="394"/>
      <c r="BD13" s="394"/>
      <c r="BE13" s="394"/>
      <c r="BF13" s="394"/>
      <c r="BG13" s="394"/>
      <c r="BH13" s="394"/>
      <c r="BI13" s="394"/>
      <c r="BJ13" s="394"/>
      <c r="BK13" s="394"/>
      <c r="BL13" s="394"/>
      <c r="BM13" s="394"/>
      <c r="BN13" s="394"/>
      <c r="BO13" s="394"/>
      <c r="BP13" s="394"/>
      <c r="BQ13" s="386"/>
    </row>
    <row r="14" spans="1:69" ht="13" thickBot="1">
      <c r="A14" s="1205" t="s">
        <v>637</v>
      </c>
      <c r="B14" s="1206"/>
      <c r="C14" s="146" t="s">
        <v>485</v>
      </c>
      <c r="D14" s="153" t="s">
        <v>592</v>
      </c>
      <c r="E14" s="153" t="s">
        <v>593</v>
      </c>
      <c r="F14" s="153" t="s">
        <v>533</v>
      </c>
      <c r="G14" s="153" t="s">
        <v>413</v>
      </c>
      <c r="H14" s="153" t="s">
        <v>532</v>
      </c>
      <c r="I14" s="153" t="s">
        <v>594</v>
      </c>
      <c r="J14" s="173" t="s">
        <v>411</v>
      </c>
      <c r="K14" s="173" t="s">
        <v>595</v>
      </c>
      <c r="L14" s="173" t="s">
        <v>596</v>
      </c>
      <c r="M14" s="173" t="s">
        <v>597</v>
      </c>
      <c r="N14" s="173" t="s">
        <v>679</v>
      </c>
      <c r="O14" s="173" t="s">
        <v>678</v>
      </c>
      <c r="P14" s="173" t="s">
        <v>675</v>
      </c>
      <c r="Q14" s="173" t="s">
        <v>677</v>
      </c>
      <c r="R14" s="173" t="s">
        <v>598</v>
      </c>
      <c r="S14" s="173" t="s">
        <v>599</v>
      </c>
      <c r="T14" s="173" t="s">
        <v>600</v>
      </c>
      <c r="U14" s="173" t="s">
        <v>601</v>
      </c>
      <c r="V14" s="173" t="s">
        <v>602</v>
      </c>
      <c r="W14" s="173" t="s">
        <v>603</v>
      </c>
      <c r="X14" s="173" t="s">
        <v>604</v>
      </c>
      <c r="Y14" s="173" t="s">
        <v>534</v>
      </c>
      <c r="Z14" s="173" t="s">
        <v>605</v>
      </c>
      <c r="AA14" s="173" t="s">
        <v>684</v>
      </c>
      <c r="AB14" s="173" t="s">
        <v>606</v>
      </c>
      <c r="AC14" s="173" t="s">
        <v>607</v>
      </c>
      <c r="AD14" s="173" t="s">
        <v>608</v>
      </c>
      <c r="AE14" s="173" t="s">
        <v>683</v>
      </c>
      <c r="AF14" s="173" t="s">
        <v>680</v>
      </c>
      <c r="AG14" s="173" t="s">
        <v>681</v>
      </c>
      <c r="AH14" s="188" t="s">
        <v>682</v>
      </c>
      <c r="AI14" s="153" t="s">
        <v>127</v>
      </c>
      <c r="AJ14" s="35" t="str">
        <f t="shared" ref="AJ14:BO14" si="0">C14</f>
        <v>513</v>
      </c>
      <c r="AK14" s="36" t="str">
        <f t="shared" si="0"/>
        <v>512</v>
      </c>
      <c r="AL14" s="36" t="str">
        <f t="shared" si="0"/>
        <v>511</v>
      </c>
      <c r="AM14" s="36" t="str">
        <f t="shared" si="0"/>
        <v>510</v>
      </c>
      <c r="AN14" s="36" t="str">
        <f t="shared" si="0"/>
        <v>509</v>
      </c>
      <c r="AO14" s="36" t="str">
        <f t="shared" si="0"/>
        <v>508</v>
      </c>
      <c r="AP14" s="36" t="str">
        <f t="shared" si="0"/>
        <v>536</v>
      </c>
      <c r="AQ14" s="36" t="str">
        <f t="shared" si="0"/>
        <v>535</v>
      </c>
      <c r="AR14" s="36" t="str">
        <f t="shared" si="0"/>
        <v>534</v>
      </c>
      <c r="AS14" s="36" t="str">
        <f t="shared" si="0"/>
        <v>533</v>
      </c>
      <c r="AT14" s="36" t="str">
        <f t="shared" si="0"/>
        <v>532</v>
      </c>
      <c r="AU14" s="36" t="str">
        <f t="shared" si="0"/>
        <v>504</v>
      </c>
      <c r="AV14" s="36" t="str">
        <f t="shared" si="0"/>
        <v>503</v>
      </c>
      <c r="AW14" s="36" t="str">
        <f t="shared" si="0"/>
        <v>502</v>
      </c>
      <c r="AX14" s="36" t="str">
        <f t="shared" si="0"/>
        <v>501</v>
      </c>
      <c r="AY14" s="36" t="str">
        <f t="shared" si="0"/>
        <v>519</v>
      </c>
      <c r="AZ14" s="36" t="str">
        <f t="shared" si="0"/>
        <v>530</v>
      </c>
      <c r="BA14" s="36" t="str">
        <f t="shared" si="0"/>
        <v>531</v>
      </c>
      <c r="BB14" s="36" t="str">
        <f t="shared" si="0"/>
        <v>529</v>
      </c>
      <c r="BC14" s="36" t="str">
        <f t="shared" si="0"/>
        <v>521</v>
      </c>
      <c r="BD14" s="36" t="str">
        <f t="shared" si="0"/>
        <v>524</v>
      </c>
      <c r="BE14" s="36" t="str">
        <f t="shared" si="0"/>
        <v>517</v>
      </c>
      <c r="BF14" s="36" t="str">
        <f t="shared" si="0"/>
        <v>520</v>
      </c>
      <c r="BG14" s="36" t="str">
        <f t="shared" si="0"/>
        <v>523</v>
      </c>
      <c r="BH14" s="36" t="str">
        <f t="shared" si="0"/>
        <v>522</v>
      </c>
      <c r="BI14" s="36" t="str">
        <f t="shared" si="0"/>
        <v>514</v>
      </c>
      <c r="BJ14" s="36" t="str">
        <f t="shared" si="0"/>
        <v>518</v>
      </c>
      <c r="BK14" s="36" t="str">
        <f t="shared" si="0"/>
        <v>515</v>
      </c>
      <c r="BL14" s="36" t="str">
        <f t="shared" si="0"/>
        <v>516</v>
      </c>
      <c r="BM14" s="36" t="str">
        <f t="shared" si="0"/>
        <v>505</v>
      </c>
      <c r="BN14" s="36" t="str">
        <f t="shared" si="0"/>
        <v>506</v>
      </c>
      <c r="BO14" s="36" t="str">
        <f t="shared" si="0"/>
        <v>507</v>
      </c>
      <c r="BP14" s="36" t="str">
        <f>AI14</f>
        <v>512 retry</v>
      </c>
      <c r="BQ14" s="36" t="e">
        <f>#REF!</f>
        <v>#REF!</v>
      </c>
    </row>
    <row r="15" spans="1:69">
      <c r="A15" s="1207" t="s">
        <v>635</v>
      </c>
      <c r="B15" s="1208"/>
      <c r="C15" s="152">
        <v>0.70699999999999996</v>
      </c>
      <c r="D15" s="154">
        <v>0.70699999999999996</v>
      </c>
      <c r="E15" s="154">
        <v>0.70699999999999996</v>
      </c>
      <c r="F15" s="170">
        <v>0.70799999999999996</v>
      </c>
      <c r="G15" s="154">
        <v>0.70699999999999996</v>
      </c>
      <c r="H15" s="154">
        <v>0.70799999999999996</v>
      </c>
      <c r="I15" s="154">
        <v>0.70799999999999996</v>
      </c>
      <c r="J15" s="174">
        <v>0.70899999999999996</v>
      </c>
      <c r="K15" s="174">
        <v>0.70799999999999996</v>
      </c>
      <c r="L15" s="174">
        <v>0.70699999999999996</v>
      </c>
      <c r="M15" s="174">
        <v>0.70799999999999996</v>
      </c>
      <c r="N15" s="174">
        <v>0.70699999999999996</v>
      </c>
      <c r="O15" s="174">
        <v>0.70599999999999996</v>
      </c>
      <c r="P15" s="174">
        <v>0.70699999999999996</v>
      </c>
      <c r="Q15" s="174">
        <v>0.70699999999999996</v>
      </c>
      <c r="R15" s="174">
        <v>0.70799999999999996</v>
      </c>
      <c r="S15" s="174">
        <v>0.70799999999999996</v>
      </c>
      <c r="T15" s="174">
        <v>0.70699999999999996</v>
      </c>
      <c r="U15" s="174">
        <v>0.70799999999999996</v>
      </c>
      <c r="V15" s="174">
        <v>0.70599999999999996</v>
      </c>
      <c r="W15" s="174">
        <v>0.70699999999999996</v>
      </c>
      <c r="X15" s="174">
        <v>0.70699999999999996</v>
      </c>
      <c r="Y15" s="174">
        <v>0.70699999999999996</v>
      </c>
      <c r="Z15" s="174">
        <v>0.70699999999999996</v>
      </c>
      <c r="AA15" s="174">
        <v>0.70699999999999996</v>
      </c>
      <c r="AB15" s="174">
        <v>0.70799999999999996</v>
      </c>
      <c r="AC15" s="174">
        <v>0.70799999999999996</v>
      </c>
      <c r="AD15" s="174">
        <v>0.70899999999999996</v>
      </c>
      <c r="AE15" s="174">
        <v>0.70699999999999996</v>
      </c>
      <c r="AF15" s="174">
        <v>0.70699999999999996</v>
      </c>
      <c r="AG15" s="174">
        <v>0.70799999999999996</v>
      </c>
      <c r="AH15" s="174">
        <v>0.70699999999999996</v>
      </c>
      <c r="AI15" s="154"/>
      <c r="AJ15" s="107">
        <f t="shared" ref="AJ15:AJ29" si="1">C15*25.4</f>
        <v>17.957799999999999</v>
      </c>
      <c r="AK15" s="108">
        <f t="shared" ref="AK15:AK29" si="2">D15*25.4</f>
        <v>17.957799999999999</v>
      </c>
      <c r="AL15" s="108">
        <f t="shared" ref="AL15:AL29" si="3">E15*25.4</f>
        <v>17.957799999999999</v>
      </c>
      <c r="AM15" s="108">
        <f t="shared" ref="AM15:AM29" si="4">F15*25.4</f>
        <v>17.983199999999997</v>
      </c>
      <c r="AN15" s="108">
        <f t="shared" ref="AN15:AN29" si="5">G15*25.4</f>
        <v>17.957799999999999</v>
      </c>
      <c r="AO15" s="108">
        <f t="shared" ref="AO15:AO29" si="6">H15*25.4</f>
        <v>17.983199999999997</v>
      </c>
      <c r="AP15" s="108">
        <f t="shared" ref="AP15:AP29" si="7">I15*25.4</f>
        <v>17.983199999999997</v>
      </c>
      <c r="AQ15" s="108">
        <f t="shared" ref="AQ15:AQ29" si="8">J15*25.4</f>
        <v>18.008599999999998</v>
      </c>
      <c r="AR15" s="108">
        <f t="shared" ref="AR15:AR29" si="9">K15*25.4</f>
        <v>17.983199999999997</v>
      </c>
      <c r="AS15" s="108">
        <f t="shared" ref="AS15:AS29" si="10">L15*25.4</f>
        <v>17.957799999999999</v>
      </c>
      <c r="AT15" s="108">
        <f t="shared" ref="AT15:AT29" si="11">M15*25.4</f>
        <v>17.983199999999997</v>
      </c>
      <c r="AU15" s="108">
        <f t="shared" ref="AU15:AU29" si="12">N15*25.4</f>
        <v>17.957799999999999</v>
      </c>
      <c r="AV15" s="108">
        <f t="shared" ref="AV15:AV29" si="13">O15*25.4</f>
        <v>17.932399999999998</v>
      </c>
      <c r="AW15" s="108">
        <f t="shared" ref="AW15:AW29" si="14">P15*25.4</f>
        <v>17.957799999999999</v>
      </c>
      <c r="AX15" s="108">
        <f t="shared" ref="AX15:AX29" si="15">Q15*25.4</f>
        <v>17.957799999999999</v>
      </c>
      <c r="AY15" s="108">
        <f t="shared" ref="AY15:AY29" si="16">R15*25.4</f>
        <v>17.983199999999997</v>
      </c>
      <c r="AZ15" s="108">
        <f t="shared" ref="AZ15:AZ29" si="17">S15*25.4</f>
        <v>17.983199999999997</v>
      </c>
      <c r="BA15" s="108">
        <f t="shared" ref="BA15:BA29" si="18">T15*25.4</f>
        <v>17.957799999999999</v>
      </c>
      <c r="BB15" s="108">
        <f t="shared" ref="BB15:BB29" si="19">U15*25.4</f>
        <v>17.983199999999997</v>
      </c>
      <c r="BC15" s="108">
        <f t="shared" ref="BC15:BC29" si="20">V15*25.4</f>
        <v>17.932399999999998</v>
      </c>
      <c r="BD15" s="108">
        <f t="shared" ref="BD15:BD29" si="21">W15*25.4</f>
        <v>17.957799999999999</v>
      </c>
      <c r="BE15" s="108">
        <f t="shared" ref="BE15:BE29" si="22">X15*25.4</f>
        <v>17.957799999999999</v>
      </c>
      <c r="BF15" s="108">
        <f t="shared" ref="BF15:BF29" si="23">Y15*25.4</f>
        <v>17.957799999999999</v>
      </c>
      <c r="BG15" s="108">
        <f t="shared" ref="BG15:BG29" si="24">Z15*25.4</f>
        <v>17.957799999999999</v>
      </c>
      <c r="BH15" s="108">
        <f t="shared" ref="BH15:BH29" si="25">AA15*25.4</f>
        <v>17.957799999999999</v>
      </c>
      <c r="BI15" s="108">
        <f t="shared" ref="BI15:BI29" si="26">AB15*25.4</f>
        <v>17.983199999999997</v>
      </c>
      <c r="BJ15" s="108">
        <f t="shared" ref="BJ15:BJ29" si="27">AC15*25.4</f>
        <v>17.983199999999997</v>
      </c>
      <c r="BK15" s="108">
        <f t="shared" ref="BK15:BK29" si="28">AD15*25.4</f>
        <v>18.008599999999998</v>
      </c>
      <c r="BL15" s="108">
        <f t="shared" ref="BL15:BL29" si="29">AE15*25.4</f>
        <v>17.957799999999999</v>
      </c>
      <c r="BM15" s="108">
        <f t="shared" ref="BM15:BM29" si="30">AF15*25.4</f>
        <v>17.957799999999999</v>
      </c>
      <c r="BN15" s="108">
        <f t="shared" ref="BN15:BN29" si="31">AG15*25.4</f>
        <v>17.983199999999997</v>
      </c>
      <c r="BO15" s="108">
        <f t="shared" ref="BO15:BO29" si="32">AH15*25.4</f>
        <v>17.957799999999999</v>
      </c>
      <c r="BP15" s="108">
        <f t="shared" ref="BP15:BP29" si="33">AI15*25.4</f>
        <v>0</v>
      </c>
      <c r="BQ15" s="108" t="e">
        <f>#REF!*25.4</f>
        <v>#REF!</v>
      </c>
    </row>
    <row r="16" spans="1:69">
      <c r="A16" s="1182" t="s">
        <v>636</v>
      </c>
      <c r="B16" s="1183"/>
      <c r="C16" s="148">
        <v>0.39500000000000002</v>
      </c>
      <c r="D16" s="155">
        <v>0.39300000000000002</v>
      </c>
      <c r="E16" s="155">
        <v>0.39300000000000002</v>
      </c>
      <c r="F16" s="156">
        <v>0.39400000000000002</v>
      </c>
      <c r="G16" s="155">
        <v>0.39300000000000002</v>
      </c>
      <c r="H16" s="155">
        <v>0.39200000000000002</v>
      </c>
      <c r="I16" s="155">
        <v>0.39300000000000002</v>
      </c>
      <c r="J16" s="175">
        <v>0.39400000000000002</v>
      </c>
      <c r="K16" s="175">
        <v>0.39200000000000002</v>
      </c>
      <c r="L16" s="175">
        <v>0.39200000000000002</v>
      </c>
      <c r="M16" s="175">
        <v>0.39200000000000002</v>
      </c>
      <c r="N16" s="175">
        <v>0.39300000000000002</v>
      </c>
      <c r="O16" s="175">
        <v>0.39300000000000002</v>
      </c>
      <c r="P16" s="175">
        <v>0.39300000000000002</v>
      </c>
      <c r="Q16" s="175">
        <v>0.39300000000000002</v>
      </c>
      <c r="R16" s="175">
        <v>0.39300000000000002</v>
      </c>
      <c r="S16" s="175">
        <v>0.39300000000000002</v>
      </c>
      <c r="T16" s="175">
        <v>0.39200000000000002</v>
      </c>
      <c r="U16" s="175">
        <v>0.39300000000000002</v>
      </c>
      <c r="V16" s="175">
        <v>0.39300000000000002</v>
      </c>
      <c r="W16" s="175">
        <v>0.39300000000000002</v>
      </c>
      <c r="X16" s="175">
        <v>0.39200000000000002</v>
      </c>
      <c r="Y16" s="175">
        <v>0.39200000000000002</v>
      </c>
      <c r="Z16" s="175">
        <v>0.39400000000000002</v>
      </c>
      <c r="AA16" s="175">
        <v>0.39200000000000002</v>
      </c>
      <c r="AB16" s="175">
        <v>0.39400000000000002</v>
      </c>
      <c r="AC16" s="175">
        <v>0.39400000000000002</v>
      </c>
      <c r="AD16" s="175">
        <v>0.39300000000000002</v>
      </c>
      <c r="AE16" s="175">
        <v>0.39400000000000002</v>
      </c>
      <c r="AF16" s="175">
        <v>0.39300000000000002</v>
      </c>
      <c r="AG16" s="175">
        <v>0.39300000000000002</v>
      </c>
      <c r="AH16" s="175">
        <v>0.39300000000000002</v>
      </c>
      <c r="AI16" s="155"/>
      <c r="AJ16" s="41">
        <f t="shared" si="1"/>
        <v>10.032999999999999</v>
      </c>
      <c r="AK16" s="42">
        <f t="shared" si="2"/>
        <v>9.9822000000000006</v>
      </c>
      <c r="AL16" s="42">
        <f t="shared" si="3"/>
        <v>9.9822000000000006</v>
      </c>
      <c r="AM16" s="42">
        <f t="shared" si="4"/>
        <v>10.0076</v>
      </c>
      <c r="AN16" s="42">
        <f t="shared" si="5"/>
        <v>9.9822000000000006</v>
      </c>
      <c r="AO16" s="42">
        <f t="shared" si="6"/>
        <v>9.9567999999999994</v>
      </c>
      <c r="AP16" s="42">
        <f t="shared" si="7"/>
        <v>9.9822000000000006</v>
      </c>
      <c r="AQ16" s="42">
        <f t="shared" si="8"/>
        <v>10.0076</v>
      </c>
      <c r="AR16" s="42">
        <f t="shared" si="9"/>
        <v>9.9567999999999994</v>
      </c>
      <c r="AS16" s="42">
        <f t="shared" si="10"/>
        <v>9.9567999999999994</v>
      </c>
      <c r="AT16" s="42">
        <f t="shared" si="11"/>
        <v>9.9567999999999994</v>
      </c>
      <c r="AU16" s="42">
        <f t="shared" si="12"/>
        <v>9.9822000000000006</v>
      </c>
      <c r="AV16" s="42">
        <f t="shared" si="13"/>
        <v>9.9822000000000006</v>
      </c>
      <c r="AW16" s="42">
        <f t="shared" si="14"/>
        <v>9.9822000000000006</v>
      </c>
      <c r="AX16" s="42">
        <f t="shared" si="15"/>
        <v>9.9822000000000006</v>
      </c>
      <c r="AY16" s="42">
        <f t="shared" si="16"/>
        <v>9.9822000000000006</v>
      </c>
      <c r="AZ16" s="42">
        <f t="shared" si="17"/>
        <v>9.9822000000000006</v>
      </c>
      <c r="BA16" s="42">
        <f t="shared" si="18"/>
        <v>9.9567999999999994</v>
      </c>
      <c r="BB16" s="42">
        <f t="shared" si="19"/>
        <v>9.9822000000000006</v>
      </c>
      <c r="BC16" s="42">
        <f t="shared" si="20"/>
        <v>9.9822000000000006</v>
      </c>
      <c r="BD16" s="42">
        <f t="shared" si="21"/>
        <v>9.9822000000000006</v>
      </c>
      <c r="BE16" s="42">
        <f t="shared" si="22"/>
        <v>9.9567999999999994</v>
      </c>
      <c r="BF16" s="42">
        <f t="shared" si="23"/>
        <v>9.9567999999999994</v>
      </c>
      <c r="BG16" s="42">
        <f t="shared" si="24"/>
        <v>10.0076</v>
      </c>
      <c r="BH16" s="42">
        <f t="shared" si="25"/>
        <v>9.9567999999999994</v>
      </c>
      <c r="BI16" s="42">
        <f t="shared" si="26"/>
        <v>10.0076</v>
      </c>
      <c r="BJ16" s="42">
        <f t="shared" si="27"/>
        <v>10.0076</v>
      </c>
      <c r="BK16" s="42">
        <f t="shared" si="28"/>
        <v>9.9822000000000006</v>
      </c>
      <c r="BL16" s="42">
        <f t="shared" si="29"/>
        <v>10.0076</v>
      </c>
      <c r="BM16" s="42">
        <f t="shared" si="30"/>
        <v>9.9822000000000006</v>
      </c>
      <c r="BN16" s="42">
        <f t="shared" si="31"/>
        <v>9.9822000000000006</v>
      </c>
      <c r="BO16" s="42">
        <f t="shared" si="32"/>
        <v>9.9822000000000006</v>
      </c>
      <c r="BP16" s="42">
        <f t="shared" si="33"/>
        <v>0</v>
      </c>
      <c r="BQ16" s="42" t="e">
        <f>#REF!*25.4</f>
        <v>#REF!</v>
      </c>
    </row>
    <row r="17" spans="1:69">
      <c r="A17" s="1182" t="s">
        <v>638</v>
      </c>
      <c r="B17" s="1183"/>
      <c r="C17" s="147">
        <v>2.7E-2</v>
      </c>
      <c r="D17" s="156">
        <v>2.8000000000000001E-2</v>
      </c>
      <c r="E17" s="156">
        <v>2.7E-2</v>
      </c>
      <c r="F17" s="156">
        <v>2.7E-2</v>
      </c>
      <c r="G17" s="156">
        <v>2.8000000000000001E-2</v>
      </c>
      <c r="H17" s="156">
        <v>2.8000000000000001E-2</v>
      </c>
      <c r="I17" s="156">
        <v>2.8000000000000001E-2</v>
      </c>
      <c r="J17" s="176">
        <v>2.7E-2</v>
      </c>
      <c r="K17" s="176">
        <v>2.7E-2</v>
      </c>
      <c r="L17" s="176">
        <v>2.8000000000000001E-2</v>
      </c>
      <c r="M17" s="176">
        <v>2.8000000000000001E-2</v>
      </c>
      <c r="N17" s="176">
        <v>2.8000000000000001E-2</v>
      </c>
      <c r="O17" s="176">
        <v>2.8000000000000001E-2</v>
      </c>
      <c r="P17" s="176">
        <v>2.7E-2</v>
      </c>
      <c r="Q17" s="176">
        <v>2.7E-2</v>
      </c>
      <c r="R17" s="176">
        <v>2.7E-2</v>
      </c>
      <c r="S17" s="176">
        <v>2.7E-2</v>
      </c>
      <c r="T17" s="176">
        <v>2.7E-2</v>
      </c>
      <c r="U17" s="176">
        <v>2.7E-2</v>
      </c>
      <c r="V17" s="176">
        <v>2.8000000000000001E-2</v>
      </c>
      <c r="W17" s="176">
        <v>2.7E-2</v>
      </c>
      <c r="X17" s="176">
        <v>2.7E-2</v>
      </c>
      <c r="Y17" s="176">
        <v>2.7E-2</v>
      </c>
      <c r="Z17" s="176">
        <v>2.8000000000000001E-2</v>
      </c>
      <c r="AA17" s="176">
        <v>2.7E-2</v>
      </c>
      <c r="AB17" s="176">
        <v>2.8000000000000001E-2</v>
      </c>
      <c r="AC17" s="176">
        <v>2.7E-2</v>
      </c>
      <c r="AD17" s="176">
        <v>2.7E-2</v>
      </c>
      <c r="AE17" s="176">
        <v>2.7E-2</v>
      </c>
      <c r="AF17" s="176">
        <v>2.7E-2</v>
      </c>
      <c r="AG17" s="176">
        <v>2.7E-2</v>
      </c>
      <c r="AH17" s="176">
        <v>2.8000000000000001E-2</v>
      </c>
      <c r="AI17" s="239"/>
      <c r="AJ17" s="41">
        <f t="shared" si="1"/>
        <v>0.68579999999999997</v>
      </c>
      <c r="AK17" s="42">
        <f t="shared" si="2"/>
        <v>0.71119999999999994</v>
      </c>
      <c r="AL17" s="42">
        <f t="shared" si="3"/>
        <v>0.68579999999999997</v>
      </c>
      <c r="AM17" s="42">
        <f t="shared" si="4"/>
        <v>0.68579999999999997</v>
      </c>
      <c r="AN17" s="42">
        <f t="shared" si="5"/>
        <v>0.71119999999999994</v>
      </c>
      <c r="AO17" s="42">
        <f t="shared" si="6"/>
        <v>0.71119999999999994</v>
      </c>
      <c r="AP17" s="42">
        <f t="shared" si="7"/>
        <v>0.71119999999999994</v>
      </c>
      <c r="AQ17" s="42">
        <f t="shared" si="8"/>
        <v>0.68579999999999997</v>
      </c>
      <c r="AR17" s="42">
        <f t="shared" si="9"/>
        <v>0.68579999999999997</v>
      </c>
      <c r="AS17" s="42">
        <f t="shared" si="10"/>
        <v>0.71119999999999994</v>
      </c>
      <c r="AT17" s="42">
        <f t="shared" si="11"/>
        <v>0.71119999999999994</v>
      </c>
      <c r="AU17" s="42">
        <f t="shared" si="12"/>
        <v>0.71119999999999994</v>
      </c>
      <c r="AV17" s="42">
        <f t="shared" si="13"/>
        <v>0.71119999999999994</v>
      </c>
      <c r="AW17" s="42">
        <f t="shared" si="14"/>
        <v>0.68579999999999997</v>
      </c>
      <c r="AX17" s="42">
        <f t="shared" si="15"/>
        <v>0.68579999999999997</v>
      </c>
      <c r="AY17" s="42">
        <f t="shared" si="16"/>
        <v>0.68579999999999997</v>
      </c>
      <c r="AZ17" s="42">
        <f t="shared" si="17"/>
        <v>0.68579999999999997</v>
      </c>
      <c r="BA17" s="42">
        <f t="shared" si="18"/>
        <v>0.68579999999999997</v>
      </c>
      <c r="BB17" s="42">
        <f t="shared" si="19"/>
        <v>0.68579999999999997</v>
      </c>
      <c r="BC17" s="42">
        <f t="shared" si="20"/>
        <v>0.71119999999999994</v>
      </c>
      <c r="BD17" s="42">
        <f t="shared" si="21"/>
        <v>0.68579999999999997</v>
      </c>
      <c r="BE17" s="42">
        <f t="shared" si="22"/>
        <v>0.68579999999999997</v>
      </c>
      <c r="BF17" s="42">
        <f t="shared" si="23"/>
        <v>0.68579999999999997</v>
      </c>
      <c r="BG17" s="42">
        <f t="shared" si="24"/>
        <v>0.71119999999999994</v>
      </c>
      <c r="BH17" s="42">
        <f t="shared" si="25"/>
        <v>0.68579999999999997</v>
      </c>
      <c r="BI17" s="42">
        <f t="shared" si="26"/>
        <v>0.71119999999999994</v>
      </c>
      <c r="BJ17" s="42">
        <f t="shared" si="27"/>
        <v>0.68579999999999997</v>
      </c>
      <c r="BK17" s="42">
        <f t="shared" si="28"/>
        <v>0.68579999999999997</v>
      </c>
      <c r="BL17" s="42">
        <f t="shared" si="29"/>
        <v>0.68579999999999997</v>
      </c>
      <c r="BM17" s="42">
        <f t="shared" si="30"/>
        <v>0.68579999999999997</v>
      </c>
      <c r="BN17" s="42">
        <f t="shared" si="31"/>
        <v>0.68579999999999997</v>
      </c>
      <c r="BO17" s="42">
        <f t="shared" si="32"/>
        <v>0.71119999999999994</v>
      </c>
      <c r="BP17" s="42">
        <f t="shared" si="33"/>
        <v>0</v>
      </c>
      <c r="BQ17" s="42" t="e">
        <f>#REF!*25.4</f>
        <v>#REF!</v>
      </c>
    </row>
    <row r="18" spans="1:69">
      <c r="A18" s="1182" t="s">
        <v>639</v>
      </c>
      <c r="B18" s="1183"/>
      <c r="C18" s="147">
        <v>2.7E-2</v>
      </c>
      <c r="D18" s="156">
        <v>2.7E-2</v>
      </c>
      <c r="E18" s="156">
        <v>2.7E-2</v>
      </c>
      <c r="F18" s="156">
        <v>2.7E-2</v>
      </c>
      <c r="G18" s="156">
        <v>2.7E-2</v>
      </c>
      <c r="H18" s="156">
        <v>2.7E-2</v>
      </c>
      <c r="I18" s="156">
        <v>2.7E-2</v>
      </c>
      <c r="J18" s="176">
        <v>2.7E-2</v>
      </c>
      <c r="K18" s="176">
        <v>2.7E-2</v>
      </c>
      <c r="L18" s="176">
        <v>2.7E-2</v>
      </c>
      <c r="M18" s="176">
        <v>2.7E-2</v>
      </c>
      <c r="N18" s="176">
        <v>2.7E-2</v>
      </c>
      <c r="O18" s="176">
        <v>2.7E-2</v>
      </c>
      <c r="P18" s="176">
        <v>2.7E-2</v>
      </c>
      <c r="Q18" s="176">
        <v>2.7E-2</v>
      </c>
      <c r="R18" s="176">
        <v>2.7E-2</v>
      </c>
      <c r="S18" s="176">
        <v>2.5999999999999999E-2</v>
      </c>
      <c r="T18" s="176">
        <v>2.7E-2</v>
      </c>
      <c r="U18" s="176">
        <v>2.7E-2</v>
      </c>
      <c r="V18" s="176">
        <v>2.8000000000000001E-2</v>
      </c>
      <c r="W18" s="176">
        <v>2.7E-2</v>
      </c>
      <c r="X18" s="176">
        <v>2.7E-2</v>
      </c>
      <c r="Y18" s="176">
        <v>2.7E-2</v>
      </c>
      <c r="Z18" s="176">
        <v>2.8000000000000001E-2</v>
      </c>
      <c r="AA18" s="176">
        <v>2.7E-2</v>
      </c>
      <c r="AB18" s="176">
        <v>2.7E-2</v>
      </c>
      <c r="AC18" s="176">
        <v>2.7E-2</v>
      </c>
      <c r="AD18" s="176">
        <v>2.7E-2</v>
      </c>
      <c r="AE18" s="176">
        <v>2.7E-2</v>
      </c>
      <c r="AF18" s="176">
        <v>2.8000000000000001E-2</v>
      </c>
      <c r="AG18" s="176">
        <v>2.7E-2</v>
      </c>
      <c r="AH18" s="176">
        <v>2.8000000000000001E-2</v>
      </c>
      <c r="AI18" s="239"/>
      <c r="AJ18" s="41">
        <f t="shared" si="1"/>
        <v>0.68579999999999997</v>
      </c>
      <c r="AK18" s="42">
        <f t="shared" si="2"/>
        <v>0.68579999999999997</v>
      </c>
      <c r="AL18" s="42">
        <f t="shared" si="3"/>
        <v>0.68579999999999997</v>
      </c>
      <c r="AM18" s="42">
        <f t="shared" si="4"/>
        <v>0.68579999999999997</v>
      </c>
      <c r="AN18" s="42">
        <f t="shared" si="5"/>
        <v>0.68579999999999997</v>
      </c>
      <c r="AO18" s="42">
        <f t="shared" si="6"/>
        <v>0.68579999999999997</v>
      </c>
      <c r="AP18" s="42">
        <f t="shared" si="7"/>
        <v>0.68579999999999997</v>
      </c>
      <c r="AQ18" s="42">
        <f t="shared" si="8"/>
        <v>0.68579999999999997</v>
      </c>
      <c r="AR18" s="42">
        <f t="shared" si="9"/>
        <v>0.68579999999999997</v>
      </c>
      <c r="AS18" s="42">
        <f t="shared" si="10"/>
        <v>0.68579999999999997</v>
      </c>
      <c r="AT18" s="42">
        <f t="shared" si="11"/>
        <v>0.68579999999999997</v>
      </c>
      <c r="AU18" s="42">
        <f t="shared" si="12"/>
        <v>0.68579999999999997</v>
      </c>
      <c r="AV18" s="42">
        <f t="shared" si="13"/>
        <v>0.68579999999999997</v>
      </c>
      <c r="AW18" s="42">
        <f t="shared" si="14"/>
        <v>0.68579999999999997</v>
      </c>
      <c r="AX18" s="42">
        <f t="shared" si="15"/>
        <v>0.68579999999999997</v>
      </c>
      <c r="AY18" s="42">
        <f t="shared" si="16"/>
        <v>0.68579999999999997</v>
      </c>
      <c r="AZ18" s="42">
        <f t="shared" si="17"/>
        <v>0.66039999999999999</v>
      </c>
      <c r="BA18" s="42">
        <f t="shared" si="18"/>
        <v>0.68579999999999997</v>
      </c>
      <c r="BB18" s="42">
        <f t="shared" si="19"/>
        <v>0.68579999999999997</v>
      </c>
      <c r="BC18" s="42">
        <f t="shared" si="20"/>
        <v>0.71119999999999994</v>
      </c>
      <c r="BD18" s="42">
        <f t="shared" si="21"/>
        <v>0.68579999999999997</v>
      </c>
      <c r="BE18" s="42">
        <f t="shared" si="22"/>
        <v>0.68579999999999997</v>
      </c>
      <c r="BF18" s="42">
        <f t="shared" si="23"/>
        <v>0.68579999999999997</v>
      </c>
      <c r="BG18" s="42">
        <f t="shared" si="24"/>
        <v>0.71119999999999994</v>
      </c>
      <c r="BH18" s="42">
        <f t="shared" si="25"/>
        <v>0.68579999999999997</v>
      </c>
      <c r="BI18" s="42">
        <f t="shared" si="26"/>
        <v>0.68579999999999997</v>
      </c>
      <c r="BJ18" s="42">
        <f t="shared" si="27"/>
        <v>0.68579999999999997</v>
      </c>
      <c r="BK18" s="42">
        <f t="shared" si="28"/>
        <v>0.68579999999999997</v>
      </c>
      <c r="BL18" s="42">
        <f t="shared" si="29"/>
        <v>0.68579999999999997</v>
      </c>
      <c r="BM18" s="42">
        <f t="shared" si="30"/>
        <v>0.71119999999999994</v>
      </c>
      <c r="BN18" s="42">
        <f t="shared" si="31"/>
        <v>0.68579999999999997</v>
      </c>
      <c r="BO18" s="42">
        <f t="shared" si="32"/>
        <v>0.71119999999999994</v>
      </c>
      <c r="BP18" s="42">
        <f t="shared" si="33"/>
        <v>0</v>
      </c>
      <c r="BQ18" s="42" t="e">
        <f>#REF!*25.4</f>
        <v>#REF!</v>
      </c>
    </row>
    <row r="19" spans="1:69">
      <c r="A19" s="1182" t="s">
        <v>640</v>
      </c>
      <c r="B19" s="1183"/>
      <c r="C19" s="147">
        <v>2.7E-2</v>
      </c>
      <c r="D19" s="156">
        <v>2.7E-2</v>
      </c>
      <c r="E19" s="156">
        <v>2.5999999999999999E-2</v>
      </c>
      <c r="F19" s="156">
        <v>2.8000000000000001E-2</v>
      </c>
      <c r="G19" s="156">
        <v>2.7E-2</v>
      </c>
      <c r="H19" s="156">
        <v>2.7E-2</v>
      </c>
      <c r="I19" s="156">
        <v>2.7E-2</v>
      </c>
      <c r="J19" s="176">
        <v>2.7E-2</v>
      </c>
      <c r="K19" s="176">
        <v>2.7E-2</v>
      </c>
      <c r="L19" s="176">
        <v>2.7E-2</v>
      </c>
      <c r="M19" s="176">
        <v>2.7E-2</v>
      </c>
      <c r="N19" s="176">
        <v>2.8000000000000001E-2</v>
      </c>
      <c r="O19" s="176">
        <v>2.7E-2</v>
      </c>
      <c r="P19" s="176">
        <v>2.7E-2</v>
      </c>
      <c r="Q19" s="176">
        <v>2.7E-2</v>
      </c>
      <c r="R19" s="176">
        <v>2.7E-2</v>
      </c>
      <c r="S19" s="176">
        <v>2.7E-2</v>
      </c>
      <c r="T19" s="176">
        <v>2.7E-2</v>
      </c>
      <c r="U19" s="176">
        <v>2.7E-2</v>
      </c>
      <c r="V19" s="176">
        <v>2.7E-2</v>
      </c>
      <c r="W19" s="176">
        <v>2.7E-2</v>
      </c>
      <c r="X19" s="176">
        <v>2.7E-2</v>
      </c>
      <c r="Y19" s="176">
        <v>2.8000000000000001E-2</v>
      </c>
      <c r="Z19" s="176">
        <v>2.8000000000000001E-2</v>
      </c>
      <c r="AA19" s="176">
        <v>2.8000000000000001E-2</v>
      </c>
      <c r="AB19" s="176">
        <v>2.7E-2</v>
      </c>
      <c r="AC19" s="176">
        <v>2.8000000000000001E-2</v>
      </c>
      <c r="AD19" s="176">
        <v>2.7E-2</v>
      </c>
      <c r="AE19" s="176">
        <v>2.7E-2</v>
      </c>
      <c r="AF19" s="176">
        <v>2.7E-2</v>
      </c>
      <c r="AG19" s="176">
        <v>2.7E-2</v>
      </c>
      <c r="AH19" s="176">
        <v>2.8000000000000001E-2</v>
      </c>
      <c r="AI19" s="239"/>
      <c r="AJ19" s="41">
        <f t="shared" si="1"/>
        <v>0.68579999999999997</v>
      </c>
      <c r="AK19" s="42">
        <f t="shared" si="2"/>
        <v>0.68579999999999997</v>
      </c>
      <c r="AL19" s="42">
        <f t="shared" si="3"/>
        <v>0.66039999999999999</v>
      </c>
      <c r="AM19" s="42">
        <f t="shared" si="4"/>
        <v>0.71119999999999994</v>
      </c>
      <c r="AN19" s="42">
        <f t="shared" si="5"/>
        <v>0.68579999999999997</v>
      </c>
      <c r="AO19" s="42">
        <f t="shared" si="6"/>
        <v>0.68579999999999997</v>
      </c>
      <c r="AP19" s="42">
        <f t="shared" si="7"/>
        <v>0.68579999999999997</v>
      </c>
      <c r="AQ19" s="42">
        <f t="shared" si="8"/>
        <v>0.68579999999999997</v>
      </c>
      <c r="AR19" s="42">
        <f t="shared" si="9"/>
        <v>0.68579999999999997</v>
      </c>
      <c r="AS19" s="42">
        <f t="shared" si="10"/>
        <v>0.68579999999999997</v>
      </c>
      <c r="AT19" s="42">
        <f t="shared" si="11"/>
        <v>0.68579999999999997</v>
      </c>
      <c r="AU19" s="42">
        <f t="shared" si="12"/>
        <v>0.71119999999999994</v>
      </c>
      <c r="AV19" s="42">
        <f t="shared" si="13"/>
        <v>0.68579999999999997</v>
      </c>
      <c r="AW19" s="42">
        <f t="shared" si="14"/>
        <v>0.68579999999999997</v>
      </c>
      <c r="AX19" s="42">
        <f t="shared" si="15"/>
        <v>0.68579999999999997</v>
      </c>
      <c r="AY19" s="42">
        <f t="shared" si="16"/>
        <v>0.68579999999999997</v>
      </c>
      <c r="AZ19" s="42">
        <f t="shared" si="17"/>
        <v>0.68579999999999997</v>
      </c>
      <c r="BA19" s="42">
        <f t="shared" si="18"/>
        <v>0.68579999999999997</v>
      </c>
      <c r="BB19" s="42">
        <f t="shared" si="19"/>
        <v>0.68579999999999997</v>
      </c>
      <c r="BC19" s="42">
        <f t="shared" si="20"/>
        <v>0.68579999999999997</v>
      </c>
      <c r="BD19" s="42">
        <f t="shared" si="21"/>
        <v>0.68579999999999997</v>
      </c>
      <c r="BE19" s="42">
        <f t="shared" si="22"/>
        <v>0.68579999999999997</v>
      </c>
      <c r="BF19" s="42">
        <f t="shared" si="23"/>
        <v>0.71119999999999994</v>
      </c>
      <c r="BG19" s="42">
        <f t="shared" si="24"/>
        <v>0.71119999999999994</v>
      </c>
      <c r="BH19" s="42">
        <f t="shared" si="25"/>
        <v>0.71119999999999994</v>
      </c>
      <c r="BI19" s="42">
        <f t="shared" si="26"/>
        <v>0.68579999999999997</v>
      </c>
      <c r="BJ19" s="42">
        <f t="shared" si="27"/>
        <v>0.71119999999999994</v>
      </c>
      <c r="BK19" s="42">
        <f t="shared" si="28"/>
        <v>0.68579999999999997</v>
      </c>
      <c r="BL19" s="42">
        <f t="shared" si="29"/>
        <v>0.68579999999999997</v>
      </c>
      <c r="BM19" s="42">
        <f t="shared" si="30"/>
        <v>0.68579999999999997</v>
      </c>
      <c r="BN19" s="42">
        <f t="shared" si="31"/>
        <v>0.68579999999999997</v>
      </c>
      <c r="BO19" s="42">
        <f t="shared" si="32"/>
        <v>0.71119999999999994</v>
      </c>
      <c r="BP19" s="42">
        <f t="shared" si="33"/>
        <v>0</v>
      </c>
      <c r="BQ19" s="42" t="e">
        <f>#REF!*25.4</f>
        <v>#REF!</v>
      </c>
    </row>
    <row r="20" spans="1:69">
      <c r="A20" s="1182" t="s">
        <v>641</v>
      </c>
      <c r="B20" s="1183"/>
      <c r="C20" s="147">
        <v>2.7E-2</v>
      </c>
      <c r="D20" s="156">
        <v>2.7E-2</v>
      </c>
      <c r="E20" s="156">
        <v>2.8000000000000001E-2</v>
      </c>
      <c r="F20" s="156">
        <v>2.7E-2</v>
      </c>
      <c r="G20" s="156">
        <v>2.7E-2</v>
      </c>
      <c r="H20" s="156">
        <v>2.8000000000000001E-2</v>
      </c>
      <c r="I20" s="156">
        <v>2.7E-2</v>
      </c>
      <c r="J20" s="176">
        <v>2.7E-2</v>
      </c>
      <c r="K20" s="176">
        <v>2.7E-2</v>
      </c>
      <c r="L20" s="176">
        <v>2.7E-2</v>
      </c>
      <c r="M20" s="176">
        <v>2.7E-2</v>
      </c>
      <c r="N20" s="176">
        <v>2.7E-2</v>
      </c>
      <c r="O20" s="176">
        <v>2.8000000000000001E-2</v>
      </c>
      <c r="P20" s="176">
        <v>2.7E-2</v>
      </c>
      <c r="Q20" s="176">
        <v>2.8000000000000001E-2</v>
      </c>
      <c r="R20" s="176">
        <v>2.7E-2</v>
      </c>
      <c r="S20" s="176">
        <v>2.8000000000000001E-2</v>
      </c>
      <c r="T20" s="176">
        <v>2.7E-2</v>
      </c>
      <c r="U20" s="176">
        <v>2.7E-2</v>
      </c>
      <c r="V20" s="176">
        <v>2.7E-2</v>
      </c>
      <c r="W20" s="176">
        <v>2.7E-2</v>
      </c>
      <c r="X20" s="176">
        <v>2.7E-2</v>
      </c>
      <c r="Y20" s="176">
        <v>2.7E-2</v>
      </c>
      <c r="Z20" s="176">
        <v>2.7E-2</v>
      </c>
      <c r="AA20" s="176">
        <v>2.7E-2</v>
      </c>
      <c r="AB20" s="176">
        <v>2.7E-2</v>
      </c>
      <c r="AC20" s="176">
        <v>2.8000000000000001E-2</v>
      </c>
      <c r="AD20" s="176">
        <v>2.7E-2</v>
      </c>
      <c r="AE20" s="176">
        <v>2.7E-2</v>
      </c>
      <c r="AF20" s="176">
        <v>2.7E-2</v>
      </c>
      <c r="AG20" s="176">
        <v>2.7E-2</v>
      </c>
      <c r="AH20" s="176">
        <v>2.7E-2</v>
      </c>
      <c r="AI20" s="239"/>
      <c r="AJ20" s="41">
        <f t="shared" si="1"/>
        <v>0.68579999999999997</v>
      </c>
      <c r="AK20" s="42">
        <f t="shared" si="2"/>
        <v>0.68579999999999997</v>
      </c>
      <c r="AL20" s="42">
        <f t="shared" si="3"/>
        <v>0.71119999999999994</v>
      </c>
      <c r="AM20" s="42">
        <f t="shared" si="4"/>
        <v>0.68579999999999997</v>
      </c>
      <c r="AN20" s="42">
        <f t="shared" si="5"/>
        <v>0.68579999999999997</v>
      </c>
      <c r="AO20" s="42">
        <f t="shared" si="6"/>
        <v>0.71119999999999994</v>
      </c>
      <c r="AP20" s="42">
        <f t="shared" si="7"/>
        <v>0.68579999999999997</v>
      </c>
      <c r="AQ20" s="42">
        <f t="shared" si="8"/>
        <v>0.68579999999999997</v>
      </c>
      <c r="AR20" s="42">
        <f t="shared" si="9"/>
        <v>0.68579999999999997</v>
      </c>
      <c r="AS20" s="42">
        <f t="shared" si="10"/>
        <v>0.68579999999999997</v>
      </c>
      <c r="AT20" s="42">
        <f t="shared" si="11"/>
        <v>0.68579999999999997</v>
      </c>
      <c r="AU20" s="42">
        <f t="shared" si="12"/>
        <v>0.68579999999999997</v>
      </c>
      <c r="AV20" s="42">
        <f t="shared" si="13"/>
        <v>0.71119999999999994</v>
      </c>
      <c r="AW20" s="42">
        <f t="shared" si="14"/>
        <v>0.68579999999999997</v>
      </c>
      <c r="AX20" s="42">
        <f t="shared" si="15"/>
        <v>0.71119999999999994</v>
      </c>
      <c r="AY20" s="42">
        <f t="shared" si="16"/>
        <v>0.68579999999999997</v>
      </c>
      <c r="AZ20" s="42">
        <f t="shared" si="17"/>
        <v>0.71119999999999994</v>
      </c>
      <c r="BA20" s="42">
        <f t="shared" si="18"/>
        <v>0.68579999999999997</v>
      </c>
      <c r="BB20" s="42">
        <f t="shared" si="19"/>
        <v>0.68579999999999997</v>
      </c>
      <c r="BC20" s="42">
        <f t="shared" si="20"/>
        <v>0.68579999999999997</v>
      </c>
      <c r="BD20" s="42">
        <f t="shared" si="21"/>
        <v>0.68579999999999997</v>
      </c>
      <c r="BE20" s="42">
        <f t="shared" si="22"/>
        <v>0.68579999999999997</v>
      </c>
      <c r="BF20" s="42">
        <f t="shared" si="23"/>
        <v>0.68579999999999997</v>
      </c>
      <c r="BG20" s="42">
        <f t="shared" si="24"/>
        <v>0.68579999999999997</v>
      </c>
      <c r="BH20" s="42">
        <f t="shared" si="25"/>
        <v>0.68579999999999997</v>
      </c>
      <c r="BI20" s="42">
        <f t="shared" si="26"/>
        <v>0.68579999999999997</v>
      </c>
      <c r="BJ20" s="42">
        <f t="shared" si="27"/>
        <v>0.71119999999999994</v>
      </c>
      <c r="BK20" s="42">
        <f t="shared" si="28"/>
        <v>0.68579999999999997</v>
      </c>
      <c r="BL20" s="42">
        <f t="shared" si="29"/>
        <v>0.68579999999999997</v>
      </c>
      <c r="BM20" s="42">
        <f t="shared" si="30"/>
        <v>0.68579999999999997</v>
      </c>
      <c r="BN20" s="42">
        <f t="shared" si="31"/>
        <v>0.68579999999999997</v>
      </c>
      <c r="BO20" s="42">
        <f t="shared" si="32"/>
        <v>0.68579999999999997</v>
      </c>
      <c r="BP20" s="42">
        <f t="shared" si="33"/>
        <v>0</v>
      </c>
      <c r="BQ20" s="42" t="e">
        <f>#REF!*25.4</f>
        <v>#REF!</v>
      </c>
    </row>
    <row r="21" spans="1:69">
      <c r="A21" s="1182" t="s">
        <v>642</v>
      </c>
      <c r="B21" s="1183"/>
      <c r="C21" s="147">
        <v>2.5999999999999999E-2</v>
      </c>
      <c r="D21" s="156">
        <v>2.7E-2</v>
      </c>
      <c r="E21" s="156">
        <v>2.7E-2</v>
      </c>
      <c r="F21" s="156">
        <v>2.7E-2</v>
      </c>
      <c r="G21" s="156">
        <v>2.7E-2</v>
      </c>
      <c r="H21" s="156">
        <v>2.7E-2</v>
      </c>
      <c r="I21" s="156">
        <v>2.7E-2</v>
      </c>
      <c r="J21" s="176">
        <v>2.5999999999999999E-2</v>
      </c>
      <c r="K21" s="176">
        <v>2.7E-2</v>
      </c>
      <c r="L21" s="176">
        <v>2.7E-2</v>
      </c>
      <c r="M21" s="176">
        <v>2.7E-2</v>
      </c>
      <c r="N21" s="176">
        <v>2.7E-2</v>
      </c>
      <c r="O21" s="176">
        <v>2.7E-2</v>
      </c>
      <c r="P21" s="176">
        <v>2.7E-2</v>
      </c>
      <c r="Q21" s="176">
        <v>2.7E-2</v>
      </c>
      <c r="R21" s="176">
        <v>2.7E-2</v>
      </c>
      <c r="S21" s="176">
        <v>2.7E-2</v>
      </c>
      <c r="T21" s="176">
        <v>2.7E-2</v>
      </c>
      <c r="U21" s="176">
        <v>2.5999999999999999E-2</v>
      </c>
      <c r="V21" s="176">
        <v>2.7E-2</v>
      </c>
      <c r="W21" s="176">
        <v>2.7E-2</v>
      </c>
      <c r="X21" s="176">
        <v>2.7E-2</v>
      </c>
      <c r="Y21" s="176">
        <v>2.7E-2</v>
      </c>
      <c r="Z21" s="176">
        <v>2.7E-2</v>
      </c>
      <c r="AA21" s="176">
        <v>2.7E-2</v>
      </c>
      <c r="AB21" s="176">
        <v>2.7E-2</v>
      </c>
      <c r="AC21" s="176">
        <v>2.7E-2</v>
      </c>
      <c r="AD21" s="176">
        <v>2.7E-2</v>
      </c>
      <c r="AE21" s="176">
        <v>2.7E-2</v>
      </c>
      <c r="AF21" s="176">
        <v>2.7E-2</v>
      </c>
      <c r="AG21" s="176">
        <v>2.7E-2</v>
      </c>
      <c r="AH21" s="176">
        <v>2.7E-2</v>
      </c>
      <c r="AI21" s="239"/>
      <c r="AJ21" s="41">
        <f t="shared" si="1"/>
        <v>0.66039999999999999</v>
      </c>
      <c r="AK21" s="42">
        <f t="shared" si="2"/>
        <v>0.68579999999999997</v>
      </c>
      <c r="AL21" s="42">
        <f t="shared" si="3"/>
        <v>0.68579999999999997</v>
      </c>
      <c r="AM21" s="42">
        <f t="shared" si="4"/>
        <v>0.68579999999999997</v>
      </c>
      <c r="AN21" s="42">
        <f t="shared" si="5"/>
        <v>0.68579999999999997</v>
      </c>
      <c r="AO21" s="42">
        <f t="shared" si="6"/>
        <v>0.68579999999999997</v>
      </c>
      <c r="AP21" s="42">
        <f t="shared" si="7"/>
        <v>0.68579999999999997</v>
      </c>
      <c r="AQ21" s="42">
        <f t="shared" si="8"/>
        <v>0.66039999999999999</v>
      </c>
      <c r="AR21" s="42">
        <f t="shared" si="9"/>
        <v>0.68579999999999997</v>
      </c>
      <c r="AS21" s="42">
        <f t="shared" si="10"/>
        <v>0.68579999999999997</v>
      </c>
      <c r="AT21" s="42">
        <f t="shared" si="11"/>
        <v>0.68579999999999997</v>
      </c>
      <c r="AU21" s="42">
        <f t="shared" si="12"/>
        <v>0.68579999999999997</v>
      </c>
      <c r="AV21" s="42">
        <f t="shared" si="13"/>
        <v>0.68579999999999997</v>
      </c>
      <c r="AW21" s="42">
        <f t="shared" si="14"/>
        <v>0.68579999999999997</v>
      </c>
      <c r="AX21" s="42">
        <f t="shared" si="15"/>
        <v>0.68579999999999997</v>
      </c>
      <c r="AY21" s="42">
        <f t="shared" si="16"/>
        <v>0.68579999999999997</v>
      </c>
      <c r="AZ21" s="42">
        <f t="shared" si="17"/>
        <v>0.68579999999999997</v>
      </c>
      <c r="BA21" s="42">
        <f t="shared" si="18"/>
        <v>0.68579999999999997</v>
      </c>
      <c r="BB21" s="42">
        <f t="shared" si="19"/>
        <v>0.66039999999999999</v>
      </c>
      <c r="BC21" s="42">
        <f t="shared" si="20"/>
        <v>0.68579999999999997</v>
      </c>
      <c r="BD21" s="42">
        <f t="shared" si="21"/>
        <v>0.68579999999999997</v>
      </c>
      <c r="BE21" s="42">
        <f t="shared" si="22"/>
        <v>0.68579999999999997</v>
      </c>
      <c r="BF21" s="42">
        <f t="shared" si="23"/>
        <v>0.68579999999999997</v>
      </c>
      <c r="BG21" s="42">
        <f t="shared" si="24"/>
        <v>0.68579999999999997</v>
      </c>
      <c r="BH21" s="42">
        <f t="shared" si="25"/>
        <v>0.68579999999999997</v>
      </c>
      <c r="BI21" s="42">
        <f t="shared" si="26"/>
        <v>0.68579999999999997</v>
      </c>
      <c r="BJ21" s="42">
        <f t="shared" si="27"/>
        <v>0.68579999999999997</v>
      </c>
      <c r="BK21" s="42">
        <f t="shared" si="28"/>
        <v>0.68579999999999997</v>
      </c>
      <c r="BL21" s="42">
        <f t="shared" si="29"/>
        <v>0.68579999999999997</v>
      </c>
      <c r="BM21" s="42">
        <f t="shared" si="30"/>
        <v>0.68579999999999997</v>
      </c>
      <c r="BN21" s="42">
        <f t="shared" si="31"/>
        <v>0.68579999999999997</v>
      </c>
      <c r="BO21" s="42">
        <f t="shared" si="32"/>
        <v>0.68579999999999997</v>
      </c>
      <c r="BP21" s="42">
        <f t="shared" si="33"/>
        <v>0</v>
      </c>
      <c r="BQ21" s="42" t="e">
        <f>#REF!*25.4</f>
        <v>#REF!</v>
      </c>
    </row>
    <row r="22" spans="1:69">
      <c r="A22" s="1182" t="s">
        <v>643</v>
      </c>
      <c r="B22" s="1183"/>
      <c r="C22" s="147">
        <v>2.4E-2</v>
      </c>
      <c r="D22" s="156">
        <v>2.7E-2</v>
      </c>
      <c r="E22" s="156">
        <v>2.7E-2</v>
      </c>
      <c r="F22" s="156">
        <v>2.5999999999999999E-2</v>
      </c>
      <c r="G22" s="156">
        <v>2.7E-2</v>
      </c>
      <c r="H22" s="156">
        <v>2.7E-2</v>
      </c>
      <c r="I22" s="156">
        <v>2.7E-2</v>
      </c>
      <c r="J22" s="176">
        <v>2.5000000000000001E-2</v>
      </c>
      <c r="K22" s="176">
        <v>2.7E-2</v>
      </c>
      <c r="L22" s="176">
        <v>2.5999999999999999E-2</v>
      </c>
      <c r="M22" s="176">
        <v>2.7E-2</v>
      </c>
      <c r="N22" s="176">
        <v>2.7E-2</v>
      </c>
      <c r="O22" s="176">
        <v>2.7E-2</v>
      </c>
      <c r="P22" s="176">
        <v>2.7E-2</v>
      </c>
      <c r="Q22" s="176">
        <v>2.7E-2</v>
      </c>
      <c r="R22" s="176">
        <v>2.7E-2</v>
      </c>
      <c r="S22" s="176">
        <v>2.7E-2</v>
      </c>
      <c r="T22" s="176">
        <v>2.7E-2</v>
      </c>
      <c r="U22" s="176">
        <v>2.5999999999999999E-2</v>
      </c>
      <c r="V22" s="176">
        <v>2.7E-2</v>
      </c>
      <c r="W22" s="176">
        <v>2.7E-2</v>
      </c>
      <c r="X22" s="176">
        <v>2.7E-2</v>
      </c>
      <c r="Y22" s="176">
        <v>2.7E-2</v>
      </c>
      <c r="Z22" s="176">
        <v>2.7E-2</v>
      </c>
      <c r="AA22" s="176">
        <v>2.7E-2</v>
      </c>
      <c r="AB22" s="176">
        <v>2.5999999999999999E-2</v>
      </c>
      <c r="AC22" s="176">
        <v>2.7E-2</v>
      </c>
      <c r="AD22" s="176">
        <v>2.7E-2</v>
      </c>
      <c r="AE22" s="176">
        <v>2.7E-2</v>
      </c>
      <c r="AF22" s="176">
        <v>2.7E-2</v>
      </c>
      <c r="AG22" s="176">
        <v>2.7E-2</v>
      </c>
      <c r="AH22" s="176">
        <v>2.7E-2</v>
      </c>
      <c r="AI22" s="239"/>
      <c r="AJ22" s="41">
        <f t="shared" si="1"/>
        <v>0.60960000000000003</v>
      </c>
      <c r="AK22" s="42">
        <f t="shared" si="2"/>
        <v>0.68579999999999997</v>
      </c>
      <c r="AL22" s="42">
        <f t="shared" si="3"/>
        <v>0.68579999999999997</v>
      </c>
      <c r="AM22" s="42">
        <f t="shared" si="4"/>
        <v>0.66039999999999999</v>
      </c>
      <c r="AN22" s="42">
        <f t="shared" si="5"/>
        <v>0.68579999999999997</v>
      </c>
      <c r="AO22" s="42">
        <f t="shared" si="6"/>
        <v>0.68579999999999997</v>
      </c>
      <c r="AP22" s="42">
        <f t="shared" si="7"/>
        <v>0.68579999999999997</v>
      </c>
      <c r="AQ22" s="42">
        <f t="shared" si="8"/>
        <v>0.63500000000000001</v>
      </c>
      <c r="AR22" s="42">
        <f t="shared" si="9"/>
        <v>0.68579999999999997</v>
      </c>
      <c r="AS22" s="42">
        <f t="shared" si="10"/>
        <v>0.66039999999999999</v>
      </c>
      <c r="AT22" s="42">
        <f t="shared" si="11"/>
        <v>0.68579999999999997</v>
      </c>
      <c r="AU22" s="42">
        <f t="shared" si="12"/>
        <v>0.68579999999999997</v>
      </c>
      <c r="AV22" s="42">
        <f t="shared" si="13"/>
        <v>0.68579999999999997</v>
      </c>
      <c r="AW22" s="42">
        <f t="shared" si="14"/>
        <v>0.68579999999999997</v>
      </c>
      <c r="AX22" s="42">
        <f t="shared" si="15"/>
        <v>0.68579999999999997</v>
      </c>
      <c r="AY22" s="42">
        <f t="shared" si="16"/>
        <v>0.68579999999999997</v>
      </c>
      <c r="AZ22" s="42">
        <f t="shared" si="17"/>
        <v>0.68579999999999997</v>
      </c>
      <c r="BA22" s="42">
        <f t="shared" si="18"/>
        <v>0.68579999999999997</v>
      </c>
      <c r="BB22" s="42">
        <f t="shared" si="19"/>
        <v>0.66039999999999999</v>
      </c>
      <c r="BC22" s="42">
        <f t="shared" si="20"/>
        <v>0.68579999999999997</v>
      </c>
      <c r="BD22" s="42">
        <f t="shared" si="21"/>
        <v>0.68579999999999997</v>
      </c>
      <c r="BE22" s="42">
        <f t="shared" si="22"/>
        <v>0.68579999999999997</v>
      </c>
      <c r="BF22" s="42">
        <f t="shared" si="23"/>
        <v>0.68579999999999997</v>
      </c>
      <c r="BG22" s="42">
        <f t="shared" si="24"/>
        <v>0.68579999999999997</v>
      </c>
      <c r="BH22" s="42">
        <f t="shared" si="25"/>
        <v>0.68579999999999997</v>
      </c>
      <c r="BI22" s="42">
        <f t="shared" si="26"/>
        <v>0.66039999999999999</v>
      </c>
      <c r="BJ22" s="42">
        <f t="shared" si="27"/>
        <v>0.68579999999999997</v>
      </c>
      <c r="BK22" s="42">
        <f t="shared" si="28"/>
        <v>0.68579999999999997</v>
      </c>
      <c r="BL22" s="42">
        <f t="shared" si="29"/>
        <v>0.68579999999999997</v>
      </c>
      <c r="BM22" s="42">
        <f t="shared" si="30"/>
        <v>0.68579999999999997</v>
      </c>
      <c r="BN22" s="42">
        <f t="shared" si="31"/>
        <v>0.68579999999999997</v>
      </c>
      <c r="BO22" s="42">
        <f t="shared" si="32"/>
        <v>0.68579999999999997</v>
      </c>
      <c r="BP22" s="42">
        <f t="shared" si="33"/>
        <v>0</v>
      </c>
      <c r="BQ22" s="42" t="e">
        <f>#REF!*25.4</f>
        <v>#REF!</v>
      </c>
    </row>
    <row r="23" spans="1:69">
      <c r="A23" s="1182" t="s">
        <v>644</v>
      </c>
      <c r="B23" s="1183"/>
      <c r="C23" s="148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6"/>
      <c r="AJ23" s="41">
        <f t="shared" si="1"/>
        <v>0</v>
      </c>
      <c r="AK23" s="42">
        <f t="shared" si="2"/>
        <v>0</v>
      </c>
      <c r="AL23" s="42">
        <f t="shared" si="3"/>
        <v>0</v>
      </c>
      <c r="AM23" s="42">
        <f t="shared" si="4"/>
        <v>0</v>
      </c>
      <c r="AN23" s="42">
        <f t="shared" si="5"/>
        <v>0</v>
      </c>
      <c r="AO23" s="42">
        <f t="shared" si="6"/>
        <v>0</v>
      </c>
      <c r="AP23" s="42">
        <f t="shared" si="7"/>
        <v>0</v>
      </c>
      <c r="AQ23" s="42">
        <f t="shared" si="8"/>
        <v>0</v>
      </c>
      <c r="AR23" s="42">
        <f t="shared" si="9"/>
        <v>0</v>
      </c>
      <c r="AS23" s="42">
        <f t="shared" si="10"/>
        <v>0</v>
      </c>
      <c r="AT23" s="42">
        <f t="shared" si="11"/>
        <v>0</v>
      </c>
      <c r="AU23" s="42">
        <f t="shared" si="12"/>
        <v>0</v>
      </c>
      <c r="AV23" s="42">
        <f t="shared" si="13"/>
        <v>0</v>
      </c>
      <c r="AW23" s="42">
        <f t="shared" si="14"/>
        <v>0</v>
      </c>
      <c r="AX23" s="42">
        <f t="shared" si="15"/>
        <v>0</v>
      </c>
      <c r="AY23" s="42">
        <f t="shared" si="16"/>
        <v>0</v>
      </c>
      <c r="AZ23" s="42">
        <f t="shared" si="17"/>
        <v>0</v>
      </c>
      <c r="BA23" s="42">
        <f t="shared" si="18"/>
        <v>0</v>
      </c>
      <c r="BB23" s="42">
        <f t="shared" si="19"/>
        <v>0</v>
      </c>
      <c r="BC23" s="42">
        <f t="shared" si="20"/>
        <v>0</v>
      </c>
      <c r="BD23" s="42">
        <f t="shared" si="21"/>
        <v>0</v>
      </c>
      <c r="BE23" s="42">
        <f t="shared" si="22"/>
        <v>0</v>
      </c>
      <c r="BF23" s="42">
        <f t="shared" si="23"/>
        <v>0</v>
      </c>
      <c r="BG23" s="42">
        <f t="shared" si="24"/>
        <v>0</v>
      </c>
      <c r="BH23" s="42">
        <f t="shared" si="25"/>
        <v>0</v>
      </c>
      <c r="BI23" s="42">
        <f t="shared" si="26"/>
        <v>0</v>
      </c>
      <c r="BJ23" s="42">
        <f t="shared" si="27"/>
        <v>0</v>
      </c>
      <c r="BK23" s="42">
        <f t="shared" si="28"/>
        <v>0</v>
      </c>
      <c r="BL23" s="42">
        <f t="shared" si="29"/>
        <v>0</v>
      </c>
      <c r="BM23" s="42">
        <f t="shared" si="30"/>
        <v>0</v>
      </c>
      <c r="BN23" s="42">
        <f t="shared" si="31"/>
        <v>0</v>
      </c>
      <c r="BO23" s="42">
        <f t="shared" si="32"/>
        <v>0</v>
      </c>
      <c r="BP23" s="42">
        <f t="shared" si="33"/>
        <v>0</v>
      </c>
      <c r="BQ23" s="42" t="e">
        <f>#REF!*25.4</f>
        <v>#REF!</v>
      </c>
    </row>
    <row r="24" spans="1:69">
      <c r="A24" s="1182" t="s">
        <v>645</v>
      </c>
      <c r="B24" s="1183"/>
      <c r="C24" s="147">
        <v>5.1006999999999998</v>
      </c>
      <c r="D24" s="156">
        <v>5.1007999999999996</v>
      </c>
      <c r="E24" s="156">
        <v>5.1009000000000002</v>
      </c>
      <c r="F24" s="156">
        <v>5.1009000000000002</v>
      </c>
      <c r="G24" s="156">
        <v>5.101</v>
      </c>
      <c r="H24" s="156">
        <v>5.1010999999999997</v>
      </c>
      <c r="I24" s="156">
        <v>5.0999999999999996</v>
      </c>
      <c r="J24" s="156">
        <v>5.0999999999999996</v>
      </c>
      <c r="K24" s="156">
        <v>5.1007999999999996</v>
      </c>
      <c r="L24" s="156">
        <v>5.101</v>
      </c>
      <c r="M24" s="156">
        <v>5.1130000000000004</v>
      </c>
      <c r="N24" s="156">
        <v>5.1130000000000004</v>
      </c>
      <c r="O24" s="156">
        <v>5.109</v>
      </c>
      <c r="P24" s="156">
        <v>5.1079999999999997</v>
      </c>
      <c r="Q24" s="156">
        <v>5.1100000000000003</v>
      </c>
      <c r="R24" s="156">
        <v>5.1079999999999997</v>
      </c>
      <c r="S24" s="156">
        <v>5.1130000000000004</v>
      </c>
      <c r="T24" s="156">
        <v>5.1020000000000003</v>
      </c>
      <c r="U24" s="156">
        <v>5.0910000000000002</v>
      </c>
      <c r="V24" s="156">
        <v>5.1100000000000003</v>
      </c>
      <c r="W24" s="156">
        <v>5.1009000000000002</v>
      </c>
      <c r="X24" s="156">
        <v>5.1130000000000004</v>
      </c>
      <c r="Y24" s="156">
        <v>5.1120000000000001</v>
      </c>
      <c r="Z24" s="156">
        <v>5.109</v>
      </c>
      <c r="AA24" s="156">
        <v>3.109</v>
      </c>
      <c r="AB24" s="156">
        <v>5.1100000000000003</v>
      </c>
      <c r="AC24" s="156">
        <v>5.1100000000000003</v>
      </c>
      <c r="AD24" s="156">
        <v>5.1100000000000003</v>
      </c>
      <c r="AE24" s="156">
        <v>5.0999999999999996</v>
      </c>
      <c r="AF24" s="156">
        <v>5.1070000000000002</v>
      </c>
      <c r="AG24" s="156">
        <v>5.1100000000000003</v>
      </c>
      <c r="AH24" s="156">
        <v>5.1100000000000003</v>
      </c>
      <c r="AI24" s="156"/>
      <c r="AJ24" s="41">
        <f t="shared" si="1"/>
        <v>129.55777999999998</v>
      </c>
      <c r="AK24" s="42">
        <f t="shared" si="2"/>
        <v>129.56031999999999</v>
      </c>
      <c r="AL24" s="42">
        <f t="shared" si="3"/>
        <v>129.56286</v>
      </c>
      <c r="AM24" s="42">
        <f t="shared" si="4"/>
        <v>129.56286</v>
      </c>
      <c r="AN24" s="42">
        <f t="shared" si="5"/>
        <v>129.56539999999998</v>
      </c>
      <c r="AO24" s="42">
        <f t="shared" si="6"/>
        <v>129.56793999999999</v>
      </c>
      <c r="AP24" s="42">
        <f t="shared" si="7"/>
        <v>129.54</v>
      </c>
      <c r="AQ24" s="42">
        <f t="shared" si="8"/>
        <v>129.54</v>
      </c>
      <c r="AR24" s="42">
        <f t="shared" si="9"/>
        <v>129.56031999999999</v>
      </c>
      <c r="AS24" s="42">
        <f t="shared" si="10"/>
        <v>129.56539999999998</v>
      </c>
      <c r="AT24" s="42">
        <f t="shared" si="11"/>
        <v>129.87020000000001</v>
      </c>
      <c r="AU24" s="42">
        <f t="shared" si="12"/>
        <v>129.87020000000001</v>
      </c>
      <c r="AV24" s="42">
        <f t="shared" si="13"/>
        <v>129.76859999999999</v>
      </c>
      <c r="AW24" s="42">
        <f t="shared" si="14"/>
        <v>129.74319999999997</v>
      </c>
      <c r="AX24" s="42">
        <f t="shared" si="15"/>
        <v>129.79400000000001</v>
      </c>
      <c r="AY24" s="42">
        <f t="shared" si="16"/>
        <v>129.74319999999997</v>
      </c>
      <c r="AZ24" s="42">
        <f t="shared" si="17"/>
        <v>129.87020000000001</v>
      </c>
      <c r="BA24" s="42">
        <f t="shared" si="18"/>
        <v>129.5908</v>
      </c>
      <c r="BB24" s="42">
        <f t="shared" si="19"/>
        <v>129.31139999999999</v>
      </c>
      <c r="BC24" s="42">
        <f t="shared" si="20"/>
        <v>129.79400000000001</v>
      </c>
      <c r="BD24" s="42">
        <f t="shared" si="21"/>
        <v>129.56286</v>
      </c>
      <c r="BE24" s="42">
        <f t="shared" si="22"/>
        <v>129.87020000000001</v>
      </c>
      <c r="BF24" s="42">
        <f t="shared" si="23"/>
        <v>129.84479999999999</v>
      </c>
      <c r="BG24" s="42">
        <f t="shared" si="24"/>
        <v>129.76859999999999</v>
      </c>
      <c r="BH24" s="42">
        <f t="shared" si="25"/>
        <v>78.968599999999995</v>
      </c>
      <c r="BI24" s="42">
        <f t="shared" si="26"/>
        <v>129.79400000000001</v>
      </c>
      <c r="BJ24" s="42">
        <f t="shared" si="27"/>
        <v>129.79400000000001</v>
      </c>
      <c r="BK24" s="42">
        <f t="shared" si="28"/>
        <v>129.79400000000001</v>
      </c>
      <c r="BL24" s="42">
        <f t="shared" si="29"/>
        <v>129.54</v>
      </c>
      <c r="BM24" s="42">
        <f t="shared" si="30"/>
        <v>129.71780000000001</v>
      </c>
      <c r="BN24" s="42">
        <f t="shared" si="31"/>
        <v>129.79400000000001</v>
      </c>
      <c r="BO24" s="42">
        <f t="shared" si="32"/>
        <v>129.79400000000001</v>
      </c>
      <c r="BP24" s="42">
        <f t="shared" si="33"/>
        <v>0</v>
      </c>
      <c r="BQ24" s="42" t="e">
        <f>#REF!*25.4</f>
        <v>#REF!</v>
      </c>
    </row>
    <row r="25" spans="1:69">
      <c r="A25" s="1182" t="s">
        <v>648</v>
      </c>
      <c r="B25" s="1183"/>
      <c r="C25" s="147">
        <v>3.0910000000000002</v>
      </c>
      <c r="D25" s="156">
        <v>3.0716999999999999</v>
      </c>
      <c r="E25" s="156">
        <v>3.0562</v>
      </c>
      <c r="F25" s="156">
        <v>3.0653000000000001</v>
      </c>
      <c r="G25" s="156">
        <v>3.0813000000000001</v>
      </c>
      <c r="H25" s="156">
        <v>3.0682</v>
      </c>
      <c r="I25" s="156">
        <v>3.0731999999999999</v>
      </c>
      <c r="J25" s="156">
        <v>3.0670999999999999</v>
      </c>
      <c r="K25" s="156">
        <v>3.0657000000000001</v>
      </c>
      <c r="L25" s="156">
        <v>3.0581</v>
      </c>
      <c r="M25" s="156">
        <v>3.1274999999999999</v>
      </c>
      <c r="N25" s="156">
        <v>3.0726</v>
      </c>
      <c r="O25" s="156">
        <v>3.0674999999999999</v>
      </c>
      <c r="P25" s="156">
        <v>3.0749</v>
      </c>
      <c r="Q25" s="156">
        <v>3.1238999999999999</v>
      </c>
      <c r="R25" s="156">
        <v>3.1288999999999998</v>
      </c>
      <c r="S25" s="156">
        <v>3.1263000000000001</v>
      </c>
      <c r="T25" s="156">
        <v>3.1276000000000002</v>
      </c>
      <c r="U25" s="156">
        <v>3.1183000000000001</v>
      </c>
      <c r="V25" s="156">
        <v>3.1391</v>
      </c>
      <c r="W25" s="156">
        <v>3.0684</v>
      </c>
      <c r="X25" s="156">
        <v>3.0712000000000002</v>
      </c>
      <c r="Y25" s="156">
        <v>3.0480999999999998</v>
      </c>
      <c r="Z25" s="156">
        <v>3.0674000000000001</v>
      </c>
      <c r="AA25" s="156">
        <v>3.0750999999999999</v>
      </c>
      <c r="AB25" s="156">
        <v>3.1286999999999998</v>
      </c>
      <c r="AC25" s="156">
        <v>3.1105</v>
      </c>
      <c r="AD25" s="156">
        <v>3.1526000000000001</v>
      </c>
      <c r="AE25" s="156">
        <v>3.1343999999999999</v>
      </c>
      <c r="AF25" s="156">
        <v>3.1118000000000001</v>
      </c>
      <c r="AG25" s="156">
        <v>3.0992999999999999</v>
      </c>
      <c r="AH25" s="156">
        <v>3.1217999999999999</v>
      </c>
      <c r="AI25" s="156">
        <v>3.0537999999999998</v>
      </c>
      <c r="AJ25" s="41">
        <f t="shared" si="1"/>
        <v>78.511399999999995</v>
      </c>
      <c r="AK25" s="42">
        <f t="shared" si="2"/>
        <v>78.021179999999987</v>
      </c>
      <c r="AL25" s="42">
        <f t="shared" si="3"/>
        <v>77.627479999999991</v>
      </c>
      <c r="AM25" s="42">
        <f t="shared" si="4"/>
        <v>77.858620000000002</v>
      </c>
      <c r="AN25" s="42">
        <f t="shared" si="5"/>
        <v>78.265019999999993</v>
      </c>
      <c r="AO25" s="42">
        <f t="shared" si="6"/>
        <v>77.932279999999992</v>
      </c>
      <c r="AP25" s="42">
        <f t="shared" si="7"/>
        <v>78.059279999999987</v>
      </c>
      <c r="AQ25" s="42">
        <f t="shared" si="8"/>
        <v>77.904339999999991</v>
      </c>
      <c r="AR25" s="42">
        <f t="shared" si="9"/>
        <v>77.868780000000001</v>
      </c>
      <c r="AS25" s="42">
        <f t="shared" si="10"/>
        <v>77.67573999999999</v>
      </c>
      <c r="AT25" s="42">
        <f t="shared" si="11"/>
        <v>79.438499999999991</v>
      </c>
      <c r="AU25" s="42">
        <f t="shared" si="12"/>
        <v>78.044039999999995</v>
      </c>
      <c r="AV25" s="42">
        <f t="shared" si="13"/>
        <v>77.91449999999999</v>
      </c>
      <c r="AW25" s="42">
        <f t="shared" si="14"/>
        <v>78.102459999999994</v>
      </c>
      <c r="AX25" s="42">
        <f t="shared" si="15"/>
        <v>79.347059999999999</v>
      </c>
      <c r="AY25" s="42">
        <f t="shared" si="16"/>
        <v>79.474059999999994</v>
      </c>
      <c r="AZ25" s="42">
        <f t="shared" si="17"/>
        <v>79.408019999999993</v>
      </c>
      <c r="BA25" s="42">
        <f t="shared" si="18"/>
        <v>79.441040000000001</v>
      </c>
      <c r="BB25" s="42">
        <f t="shared" si="19"/>
        <v>79.204819999999998</v>
      </c>
      <c r="BC25" s="42">
        <f t="shared" si="20"/>
        <v>79.733139999999992</v>
      </c>
      <c r="BD25" s="42">
        <f t="shared" si="21"/>
        <v>77.937359999999998</v>
      </c>
      <c r="BE25" s="42">
        <f t="shared" si="22"/>
        <v>78.008480000000006</v>
      </c>
      <c r="BF25" s="42">
        <f t="shared" si="23"/>
        <v>77.421739999999986</v>
      </c>
      <c r="BG25" s="42">
        <f t="shared" si="24"/>
        <v>77.911959999999993</v>
      </c>
      <c r="BH25" s="42">
        <f t="shared" si="25"/>
        <v>78.10754</v>
      </c>
      <c r="BI25" s="42">
        <f t="shared" si="26"/>
        <v>79.468979999999988</v>
      </c>
      <c r="BJ25" s="42">
        <f t="shared" si="27"/>
        <v>79.006699999999995</v>
      </c>
      <c r="BK25" s="42">
        <f t="shared" si="28"/>
        <v>80.076039999999992</v>
      </c>
      <c r="BL25" s="42">
        <f t="shared" si="29"/>
        <v>79.613759999999985</v>
      </c>
      <c r="BM25" s="42">
        <f t="shared" si="30"/>
        <v>79.039720000000003</v>
      </c>
      <c r="BN25" s="42">
        <f t="shared" si="31"/>
        <v>78.722219999999993</v>
      </c>
      <c r="BO25" s="42">
        <f t="shared" si="32"/>
        <v>79.293719999999993</v>
      </c>
      <c r="BP25" s="42">
        <f t="shared" si="33"/>
        <v>77.566519999999997</v>
      </c>
      <c r="BQ25" s="42" t="e">
        <f>#REF!*25.4</f>
        <v>#REF!</v>
      </c>
    </row>
    <row r="26" spans="1:69">
      <c r="A26" s="1182" t="s">
        <v>650</v>
      </c>
      <c r="B26" s="1183"/>
      <c r="C26" s="147">
        <v>-2.9899999999999999E-2</v>
      </c>
      <c r="D26" s="156">
        <v>-2.92E-2</v>
      </c>
      <c r="E26" s="156">
        <v>-1.67E-2</v>
      </c>
      <c r="F26" s="156">
        <v>-7.7899999999999997E-2</v>
      </c>
      <c r="G26" s="156">
        <v>-0.1212</v>
      </c>
      <c r="H26" s="156">
        <v>-0.19059999999999999</v>
      </c>
      <c r="I26" s="156">
        <v>-0.24840000000000001</v>
      </c>
      <c r="J26" s="156">
        <v>-0.21629999999999999</v>
      </c>
      <c r="K26" s="156">
        <v>-0.22539999999999999</v>
      </c>
      <c r="L26" s="156">
        <v>-0.23849999999999999</v>
      </c>
      <c r="M26" s="156">
        <v>-0.25979999999999998</v>
      </c>
      <c r="N26" s="156">
        <v>-6.1600000000000002E-2</v>
      </c>
      <c r="O26" s="156">
        <v>-7.9699999999999993E-2</v>
      </c>
      <c r="P26" s="156">
        <v>-4.4000000000000003E-3</v>
      </c>
      <c r="Q26" s="156">
        <v>-3.9800000000000002E-2</v>
      </c>
      <c r="R26" s="156">
        <v>-8.09E-2</v>
      </c>
      <c r="S26" s="156">
        <v>-0.16900000000000001</v>
      </c>
      <c r="T26" s="156">
        <v>-0.224</v>
      </c>
      <c r="U26" s="156">
        <v>-0.1731</v>
      </c>
      <c r="V26" s="156">
        <v>-0.10580000000000001</v>
      </c>
      <c r="W26" s="156">
        <v>-0.1178</v>
      </c>
      <c r="X26" s="156">
        <v>-1.9E-3</v>
      </c>
      <c r="Y26" s="156">
        <v>-0.13239999999999999</v>
      </c>
      <c r="Z26" s="156">
        <v>-7.3099999999999998E-2</v>
      </c>
      <c r="AA26" s="156">
        <v>-5.7299999999999997E-2</v>
      </c>
      <c r="AB26" s="156">
        <v>-0.1193</v>
      </c>
      <c r="AC26" s="156">
        <v>-0.1096</v>
      </c>
      <c r="AD26" s="156">
        <v>-1.72E-2</v>
      </c>
      <c r="AE26" s="156">
        <v>-9.8799999999999999E-2</v>
      </c>
      <c r="AF26" s="156">
        <v>-1.4E-3</v>
      </c>
      <c r="AG26" s="156">
        <v>-0.1618</v>
      </c>
      <c r="AH26" s="156">
        <v>-0.1101</v>
      </c>
      <c r="AI26" s="156">
        <v>-3.9600000000000003E-2</v>
      </c>
      <c r="AJ26" s="41">
        <f t="shared" si="1"/>
        <v>-0.75945999999999991</v>
      </c>
      <c r="AK26" s="42">
        <f t="shared" si="2"/>
        <v>-0.74168000000000001</v>
      </c>
      <c r="AL26" s="42">
        <f t="shared" si="3"/>
        <v>-0.42417999999999995</v>
      </c>
      <c r="AM26" s="42">
        <f t="shared" si="4"/>
        <v>-1.9786599999999999</v>
      </c>
      <c r="AN26" s="42">
        <f t="shared" si="5"/>
        <v>-3.0784799999999999</v>
      </c>
      <c r="AO26" s="42">
        <f t="shared" si="6"/>
        <v>-4.8412399999999991</v>
      </c>
      <c r="AP26" s="42">
        <f t="shared" si="7"/>
        <v>-6.3093599999999999</v>
      </c>
      <c r="AQ26" s="42">
        <f t="shared" si="8"/>
        <v>-5.4940199999999999</v>
      </c>
      <c r="AR26" s="42">
        <f t="shared" si="9"/>
        <v>-5.7251599999999998</v>
      </c>
      <c r="AS26" s="42">
        <f t="shared" si="10"/>
        <v>-6.0578999999999992</v>
      </c>
      <c r="AT26" s="42">
        <f t="shared" si="11"/>
        <v>-6.5989199999999988</v>
      </c>
      <c r="AU26" s="42">
        <f t="shared" si="12"/>
        <v>-1.56464</v>
      </c>
      <c r="AV26" s="42">
        <f t="shared" si="13"/>
        <v>-2.0243799999999998</v>
      </c>
      <c r="AW26" s="42">
        <f t="shared" si="14"/>
        <v>-0.11176</v>
      </c>
      <c r="AX26" s="42">
        <f t="shared" si="15"/>
        <v>-1.01092</v>
      </c>
      <c r="AY26" s="42">
        <f t="shared" si="16"/>
        <v>-2.0548599999999997</v>
      </c>
      <c r="AZ26" s="42">
        <f t="shared" si="17"/>
        <v>-4.2926000000000002</v>
      </c>
      <c r="BA26" s="42">
        <f t="shared" si="18"/>
        <v>-5.6895999999999995</v>
      </c>
      <c r="BB26" s="42">
        <f t="shared" si="19"/>
        <v>-4.3967399999999994</v>
      </c>
      <c r="BC26" s="42">
        <f t="shared" si="20"/>
        <v>-2.6873200000000002</v>
      </c>
      <c r="BD26" s="42">
        <f t="shared" si="21"/>
        <v>-2.9921199999999999</v>
      </c>
      <c r="BE26" s="42">
        <f t="shared" si="22"/>
        <v>-4.8259999999999997E-2</v>
      </c>
      <c r="BF26" s="42">
        <f t="shared" si="23"/>
        <v>-3.3629599999999997</v>
      </c>
      <c r="BG26" s="42">
        <f t="shared" si="24"/>
        <v>-1.8567399999999998</v>
      </c>
      <c r="BH26" s="42">
        <f t="shared" si="25"/>
        <v>-1.4554199999999999</v>
      </c>
      <c r="BI26" s="42">
        <f t="shared" si="26"/>
        <v>-3.0302199999999999</v>
      </c>
      <c r="BJ26" s="42">
        <f t="shared" si="27"/>
        <v>-2.7838400000000001</v>
      </c>
      <c r="BK26" s="42">
        <f t="shared" si="28"/>
        <v>-0.43687999999999999</v>
      </c>
      <c r="BL26" s="42">
        <f t="shared" si="29"/>
        <v>-2.5095199999999998</v>
      </c>
      <c r="BM26" s="42">
        <f t="shared" si="30"/>
        <v>-3.5559999999999994E-2</v>
      </c>
      <c r="BN26" s="42">
        <f t="shared" si="31"/>
        <v>-4.1097199999999994</v>
      </c>
      <c r="BO26" s="42">
        <f t="shared" si="32"/>
        <v>-2.7965399999999998</v>
      </c>
      <c r="BP26" s="42">
        <f t="shared" si="33"/>
        <v>-1.0058400000000001</v>
      </c>
      <c r="BQ26" s="42" t="e">
        <f>#REF!*25.4</f>
        <v>#REF!</v>
      </c>
    </row>
    <row r="27" spans="1:69">
      <c r="A27" s="1182" t="s">
        <v>649</v>
      </c>
      <c r="B27" s="1183"/>
      <c r="C27" s="147">
        <v>3.1055000000000001</v>
      </c>
      <c r="D27" s="156">
        <v>3.0706000000000002</v>
      </c>
      <c r="E27" s="156">
        <v>3.0529999999999999</v>
      </c>
      <c r="F27" s="156">
        <v>3.0665</v>
      </c>
      <c r="G27" s="156">
        <v>3.07</v>
      </c>
      <c r="H27" s="156">
        <v>3.0785</v>
      </c>
      <c r="I27" s="156">
        <v>3.0741000000000001</v>
      </c>
      <c r="J27" s="156">
        <v>3.06</v>
      </c>
      <c r="K27" s="156">
        <v>3.0720999999999998</v>
      </c>
      <c r="L27" s="156">
        <v>3.0640000000000001</v>
      </c>
      <c r="M27" s="156">
        <v>3.1212</v>
      </c>
      <c r="N27" s="156">
        <v>3.077</v>
      </c>
      <c r="O27" s="156">
        <v>3.0684999999999998</v>
      </c>
      <c r="P27" s="156">
        <v>3.0788000000000002</v>
      </c>
      <c r="Q27" s="156">
        <v>3.1274999999999999</v>
      </c>
      <c r="R27" s="156">
        <v>3.1314000000000002</v>
      </c>
      <c r="S27" s="156">
        <v>3.1278999999999999</v>
      </c>
      <c r="T27" s="156">
        <v>3.1307</v>
      </c>
      <c r="U27" s="156">
        <v>3.133</v>
      </c>
      <c r="V27" s="156">
        <v>3.1324999999999998</v>
      </c>
      <c r="W27" s="156">
        <v>3.069</v>
      </c>
      <c r="X27" s="156">
        <v>3.0897999999999999</v>
      </c>
      <c r="Y27" s="156">
        <v>3.0855999999999999</v>
      </c>
      <c r="Z27" s="156">
        <v>3.0659000000000001</v>
      </c>
      <c r="AA27" s="156">
        <v>3.0735999999999999</v>
      </c>
      <c r="AB27" s="156">
        <v>3.1172</v>
      </c>
      <c r="AC27" s="156">
        <v>3.1046</v>
      </c>
      <c r="AD27" s="156">
        <v>3.1637</v>
      </c>
      <c r="AE27" s="156">
        <v>3.1396999999999999</v>
      </c>
      <c r="AF27" s="156">
        <v>3.1166</v>
      </c>
      <c r="AG27" s="156">
        <v>3.1097000000000001</v>
      </c>
      <c r="AH27" s="156">
        <v>3.1141000000000001</v>
      </c>
      <c r="AI27" s="156">
        <v>3.0609000000000002</v>
      </c>
      <c r="AJ27" s="41">
        <f t="shared" si="1"/>
        <v>78.8797</v>
      </c>
      <c r="AK27" s="42">
        <f t="shared" si="2"/>
        <v>77.99324</v>
      </c>
      <c r="AL27" s="42">
        <f t="shared" si="3"/>
        <v>77.546199999999999</v>
      </c>
      <c r="AM27" s="42">
        <f t="shared" si="4"/>
        <v>77.889099999999999</v>
      </c>
      <c r="AN27" s="42">
        <f t="shared" si="5"/>
        <v>77.977999999999994</v>
      </c>
      <c r="AO27" s="42">
        <f t="shared" si="6"/>
        <v>78.193899999999999</v>
      </c>
      <c r="AP27" s="42">
        <f t="shared" si="7"/>
        <v>78.082139999999995</v>
      </c>
      <c r="AQ27" s="42">
        <f t="shared" si="8"/>
        <v>77.724000000000004</v>
      </c>
      <c r="AR27" s="42">
        <f t="shared" si="9"/>
        <v>78.031339999999986</v>
      </c>
      <c r="AS27" s="42">
        <f t="shared" si="10"/>
        <v>77.825599999999994</v>
      </c>
      <c r="AT27" s="42">
        <f t="shared" si="11"/>
        <v>79.278480000000002</v>
      </c>
      <c r="AU27" s="42">
        <f t="shared" si="12"/>
        <v>78.155799999999999</v>
      </c>
      <c r="AV27" s="42">
        <f t="shared" si="13"/>
        <v>77.939899999999994</v>
      </c>
      <c r="AW27" s="42">
        <f t="shared" si="14"/>
        <v>78.201520000000002</v>
      </c>
      <c r="AX27" s="42">
        <f t="shared" si="15"/>
        <v>79.438499999999991</v>
      </c>
      <c r="AY27" s="42">
        <f t="shared" si="16"/>
        <v>79.537559999999999</v>
      </c>
      <c r="AZ27" s="42">
        <f t="shared" si="17"/>
        <v>79.44865999999999</v>
      </c>
      <c r="BA27" s="42">
        <f t="shared" si="18"/>
        <v>79.519779999999997</v>
      </c>
      <c r="BB27" s="42">
        <f t="shared" si="19"/>
        <v>79.578199999999995</v>
      </c>
      <c r="BC27" s="42">
        <f t="shared" si="20"/>
        <v>79.565499999999986</v>
      </c>
      <c r="BD27" s="42">
        <f t="shared" si="21"/>
        <v>77.95259999999999</v>
      </c>
      <c r="BE27" s="42">
        <f t="shared" si="22"/>
        <v>78.480919999999998</v>
      </c>
      <c r="BF27" s="42">
        <f t="shared" si="23"/>
        <v>78.374239999999986</v>
      </c>
      <c r="BG27" s="42">
        <f t="shared" si="24"/>
        <v>77.873859999999993</v>
      </c>
      <c r="BH27" s="42">
        <f t="shared" si="25"/>
        <v>78.069439999999986</v>
      </c>
      <c r="BI27" s="42">
        <f t="shared" si="26"/>
        <v>79.176879999999997</v>
      </c>
      <c r="BJ27" s="42">
        <f t="shared" si="27"/>
        <v>78.856839999999991</v>
      </c>
      <c r="BK27" s="42">
        <f t="shared" si="28"/>
        <v>80.357979999999998</v>
      </c>
      <c r="BL27" s="42">
        <f t="shared" si="29"/>
        <v>79.748379999999997</v>
      </c>
      <c r="BM27" s="42">
        <f t="shared" si="30"/>
        <v>79.161639999999991</v>
      </c>
      <c r="BN27" s="42">
        <f t="shared" si="31"/>
        <v>78.986379999999997</v>
      </c>
      <c r="BO27" s="42">
        <f t="shared" si="32"/>
        <v>79.098140000000001</v>
      </c>
      <c r="BP27" s="42">
        <f t="shared" si="33"/>
        <v>77.746859999999998</v>
      </c>
      <c r="BQ27" s="42" t="e">
        <f>#REF!*25.4</f>
        <v>#REF!</v>
      </c>
    </row>
    <row r="28" spans="1:69">
      <c r="A28" s="1182" t="s">
        <v>651</v>
      </c>
      <c r="B28" s="1183"/>
      <c r="C28" s="147">
        <v>-2.9000000000000001E-2</v>
      </c>
      <c r="D28" s="156">
        <v>-3.1600000000000003E-2</v>
      </c>
      <c r="E28" s="156">
        <v>-1.41E-2</v>
      </c>
      <c r="F28" s="156">
        <v>-7.2700000000000001E-2</v>
      </c>
      <c r="G28" s="156">
        <v>-0.13600000000000001</v>
      </c>
      <c r="H28" s="156">
        <v>-0.1103</v>
      </c>
      <c r="I28" s="156">
        <v>-0.24690000000000001</v>
      </c>
      <c r="J28" s="156">
        <v>-0.2019</v>
      </c>
      <c r="K28" s="156">
        <v>-0.22989999999999999</v>
      </c>
      <c r="L28" s="156">
        <v>-0.221</v>
      </c>
      <c r="M28" s="156">
        <v>-0.25390000000000001</v>
      </c>
      <c r="N28" s="156">
        <v>-6.1400000000000003E-2</v>
      </c>
      <c r="O28" s="156">
        <v>-9.4700000000000006E-2</v>
      </c>
      <c r="P28" s="156">
        <v>-6.83E-2</v>
      </c>
      <c r="Q28" s="156">
        <v>-6.3200000000000006E-2</v>
      </c>
      <c r="R28" s="156">
        <v>-2.5999999999999999E-2</v>
      </c>
      <c r="S28" s="156">
        <v>-0.1636</v>
      </c>
      <c r="T28" s="156">
        <v>-0.2281</v>
      </c>
      <c r="U28" s="156">
        <v>-0.17480000000000001</v>
      </c>
      <c r="V28" s="156">
        <v>-0.10390000000000001</v>
      </c>
      <c r="W28" s="156">
        <v>-0.1132</v>
      </c>
      <c r="X28" s="156">
        <v>0</v>
      </c>
      <c r="Y28" s="156">
        <v>-0.12839999999999999</v>
      </c>
      <c r="Z28" s="156">
        <v>-6.6000000000000003E-2</v>
      </c>
      <c r="AA28" s="156">
        <v>-6.1899999999999997E-2</v>
      </c>
      <c r="AB28" s="156">
        <v>-0.1173</v>
      </c>
      <c r="AC28" s="156">
        <v>-0.1022</v>
      </c>
      <c r="AD28" s="156">
        <v>-2.81E-2</v>
      </c>
      <c r="AE28" s="156">
        <v>-9.0700000000000003E-2</v>
      </c>
      <c r="AF28" s="156">
        <v>-6.0000000000000001E-3</v>
      </c>
      <c r="AG28" s="156">
        <v>-0.15820000000000001</v>
      </c>
      <c r="AH28" s="156">
        <v>-0.11310000000000001</v>
      </c>
      <c r="AI28" s="156">
        <v>-4.2700000000000002E-2</v>
      </c>
      <c r="AJ28" s="41">
        <f t="shared" si="1"/>
        <v>-0.73660000000000003</v>
      </c>
      <c r="AK28" s="42">
        <f t="shared" si="2"/>
        <v>-0.80264000000000002</v>
      </c>
      <c r="AL28" s="42">
        <f t="shared" si="3"/>
        <v>-0.35813999999999996</v>
      </c>
      <c r="AM28" s="42">
        <f t="shared" si="4"/>
        <v>-1.8465799999999999</v>
      </c>
      <c r="AN28" s="42">
        <f t="shared" si="5"/>
        <v>-3.4544000000000001</v>
      </c>
      <c r="AO28" s="42">
        <f t="shared" si="6"/>
        <v>-2.8016199999999998</v>
      </c>
      <c r="AP28" s="42">
        <f t="shared" si="7"/>
        <v>-6.2712599999999998</v>
      </c>
      <c r="AQ28" s="42">
        <f t="shared" si="8"/>
        <v>-5.12826</v>
      </c>
      <c r="AR28" s="42">
        <f t="shared" si="9"/>
        <v>-5.8394599999999999</v>
      </c>
      <c r="AS28" s="42">
        <f t="shared" si="10"/>
        <v>-5.6133999999999995</v>
      </c>
      <c r="AT28" s="42">
        <f t="shared" si="11"/>
        <v>-6.4490600000000002</v>
      </c>
      <c r="AU28" s="42">
        <f t="shared" si="12"/>
        <v>-1.5595600000000001</v>
      </c>
      <c r="AV28" s="42">
        <f t="shared" si="13"/>
        <v>-2.4053800000000001</v>
      </c>
      <c r="AW28" s="42">
        <f t="shared" si="14"/>
        <v>-1.7348199999999998</v>
      </c>
      <c r="AX28" s="42">
        <f t="shared" si="15"/>
        <v>-1.60528</v>
      </c>
      <c r="AY28" s="42">
        <f t="shared" si="16"/>
        <v>-0.66039999999999999</v>
      </c>
      <c r="AZ28" s="42">
        <f t="shared" si="17"/>
        <v>-4.1554399999999996</v>
      </c>
      <c r="BA28" s="42">
        <f t="shared" si="18"/>
        <v>-5.7937399999999997</v>
      </c>
      <c r="BB28" s="42">
        <f t="shared" si="19"/>
        <v>-4.4399199999999999</v>
      </c>
      <c r="BC28" s="42">
        <f t="shared" si="20"/>
        <v>-2.6390600000000002</v>
      </c>
      <c r="BD28" s="42">
        <f t="shared" si="21"/>
        <v>-2.8752799999999996</v>
      </c>
      <c r="BE28" s="42">
        <f t="shared" si="22"/>
        <v>0</v>
      </c>
      <c r="BF28" s="42">
        <f t="shared" si="23"/>
        <v>-3.2613599999999994</v>
      </c>
      <c r="BG28" s="42">
        <f t="shared" si="24"/>
        <v>-1.6763999999999999</v>
      </c>
      <c r="BH28" s="42">
        <f t="shared" si="25"/>
        <v>-1.5722599999999998</v>
      </c>
      <c r="BI28" s="42">
        <f t="shared" si="26"/>
        <v>-2.9794199999999997</v>
      </c>
      <c r="BJ28" s="42">
        <f t="shared" si="27"/>
        <v>-2.5958799999999997</v>
      </c>
      <c r="BK28" s="42">
        <f t="shared" si="28"/>
        <v>-0.71373999999999993</v>
      </c>
      <c r="BL28" s="42">
        <f t="shared" si="29"/>
        <v>-2.3037800000000002</v>
      </c>
      <c r="BM28" s="42">
        <f t="shared" si="30"/>
        <v>-0.15240000000000001</v>
      </c>
      <c r="BN28" s="42">
        <f t="shared" si="31"/>
        <v>-4.0182799999999999</v>
      </c>
      <c r="BO28" s="42">
        <f t="shared" si="32"/>
        <v>-2.8727399999999998</v>
      </c>
      <c r="BP28" s="42">
        <f t="shared" si="33"/>
        <v>-1.0845799999999999</v>
      </c>
      <c r="BQ28" s="42" t="e">
        <f>#REF!*25.4</f>
        <v>#REF!</v>
      </c>
    </row>
    <row r="29" spans="1:69">
      <c r="A29" s="1182" t="s">
        <v>652</v>
      </c>
      <c r="B29" s="1183"/>
      <c r="C29" s="147">
        <v>3.1015000000000001</v>
      </c>
      <c r="D29" s="156">
        <v>3.0750999999999999</v>
      </c>
      <c r="E29" s="156">
        <v>3.0688</v>
      </c>
      <c r="F29" s="156">
        <v>3.0613000000000001</v>
      </c>
      <c r="G29" s="156">
        <v>3.0634999999999999</v>
      </c>
      <c r="H29" s="156">
        <v>3.0771999999999999</v>
      </c>
      <c r="I29" s="156">
        <v>3.0737999999999999</v>
      </c>
      <c r="J29" s="156">
        <v>3.0621999999999998</v>
      </c>
      <c r="K29" s="156">
        <v>3.0720999999999998</v>
      </c>
      <c r="L29" s="156">
        <v>3.0573000000000001</v>
      </c>
      <c r="M29" s="156">
        <v>3.1202999999999999</v>
      </c>
      <c r="N29" s="156">
        <v>3.0741999999999998</v>
      </c>
      <c r="O29" s="156">
        <v>3.0771999999999999</v>
      </c>
      <c r="P29" s="156">
        <v>3.0727000000000002</v>
      </c>
      <c r="Q29" s="156">
        <v>3.1276999999999999</v>
      </c>
      <c r="R29" s="156">
        <v>3.1316000000000002</v>
      </c>
      <c r="S29" s="156">
        <v>3.1297999999999999</v>
      </c>
      <c r="T29" s="156">
        <v>3.1271</v>
      </c>
      <c r="U29" s="156">
        <v>3.1345999999999998</v>
      </c>
      <c r="V29" s="156">
        <v>3.133</v>
      </c>
      <c r="W29" s="156">
        <v>3.0756999999999999</v>
      </c>
      <c r="X29" s="156">
        <v>3.0758999999999999</v>
      </c>
      <c r="Y29" s="156">
        <v>3.1006</v>
      </c>
      <c r="Z29" s="156">
        <v>3.0627</v>
      </c>
      <c r="AA29" s="156">
        <v>3.0630999999999999</v>
      </c>
      <c r="AB29" s="156">
        <v>3.1223000000000001</v>
      </c>
      <c r="AC29" s="156">
        <v>3.1126</v>
      </c>
      <c r="AD29" s="156">
        <v>3.1486999999999998</v>
      </c>
      <c r="AE29" s="156">
        <v>3.1351</v>
      </c>
      <c r="AF29" s="156">
        <v>3.1194000000000002</v>
      </c>
      <c r="AG29" s="156">
        <v>3.1073</v>
      </c>
      <c r="AH29" s="156">
        <v>3.1231</v>
      </c>
      <c r="AI29" s="156">
        <v>3.0709</v>
      </c>
      <c r="AJ29" s="41">
        <f t="shared" si="1"/>
        <v>78.778099999999995</v>
      </c>
      <c r="AK29" s="42">
        <f t="shared" si="2"/>
        <v>78.10754</v>
      </c>
      <c r="AL29" s="42">
        <f t="shared" si="3"/>
        <v>77.947519999999997</v>
      </c>
      <c r="AM29" s="42">
        <f t="shared" si="4"/>
        <v>77.757019999999997</v>
      </c>
      <c r="AN29" s="42">
        <f t="shared" si="5"/>
        <v>77.812899999999999</v>
      </c>
      <c r="AO29" s="42">
        <f t="shared" si="6"/>
        <v>78.160879999999992</v>
      </c>
      <c r="AP29" s="42">
        <f t="shared" si="7"/>
        <v>78.074519999999993</v>
      </c>
      <c r="AQ29" s="42">
        <f t="shared" si="8"/>
        <v>77.779879999999991</v>
      </c>
      <c r="AR29" s="42">
        <f t="shared" si="9"/>
        <v>78.031339999999986</v>
      </c>
      <c r="AS29" s="42">
        <f t="shared" si="10"/>
        <v>77.655419999999992</v>
      </c>
      <c r="AT29" s="42">
        <f t="shared" si="11"/>
        <v>79.255619999999993</v>
      </c>
      <c r="AU29" s="42">
        <f t="shared" si="12"/>
        <v>78.084679999999992</v>
      </c>
      <c r="AV29" s="42">
        <f t="shared" si="13"/>
        <v>78.160879999999992</v>
      </c>
      <c r="AW29" s="42">
        <f t="shared" si="14"/>
        <v>78.046580000000006</v>
      </c>
      <c r="AX29" s="42">
        <f t="shared" si="15"/>
        <v>79.443579999999997</v>
      </c>
      <c r="AY29" s="42">
        <f t="shared" si="16"/>
        <v>79.542640000000006</v>
      </c>
      <c r="AZ29" s="42">
        <f t="shared" si="17"/>
        <v>79.496919999999989</v>
      </c>
      <c r="BA29" s="42">
        <f t="shared" si="18"/>
        <v>79.428339999999992</v>
      </c>
      <c r="BB29" s="42">
        <f t="shared" si="19"/>
        <v>79.618839999999992</v>
      </c>
      <c r="BC29" s="42">
        <f t="shared" si="20"/>
        <v>79.578199999999995</v>
      </c>
      <c r="BD29" s="42">
        <f t="shared" si="21"/>
        <v>78.122779999999992</v>
      </c>
      <c r="BE29" s="42">
        <f t="shared" si="22"/>
        <v>78.127859999999998</v>
      </c>
      <c r="BF29" s="42">
        <f t="shared" si="23"/>
        <v>78.755240000000001</v>
      </c>
      <c r="BG29" s="42">
        <f t="shared" si="24"/>
        <v>77.792580000000001</v>
      </c>
      <c r="BH29" s="42">
        <f t="shared" si="25"/>
        <v>77.80274</v>
      </c>
      <c r="BI29" s="42">
        <f t="shared" si="26"/>
        <v>79.306420000000003</v>
      </c>
      <c r="BJ29" s="42">
        <f t="shared" si="27"/>
        <v>79.060040000000001</v>
      </c>
      <c r="BK29" s="42">
        <f t="shared" si="28"/>
        <v>79.976979999999998</v>
      </c>
      <c r="BL29" s="42">
        <f t="shared" si="29"/>
        <v>79.631540000000001</v>
      </c>
      <c r="BM29" s="42">
        <f t="shared" si="30"/>
        <v>79.232759999999999</v>
      </c>
      <c r="BN29" s="42">
        <f t="shared" si="31"/>
        <v>78.925419999999988</v>
      </c>
      <c r="BO29" s="42">
        <f t="shared" si="32"/>
        <v>79.326740000000001</v>
      </c>
      <c r="BP29" s="42">
        <f t="shared" si="33"/>
        <v>78.000859999999989</v>
      </c>
      <c r="BQ29" s="42" t="e">
        <f>#REF!*25.4</f>
        <v>#REF!</v>
      </c>
    </row>
    <row r="30" spans="1:69">
      <c r="A30" s="1182" t="s">
        <v>620</v>
      </c>
      <c r="B30" s="1183"/>
      <c r="C30" s="149">
        <v>1.8</v>
      </c>
      <c r="D30" s="157">
        <v>1.8</v>
      </c>
      <c r="E30" s="157">
        <v>1.8</v>
      </c>
      <c r="F30" s="157">
        <v>1.8</v>
      </c>
      <c r="G30" s="157">
        <v>1.8</v>
      </c>
      <c r="H30" s="157">
        <v>1.8</v>
      </c>
      <c r="I30" s="157">
        <v>1.8</v>
      </c>
      <c r="J30" s="157">
        <v>1.8</v>
      </c>
      <c r="K30" s="157">
        <v>1.8</v>
      </c>
      <c r="L30" s="157">
        <v>1.8</v>
      </c>
      <c r="M30" s="157">
        <v>1.8</v>
      </c>
      <c r="N30" s="157">
        <v>1.8</v>
      </c>
      <c r="O30" s="157">
        <v>1.8</v>
      </c>
      <c r="P30" s="157">
        <v>1.8</v>
      </c>
      <c r="Q30" s="157">
        <v>1.8</v>
      </c>
      <c r="R30" s="157">
        <v>1.85</v>
      </c>
      <c r="S30" s="157">
        <v>1.8</v>
      </c>
      <c r="T30" s="157">
        <v>1.8</v>
      </c>
      <c r="U30" s="157">
        <v>1.8</v>
      </c>
      <c r="V30" s="157">
        <v>1.8</v>
      </c>
      <c r="W30" s="157">
        <v>1.8</v>
      </c>
      <c r="X30" s="157">
        <v>1.75</v>
      </c>
      <c r="Y30" s="157">
        <v>1.8</v>
      </c>
      <c r="Z30" s="157">
        <v>1.8</v>
      </c>
      <c r="AA30" s="157">
        <v>1.75</v>
      </c>
      <c r="AB30" s="157">
        <v>1.8</v>
      </c>
      <c r="AC30" s="157">
        <v>1.8</v>
      </c>
      <c r="AD30" s="157">
        <v>1.8</v>
      </c>
      <c r="AE30" s="157">
        <v>1.8</v>
      </c>
      <c r="AF30" s="157">
        <v>1.8</v>
      </c>
      <c r="AG30" s="157">
        <v>1.8</v>
      </c>
      <c r="AH30" s="157">
        <v>1.8</v>
      </c>
      <c r="AI30" s="157"/>
      <c r="AJ30" s="41">
        <f t="shared" ref="AJ30:BO30" si="34">C30</f>
        <v>1.8</v>
      </c>
      <c r="AK30" s="42">
        <f t="shared" si="34"/>
        <v>1.8</v>
      </c>
      <c r="AL30" s="42">
        <f t="shared" si="34"/>
        <v>1.8</v>
      </c>
      <c r="AM30" s="42">
        <f t="shared" si="34"/>
        <v>1.8</v>
      </c>
      <c r="AN30" s="42">
        <f t="shared" si="34"/>
        <v>1.8</v>
      </c>
      <c r="AO30" s="42">
        <f t="shared" si="34"/>
        <v>1.8</v>
      </c>
      <c r="AP30" s="42">
        <f t="shared" si="34"/>
        <v>1.8</v>
      </c>
      <c r="AQ30" s="42">
        <f t="shared" si="34"/>
        <v>1.8</v>
      </c>
      <c r="AR30" s="42">
        <f t="shared" si="34"/>
        <v>1.8</v>
      </c>
      <c r="AS30" s="42">
        <f t="shared" si="34"/>
        <v>1.8</v>
      </c>
      <c r="AT30" s="42">
        <f t="shared" si="34"/>
        <v>1.8</v>
      </c>
      <c r="AU30" s="42">
        <f t="shared" si="34"/>
        <v>1.8</v>
      </c>
      <c r="AV30" s="42">
        <f t="shared" si="34"/>
        <v>1.8</v>
      </c>
      <c r="AW30" s="42">
        <f t="shared" si="34"/>
        <v>1.8</v>
      </c>
      <c r="AX30" s="42">
        <f t="shared" si="34"/>
        <v>1.8</v>
      </c>
      <c r="AY30" s="42">
        <f t="shared" si="34"/>
        <v>1.85</v>
      </c>
      <c r="AZ30" s="42">
        <f t="shared" si="34"/>
        <v>1.8</v>
      </c>
      <c r="BA30" s="42">
        <f t="shared" si="34"/>
        <v>1.8</v>
      </c>
      <c r="BB30" s="42">
        <f t="shared" si="34"/>
        <v>1.8</v>
      </c>
      <c r="BC30" s="42">
        <f t="shared" si="34"/>
        <v>1.8</v>
      </c>
      <c r="BD30" s="42">
        <f t="shared" si="34"/>
        <v>1.8</v>
      </c>
      <c r="BE30" s="42">
        <f t="shared" si="34"/>
        <v>1.75</v>
      </c>
      <c r="BF30" s="42">
        <f t="shared" si="34"/>
        <v>1.8</v>
      </c>
      <c r="BG30" s="42">
        <f t="shared" si="34"/>
        <v>1.8</v>
      </c>
      <c r="BH30" s="42">
        <f t="shared" si="34"/>
        <v>1.75</v>
      </c>
      <c r="BI30" s="42">
        <f t="shared" si="34"/>
        <v>1.8</v>
      </c>
      <c r="BJ30" s="42">
        <f t="shared" si="34"/>
        <v>1.8</v>
      </c>
      <c r="BK30" s="42">
        <f t="shared" si="34"/>
        <v>1.8</v>
      </c>
      <c r="BL30" s="42">
        <f t="shared" si="34"/>
        <v>1.8</v>
      </c>
      <c r="BM30" s="42">
        <f t="shared" si="34"/>
        <v>1.8</v>
      </c>
      <c r="BN30" s="42">
        <f t="shared" si="34"/>
        <v>1.8</v>
      </c>
      <c r="BO30" s="42">
        <f t="shared" si="34"/>
        <v>1.8</v>
      </c>
      <c r="BP30" s="42">
        <f>AI30</f>
        <v>0</v>
      </c>
      <c r="BQ30" s="42" t="e">
        <f>#REF!</f>
        <v>#REF!</v>
      </c>
    </row>
    <row r="31" spans="1:69">
      <c r="A31" s="1182" t="s">
        <v>647</v>
      </c>
      <c r="B31" s="1183"/>
      <c r="C31" s="147">
        <v>3.0910000000000002</v>
      </c>
      <c r="D31" s="156">
        <v>3.0716999999999999</v>
      </c>
      <c r="E31" s="156">
        <v>3.0562</v>
      </c>
      <c r="F31" s="156">
        <v>3.0653000000000001</v>
      </c>
      <c r="G31" s="156">
        <v>3.0813000000000001</v>
      </c>
      <c r="H31" s="156">
        <v>3.0682</v>
      </c>
      <c r="I31" s="156">
        <v>3.0731999999999999</v>
      </c>
      <c r="J31" s="156">
        <v>3.0670999999999999</v>
      </c>
      <c r="K31" s="156">
        <v>3.0657000000000001</v>
      </c>
      <c r="L31" s="156">
        <v>3.0581</v>
      </c>
      <c r="M31" s="156">
        <v>3.1274999999999999</v>
      </c>
      <c r="N31" s="156">
        <v>3.0726</v>
      </c>
      <c r="O31" s="156">
        <v>3.0674999999999999</v>
      </c>
      <c r="P31" s="156">
        <v>3.0749</v>
      </c>
      <c r="Q31" s="156">
        <v>3.1238999999999999</v>
      </c>
      <c r="R31" s="156">
        <v>3.1288999999999998</v>
      </c>
      <c r="S31" s="156">
        <v>3.1263000000000001</v>
      </c>
      <c r="T31" s="156">
        <v>3.1276000000000002</v>
      </c>
      <c r="U31" s="156">
        <v>3.1183000000000001</v>
      </c>
      <c r="V31" s="156">
        <v>3.1391</v>
      </c>
      <c r="W31" s="156">
        <v>3.0684</v>
      </c>
      <c r="X31" s="156">
        <v>3.0712000000000002</v>
      </c>
      <c r="Y31" s="156">
        <v>3.0480999999999998</v>
      </c>
      <c r="Z31" s="156">
        <v>3.0674000000000001</v>
      </c>
      <c r="AA31" s="156">
        <v>3.0750999999999999</v>
      </c>
      <c r="AB31" s="156">
        <v>3.1286999999999998</v>
      </c>
      <c r="AC31" s="156">
        <v>3.1105</v>
      </c>
      <c r="AD31" s="156">
        <v>3.1526000000000001</v>
      </c>
      <c r="AE31" s="156">
        <v>3.1343999999999999</v>
      </c>
      <c r="AF31" s="156">
        <v>3.1118000000000001</v>
      </c>
      <c r="AG31" s="156">
        <v>3.0992999999999999</v>
      </c>
      <c r="AH31" s="156">
        <v>3.1217999999999999</v>
      </c>
      <c r="AI31" s="156">
        <v>3.0537999999999998</v>
      </c>
      <c r="AJ31" s="41">
        <f t="shared" ref="AJ31:BO31" si="35">C31*25.4</f>
        <v>78.511399999999995</v>
      </c>
      <c r="AK31" s="42">
        <f t="shared" si="35"/>
        <v>78.021179999999987</v>
      </c>
      <c r="AL31" s="42">
        <f t="shared" si="35"/>
        <v>77.627479999999991</v>
      </c>
      <c r="AM31" s="42">
        <f t="shared" si="35"/>
        <v>77.858620000000002</v>
      </c>
      <c r="AN31" s="42">
        <f t="shared" si="35"/>
        <v>78.265019999999993</v>
      </c>
      <c r="AO31" s="42">
        <f t="shared" si="35"/>
        <v>77.932279999999992</v>
      </c>
      <c r="AP31" s="42">
        <f t="shared" si="35"/>
        <v>78.059279999999987</v>
      </c>
      <c r="AQ31" s="42">
        <f t="shared" si="35"/>
        <v>77.904339999999991</v>
      </c>
      <c r="AR31" s="42">
        <f t="shared" si="35"/>
        <v>77.868780000000001</v>
      </c>
      <c r="AS31" s="42">
        <f t="shared" si="35"/>
        <v>77.67573999999999</v>
      </c>
      <c r="AT31" s="42">
        <f t="shared" si="35"/>
        <v>79.438499999999991</v>
      </c>
      <c r="AU31" s="42">
        <f t="shared" si="35"/>
        <v>78.044039999999995</v>
      </c>
      <c r="AV31" s="42">
        <f t="shared" si="35"/>
        <v>77.91449999999999</v>
      </c>
      <c r="AW31" s="42">
        <f t="shared" si="35"/>
        <v>78.102459999999994</v>
      </c>
      <c r="AX31" s="42">
        <f t="shared" si="35"/>
        <v>79.347059999999999</v>
      </c>
      <c r="AY31" s="42">
        <f t="shared" si="35"/>
        <v>79.474059999999994</v>
      </c>
      <c r="AZ31" s="42">
        <f t="shared" si="35"/>
        <v>79.408019999999993</v>
      </c>
      <c r="BA31" s="42">
        <f t="shared" si="35"/>
        <v>79.441040000000001</v>
      </c>
      <c r="BB31" s="42">
        <f t="shared" si="35"/>
        <v>79.204819999999998</v>
      </c>
      <c r="BC31" s="42">
        <f t="shared" si="35"/>
        <v>79.733139999999992</v>
      </c>
      <c r="BD31" s="42">
        <f t="shared" si="35"/>
        <v>77.937359999999998</v>
      </c>
      <c r="BE31" s="42">
        <f t="shared" si="35"/>
        <v>78.008480000000006</v>
      </c>
      <c r="BF31" s="42">
        <f t="shared" si="35"/>
        <v>77.421739999999986</v>
      </c>
      <c r="BG31" s="42">
        <f t="shared" si="35"/>
        <v>77.911959999999993</v>
      </c>
      <c r="BH31" s="42">
        <f t="shared" si="35"/>
        <v>78.10754</v>
      </c>
      <c r="BI31" s="42">
        <f t="shared" si="35"/>
        <v>79.468979999999988</v>
      </c>
      <c r="BJ31" s="42">
        <f t="shared" si="35"/>
        <v>79.006699999999995</v>
      </c>
      <c r="BK31" s="42">
        <f t="shared" si="35"/>
        <v>80.076039999999992</v>
      </c>
      <c r="BL31" s="42">
        <f t="shared" si="35"/>
        <v>79.613759999999985</v>
      </c>
      <c r="BM31" s="42">
        <f t="shared" si="35"/>
        <v>79.039720000000003</v>
      </c>
      <c r="BN31" s="42">
        <f t="shared" si="35"/>
        <v>78.722219999999993</v>
      </c>
      <c r="BO31" s="42">
        <f t="shared" si="35"/>
        <v>79.293719999999993</v>
      </c>
      <c r="BP31" s="42">
        <f>AI31*25.4</f>
        <v>77.566519999999997</v>
      </c>
      <c r="BQ31" s="42" t="e">
        <f>#REF!*25.4</f>
        <v>#REF!</v>
      </c>
    </row>
    <row r="32" spans="1:69" ht="13" thickBot="1">
      <c r="A32" s="1228" t="s">
        <v>624</v>
      </c>
      <c r="B32" s="1229"/>
      <c r="C32" s="150">
        <v>8.6</v>
      </c>
      <c r="D32" s="158">
        <v>8.6</v>
      </c>
      <c r="E32" s="158">
        <v>8.6</v>
      </c>
      <c r="F32" s="158">
        <v>8.6</v>
      </c>
      <c r="G32" s="158">
        <v>8.5</v>
      </c>
      <c r="H32" s="158">
        <v>8.5</v>
      </c>
      <c r="I32" s="158">
        <v>8.5</v>
      </c>
      <c r="J32" s="158">
        <v>8.5</v>
      </c>
      <c r="K32" s="158">
        <v>8.4</v>
      </c>
      <c r="L32" s="158">
        <v>8.4</v>
      </c>
      <c r="M32" s="158">
        <v>8.4</v>
      </c>
      <c r="N32" s="158">
        <v>8.5</v>
      </c>
      <c r="O32" s="158">
        <v>8.5</v>
      </c>
      <c r="P32" s="158">
        <v>8.5</v>
      </c>
      <c r="Q32" s="158">
        <v>8.6</v>
      </c>
      <c r="R32" s="158">
        <v>8.5</v>
      </c>
      <c r="S32" s="158">
        <v>8.4</v>
      </c>
      <c r="T32" s="158">
        <v>8.4</v>
      </c>
      <c r="U32" s="158">
        <v>8.4</v>
      </c>
      <c r="V32" s="158">
        <v>8.6</v>
      </c>
      <c r="W32" s="158">
        <v>8.5</v>
      </c>
      <c r="X32" s="158">
        <v>8.5</v>
      </c>
      <c r="Y32" s="158">
        <v>8.5</v>
      </c>
      <c r="Z32" s="158">
        <v>8.5</v>
      </c>
      <c r="AA32" s="158">
        <v>8.5</v>
      </c>
      <c r="AB32" s="158">
        <v>8.4</v>
      </c>
      <c r="AC32" s="158">
        <v>8.5</v>
      </c>
      <c r="AD32" s="158">
        <v>8.5</v>
      </c>
      <c r="AE32" s="158">
        <v>8.5</v>
      </c>
      <c r="AF32" s="158">
        <v>8.5</v>
      </c>
      <c r="AG32" s="158">
        <v>8.5</v>
      </c>
      <c r="AH32" s="158">
        <v>8.5</v>
      </c>
      <c r="AI32" s="122"/>
      <c r="AJ32" s="44">
        <f t="shared" ref="AJ32:BO32" si="36">C32</f>
        <v>8.6</v>
      </c>
      <c r="AK32" s="45">
        <f t="shared" si="36"/>
        <v>8.6</v>
      </c>
      <c r="AL32" s="45">
        <f t="shared" si="36"/>
        <v>8.6</v>
      </c>
      <c r="AM32" s="45">
        <f t="shared" si="36"/>
        <v>8.6</v>
      </c>
      <c r="AN32" s="45">
        <f t="shared" si="36"/>
        <v>8.5</v>
      </c>
      <c r="AO32" s="45">
        <f t="shared" si="36"/>
        <v>8.5</v>
      </c>
      <c r="AP32" s="45">
        <f t="shared" si="36"/>
        <v>8.5</v>
      </c>
      <c r="AQ32" s="45">
        <f t="shared" si="36"/>
        <v>8.5</v>
      </c>
      <c r="AR32" s="45">
        <f t="shared" si="36"/>
        <v>8.4</v>
      </c>
      <c r="AS32" s="45">
        <f t="shared" si="36"/>
        <v>8.4</v>
      </c>
      <c r="AT32" s="45">
        <f t="shared" si="36"/>
        <v>8.4</v>
      </c>
      <c r="AU32" s="45">
        <f t="shared" si="36"/>
        <v>8.5</v>
      </c>
      <c r="AV32" s="45">
        <f t="shared" si="36"/>
        <v>8.5</v>
      </c>
      <c r="AW32" s="45">
        <f t="shared" si="36"/>
        <v>8.5</v>
      </c>
      <c r="AX32" s="45">
        <f t="shared" si="36"/>
        <v>8.6</v>
      </c>
      <c r="AY32" s="45">
        <f t="shared" si="36"/>
        <v>8.5</v>
      </c>
      <c r="AZ32" s="45">
        <f t="shared" si="36"/>
        <v>8.4</v>
      </c>
      <c r="BA32" s="45">
        <f t="shared" si="36"/>
        <v>8.4</v>
      </c>
      <c r="BB32" s="45">
        <f t="shared" si="36"/>
        <v>8.4</v>
      </c>
      <c r="BC32" s="45">
        <f t="shared" si="36"/>
        <v>8.6</v>
      </c>
      <c r="BD32" s="45">
        <f t="shared" si="36"/>
        <v>8.5</v>
      </c>
      <c r="BE32" s="45">
        <f t="shared" si="36"/>
        <v>8.5</v>
      </c>
      <c r="BF32" s="45">
        <f t="shared" si="36"/>
        <v>8.5</v>
      </c>
      <c r="BG32" s="45">
        <f t="shared" si="36"/>
        <v>8.5</v>
      </c>
      <c r="BH32" s="45">
        <f t="shared" si="36"/>
        <v>8.5</v>
      </c>
      <c r="BI32" s="45">
        <f t="shared" si="36"/>
        <v>8.4</v>
      </c>
      <c r="BJ32" s="45">
        <f t="shared" si="36"/>
        <v>8.5</v>
      </c>
      <c r="BK32" s="45">
        <f t="shared" si="36"/>
        <v>8.5</v>
      </c>
      <c r="BL32" s="45">
        <f t="shared" si="36"/>
        <v>8.5</v>
      </c>
      <c r="BM32" s="45">
        <f t="shared" si="36"/>
        <v>8.5</v>
      </c>
      <c r="BN32" s="45">
        <f t="shared" si="36"/>
        <v>8.5</v>
      </c>
      <c r="BO32" s="45">
        <f t="shared" si="36"/>
        <v>8.5</v>
      </c>
      <c r="BP32" s="45">
        <f>AI32</f>
        <v>0</v>
      </c>
      <c r="BQ32" s="45" t="e">
        <f>#REF!</f>
        <v>#REF!</v>
      </c>
    </row>
    <row r="33" spans="1:70" s="33" customFormat="1" ht="13" thickBot="1">
      <c r="A33" s="387"/>
      <c r="B33" s="388"/>
      <c r="C33" s="448"/>
      <c r="D33" s="449"/>
      <c r="E33" s="449"/>
      <c r="F33" s="449"/>
      <c r="G33" s="449"/>
      <c r="H33" s="449"/>
      <c r="I33" s="449"/>
      <c r="J33" s="449"/>
      <c r="K33" s="449"/>
      <c r="L33" s="449"/>
      <c r="M33" s="449"/>
      <c r="N33" s="449"/>
      <c r="O33" s="449"/>
      <c r="P33" s="449"/>
      <c r="Q33" s="449"/>
      <c r="R33" s="449"/>
      <c r="S33" s="449"/>
      <c r="T33" s="449"/>
      <c r="U33" s="449"/>
      <c r="V33" s="449"/>
      <c r="W33" s="449"/>
      <c r="X33" s="449"/>
      <c r="Y33" s="449"/>
      <c r="Z33" s="449"/>
      <c r="AA33" s="449"/>
      <c r="AB33" s="449"/>
      <c r="AC33" s="449"/>
      <c r="AD33" s="449"/>
      <c r="AE33" s="449"/>
      <c r="AF33" s="449"/>
      <c r="AG33" s="449"/>
      <c r="AH33" s="449"/>
      <c r="AI33" s="449"/>
      <c r="AJ33" s="450"/>
      <c r="AK33" s="451"/>
      <c r="AL33" s="451"/>
      <c r="AM33" s="451"/>
      <c r="AN33" s="451"/>
      <c r="AO33" s="451"/>
      <c r="AP33" s="451"/>
      <c r="AQ33" s="451"/>
      <c r="AR33" s="451"/>
      <c r="AS33" s="451"/>
      <c r="AT33" s="451"/>
      <c r="AU33" s="451"/>
      <c r="AV33" s="451"/>
      <c r="AW33" s="451"/>
      <c r="AX33" s="451"/>
      <c r="AY33" s="451"/>
      <c r="AZ33" s="451"/>
      <c r="BA33" s="451"/>
      <c r="BB33" s="451"/>
      <c r="BC33" s="451"/>
      <c r="BD33" s="451"/>
      <c r="BE33" s="451"/>
      <c r="BF33" s="451"/>
      <c r="BG33" s="451"/>
      <c r="BH33" s="451"/>
      <c r="BI33" s="451"/>
      <c r="BJ33" s="451"/>
      <c r="BK33" s="451"/>
      <c r="BL33" s="451"/>
      <c r="BM33" s="451"/>
      <c r="BN33" s="451"/>
      <c r="BO33" s="451"/>
      <c r="BP33" s="451"/>
      <c r="BQ33" s="452"/>
    </row>
    <row r="34" spans="1:70">
      <c r="A34" s="1207" t="s">
        <v>623</v>
      </c>
      <c r="B34" s="1230"/>
      <c r="C34" s="47">
        <f>ABS(C25-AVERAGE(C26,C28))</f>
        <v>3.1204500000000004</v>
      </c>
      <c r="D34" s="47">
        <f t="shared" ref="D34:AI34" si="37">ABS(D25-AVERAGE(D26,D28))</f>
        <v>3.1021000000000001</v>
      </c>
      <c r="E34" s="47">
        <f t="shared" si="37"/>
        <v>3.0716000000000001</v>
      </c>
      <c r="F34" s="47">
        <f t="shared" si="37"/>
        <v>3.1406000000000001</v>
      </c>
      <c r="G34" s="47">
        <f t="shared" si="37"/>
        <v>3.2099000000000002</v>
      </c>
      <c r="H34" s="47">
        <f t="shared" si="37"/>
        <v>3.2186500000000002</v>
      </c>
      <c r="I34" s="47">
        <f t="shared" si="37"/>
        <v>3.3208500000000001</v>
      </c>
      <c r="J34" s="47">
        <f t="shared" si="37"/>
        <v>3.2761999999999998</v>
      </c>
      <c r="K34" s="47">
        <f t="shared" si="37"/>
        <v>3.2933500000000002</v>
      </c>
      <c r="L34" s="47">
        <f t="shared" si="37"/>
        <v>3.2878500000000002</v>
      </c>
      <c r="M34" s="47">
        <f t="shared" si="37"/>
        <v>3.38435</v>
      </c>
      <c r="N34" s="47">
        <f t="shared" si="37"/>
        <v>3.1341000000000001</v>
      </c>
      <c r="O34" s="47">
        <f t="shared" si="37"/>
        <v>3.1547000000000001</v>
      </c>
      <c r="P34" s="47">
        <f t="shared" si="37"/>
        <v>3.1112500000000001</v>
      </c>
      <c r="Q34" s="47">
        <f t="shared" si="37"/>
        <v>3.1753999999999998</v>
      </c>
      <c r="R34" s="47">
        <f t="shared" si="37"/>
        <v>3.1823499999999996</v>
      </c>
      <c r="S34" s="47">
        <f t="shared" si="37"/>
        <v>3.2926000000000002</v>
      </c>
      <c r="T34" s="47">
        <f t="shared" si="37"/>
        <v>3.35365</v>
      </c>
      <c r="U34" s="47">
        <f t="shared" si="37"/>
        <v>3.2922500000000001</v>
      </c>
      <c r="V34" s="47">
        <f t="shared" si="37"/>
        <v>3.2439499999999999</v>
      </c>
      <c r="W34" s="47">
        <f t="shared" si="37"/>
        <v>3.1839</v>
      </c>
      <c r="X34" s="47">
        <f t="shared" si="37"/>
        <v>3.0721500000000002</v>
      </c>
      <c r="Y34" s="47">
        <f t="shared" si="37"/>
        <v>3.1784999999999997</v>
      </c>
      <c r="Z34" s="47">
        <f t="shared" si="37"/>
        <v>3.1369500000000001</v>
      </c>
      <c r="AA34" s="47">
        <f t="shared" si="37"/>
        <v>3.1347</v>
      </c>
      <c r="AB34" s="47">
        <f t="shared" si="37"/>
        <v>3.2469999999999999</v>
      </c>
      <c r="AC34" s="47">
        <f t="shared" si="37"/>
        <v>3.2164000000000001</v>
      </c>
      <c r="AD34" s="47">
        <f t="shared" si="37"/>
        <v>3.1752500000000001</v>
      </c>
      <c r="AE34" s="47">
        <f t="shared" si="37"/>
        <v>3.2291499999999997</v>
      </c>
      <c r="AF34" s="47">
        <f t="shared" si="37"/>
        <v>3.1154999999999999</v>
      </c>
      <c r="AG34" s="47">
        <f t="shared" si="37"/>
        <v>3.2593000000000001</v>
      </c>
      <c r="AH34" s="47">
        <f t="shared" si="37"/>
        <v>3.2334000000000001</v>
      </c>
      <c r="AI34" s="47">
        <f t="shared" si="37"/>
        <v>3.0949499999999999</v>
      </c>
      <c r="AJ34" s="84">
        <f t="shared" ref="AJ34:AS38" si="38">C34*25.4</f>
        <v>79.259430000000009</v>
      </c>
      <c r="AK34" s="48">
        <f t="shared" si="38"/>
        <v>78.793340000000001</v>
      </c>
      <c r="AL34" s="48">
        <f t="shared" si="38"/>
        <v>78.018640000000005</v>
      </c>
      <c r="AM34" s="48">
        <f t="shared" si="38"/>
        <v>79.771239999999992</v>
      </c>
      <c r="AN34" s="48">
        <f t="shared" si="38"/>
        <v>81.531459999999996</v>
      </c>
      <c r="AO34" s="48">
        <f t="shared" si="38"/>
        <v>81.753709999999998</v>
      </c>
      <c r="AP34" s="48">
        <f t="shared" si="38"/>
        <v>84.349589999999992</v>
      </c>
      <c r="AQ34" s="48">
        <f t="shared" si="38"/>
        <v>83.215479999999985</v>
      </c>
      <c r="AR34" s="48">
        <f t="shared" si="38"/>
        <v>83.651089999999996</v>
      </c>
      <c r="AS34" s="48">
        <f t="shared" si="38"/>
        <v>83.511390000000006</v>
      </c>
      <c r="AT34" s="48">
        <f t="shared" ref="AT34:BC38" si="39">M34*25.4</f>
        <v>85.962489999999988</v>
      </c>
      <c r="AU34" s="48">
        <f t="shared" si="39"/>
        <v>79.606139999999996</v>
      </c>
      <c r="AV34" s="48">
        <f t="shared" si="39"/>
        <v>80.129379999999998</v>
      </c>
      <c r="AW34" s="48">
        <f t="shared" si="39"/>
        <v>79.025750000000002</v>
      </c>
      <c r="AX34" s="48">
        <f t="shared" si="39"/>
        <v>80.655159999999995</v>
      </c>
      <c r="AY34" s="48">
        <f t="shared" si="39"/>
        <v>80.831689999999981</v>
      </c>
      <c r="AZ34" s="48">
        <f t="shared" si="39"/>
        <v>83.632040000000003</v>
      </c>
      <c r="BA34" s="48">
        <f t="shared" si="39"/>
        <v>85.18271</v>
      </c>
      <c r="BB34" s="48">
        <f t="shared" si="39"/>
        <v>83.623149999999995</v>
      </c>
      <c r="BC34" s="48">
        <f t="shared" si="39"/>
        <v>82.396329999999992</v>
      </c>
      <c r="BD34" s="48">
        <f t="shared" ref="BD34:BM38" si="40">W34*25.4</f>
        <v>80.87106</v>
      </c>
      <c r="BE34" s="48">
        <f t="shared" si="40"/>
        <v>78.032610000000005</v>
      </c>
      <c r="BF34" s="48">
        <f t="shared" si="40"/>
        <v>80.733899999999991</v>
      </c>
      <c r="BG34" s="48">
        <f t="shared" si="40"/>
        <v>79.678529999999995</v>
      </c>
      <c r="BH34" s="48">
        <f t="shared" si="40"/>
        <v>79.621380000000002</v>
      </c>
      <c r="BI34" s="48">
        <f t="shared" si="40"/>
        <v>82.473799999999997</v>
      </c>
      <c r="BJ34" s="48">
        <f t="shared" si="40"/>
        <v>81.696560000000005</v>
      </c>
      <c r="BK34" s="48">
        <f t="shared" si="40"/>
        <v>80.651349999999994</v>
      </c>
      <c r="BL34" s="48">
        <f t="shared" si="40"/>
        <v>82.020409999999984</v>
      </c>
      <c r="BM34" s="48">
        <f t="shared" si="40"/>
        <v>79.13369999999999</v>
      </c>
      <c r="BN34" s="48">
        <f t="shared" ref="BN34:BO38" si="41">AG34*25.4</f>
        <v>82.78622</v>
      </c>
      <c r="BO34" s="48">
        <f t="shared" si="41"/>
        <v>82.128360000000001</v>
      </c>
      <c r="BP34" s="48">
        <f>AI34*25.4</f>
        <v>78.611729999999994</v>
      </c>
      <c r="BQ34" s="48" t="e">
        <f>#REF!*25.4</f>
        <v>#REF!</v>
      </c>
    </row>
    <row r="35" spans="1:70">
      <c r="A35" s="1182" t="s">
        <v>460</v>
      </c>
      <c r="B35" s="1186"/>
      <c r="C35" s="50">
        <f>C25-C27</f>
        <v>-1.4499999999999957E-2</v>
      </c>
      <c r="D35" s="50">
        <f t="shared" ref="D35:AI35" si="42">D25-D27</f>
        <v>1.0999999999996568E-3</v>
      </c>
      <c r="E35" s="50">
        <f t="shared" si="42"/>
        <v>3.2000000000000917E-3</v>
      </c>
      <c r="F35" s="50">
        <f t="shared" si="42"/>
        <v>-1.1999999999998678E-3</v>
      </c>
      <c r="G35" s="50">
        <f t="shared" si="42"/>
        <v>1.130000000000031E-2</v>
      </c>
      <c r="H35" s="50">
        <f t="shared" si="42"/>
        <v>-1.0299999999999976E-2</v>
      </c>
      <c r="I35" s="50">
        <f t="shared" si="42"/>
        <v>-9.0000000000012292E-4</v>
      </c>
      <c r="J35" s="50">
        <f t="shared" si="42"/>
        <v>7.0999999999998842E-3</v>
      </c>
      <c r="K35" s="50">
        <f t="shared" si="42"/>
        <v>-6.3999999999997392E-3</v>
      </c>
      <c r="L35" s="50">
        <f t="shared" si="42"/>
        <v>-5.9000000000000163E-3</v>
      </c>
      <c r="M35" s="50">
        <f t="shared" si="42"/>
        <v>6.2999999999999723E-3</v>
      </c>
      <c r="N35" s="50">
        <f t="shared" si="42"/>
        <v>-4.3999999999999595E-3</v>
      </c>
      <c r="O35" s="50">
        <f t="shared" si="42"/>
        <v>-9.9999999999988987E-4</v>
      </c>
      <c r="P35" s="50">
        <f t="shared" si="42"/>
        <v>-3.9000000000002366E-3</v>
      </c>
      <c r="Q35" s="50">
        <f t="shared" si="42"/>
        <v>-3.6000000000000476E-3</v>
      </c>
      <c r="R35" s="50">
        <f t="shared" si="42"/>
        <v>-2.5000000000003908E-3</v>
      </c>
      <c r="S35" s="50">
        <f t="shared" si="42"/>
        <v>-1.5999999999998238E-3</v>
      </c>
      <c r="T35" s="50">
        <f t="shared" si="42"/>
        <v>-3.0999999999998806E-3</v>
      </c>
      <c r="U35" s="50">
        <f t="shared" si="42"/>
        <v>-1.4699999999999935E-2</v>
      </c>
      <c r="V35" s="50">
        <f t="shared" si="42"/>
        <v>6.6000000000001613E-3</v>
      </c>
      <c r="W35" s="50">
        <f t="shared" si="42"/>
        <v>-5.9999999999993392E-4</v>
      </c>
      <c r="X35" s="50">
        <f t="shared" si="42"/>
        <v>-1.8599999999999728E-2</v>
      </c>
      <c r="Y35" s="50">
        <f t="shared" si="42"/>
        <v>-3.7500000000000089E-2</v>
      </c>
      <c r="Z35" s="50">
        <f t="shared" si="42"/>
        <v>1.5000000000000568E-3</v>
      </c>
      <c r="AA35" s="50">
        <f t="shared" si="42"/>
        <v>1.5000000000000568E-3</v>
      </c>
      <c r="AB35" s="50">
        <f t="shared" si="42"/>
        <v>1.1499999999999844E-2</v>
      </c>
      <c r="AC35" s="50">
        <f t="shared" si="42"/>
        <v>5.9000000000000163E-3</v>
      </c>
      <c r="AD35" s="50">
        <f t="shared" si="42"/>
        <v>-1.1099999999999888E-2</v>
      </c>
      <c r="AE35" s="50">
        <f t="shared" si="42"/>
        <v>-5.3000000000000824E-3</v>
      </c>
      <c r="AF35" s="50">
        <f t="shared" si="42"/>
        <v>-4.7999999999999154E-3</v>
      </c>
      <c r="AG35" s="50">
        <f t="shared" si="42"/>
        <v>-1.0400000000000187E-2</v>
      </c>
      <c r="AH35" s="50">
        <f t="shared" si="42"/>
        <v>7.6999999999998181E-3</v>
      </c>
      <c r="AI35" s="50">
        <f t="shared" si="42"/>
        <v>-7.1000000000003283E-3</v>
      </c>
      <c r="AJ35" s="85">
        <f t="shared" si="38"/>
        <v>-0.36829999999999891</v>
      </c>
      <c r="AK35" s="51">
        <f t="shared" si="38"/>
        <v>2.7939999999991281E-2</v>
      </c>
      <c r="AL35" s="51">
        <f t="shared" si="38"/>
        <v>8.1280000000002323E-2</v>
      </c>
      <c r="AM35" s="51">
        <f t="shared" si="38"/>
        <v>-3.0479999999996642E-2</v>
      </c>
      <c r="AN35" s="51">
        <f t="shared" si="38"/>
        <v>0.28702000000000788</v>
      </c>
      <c r="AO35" s="51">
        <f t="shared" si="38"/>
        <v>-0.26161999999999935</v>
      </c>
      <c r="AP35" s="51">
        <f t="shared" si="38"/>
        <v>-2.2860000000003121E-2</v>
      </c>
      <c r="AQ35" s="51">
        <f t="shared" si="38"/>
        <v>0.18033999999999706</v>
      </c>
      <c r="AR35" s="51">
        <f t="shared" si="38"/>
        <v>-0.16255999999999338</v>
      </c>
      <c r="AS35" s="51">
        <f t="shared" si="38"/>
        <v>-0.14986000000000041</v>
      </c>
      <c r="AT35" s="51">
        <f t="shared" si="39"/>
        <v>0.16001999999999927</v>
      </c>
      <c r="AU35" s="51">
        <f t="shared" si="39"/>
        <v>-0.11175999999999897</v>
      </c>
      <c r="AV35" s="51">
        <f t="shared" si="39"/>
        <v>-2.5399999999997203E-2</v>
      </c>
      <c r="AW35" s="51">
        <f t="shared" si="39"/>
        <v>-9.9060000000006004E-2</v>
      </c>
      <c r="AX35" s="51">
        <f t="shared" si="39"/>
        <v>-9.1440000000001201E-2</v>
      </c>
      <c r="AY35" s="51">
        <f t="shared" si="39"/>
        <v>-6.3500000000009924E-2</v>
      </c>
      <c r="AZ35" s="51">
        <f t="shared" si="39"/>
        <v>-4.063999999999552E-2</v>
      </c>
      <c r="BA35" s="51">
        <f t="shared" si="39"/>
        <v>-7.8739999999996965E-2</v>
      </c>
      <c r="BB35" s="51">
        <f t="shared" si="39"/>
        <v>-0.37337999999999832</v>
      </c>
      <c r="BC35" s="51">
        <f t="shared" si="39"/>
        <v>0.16764000000000409</v>
      </c>
      <c r="BD35" s="51">
        <f t="shared" si="40"/>
        <v>-1.5239999999998321E-2</v>
      </c>
      <c r="BE35" s="51">
        <f t="shared" si="40"/>
        <v>-0.47243999999999309</v>
      </c>
      <c r="BF35" s="51">
        <f t="shared" si="40"/>
        <v>-0.95250000000000223</v>
      </c>
      <c r="BG35" s="51">
        <f t="shared" si="40"/>
        <v>3.8100000000001438E-2</v>
      </c>
      <c r="BH35" s="51">
        <f t="shared" si="40"/>
        <v>3.8100000000001438E-2</v>
      </c>
      <c r="BI35" s="51">
        <f t="shared" si="40"/>
        <v>0.29209999999999603</v>
      </c>
      <c r="BJ35" s="51">
        <f t="shared" si="40"/>
        <v>0.14986000000000041</v>
      </c>
      <c r="BK35" s="51">
        <f t="shared" si="40"/>
        <v>-0.28193999999999714</v>
      </c>
      <c r="BL35" s="51">
        <f t="shared" si="40"/>
        <v>-0.1346200000000021</v>
      </c>
      <c r="BM35" s="51">
        <f t="shared" si="40"/>
        <v>-0.12191999999999785</v>
      </c>
      <c r="BN35" s="51">
        <f t="shared" si="41"/>
        <v>-0.26416000000000472</v>
      </c>
      <c r="BO35" s="51">
        <f t="shared" si="41"/>
        <v>0.19557999999999537</v>
      </c>
      <c r="BP35" s="51">
        <f>AI35*25.4</f>
        <v>-0.18034000000000833</v>
      </c>
      <c r="BQ35" s="51" t="e">
        <f>#REF!*25.4</f>
        <v>#REF!</v>
      </c>
    </row>
    <row r="36" spans="1:70">
      <c r="A36" s="1182" t="s">
        <v>461</v>
      </c>
      <c r="B36" s="1186"/>
      <c r="C36" s="50">
        <f>C27-C29</f>
        <v>4.0000000000000036E-3</v>
      </c>
      <c r="D36" s="50">
        <f t="shared" ref="D36:AI36" si="43">D27-D29</f>
        <v>-4.4999999999997264E-3</v>
      </c>
      <c r="E36" s="50">
        <f t="shared" si="43"/>
        <v>-1.5800000000000036E-2</v>
      </c>
      <c r="F36" s="50">
        <f t="shared" si="43"/>
        <v>5.1999999999998714E-3</v>
      </c>
      <c r="G36" s="50">
        <f t="shared" si="43"/>
        <v>6.4999999999999503E-3</v>
      </c>
      <c r="H36" s="50">
        <f t="shared" si="43"/>
        <v>1.3000000000000789E-3</v>
      </c>
      <c r="I36" s="50">
        <f t="shared" si="43"/>
        <v>3.00000000000189E-4</v>
      </c>
      <c r="J36" s="50">
        <f t="shared" si="43"/>
        <v>-2.1999999999997577E-3</v>
      </c>
      <c r="K36" s="50">
        <f t="shared" si="43"/>
        <v>0</v>
      </c>
      <c r="L36" s="50">
        <f t="shared" si="43"/>
        <v>6.6999999999999282E-3</v>
      </c>
      <c r="M36" s="50">
        <f t="shared" si="43"/>
        <v>9.0000000000012292E-4</v>
      </c>
      <c r="N36" s="50">
        <f t="shared" si="43"/>
        <v>2.8000000000001357E-3</v>
      </c>
      <c r="O36" s="50">
        <f t="shared" si="43"/>
        <v>-8.7000000000001521E-3</v>
      </c>
      <c r="P36" s="50">
        <f t="shared" si="43"/>
        <v>6.0999999999999943E-3</v>
      </c>
      <c r="Q36" s="50">
        <f t="shared" si="43"/>
        <v>-1.9999999999997797E-4</v>
      </c>
      <c r="R36" s="50">
        <f t="shared" si="43"/>
        <v>-1.9999999999997797E-4</v>
      </c>
      <c r="S36" s="50">
        <f t="shared" si="43"/>
        <v>-1.9000000000000128E-3</v>
      </c>
      <c r="T36" s="50">
        <f t="shared" si="43"/>
        <v>3.6000000000000476E-3</v>
      </c>
      <c r="U36" s="50">
        <f t="shared" si="43"/>
        <v>-1.5999999999998238E-3</v>
      </c>
      <c r="V36" s="50">
        <f t="shared" si="43"/>
        <v>-5.0000000000016698E-4</v>
      </c>
      <c r="W36" s="50">
        <f t="shared" si="43"/>
        <v>-6.6999999999999282E-3</v>
      </c>
      <c r="X36" s="50">
        <f t="shared" si="43"/>
        <v>1.3900000000000023E-2</v>
      </c>
      <c r="Y36" s="50">
        <f t="shared" si="43"/>
        <v>-1.5000000000000124E-2</v>
      </c>
      <c r="Z36" s="50">
        <f t="shared" si="43"/>
        <v>3.2000000000000917E-3</v>
      </c>
      <c r="AA36" s="50">
        <f t="shared" si="43"/>
        <v>1.0499999999999954E-2</v>
      </c>
      <c r="AB36" s="50">
        <f t="shared" si="43"/>
        <v>-5.1000000000001044E-3</v>
      </c>
      <c r="AC36" s="50">
        <f t="shared" si="43"/>
        <v>-8.0000000000000071E-3</v>
      </c>
      <c r="AD36" s="50">
        <f t="shared" si="43"/>
        <v>1.5000000000000124E-2</v>
      </c>
      <c r="AE36" s="50">
        <f t="shared" si="43"/>
        <v>4.5999999999999375E-3</v>
      </c>
      <c r="AF36" s="50">
        <f t="shared" si="43"/>
        <v>-2.8000000000001357E-3</v>
      </c>
      <c r="AG36" s="50">
        <f t="shared" si="43"/>
        <v>2.4000000000001798E-3</v>
      </c>
      <c r="AH36" s="50">
        <f t="shared" si="43"/>
        <v>-8.999999999999897E-3</v>
      </c>
      <c r="AI36" s="50">
        <f t="shared" si="43"/>
        <v>-9.9999999999997868E-3</v>
      </c>
      <c r="AJ36" s="85">
        <f t="shared" si="38"/>
        <v>0.10160000000000008</v>
      </c>
      <c r="AK36" s="51">
        <f t="shared" si="38"/>
        <v>-0.11429999999999305</v>
      </c>
      <c r="AL36" s="51">
        <f t="shared" si="38"/>
        <v>-0.4013200000000009</v>
      </c>
      <c r="AM36" s="51">
        <f t="shared" si="38"/>
        <v>0.13207999999999673</v>
      </c>
      <c r="AN36" s="51">
        <f t="shared" si="38"/>
        <v>0.16509999999999872</v>
      </c>
      <c r="AO36" s="51">
        <f t="shared" si="38"/>
        <v>3.3020000000001999E-2</v>
      </c>
      <c r="AP36" s="51">
        <f t="shared" si="38"/>
        <v>7.6200000000048E-3</v>
      </c>
      <c r="AQ36" s="51">
        <f t="shared" si="38"/>
        <v>-5.5879999999993844E-2</v>
      </c>
      <c r="AR36" s="51">
        <f t="shared" si="38"/>
        <v>0</v>
      </c>
      <c r="AS36" s="51">
        <f t="shared" si="38"/>
        <v>0.17017999999999817</v>
      </c>
      <c r="AT36" s="51">
        <f t="shared" si="39"/>
        <v>2.2860000000003121E-2</v>
      </c>
      <c r="AU36" s="51">
        <f t="shared" si="39"/>
        <v>7.1120000000003444E-2</v>
      </c>
      <c r="AV36" s="51">
        <f t="shared" si="39"/>
        <v>-0.22098000000000384</v>
      </c>
      <c r="AW36" s="51">
        <f t="shared" si="39"/>
        <v>0.15493999999999986</v>
      </c>
      <c r="AX36" s="51">
        <f t="shared" si="39"/>
        <v>-5.07999999999944E-3</v>
      </c>
      <c r="AY36" s="51">
        <f t="shared" si="39"/>
        <v>-5.07999999999944E-3</v>
      </c>
      <c r="AZ36" s="51">
        <f t="shared" si="39"/>
        <v>-4.8260000000000323E-2</v>
      </c>
      <c r="BA36" s="51">
        <f t="shared" si="39"/>
        <v>9.1440000000001201E-2</v>
      </c>
      <c r="BB36" s="51">
        <f t="shared" si="39"/>
        <v>-4.063999999999552E-2</v>
      </c>
      <c r="BC36" s="51">
        <f t="shared" si="39"/>
        <v>-1.2700000000004241E-2</v>
      </c>
      <c r="BD36" s="51">
        <f t="shared" si="40"/>
        <v>-0.17017999999999817</v>
      </c>
      <c r="BE36" s="51">
        <f t="shared" si="40"/>
        <v>0.3530600000000006</v>
      </c>
      <c r="BF36" s="51">
        <f t="shared" si="40"/>
        <v>-0.38100000000000311</v>
      </c>
      <c r="BG36" s="51">
        <f t="shared" si="40"/>
        <v>8.1280000000002323E-2</v>
      </c>
      <c r="BH36" s="51">
        <f t="shared" si="40"/>
        <v>0.26669999999999883</v>
      </c>
      <c r="BI36" s="51">
        <f t="shared" si="40"/>
        <v>-0.12954000000000265</v>
      </c>
      <c r="BJ36" s="51">
        <f t="shared" si="40"/>
        <v>-0.20320000000000016</v>
      </c>
      <c r="BK36" s="51">
        <f t="shared" si="40"/>
        <v>0.38100000000000311</v>
      </c>
      <c r="BL36" s="51">
        <f t="shared" si="40"/>
        <v>0.1168399999999984</v>
      </c>
      <c r="BM36" s="51">
        <f t="shared" si="40"/>
        <v>-7.1120000000003444E-2</v>
      </c>
      <c r="BN36" s="51">
        <f t="shared" si="41"/>
        <v>6.0960000000004566E-2</v>
      </c>
      <c r="BO36" s="51">
        <f t="shared" si="41"/>
        <v>-0.22859999999999736</v>
      </c>
      <c r="BP36" s="51">
        <f>AI36*25.4</f>
        <v>-0.25399999999999456</v>
      </c>
      <c r="BQ36" s="51" t="e">
        <f>#REF!*25.4</f>
        <v>#REF!</v>
      </c>
    </row>
    <row r="37" spans="1:70">
      <c r="A37" s="1182" t="s">
        <v>585</v>
      </c>
      <c r="B37" s="1186"/>
      <c r="C37" s="124">
        <f>C31-C34</f>
        <v>-2.9450000000000198E-2</v>
      </c>
      <c r="D37" s="124">
        <f t="shared" ref="D37:AI37" si="44">D31-D34</f>
        <v>-3.0400000000000205E-2</v>
      </c>
      <c r="E37" s="124">
        <f t="shared" si="44"/>
        <v>-1.540000000000008E-2</v>
      </c>
      <c r="F37" s="124">
        <f t="shared" si="44"/>
        <v>-7.5299999999999923E-2</v>
      </c>
      <c r="G37" s="124">
        <f t="shared" si="44"/>
        <v>-0.12860000000000005</v>
      </c>
      <c r="H37" s="124">
        <f t="shared" si="44"/>
        <v>-0.15045000000000019</v>
      </c>
      <c r="I37" s="124">
        <f t="shared" si="44"/>
        <v>-0.24765000000000015</v>
      </c>
      <c r="J37" s="124">
        <f t="shared" si="44"/>
        <v>-0.20909999999999984</v>
      </c>
      <c r="K37" s="124">
        <f t="shared" si="44"/>
        <v>-0.22765000000000013</v>
      </c>
      <c r="L37" s="124">
        <f t="shared" si="44"/>
        <v>-0.22975000000000012</v>
      </c>
      <c r="M37" s="124">
        <f t="shared" si="44"/>
        <v>-0.25685000000000002</v>
      </c>
      <c r="N37" s="124">
        <f t="shared" si="44"/>
        <v>-6.150000000000011E-2</v>
      </c>
      <c r="O37" s="124">
        <f t="shared" si="44"/>
        <v>-8.7200000000000166E-2</v>
      </c>
      <c r="P37" s="124">
        <f t="shared" si="44"/>
        <v>-3.6350000000000104E-2</v>
      </c>
      <c r="Q37" s="124">
        <f t="shared" si="44"/>
        <v>-5.1499999999999879E-2</v>
      </c>
      <c r="R37" s="124">
        <f t="shared" si="44"/>
        <v>-5.3449999999999775E-2</v>
      </c>
      <c r="S37" s="124">
        <f t="shared" si="44"/>
        <v>-0.16630000000000011</v>
      </c>
      <c r="T37" s="124">
        <f t="shared" si="44"/>
        <v>-0.22604999999999986</v>
      </c>
      <c r="U37" s="124">
        <f t="shared" si="44"/>
        <v>-0.17395000000000005</v>
      </c>
      <c r="V37" s="124">
        <f t="shared" si="44"/>
        <v>-0.10484999999999989</v>
      </c>
      <c r="W37" s="124">
        <f t="shared" si="44"/>
        <v>-0.11549999999999994</v>
      </c>
      <c r="X37" s="124">
        <f t="shared" si="44"/>
        <v>-9.5000000000000639E-4</v>
      </c>
      <c r="Y37" s="124">
        <f t="shared" si="44"/>
        <v>-0.13039999999999985</v>
      </c>
      <c r="Z37" s="124">
        <f t="shared" si="44"/>
        <v>-6.9550000000000001E-2</v>
      </c>
      <c r="AA37" s="124">
        <f t="shared" si="44"/>
        <v>-5.9600000000000097E-2</v>
      </c>
      <c r="AB37" s="124">
        <f t="shared" si="44"/>
        <v>-0.11830000000000007</v>
      </c>
      <c r="AC37" s="124">
        <f t="shared" si="44"/>
        <v>-0.10590000000000011</v>
      </c>
      <c r="AD37" s="124">
        <f t="shared" si="44"/>
        <v>-2.2650000000000059E-2</v>
      </c>
      <c r="AE37" s="124">
        <f t="shared" si="44"/>
        <v>-9.474999999999989E-2</v>
      </c>
      <c r="AF37" s="124">
        <f t="shared" si="44"/>
        <v>-3.6999999999998145E-3</v>
      </c>
      <c r="AG37" s="124">
        <f t="shared" si="44"/>
        <v>-0.16000000000000014</v>
      </c>
      <c r="AH37" s="124">
        <f t="shared" si="44"/>
        <v>-0.11160000000000014</v>
      </c>
      <c r="AI37" s="124">
        <f t="shared" si="44"/>
        <v>-4.115000000000002E-2</v>
      </c>
      <c r="AJ37" s="85">
        <f t="shared" si="38"/>
        <v>-0.74803000000000497</v>
      </c>
      <c r="AK37" s="51">
        <f t="shared" si="38"/>
        <v>-0.77216000000000518</v>
      </c>
      <c r="AL37" s="51">
        <f t="shared" si="38"/>
        <v>-0.39116000000000201</v>
      </c>
      <c r="AM37" s="51">
        <f t="shared" si="38"/>
        <v>-1.912619999999998</v>
      </c>
      <c r="AN37" s="51">
        <f t="shared" si="38"/>
        <v>-3.2664400000000011</v>
      </c>
      <c r="AO37" s="51">
        <f t="shared" si="38"/>
        <v>-3.8214300000000048</v>
      </c>
      <c r="AP37" s="51">
        <f t="shared" si="38"/>
        <v>-6.2903100000000034</v>
      </c>
      <c r="AQ37" s="51">
        <f t="shared" si="38"/>
        <v>-5.3111399999999955</v>
      </c>
      <c r="AR37" s="51">
        <f t="shared" si="38"/>
        <v>-5.7823100000000034</v>
      </c>
      <c r="AS37" s="51">
        <f t="shared" si="38"/>
        <v>-5.8356500000000029</v>
      </c>
      <c r="AT37" s="51">
        <f t="shared" si="39"/>
        <v>-6.5239900000000004</v>
      </c>
      <c r="AU37" s="51">
        <f t="shared" si="39"/>
        <v>-1.5621000000000027</v>
      </c>
      <c r="AV37" s="51">
        <f t="shared" si="39"/>
        <v>-2.214880000000004</v>
      </c>
      <c r="AW37" s="51">
        <f t="shared" si="39"/>
        <v>-0.92329000000000261</v>
      </c>
      <c r="AX37" s="51">
        <f t="shared" si="39"/>
        <v>-1.3080999999999969</v>
      </c>
      <c r="AY37" s="51">
        <f t="shared" si="39"/>
        <v>-1.3576299999999941</v>
      </c>
      <c r="AZ37" s="51">
        <f t="shared" si="39"/>
        <v>-4.224020000000003</v>
      </c>
      <c r="BA37" s="51">
        <f t="shared" si="39"/>
        <v>-5.7416699999999965</v>
      </c>
      <c r="BB37" s="51">
        <f t="shared" si="39"/>
        <v>-4.418330000000001</v>
      </c>
      <c r="BC37" s="51">
        <f t="shared" si="39"/>
        <v>-2.6631899999999971</v>
      </c>
      <c r="BD37" s="51">
        <f t="shared" si="40"/>
        <v>-2.9336999999999982</v>
      </c>
      <c r="BE37" s="51">
        <f t="shared" si="40"/>
        <v>-2.4130000000000162E-2</v>
      </c>
      <c r="BF37" s="51">
        <f t="shared" si="40"/>
        <v>-3.312159999999996</v>
      </c>
      <c r="BG37" s="51">
        <f t="shared" si="40"/>
        <v>-1.76657</v>
      </c>
      <c r="BH37" s="51">
        <f t="shared" si="40"/>
        <v>-1.5138400000000023</v>
      </c>
      <c r="BI37" s="51">
        <f t="shared" si="40"/>
        <v>-3.0048200000000018</v>
      </c>
      <c r="BJ37" s="51">
        <f t="shared" si="40"/>
        <v>-2.6898600000000026</v>
      </c>
      <c r="BK37" s="51">
        <f t="shared" si="40"/>
        <v>-0.57531000000000143</v>
      </c>
      <c r="BL37" s="51">
        <f t="shared" si="40"/>
        <v>-2.4066499999999968</v>
      </c>
      <c r="BM37" s="51">
        <f t="shared" si="40"/>
        <v>-9.397999999999529E-2</v>
      </c>
      <c r="BN37" s="51">
        <f t="shared" si="41"/>
        <v>-4.0640000000000036</v>
      </c>
      <c r="BO37" s="51">
        <f t="shared" si="41"/>
        <v>-2.8346400000000034</v>
      </c>
      <c r="BP37" s="51">
        <f>AI37*25.4</f>
        <v>-1.0452100000000004</v>
      </c>
      <c r="BQ37" s="51" t="e">
        <f>#REF!*25.4</f>
        <v>#REF!</v>
      </c>
      <c r="BR37" s="228"/>
    </row>
    <row r="38" spans="1:70" ht="13" thickBot="1">
      <c r="A38" s="1193" t="s">
        <v>586</v>
      </c>
      <c r="B38" s="1213"/>
      <c r="C38" s="125">
        <f>C31-$B$3-C34</f>
        <v>-4.5450000000000212E-2</v>
      </c>
      <c r="D38" s="125">
        <f t="shared" ref="D38:AI38" si="45">D31-$B$3-D34</f>
        <v>-4.6400000000000219E-2</v>
      </c>
      <c r="E38" s="125">
        <f t="shared" si="45"/>
        <v>-3.1400000000000095E-2</v>
      </c>
      <c r="F38" s="125">
        <f t="shared" si="45"/>
        <v>-9.1299999999999937E-2</v>
      </c>
      <c r="G38" s="125">
        <f t="shared" si="45"/>
        <v>-0.14460000000000006</v>
      </c>
      <c r="H38" s="125">
        <f t="shared" si="45"/>
        <v>-0.16645000000000021</v>
      </c>
      <c r="I38" s="125">
        <f t="shared" si="45"/>
        <v>-0.26365000000000016</v>
      </c>
      <c r="J38" s="125">
        <f t="shared" si="45"/>
        <v>-0.22509999999999986</v>
      </c>
      <c r="K38" s="125">
        <f t="shared" si="45"/>
        <v>-0.24365000000000014</v>
      </c>
      <c r="L38" s="125">
        <f t="shared" si="45"/>
        <v>-0.24575000000000014</v>
      </c>
      <c r="M38" s="125">
        <f t="shared" si="45"/>
        <v>-0.27285000000000004</v>
      </c>
      <c r="N38" s="125">
        <f t="shared" si="45"/>
        <v>-7.7500000000000124E-2</v>
      </c>
      <c r="O38" s="125">
        <f t="shared" si="45"/>
        <v>-0.10320000000000018</v>
      </c>
      <c r="P38" s="125">
        <f t="shared" si="45"/>
        <v>-5.2350000000000119E-2</v>
      </c>
      <c r="Q38" s="125">
        <f t="shared" si="45"/>
        <v>-6.7499999999999893E-2</v>
      </c>
      <c r="R38" s="125">
        <f t="shared" si="45"/>
        <v>-6.944999999999979E-2</v>
      </c>
      <c r="S38" s="125">
        <f t="shared" si="45"/>
        <v>-0.18230000000000013</v>
      </c>
      <c r="T38" s="125">
        <f t="shared" si="45"/>
        <v>-0.24204999999999988</v>
      </c>
      <c r="U38" s="125">
        <f t="shared" si="45"/>
        <v>-0.18995000000000006</v>
      </c>
      <c r="V38" s="125">
        <f t="shared" si="45"/>
        <v>-0.1208499999999999</v>
      </c>
      <c r="W38" s="125">
        <f t="shared" si="45"/>
        <v>-0.13149999999999995</v>
      </c>
      <c r="X38" s="125">
        <f t="shared" si="45"/>
        <v>-1.6950000000000021E-2</v>
      </c>
      <c r="Y38" s="125">
        <f t="shared" si="45"/>
        <v>-0.14639999999999986</v>
      </c>
      <c r="Z38" s="125">
        <f t="shared" si="45"/>
        <v>-8.5550000000000015E-2</v>
      </c>
      <c r="AA38" s="125">
        <f t="shared" si="45"/>
        <v>-7.5600000000000112E-2</v>
      </c>
      <c r="AB38" s="125">
        <f t="shared" si="45"/>
        <v>-0.13430000000000009</v>
      </c>
      <c r="AC38" s="125">
        <f t="shared" si="45"/>
        <v>-0.12190000000000012</v>
      </c>
      <c r="AD38" s="125">
        <f t="shared" si="45"/>
        <v>-3.8650000000000073E-2</v>
      </c>
      <c r="AE38" s="125">
        <f t="shared" si="45"/>
        <v>-0.1107499999999999</v>
      </c>
      <c r="AF38" s="125">
        <f t="shared" si="45"/>
        <v>-1.9699999999999829E-2</v>
      </c>
      <c r="AG38" s="125">
        <f t="shared" si="45"/>
        <v>-0.17600000000000016</v>
      </c>
      <c r="AH38" s="125">
        <f t="shared" si="45"/>
        <v>-0.12760000000000016</v>
      </c>
      <c r="AI38" s="125">
        <f t="shared" si="45"/>
        <v>-5.7150000000000034E-2</v>
      </c>
      <c r="AJ38" s="86">
        <f t="shared" si="38"/>
        <v>-1.1544300000000054</v>
      </c>
      <c r="AK38" s="54">
        <f t="shared" si="38"/>
        <v>-1.1785600000000056</v>
      </c>
      <c r="AL38" s="54">
        <f t="shared" si="38"/>
        <v>-0.79756000000000238</v>
      </c>
      <c r="AM38" s="54">
        <f t="shared" si="38"/>
        <v>-2.3190199999999983</v>
      </c>
      <c r="AN38" s="54">
        <f t="shared" si="38"/>
        <v>-3.6728400000000012</v>
      </c>
      <c r="AO38" s="54">
        <f t="shared" si="38"/>
        <v>-4.2278300000000053</v>
      </c>
      <c r="AP38" s="54">
        <f t="shared" si="38"/>
        <v>-6.6967100000000039</v>
      </c>
      <c r="AQ38" s="54">
        <f t="shared" si="38"/>
        <v>-5.7175399999999961</v>
      </c>
      <c r="AR38" s="54">
        <f t="shared" si="38"/>
        <v>-6.188710000000003</v>
      </c>
      <c r="AS38" s="54">
        <f t="shared" si="38"/>
        <v>-6.2420500000000034</v>
      </c>
      <c r="AT38" s="54">
        <f t="shared" si="39"/>
        <v>-6.9303900000000009</v>
      </c>
      <c r="AU38" s="54">
        <f t="shared" si="39"/>
        <v>-1.968500000000003</v>
      </c>
      <c r="AV38" s="54">
        <f t="shared" si="39"/>
        <v>-2.6212800000000045</v>
      </c>
      <c r="AW38" s="54">
        <f t="shared" si="39"/>
        <v>-1.3296900000000029</v>
      </c>
      <c r="AX38" s="54">
        <f t="shared" si="39"/>
        <v>-1.7144999999999972</v>
      </c>
      <c r="AY38" s="54">
        <f t="shared" si="39"/>
        <v>-1.7640299999999947</v>
      </c>
      <c r="AZ38" s="54">
        <f t="shared" si="39"/>
        <v>-4.6304200000000026</v>
      </c>
      <c r="BA38" s="54">
        <f t="shared" si="39"/>
        <v>-6.1480699999999961</v>
      </c>
      <c r="BB38" s="54">
        <f t="shared" si="39"/>
        <v>-4.8247300000000015</v>
      </c>
      <c r="BC38" s="54">
        <f t="shared" si="39"/>
        <v>-3.0695899999999972</v>
      </c>
      <c r="BD38" s="54">
        <f t="shared" si="40"/>
        <v>-3.3400999999999987</v>
      </c>
      <c r="BE38" s="54">
        <f t="shared" si="40"/>
        <v>-0.43053000000000052</v>
      </c>
      <c r="BF38" s="54">
        <f t="shared" si="40"/>
        <v>-3.7185599999999965</v>
      </c>
      <c r="BG38" s="54">
        <f t="shared" si="40"/>
        <v>-2.1729700000000003</v>
      </c>
      <c r="BH38" s="54">
        <f t="shared" si="40"/>
        <v>-1.9202400000000028</v>
      </c>
      <c r="BI38" s="54">
        <f t="shared" si="40"/>
        <v>-3.4112200000000019</v>
      </c>
      <c r="BJ38" s="54">
        <f t="shared" si="40"/>
        <v>-3.0962600000000027</v>
      </c>
      <c r="BK38" s="54">
        <f t="shared" si="40"/>
        <v>-0.98171000000000186</v>
      </c>
      <c r="BL38" s="54">
        <f t="shared" si="40"/>
        <v>-2.8130499999999974</v>
      </c>
      <c r="BM38" s="54">
        <f t="shared" si="40"/>
        <v>-0.50037999999999561</v>
      </c>
      <c r="BN38" s="54">
        <f t="shared" si="41"/>
        <v>-4.4704000000000041</v>
      </c>
      <c r="BO38" s="54">
        <f t="shared" si="41"/>
        <v>-3.2410400000000039</v>
      </c>
      <c r="BP38" s="54">
        <f>AI38*25.4</f>
        <v>-1.4516100000000007</v>
      </c>
      <c r="BQ38" s="54" t="e">
        <f>#REF!*25.4</f>
        <v>#REF!</v>
      </c>
    </row>
    <row r="39" spans="1:70">
      <c r="A39" s="1192"/>
      <c r="B39" s="1192"/>
    </row>
    <row r="40" spans="1:70">
      <c r="A40" s="1189" t="s">
        <v>517</v>
      </c>
      <c r="B40" s="1189"/>
    </row>
    <row r="41" spans="1:70" ht="13" thickBot="1">
      <c r="A41" s="1181"/>
      <c r="B41" s="1181"/>
    </row>
    <row r="42" spans="1:70" ht="13" thickBot="1">
      <c r="A42" s="94" t="s">
        <v>472</v>
      </c>
      <c r="B42" s="92">
        <v>1.2598</v>
      </c>
      <c r="C42" s="88" t="s">
        <v>632</v>
      </c>
    </row>
    <row r="43" spans="1:70" ht="13" thickBot="1">
      <c r="A43" s="95" t="s">
        <v>474</v>
      </c>
      <c r="B43" s="92">
        <v>1.06</v>
      </c>
      <c r="C43" s="88" t="s">
        <v>632</v>
      </c>
      <c r="D43" s="83"/>
    </row>
    <row r="44" spans="1:70" ht="13" thickBot="1">
      <c r="A44" s="96" t="s">
        <v>475</v>
      </c>
      <c r="B44" s="93">
        <v>0.86019999999999996</v>
      </c>
      <c r="C44" s="88" t="s">
        <v>632</v>
      </c>
    </row>
    <row r="45" spans="1:70" s="33" customFormat="1" ht="13" thickBot="1">
      <c r="A45" s="392"/>
      <c r="B45" s="393"/>
      <c r="C45" s="385" t="s">
        <v>618</v>
      </c>
      <c r="D45" s="394"/>
      <c r="E45" s="394"/>
      <c r="F45" s="394"/>
      <c r="G45" s="394"/>
      <c r="H45" s="394"/>
      <c r="I45" s="394"/>
      <c r="J45" s="394"/>
      <c r="K45" s="394"/>
      <c r="L45" s="394"/>
      <c r="M45" s="394"/>
      <c r="N45" s="394"/>
      <c r="O45" s="394"/>
      <c r="P45" s="394"/>
      <c r="Q45" s="394"/>
      <c r="R45" s="394"/>
      <c r="S45" s="394"/>
      <c r="T45" s="394"/>
      <c r="U45" s="394"/>
      <c r="V45" s="394"/>
      <c r="W45" s="394"/>
      <c r="X45" s="394"/>
      <c r="Y45" s="394"/>
      <c r="Z45" s="394"/>
      <c r="AA45" s="394"/>
      <c r="AB45" s="394"/>
      <c r="AC45" s="394"/>
      <c r="AD45" s="394"/>
      <c r="AE45" s="394"/>
      <c r="AF45" s="394"/>
      <c r="AG45" s="394"/>
      <c r="AH45" s="394"/>
      <c r="AI45" s="394"/>
      <c r="AJ45" s="385" t="s">
        <v>619</v>
      </c>
      <c r="AK45" s="394"/>
      <c r="AL45" s="394"/>
      <c r="AM45" s="394"/>
      <c r="AN45" s="394"/>
      <c r="AO45" s="394"/>
      <c r="AP45" s="394"/>
      <c r="AQ45" s="394"/>
      <c r="AR45" s="394"/>
      <c r="AS45" s="394"/>
      <c r="AT45" s="394"/>
      <c r="AU45" s="394"/>
      <c r="AV45" s="394"/>
      <c r="AW45" s="394"/>
      <c r="AX45" s="394"/>
      <c r="AY45" s="394"/>
      <c r="AZ45" s="394"/>
      <c r="BA45" s="394"/>
      <c r="BB45" s="394"/>
      <c r="BC45" s="394"/>
      <c r="BD45" s="394"/>
      <c r="BE45" s="394"/>
      <c r="BF45" s="394"/>
      <c r="BG45" s="394"/>
      <c r="BH45" s="394"/>
      <c r="BI45" s="394"/>
      <c r="BJ45" s="394"/>
      <c r="BK45" s="394"/>
      <c r="BL45" s="394"/>
      <c r="BM45" s="394"/>
      <c r="BN45" s="394"/>
      <c r="BO45" s="394"/>
      <c r="BP45" s="394"/>
      <c r="BQ45" s="386"/>
    </row>
    <row r="46" spans="1:70" ht="13" thickBot="1">
      <c r="A46" s="1179" t="s">
        <v>637</v>
      </c>
      <c r="B46" s="1201"/>
      <c r="C46" s="231" t="s">
        <v>485</v>
      </c>
      <c r="D46" s="233" t="s">
        <v>592</v>
      </c>
      <c r="E46" s="233" t="s">
        <v>593</v>
      </c>
      <c r="F46" s="233" t="s">
        <v>533</v>
      </c>
      <c r="G46" s="13" t="s">
        <v>603</v>
      </c>
      <c r="H46" s="233" t="s">
        <v>413</v>
      </c>
      <c r="I46" s="233" t="s">
        <v>532</v>
      </c>
      <c r="J46" s="233" t="s">
        <v>595</v>
      </c>
      <c r="K46" s="233" t="s">
        <v>596</v>
      </c>
      <c r="L46" s="233" t="s">
        <v>679</v>
      </c>
      <c r="M46" s="233" t="s">
        <v>594</v>
      </c>
      <c r="N46" s="233" t="s">
        <v>411</v>
      </c>
      <c r="O46" s="233" t="s">
        <v>605</v>
      </c>
      <c r="P46" s="233" t="s">
        <v>684</v>
      </c>
      <c r="Q46" s="233" t="s">
        <v>677</v>
      </c>
      <c r="R46" s="233" t="s">
        <v>599</v>
      </c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35" t="str">
        <f t="shared" ref="AJ46:BO46" si="46">C46</f>
        <v>513</v>
      </c>
      <c r="AK46" s="36" t="str">
        <f t="shared" si="46"/>
        <v>512</v>
      </c>
      <c r="AL46" s="36" t="str">
        <f t="shared" si="46"/>
        <v>511</v>
      </c>
      <c r="AM46" s="36" t="str">
        <f t="shared" si="46"/>
        <v>510</v>
      </c>
      <c r="AN46" s="36" t="str">
        <f t="shared" si="46"/>
        <v>524</v>
      </c>
      <c r="AO46" s="36" t="str">
        <f t="shared" si="46"/>
        <v>509</v>
      </c>
      <c r="AP46" s="36" t="str">
        <f t="shared" si="46"/>
        <v>508</v>
      </c>
      <c r="AQ46" s="36" t="str">
        <f t="shared" si="46"/>
        <v>534</v>
      </c>
      <c r="AR46" s="36" t="str">
        <f t="shared" si="46"/>
        <v>533</v>
      </c>
      <c r="AS46" s="36" t="str">
        <f t="shared" si="46"/>
        <v>504</v>
      </c>
      <c r="AT46" s="36" t="str">
        <f t="shared" si="46"/>
        <v>536</v>
      </c>
      <c r="AU46" s="36" t="str">
        <f t="shared" si="46"/>
        <v>535</v>
      </c>
      <c r="AV46" s="36" t="str">
        <f t="shared" si="46"/>
        <v>523</v>
      </c>
      <c r="AW46" s="36" t="str">
        <f t="shared" si="46"/>
        <v>522</v>
      </c>
      <c r="AX46" s="36" t="str">
        <f t="shared" si="46"/>
        <v>501</v>
      </c>
      <c r="AY46" s="36" t="str">
        <f t="shared" si="46"/>
        <v>530</v>
      </c>
      <c r="AZ46" s="36">
        <f t="shared" si="46"/>
        <v>0</v>
      </c>
      <c r="BA46" s="36">
        <f t="shared" si="46"/>
        <v>0</v>
      </c>
      <c r="BB46" s="36">
        <f t="shared" si="46"/>
        <v>0</v>
      </c>
      <c r="BC46" s="36">
        <f t="shared" si="46"/>
        <v>0</v>
      </c>
      <c r="BD46" s="36">
        <f t="shared" si="46"/>
        <v>0</v>
      </c>
      <c r="BE46" s="36">
        <f t="shared" si="46"/>
        <v>0</v>
      </c>
      <c r="BF46" s="36">
        <f t="shared" si="46"/>
        <v>0</v>
      </c>
      <c r="BG46" s="36">
        <f t="shared" si="46"/>
        <v>0</v>
      </c>
      <c r="BH46" s="36">
        <f t="shared" si="46"/>
        <v>0</v>
      </c>
      <c r="BI46" s="36">
        <f t="shared" si="46"/>
        <v>0</v>
      </c>
      <c r="BJ46" s="36">
        <f t="shared" si="46"/>
        <v>0</v>
      </c>
      <c r="BK46" s="36">
        <f t="shared" si="46"/>
        <v>0</v>
      </c>
      <c r="BL46" s="36">
        <f t="shared" si="46"/>
        <v>0</v>
      </c>
      <c r="BM46" s="36">
        <f t="shared" si="46"/>
        <v>0</v>
      </c>
      <c r="BN46" s="36">
        <f t="shared" si="46"/>
        <v>0</v>
      </c>
      <c r="BO46" s="36">
        <f t="shared" si="46"/>
        <v>0</v>
      </c>
      <c r="BP46" s="36">
        <f>AI46</f>
        <v>0</v>
      </c>
      <c r="BQ46" s="36" t="e">
        <f>#REF!</f>
        <v>#REF!</v>
      </c>
    </row>
    <row r="47" spans="1:70">
      <c r="A47" s="1199" t="s">
        <v>466</v>
      </c>
      <c r="B47" s="1200"/>
      <c r="C47" s="147">
        <v>3.1015000000000001</v>
      </c>
      <c r="D47" s="156">
        <v>3.0750999999999999</v>
      </c>
      <c r="E47" s="156">
        <v>3.0688</v>
      </c>
      <c r="F47" s="156">
        <v>3.0613000000000001</v>
      </c>
      <c r="G47" s="156">
        <v>3.0756999999999999</v>
      </c>
      <c r="H47" s="156">
        <v>3.0634999999999999</v>
      </c>
      <c r="I47" s="156">
        <v>3.0771999999999999</v>
      </c>
      <c r="J47" s="156">
        <v>3.0720999999999998</v>
      </c>
      <c r="K47" s="156">
        <v>3.0573000000000001</v>
      </c>
      <c r="L47" s="156">
        <v>3.0741999999999998</v>
      </c>
      <c r="M47" s="156">
        <v>3.0737999999999999</v>
      </c>
      <c r="N47" s="156">
        <v>3.0621999999999998</v>
      </c>
      <c r="O47" s="156">
        <v>3.0627</v>
      </c>
      <c r="P47" s="156">
        <v>3.0630999999999999</v>
      </c>
      <c r="Q47" s="156">
        <v>3.1276999999999999</v>
      </c>
      <c r="R47" s="156">
        <v>3.1297999999999999</v>
      </c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38">
        <f t="shared" ref="AJ47:AS50" si="47">C47*25.4</f>
        <v>78.778099999999995</v>
      </c>
      <c r="AK47" s="39">
        <f t="shared" si="47"/>
        <v>78.10754</v>
      </c>
      <c r="AL47" s="39">
        <f t="shared" si="47"/>
        <v>77.947519999999997</v>
      </c>
      <c r="AM47" s="39">
        <f t="shared" si="47"/>
        <v>77.757019999999997</v>
      </c>
      <c r="AN47" s="39">
        <f t="shared" si="47"/>
        <v>78.122779999999992</v>
      </c>
      <c r="AO47" s="39">
        <f t="shared" si="47"/>
        <v>77.812899999999999</v>
      </c>
      <c r="AP47" s="39">
        <f t="shared" si="47"/>
        <v>78.160879999999992</v>
      </c>
      <c r="AQ47" s="39">
        <f t="shared" si="47"/>
        <v>78.031339999999986</v>
      </c>
      <c r="AR47" s="39">
        <f t="shared" si="47"/>
        <v>77.655419999999992</v>
      </c>
      <c r="AS47" s="39">
        <f t="shared" si="47"/>
        <v>78.084679999999992</v>
      </c>
      <c r="AT47" s="39">
        <f t="shared" ref="AT47:BC50" si="48">M47*25.4</f>
        <v>78.074519999999993</v>
      </c>
      <c r="AU47" s="39">
        <f t="shared" si="48"/>
        <v>77.779879999999991</v>
      </c>
      <c r="AV47" s="39">
        <f t="shared" si="48"/>
        <v>77.792580000000001</v>
      </c>
      <c r="AW47" s="39">
        <f t="shared" si="48"/>
        <v>77.80274</v>
      </c>
      <c r="AX47" s="39">
        <f t="shared" si="48"/>
        <v>79.443579999999997</v>
      </c>
      <c r="AY47" s="39">
        <f t="shared" si="48"/>
        <v>79.496919999999989</v>
      </c>
      <c r="AZ47" s="39">
        <f t="shared" si="48"/>
        <v>0</v>
      </c>
      <c r="BA47" s="39">
        <f t="shared" si="48"/>
        <v>0</v>
      </c>
      <c r="BB47" s="39">
        <f t="shared" si="48"/>
        <v>0</v>
      </c>
      <c r="BC47" s="39">
        <f t="shared" si="48"/>
        <v>0</v>
      </c>
      <c r="BD47" s="39">
        <f t="shared" ref="BD47:BM50" si="49">W47*25.4</f>
        <v>0</v>
      </c>
      <c r="BE47" s="39">
        <f t="shared" si="49"/>
        <v>0</v>
      </c>
      <c r="BF47" s="39">
        <f t="shared" si="49"/>
        <v>0</v>
      </c>
      <c r="BG47" s="39">
        <f t="shared" si="49"/>
        <v>0</v>
      </c>
      <c r="BH47" s="39">
        <f t="shared" si="49"/>
        <v>0</v>
      </c>
      <c r="BI47" s="39">
        <f t="shared" si="49"/>
        <v>0</v>
      </c>
      <c r="BJ47" s="39">
        <f t="shared" si="49"/>
        <v>0</v>
      </c>
      <c r="BK47" s="39">
        <f t="shared" si="49"/>
        <v>0</v>
      </c>
      <c r="BL47" s="39">
        <f t="shared" si="49"/>
        <v>0</v>
      </c>
      <c r="BM47" s="39">
        <f t="shared" si="49"/>
        <v>0</v>
      </c>
      <c r="BN47" s="39">
        <f t="shared" ref="BN47:BO50" si="50">AG47*25.4</f>
        <v>0</v>
      </c>
      <c r="BO47" s="39">
        <f t="shared" si="50"/>
        <v>0</v>
      </c>
      <c r="BP47" s="39">
        <f>AI47*25.4</f>
        <v>0</v>
      </c>
      <c r="BQ47" s="39" t="e">
        <f>#REF!*25.4</f>
        <v>#REF!</v>
      </c>
    </row>
    <row r="48" spans="1:70">
      <c r="A48" s="1190" t="s">
        <v>463</v>
      </c>
      <c r="B48" s="1191"/>
      <c r="C48" s="137">
        <v>0.39150000000000001</v>
      </c>
      <c r="D48" s="138">
        <v>0.39369999999999999</v>
      </c>
      <c r="E48" s="138">
        <v>0.42170000000000002</v>
      </c>
      <c r="F48" s="138">
        <v>0.37369999999999998</v>
      </c>
      <c r="G48" s="138">
        <v>0.33189999999999997</v>
      </c>
      <c r="H48" s="138">
        <v>0.33040000000000003</v>
      </c>
      <c r="I48" s="138">
        <v>0.33910000000000001</v>
      </c>
      <c r="J48" s="138">
        <v>0.2109</v>
      </c>
      <c r="K48" s="138">
        <v>0.21490000000000001</v>
      </c>
      <c r="L48" s="138">
        <v>0.39179999999999998</v>
      </c>
      <c r="M48" s="138">
        <v>0.19170000000000001</v>
      </c>
      <c r="N48" s="138">
        <v>0.23480000000000001</v>
      </c>
      <c r="O48" s="138">
        <v>0.37530000000000002</v>
      </c>
      <c r="P48" s="138">
        <v>0.37480000000000002</v>
      </c>
      <c r="Q48" s="138">
        <v>0.3866</v>
      </c>
      <c r="R48" s="138">
        <v>0.32669999999999999</v>
      </c>
      <c r="S48" s="138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41">
        <f t="shared" si="47"/>
        <v>9.9441000000000006</v>
      </c>
      <c r="AK48" s="42">
        <f t="shared" si="47"/>
        <v>9.999979999999999</v>
      </c>
      <c r="AL48" s="42">
        <f t="shared" si="47"/>
        <v>10.711180000000001</v>
      </c>
      <c r="AM48" s="42">
        <f t="shared" si="47"/>
        <v>9.4919799999999981</v>
      </c>
      <c r="AN48" s="42">
        <f t="shared" si="47"/>
        <v>8.4302599999999988</v>
      </c>
      <c r="AO48" s="42">
        <f t="shared" si="47"/>
        <v>8.3921600000000005</v>
      </c>
      <c r="AP48" s="42">
        <f t="shared" si="47"/>
        <v>8.6131399999999996</v>
      </c>
      <c r="AQ48" s="42">
        <f t="shared" si="47"/>
        <v>5.3568600000000002</v>
      </c>
      <c r="AR48" s="42">
        <f t="shared" si="47"/>
        <v>5.4584599999999996</v>
      </c>
      <c r="AS48" s="42">
        <f t="shared" si="47"/>
        <v>9.9517199999999981</v>
      </c>
      <c r="AT48" s="42">
        <f t="shared" si="48"/>
        <v>4.8691800000000001</v>
      </c>
      <c r="AU48" s="42">
        <f t="shared" si="48"/>
        <v>5.9639199999999999</v>
      </c>
      <c r="AV48" s="42">
        <f t="shared" si="48"/>
        <v>9.5326199999999996</v>
      </c>
      <c r="AW48" s="42">
        <f t="shared" si="48"/>
        <v>9.5199200000000008</v>
      </c>
      <c r="AX48" s="42">
        <f t="shared" si="48"/>
        <v>9.8196399999999997</v>
      </c>
      <c r="AY48" s="42">
        <f t="shared" si="48"/>
        <v>8.2981799999999986</v>
      </c>
      <c r="AZ48" s="42">
        <f t="shared" si="48"/>
        <v>0</v>
      </c>
      <c r="BA48" s="42">
        <f t="shared" si="48"/>
        <v>0</v>
      </c>
      <c r="BB48" s="42">
        <f t="shared" si="48"/>
        <v>0</v>
      </c>
      <c r="BC48" s="42">
        <f t="shared" si="48"/>
        <v>0</v>
      </c>
      <c r="BD48" s="42">
        <f t="shared" si="49"/>
        <v>0</v>
      </c>
      <c r="BE48" s="42">
        <f t="shared" si="49"/>
        <v>0</v>
      </c>
      <c r="BF48" s="42">
        <f t="shared" si="49"/>
        <v>0</v>
      </c>
      <c r="BG48" s="42">
        <f t="shared" si="49"/>
        <v>0</v>
      </c>
      <c r="BH48" s="42">
        <f t="shared" si="49"/>
        <v>0</v>
      </c>
      <c r="BI48" s="42">
        <f t="shared" si="49"/>
        <v>0</v>
      </c>
      <c r="BJ48" s="42">
        <f t="shared" si="49"/>
        <v>0</v>
      </c>
      <c r="BK48" s="42">
        <f t="shared" si="49"/>
        <v>0</v>
      </c>
      <c r="BL48" s="42">
        <f t="shared" si="49"/>
        <v>0</v>
      </c>
      <c r="BM48" s="42">
        <f t="shared" si="49"/>
        <v>0</v>
      </c>
      <c r="BN48" s="42">
        <f t="shared" si="50"/>
        <v>0</v>
      </c>
      <c r="BO48" s="42">
        <f t="shared" si="50"/>
        <v>0</v>
      </c>
      <c r="BP48" s="42">
        <f>AI48*25.4</f>
        <v>0</v>
      </c>
      <c r="BQ48" s="42" t="e">
        <f>#REF!*25.4</f>
        <v>#REF!</v>
      </c>
    </row>
    <row r="49" spans="1:69">
      <c r="A49" s="1190" t="s">
        <v>465</v>
      </c>
      <c r="B49" s="1191"/>
      <c r="C49" s="137">
        <v>0.88149999999999995</v>
      </c>
      <c r="D49" s="138">
        <v>0.89410000000000001</v>
      </c>
      <c r="E49" s="138">
        <v>0.91379999999999995</v>
      </c>
      <c r="F49" s="138">
        <v>0.87360000000000004</v>
      </c>
      <c r="G49" s="138">
        <v>0.82430000000000003</v>
      </c>
      <c r="H49" s="138">
        <v>0.82920000000000005</v>
      </c>
      <c r="I49" s="138">
        <v>0.82250000000000001</v>
      </c>
      <c r="J49" s="138">
        <v>0.72330000000000005</v>
      </c>
      <c r="K49" s="138">
        <v>0.73580000000000001</v>
      </c>
      <c r="L49" s="138">
        <v>0.88449999999999995</v>
      </c>
      <c r="M49" s="138">
        <v>0.69840000000000002</v>
      </c>
      <c r="N49" s="138">
        <v>0.73550000000000004</v>
      </c>
      <c r="O49" s="138">
        <v>0.87949999999999995</v>
      </c>
      <c r="P49" s="138">
        <v>0.87980000000000003</v>
      </c>
      <c r="Q49" s="138">
        <v>0.90990000000000004</v>
      </c>
      <c r="R49" s="138">
        <v>0.82179999999999997</v>
      </c>
      <c r="S49" s="138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41">
        <f t="shared" si="47"/>
        <v>22.390099999999997</v>
      </c>
      <c r="AK49" s="42">
        <f t="shared" si="47"/>
        <v>22.710139999999999</v>
      </c>
      <c r="AL49" s="42">
        <f t="shared" si="47"/>
        <v>23.210519999999999</v>
      </c>
      <c r="AM49" s="42">
        <f t="shared" si="47"/>
        <v>22.189440000000001</v>
      </c>
      <c r="AN49" s="42">
        <f t="shared" si="47"/>
        <v>20.93722</v>
      </c>
      <c r="AO49" s="42">
        <f t="shared" si="47"/>
        <v>21.061679999999999</v>
      </c>
      <c r="AP49" s="42">
        <f t="shared" si="47"/>
        <v>20.891500000000001</v>
      </c>
      <c r="AQ49" s="42">
        <f t="shared" si="47"/>
        <v>18.37182</v>
      </c>
      <c r="AR49" s="42">
        <f t="shared" si="47"/>
        <v>18.689319999999999</v>
      </c>
      <c r="AS49" s="42">
        <f t="shared" si="47"/>
        <v>22.466299999999997</v>
      </c>
      <c r="AT49" s="42">
        <f t="shared" si="48"/>
        <v>17.739359999999998</v>
      </c>
      <c r="AU49" s="42">
        <f t="shared" si="48"/>
        <v>18.681699999999999</v>
      </c>
      <c r="AV49" s="42">
        <f t="shared" si="48"/>
        <v>22.339299999999998</v>
      </c>
      <c r="AW49" s="42">
        <f t="shared" si="48"/>
        <v>22.346920000000001</v>
      </c>
      <c r="AX49" s="42">
        <f t="shared" si="48"/>
        <v>23.111460000000001</v>
      </c>
      <c r="AY49" s="42">
        <f t="shared" si="48"/>
        <v>20.873719999999999</v>
      </c>
      <c r="AZ49" s="42">
        <f t="shared" si="48"/>
        <v>0</v>
      </c>
      <c r="BA49" s="42">
        <f t="shared" si="48"/>
        <v>0</v>
      </c>
      <c r="BB49" s="42">
        <f t="shared" si="48"/>
        <v>0</v>
      </c>
      <c r="BC49" s="42">
        <f t="shared" si="48"/>
        <v>0</v>
      </c>
      <c r="BD49" s="42">
        <f t="shared" si="49"/>
        <v>0</v>
      </c>
      <c r="BE49" s="42">
        <f t="shared" si="49"/>
        <v>0</v>
      </c>
      <c r="BF49" s="42">
        <f t="shared" si="49"/>
        <v>0</v>
      </c>
      <c r="BG49" s="42">
        <f t="shared" si="49"/>
        <v>0</v>
      </c>
      <c r="BH49" s="42">
        <f t="shared" si="49"/>
        <v>0</v>
      </c>
      <c r="BI49" s="42">
        <f t="shared" si="49"/>
        <v>0</v>
      </c>
      <c r="BJ49" s="42">
        <f t="shared" si="49"/>
        <v>0</v>
      </c>
      <c r="BK49" s="42">
        <f t="shared" si="49"/>
        <v>0</v>
      </c>
      <c r="BL49" s="42">
        <f t="shared" si="49"/>
        <v>0</v>
      </c>
      <c r="BM49" s="42">
        <f t="shared" si="49"/>
        <v>0</v>
      </c>
      <c r="BN49" s="42">
        <f t="shared" si="50"/>
        <v>0</v>
      </c>
      <c r="BO49" s="42">
        <f t="shared" si="50"/>
        <v>0</v>
      </c>
      <c r="BP49" s="42">
        <f>AI49*25.4</f>
        <v>0</v>
      </c>
      <c r="BQ49" s="42" t="e">
        <f>#REF!*25.4</f>
        <v>#REF!</v>
      </c>
    </row>
    <row r="50" spans="1:69" ht="13" thickBot="1">
      <c r="A50" s="1193" t="s">
        <v>464</v>
      </c>
      <c r="B50" s="1194"/>
      <c r="C50" s="230">
        <v>1.4239999999999999</v>
      </c>
      <c r="D50" s="234">
        <v>1.4218</v>
      </c>
      <c r="E50" s="234">
        <v>1.4534</v>
      </c>
      <c r="F50" s="234">
        <v>1.3923000000000001</v>
      </c>
      <c r="G50" s="234">
        <v>1.3527</v>
      </c>
      <c r="H50" s="234">
        <v>1.3714999999999999</v>
      </c>
      <c r="I50" s="234">
        <v>1.3496999999999999</v>
      </c>
      <c r="J50" s="234">
        <v>1.2732000000000001</v>
      </c>
      <c r="K50" s="234">
        <v>1.28</v>
      </c>
      <c r="L50" s="234">
        <v>1.4094</v>
      </c>
      <c r="M50" s="234">
        <v>1.2507999999999999</v>
      </c>
      <c r="N50" s="234">
        <v>1.2645999999999999</v>
      </c>
      <c r="O50" s="234">
        <v>1.4149</v>
      </c>
      <c r="P50" s="234">
        <v>1.4079999999999999</v>
      </c>
      <c r="Q50" s="234">
        <v>1.4635</v>
      </c>
      <c r="R50" s="234">
        <v>1.3515999999999999</v>
      </c>
      <c r="S50" s="234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44">
        <f t="shared" si="47"/>
        <v>36.169599999999996</v>
      </c>
      <c r="AK50" s="45">
        <f t="shared" si="47"/>
        <v>36.113719999999994</v>
      </c>
      <c r="AL50" s="45">
        <f t="shared" si="47"/>
        <v>36.916359999999997</v>
      </c>
      <c r="AM50" s="45">
        <f t="shared" si="47"/>
        <v>35.364420000000003</v>
      </c>
      <c r="AN50" s="45">
        <f t="shared" si="47"/>
        <v>34.358579999999996</v>
      </c>
      <c r="AO50" s="45">
        <f t="shared" si="47"/>
        <v>34.836099999999995</v>
      </c>
      <c r="AP50" s="45">
        <f t="shared" si="47"/>
        <v>34.282379999999996</v>
      </c>
      <c r="AQ50" s="45">
        <f t="shared" si="47"/>
        <v>32.339280000000002</v>
      </c>
      <c r="AR50" s="45">
        <f t="shared" si="47"/>
        <v>32.512</v>
      </c>
      <c r="AS50" s="45">
        <f t="shared" si="47"/>
        <v>35.798759999999994</v>
      </c>
      <c r="AT50" s="45">
        <f t="shared" si="48"/>
        <v>31.770319999999995</v>
      </c>
      <c r="AU50" s="45">
        <f t="shared" si="48"/>
        <v>32.120839999999994</v>
      </c>
      <c r="AV50" s="45">
        <f t="shared" si="48"/>
        <v>35.938459999999999</v>
      </c>
      <c r="AW50" s="45">
        <f t="shared" si="48"/>
        <v>35.763199999999998</v>
      </c>
      <c r="AX50" s="45">
        <f t="shared" si="48"/>
        <v>37.172899999999998</v>
      </c>
      <c r="AY50" s="45">
        <f t="shared" si="48"/>
        <v>34.330639999999995</v>
      </c>
      <c r="AZ50" s="45">
        <f t="shared" si="48"/>
        <v>0</v>
      </c>
      <c r="BA50" s="45">
        <f t="shared" si="48"/>
        <v>0</v>
      </c>
      <c r="BB50" s="45">
        <f t="shared" si="48"/>
        <v>0</v>
      </c>
      <c r="BC50" s="45">
        <f t="shared" si="48"/>
        <v>0</v>
      </c>
      <c r="BD50" s="45">
        <f t="shared" si="49"/>
        <v>0</v>
      </c>
      <c r="BE50" s="45">
        <f t="shared" si="49"/>
        <v>0</v>
      </c>
      <c r="BF50" s="45">
        <f t="shared" si="49"/>
        <v>0</v>
      </c>
      <c r="BG50" s="45">
        <f t="shared" si="49"/>
        <v>0</v>
      </c>
      <c r="BH50" s="45">
        <f t="shared" si="49"/>
        <v>0</v>
      </c>
      <c r="BI50" s="45">
        <f t="shared" si="49"/>
        <v>0</v>
      </c>
      <c r="BJ50" s="45">
        <f t="shared" si="49"/>
        <v>0</v>
      </c>
      <c r="BK50" s="45">
        <f t="shared" si="49"/>
        <v>0</v>
      </c>
      <c r="BL50" s="45">
        <f t="shared" si="49"/>
        <v>0</v>
      </c>
      <c r="BM50" s="45">
        <f t="shared" si="49"/>
        <v>0</v>
      </c>
      <c r="BN50" s="45">
        <f t="shared" si="50"/>
        <v>0</v>
      </c>
      <c r="BO50" s="45">
        <f t="shared" si="50"/>
        <v>0</v>
      </c>
      <c r="BP50" s="45">
        <f>AI50*25.4</f>
        <v>0</v>
      </c>
      <c r="BQ50" s="45" t="e">
        <f>#REF!*25.4</f>
        <v>#REF!</v>
      </c>
    </row>
    <row r="51" spans="1:69">
      <c r="A51" s="1192"/>
      <c r="B51" s="1192"/>
    </row>
    <row r="52" spans="1:69">
      <c r="A52" s="1189" t="s">
        <v>467</v>
      </c>
      <c r="B52" s="1189"/>
    </row>
    <row r="53" spans="1:69" ht="13" thickBot="1">
      <c r="A53" s="1181"/>
      <c r="B53" s="1181"/>
    </row>
    <row r="54" spans="1:69" ht="13" thickBot="1">
      <c r="A54" s="75" t="s">
        <v>471</v>
      </c>
      <c r="B54" s="32">
        <v>1.7596000000000001</v>
      </c>
      <c r="C54" s="88" t="s">
        <v>632</v>
      </c>
    </row>
    <row r="55" spans="1:69" ht="13" thickBot="1">
      <c r="A55" s="135" t="s">
        <v>388</v>
      </c>
      <c r="B55" s="136">
        <f>(B54-B4)/B4</f>
        <v>0.20553576322280079</v>
      </c>
      <c r="C55" s="88"/>
    </row>
    <row r="56" spans="1:69" s="33" customFormat="1" ht="13" thickBot="1">
      <c r="A56" s="385"/>
      <c r="B56" s="386"/>
      <c r="C56" s="390" t="s">
        <v>618</v>
      </c>
      <c r="D56" s="391"/>
      <c r="E56" s="391"/>
      <c r="F56" s="391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85" t="s">
        <v>619</v>
      </c>
      <c r="AK56" s="394"/>
      <c r="AL56" s="394"/>
      <c r="AM56" s="394"/>
      <c r="AN56" s="394"/>
      <c r="AO56" s="394"/>
      <c r="AP56" s="394"/>
      <c r="AQ56" s="394"/>
      <c r="AR56" s="394"/>
      <c r="AS56" s="394"/>
      <c r="AT56" s="394"/>
      <c r="AU56" s="394"/>
      <c r="AV56" s="394"/>
      <c r="AW56" s="394"/>
      <c r="AX56" s="394"/>
      <c r="AY56" s="394"/>
      <c r="AZ56" s="394"/>
      <c r="BA56" s="394"/>
      <c r="BB56" s="394"/>
      <c r="BC56" s="394"/>
      <c r="BD56" s="394"/>
      <c r="BE56" s="394"/>
      <c r="BF56" s="394"/>
      <c r="BG56" s="394"/>
      <c r="BH56" s="394"/>
      <c r="BI56" s="394"/>
      <c r="BJ56" s="394"/>
      <c r="BK56" s="394"/>
      <c r="BL56" s="394"/>
      <c r="BM56" s="394"/>
      <c r="BN56" s="394"/>
      <c r="BO56" s="394"/>
      <c r="BP56" s="394"/>
      <c r="BQ56" s="386"/>
    </row>
    <row r="57" spans="1:69" ht="13" thickBot="1">
      <c r="A57" s="1179" t="s">
        <v>637</v>
      </c>
      <c r="B57" s="1180"/>
      <c r="C57" s="232" t="s">
        <v>485</v>
      </c>
      <c r="D57" s="233" t="s">
        <v>592</v>
      </c>
      <c r="E57" s="233" t="s">
        <v>593</v>
      </c>
      <c r="F57" s="233" t="s">
        <v>533</v>
      </c>
      <c r="G57" s="233" t="s">
        <v>603</v>
      </c>
      <c r="H57" s="233" t="s">
        <v>413</v>
      </c>
      <c r="I57" s="233" t="s">
        <v>596</v>
      </c>
      <c r="J57" s="233" t="s">
        <v>679</v>
      </c>
      <c r="K57" s="233" t="s">
        <v>594</v>
      </c>
      <c r="L57" s="233" t="s">
        <v>411</v>
      </c>
      <c r="M57" s="233" t="s">
        <v>605</v>
      </c>
      <c r="N57" s="233" t="s">
        <v>684</v>
      </c>
      <c r="O57" s="13" t="s">
        <v>678</v>
      </c>
      <c r="P57" s="233" t="s">
        <v>675</v>
      </c>
      <c r="Q57" s="233" t="s">
        <v>677</v>
      </c>
      <c r="R57" s="233" t="s">
        <v>598</v>
      </c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35" t="str">
        <f t="shared" ref="AJ57:BO57" si="51">C57</f>
        <v>513</v>
      </c>
      <c r="AK57" s="36" t="str">
        <f t="shared" si="51"/>
        <v>512</v>
      </c>
      <c r="AL57" s="36" t="str">
        <f t="shared" si="51"/>
        <v>511</v>
      </c>
      <c r="AM57" s="36" t="str">
        <f t="shared" si="51"/>
        <v>510</v>
      </c>
      <c r="AN57" s="36" t="str">
        <f t="shared" si="51"/>
        <v>524</v>
      </c>
      <c r="AO57" s="36" t="str">
        <f t="shared" si="51"/>
        <v>509</v>
      </c>
      <c r="AP57" s="36" t="str">
        <f t="shared" si="51"/>
        <v>533</v>
      </c>
      <c r="AQ57" s="36" t="str">
        <f t="shared" si="51"/>
        <v>504</v>
      </c>
      <c r="AR57" s="36" t="str">
        <f t="shared" si="51"/>
        <v>536</v>
      </c>
      <c r="AS57" s="36" t="str">
        <f t="shared" si="51"/>
        <v>535</v>
      </c>
      <c r="AT57" s="36" t="str">
        <f t="shared" si="51"/>
        <v>523</v>
      </c>
      <c r="AU57" s="36" t="str">
        <f t="shared" si="51"/>
        <v>522</v>
      </c>
      <c r="AV57" s="36" t="str">
        <f t="shared" si="51"/>
        <v>503</v>
      </c>
      <c r="AW57" s="36" t="str">
        <f t="shared" si="51"/>
        <v>502</v>
      </c>
      <c r="AX57" s="36" t="str">
        <f t="shared" si="51"/>
        <v>501</v>
      </c>
      <c r="AY57" s="36" t="str">
        <f t="shared" si="51"/>
        <v>519</v>
      </c>
      <c r="AZ57" s="36">
        <f t="shared" si="51"/>
        <v>0</v>
      </c>
      <c r="BA57" s="36">
        <f t="shared" si="51"/>
        <v>0</v>
      </c>
      <c r="BB57" s="36">
        <f t="shared" si="51"/>
        <v>0</v>
      </c>
      <c r="BC57" s="36">
        <f t="shared" si="51"/>
        <v>0</v>
      </c>
      <c r="BD57" s="36">
        <f t="shared" si="51"/>
        <v>0</v>
      </c>
      <c r="BE57" s="36">
        <f t="shared" si="51"/>
        <v>0</v>
      </c>
      <c r="BF57" s="36">
        <f t="shared" si="51"/>
        <v>0</v>
      </c>
      <c r="BG57" s="36">
        <f t="shared" si="51"/>
        <v>0</v>
      </c>
      <c r="BH57" s="36">
        <f t="shared" si="51"/>
        <v>0</v>
      </c>
      <c r="BI57" s="36">
        <f t="shared" si="51"/>
        <v>0</v>
      </c>
      <c r="BJ57" s="36">
        <f t="shared" si="51"/>
        <v>0</v>
      </c>
      <c r="BK57" s="36">
        <f t="shared" si="51"/>
        <v>0</v>
      </c>
      <c r="BL57" s="36">
        <f t="shared" si="51"/>
        <v>0</v>
      </c>
      <c r="BM57" s="36">
        <f t="shared" si="51"/>
        <v>0</v>
      </c>
      <c r="BN57" s="36">
        <f t="shared" si="51"/>
        <v>0</v>
      </c>
      <c r="BO57" s="36">
        <f t="shared" si="51"/>
        <v>0</v>
      </c>
      <c r="BP57" s="36">
        <f>AI57</f>
        <v>0</v>
      </c>
      <c r="BQ57" s="36" t="e">
        <f>#REF!</f>
        <v>#REF!</v>
      </c>
    </row>
    <row r="58" spans="1:69">
      <c r="A58" s="1199" t="s">
        <v>470</v>
      </c>
      <c r="B58" s="1218"/>
      <c r="C58" s="147">
        <v>3.1015000000000001</v>
      </c>
      <c r="D58" s="156">
        <v>3.0750999999999999</v>
      </c>
      <c r="E58" s="156">
        <v>3.0688</v>
      </c>
      <c r="F58" s="156">
        <v>3.0613000000000001</v>
      </c>
      <c r="G58" s="156">
        <v>3.0756999999999999</v>
      </c>
      <c r="H58" s="156">
        <v>3.0634999999999999</v>
      </c>
      <c r="I58" s="156">
        <v>3.0573000000000001</v>
      </c>
      <c r="J58" s="156">
        <v>3.0741999999999998</v>
      </c>
      <c r="K58" s="156">
        <v>3.0737999999999999</v>
      </c>
      <c r="L58" s="156">
        <v>3.0621999999999998</v>
      </c>
      <c r="M58" s="156">
        <v>3.0627</v>
      </c>
      <c r="N58" s="156">
        <v>3.0630999999999999</v>
      </c>
      <c r="O58" s="156">
        <v>3.0771999999999999</v>
      </c>
      <c r="P58" s="156">
        <v>3.0727000000000002</v>
      </c>
      <c r="Q58" s="156">
        <v>3.1276999999999999</v>
      </c>
      <c r="R58" s="156">
        <v>3.1316000000000002</v>
      </c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38">
        <f t="shared" ref="AJ58:AS61" si="52">C58*25.4</f>
        <v>78.778099999999995</v>
      </c>
      <c r="AK58" s="39">
        <f t="shared" si="52"/>
        <v>78.10754</v>
      </c>
      <c r="AL58" s="39">
        <f t="shared" si="52"/>
        <v>77.947519999999997</v>
      </c>
      <c r="AM58" s="39">
        <f t="shared" si="52"/>
        <v>77.757019999999997</v>
      </c>
      <c r="AN58" s="39">
        <f t="shared" si="52"/>
        <v>78.122779999999992</v>
      </c>
      <c r="AO58" s="39">
        <f t="shared" si="52"/>
        <v>77.812899999999999</v>
      </c>
      <c r="AP58" s="39">
        <f t="shared" si="52"/>
        <v>77.655419999999992</v>
      </c>
      <c r="AQ58" s="39">
        <f t="shared" si="52"/>
        <v>78.084679999999992</v>
      </c>
      <c r="AR58" s="39">
        <f t="shared" si="52"/>
        <v>78.074519999999993</v>
      </c>
      <c r="AS58" s="39">
        <f t="shared" si="52"/>
        <v>77.779879999999991</v>
      </c>
      <c r="AT58" s="39">
        <f t="shared" ref="AT58:BC61" si="53">M58*25.4</f>
        <v>77.792580000000001</v>
      </c>
      <c r="AU58" s="39">
        <f t="shared" si="53"/>
        <v>77.80274</v>
      </c>
      <c r="AV58" s="39">
        <f t="shared" si="53"/>
        <v>78.160879999999992</v>
      </c>
      <c r="AW58" s="39">
        <f t="shared" si="53"/>
        <v>78.046580000000006</v>
      </c>
      <c r="AX58" s="39">
        <f t="shared" si="53"/>
        <v>79.443579999999997</v>
      </c>
      <c r="AY58" s="39">
        <f t="shared" si="53"/>
        <v>79.542640000000006</v>
      </c>
      <c r="AZ58" s="39">
        <f t="shared" si="53"/>
        <v>0</v>
      </c>
      <c r="BA58" s="39">
        <f t="shared" si="53"/>
        <v>0</v>
      </c>
      <c r="BB58" s="39">
        <f t="shared" si="53"/>
        <v>0</v>
      </c>
      <c r="BC58" s="39">
        <f t="shared" si="53"/>
        <v>0</v>
      </c>
      <c r="BD58" s="39">
        <f t="shared" ref="BD58:BM61" si="54">W58*25.4</f>
        <v>0</v>
      </c>
      <c r="BE58" s="39">
        <f t="shared" si="54"/>
        <v>0</v>
      </c>
      <c r="BF58" s="39">
        <f t="shared" si="54"/>
        <v>0</v>
      </c>
      <c r="BG58" s="39">
        <f t="shared" si="54"/>
        <v>0</v>
      </c>
      <c r="BH58" s="39">
        <f t="shared" si="54"/>
        <v>0</v>
      </c>
      <c r="BI58" s="39">
        <f t="shared" si="54"/>
        <v>0</v>
      </c>
      <c r="BJ58" s="39">
        <f t="shared" si="54"/>
        <v>0</v>
      </c>
      <c r="BK58" s="39">
        <f t="shared" si="54"/>
        <v>0</v>
      </c>
      <c r="BL58" s="39">
        <f t="shared" si="54"/>
        <v>0</v>
      </c>
      <c r="BM58" s="39">
        <f t="shared" si="54"/>
        <v>0</v>
      </c>
      <c r="BN58" s="39">
        <f t="shared" ref="BN58:BO61" si="55">AG58*25.4</f>
        <v>0</v>
      </c>
      <c r="BO58" s="39">
        <f t="shared" si="55"/>
        <v>0</v>
      </c>
      <c r="BP58" s="39">
        <f>AI58*25.4</f>
        <v>0</v>
      </c>
      <c r="BQ58" s="39" t="e">
        <f>#REF!*25.4</f>
        <v>#REF!</v>
      </c>
    </row>
    <row r="59" spans="1:69">
      <c r="A59" s="1226" t="s">
        <v>588</v>
      </c>
      <c r="B59" s="1227"/>
      <c r="C59" s="147">
        <v>-2.9000000000000001E-2</v>
      </c>
      <c r="D59" s="156">
        <v>-3.1600000000000003E-2</v>
      </c>
      <c r="E59" s="156">
        <v>-1.41E-2</v>
      </c>
      <c r="F59" s="156">
        <v>-7.2700000000000001E-2</v>
      </c>
      <c r="G59" s="156">
        <v>-0.1132</v>
      </c>
      <c r="H59" s="156">
        <v>-0.13600000000000001</v>
      </c>
      <c r="I59" s="156">
        <v>-0.221</v>
      </c>
      <c r="J59" s="156">
        <v>-6.1400000000000003E-2</v>
      </c>
      <c r="K59" s="156">
        <v>-0.24690000000000001</v>
      </c>
      <c r="L59" s="156">
        <v>-0.2019</v>
      </c>
      <c r="M59" s="156">
        <v>-6.6000000000000003E-2</v>
      </c>
      <c r="N59" s="156">
        <v>-6.1899999999999997E-2</v>
      </c>
      <c r="O59" s="156">
        <v>-9.4700000000000006E-2</v>
      </c>
      <c r="P59" s="156">
        <v>-6.83E-2</v>
      </c>
      <c r="Q59" s="156">
        <v>-6.3200000000000006E-2</v>
      </c>
      <c r="R59" s="156">
        <v>-2.5999999999999999E-2</v>
      </c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41">
        <f t="shared" si="52"/>
        <v>-0.73660000000000003</v>
      </c>
      <c r="AK59" s="42">
        <f t="shared" si="52"/>
        <v>-0.80264000000000002</v>
      </c>
      <c r="AL59" s="42">
        <f t="shared" si="52"/>
        <v>-0.35813999999999996</v>
      </c>
      <c r="AM59" s="42">
        <f t="shared" si="52"/>
        <v>-1.8465799999999999</v>
      </c>
      <c r="AN59" s="42">
        <f t="shared" si="52"/>
        <v>-2.8752799999999996</v>
      </c>
      <c r="AO59" s="42">
        <f t="shared" si="52"/>
        <v>-3.4544000000000001</v>
      </c>
      <c r="AP59" s="42">
        <f t="shared" si="52"/>
        <v>-5.6133999999999995</v>
      </c>
      <c r="AQ59" s="42">
        <f t="shared" si="52"/>
        <v>-1.5595600000000001</v>
      </c>
      <c r="AR59" s="42">
        <f t="shared" si="52"/>
        <v>-6.2712599999999998</v>
      </c>
      <c r="AS59" s="42">
        <f t="shared" si="52"/>
        <v>-5.12826</v>
      </c>
      <c r="AT59" s="42">
        <f t="shared" si="53"/>
        <v>-1.6763999999999999</v>
      </c>
      <c r="AU59" s="42">
        <f t="shared" si="53"/>
        <v>-1.5722599999999998</v>
      </c>
      <c r="AV59" s="42">
        <f t="shared" si="53"/>
        <v>-2.4053800000000001</v>
      </c>
      <c r="AW59" s="42">
        <f t="shared" si="53"/>
        <v>-1.7348199999999998</v>
      </c>
      <c r="AX59" s="42">
        <f t="shared" si="53"/>
        <v>-1.60528</v>
      </c>
      <c r="AY59" s="42">
        <f t="shared" si="53"/>
        <v>-0.66039999999999999</v>
      </c>
      <c r="AZ59" s="42">
        <f t="shared" si="53"/>
        <v>0</v>
      </c>
      <c r="BA59" s="42">
        <f t="shared" si="53"/>
        <v>0</v>
      </c>
      <c r="BB59" s="42">
        <f t="shared" si="53"/>
        <v>0</v>
      </c>
      <c r="BC59" s="42">
        <f t="shared" si="53"/>
        <v>0</v>
      </c>
      <c r="BD59" s="42">
        <f t="shared" si="54"/>
        <v>0</v>
      </c>
      <c r="BE59" s="42">
        <f t="shared" si="54"/>
        <v>0</v>
      </c>
      <c r="BF59" s="42">
        <f t="shared" si="54"/>
        <v>0</v>
      </c>
      <c r="BG59" s="42">
        <f t="shared" si="54"/>
        <v>0</v>
      </c>
      <c r="BH59" s="42">
        <f t="shared" si="54"/>
        <v>0</v>
      </c>
      <c r="BI59" s="42">
        <f t="shared" si="54"/>
        <v>0</v>
      </c>
      <c r="BJ59" s="42">
        <f t="shared" si="54"/>
        <v>0</v>
      </c>
      <c r="BK59" s="42">
        <f t="shared" si="54"/>
        <v>0</v>
      </c>
      <c r="BL59" s="42">
        <f t="shared" si="54"/>
        <v>0</v>
      </c>
      <c r="BM59" s="42">
        <f t="shared" si="54"/>
        <v>0</v>
      </c>
      <c r="BN59" s="42">
        <f t="shared" si="55"/>
        <v>0</v>
      </c>
      <c r="BO59" s="42">
        <f t="shared" si="55"/>
        <v>0</v>
      </c>
      <c r="BP59" s="42">
        <f>AI59*25.4</f>
        <v>0</v>
      </c>
      <c r="BQ59" s="42" t="e">
        <f>#REF!*25.4</f>
        <v>#REF!</v>
      </c>
    </row>
    <row r="60" spans="1:69">
      <c r="A60" s="1190" t="s">
        <v>589</v>
      </c>
      <c r="B60" s="1219"/>
      <c r="C60" s="235">
        <v>-0.63060000000000005</v>
      </c>
      <c r="D60" s="138">
        <v>-0.6</v>
      </c>
      <c r="E60" s="138">
        <v>-0.57150000000000001</v>
      </c>
      <c r="F60" s="138">
        <v>-0.63819999999999999</v>
      </c>
      <c r="G60" s="138">
        <v>-0.6704</v>
      </c>
      <c r="H60" s="138">
        <v>-0.68330000000000002</v>
      </c>
      <c r="I60" s="138">
        <v>-0.78180000000000005</v>
      </c>
      <c r="J60" s="138">
        <v>-0.627</v>
      </c>
      <c r="K60" s="138">
        <v>-0.79620000000000002</v>
      </c>
      <c r="L60" s="138">
        <v>-0.75970000000000004</v>
      </c>
      <c r="M60" s="138">
        <v>-0.62490000000000001</v>
      </c>
      <c r="N60" s="138">
        <v>-0.61509999999999998</v>
      </c>
      <c r="O60" s="138">
        <v>-0.63590000000000002</v>
      </c>
      <c r="P60" s="138">
        <v>-0.61860000000000004</v>
      </c>
      <c r="Q60" s="138">
        <v>-0.61119999999999997</v>
      </c>
      <c r="R60" s="138">
        <v>-0.62780000000000002</v>
      </c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41">
        <f t="shared" si="52"/>
        <v>-16.017240000000001</v>
      </c>
      <c r="AK60" s="42">
        <f t="shared" si="52"/>
        <v>-15.239999999999998</v>
      </c>
      <c r="AL60" s="42">
        <f t="shared" si="52"/>
        <v>-14.5161</v>
      </c>
      <c r="AM60" s="42">
        <f t="shared" si="52"/>
        <v>-16.210279999999997</v>
      </c>
      <c r="AN60" s="42">
        <f t="shared" si="52"/>
        <v>-17.02816</v>
      </c>
      <c r="AO60" s="42">
        <f t="shared" si="52"/>
        <v>-17.355819999999998</v>
      </c>
      <c r="AP60" s="42">
        <f t="shared" si="52"/>
        <v>-19.85772</v>
      </c>
      <c r="AQ60" s="42">
        <f t="shared" si="52"/>
        <v>-15.925799999999999</v>
      </c>
      <c r="AR60" s="42">
        <f t="shared" si="52"/>
        <v>-20.223479999999999</v>
      </c>
      <c r="AS60" s="42">
        <f t="shared" si="52"/>
        <v>-19.296379999999999</v>
      </c>
      <c r="AT60" s="42">
        <f t="shared" si="53"/>
        <v>-15.87246</v>
      </c>
      <c r="AU60" s="42">
        <f t="shared" si="53"/>
        <v>-15.623539999999998</v>
      </c>
      <c r="AV60" s="42">
        <f t="shared" si="53"/>
        <v>-16.151859999999999</v>
      </c>
      <c r="AW60" s="42">
        <f t="shared" si="53"/>
        <v>-15.712440000000001</v>
      </c>
      <c r="AX60" s="42">
        <f t="shared" si="53"/>
        <v>-15.524479999999999</v>
      </c>
      <c r="AY60" s="42">
        <f t="shared" si="53"/>
        <v>-15.946120000000001</v>
      </c>
      <c r="AZ60" s="42">
        <f t="shared" si="53"/>
        <v>0</v>
      </c>
      <c r="BA60" s="42">
        <f t="shared" si="53"/>
        <v>0</v>
      </c>
      <c r="BB60" s="42">
        <f t="shared" si="53"/>
        <v>0</v>
      </c>
      <c r="BC60" s="42">
        <f t="shared" si="53"/>
        <v>0</v>
      </c>
      <c r="BD60" s="42">
        <f t="shared" si="54"/>
        <v>0</v>
      </c>
      <c r="BE60" s="42">
        <f t="shared" si="54"/>
        <v>0</v>
      </c>
      <c r="BF60" s="42">
        <f t="shared" si="54"/>
        <v>0</v>
      </c>
      <c r="BG60" s="42">
        <f t="shared" si="54"/>
        <v>0</v>
      </c>
      <c r="BH60" s="42">
        <f t="shared" si="54"/>
        <v>0</v>
      </c>
      <c r="BI60" s="42">
        <f t="shared" si="54"/>
        <v>0</v>
      </c>
      <c r="BJ60" s="42">
        <f t="shared" si="54"/>
        <v>0</v>
      </c>
      <c r="BK60" s="42">
        <f t="shared" si="54"/>
        <v>0</v>
      </c>
      <c r="BL60" s="42">
        <f t="shared" si="54"/>
        <v>0</v>
      </c>
      <c r="BM60" s="42">
        <f t="shared" si="54"/>
        <v>0</v>
      </c>
      <c r="BN60" s="42">
        <f t="shared" si="55"/>
        <v>0</v>
      </c>
      <c r="BO60" s="42">
        <f t="shared" si="55"/>
        <v>0</v>
      </c>
      <c r="BP60" s="42">
        <f>AI60*25.4</f>
        <v>0</v>
      </c>
      <c r="BQ60" s="42" t="e">
        <f>#REF!*25.4</f>
        <v>#REF!</v>
      </c>
    </row>
    <row r="61" spans="1:69" ht="13" thickBot="1">
      <c r="A61" s="1193" t="s">
        <v>590</v>
      </c>
      <c r="B61" s="1213"/>
      <c r="C61" s="236">
        <v>-0.63500000000000001</v>
      </c>
      <c r="D61" s="234">
        <v>-0.59619999999999995</v>
      </c>
      <c r="E61" s="234">
        <v>-0.57420000000000004</v>
      </c>
      <c r="F61" s="234">
        <v>-0.63929999999999998</v>
      </c>
      <c r="G61" s="234">
        <v>-0.67379999999999995</v>
      </c>
      <c r="H61" s="234">
        <v>-0.67710000000000004</v>
      </c>
      <c r="I61" s="234">
        <v>-0.78639999999999999</v>
      </c>
      <c r="J61" s="234">
        <v>-0.62560000000000004</v>
      </c>
      <c r="K61" s="234">
        <v>-0.79379999999999995</v>
      </c>
      <c r="L61" s="234">
        <v>-0.75919999999999999</v>
      </c>
      <c r="M61" s="234">
        <v>-0.63300000000000001</v>
      </c>
      <c r="N61" s="234">
        <v>-0.61829999999999996</v>
      </c>
      <c r="O61" s="234">
        <v>-0.63329999999999997</v>
      </c>
      <c r="P61" s="234">
        <v>-0.56059999999999999</v>
      </c>
      <c r="Q61" s="234">
        <v>-0.60609999999999997</v>
      </c>
      <c r="R61" s="234">
        <v>-0.63080000000000003</v>
      </c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44">
        <f t="shared" si="52"/>
        <v>-16.128999999999998</v>
      </c>
      <c r="AK61" s="45">
        <f t="shared" si="52"/>
        <v>-15.143479999999998</v>
      </c>
      <c r="AL61" s="45">
        <f t="shared" si="52"/>
        <v>-14.584680000000001</v>
      </c>
      <c r="AM61" s="45">
        <f t="shared" si="52"/>
        <v>-16.238219999999998</v>
      </c>
      <c r="AN61" s="45">
        <f t="shared" si="52"/>
        <v>-17.114519999999999</v>
      </c>
      <c r="AO61" s="45">
        <f t="shared" si="52"/>
        <v>-17.198339999999998</v>
      </c>
      <c r="AP61" s="45">
        <f t="shared" si="52"/>
        <v>-19.97456</v>
      </c>
      <c r="AQ61" s="45">
        <f t="shared" si="52"/>
        <v>-15.89024</v>
      </c>
      <c r="AR61" s="45">
        <f t="shared" si="52"/>
        <v>-20.162519999999997</v>
      </c>
      <c r="AS61" s="45">
        <f t="shared" si="52"/>
        <v>-19.283679999999997</v>
      </c>
      <c r="AT61" s="45">
        <f t="shared" si="53"/>
        <v>-16.078199999999999</v>
      </c>
      <c r="AU61" s="45">
        <f t="shared" si="53"/>
        <v>-15.704819999999998</v>
      </c>
      <c r="AV61" s="45">
        <f t="shared" si="53"/>
        <v>-16.085819999999998</v>
      </c>
      <c r="AW61" s="45">
        <f t="shared" si="53"/>
        <v>-14.239239999999999</v>
      </c>
      <c r="AX61" s="45">
        <f t="shared" si="53"/>
        <v>-15.394939999999998</v>
      </c>
      <c r="AY61" s="45">
        <f t="shared" si="53"/>
        <v>-16.022320000000001</v>
      </c>
      <c r="AZ61" s="45">
        <f t="shared" si="53"/>
        <v>0</v>
      </c>
      <c r="BA61" s="45">
        <f t="shared" si="53"/>
        <v>0</v>
      </c>
      <c r="BB61" s="45">
        <f t="shared" si="53"/>
        <v>0</v>
      </c>
      <c r="BC61" s="45">
        <f t="shared" si="53"/>
        <v>0</v>
      </c>
      <c r="BD61" s="45">
        <f t="shared" si="54"/>
        <v>0</v>
      </c>
      <c r="BE61" s="45">
        <f t="shared" si="54"/>
        <v>0</v>
      </c>
      <c r="BF61" s="45">
        <f t="shared" si="54"/>
        <v>0</v>
      </c>
      <c r="BG61" s="45">
        <f t="shared" si="54"/>
        <v>0</v>
      </c>
      <c r="BH61" s="45">
        <f t="shared" si="54"/>
        <v>0</v>
      </c>
      <c r="BI61" s="45">
        <f t="shared" si="54"/>
        <v>0</v>
      </c>
      <c r="BJ61" s="45">
        <f t="shared" si="54"/>
        <v>0</v>
      </c>
      <c r="BK61" s="45">
        <f t="shared" si="54"/>
        <v>0</v>
      </c>
      <c r="BL61" s="45">
        <f t="shared" si="54"/>
        <v>0</v>
      </c>
      <c r="BM61" s="45">
        <f t="shared" si="54"/>
        <v>0</v>
      </c>
      <c r="BN61" s="45">
        <f t="shared" si="55"/>
        <v>0</v>
      </c>
      <c r="BO61" s="45">
        <f t="shared" si="55"/>
        <v>0</v>
      </c>
      <c r="BP61" s="45">
        <f>AI61*25.4</f>
        <v>0</v>
      </c>
      <c r="BQ61" s="45" t="e">
        <f>#REF!*25.4</f>
        <v>#REF!</v>
      </c>
    </row>
    <row r="62" spans="1:69" ht="13" thickBot="1">
      <c r="A62" s="33"/>
      <c r="B62" s="33"/>
    </row>
    <row r="63" spans="1:69" ht="13" thickBot="1">
      <c r="A63" s="100" t="s">
        <v>477</v>
      </c>
      <c r="B63" s="33"/>
    </row>
    <row r="64" spans="1:69">
      <c r="A64" s="237" t="s">
        <v>616</v>
      </c>
      <c r="B64" s="33"/>
    </row>
    <row r="65" spans="1:79">
      <c r="A65" s="151" t="s">
        <v>375</v>
      </c>
      <c r="B65" s="33"/>
    </row>
    <row r="66" spans="1:79">
      <c r="A66" s="151" t="s">
        <v>504</v>
      </c>
      <c r="B66" s="33"/>
    </row>
    <row r="67" spans="1:79">
      <c r="A67" s="151" t="s">
        <v>126</v>
      </c>
      <c r="B67" s="33"/>
    </row>
    <row r="68" spans="1:79">
      <c r="A68" s="151" t="s">
        <v>128</v>
      </c>
      <c r="B68" s="33"/>
    </row>
    <row r="69" spans="1:79" s="225" customFormat="1">
      <c r="A69" s="151" t="s">
        <v>264</v>
      </c>
      <c r="B69" s="33"/>
    </row>
    <row r="70" spans="1:79" s="225" customFormat="1">
      <c r="A70" s="151" t="s">
        <v>265</v>
      </c>
      <c r="B70" s="33"/>
    </row>
    <row r="71" spans="1:79" s="225" customFormat="1">
      <c r="A71" s="151" t="s">
        <v>267</v>
      </c>
      <c r="B71" s="33"/>
    </row>
    <row r="72" spans="1:79" s="225" customFormat="1">
      <c r="A72" s="151" t="s">
        <v>269</v>
      </c>
      <c r="B72" s="33"/>
    </row>
    <row r="73" spans="1:79" s="225" customFormat="1">
      <c r="A73" s="151"/>
      <c r="B73" s="33"/>
    </row>
    <row r="74" spans="1:79" s="225" customFormat="1">
      <c r="A74" s="151"/>
      <c r="B74" s="33"/>
    </row>
    <row r="75" spans="1:79" s="225" customFormat="1">
      <c r="A75" s="151"/>
      <c r="B75" s="33"/>
    </row>
    <row r="76" spans="1:79">
      <c r="B76" s="33"/>
    </row>
    <row r="77" spans="1:79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88"/>
      <c r="BV77" s="88"/>
      <c r="BW77" s="88"/>
      <c r="BX77" s="88"/>
      <c r="BY77" s="88"/>
      <c r="BZ77" s="88"/>
      <c r="CA77" s="88"/>
    </row>
    <row r="78" spans="1:79" ht="13" thickBot="1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88"/>
      <c r="BV78" s="88"/>
      <c r="BW78" s="88"/>
      <c r="BX78" s="88"/>
      <c r="BY78" s="88"/>
      <c r="BZ78" s="88"/>
      <c r="CA78" s="88"/>
    </row>
    <row r="79" spans="1:79" s="33" customFormat="1" ht="15.75" customHeight="1">
      <c r="A79" s="397" t="s">
        <v>759</v>
      </c>
      <c r="B79" s="398"/>
      <c r="C79" s="398"/>
      <c r="D79" s="398"/>
      <c r="E79" s="398"/>
      <c r="F79" s="398"/>
      <c r="G79" s="398"/>
      <c r="H79" s="398"/>
      <c r="I79" s="398"/>
      <c r="J79" s="398"/>
      <c r="K79" s="398"/>
      <c r="L79" s="398"/>
      <c r="M79" s="398"/>
      <c r="N79" s="398"/>
      <c r="O79" s="398"/>
      <c r="P79" s="398"/>
      <c r="Q79" s="398"/>
      <c r="R79" s="398"/>
      <c r="S79" s="398"/>
      <c r="T79" s="398"/>
      <c r="U79" s="398"/>
      <c r="V79" s="398"/>
      <c r="W79" s="398"/>
      <c r="X79" s="398"/>
      <c r="Y79" s="398"/>
      <c r="Z79" s="398"/>
      <c r="AA79" s="398"/>
      <c r="AB79" s="398"/>
      <c r="AC79" s="398"/>
      <c r="AD79" s="398"/>
      <c r="AE79" s="398"/>
      <c r="AF79" s="398"/>
      <c r="AG79" s="398"/>
      <c r="AH79" s="398"/>
      <c r="AI79" s="398"/>
      <c r="AJ79" s="398"/>
      <c r="AK79" s="398"/>
      <c r="AL79" s="398"/>
      <c r="AM79" s="398"/>
      <c r="AN79" s="398"/>
      <c r="AO79" s="398"/>
      <c r="AP79" s="398"/>
      <c r="AQ79" s="398"/>
      <c r="AR79" s="398"/>
      <c r="AS79" s="398"/>
      <c r="AT79" s="398"/>
      <c r="AU79" s="398"/>
      <c r="AV79" s="398"/>
      <c r="AW79" s="398"/>
      <c r="AX79" s="398"/>
      <c r="AY79" s="398"/>
      <c r="AZ79" s="398"/>
      <c r="BA79" s="398"/>
      <c r="BB79" s="398"/>
      <c r="BC79" s="398"/>
      <c r="BD79" s="398"/>
      <c r="BE79" s="398"/>
      <c r="BF79" s="398"/>
      <c r="BG79" s="398"/>
      <c r="BH79" s="398"/>
      <c r="BI79" s="398"/>
      <c r="BJ79" s="398"/>
      <c r="BK79" s="398"/>
      <c r="BL79" s="398"/>
      <c r="BM79" s="398"/>
      <c r="BN79" s="398"/>
      <c r="BO79" s="398"/>
      <c r="BP79" s="398"/>
      <c r="BQ79" s="398"/>
      <c r="BR79" s="398"/>
      <c r="BS79" s="398"/>
      <c r="BT79" s="399"/>
      <c r="BU79" s="453"/>
      <c r="BV79" s="453"/>
      <c r="BW79" s="453"/>
      <c r="BX79" s="453"/>
      <c r="BY79" s="453"/>
      <c r="BZ79" s="453"/>
      <c r="CA79" s="453"/>
    </row>
    <row r="80" spans="1:79" s="33" customFormat="1" ht="24" thickBot="1">
      <c r="A80" s="400"/>
      <c r="B80" s="401"/>
      <c r="C80" s="401"/>
      <c r="D80" s="401"/>
      <c r="E80" s="401"/>
      <c r="F80" s="401"/>
      <c r="G80" s="401"/>
      <c r="H80" s="401"/>
      <c r="I80" s="401"/>
      <c r="J80" s="401"/>
      <c r="K80" s="401"/>
      <c r="L80" s="401"/>
      <c r="M80" s="401"/>
      <c r="N80" s="401"/>
      <c r="O80" s="401"/>
      <c r="P80" s="401"/>
      <c r="Q80" s="401"/>
      <c r="R80" s="401"/>
      <c r="S80" s="401"/>
      <c r="T80" s="401"/>
      <c r="U80" s="401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1"/>
      <c r="AM80" s="401"/>
      <c r="AN80" s="401"/>
      <c r="AO80" s="401"/>
      <c r="AP80" s="401"/>
      <c r="AQ80" s="401"/>
      <c r="AR80" s="401"/>
      <c r="AS80" s="401"/>
      <c r="AT80" s="401"/>
      <c r="AU80" s="401"/>
      <c r="AV80" s="401"/>
      <c r="AW80" s="401"/>
      <c r="AX80" s="401"/>
      <c r="AY80" s="401"/>
      <c r="AZ80" s="401"/>
      <c r="BA80" s="401"/>
      <c r="BB80" s="401"/>
      <c r="BC80" s="401"/>
      <c r="BD80" s="401"/>
      <c r="BE80" s="401"/>
      <c r="BF80" s="401"/>
      <c r="BG80" s="401"/>
      <c r="BH80" s="401"/>
      <c r="BI80" s="401"/>
      <c r="BJ80" s="401"/>
      <c r="BK80" s="401"/>
      <c r="BL80" s="401"/>
      <c r="BM80" s="401"/>
      <c r="BN80" s="401"/>
      <c r="BO80" s="401"/>
      <c r="BP80" s="401"/>
      <c r="BQ80" s="401"/>
      <c r="BR80" s="401"/>
      <c r="BS80" s="401"/>
      <c r="BT80" s="402"/>
      <c r="BU80" s="453"/>
      <c r="BV80" s="453"/>
      <c r="BW80" s="453"/>
      <c r="BX80" s="453"/>
      <c r="BY80" s="453"/>
      <c r="BZ80" s="453"/>
      <c r="CA80" s="453"/>
    </row>
    <row r="81" spans="1:79" ht="12.7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88"/>
      <c r="BV81" s="88"/>
      <c r="BW81" s="88"/>
      <c r="BX81" s="88"/>
      <c r="BY81" s="88"/>
      <c r="BZ81" s="88"/>
      <c r="CA81" s="88"/>
    </row>
    <row r="82" spans="1:79">
      <c r="A82" s="76" t="s">
        <v>478</v>
      </c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</row>
    <row r="83" spans="1:79" ht="13" thickBot="1">
      <c r="A83" s="76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</row>
    <row r="84" spans="1:79" ht="13" thickBot="1">
      <c r="A84" s="71"/>
      <c r="B84" s="1215" t="s">
        <v>618</v>
      </c>
      <c r="C84" s="1216"/>
      <c r="D84" s="1216"/>
      <c r="E84" s="1216"/>
      <c r="F84" s="1216"/>
      <c r="G84" s="1216"/>
      <c r="H84" s="1216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17"/>
      <c r="AJ84" s="1214"/>
      <c r="AK84" s="1214"/>
      <c r="AL84" s="1214"/>
      <c r="AM84" s="1214"/>
      <c r="AN84" s="1214"/>
      <c r="AO84" s="1214"/>
      <c r="AP84" s="1214"/>
      <c r="AQ84" s="1214"/>
      <c r="AR84" s="1214"/>
      <c r="AS84" s="1214"/>
      <c r="AT84" s="1214"/>
      <c r="AU84" s="1214"/>
      <c r="AV84" s="1214"/>
      <c r="AW84" s="1214"/>
      <c r="AX84" s="1214"/>
      <c r="AY84" s="1214"/>
      <c r="AZ84" s="1214"/>
      <c r="BA84" s="1214"/>
      <c r="BB84" s="1214"/>
      <c r="BC84" s="1214"/>
      <c r="BD84" s="1214"/>
      <c r="BE84" s="1214"/>
      <c r="BF84" s="1214"/>
      <c r="BG84" s="1214"/>
      <c r="BH84" s="1214"/>
      <c r="BI84" s="1214"/>
      <c r="BJ84" s="1214"/>
      <c r="BK84" s="1214"/>
      <c r="BL84" s="1214"/>
      <c r="BM84" s="1214"/>
      <c r="BN84" s="1214"/>
      <c r="BO84" s="1214"/>
      <c r="BP84" s="1185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</row>
    <row r="85" spans="1:79" ht="13" thickBot="1">
      <c r="A85" s="66" t="s">
        <v>637</v>
      </c>
      <c r="B85" s="56" t="str">
        <f>C14</f>
        <v>513</v>
      </c>
      <c r="C85" s="57" t="str">
        <f>D14</f>
        <v>512</v>
      </c>
      <c r="D85" s="57" t="str">
        <f>E14</f>
        <v>511</v>
      </c>
      <c r="E85" s="57" t="str">
        <f>F14</f>
        <v>510</v>
      </c>
      <c r="F85" s="57" t="str">
        <f t="shared" ref="F85:AG85" si="56">G14</f>
        <v>509</v>
      </c>
      <c r="G85" s="57" t="str">
        <f t="shared" si="56"/>
        <v>508</v>
      </c>
      <c r="H85" s="57" t="str">
        <f t="shared" si="56"/>
        <v>536</v>
      </c>
      <c r="I85" s="57" t="str">
        <f t="shared" si="56"/>
        <v>535</v>
      </c>
      <c r="J85" s="57" t="str">
        <f t="shared" si="56"/>
        <v>534</v>
      </c>
      <c r="K85" s="57" t="str">
        <f t="shared" si="56"/>
        <v>533</v>
      </c>
      <c r="L85" s="57" t="str">
        <f t="shared" si="56"/>
        <v>532</v>
      </c>
      <c r="M85" s="57" t="str">
        <f t="shared" si="56"/>
        <v>504</v>
      </c>
      <c r="N85" s="57" t="str">
        <f t="shared" si="56"/>
        <v>503</v>
      </c>
      <c r="O85" s="57" t="str">
        <f t="shared" si="56"/>
        <v>502</v>
      </c>
      <c r="P85" s="57" t="str">
        <f t="shared" si="56"/>
        <v>501</v>
      </c>
      <c r="Q85" s="57" t="str">
        <f t="shared" si="56"/>
        <v>519</v>
      </c>
      <c r="R85" s="57" t="str">
        <f t="shared" si="56"/>
        <v>530</v>
      </c>
      <c r="S85" s="57" t="str">
        <f t="shared" si="56"/>
        <v>531</v>
      </c>
      <c r="T85" s="57" t="str">
        <f t="shared" si="56"/>
        <v>529</v>
      </c>
      <c r="U85" s="57" t="str">
        <f t="shared" si="56"/>
        <v>521</v>
      </c>
      <c r="V85" s="57" t="str">
        <f t="shared" si="56"/>
        <v>524</v>
      </c>
      <c r="W85" s="57" t="str">
        <f t="shared" si="56"/>
        <v>517</v>
      </c>
      <c r="X85" s="57" t="str">
        <f t="shared" si="56"/>
        <v>520</v>
      </c>
      <c r="Y85" s="57" t="str">
        <f t="shared" si="56"/>
        <v>523</v>
      </c>
      <c r="Z85" s="57" t="str">
        <f t="shared" si="56"/>
        <v>522</v>
      </c>
      <c r="AA85" s="57" t="str">
        <f t="shared" si="56"/>
        <v>514</v>
      </c>
      <c r="AB85" s="57" t="str">
        <f t="shared" si="56"/>
        <v>518</v>
      </c>
      <c r="AC85" s="57" t="str">
        <f t="shared" si="56"/>
        <v>515</v>
      </c>
      <c r="AD85" s="57" t="str">
        <f t="shared" si="56"/>
        <v>516</v>
      </c>
      <c r="AE85" s="57" t="str">
        <f t="shared" si="56"/>
        <v>505</v>
      </c>
      <c r="AF85" s="57" t="str">
        <f t="shared" si="56"/>
        <v>506</v>
      </c>
      <c r="AG85" s="57" t="str">
        <f t="shared" si="56"/>
        <v>507</v>
      </c>
      <c r="AH85" s="57" t="e">
        <f>#REF!</f>
        <v>#REF!</v>
      </c>
      <c r="AI85" s="57" t="e">
        <f>#REF!</f>
        <v>#REF!</v>
      </c>
      <c r="AJ85" s="60" t="str">
        <f t="shared" ref="AJ85:BO85" si="57">C85</f>
        <v>512</v>
      </c>
      <c r="AK85" s="60" t="str">
        <f t="shared" si="57"/>
        <v>511</v>
      </c>
      <c r="AL85" s="60" t="str">
        <f t="shared" si="57"/>
        <v>510</v>
      </c>
      <c r="AM85" s="60" t="str">
        <f t="shared" si="57"/>
        <v>509</v>
      </c>
      <c r="AN85" s="60" t="str">
        <f t="shared" si="57"/>
        <v>508</v>
      </c>
      <c r="AO85" s="60" t="str">
        <f t="shared" si="57"/>
        <v>536</v>
      </c>
      <c r="AP85" s="60" t="str">
        <f t="shared" si="57"/>
        <v>535</v>
      </c>
      <c r="AQ85" s="60" t="str">
        <f t="shared" si="57"/>
        <v>534</v>
      </c>
      <c r="AR85" s="60" t="str">
        <f t="shared" si="57"/>
        <v>533</v>
      </c>
      <c r="AS85" s="60" t="str">
        <f t="shared" si="57"/>
        <v>532</v>
      </c>
      <c r="AT85" s="60" t="str">
        <f t="shared" si="57"/>
        <v>504</v>
      </c>
      <c r="AU85" s="60" t="str">
        <f t="shared" si="57"/>
        <v>503</v>
      </c>
      <c r="AV85" s="60" t="str">
        <f t="shared" si="57"/>
        <v>502</v>
      </c>
      <c r="AW85" s="60" t="str">
        <f t="shared" si="57"/>
        <v>501</v>
      </c>
      <c r="AX85" s="60" t="str">
        <f t="shared" si="57"/>
        <v>519</v>
      </c>
      <c r="AY85" s="60" t="str">
        <f t="shared" si="57"/>
        <v>530</v>
      </c>
      <c r="AZ85" s="60" t="str">
        <f t="shared" si="57"/>
        <v>531</v>
      </c>
      <c r="BA85" s="60" t="str">
        <f t="shared" si="57"/>
        <v>529</v>
      </c>
      <c r="BB85" s="60" t="str">
        <f t="shared" si="57"/>
        <v>521</v>
      </c>
      <c r="BC85" s="60" t="str">
        <f t="shared" si="57"/>
        <v>524</v>
      </c>
      <c r="BD85" s="60" t="str">
        <f t="shared" si="57"/>
        <v>517</v>
      </c>
      <c r="BE85" s="60" t="str">
        <f t="shared" si="57"/>
        <v>520</v>
      </c>
      <c r="BF85" s="60" t="str">
        <f t="shared" si="57"/>
        <v>523</v>
      </c>
      <c r="BG85" s="60" t="str">
        <f t="shared" si="57"/>
        <v>522</v>
      </c>
      <c r="BH85" s="60" t="str">
        <f t="shared" si="57"/>
        <v>514</v>
      </c>
      <c r="BI85" s="60" t="str">
        <f t="shared" si="57"/>
        <v>518</v>
      </c>
      <c r="BJ85" s="60" t="str">
        <f t="shared" si="57"/>
        <v>515</v>
      </c>
      <c r="BK85" s="60" t="str">
        <f t="shared" si="57"/>
        <v>516</v>
      </c>
      <c r="BL85" s="60" t="str">
        <f t="shared" si="57"/>
        <v>505</v>
      </c>
      <c r="BM85" s="60" t="str">
        <f t="shared" si="57"/>
        <v>506</v>
      </c>
      <c r="BN85" s="60" t="str">
        <f t="shared" si="57"/>
        <v>507</v>
      </c>
      <c r="BO85" s="60" t="e">
        <f t="shared" si="57"/>
        <v>#REF!</v>
      </c>
      <c r="BP85" s="60" t="e">
        <f>AI85</f>
        <v>#REF!</v>
      </c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</row>
    <row r="86" spans="1:79">
      <c r="A86" s="72" t="s">
        <v>623</v>
      </c>
      <c r="B86" s="47">
        <f t="shared" ref="B86:E88" si="58">C34</f>
        <v>3.1204500000000004</v>
      </c>
      <c r="C86" s="48">
        <f t="shared" si="58"/>
        <v>3.1021000000000001</v>
      </c>
      <c r="D86" s="48">
        <f t="shared" si="58"/>
        <v>3.0716000000000001</v>
      </c>
      <c r="E86" s="48">
        <f t="shared" si="58"/>
        <v>3.1406000000000001</v>
      </c>
      <c r="F86" s="48">
        <f t="shared" ref="F86:AG86" si="59">G34</f>
        <v>3.2099000000000002</v>
      </c>
      <c r="G86" s="48">
        <f t="shared" si="59"/>
        <v>3.2186500000000002</v>
      </c>
      <c r="H86" s="48">
        <f t="shared" si="59"/>
        <v>3.3208500000000001</v>
      </c>
      <c r="I86" s="48">
        <f t="shared" si="59"/>
        <v>3.2761999999999998</v>
      </c>
      <c r="J86" s="48">
        <f t="shared" si="59"/>
        <v>3.2933500000000002</v>
      </c>
      <c r="K86" s="48">
        <f t="shared" si="59"/>
        <v>3.2878500000000002</v>
      </c>
      <c r="L86" s="48">
        <f t="shared" si="59"/>
        <v>3.38435</v>
      </c>
      <c r="M86" s="48">
        <f t="shared" si="59"/>
        <v>3.1341000000000001</v>
      </c>
      <c r="N86" s="48">
        <f t="shared" si="59"/>
        <v>3.1547000000000001</v>
      </c>
      <c r="O86" s="48">
        <f t="shared" si="59"/>
        <v>3.1112500000000001</v>
      </c>
      <c r="P86" s="48">
        <f t="shared" si="59"/>
        <v>3.1753999999999998</v>
      </c>
      <c r="Q86" s="48">
        <f t="shared" si="59"/>
        <v>3.1823499999999996</v>
      </c>
      <c r="R86" s="48">
        <f t="shared" si="59"/>
        <v>3.2926000000000002</v>
      </c>
      <c r="S86" s="48">
        <f t="shared" si="59"/>
        <v>3.35365</v>
      </c>
      <c r="T86" s="48">
        <f t="shared" si="59"/>
        <v>3.2922500000000001</v>
      </c>
      <c r="U86" s="48">
        <f t="shared" si="59"/>
        <v>3.2439499999999999</v>
      </c>
      <c r="V86" s="48">
        <f t="shared" si="59"/>
        <v>3.1839</v>
      </c>
      <c r="W86" s="48">
        <f t="shared" si="59"/>
        <v>3.0721500000000002</v>
      </c>
      <c r="X86" s="48">
        <f t="shared" si="59"/>
        <v>3.1784999999999997</v>
      </c>
      <c r="Y86" s="48">
        <f t="shared" si="59"/>
        <v>3.1369500000000001</v>
      </c>
      <c r="Z86" s="48">
        <f t="shared" si="59"/>
        <v>3.1347</v>
      </c>
      <c r="AA86" s="48">
        <f t="shared" si="59"/>
        <v>3.2469999999999999</v>
      </c>
      <c r="AB86" s="48">
        <f t="shared" si="59"/>
        <v>3.2164000000000001</v>
      </c>
      <c r="AC86" s="48">
        <f t="shared" si="59"/>
        <v>3.1752500000000001</v>
      </c>
      <c r="AD86" s="48">
        <f t="shared" si="59"/>
        <v>3.2291499999999997</v>
      </c>
      <c r="AE86" s="48">
        <f t="shared" si="59"/>
        <v>3.1154999999999999</v>
      </c>
      <c r="AF86" s="48">
        <f t="shared" si="59"/>
        <v>3.2593000000000001</v>
      </c>
      <c r="AG86" s="48">
        <f t="shared" si="59"/>
        <v>3.2334000000000001</v>
      </c>
      <c r="AH86" s="48" t="e">
        <f>#REF!</f>
        <v>#REF!</v>
      </c>
      <c r="AI86" s="48" t="e">
        <f>#REF!</f>
        <v>#REF!</v>
      </c>
      <c r="AJ86" s="48">
        <f t="shared" ref="AJ86:AR89" si="60">C86*25.4</f>
        <v>78.793340000000001</v>
      </c>
      <c r="AK86" s="48">
        <f t="shared" si="60"/>
        <v>78.018640000000005</v>
      </c>
      <c r="AL86" s="48">
        <f t="shared" si="60"/>
        <v>79.771239999999992</v>
      </c>
      <c r="AM86" s="48">
        <f t="shared" si="60"/>
        <v>81.531459999999996</v>
      </c>
      <c r="AN86" s="48">
        <f t="shared" si="60"/>
        <v>81.753709999999998</v>
      </c>
      <c r="AO86" s="48">
        <f t="shared" si="60"/>
        <v>84.349589999999992</v>
      </c>
      <c r="AP86" s="48">
        <f t="shared" si="60"/>
        <v>83.215479999999985</v>
      </c>
      <c r="AQ86" s="48">
        <f t="shared" si="60"/>
        <v>83.651089999999996</v>
      </c>
      <c r="AR86" s="48">
        <f t="shared" si="60"/>
        <v>83.511390000000006</v>
      </c>
      <c r="AS86" s="48">
        <f t="shared" ref="AS86:BB89" si="61">L86*25.4</f>
        <v>85.962489999999988</v>
      </c>
      <c r="AT86" s="48">
        <f t="shared" si="61"/>
        <v>79.606139999999996</v>
      </c>
      <c r="AU86" s="48">
        <f t="shared" si="61"/>
        <v>80.129379999999998</v>
      </c>
      <c r="AV86" s="48">
        <f t="shared" si="61"/>
        <v>79.025750000000002</v>
      </c>
      <c r="AW86" s="48">
        <f t="shared" si="61"/>
        <v>80.655159999999995</v>
      </c>
      <c r="AX86" s="48">
        <f t="shared" si="61"/>
        <v>80.831689999999981</v>
      </c>
      <c r="AY86" s="48">
        <f t="shared" si="61"/>
        <v>83.632040000000003</v>
      </c>
      <c r="AZ86" s="48">
        <f t="shared" si="61"/>
        <v>85.18271</v>
      </c>
      <c r="BA86" s="48">
        <f t="shared" si="61"/>
        <v>83.623149999999995</v>
      </c>
      <c r="BB86" s="48">
        <f t="shared" si="61"/>
        <v>82.396329999999992</v>
      </c>
      <c r="BC86" s="48">
        <f t="shared" ref="BC86:BL89" si="62">V86*25.4</f>
        <v>80.87106</v>
      </c>
      <c r="BD86" s="48">
        <f t="shared" si="62"/>
        <v>78.032610000000005</v>
      </c>
      <c r="BE86" s="48">
        <f t="shared" si="62"/>
        <v>80.733899999999991</v>
      </c>
      <c r="BF86" s="48">
        <f t="shared" si="62"/>
        <v>79.678529999999995</v>
      </c>
      <c r="BG86" s="48">
        <f t="shared" si="62"/>
        <v>79.621380000000002</v>
      </c>
      <c r="BH86" s="48">
        <f t="shared" si="62"/>
        <v>82.473799999999997</v>
      </c>
      <c r="BI86" s="48">
        <f t="shared" si="62"/>
        <v>81.696560000000005</v>
      </c>
      <c r="BJ86" s="48">
        <f t="shared" si="62"/>
        <v>80.651349999999994</v>
      </c>
      <c r="BK86" s="48">
        <f t="shared" si="62"/>
        <v>82.020409999999984</v>
      </c>
      <c r="BL86" s="48">
        <f t="shared" si="62"/>
        <v>79.13369999999999</v>
      </c>
      <c r="BM86" s="48">
        <f t="shared" ref="BM86:BO89" si="63">AF86*25.4</f>
        <v>82.78622</v>
      </c>
      <c r="BN86" s="48">
        <f t="shared" si="63"/>
        <v>82.128360000000001</v>
      </c>
      <c r="BO86" s="48" t="e">
        <f t="shared" si="63"/>
        <v>#REF!</v>
      </c>
      <c r="BP86" s="48" t="e">
        <f>AI86*25.4</f>
        <v>#REF!</v>
      </c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</row>
    <row r="87" spans="1:79">
      <c r="A87" s="73" t="s">
        <v>479</v>
      </c>
      <c r="B87" s="50">
        <f t="shared" si="58"/>
        <v>-1.4499999999999957E-2</v>
      </c>
      <c r="C87" s="51">
        <f t="shared" si="58"/>
        <v>1.0999999999996568E-3</v>
      </c>
      <c r="D87" s="51">
        <f t="shared" si="58"/>
        <v>3.2000000000000917E-3</v>
      </c>
      <c r="E87" s="51">
        <f t="shared" si="58"/>
        <v>-1.1999999999998678E-3</v>
      </c>
      <c r="F87" s="51">
        <f t="shared" ref="F87:AG87" si="64">G35</f>
        <v>1.130000000000031E-2</v>
      </c>
      <c r="G87" s="51">
        <f t="shared" si="64"/>
        <v>-1.0299999999999976E-2</v>
      </c>
      <c r="H87" s="51">
        <f t="shared" si="64"/>
        <v>-9.0000000000012292E-4</v>
      </c>
      <c r="I87" s="51">
        <f t="shared" si="64"/>
        <v>7.0999999999998842E-3</v>
      </c>
      <c r="J87" s="51">
        <f t="shared" si="64"/>
        <v>-6.3999999999997392E-3</v>
      </c>
      <c r="K87" s="51">
        <f t="shared" si="64"/>
        <v>-5.9000000000000163E-3</v>
      </c>
      <c r="L87" s="51">
        <f t="shared" si="64"/>
        <v>6.2999999999999723E-3</v>
      </c>
      <c r="M87" s="51">
        <f t="shared" si="64"/>
        <v>-4.3999999999999595E-3</v>
      </c>
      <c r="N87" s="51">
        <f t="shared" si="64"/>
        <v>-9.9999999999988987E-4</v>
      </c>
      <c r="O87" s="51">
        <f t="shared" si="64"/>
        <v>-3.9000000000002366E-3</v>
      </c>
      <c r="P87" s="51">
        <f t="shared" si="64"/>
        <v>-3.6000000000000476E-3</v>
      </c>
      <c r="Q87" s="51">
        <f t="shared" si="64"/>
        <v>-2.5000000000003908E-3</v>
      </c>
      <c r="R87" s="51">
        <f t="shared" si="64"/>
        <v>-1.5999999999998238E-3</v>
      </c>
      <c r="S87" s="51">
        <f t="shared" si="64"/>
        <v>-3.0999999999998806E-3</v>
      </c>
      <c r="T87" s="51">
        <f t="shared" si="64"/>
        <v>-1.4699999999999935E-2</v>
      </c>
      <c r="U87" s="51">
        <f t="shared" si="64"/>
        <v>6.6000000000001613E-3</v>
      </c>
      <c r="V87" s="51">
        <f t="shared" si="64"/>
        <v>-5.9999999999993392E-4</v>
      </c>
      <c r="W87" s="51">
        <f t="shared" si="64"/>
        <v>-1.8599999999999728E-2</v>
      </c>
      <c r="X87" s="51">
        <f t="shared" si="64"/>
        <v>-3.7500000000000089E-2</v>
      </c>
      <c r="Y87" s="51">
        <f t="shared" si="64"/>
        <v>1.5000000000000568E-3</v>
      </c>
      <c r="Z87" s="51">
        <f t="shared" si="64"/>
        <v>1.5000000000000568E-3</v>
      </c>
      <c r="AA87" s="51">
        <f t="shared" si="64"/>
        <v>1.1499999999999844E-2</v>
      </c>
      <c r="AB87" s="51">
        <f t="shared" si="64"/>
        <v>5.9000000000000163E-3</v>
      </c>
      <c r="AC87" s="51">
        <f t="shared" si="64"/>
        <v>-1.1099999999999888E-2</v>
      </c>
      <c r="AD87" s="51">
        <f t="shared" si="64"/>
        <v>-5.3000000000000824E-3</v>
      </c>
      <c r="AE87" s="51">
        <f t="shared" si="64"/>
        <v>-4.7999999999999154E-3</v>
      </c>
      <c r="AF87" s="51">
        <f t="shared" si="64"/>
        <v>-1.0400000000000187E-2</v>
      </c>
      <c r="AG87" s="51">
        <f t="shared" si="64"/>
        <v>7.6999999999998181E-3</v>
      </c>
      <c r="AH87" s="51" t="e">
        <f>#REF!</f>
        <v>#REF!</v>
      </c>
      <c r="AI87" s="51" t="e">
        <f>#REF!</f>
        <v>#REF!</v>
      </c>
      <c r="AJ87" s="51">
        <f t="shared" si="60"/>
        <v>2.7939999999991281E-2</v>
      </c>
      <c r="AK87" s="51">
        <f t="shared" si="60"/>
        <v>8.1280000000002323E-2</v>
      </c>
      <c r="AL87" s="51">
        <f t="shared" si="60"/>
        <v>-3.0479999999996642E-2</v>
      </c>
      <c r="AM87" s="51">
        <f t="shared" si="60"/>
        <v>0.28702000000000788</v>
      </c>
      <c r="AN87" s="51">
        <f t="shared" si="60"/>
        <v>-0.26161999999999935</v>
      </c>
      <c r="AO87" s="51">
        <f t="shared" si="60"/>
        <v>-2.2860000000003121E-2</v>
      </c>
      <c r="AP87" s="51">
        <f t="shared" si="60"/>
        <v>0.18033999999999706</v>
      </c>
      <c r="AQ87" s="51">
        <f t="shared" si="60"/>
        <v>-0.16255999999999338</v>
      </c>
      <c r="AR87" s="51">
        <f t="shared" si="60"/>
        <v>-0.14986000000000041</v>
      </c>
      <c r="AS87" s="51">
        <f t="shared" si="61"/>
        <v>0.16001999999999927</v>
      </c>
      <c r="AT87" s="51">
        <f t="shared" si="61"/>
        <v>-0.11175999999999897</v>
      </c>
      <c r="AU87" s="51">
        <f t="shared" si="61"/>
        <v>-2.5399999999997203E-2</v>
      </c>
      <c r="AV87" s="51">
        <f t="shared" si="61"/>
        <v>-9.9060000000006004E-2</v>
      </c>
      <c r="AW87" s="51">
        <f t="shared" si="61"/>
        <v>-9.1440000000001201E-2</v>
      </c>
      <c r="AX87" s="51">
        <f t="shared" si="61"/>
        <v>-6.3500000000009924E-2</v>
      </c>
      <c r="AY87" s="51">
        <f t="shared" si="61"/>
        <v>-4.063999999999552E-2</v>
      </c>
      <c r="AZ87" s="51">
        <f t="shared" si="61"/>
        <v>-7.8739999999996965E-2</v>
      </c>
      <c r="BA87" s="51">
        <f t="shared" si="61"/>
        <v>-0.37337999999999832</v>
      </c>
      <c r="BB87" s="51">
        <f t="shared" si="61"/>
        <v>0.16764000000000409</v>
      </c>
      <c r="BC87" s="51">
        <f t="shared" si="62"/>
        <v>-1.5239999999998321E-2</v>
      </c>
      <c r="BD87" s="51">
        <f t="shared" si="62"/>
        <v>-0.47243999999999309</v>
      </c>
      <c r="BE87" s="51">
        <f t="shared" si="62"/>
        <v>-0.95250000000000223</v>
      </c>
      <c r="BF87" s="51">
        <f t="shared" si="62"/>
        <v>3.8100000000001438E-2</v>
      </c>
      <c r="BG87" s="51">
        <f t="shared" si="62"/>
        <v>3.8100000000001438E-2</v>
      </c>
      <c r="BH87" s="51">
        <f t="shared" si="62"/>
        <v>0.29209999999999603</v>
      </c>
      <c r="BI87" s="51">
        <f t="shared" si="62"/>
        <v>0.14986000000000041</v>
      </c>
      <c r="BJ87" s="51">
        <f t="shared" si="62"/>
        <v>-0.28193999999999714</v>
      </c>
      <c r="BK87" s="51">
        <f t="shared" si="62"/>
        <v>-0.1346200000000021</v>
      </c>
      <c r="BL87" s="51">
        <f t="shared" si="62"/>
        <v>-0.12191999999999785</v>
      </c>
      <c r="BM87" s="51">
        <f t="shared" si="63"/>
        <v>-0.26416000000000472</v>
      </c>
      <c r="BN87" s="51">
        <f t="shared" si="63"/>
        <v>0.19557999999999537</v>
      </c>
      <c r="BO87" s="51" t="e">
        <f t="shared" si="63"/>
        <v>#REF!</v>
      </c>
      <c r="BP87" s="51" t="e">
        <f>AI87*25.4</f>
        <v>#REF!</v>
      </c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</row>
    <row r="88" spans="1:79">
      <c r="A88" s="73" t="s">
        <v>480</v>
      </c>
      <c r="B88" s="50">
        <f t="shared" si="58"/>
        <v>4.0000000000000036E-3</v>
      </c>
      <c r="C88" s="51">
        <f t="shared" si="58"/>
        <v>-4.4999999999997264E-3</v>
      </c>
      <c r="D88" s="51">
        <f t="shared" si="58"/>
        <v>-1.5800000000000036E-2</v>
      </c>
      <c r="E88" s="51">
        <f t="shared" si="58"/>
        <v>5.1999999999998714E-3</v>
      </c>
      <c r="F88" s="51">
        <f t="shared" ref="F88:AG88" si="65">G36</f>
        <v>6.4999999999999503E-3</v>
      </c>
      <c r="G88" s="51">
        <f t="shared" si="65"/>
        <v>1.3000000000000789E-3</v>
      </c>
      <c r="H88" s="51">
        <f t="shared" si="65"/>
        <v>3.00000000000189E-4</v>
      </c>
      <c r="I88" s="51">
        <f t="shared" si="65"/>
        <v>-2.1999999999997577E-3</v>
      </c>
      <c r="J88" s="51">
        <f t="shared" si="65"/>
        <v>0</v>
      </c>
      <c r="K88" s="51">
        <f t="shared" si="65"/>
        <v>6.6999999999999282E-3</v>
      </c>
      <c r="L88" s="51">
        <f t="shared" si="65"/>
        <v>9.0000000000012292E-4</v>
      </c>
      <c r="M88" s="51">
        <f t="shared" si="65"/>
        <v>2.8000000000001357E-3</v>
      </c>
      <c r="N88" s="51">
        <f t="shared" si="65"/>
        <v>-8.7000000000001521E-3</v>
      </c>
      <c r="O88" s="51">
        <f t="shared" si="65"/>
        <v>6.0999999999999943E-3</v>
      </c>
      <c r="P88" s="51">
        <f t="shared" si="65"/>
        <v>-1.9999999999997797E-4</v>
      </c>
      <c r="Q88" s="51">
        <f t="shared" si="65"/>
        <v>-1.9999999999997797E-4</v>
      </c>
      <c r="R88" s="51">
        <f t="shared" si="65"/>
        <v>-1.9000000000000128E-3</v>
      </c>
      <c r="S88" s="51">
        <f t="shared" si="65"/>
        <v>3.6000000000000476E-3</v>
      </c>
      <c r="T88" s="51">
        <f t="shared" si="65"/>
        <v>-1.5999999999998238E-3</v>
      </c>
      <c r="U88" s="51">
        <f t="shared" si="65"/>
        <v>-5.0000000000016698E-4</v>
      </c>
      <c r="V88" s="51">
        <f t="shared" si="65"/>
        <v>-6.6999999999999282E-3</v>
      </c>
      <c r="W88" s="51">
        <f t="shared" si="65"/>
        <v>1.3900000000000023E-2</v>
      </c>
      <c r="X88" s="51">
        <f t="shared" si="65"/>
        <v>-1.5000000000000124E-2</v>
      </c>
      <c r="Y88" s="51">
        <f t="shared" si="65"/>
        <v>3.2000000000000917E-3</v>
      </c>
      <c r="Z88" s="51">
        <f t="shared" si="65"/>
        <v>1.0499999999999954E-2</v>
      </c>
      <c r="AA88" s="51">
        <f t="shared" si="65"/>
        <v>-5.1000000000001044E-3</v>
      </c>
      <c r="AB88" s="51">
        <f t="shared" si="65"/>
        <v>-8.0000000000000071E-3</v>
      </c>
      <c r="AC88" s="51">
        <f t="shared" si="65"/>
        <v>1.5000000000000124E-2</v>
      </c>
      <c r="AD88" s="51">
        <f t="shared" si="65"/>
        <v>4.5999999999999375E-3</v>
      </c>
      <c r="AE88" s="51">
        <f t="shared" si="65"/>
        <v>-2.8000000000001357E-3</v>
      </c>
      <c r="AF88" s="51">
        <f t="shared" si="65"/>
        <v>2.4000000000001798E-3</v>
      </c>
      <c r="AG88" s="51">
        <f t="shared" si="65"/>
        <v>-8.999999999999897E-3</v>
      </c>
      <c r="AH88" s="51" t="e">
        <f>#REF!</f>
        <v>#REF!</v>
      </c>
      <c r="AI88" s="51" t="e">
        <f>#REF!</f>
        <v>#REF!</v>
      </c>
      <c r="AJ88" s="51">
        <f t="shared" si="60"/>
        <v>-0.11429999999999305</v>
      </c>
      <c r="AK88" s="51">
        <f t="shared" si="60"/>
        <v>-0.4013200000000009</v>
      </c>
      <c r="AL88" s="51">
        <f t="shared" si="60"/>
        <v>0.13207999999999673</v>
      </c>
      <c r="AM88" s="51">
        <f t="shared" si="60"/>
        <v>0.16509999999999872</v>
      </c>
      <c r="AN88" s="51">
        <f t="shared" si="60"/>
        <v>3.3020000000001999E-2</v>
      </c>
      <c r="AO88" s="51">
        <f t="shared" si="60"/>
        <v>7.6200000000048E-3</v>
      </c>
      <c r="AP88" s="51">
        <f t="shared" si="60"/>
        <v>-5.5879999999993844E-2</v>
      </c>
      <c r="AQ88" s="51">
        <f t="shared" si="60"/>
        <v>0</v>
      </c>
      <c r="AR88" s="51">
        <f t="shared" si="60"/>
        <v>0.17017999999999817</v>
      </c>
      <c r="AS88" s="51">
        <f t="shared" si="61"/>
        <v>2.2860000000003121E-2</v>
      </c>
      <c r="AT88" s="51">
        <f t="shared" si="61"/>
        <v>7.1120000000003444E-2</v>
      </c>
      <c r="AU88" s="51">
        <f t="shared" si="61"/>
        <v>-0.22098000000000384</v>
      </c>
      <c r="AV88" s="51">
        <f t="shared" si="61"/>
        <v>0.15493999999999986</v>
      </c>
      <c r="AW88" s="51">
        <f t="shared" si="61"/>
        <v>-5.07999999999944E-3</v>
      </c>
      <c r="AX88" s="51">
        <f t="shared" si="61"/>
        <v>-5.07999999999944E-3</v>
      </c>
      <c r="AY88" s="51">
        <f t="shared" si="61"/>
        <v>-4.8260000000000323E-2</v>
      </c>
      <c r="AZ88" s="51">
        <f t="shared" si="61"/>
        <v>9.1440000000001201E-2</v>
      </c>
      <c r="BA88" s="51">
        <f t="shared" si="61"/>
        <v>-4.063999999999552E-2</v>
      </c>
      <c r="BB88" s="51">
        <f t="shared" si="61"/>
        <v>-1.2700000000004241E-2</v>
      </c>
      <c r="BC88" s="51">
        <f t="shared" si="62"/>
        <v>-0.17017999999999817</v>
      </c>
      <c r="BD88" s="51">
        <f t="shared" si="62"/>
        <v>0.3530600000000006</v>
      </c>
      <c r="BE88" s="51">
        <f t="shared" si="62"/>
        <v>-0.38100000000000311</v>
      </c>
      <c r="BF88" s="51">
        <f t="shared" si="62"/>
        <v>8.1280000000002323E-2</v>
      </c>
      <c r="BG88" s="51">
        <f t="shared" si="62"/>
        <v>0.26669999999999883</v>
      </c>
      <c r="BH88" s="51">
        <f t="shared" si="62"/>
        <v>-0.12954000000000265</v>
      </c>
      <c r="BI88" s="51">
        <f t="shared" si="62"/>
        <v>-0.20320000000000016</v>
      </c>
      <c r="BJ88" s="51">
        <f t="shared" si="62"/>
        <v>0.38100000000000311</v>
      </c>
      <c r="BK88" s="51">
        <f t="shared" si="62"/>
        <v>0.1168399999999984</v>
      </c>
      <c r="BL88" s="51">
        <f t="shared" si="62"/>
        <v>-7.1120000000003444E-2</v>
      </c>
      <c r="BM88" s="51">
        <f t="shared" si="63"/>
        <v>6.0960000000004566E-2</v>
      </c>
      <c r="BN88" s="51">
        <f t="shared" si="63"/>
        <v>-0.22859999999999736</v>
      </c>
      <c r="BO88" s="51" t="e">
        <f t="shared" si="63"/>
        <v>#REF!</v>
      </c>
      <c r="BP88" s="51" t="e">
        <f>AI88*25.4</f>
        <v>#REF!</v>
      </c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</row>
    <row r="89" spans="1:79" ht="13" thickBot="1">
      <c r="A89" s="74" t="s">
        <v>586</v>
      </c>
      <c r="B89" s="53">
        <f>C38</f>
        <v>-4.5450000000000212E-2</v>
      </c>
      <c r="C89" s="54">
        <f>D38</f>
        <v>-4.6400000000000219E-2</v>
      </c>
      <c r="D89" s="54">
        <f>E38</f>
        <v>-3.1400000000000095E-2</v>
      </c>
      <c r="E89" s="54">
        <f>F38</f>
        <v>-9.1299999999999937E-2</v>
      </c>
      <c r="F89" s="54">
        <f t="shared" ref="F89:AG89" si="66">G38</f>
        <v>-0.14460000000000006</v>
      </c>
      <c r="G89" s="54">
        <f t="shared" si="66"/>
        <v>-0.16645000000000021</v>
      </c>
      <c r="H89" s="54">
        <f t="shared" si="66"/>
        <v>-0.26365000000000016</v>
      </c>
      <c r="I89" s="54">
        <f t="shared" si="66"/>
        <v>-0.22509999999999986</v>
      </c>
      <c r="J89" s="54">
        <f t="shared" si="66"/>
        <v>-0.24365000000000014</v>
      </c>
      <c r="K89" s="54">
        <f t="shared" si="66"/>
        <v>-0.24575000000000014</v>
      </c>
      <c r="L89" s="54">
        <f t="shared" si="66"/>
        <v>-0.27285000000000004</v>
      </c>
      <c r="M89" s="54">
        <f t="shared" si="66"/>
        <v>-7.7500000000000124E-2</v>
      </c>
      <c r="N89" s="54">
        <f t="shared" si="66"/>
        <v>-0.10320000000000018</v>
      </c>
      <c r="O89" s="54">
        <f t="shared" si="66"/>
        <v>-5.2350000000000119E-2</v>
      </c>
      <c r="P89" s="54">
        <f t="shared" si="66"/>
        <v>-6.7499999999999893E-2</v>
      </c>
      <c r="Q89" s="54">
        <f t="shared" si="66"/>
        <v>-6.944999999999979E-2</v>
      </c>
      <c r="R89" s="54">
        <f t="shared" si="66"/>
        <v>-0.18230000000000013</v>
      </c>
      <c r="S89" s="54">
        <f t="shared" si="66"/>
        <v>-0.24204999999999988</v>
      </c>
      <c r="T89" s="54">
        <f t="shared" si="66"/>
        <v>-0.18995000000000006</v>
      </c>
      <c r="U89" s="54">
        <f t="shared" si="66"/>
        <v>-0.1208499999999999</v>
      </c>
      <c r="V89" s="54">
        <f t="shared" si="66"/>
        <v>-0.13149999999999995</v>
      </c>
      <c r="W89" s="54">
        <f t="shared" si="66"/>
        <v>-1.6950000000000021E-2</v>
      </c>
      <c r="X89" s="54">
        <f t="shared" si="66"/>
        <v>-0.14639999999999986</v>
      </c>
      <c r="Y89" s="54">
        <f t="shared" si="66"/>
        <v>-8.5550000000000015E-2</v>
      </c>
      <c r="Z89" s="54">
        <f t="shared" si="66"/>
        <v>-7.5600000000000112E-2</v>
      </c>
      <c r="AA89" s="54">
        <f t="shared" si="66"/>
        <v>-0.13430000000000009</v>
      </c>
      <c r="AB89" s="54">
        <f t="shared" si="66"/>
        <v>-0.12190000000000012</v>
      </c>
      <c r="AC89" s="54">
        <f t="shared" si="66"/>
        <v>-3.8650000000000073E-2</v>
      </c>
      <c r="AD89" s="54">
        <f t="shared" si="66"/>
        <v>-0.1107499999999999</v>
      </c>
      <c r="AE89" s="54">
        <f t="shared" si="66"/>
        <v>-1.9699999999999829E-2</v>
      </c>
      <c r="AF89" s="54">
        <f t="shared" si="66"/>
        <v>-0.17600000000000016</v>
      </c>
      <c r="AG89" s="54">
        <f t="shared" si="66"/>
        <v>-0.12760000000000016</v>
      </c>
      <c r="AH89" s="54" t="e">
        <f>#REF!</f>
        <v>#REF!</v>
      </c>
      <c r="AI89" s="54" t="e">
        <f>#REF!</f>
        <v>#REF!</v>
      </c>
      <c r="AJ89" s="54">
        <f t="shared" si="60"/>
        <v>-1.1785600000000056</v>
      </c>
      <c r="AK89" s="54">
        <f t="shared" si="60"/>
        <v>-0.79756000000000238</v>
      </c>
      <c r="AL89" s="54">
        <f t="shared" si="60"/>
        <v>-2.3190199999999983</v>
      </c>
      <c r="AM89" s="54">
        <f t="shared" si="60"/>
        <v>-3.6728400000000012</v>
      </c>
      <c r="AN89" s="54">
        <f t="shared" si="60"/>
        <v>-4.2278300000000053</v>
      </c>
      <c r="AO89" s="54">
        <f t="shared" si="60"/>
        <v>-6.6967100000000039</v>
      </c>
      <c r="AP89" s="54">
        <f t="shared" si="60"/>
        <v>-5.7175399999999961</v>
      </c>
      <c r="AQ89" s="54">
        <f t="shared" si="60"/>
        <v>-6.188710000000003</v>
      </c>
      <c r="AR89" s="54">
        <f t="shared" si="60"/>
        <v>-6.2420500000000034</v>
      </c>
      <c r="AS89" s="54">
        <f t="shared" si="61"/>
        <v>-6.9303900000000009</v>
      </c>
      <c r="AT89" s="54">
        <f t="shared" si="61"/>
        <v>-1.968500000000003</v>
      </c>
      <c r="AU89" s="54">
        <f t="shared" si="61"/>
        <v>-2.6212800000000045</v>
      </c>
      <c r="AV89" s="54">
        <f t="shared" si="61"/>
        <v>-1.3296900000000029</v>
      </c>
      <c r="AW89" s="54">
        <f t="shared" si="61"/>
        <v>-1.7144999999999972</v>
      </c>
      <c r="AX89" s="54">
        <f t="shared" si="61"/>
        <v>-1.7640299999999947</v>
      </c>
      <c r="AY89" s="54">
        <f t="shared" si="61"/>
        <v>-4.6304200000000026</v>
      </c>
      <c r="AZ89" s="54">
        <f t="shared" si="61"/>
        <v>-6.1480699999999961</v>
      </c>
      <c r="BA89" s="54">
        <f t="shared" si="61"/>
        <v>-4.8247300000000015</v>
      </c>
      <c r="BB89" s="54">
        <f t="shared" si="61"/>
        <v>-3.0695899999999972</v>
      </c>
      <c r="BC89" s="54">
        <f t="shared" si="62"/>
        <v>-3.3400999999999987</v>
      </c>
      <c r="BD89" s="54">
        <f t="shared" si="62"/>
        <v>-0.43053000000000052</v>
      </c>
      <c r="BE89" s="54">
        <f t="shared" si="62"/>
        <v>-3.7185599999999965</v>
      </c>
      <c r="BF89" s="54">
        <f t="shared" si="62"/>
        <v>-2.1729700000000003</v>
      </c>
      <c r="BG89" s="54">
        <f t="shared" si="62"/>
        <v>-1.9202400000000028</v>
      </c>
      <c r="BH89" s="54">
        <f t="shared" si="62"/>
        <v>-3.4112200000000019</v>
      </c>
      <c r="BI89" s="54">
        <f t="shared" si="62"/>
        <v>-3.0962600000000027</v>
      </c>
      <c r="BJ89" s="54">
        <f t="shared" si="62"/>
        <v>-0.98171000000000186</v>
      </c>
      <c r="BK89" s="54">
        <f t="shared" si="62"/>
        <v>-2.8130499999999974</v>
      </c>
      <c r="BL89" s="54">
        <f t="shared" si="62"/>
        <v>-0.50037999999999561</v>
      </c>
      <c r="BM89" s="54">
        <f t="shared" si="63"/>
        <v>-4.4704000000000041</v>
      </c>
      <c r="BN89" s="54">
        <f t="shared" si="63"/>
        <v>-3.2410400000000039</v>
      </c>
      <c r="BO89" s="54" t="e">
        <f t="shared" si="63"/>
        <v>#REF!</v>
      </c>
      <c r="BP89" s="54" t="e">
        <f>AI89*25.4</f>
        <v>#REF!</v>
      </c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</row>
    <row r="90" spans="1:79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</row>
    <row r="91" spans="1:79">
      <c r="A91" s="76" t="s">
        <v>517</v>
      </c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</row>
    <row r="92" spans="1:79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</row>
    <row r="93" spans="1:79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</row>
    <row r="94" spans="1:79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</row>
    <row r="95" spans="1:79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</row>
    <row r="96" spans="1:79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</row>
    <row r="97" spans="1:79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/>
      <c r="BZ97" s="88"/>
      <c r="CA97" s="88"/>
    </row>
    <row r="98" spans="1:79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88"/>
      <c r="BZ98" s="88"/>
      <c r="CA98" s="88"/>
    </row>
    <row r="99" spans="1:79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62" t="s">
        <v>758</v>
      </c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88"/>
      <c r="BW99" s="88"/>
      <c r="BX99" s="88"/>
      <c r="BY99" s="88"/>
      <c r="BZ99" s="88"/>
      <c r="CA99" s="88"/>
    </row>
    <row r="100" spans="1:79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</row>
    <row r="101" spans="1:79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62"/>
      <c r="AO101" s="63" t="str">
        <f t="shared" ref="AO101:BA101" si="67">"Blade S/N "&amp;C46</f>
        <v>Blade S/N 513</v>
      </c>
      <c r="AP101" s="63" t="str">
        <f t="shared" si="67"/>
        <v>Blade S/N 512</v>
      </c>
      <c r="AQ101" s="63" t="str">
        <f t="shared" si="67"/>
        <v>Blade S/N 511</v>
      </c>
      <c r="AR101" s="63" t="str">
        <f t="shared" si="67"/>
        <v>Blade S/N 510</v>
      </c>
      <c r="AS101" s="63" t="str">
        <f t="shared" si="67"/>
        <v>Blade S/N 524</v>
      </c>
      <c r="AT101" s="63" t="str">
        <f t="shared" si="67"/>
        <v>Blade S/N 509</v>
      </c>
      <c r="AU101" s="63" t="str">
        <f t="shared" si="67"/>
        <v>Blade S/N 508</v>
      </c>
      <c r="AV101" s="63" t="str">
        <f t="shared" si="67"/>
        <v>Blade S/N 534</v>
      </c>
      <c r="AW101" s="63" t="str">
        <f t="shared" si="67"/>
        <v>Blade S/N 533</v>
      </c>
      <c r="AX101" s="63" t="str">
        <f t="shared" si="67"/>
        <v>Blade S/N 504</v>
      </c>
      <c r="AY101" s="63" t="str">
        <f t="shared" si="67"/>
        <v>Blade S/N 536</v>
      </c>
      <c r="AZ101" s="63" t="str">
        <f t="shared" si="67"/>
        <v>Blade S/N 535</v>
      </c>
      <c r="BA101" s="63" t="str">
        <f t="shared" si="67"/>
        <v>Blade S/N 523</v>
      </c>
      <c r="BB101" s="63" t="str">
        <f t="shared" ref="BB101:BO101" si="68">"Blade S/N "&amp;P46</f>
        <v>Blade S/N 522</v>
      </c>
      <c r="BC101" s="63" t="str">
        <f t="shared" si="68"/>
        <v>Blade S/N 501</v>
      </c>
      <c r="BD101" s="63" t="str">
        <f t="shared" si="68"/>
        <v>Blade S/N 530</v>
      </c>
      <c r="BE101" s="63" t="str">
        <f t="shared" si="68"/>
        <v xml:space="preserve">Blade S/N </v>
      </c>
      <c r="BF101" s="63" t="str">
        <f t="shared" si="68"/>
        <v xml:space="preserve">Blade S/N </v>
      </c>
      <c r="BG101" s="63" t="str">
        <f t="shared" si="68"/>
        <v xml:space="preserve">Blade S/N </v>
      </c>
      <c r="BH101" s="63" t="str">
        <f t="shared" si="68"/>
        <v xml:space="preserve">Blade S/N </v>
      </c>
      <c r="BI101" s="63" t="str">
        <f t="shared" si="68"/>
        <v xml:space="preserve">Blade S/N </v>
      </c>
      <c r="BJ101" s="63" t="str">
        <f t="shared" si="68"/>
        <v xml:space="preserve">Blade S/N </v>
      </c>
      <c r="BK101" s="63" t="str">
        <f t="shared" si="68"/>
        <v xml:space="preserve">Blade S/N </v>
      </c>
      <c r="BL101" s="63" t="str">
        <f t="shared" si="68"/>
        <v xml:space="preserve">Blade S/N </v>
      </c>
      <c r="BM101" s="63" t="str">
        <f t="shared" si="68"/>
        <v xml:space="preserve">Blade S/N </v>
      </c>
      <c r="BN101" s="63" t="str">
        <f t="shared" si="68"/>
        <v xml:space="preserve">Blade S/N </v>
      </c>
      <c r="BO101" s="63" t="str">
        <f t="shared" si="68"/>
        <v xml:space="preserve">Blade S/N </v>
      </c>
      <c r="BP101" s="63" t="str">
        <f>"Blade S/N "&amp;AF46</f>
        <v xml:space="preserve">Blade S/N </v>
      </c>
      <c r="BQ101" s="63" t="str">
        <f>"Blade S/N "&amp;AG46</f>
        <v xml:space="preserve">Blade S/N </v>
      </c>
      <c r="BR101" s="63" t="str">
        <f>"Blade S/N "&amp;AH46</f>
        <v xml:space="preserve">Blade S/N </v>
      </c>
      <c r="BS101" s="63" t="e">
        <f>"Blade S/N "&amp;#REF!</f>
        <v>#REF!</v>
      </c>
      <c r="BT101" s="63" t="e">
        <f>"Blade S/N "&amp;#REF!</f>
        <v>#REF!</v>
      </c>
      <c r="BU101" s="63" t="str">
        <f>"Blade S/N "&amp;AI46</f>
        <v xml:space="preserve">Blade S/N </v>
      </c>
    </row>
    <row r="102" spans="1:79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64">
        <f>B42</f>
        <v>1.2598</v>
      </c>
      <c r="AO102" s="65">
        <f t="shared" ref="AO102:BA104" si="69">AJ48-AJ$47</f>
        <v>-68.833999999999989</v>
      </c>
      <c r="AP102" s="65">
        <f t="shared" si="69"/>
        <v>-68.107560000000007</v>
      </c>
      <c r="AQ102" s="65">
        <f t="shared" si="69"/>
        <v>-67.236339999999998</v>
      </c>
      <c r="AR102" s="65">
        <f t="shared" si="69"/>
        <v>-68.265039999999999</v>
      </c>
      <c r="AS102" s="65">
        <f t="shared" si="69"/>
        <v>-69.692519999999988</v>
      </c>
      <c r="AT102" s="65">
        <f t="shared" si="69"/>
        <v>-69.420739999999995</v>
      </c>
      <c r="AU102" s="65">
        <f t="shared" si="69"/>
        <v>-69.54773999999999</v>
      </c>
      <c r="AV102" s="65">
        <f t="shared" si="69"/>
        <v>-72.674479999999988</v>
      </c>
      <c r="AW102" s="65">
        <f t="shared" si="69"/>
        <v>-72.19695999999999</v>
      </c>
      <c r="AX102" s="65">
        <f t="shared" si="69"/>
        <v>-68.132959999999997</v>
      </c>
      <c r="AY102" s="65">
        <f t="shared" si="69"/>
        <v>-73.205339999999993</v>
      </c>
      <c r="AZ102" s="65">
        <f t="shared" si="69"/>
        <v>-71.81595999999999</v>
      </c>
      <c r="BA102" s="65">
        <f t="shared" si="69"/>
        <v>-68.259960000000007</v>
      </c>
      <c r="BB102" s="65">
        <f t="shared" ref="BB102:BO102" si="70">AW48-AW$47</f>
        <v>-68.282820000000001</v>
      </c>
      <c r="BC102" s="65">
        <f t="shared" si="70"/>
        <v>-69.623940000000005</v>
      </c>
      <c r="BD102" s="65">
        <f t="shared" si="70"/>
        <v>-71.198739999999987</v>
      </c>
      <c r="BE102" s="65">
        <f t="shared" si="70"/>
        <v>0</v>
      </c>
      <c r="BF102" s="65">
        <f t="shared" si="70"/>
        <v>0</v>
      </c>
      <c r="BG102" s="65">
        <f t="shared" si="70"/>
        <v>0</v>
      </c>
      <c r="BH102" s="65">
        <f t="shared" si="70"/>
        <v>0</v>
      </c>
      <c r="BI102" s="65">
        <f t="shared" si="70"/>
        <v>0</v>
      </c>
      <c r="BJ102" s="65">
        <f t="shared" si="70"/>
        <v>0</v>
      </c>
      <c r="BK102" s="65">
        <f t="shared" si="70"/>
        <v>0</v>
      </c>
      <c r="BL102" s="65">
        <f t="shared" si="70"/>
        <v>0</v>
      </c>
      <c r="BM102" s="65">
        <f t="shared" si="70"/>
        <v>0</v>
      </c>
      <c r="BN102" s="65">
        <f t="shared" si="70"/>
        <v>0</v>
      </c>
      <c r="BO102" s="65">
        <f t="shared" si="70"/>
        <v>0</v>
      </c>
      <c r="BP102" s="65">
        <f t="shared" ref="BP102:BR104" si="71">BM48-BM$47</f>
        <v>0</v>
      </c>
      <c r="BQ102" s="65">
        <f t="shared" si="71"/>
        <v>0</v>
      </c>
      <c r="BR102" s="65">
        <f t="shared" si="71"/>
        <v>0</v>
      </c>
      <c r="BS102" s="65" t="e">
        <f>#REF!-#REF!</f>
        <v>#REF!</v>
      </c>
      <c r="BT102" s="65" t="e">
        <f>#REF!-#REF!</f>
        <v>#REF!</v>
      </c>
      <c r="BU102" s="65">
        <f>BP48-BP$47</f>
        <v>0</v>
      </c>
    </row>
    <row r="103" spans="1:79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64">
        <f>B43</f>
        <v>1.06</v>
      </c>
      <c r="AO103" s="65">
        <f t="shared" si="69"/>
        <v>-56.387999999999998</v>
      </c>
      <c r="AP103" s="65">
        <f t="shared" si="69"/>
        <v>-55.397400000000005</v>
      </c>
      <c r="AQ103" s="65">
        <f t="shared" si="69"/>
        <v>-54.736999999999995</v>
      </c>
      <c r="AR103" s="65">
        <f t="shared" si="69"/>
        <v>-55.567579999999992</v>
      </c>
      <c r="AS103" s="65">
        <f t="shared" si="69"/>
        <v>-57.185559999999995</v>
      </c>
      <c r="AT103" s="65">
        <f t="shared" si="69"/>
        <v>-56.751220000000004</v>
      </c>
      <c r="AU103" s="65">
        <f t="shared" si="69"/>
        <v>-57.269379999999991</v>
      </c>
      <c r="AV103" s="65">
        <f t="shared" si="69"/>
        <v>-59.659519999999986</v>
      </c>
      <c r="AW103" s="65">
        <f t="shared" si="69"/>
        <v>-58.966099999999997</v>
      </c>
      <c r="AX103" s="65">
        <f t="shared" si="69"/>
        <v>-55.618379999999995</v>
      </c>
      <c r="AY103" s="65">
        <f t="shared" si="69"/>
        <v>-60.335159999999995</v>
      </c>
      <c r="AZ103" s="65">
        <f t="shared" si="69"/>
        <v>-59.098179999999992</v>
      </c>
      <c r="BA103" s="65">
        <f t="shared" si="69"/>
        <v>-55.453280000000007</v>
      </c>
      <c r="BB103" s="65">
        <f t="shared" ref="BB103:BO103" si="72">AW49-AW$47</f>
        <v>-55.455820000000003</v>
      </c>
      <c r="BC103" s="65">
        <f t="shared" si="72"/>
        <v>-56.332119999999996</v>
      </c>
      <c r="BD103" s="65">
        <f t="shared" si="72"/>
        <v>-58.62319999999999</v>
      </c>
      <c r="BE103" s="65">
        <f t="shared" si="72"/>
        <v>0</v>
      </c>
      <c r="BF103" s="65">
        <f t="shared" si="72"/>
        <v>0</v>
      </c>
      <c r="BG103" s="65">
        <f t="shared" si="72"/>
        <v>0</v>
      </c>
      <c r="BH103" s="65">
        <f t="shared" si="72"/>
        <v>0</v>
      </c>
      <c r="BI103" s="65">
        <f t="shared" si="72"/>
        <v>0</v>
      </c>
      <c r="BJ103" s="65">
        <f t="shared" si="72"/>
        <v>0</v>
      </c>
      <c r="BK103" s="65">
        <f t="shared" si="72"/>
        <v>0</v>
      </c>
      <c r="BL103" s="65">
        <f t="shared" si="72"/>
        <v>0</v>
      </c>
      <c r="BM103" s="65">
        <f t="shared" si="72"/>
        <v>0</v>
      </c>
      <c r="BN103" s="65">
        <f t="shared" si="72"/>
        <v>0</v>
      </c>
      <c r="BO103" s="65">
        <f t="shared" si="72"/>
        <v>0</v>
      </c>
      <c r="BP103" s="65">
        <f t="shared" si="71"/>
        <v>0</v>
      </c>
      <c r="BQ103" s="65">
        <f t="shared" si="71"/>
        <v>0</v>
      </c>
      <c r="BR103" s="65">
        <f t="shared" si="71"/>
        <v>0</v>
      </c>
      <c r="BS103" s="65" t="e">
        <f>#REF!-#REF!</f>
        <v>#REF!</v>
      </c>
      <c r="BT103" s="65" t="e">
        <f>#REF!-#REF!</f>
        <v>#REF!</v>
      </c>
      <c r="BU103" s="65">
        <f>BP49-BP$47</f>
        <v>0</v>
      </c>
    </row>
    <row r="104" spans="1:79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64">
        <f>B44</f>
        <v>0.86019999999999996</v>
      </c>
      <c r="AO104" s="65">
        <f t="shared" si="69"/>
        <v>-42.608499999999999</v>
      </c>
      <c r="AP104" s="65">
        <f t="shared" si="69"/>
        <v>-41.993820000000007</v>
      </c>
      <c r="AQ104" s="65">
        <f t="shared" si="69"/>
        <v>-41.03116</v>
      </c>
      <c r="AR104" s="65">
        <f t="shared" si="69"/>
        <v>-42.392599999999995</v>
      </c>
      <c r="AS104" s="65">
        <f t="shared" si="69"/>
        <v>-43.764199999999995</v>
      </c>
      <c r="AT104" s="65">
        <f t="shared" si="69"/>
        <v>-42.976800000000004</v>
      </c>
      <c r="AU104" s="65">
        <f t="shared" si="69"/>
        <v>-43.878499999999995</v>
      </c>
      <c r="AV104" s="65">
        <f t="shared" si="69"/>
        <v>-45.692059999999984</v>
      </c>
      <c r="AW104" s="65">
        <f t="shared" si="69"/>
        <v>-45.143419999999992</v>
      </c>
      <c r="AX104" s="65">
        <f t="shared" si="69"/>
        <v>-42.285919999999997</v>
      </c>
      <c r="AY104" s="65">
        <f t="shared" si="69"/>
        <v>-46.304199999999994</v>
      </c>
      <c r="AZ104" s="65">
        <f t="shared" si="69"/>
        <v>-45.659039999999997</v>
      </c>
      <c r="BA104" s="65">
        <f t="shared" si="69"/>
        <v>-41.854120000000002</v>
      </c>
      <c r="BB104" s="65">
        <f t="shared" ref="BB104:BO104" si="73">AW50-AW$47</f>
        <v>-42.039540000000002</v>
      </c>
      <c r="BC104" s="65">
        <f t="shared" si="73"/>
        <v>-42.270679999999999</v>
      </c>
      <c r="BD104" s="65">
        <f t="shared" si="73"/>
        <v>-45.166279999999993</v>
      </c>
      <c r="BE104" s="65">
        <f t="shared" si="73"/>
        <v>0</v>
      </c>
      <c r="BF104" s="65">
        <f t="shared" si="73"/>
        <v>0</v>
      </c>
      <c r="BG104" s="65">
        <f t="shared" si="73"/>
        <v>0</v>
      </c>
      <c r="BH104" s="65">
        <f t="shared" si="73"/>
        <v>0</v>
      </c>
      <c r="BI104" s="65">
        <f t="shared" si="73"/>
        <v>0</v>
      </c>
      <c r="BJ104" s="65">
        <f t="shared" si="73"/>
        <v>0</v>
      </c>
      <c r="BK104" s="65">
        <f t="shared" si="73"/>
        <v>0</v>
      </c>
      <c r="BL104" s="65">
        <f t="shared" si="73"/>
        <v>0</v>
      </c>
      <c r="BM104" s="65">
        <f t="shared" si="73"/>
        <v>0</v>
      </c>
      <c r="BN104" s="65">
        <f t="shared" si="73"/>
        <v>0</v>
      </c>
      <c r="BO104" s="65">
        <f t="shared" si="73"/>
        <v>0</v>
      </c>
      <c r="BP104" s="65">
        <f t="shared" si="71"/>
        <v>0</v>
      </c>
      <c r="BQ104" s="65">
        <f t="shared" si="71"/>
        <v>0</v>
      </c>
      <c r="BR104" s="65">
        <f t="shared" si="71"/>
        <v>0</v>
      </c>
      <c r="BS104" s="65" t="e">
        <f>#REF!-#REF!</f>
        <v>#REF!</v>
      </c>
      <c r="BT104" s="65" t="e">
        <f>#REF!-#REF!</f>
        <v>#REF!</v>
      </c>
      <c r="BU104" s="65">
        <f>BP50-BP$47</f>
        <v>0</v>
      </c>
    </row>
    <row r="105" spans="1:79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</row>
    <row r="106" spans="1:79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88"/>
      <c r="BW106" s="88"/>
      <c r="BX106" s="88"/>
      <c r="BY106" s="88"/>
      <c r="BZ106" s="88"/>
      <c r="CA106" s="88"/>
    </row>
    <row r="107" spans="1:79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88"/>
      <c r="BZ107" s="88"/>
      <c r="CA107" s="88"/>
    </row>
    <row r="108" spans="1:79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88"/>
    </row>
    <row r="109" spans="1:79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71"/>
      <c r="BT109" s="71"/>
      <c r="BU109" s="71"/>
      <c r="BV109" s="71"/>
      <c r="BW109" s="71"/>
      <c r="BX109" s="88"/>
      <c r="BY109" s="71"/>
      <c r="BZ109" s="88"/>
      <c r="CA109" s="88"/>
    </row>
    <row r="110" spans="1:79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/>
      <c r="BE110" s="88"/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88"/>
      <c r="BZ110" s="88"/>
      <c r="CA110" s="88"/>
    </row>
    <row r="111" spans="1:79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</row>
    <row r="112" spans="1:79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/>
      <c r="BU112" s="88"/>
      <c r="BV112" s="88"/>
      <c r="BW112" s="88"/>
      <c r="BX112" s="88"/>
      <c r="BY112" s="88"/>
      <c r="BZ112" s="88"/>
      <c r="CA112" s="88"/>
    </row>
    <row r="113" spans="1:79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88"/>
    </row>
    <row r="114" spans="1:79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88"/>
      <c r="BW114" s="88"/>
      <c r="BX114" s="88"/>
      <c r="BY114" s="88"/>
      <c r="BZ114" s="88"/>
      <c r="CA114" s="88"/>
    </row>
    <row r="115" spans="1:79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/>
      <c r="BF115" s="88"/>
      <c r="BG115" s="88"/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/>
      <c r="BV115" s="88"/>
      <c r="BW115" s="88"/>
      <c r="BX115" s="88"/>
      <c r="BY115" s="88"/>
      <c r="BZ115" s="88"/>
      <c r="CA115" s="88"/>
    </row>
    <row r="116" spans="1:79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/>
      <c r="BU116" s="88"/>
      <c r="BV116" s="88"/>
      <c r="BW116" s="88"/>
      <c r="BX116" s="88"/>
      <c r="BY116" s="88"/>
      <c r="BZ116" s="88"/>
      <c r="CA116" s="88"/>
    </row>
    <row r="117" spans="1:79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</row>
    <row r="118" spans="1:79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</row>
    <row r="119" spans="1:79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88"/>
      <c r="BW119" s="88"/>
      <c r="BX119" s="88"/>
      <c r="BY119" s="88"/>
      <c r="BZ119" s="88"/>
      <c r="CA119" s="88"/>
    </row>
    <row r="120" spans="1:79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</row>
    <row r="121" spans="1:79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</row>
    <row r="122" spans="1:79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</row>
    <row r="123" spans="1:79" ht="13" thickBo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88"/>
      <c r="BW123" s="88"/>
      <c r="BX123" s="88"/>
      <c r="BY123" s="88"/>
      <c r="BZ123" s="88"/>
      <c r="CA123" s="88"/>
    </row>
    <row r="124" spans="1:79" ht="13" thickBot="1">
      <c r="A124" s="66" t="s">
        <v>637</v>
      </c>
      <c r="B124" s="35" t="str">
        <f t="shared" ref="B124:AG124" si="74">C46</f>
        <v>513</v>
      </c>
      <c r="C124" s="36" t="str">
        <f t="shared" si="74"/>
        <v>512</v>
      </c>
      <c r="D124" s="36" t="str">
        <f t="shared" si="74"/>
        <v>511</v>
      </c>
      <c r="E124" s="36" t="str">
        <f t="shared" si="74"/>
        <v>510</v>
      </c>
      <c r="F124" s="36" t="str">
        <f>G46</f>
        <v>524</v>
      </c>
      <c r="G124" s="36" t="str">
        <f t="shared" si="74"/>
        <v>509</v>
      </c>
      <c r="H124" s="36" t="str">
        <f t="shared" si="74"/>
        <v>508</v>
      </c>
      <c r="I124" s="36" t="str">
        <f t="shared" si="74"/>
        <v>534</v>
      </c>
      <c r="J124" s="36" t="str">
        <f t="shared" si="74"/>
        <v>533</v>
      </c>
      <c r="K124" s="36" t="str">
        <f t="shared" si="74"/>
        <v>504</v>
      </c>
      <c r="L124" s="36" t="str">
        <f t="shared" si="74"/>
        <v>536</v>
      </c>
      <c r="M124" s="36" t="str">
        <f t="shared" si="74"/>
        <v>535</v>
      </c>
      <c r="N124" s="36" t="str">
        <f t="shared" si="74"/>
        <v>523</v>
      </c>
      <c r="O124" s="36" t="str">
        <f t="shared" si="74"/>
        <v>522</v>
      </c>
      <c r="P124" s="36" t="str">
        <f t="shared" si="74"/>
        <v>501</v>
      </c>
      <c r="Q124" s="36" t="str">
        <f t="shared" si="74"/>
        <v>530</v>
      </c>
      <c r="R124" s="36">
        <f t="shared" si="74"/>
        <v>0</v>
      </c>
      <c r="S124" s="36">
        <f t="shared" si="74"/>
        <v>0</v>
      </c>
      <c r="T124" s="36">
        <f t="shared" si="74"/>
        <v>0</v>
      </c>
      <c r="U124" s="36">
        <f t="shared" si="74"/>
        <v>0</v>
      </c>
      <c r="V124" s="36">
        <f t="shared" si="74"/>
        <v>0</v>
      </c>
      <c r="W124" s="36">
        <f t="shared" si="74"/>
        <v>0</v>
      </c>
      <c r="X124" s="36">
        <f t="shared" si="74"/>
        <v>0</v>
      </c>
      <c r="Y124" s="36">
        <f t="shared" si="74"/>
        <v>0</v>
      </c>
      <c r="Z124" s="36">
        <f t="shared" si="74"/>
        <v>0</v>
      </c>
      <c r="AA124" s="36">
        <f t="shared" si="74"/>
        <v>0</v>
      </c>
      <c r="AB124" s="36">
        <f t="shared" si="74"/>
        <v>0</v>
      </c>
      <c r="AC124" s="36">
        <f t="shared" si="74"/>
        <v>0</v>
      </c>
      <c r="AD124" s="36">
        <f t="shared" si="74"/>
        <v>0</v>
      </c>
      <c r="AE124" s="36">
        <f t="shared" si="74"/>
        <v>0</v>
      </c>
      <c r="AF124" s="36">
        <f t="shared" si="74"/>
        <v>0</v>
      </c>
      <c r="AG124" s="36">
        <f t="shared" si="74"/>
        <v>0</v>
      </c>
      <c r="AH124" s="36" t="e">
        <f>#REF!</f>
        <v>#REF!</v>
      </c>
      <c r="AI124" s="36" t="e">
        <f>#REF!</f>
        <v>#REF!</v>
      </c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</row>
    <row r="125" spans="1:79" ht="13" thickBot="1">
      <c r="A125" s="67" t="s">
        <v>587</v>
      </c>
      <c r="B125" s="68">
        <f t="shared" ref="B125:R125" si="75">RSQ(AO102:AO104,$AN102:$AN104)</f>
        <v>0.99913892078071198</v>
      </c>
      <c r="C125" s="69">
        <f t="shared" si="75"/>
        <v>0.99976501980575683</v>
      </c>
      <c r="D125" s="69">
        <f t="shared" si="75"/>
        <v>0.9992939225370886</v>
      </c>
      <c r="E125" s="69">
        <f t="shared" si="75"/>
        <v>0.9998864629021833</v>
      </c>
      <c r="F125" s="69">
        <f t="shared" si="75"/>
        <v>0.99958559745489317</v>
      </c>
      <c r="G125" s="69">
        <f t="shared" si="75"/>
        <v>0.99941840627811029</v>
      </c>
      <c r="H125" s="69">
        <f t="shared" si="75"/>
        <v>0.99937425622718201</v>
      </c>
      <c r="I125" s="69">
        <f t="shared" si="75"/>
        <v>0.99958479119235411</v>
      </c>
      <c r="J125" s="69">
        <f t="shared" si="75"/>
        <v>0.99984050739712049</v>
      </c>
      <c r="K125" s="69">
        <f t="shared" si="75"/>
        <v>0.99966634981848768</v>
      </c>
      <c r="L125" s="69">
        <f t="shared" si="75"/>
        <v>0.99937974859886103</v>
      </c>
      <c r="M125" s="69">
        <f t="shared" si="75"/>
        <v>0.99974654575895427</v>
      </c>
      <c r="N125" s="69">
        <f t="shared" si="75"/>
        <v>0.9996998592091052</v>
      </c>
      <c r="O125" s="69">
        <f t="shared" si="75"/>
        <v>0.99983195989855866</v>
      </c>
      <c r="P125" s="69">
        <f t="shared" si="75"/>
        <v>0.99973618550113486</v>
      </c>
      <c r="Q125" s="69">
        <f t="shared" si="75"/>
        <v>0.99961804799224818</v>
      </c>
      <c r="R125" s="69" t="e">
        <f t="shared" si="75"/>
        <v>#DIV/0!</v>
      </c>
      <c r="S125" s="69" t="e">
        <f t="shared" ref="S125:AH125" si="76">RSQ(CM103:CM105,$AN102:$AN104)</f>
        <v>#DIV/0!</v>
      </c>
      <c r="T125" s="69" t="e">
        <f t="shared" si="76"/>
        <v>#DIV/0!</v>
      </c>
      <c r="U125" s="69" t="e">
        <f t="shared" si="76"/>
        <v>#DIV/0!</v>
      </c>
      <c r="V125" s="69" t="e">
        <f t="shared" si="76"/>
        <v>#DIV/0!</v>
      </c>
      <c r="W125" s="69" t="e">
        <f t="shared" si="76"/>
        <v>#DIV/0!</v>
      </c>
      <c r="X125" s="69" t="e">
        <f t="shared" si="76"/>
        <v>#DIV/0!</v>
      </c>
      <c r="Y125" s="69" t="e">
        <f t="shared" si="76"/>
        <v>#DIV/0!</v>
      </c>
      <c r="Z125" s="69" t="e">
        <f t="shared" si="76"/>
        <v>#DIV/0!</v>
      </c>
      <c r="AA125" s="69" t="e">
        <f t="shared" si="76"/>
        <v>#DIV/0!</v>
      </c>
      <c r="AB125" s="69" t="e">
        <f t="shared" si="76"/>
        <v>#DIV/0!</v>
      </c>
      <c r="AC125" s="69" t="e">
        <f t="shared" si="76"/>
        <v>#DIV/0!</v>
      </c>
      <c r="AD125" s="69" t="e">
        <f t="shared" si="76"/>
        <v>#DIV/0!</v>
      </c>
      <c r="AE125" s="69" t="e">
        <f t="shared" si="76"/>
        <v>#DIV/0!</v>
      </c>
      <c r="AF125" s="69" t="e">
        <f t="shared" si="76"/>
        <v>#DIV/0!</v>
      </c>
      <c r="AG125" s="69" t="e">
        <f t="shared" si="76"/>
        <v>#DIV/0!</v>
      </c>
      <c r="AH125" s="69" t="e">
        <f t="shared" si="76"/>
        <v>#DIV/0!</v>
      </c>
      <c r="AI125" s="69" t="e">
        <f>RSQ(DE103:DE105,$AN102:$AN104)</f>
        <v>#DIV/0!</v>
      </c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</row>
    <row r="126" spans="1:79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</row>
    <row r="127" spans="1:79">
      <c r="A127" s="76" t="s">
        <v>687</v>
      </c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</row>
    <row r="128" spans="1:79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</row>
    <row r="129" spans="1:79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</row>
    <row r="130" spans="1:79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</row>
    <row r="131" spans="1:79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</row>
    <row r="132" spans="1:79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/>
      <c r="BC132" s="88"/>
      <c r="BD132" s="88"/>
      <c r="BE132" s="88"/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</row>
    <row r="133" spans="1:79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</row>
    <row r="134" spans="1:79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</row>
    <row r="135" spans="1:79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62" t="s">
        <v>758</v>
      </c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</row>
    <row r="136" spans="1:79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</row>
    <row r="137" spans="1:79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62"/>
      <c r="AP137" s="63" t="str">
        <f t="shared" ref="AP137:BO137" si="77">"Blade S/N "&amp;C57</f>
        <v>Blade S/N 513</v>
      </c>
      <c r="AQ137" s="63" t="str">
        <f t="shared" si="77"/>
        <v>Blade S/N 512</v>
      </c>
      <c r="AR137" s="63" t="str">
        <f t="shared" si="77"/>
        <v>Blade S/N 511</v>
      </c>
      <c r="AS137" s="63" t="str">
        <f t="shared" si="77"/>
        <v>Blade S/N 510</v>
      </c>
      <c r="AT137" s="63" t="str">
        <f t="shared" si="77"/>
        <v>Blade S/N 524</v>
      </c>
      <c r="AU137" s="63" t="str">
        <f t="shared" si="77"/>
        <v>Blade S/N 509</v>
      </c>
      <c r="AV137" s="63" t="str">
        <f t="shared" si="77"/>
        <v>Blade S/N 533</v>
      </c>
      <c r="AW137" s="63" t="str">
        <f t="shared" si="77"/>
        <v>Blade S/N 504</v>
      </c>
      <c r="AX137" s="63" t="str">
        <f t="shared" si="77"/>
        <v>Blade S/N 536</v>
      </c>
      <c r="AY137" s="63" t="str">
        <f t="shared" si="77"/>
        <v>Blade S/N 535</v>
      </c>
      <c r="AZ137" s="63" t="str">
        <f t="shared" si="77"/>
        <v>Blade S/N 523</v>
      </c>
      <c r="BA137" s="63" t="str">
        <f t="shared" si="77"/>
        <v>Blade S/N 522</v>
      </c>
      <c r="BB137" s="63" t="str">
        <f t="shared" si="77"/>
        <v>Blade S/N 503</v>
      </c>
      <c r="BC137" s="63" t="str">
        <f t="shared" si="77"/>
        <v>Blade S/N 502</v>
      </c>
      <c r="BD137" s="63" t="str">
        <f t="shared" si="77"/>
        <v>Blade S/N 501</v>
      </c>
      <c r="BE137" s="63" t="str">
        <f t="shared" si="77"/>
        <v>Blade S/N 519</v>
      </c>
      <c r="BF137" s="63" t="str">
        <f t="shared" si="77"/>
        <v xml:space="preserve">Blade S/N </v>
      </c>
      <c r="BG137" s="63" t="str">
        <f t="shared" si="77"/>
        <v xml:space="preserve">Blade S/N </v>
      </c>
      <c r="BH137" s="63" t="str">
        <f t="shared" si="77"/>
        <v xml:space="preserve">Blade S/N </v>
      </c>
      <c r="BI137" s="63" t="str">
        <f t="shared" si="77"/>
        <v xml:space="preserve">Blade S/N </v>
      </c>
      <c r="BJ137" s="63" t="str">
        <f t="shared" si="77"/>
        <v xml:space="preserve">Blade S/N </v>
      </c>
      <c r="BK137" s="63" t="str">
        <f t="shared" si="77"/>
        <v xml:space="preserve">Blade S/N </v>
      </c>
      <c r="BL137" s="63" t="str">
        <f t="shared" si="77"/>
        <v xml:space="preserve">Blade S/N </v>
      </c>
      <c r="BM137" s="63" t="str">
        <f t="shared" si="77"/>
        <v xml:space="preserve">Blade S/N </v>
      </c>
      <c r="BN137" s="63" t="str">
        <f t="shared" si="77"/>
        <v xml:space="preserve">Blade S/N </v>
      </c>
      <c r="BO137" s="63" t="str">
        <f t="shared" si="77"/>
        <v xml:space="preserve">Blade S/N </v>
      </c>
      <c r="BP137" s="63" t="str">
        <f>"Blade S/N "&amp;AE57</f>
        <v xml:space="preserve">Blade S/N </v>
      </c>
      <c r="BQ137" s="63" t="str">
        <f>"Blade S/N "&amp;AF57</f>
        <v xml:space="preserve">Blade S/N </v>
      </c>
      <c r="BR137" s="63" t="str">
        <f>"Blade S/N "&amp;AG57</f>
        <v xml:space="preserve">Blade S/N </v>
      </c>
      <c r="BS137" s="63" t="str">
        <f>"Blade S/N "&amp;AH57</f>
        <v xml:space="preserve">Blade S/N </v>
      </c>
      <c r="BT137" s="63" t="e">
        <f>"Blade S/N "&amp;#REF!</f>
        <v>#REF!</v>
      </c>
      <c r="BU137" s="63" t="e">
        <f>"Blade S/N "&amp;#REF!</f>
        <v>#REF!</v>
      </c>
      <c r="BV137" s="63" t="str">
        <f>"Blade S/N "&amp;AI57</f>
        <v xml:space="preserve">Blade S/N </v>
      </c>
      <c r="BW137" s="63" t="e">
        <f>"Blade S/N "&amp;#REF!</f>
        <v>#REF!</v>
      </c>
    </row>
    <row r="138" spans="1:79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62">
        <v>0</v>
      </c>
      <c r="AP138" s="65">
        <f t="shared" ref="AP138:BW138" si="78">AJ58</f>
        <v>78.778099999999995</v>
      </c>
      <c r="AQ138" s="65">
        <f t="shared" si="78"/>
        <v>78.10754</v>
      </c>
      <c r="AR138" s="65">
        <f t="shared" si="78"/>
        <v>77.947519999999997</v>
      </c>
      <c r="AS138" s="65">
        <f t="shared" si="78"/>
        <v>77.757019999999997</v>
      </c>
      <c r="AT138" s="65">
        <f t="shared" si="78"/>
        <v>78.122779999999992</v>
      </c>
      <c r="AU138" s="65">
        <f t="shared" si="78"/>
        <v>77.812899999999999</v>
      </c>
      <c r="AV138" s="65">
        <f t="shared" si="78"/>
        <v>77.655419999999992</v>
      </c>
      <c r="AW138" s="65">
        <f t="shared" si="78"/>
        <v>78.084679999999992</v>
      </c>
      <c r="AX138" s="65">
        <f t="shared" si="78"/>
        <v>78.074519999999993</v>
      </c>
      <c r="AY138" s="65">
        <f t="shared" si="78"/>
        <v>77.779879999999991</v>
      </c>
      <c r="AZ138" s="65">
        <f t="shared" si="78"/>
        <v>77.792580000000001</v>
      </c>
      <c r="BA138" s="65">
        <f t="shared" si="78"/>
        <v>77.80274</v>
      </c>
      <c r="BB138" s="65">
        <f t="shared" si="78"/>
        <v>78.160879999999992</v>
      </c>
      <c r="BC138" s="65">
        <f t="shared" si="78"/>
        <v>78.046580000000006</v>
      </c>
      <c r="BD138" s="65">
        <f t="shared" si="78"/>
        <v>79.443579999999997</v>
      </c>
      <c r="BE138" s="65">
        <f t="shared" si="78"/>
        <v>79.542640000000006</v>
      </c>
      <c r="BF138" s="65">
        <f t="shared" si="78"/>
        <v>0</v>
      </c>
      <c r="BG138" s="65">
        <f t="shared" si="78"/>
        <v>0</v>
      </c>
      <c r="BH138" s="65">
        <f t="shared" si="78"/>
        <v>0</v>
      </c>
      <c r="BI138" s="65">
        <f t="shared" si="78"/>
        <v>0</v>
      </c>
      <c r="BJ138" s="65">
        <f t="shared" si="78"/>
        <v>0</v>
      </c>
      <c r="BK138" s="65">
        <f t="shared" si="78"/>
        <v>0</v>
      </c>
      <c r="BL138" s="65">
        <f t="shared" si="78"/>
        <v>0</v>
      </c>
      <c r="BM138" s="65">
        <f t="shared" si="78"/>
        <v>0</v>
      </c>
      <c r="BN138" s="65">
        <f t="shared" si="78"/>
        <v>0</v>
      </c>
      <c r="BO138" s="65">
        <f t="shared" si="78"/>
        <v>0</v>
      </c>
      <c r="BP138" s="65">
        <f>BL58</f>
        <v>0</v>
      </c>
      <c r="BQ138" s="65">
        <f>BM58</f>
        <v>0</v>
      </c>
      <c r="BR138" s="65">
        <f>BN58</f>
        <v>0</v>
      </c>
      <c r="BS138" s="65">
        <f>BO58</f>
        <v>0</v>
      </c>
      <c r="BT138" s="65" t="e">
        <f>#REF!</f>
        <v>#REF!</v>
      </c>
      <c r="BU138" s="65" t="e">
        <f>#REF!</f>
        <v>#REF!</v>
      </c>
      <c r="BV138" s="65">
        <f t="shared" si="78"/>
        <v>0</v>
      </c>
      <c r="BW138" s="65" t="e">
        <f t="shared" si="78"/>
        <v>#REF!</v>
      </c>
    </row>
    <row r="139" spans="1:79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64">
        <f>B4</f>
        <v>1.4596</v>
      </c>
      <c r="AP139" s="65">
        <f t="shared" ref="AP139:AY141" si="79">AJ59-AJ$58</f>
        <v>-79.514699999999991</v>
      </c>
      <c r="AQ139" s="65">
        <f t="shared" si="79"/>
        <v>-78.910179999999997</v>
      </c>
      <c r="AR139" s="65">
        <f t="shared" si="79"/>
        <v>-78.305660000000003</v>
      </c>
      <c r="AS139" s="65">
        <f t="shared" si="79"/>
        <v>-79.6036</v>
      </c>
      <c r="AT139" s="65">
        <f t="shared" si="79"/>
        <v>-80.998059999999995</v>
      </c>
      <c r="AU139" s="65">
        <f t="shared" si="79"/>
        <v>-81.267300000000006</v>
      </c>
      <c r="AV139" s="65">
        <f t="shared" si="79"/>
        <v>-83.268819999999991</v>
      </c>
      <c r="AW139" s="65">
        <f t="shared" si="79"/>
        <v>-79.644239999999996</v>
      </c>
      <c r="AX139" s="65">
        <f t="shared" si="79"/>
        <v>-84.345779999999991</v>
      </c>
      <c r="AY139" s="65">
        <f t="shared" si="79"/>
        <v>-82.908139999999989</v>
      </c>
      <c r="AZ139" s="65">
        <f t="shared" ref="AZ139:BI141" si="80">AT59-AT$58</f>
        <v>-79.468980000000002</v>
      </c>
      <c r="BA139" s="65">
        <f t="shared" si="80"/>
        <v>-79.375</v>
      </c>
      <c r="BB139" s="65">
        <f t="shared" si="80"/>
        <v>-80.566259999999986</v>
      </c>
      <c r="BC139" s="65">
        <f t="shared" si="80"/>
        <v>-79.781400000000005</v>
      </c>
      <c r="BD139" s="65">
        <f t="shared" si="80"/>
        <v>-81.048859999999991</v>
      </c>
      <c r="BE139" s="65">
        <f t="shared" si="80"/>
        <v>-80.203040000000001</v>
      </c>
      <c r="BF139" s="65">
        <f t="shared" si="80"/>
        <v>0</v>
      </c>
      <c r="BG139" s="65">
        <f t="shared" si="80"/>
        <v>0</v>
      </c>
      <c r="BH139" s="65">
        <f t="shared" si="80"/>
        <v>0</v>
      </c>
      <c r="BI139" s="65">
        <f t="shared" si="80"/>
        <v>0</v>
      </c>
      <c r="BJ139" s="65">
        <f t="shared" ref="BJ139:BO141" si="81">BD59-BD$58</f>
        <v>0</v>
      </c>
      <c r="BK139" s="65">
        <f t="shared" si="81"/>
        <v>0</v>
      </c>
      <c r="BL139" s="65">
        <f t="shared" si="81"/>
        <v>0</v>
      </c>
      <c r="BM139" s="65">
        <f t="shared" si="81"/>
        <v>0</v>
      </c>
      <c r="BN139" s="65">
        <f t="shared" si="81"/>
        <v>0</v>
      </c>
      <c r="BO139" s="65">
        <f t="shared" si="81"/>
        <v>0</v>
      </c>
      <c r="BP139" s="65">
        <f t="shared" ref="BP139:BS141" si="82">BL59-BL$58</f>
        <v>0</v>
      </c>
      <c r="BQ139" s="65">
        <f t="shared" si="82"/>
        <v>0</v>
      </c>
      <c r="BR139" s="65">
        <f t="shared" si="82"/>
        <v>0</v>
      </c>
      <c r="BS139" s="65">
        <f t="shared" si="82"/>
        <v>0</v>
      </c>
      <c r="BT139" s="65" t="e">
        <f>#REF!-#REF!</f>
        <v>#REF!</v>
      </c>
      <c r="BU139" s="65" t="e">
        <f>#REF!-#REF!</f>
        <v>#REF!</v>
      </c>
      <c r="BV139" s="65">
        <f t="shared" ref="BV139:BW141" si="83">BP59-BP$58</f>
        <v>0</v>
      </c>
      <c r="BW139" s="65" t="e">
        <f t="shared" si="83"/>
        <v>#REF!</v>
      </c>
    </row>
    <row r="140" spans="1:79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64">
        <f>B54</f>
        <v>1.7596000000000001</v>
      </c>
      <c r="AP140" s="65">
        <f t="shared" si="79"/>
        <v>-94.795339999999996</v>
      </c>
      <c r="AQ140" s="65">
        <f t="shared" si="79"/>
        <v>-93.347539999999995</v>
      </c>
      <c r="AR140" s="65">
        <f t="shared" si="79"/>
        <v>-92.463619999999992</v>
      </c>
      <c r="AS140" s="65">
        <f t="shared" si="79"/>
        <v>-93.967299999999994</v>
      </c>
      <c r="AT140" s="65">
        <f t="shared" si="79"/>
        <v>-95.150939999999991</v>
      </c>
      <c r="AU140" s="65">
        <f t="shared" si="79"/>
        <v>-95.168719999999993</v>
      </c>
      <c r="AV140" s="65">
        <f t="shared" si="79"/>
        <v>-97.513139999999993</v>
      </c>
      <c r="AW140" s="65">
        <f t="shared" si="79"/>
        <v>-94.010479999999987</v>
      </c>
      <c r="AX140" s="65">
        <f t="shared" si="79"/>
        <v>-98.297999999999988</v>
      </c>
      <c r="AY140" s="65">
        <f t="shared" si="79"/>
        <v>-97.076259999999991</v>
      </c>
      <c r="AZ140" s="65">
        <f t="shared" si="80"/>
        <v>-93.665040000000005</v>
      </c>
      <c r="BA140" s="65">
        <f t="shared" si="80"/>
        <v>-93.426279999999991</v>
      </c>
      <c r="BB140" s="65">
        <f t="shared" si="80"/>
        <v>-94.312739999999991</v>
      </c>
      <c r="BC140" s="65">
        <f t="shared" si="80"/>
        <v>-93.759020000000007</v>
      </c>
      <c r="BD140" s="65">
        <f t="shared" si="80"/>
        <v>-94.968059999999994</v>
      </c>
      <c r="BE140" s="65">
        <f t="shared" si="80"/>
        <v>-95.488760000000013</v>
      </c>
      <c r="BF140" s="65">
        <f t="shared" si="80"/>
        <v>0</v>
      </c>
      <c r="BG140" s="65">
        <f t="shared" si="80"/>
        <v>0</v>
      </c>
      <c r="BH140" s="65">
        <f t="shared" si="80"/>
        <v>0</v>
      </c>
      <c r="BI140" s="65">
        <f t="shared" si="80"/>
        <v>0</v>
      </c>
      <c r="BJ140" s="65">
        <f t="shared" si="81"/>
        <v>0</v>
      </c>
      <c r="BK140" s="65">
        <f t="shared" si="81"/>
        <v>0</v>
      </c>
      <c r="BL140" s="65">
        <f t="shared" si="81"/>
        <v>0</v>
      </c>
      <c r="BM140" s="65">
        <f t="shared" si="81"/>
        <v>0</v>
      </c>
      <c r="BN140" s="65">
        <f t="shared" si="81"/>
        <v>0</v>
      </c>
      <c r="BO140" s="65">
        <f t="shared" si="81"/>
        <v>0</v>
      </c>
      <c r="BP140" s="65">
        <f t="shared" si="82"/>
        <v>0</v>
      </c>
      <c r="BQ140" s="65">
        <f t="shared" si="82"/>
        <v>0</v>
      </c>
      <c r="BR140" s="65">
        <f t="shared" si="82"/>
        <v>0</v>
      </c>
      <c r="BS140" s="65">
        <f t="shared" si="82"/>
        <v>0</v>
      </c>
      <c r="BT140" s="65" t="e">
        <f>#REF!-#REF!</f>
        <v>#REF!</v>
      </c>
      <c r="BU140" s="65" t="e">
        <f>#REF!-#REF!</f>
        <v>#REF!</v>
      </c>
      <c r="BV140" s="65">
        <f t="shared" si="83"/>
        <v>0</v>
      </c>
      <c r="BW140" s="65" t="e">
        <f t="shared" si="83"/>
        <v>#REF!</v>
      </c>
    </row>
    <row r="141" spans="1:79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64">
        <f>B54</f>
        <v>1.7596000000000001</v>
      </c>
      <c r="AP141" s="65">
        <f t="shared" si="79"/>
        <v>-94.907099999999986</v>
      </c>
      <c r="AQ141" s="65">
        <f t="shared" si="79"/>
        <v>-93.251019999999997</v>
      </c>
      <c r="AR141" s="65">
        <f t="shared" si="79"/>
        <v>-92.532200000000003</v>
      </c>
      <c r="AS141" s="65">
        <f t="shared" si="79"/>
        <v>-93.995239999999995</v>
      </c>
      <c r="AT141" s="65">
        <f t="shared" si="79"/>
        <v>-95.237299999999991</v>
      </c>
      <c r="AU141" s="65">
        <f t="shared" si="79"/>
        <v>-95.011240000000001</v>
      </c>
      <c r="AV141" s="65">
        <f t="shared" si="79"/>
        <v>-97.629979999999989</v>
      </c>
      <c r="AW141" s="65">
        <f t="shared" si="79"/>
        <v>-93.974919999999997</v>
      </c>
      <c r="AX141" s="65">
        <f t="shared" si="79"/>
        <v>-98.237039999999993</v>
      </c>
      <c r="AY141" s="65">
        <f t="shared" si="79"/>
        <v>-97.063559999999995</v>
      </c>
      <c r="AZ141" s="65">
        <f t="shared" si="80"/>
        <v>-93.870779999999996</v>
      </c>
      <c r="BA141" s="65">
        <f t="shared" si="80"/>
        <v>-93.507559999999998</v>
      </c>
      <c r="BB141" s="65">
        <f t="shared" si="80"/>
        <v>-94.24669999999999</v>
      </c>
      <c r="BC141" s="65">
        <f t="shared" si="80"/>
        <v>-92.285820000000001</v>
      </c>
      <c r="BD141" s="65">
        <f t="shared" si="80"/>
        <v>-94.838519999999988</v>
      </c>
      <c r="BE141" s="65">
        <f t="shared" si="80"/>
        <v>-95.564960000000013</v>
      </c>
      <c r="BF141" s="65">
        <f t="shared" si="80"/>
        <v>0</v>
      </c>
      <c r="BG141" s="65">
        <f t="shared" si="80"/>
        <v>0</v>
      </c>
      <c r="BH141" s="65">
        <f t="shared" si="80"/>
        <v>0</v>
      </c>
      <c r="BI141" s="65">
        <f t="shared" si="80"/>
        <v>0</v>
      </c>
      <c r="BJ141" s="65">
        <f t="shared" si="81"/>
        <v>0</v>
      </c>
      <c r="BK141" s="65">
        <f t="shared" si="81"/>
        <v>0</v>
      </c>
      <c r="BL141" s="65">
        <f t="shared" si="81"/>
        <v>0</v>
      </c>
      <c r="BM141" s="65">
        <f t="shared" si="81"/>
        <v>0</v>
      </c>
      <c r="BN141" s="65">
        <f t="shared" si="81"/>
        <v>0</v>
      </c>
      <c r="BO141" s="65">
        <f t="shared" si="81"/>
        <v>0</v>
      </c>
      <c r="BP141" s="65">
        <f t="shared" si="82"/>
        <v>0</v>
      </c>
      <c r="BQ141" s="65">
        <f t="shared" si="82"/>
        <v>0</v>
      </c>
      <c r="BR141" s="65">
        <f t="shared" si="82"/>
        <v>0</v>
      </c>
      <c r="BS141" s="65">
        <f t="shared" si="82"/>
        <v>0</v>
      </c>
      <c r="BT141" s="65" t="e">
        <f>#REF!-#REF!</f>
        <v>#REF!</v>
      </c>
      <c r="BU141" s="65" t="e">
        <f>#REF!-#REF!</f>
        <v>#REF!</v>
      </c>
      <c r="BV141" s="65">
        <f t="shared" si="83"/>
        <v>0</v>
      </c>
      <c r="BW141" s="65" t="e">
        <f t="shared" si="83"/>
        <v>#REF!</v>
      </c>
      <c r="BX141" s="88"/>
      <c r="BY141" s="88"/>
      <c r="BZ141" s="88"/>
      <c r="CA141" s="88"/>
    </row>
    <row r="142" spans="1:79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</row>
    <row r="143" spans="1:79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/>
      <c r="BE143" s="88"/>
      <c r="BF143" s="88"/>
      <c r="BG143" s="88"/>
      <c r="BH143" s="88"/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</row>
    <row r="144" spans="1:79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</row>
    <row r="145" spans="1:79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8"/>
      <c r="BZ145" s="88"/>
      <c r="CA145" s="88"/>
    </row>
    <row r="146" spans="1:79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/>
      <c r="BE146" s="88"/>
      <c r="BF146" s="88"/>
      <c r="BG146" s="88"/>
      <c r="BH146" s="88"/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/>
      <c r="BV146" s="88"/>
      <c r="BW146" s="88"/>
      <c r="BX146" s="88"/>
      <c r="BY146" s="88"/>
      <c r="BZ146" s="88"/>
      <c r="CA146" s="88"/>
    </row>
    <row r="147" spans="1:79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</row>
    <row r="148" spans="1:79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88"/>
      <c r="BW148" s="88"/>
      <c r="BX148" s="88"/>
      <c r="BY148" s="88"/>
      <c r="BZ148" s="88"/>
      <c r="CA148" s="88"/>
    </row>
    <row r="149" spans="1:79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</row>
    <row r="150" spans="1:79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/>
      <c r="BE150" s="88"/>
      <c r="BF150" s="88"/>
      <c r="BG150" s="88"/>
      <c r="BH150" s="88"/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/>
      <c r="BV150" s="88"/>
      <c r="BW150" s="88"/>
      <c r="BX150" s="88"/>
      <c r="BY150" s="88"/>
      <c r="BZ150" s="88"/>
      <c r="CA150" s="88"/>
    </row>
    <row r="151" spans="1:79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</row>
    <row r="152" spans="1:79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</row>
    <row r="153" spans="1:79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</row>
    <row r="154" spans="1:79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/>
      <c r="BV154" s="88"/>
      <c r="BW154" s="88"/>
      <c r="BX154" s="88"/>
      <c r="BY154" s="88"/>
      <c r="BZ154" s="88"/>
      <c r="CA154" s="88"/>
    </row>
    <row r="155" spans="1:79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/>
      <c r="BV155" s="88"/>
      <c r="BW155" s="88"/>
      <c r="BX155" s="88"/>
      <c r="BY155" s="88"/>
      <c r="BZ155" s="88"/>
      <c r="CA155" s="88"/>
    </row>
    <row r="156" spans="1:79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</row>
    <row r="157" spans="1:79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/>
      <c r="BU157" s="88"/>
      <c r="BV157" s="88"/>
      <c r="BW157" s="88"/>
      <c r="BX157" s="88"/>
      <c r="BY157" s="88"/>
      <c r="BZ157" s="88"/>
      <c r="CA157" s="88"/>
    </row>
    <row r="158" spans="1:79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/>
      <c r="BB158" s="88"/>
      <c r="BC158" s="88"/>
      <c r="BD158" s="88"/>
      <c r="BE158" s="88"/>
      <c r="BF158" s="88"/>
      <c r="BG158" s="88"/>
      <c r="BH158" s="88"/>
      <c r="BI158" s="88"/>
      <c r="BJ158" s="88"/>
      <c r="BK158" s="88"/>
      <c r="BL158" s="88"/>
      <c r="BM158" s="88"/>
      <c r="BN158" s="88"/>
      <c r="BO158" s="88"/>
      <c r="BP158" s="88"/>
      <c r="BQ158" s="88"/>
      <c r="BR158" s="88"/>
      <c r="BS158" s="88"/>
      <c r="BT158" s="88"/>
      <c r="BU158" s="88"/>
      <c r="BV158" s="88"/>
      <c r="BW158" s="88"/>
      <c r="BX158" s="88"/>
      <c r="BY158" s="88"/>
      <c r="BZ158" s="88"/>
      <c r="CA158" s="88"/>
    </row>
    <row r="159" spans="1:79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/>
      <c r="BZ159" s="88"/>
      <c r="CA159" s="88"/>
    </row>
    <row r="160" spans="1:79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88"/>
      <c r="BW160" s="88"/>
      <c r="BX160" s="88"/>
      <c r="BY160" s="88"/>
      <c r="BZ160" s="88"/>
      <c r="CA160" s="88"/>
    </row>
    <row r="161" spans="1:79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88"/>
      <c r="BW161" s="88"/>
      <c r="BX161" s="88"/>
      <c r="BY161" s="88"/>
      <c r="BZ161" s="88"/>
      <c r="CA161" s="88"/>
    </row>
    <row r="162" spans="1:79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88"/>
      <c r="BW162" s="88"/>
      <c r="BX162" s="88"/>
      <c r="BY162" s="88"/>
      <c r="BZ162" s="88"/>
      <c r="CA162" s="88"/>
    </row>
    <row r="163" spans="1:79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88"/>
      <c r="BW163" s="88"/>
      <c r="BX163" s="88"/>
      <c r="BY163" s="88"/>
      <c r="BZ163" s="88"/>
      <c r="CA163" s="88"/>
    </row>
    <row r="164" spans="1:79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/>
      <c r="BV164" s="88"/>
      <c r="BW164" s="88"/>
      <c r="BX164" s="88"/>
      <c r="BY164" s="88"/>
      <c r="BZ164" s="88"/>
      <c r="CA164" s="88"/>
    </row>
    <row r="165" spans="1:79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</row>
    <row r="166" spans="1:79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</row>
    <row r="167" spans="1:79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</row>
    <row r="168" spans="1:79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</row>
  </sheetData>
  <mergeCells count="44">
    <mergeCell ref="B84:AI84"/>
    <mergeCell ref="AJ84:BP84"/>
    <mergeCell ref="A52:B52"/>
    <mergeCell ref="A53:B53"/>
    <mergeCell ref="A57:B57"/>
    <mergeCell ref="A58:B58"/>
    <mergeCell ref="A59:B59"/>
    <mergeCell ref="A60:B60"/>
    <mergeCell ref="A61:B61"/>
    <mergeCell ref="A51:B51"/>
    <mergeCell ref="A39:B39"/>
    <mergeCell ref="A40:B40"/>
    <mergeCell ref="A41:B41"/>
    <mergeCell ref="A46:B46"/>
    <mergeCell ref="A47:B47"/>
    <mergeCell ref="A48:B48"/>
    <mergeCell ref="A49:B49"/>
    <mergeCell ref="A50:B50"/>
    <mergeCell ref="A34:B34"/>
    <mergeCell ref="A35:B35"/>
    <mergeCell ref="A36:B36"/>
    <mergeCell ref="A37:B37"/>
    <mergeCell ref="A38:B38"/>
    <mergeCell ref="A32:B32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20:B20"/>
    <mergeCell ref="B1:G1"/>
    <mergeCell ref="B2:G2"/>
    <mergeCell ref="A14:B14"/>
    <mergeCell ref="A15:B15"/>
    <mergeCell ref="A16:B16"/>
    <mergeCell ref="A17:B17"/>
    <mergeCell ref="A18:B18"/>
    <mergeCell ref="A19:B19"/>
  </mergeCells>
  <phoneticPr fontId="18" type="noConversion"/>
  <conditionalFormatting sqref="J87:Q88 AH87:BP88">
    <cfRule type="expression" dxfId="504" priority="57" stopIfTrue="1">
      <formula>ABS(J87)&gt;=2</formula>
    </cfRule>
    <cfRule type="expression" priority="58" stopIfTrue="1">
      <formula>ABS(J87)&gt;1</formula>
    </cfRule>
  </conditionalFormatting>
  <conditionalFormatting sqref="J89:Q89 AH89:BP89">
    <cfRule type="expression" dxfId="503" priority="55" stopIfTrue="1">
      <formula>ABS(J89)&gt;=3</formula>
    </cfRule>
    <cfRule type="expression" dxfId="502" priority="56" stopIfTrue="1">
      <formula>ABS(J89)&gt;2</formula>
    </cfRule>
  </conditionalFormatting>
  <conditionalFormatting sqref="C35:AI36 B87:AI88">
    <cfRule type="expression" dxfId="501" priority="53" stopIfTrue="1">
      <formula>ABS(B35)&gt;=0.07874</formula>
    </cfRule>
    <cfRule type="expression" dxfId="500" priority="54" stopIfTrue="1">
      <formula>ABS(B35)&gt;0.03937</formula>
    </cfRule>
  </conditionalFormatting>
  <conditionalFormatting sqref="B89:AI89">
    <cfRule type="expression" dxfId="499" priority="51" stopIfTrue="1">
      <formula>ABS(B89)&gt;=0.11811</formula>
    </cfRule>
    <cfRule type="expression" dxfId="498" priority="52" stopIfTrue="1">
      <formula>ABS(B89)&gt;0.07874</formula>
    </cfRule>
  </conditionalFormatting>
  <conditionalFormatting sqref="K35:R36 AI35:BQ36">
    <cfRule type="expression" dxfId="497" priority="49" stopIfTrue="1">
      <formula>ABS(K35)&gt;=2</formula>
    </cfRule>
    <cfRule type="expression" dxfId="496" priority="50" stopIfTrue="1">
      <formula>ABS(K35)&gt;1</formula>
    </cfRule>
  </conditionalFormatting>
  <conditionalFormatting sqref="K38:R38 AI38:BQ38">
    <cfRule type="expression" dxfId="495" priority="47" stopIfTrue="1">
      <formula>ABS(K38)&gt;=3</formula>
    </cfRule>
    <cfRule type="expression" dxfId="494" priority="48" stopIfTrue="1">
      <formula>ABS(K38)&gt;2</formula>
    </cfRule>
  </conditionalFormatting>
  <conditionalFormatting sqref="C38:AI38">
    <cfRule type="expression" dxfId="493" priority="45" stopIfTrue="1">
      <formula>ABS(C38)&gt;=0.1181</formula>
    </cfRule>
    <cfRule type="expression" dxfId="492" priority="46" stopIfTrue="1">
      <formula>ABS(C38)&gt;0.07874</formula>
    </cfRule>
  </conditionalFormatting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2" tint="-0.499984740745262"/>
  </sheetPr>
  <dimension ref="A1:EZ40"/>
  <sheetViews>
    <sheetView zoomScale="125" zoomScaleNormal="125" zoomScalePageLayoutView="125" workbookViewId="0">
      <selection activeCell="C30" sqref="C30:L30"/>
    </sheetView>
  </sheetViews>
  <sheetFormatPr baseColWidth="10" defaultColWidth="8.83203125" defaultRowHeight="12" x14ac:dyDescent="0"/>
  <cols>
    <col min="1" max="1" width="30.83203125" customWidth="1"/>
    <col min="2" max="2" width="15.6640625" customWidth="1"/>
    <col min="90" max="91" width="8.83203125" style="484"/>
  </cols>
  <sheetData>
    <row r="1" spans="1:156" ht="13" thickBot="1">
      <c r="A1" s="118" t="s">
        <v>633</v>
      </c>
      <c r="B1" s="1268" t="s">
        <v>538</v>
      </c>
      <c r="C1" s="1195"/>
      <c r="D1" s="1195"/>
      <c r="E1" s="1195"/>
      <c r="F1" s="1195"/>
      <c r="G1" s="1196"/>
    </row>
    <row r="2" spans="1:156" ht="13" thickBot="1">
      <c r="A2" s="119" t="s">
        <v>634</v>
      </c>
      <c r="B2" s="1269" t="s">
        <v>611</v>
      </c>
      <c r="C2" s="1197"/>
      <c r="D2" s="1197"/>
      <c r="E2" s="1197"/>
      <c r="F2" s="1197"/>
      <c r="G2" s="1198"/>
    </row>
    <row r="3" spans="1:156" ht="13" thickBot="1">
      <c r="A3" s="119" t="s">
        <v>457</v>
      </c>
      <c r="B3" s="595">
        <v>0.02</v>
      </c>
      <c r="C3" s="88" t="s">
        <v>476</v>
      </c>
      <c r="D3" s="466" t="s">
        <v>551</v>
      </c>
      <c r="E3" s="283"/>
      <c r="F3" s="268"/>
      <c r="G3" s="268"/>
    </row>
    <row r="4" spans="1:156" ht="13" thickBot="1">
      <c r="A4" s="120" t="s">
        <v>459</v>
      </c>
      <c r="B4" s="284">
        <v>6.0877999999999997</v>
      </c>
      <c r="C4" s="88" t="s">
        <v>632</v>
      </c>
      <c r="D4" s="268" t="s">
        <v>141</v>
      </c>
      <c r="E4" s="268"/>
      <c r="F4" s="268"/>
      <c r="G4" s="268"/>
    </row>
    <row r="5" spans="1:156" ht="13" thickBot="1">
      <c r="A5" s="77"/>
      <c r="B5" s="78"/>
      <c r="C5" s="268"/>
      <c r="D5" s="268"/>
      <c r="E5" s="268"/>
      <c r="F5" s="268"/>
      <c r="G5" s="268"/>
      <c r="J5" s="302" t="s">
        <v>223</v>
      </c>
    </row>
    <row r="6" spans="1:156" ht="13" thickBot="1">
      <c r="A6" s="126" t="s">
        <v>622</v>
      </c>
      <c r="B6" s="285" t="s">
        <v>476</v>
      </c>
      <c r="C6" s="132" t="s">
        <v>387</v>
      </c>
      <c r="D6" s="268"/>
      <c r="E6" s="268"/>
      <c r="F6" s="268"/>
      <c r="G6" s="268"/>
      <c r="J6" s="289" t="s">
        <v>142</v>
      </c>
    </row>
    <row r="7" spans="1:156">
      <c r="A7" s="287" t="s">
        <v>635</v>
      </c>
      <c r="B7" s="133">
        <v>1.26</v>
      </c>
      <c r="C7" s="134">
        <v>32</v>
      </c>
      <c r="D7" s="268"/>
      <c r="E7" s="268"/>
      <c r="F7" s="268"/>
      <c r="G7" s="268"/>
    </row>
    <row r="8" spans="1:156">
      <c r="A8" s="288" t="s">
        <v>636</v>
      </c>
      <c r="B8" s="127">
        <v>0.63</v>
      </c>
      <c r="C8" s="130">
        <v>16</v>
      </c>
      <c r="D8" s="268"/>
      <c r="E8" s="268"/>
      <c r="F8" s="268"/>
      <c r="G8" s="268"/>
      <c r="I8" s="289"/>
      <c r="K8" s="289" t="s">
        <v>486</v>
      </c>
    </row>
    <row r="9" spans="1:156">
      <c r="A9" s="288" t="s">
        <v>621</v>
      </c>
      <c r="B9" s="128">
        <v>4.5999999999999999E-2</v>
      </c>
      <c r="C9" s="354">
        <v>1.17</v>
      </c>
      <c r="D9" s="255" t="s">
        <v>374</v>
      </c>
      <c r="E9" s="268"/>
      <c r="F9" s="268"/>
      <c r="G9" s="268"/>
      <c r="I9" s="289"/>
      <c r="K9" s="289" t="s">
        <v>487</v>
      </c>
    </row>
    <row r="10" spans="1:156">
      <c r="A10" s="288" t="s">
        <v>645</v>
      </c>
      <c r="B10" s="128">
        <v>5.3159999999999998</v>
      </c>
      <c r="C10" s="130">
        <v>135</v>
      </c>
      <c r="D10" s="268"/>
      <c r="E10" s="268"/>
      <c r="F10" s="268"/>
      <c r="G10" s="268"/>
      <c r="M10" s="445" t="s">
        <v>720</v>
      </c>
    </row>
    <row r="11" spans="1:156" ht="13" thickBot="1">
      <c r="A11" s="290" t="s">
        <v>647</v>
      </c>
      <c r="B11" s="321">
        <v>2.4740000000000002</v>
      </c>
      <c r="C11" s="70">
        <v>62.8</v>
      </c>
      <c r="D11" s="255" t="s">
        <v>227</v>
      </c>
      <c r="E11" s="268"/>
      <c r="F11" s="268"/>
      <c r="G11" s="268"/>
      <c r="H11" s="289"/>
      <c r="I11" s="269" t="s">
        <v>252</v>
      </c>
      <c r="M11" t="s">
        <v>690</v>
      </c>
    </row>
    <row r="12" spans="1:156" ht="13" thickBot="1">
      <c r="A12" s="9"/>
      <c r="B12" s="11"/>
      <c r="C12" s="268"/>
      <c r="D12" s="268"/>
      <c r="E12" s="268"/>
      <c r="F12" s="268"/>
      <c r="G12" s="268"/>
      <c r="H12" s="289"/>
      <c r="K12" s="289"/>
      <c r="M12" t="s">
        <v>369</v>
      </c>
    </row>
    <row r="13" spans="1:156" s="454" customFormat="1" ht="13" thickBot="1">
      <c r="A13" s="446" t="s">
        <v>462</v>
      </c>
      <c r="B13" s="447"/>
      <c r="C13" s="390"/>
      <c r="D13" s="391"/>
      <c r="E13" s="391"/>
      <c r="F13" s="391"/>
      <c r="G13" s="391"/>
      <c r="H13" s="391"/>
      <c r="I13" s="391"/>
      <c r="J13" s="391"/>
      <c r="K13" s="391"/>
      <c r="L13" s="391"/>
      <c r="M13" s="467" t="s">
        <v>552</v>
      </c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  <c r="AA13" s="391"/>
      <c r="AB13" s="391"/>
      <c r="AC13" s="391"/>
      <c r="AD13" s="391"/>
      <c r="AE13" s="391"/>
      <c r="AF13" s="391"/>
      <c r="AG13" s="391"/>
      <c r="AH13" s="391"/>
      <c r="AI13" s="391"/>
      <c r="AJ13" s="391"/>
      <c r="AK13" s="391"/>
      <c r="AL13" s="391"/>
      <c r="AM13" s="391"/>
      <c r="AN13" s="391"/>
      <c r="AO13" s="391"/>
      <c r="AP13" s="391"/>
      <c r="AQ13" s="391"/>
      <c r="AR13" s="391"/>
      <c r="AS13" s="391"/>
      <c r="AT13" s="391"/>
      <c r="AU13" s="391"/>
      <c r="AV13" s="391"/>
      <c r="AW13" s="391"/>
      <c r="AX13" s="391"/>
      <c r="AY13" s="391"/>
      <c r="AZ13" s="391"/>
      <c r="BA13" s="391"/>
      <c r="BB13" s="391"/>
      <c r="BC13" s="391"/>
      <c r="BD13" s="391"/>
      <c r="BE13" s="391"/>
      <c r="BF13" s="391"/>
      <c r="BG13" s="391"/>
      <c r="BH13" s="391"/>
      <c r="BI13" s="391"/>
      <c r="BJ13" s="391"/>
      <c r="BK13" s="391"/>
      <c r="BL13" s="391"/>
      <c r="BM13" s="391"/>
      <c r="BN13" s="391"/>
      <c r="BO13" s="391"/>
      <c r="BP13" s="391"/>
      <c r="BQ13" s="391"/>
      <c r="BR13" s="391"/>
      <c r="BS13" s="391"/>
      <c r="BT13" s="391"/>
      <c r="BU13" s="391"/>
      <c r="BV13" s="391"/>
      <c r="BW13" s="391"/>
      <c r="BX13" s="391"/>
      <c r="BY13" s="391"/>
      <c r="BZ13" s="391"/>
      <c r="CA13" s="391"/>
      <c r="CB13" s="707" t="s">
        <v>387</v>
      </c>
      <c r="CC13" s="707"/>
      <c r="CD13" s="707"/>
      <c r="CE13" s="707"/>
      <c r="CF13" s="707"/>
      <c r="CG13" s="707"/>
      <c r="CH13" s="707"/>
      <c r="CI13" s="707"/>
      <c r="CJ13" s="707"/>
      <c r="CK13" s="707"/>
      <c r="CL13" s="598"/>
      <c r="CM13" s="519"/>
      <c r="CN13" s="519"/>
      <c r="CO13" s="519"/>
      <c r="CP13" s="519"/>
      <c r="CQ13" s="519"/>
      <c r="CR13" s="519"/>
      <c r="CS13" s="519"/>
      <c r="CT13" s="519"/>
      <c r="CU13" s="519"/>
      <c r="CV13" s="519"/>
      <c r="CW13" s="519"/>
      <c r="CX13" s="519"/>
      <c r="CY13" s="519"/>
      <c r="CZ13" s="519"/>
      <c r="DA13" s="519"/>
      <c r="DB13" s="519"/>
      <c r="DC13" s="519"/>
      <c r="DD13" s="519"/>
      <c r="DE13" s="519"/>
      <c r="DF13" s="519"/>
      <c r="DG13" s="519"/>
      <c r="DH13" s="519"/>
      <c r="DI13" s="519"/>
      <c r="DJ13" s="519"/>
      <c r="DK13" s="519"/>
      <c r="DL13" s="519"/>
      <c r="DM13" s="519"/>
      <c r="DN13" s="519"/>
      <c r="DO13" s="519"/>
      <c r="DP13" s="519"/>
      <c r="DQ13" s="519"/>
      <c r="DR13" s="519"/>
      <c r="DS13" s="519"/>
      <c r="DT13" s="519"/>
      <c r="DU13" s="519"/>
      <c r="DV13" s="519"/>
      <c r="DW13" s="519"/>
      <c r="DX13" s="519"/>
      <c r="DY13" s="519"/>
      <c r="DZ13" s="519"/>
      <c r="EA13" s="519"/>
      <c r="EB13" s="519"/>
      <c r="EC13" s="519"/>
      <c r="ED13" s="519"/>
      <c r="EE13" s="519"/>
      <c r="EF13" s="519"/>
      <c r="EG13" s="519"/>
      <c r="EH13" s="519"/>
      <c r="EI13" s="519"/>
      <c r="EJ13" s="519"/>
      <c r="EK13" s="519"/>
      <c r="EL13" s="519"/>
      <c r="EM13" s="519"/>
      <c r="EN13" s="519"/>
      <c r="EO13" s="519"/>
      <c r="EP13" s="519"/>
      <c r="EQ13" s="519"/>
      <c r="ER13" s="519"/>
      <c r="ES13" s="519"/>
      <c r="ET13" s="519"/>
      <c r="EU13" s="519"/>
      <c r="EV13" s="519"/>
      <c r="EW13" s="519"/>
      <c r="EX13" s="519"/>
      <c r="EY13" s="519"/>
      <c r="EZ13" s="612"/>
    </row>
    <row r="14" spans="1:156" s="611" customFormat="1" ht="13" thickBot="1">
      <c r="A14" s="1270" t="s">
        <v>637</v>
      </c>
      <c r="B14" s="1271"/>
      <c r="C14" s="602" t="s">
        <v>143</v>
      </c>
      <c r="D14" s="603" t="s">
        <v>144</v>
      </c>
      <c r="E14" s="603" t="s">
        <v>145</v>
      </c>
      <c r="F14" s="603" t="s">
        <v>146</v>
      </c>
      <c r="G14" s="603" t="s">
        <v>147</v>
      </c>
      <c r="H14" s="604" t="s">
        <v>148</v>
      </c>
      <c r="I14" s="605">
        <v>556</v>
      </c>
      <c r="J14" s="606" t="s">
        <v>149</v>
      </c>
      <c r="K14" s="604" t="s">
        <v>150</v>
      </c>
      <c r="L14" s="604" t="s">
        <v>151</v>
      </c>
      <c r="M14" s="607" t="s">
        <v>670</v>
      </c>
      <c r="N14" s="607" t="s">
        <v>597</v>
      </c>
      <c r="O14" s="607" t="s">
        <v>671</v>
      </c>
      <c r="P14" s="607" t="s">
        <v>695</v>
      </c>
      <c r="Q14" s="607" t="s">
        <v>485</v>
      </c>
      <c r="R14" s="607" t="s">
        <v>696</v>
      </c>
      <c r="S14" s="607" t="s">
        <v>161</v>
      </c>
      <c r="T14" s="607" t="s">
        <v>601</v>
      </c>
      <c r="U14" s="607" t="s">
        <v>151</v>
      </c>
      <c r="V14" s="607" t="s">
        <v>143</v>
      </c>
      <c r="W14" s="607" t="s">
        <v>683</v>
      </c>
      <c r="X14" s="607" t="s">
        <v>146</v>
      </c>
      <c r="Y14" s="607" t="s">
        <v>534</v>
      </c>
      <c r="Z14" s="607" t="s">
        <v>607</v>
      </c>
      <c r="AA14" s="607" t="s">
        <v>697</v>
      </c>
      <c r="AB14" s="607" t="s">
        <v>147</v>
      </c>
      <c r="AC14" s="607" t="s">
        <v>608</v>
      </c>
      <c r="AD14" s="607" t="s">
        <v>698</v>
      </c>
      <c r="AE14" s="607" t="s">
        <v>699</v>
      </c>
      <c r="AF14" s="607" t="s">
        <v>700</v>
      </c>
      <c r="AG14" s="607" t="s">
        <v>600</v>
      </c>
      <c r="AH14" s="607" t="s">
        <v>163</v>
      </c>
      <c r="AI14" s="607" t="s">
        <v>613</v>
      </c>
      <c r="AJ14" s="607" t="s">
        <v>160</v>
      </c>
      <c r="AK14" s="607" t="s">
        <v>157</v>
      </c>
      <c r="AL14" s="607" t="s">
        <v>701</v>
      </c>
      <c r="AM14" s="607" t="s">
        <v>604</v>
      </c>
      <c r="AN14" s="607" t="s">
        <v>702</v>
      </c>
      <c r="AO14" s="607" t="s">
        <v>703</v>
      </c>
      <c r="AP14" s="607" t="s">
        <v>704</v>
      </c>
      <c r="AQ14" s="607" t="s">
        <v>148</v>
      </c>
      <c r="AR14" s="607" t="s">
        <v>705</v>
      </c>
      <c r="AS14" s="607" t="s">
        <v>603</v>
      </c>
      <c r="AT14" s="607" t="s">
        <v>706</v>
      </c>
      <c r="AU14" s="607" t="s">
        <v>598</v>
      </c>
      <c r="AV14" s="607" t="s">
        <v>596</v>
      </c>
      <c r="AW14" s="607" t="s">
        <v>707</v>
      </c>
      <c r="AX14" s="607" t="s">
        <v>164</v>
      </c>
      <c r="AY14" s="607" t="s">
        <v>615</v>
      </c>
      <c r="AZ14" s="607" t="s">
        <v>708</v>
      </c>
      <c r="BA14" s="607" t="s">
        <v>709</v>
      </c>
      <c r="BB14" s="607" t="s">
        <v>710</v>
      </c>
      <c r="BC14" s="607" t="s">
        <v>711</v>
      </c>
      <c r="BD14" s="608" t="s">
        <v>602</v>
      </c>
      <c r="BE14" s="607" t="s">
        <v>712</v>
      </c>
      <c r="BF14" s="607" t="s">
        <v>605</v>
      </c>
      <c r="BG14" s="607" t="s">
        <v>144</v>
      </c>
      <c r="BH14" s="607" t="s">
        <v>150</v>
      </c>
      <c r="BI14" s="607" t="s">
        <v>713</v>
      </c>
      <c r="BJ14" s="607" t="s">
        <v>599</v>
      </c>
      <c r="BK14" s="607" t="s">
        <v>149</v>
      </c>
      <c r="BL14" s="607" t="s">
        <v>162</v>
      </c>
      <c r="BM14" s="607" t="s">
        <v>714</v>
      </c>
      <c r="BN14" s="607" t="s">
        <v>610</v>
      </c>
      <c r="BO14" s="607" t="s">
        <v>614</v>
      </c>
      <c r="BP14" s="607" t="s">
        <v>684</v>
      </c>
      <c r="BQ14" s="607" t="s">
        <v>159</v>
      </c>
      <c r="BR14" s="607" t="s">
        <v>715</v>
      </c>
      <c r="BS14" s="607" t="s">
        <v>158</v>
      </c>
      <c r="BT14" s="607" t="s">
        <v>606</v>
      </c>
      <c r="BU14" s="607" t="s">
        <v>716</v>
      </c>
      <c r="BV14" s="607" t="s">
        <v>595</v>
      </c>
      <c r="BW14" s="607" t="s">
        <v>717</v>
      </c>
      <c r="BX14" s="607" t="s">
        <v>718</v>
      </c>
      <c r="BY14" s="607" t="s">
        <v>719</v>
      </c>
      <c r="BZ14" s="607" t="s">
        <v>411</v>
      </c>
      <c r="CA14" s="607" t="s">
        <v>145</v>
      </c>
      <c r="CB14" s="609" t="str">
        <f t="shared" ref="CB14:CK14" si="0">C14</f>
        <v>550</v>
      </c>
      <c r="CC14" s="609" t="str">
        <f t="shared" si="0"/>
        <v>551</v>
      </c>
      <c r="CD14" s="609" t="str">
        <f t="shared" si="0"/>
        <v>552</v>
      </c>
      <c r="CE14" s="609" t="str">
        <f t="shared" si="0"/>
        <v>553</v>
      </c>
      <c r="CF14" s="609" t="str">
        <f t="shared" si="0"/>
        <v>554</v>
      </c>
      <c r="CG14" s="609" t="str">
        <f t="shared" si="0"/>
        <v>555</v>
      </c>
      <c r="CH14" s="609">
        <f t="shared" si="0"/>
        <v>556</v>
      </c>
      <c r="CI14" s="609" t="str">
        <f t="shared" si="0"/>
        <v>557</v>
      </c>
      <c r="CJ14" s="609" t="str">
        <f t="shared" si="0"/>
        <v>558</v>
      </c>
      <c r="CK14" s="609" t="str">
        <f t="shared" si="0"/>
        <v>559</v>
      </c>
      <c r="CL14" s="609" t="str">
        <f t="shared" ref="CL14:DQ14" si="1">M14</f>
        <v>562</v>
      </c>
      <c r="CM14" s="610" t="str">
        <f t="shared" si="1"/>
        <v>532</v>
      </c>
      <c r="CN14" s="610" t="str">
        <f t="shared" si="1"/>
        <v>578</v>
      </c>
      <c r="CO14" s="610" t="str">
        <f t="shared" si="1"/>
        <v>568</v>
      </c>
      <c r="CP14" s="610" t="str">
        <f t="shared" si="1"/>
        <v>513</v>
      </c>
      <c r="CQ14" s="610" t="str">
        <f t="shared" si="1"/>
        <v>563</v>
      </c>
      <c r="CR14" s="610" t="str">
        <f t="shared" si="1"/>
        <v>539</v>
      </c>
      <c r="CS14" s="610" t="str">
        <f t="shared" si="1"/>
        <v>529</v>
      </c>
      <c r="CT14" s="610" t="str">
        <f t="shared" si="1"/>
        <v>559</v>
      </c>
      <c r="CU14" s="610" t="str">
        <f t="shared" si="1"/>
        <v>550</v>
      </c>
      <c r="CV14" s="610" t="str">
        <f t="shared" si="1"/>
        <v>516</v>
      </c>
      <c r="CW14" s="610" t="str">
        <f t="shared" si="1"/>
        <v>553</v>
      </c>
      <c r="CX14" s="610" t="str">
        <f t="shared" si="1"/>
        <v>520</v>
      </c>
      <c r="CY14" s="610" t="str">
        <f t="shared" si="1"/>
        <v>518</v>
      </c>
      <c r="CZ14" s="610" t="str">
        <f t="shared" si="1"/>
        <v>570</v>
      </c>
      <c r="DA14" s="610" t="str">
        <f t="shared" si="1"/>
        <v>554</v>
      </c>
      <c r="DB14" s="610" t="str">
        <f t="shared" si="1"/>
        <v>515</v>
      </c>
      <c r="DC14" s="610" t="str">
        <f t="shared" si="1"/>
        <v>576</v>
      </c>
      <c r="DD14" s="610" t="str">
        <f t="shared" si="1"/>
        <v>560</v>
      </c>
      <c r="DE14" s="610" t="str">
        <f t="shared" si="1"/>
        <v>566</v>
      </c>
      <c r="DF14" s="610" t="str">
        <f t="shared" si="1"/>
        <v>531</v>
      </c>
      <c r="DG14" s="610" t="str">
        <f t="shared" si="1"/>
        <v>541</v>
      </c>
      <c r="DH14" s="610" t="str">
        <f t="shared" si="1"/>
        <v>527</v>
      </c>
      <c r="DI14" s="610" t="str">
        <f t="shared" si="1"/>
        <v>538</v>
      </c>
      <c r="DJ14" s="610" t="str">
        <f t="shared" si="1"/>
        <v>540</v>
      </c>
      <c r="DK14" s="610" t="str">
        <f t="shared" si="1"/>
        <v>579</v>
      </c>
      <c r="DL14" s="610" t="str">
        <f t="shared" si="1"/>
        <v>517</v>
      </c>
      <c r="DM14" s="610" t="str">
        <f t="shared" si="1"/>
        <v>572</v>
      </c>
      <c r="DN14" s="610" t="str">
        <f t="shared" si="1"/>
        <v>571</v>
      </c>
      <c r="DO14" s="610" t="str">
        <f t="shared" si="1"/>
        <v>577</v>
      </c>
      <c r="DP14" s="610" t="str">
        <f t="shared" si="1"/>
        <v>555</v>
      </c>
      <c r="DQ14" s="610" t="str">
        <f t="shared" si="1"/>
        <v>569</v>
      </c>
      <c r="DR14" s="610" t="str">
        <f t="shared" ref="DR14:ET14" si="2">AS14</f>
        <v>524</v>
      </c>
      <c r="DS14" s="610" t="str">
        <f t="shared" si="2"/>
        <v>573</v>
      </c>
      <c r="DT14" s="610" t="str">
        <f t="shared" si="2"/>
        <v>519</v>
      </c>
      <c r="DU14" s="610" t="str">
        <f t="shared" si="2"/>
        <v>533</v>
      </c>
      <c r="DV14" s="610" t="str">
        <f t="shared" si="2"/>
        <v>575</v>
      </c>
      <c r="DW14" s="610" t="str">
        <f t="shared" si="2"/>
        <v>547</v>
      </c>
      <c r="DX14" s="610" t="str">
        <f t="shared" si="2"/>
        <v>528</v>
      </c>
      <c r="DY14" s="610" t="str">
        <f t="shared" si="2"/>
        <v>543</v>
      </c>
      <c r="DZ14" s="610" t="str">
        <f t="shared" si="2"/>
        <v>574</v>
      </c>
      <c r="EA14" s="610" t="str">
        <f t="shared" si="2"/>
        <v>580</v>
      </c>
      <c r="EB14" s="610" t="str">
        <f t="shared" si="2"/>
        <v>545</v>
      </c>
      <c r="EC14" s="610" t="str">
        <f t="shared" si="2"/>
        <v>521</v>
      </c>
      <c r="ED14" s="610" t="str">
        <f t="shared" si="2"/>
        <v>565</v>
      </c>
      <c r="EE14" s="610" t="str">
        <f t="shared" si="2"/>
        <v>523</v>
      </c>
      <c r="EF14" s="610" t="str">
        <f t="shared" si="2"/>
        <v>551</v>
      </c>
      <c r="EG14" s="610" t="str">
        <f t="shared" si="2"/>
        <v>558</v>
      </c>
      <c r="EH14" s="610" t="str">
        <f t="shared" si="2"/>
        <v>564</v>
      </c>
      <c r="EI14" s="610" t="str">
        <f t="shared" si="2"/>
        <v>530</v>
      </c>
      <c r="EJ14" s="610" t="str">
        <f t="shared" si="2"/>
        <v>557</v>
      </c>
      <c r="EK14" s="610" t="str">
        <f t="shared" si="2"/>
        <v>537</v>
      </c>
      <c r="EL14" s="610" t="str">
        <f t="shared" si="2"/>
        <v>548</v>
      </c>
      <c r="EM14" s="610" t="str">
        <f t="shared" si="2"/>
        <v>525</v>
      </c>
      <c r="EN14" s="610" t="str">
        <f t="shared" si="2"/>
        <v>526</v>
      </c>
      <c r="EO14" s="610" t="str">
        <f t="shared" si="2"/>
        <v>522</v>
      </c>
      <c r="EP14" s="610" t="str">
        <f t="shared" si="2"/>
        <v>549</v>
      </c>
      <c r="EQ14" s="610" t="str">
        <f t="shared" si="2"/>
        <v>456</v>
      </c>
      <c r="ER14" s="610" t="str">
        <f t="shared" si="2"/>
        <v>542</v>
      </c>
      <c r="ES14" s="610" t="str">
        <f t="shared" si="2"/>
        <v>514</v>
      </c>
      <c r="ET14" s="610" t="str">
        <f t="shared" si="2"/>
        <v>556</v>
      </c>
      <c r="EU14" s="610" t="str">
        <f t="shared" ref="EU14:EZ14" si="3">BV14</f>
        <v>534</v>
      </c>
      <c r="EV14" s="610" t="str">
        <f t="shared" si="3"/>
        <v>567</v>
      </c>
      <c r="EW14" s="610" t="str">
        <f t="shared" si="3"/>
        <v>544</v>
      </c>
      <c r="EX14" s="610" t="str">
        <f t="shared" si="3"/>
        <v>561</v>
      </c>
      <c r="EY14" s="610" t="str">
        <f t="shared" si="3"/>
        <v>535</v>
      </c>
      <c r="EZ14" s="613" t="str">
        <f t="shared" si="3"/>
        <v>552</v>
      </c>
    </row>
    <row r="15" spans="1:156">
      <c r="A15" s="1266" t="s">
        <v>152</v>
      </c>
      <c r="B15" s="1267"/>
      <c r="C15" s="358">
        <v>32.020000000000003</v>
      </c>
      <c r="D15" s="359">
        <v>31.98</v>
      </c>
      <c r="E15" s="359">
        <v>31.98</v>
      </c>
      <c r="F15" s="359">
        <v>32.01</v>
      </c>
      <c r="G15" s="359">
        <v>31.98</v>
      </c>
      <c r="H15" s="359">
        <v>31.98</v>
      </c>
      <c r="I15" s="360">
        <v>31.98</v>
      </c>
      <c r="J15" s="361">
        <v>31.97</v>
      </c>
      <c r="K15" s="361">
        <v>31.99</v>
      </c>
      <c r="L15" s="361">
        <v>32.01</v>
      </c>
      <c r="M15" s="455">
        <v>1.2645</v>
      </c>
      <c r="N15" s="455">
        <v>1.2575000000000001</v>
      </c>
      <c r="O15" s="455">
        <v>1.2575000000000001</v>
      </c>
      <c r="P15" s="455">
        <v>1.2575000000000001</v>
      </c>
      <c r="Q15" s="455">
        <v>1.2575000000000001</v>
      </c>
      <c r="R15" s="455">
        <v>1.2575000000000001</v>
      </c>
      <c r="S15" s="455">
        <v>1.2569999999999999</v>
      </c>
      <c r="T15" s="455">
        <v>1.2575000000000001</v>
      </c>
      <c r="U15" s="455">
        <v>1.2575000000000001</v>
      </c>
      <c r="V15" s="455">
        <v>1.2589999999999999</v>
      </c>
      <c r="W15" s="455">
        <v>1.2565</v>
      </c>
      <c r="X15" s="455">
        <v>1.258</v>
      </c>
      <c r="Y15" s="455">
        <v>1.26</v>
      </c>
      <c r="Z15" s="455">
        <v>1.2575000000000001</v>
      </c>
      <c r="AA15" s="455">
        <v>1.2575000000000001</v>
      </c>
      <c r="AB15" s="455">
        <v>1.2575000000000001</v>
      </c>
      <c r="AC15" s="455">
        <v>1.2575000000000001</v>
      </c>
      <c r="AD15" s="455">
        <v>1.2565</v>
      </c>
      <c r="AE15" s="455">
        <v>1.2569999999999999</v>
      </c>
      <c r="AF15" s="455">
        <v>1.2565</v>
      </c>
      <c r="AG15" s="455">
        <v>1.2575000000000001</v>
      </c>
      <c r="AH15" s="455">
        <v>1.2569999999999999</v>
      </c>
      <c r="AI15" s="455">
        <v>1.2585</v>
      </c>
      <c r="AJ15" s="455">
        <v>1.2575000000000001</v>
      </c>
      <c r="AK15" s="455">
        <v>1.2575000000000001</v>
      </c>
      <c r="AL15" s="455">
        <v>1.2575000000000001</v>
      </c>
      <c r="AM15" s="455">
        <v>1.2575000000000001</v>
      </c>
      <c r="AN15" s="455">
        <v>1.256</v>
      </c>
      <c r="AO15" s="455">
        <v>1.2575000000000001</v>
      </c>
      <c r="AP15" s="455">
        <v>1.2565</v>
      </c>
      <c r="AQ15" s="455">
        <v>1.2575000000000001</v>
      </c>
      <c r="AR15" s="455">
        <v>1.2565</v>
      </c>
      <c r="AS15" s="455">
        <v>1.2569999999999999</v>
      </c>
      <c r="AT15" s="455">
        <v>1.2575000000000001</v>
      </c>
      <c r="AU15" s="455">
        <v>1.2565</v>
      </c>
      <c r="AV15" s="455">
        <v>1.2569999999999999</v>
      </c>
      <c r="AW15" s="455">
        <v>1.26</v>
      </c>
      <c r="AX15" s="455">
        <v>1.258</v>
      </c>
      <c r="AY15" s="455">
        <v>1.2575000000000001</v>
      </c>
      <c r="AZ15" s="455">
        <v>1.2575000000000001</v>
      </c>
      <c r="BA15" s="455">
        <v>1.2575000000000001</v>
      </c>
      <c r="BB15" s="455">
        <v>1.2575000000000001</v>
      </c>
      <c r="BC15" s="455">
        <v>1.2575000000000001</v>
      </c>
      <c r="BD15" s="455">
        <v>1.2565</v>
      </c>
      <c r="BE15" s="455">
        <v>1.2575000000000001</v>
      </c>
      <c r="BF15" s="455">
        <v>1.256</v>
      </c>
      <c r="BG15" s="455">
        <v>1.2575000000000001</v>
      </c>
      <c r="BH15" s="455">
        <v>1.258</v>
      </c>
      <c r="BI15" s="455">
        <v>1.256</v>
      </c>
      <c r="BJ15" s="455">
        <v>1.2569999999999999</v>
      </c>
      <c r="BK15" s="455">
        <v>1.2565</v>
      </c>
      <c r="BL15" s="455">
        <v>1.2565</v>
      </c>
      <c r="BM15" s="455">
        <v>1.2575000000000001</v>
      </c>
      <c r="BN15" s="455">
        <v>1.2565</v>
      </c>
      <c r="BO15" s="455">
        <v>1.2595000000000001</v>
      </c>
      <c r="BP15" s="455">
        <v>1.2575000000000001</v>
      </c>
      <c r="BQ15" s="455">
        <v>1.2565</v>
      </c>
      <c r="BR15" s="455">
        <v>1.2565</v>
      </c>
      <c r="BS15" s="455">
        <v>1.2575000000000001</v>
      </c>
      <c r="BT15" s="455">
        <v>1.2575000000000001</v>
      </c>
      <c r="BU15" s="455">
        <v>1.2569999999999999</v>
      </c>
      <c r="BV15" s="455">
        <v>1.258</v>
      </c>
      <c r="BW15" s="455">
        <v>1.2575000000000001</v>
      </c>
      <c r="BX15" s="455">
        <v>1.2575000000000001</v>
      </c>
      <c r="BY15" s="455">
        <v>1.2569999999999999</v>
      </c>
      <c r="BZ15" s="455">
        <v>1.2575000000000001</v>
      </c>
      <c r="CA15" s="455">
        <v>1.2569999999999999</v>
      </c>
      <c r="CB15" s="599">
        <f t="shared" ref="CB15:CK30" si="4">C15*25.4</f>
        <v>813.30799999999999</v>
      </c>
      <c r="CC15" s="599">
        <f t="shared" si="4"/>
        <v>812.29199999999992</v>
      </c>
      <c r="CD15" s="599">
        <f t="shared" si="4"/>
        <v>812.29199999999992</v>
      </c>
      <c r="CE15" s="599">
        <f t="shared" si="4"/>
        <v>813.05399999999986</v>
      </c>
      <c r="CF15" s="599">
        <f t="shared" si="4"/>
        <v>812.29199999999992</v>
      </c>
      <c r="CG15" s="599">
        <f t="shared" si="4"/>
        <v>812.29199999999992</v>
      </c>
      <c r="CH15" s="599">
        <f t="shared" si="4"/>
        <v>812.29199999999992</v>
      </c>
      <c r="CI15" s="599">
        <f t="shared" si="4"/>
        <v>812.0379999999999</v>
      </c>
      <c r="CJ15" s="599">
        <f t="shared" si="4"/>
        <v>812.54599999999994</v>
      </c>
      <c r="CK15" s="599">
        <f t="shared" si="4"/>
        <v>813.05399999999986</v>
      </c>
      <c r="CL15" s="599">
        <f t="shared" ref="CL15:CU16" si="5">M15*25.4</f>
        <v>32.118299999999998</v>
      </c>
      <c r="CM15" s="516">
        <f t="shared" si="5"/>
        <v>31.9405</v>
      </c>
      <c r="CN15" s="516">
        <f t="shared" si="5"/>
        <v>31.9405</v>
      </c>
      <c r="CO15" s="516">
        <f t="shared" si="5"/>
        <v>31.9405</v>
      </c>
      <c r="CP15" s="516">
        <f t="shared" si="5"/>
        <v>31.9405</v>
      </c>
      <c r="CQ15" s="516">
        <f t="shared" si="5"/>
        <v>31.9405</v>
      </c>
      <c r="CR15" s="516">
        <f t="shared" si="5"/>
        <v>31.927799999999994</v>
      </c>
      <c r="CS15" s="516">
        <f t="shared" si="5"/>
        <v>31.9405</v>
      </c>
      <c r="CT15" s="516">
        <f t="shared" si="5"/>
        <v>31.9405</v>
      </c>
      <c r="CU15" s="516">
        <f t="shared" si="5"/>
        <v>31.978599999999997</v>
      </c>
      <c r="CV15" s="516">
        <f t="shared" ref="CV15:DE16" si="6">W15*25.4</f>
        <v>31.915099999999995</v>
      </c>
      <c r="CW15" s="516">
        <f t="shared" si="6"/>
        <v>31.953199999999999</v>
      </c>
      <c r="CX15" s="516">
        <f t="shared" si="6"/>
        <v>32.003999999999998</v>
      </c>
      <c r="CY15" s="516">
        <f t="shared" si="6"/>
        <v>31.9405</v>
      </c>
      <c r="CZ15" s="516">
        <f t="shared" si="6"/>
        <v>31.9405</v>
      </c>
      <c r="DA15" s="516">
        <f t="shared" si="6"/>
        <v>31.9405</v>
      </c>
      <c r="DB15" s="516">
        <f t="shared" si="6"/>
        <v>31.9405</v>
      </c>
      <c r="DC15" s="516">
        <f t="shared" si="6"/>
        <v>31.915099999999995</v>
      </c>
      <c r="DD15" s="516">
        <f t="shared" si="6"/>
        <v>31.927799999999994</v>
      </c>
      <c r="DE15" s="516">
        <f t="shared" si="6"/>
        <v>31.915099999999995</v>
      </c>
      <c r="DF15" s="516">
        <f t="shared" ref="DF15:DO16" si="7">AG15*25.4</f>
        <v>31.9405</v>
      </c>
      <c r="DG15" s="516">
        <f t="shared" si="7"/>
        <v>31.927799999999994</v>
      </c>
      <c r="DH15" s="516">
        <f t="shared" si="7"/>
        <v>31.965899999999998</v>
      </c>
      <c r="DI15" s="516">
        <f t="shared" si="7"/>
        <v>31.9405</v>
      </c>
      <c r="DJ15" s="516">
        <f t="shared" si="7"/>
        <v>31.9405</v>
      </c>
      <c r="DK15" s="516">
        <f t="shared" si="7"/>
        <v>31.9405</v>
      </c>
      <c r="DL15" s="516">
        <f t="shared" si="7"/>
        <v>31.9405</v>
      </c>
      <c r="DM15" s="516">
        <f t="shared" si="7"/>
        <v>31.9024</v>
      </c>
      <c r="DN15" s="516">
        <f t="shared" si="7"/>
        <v>31.9405</v>
      </c>
      <c r="DO15" s="516">
        <f t="shared" si="7"/>
        <v>31.915099999999995</v>
      </c>
      <c r="DP15" s="516">
        <f t="shared" ref="DP15:DY16" si="8">AQ15*25.4</f>
        <v>31.9405</v>
      </c>
      <c r="DQ15" s="516">
        <f t="shared" si="8"/>
        <v>31.915099999999995</v>
      </c>
      <c r="DR15" s="516">
        <f t="shared" si="8"/>
        <v>31.927799999999994</v>
      </c>
      <c r="DS15" s="516">
        <f t="shared" si="8"/>
        <v>31.9405</v>
      </c>
      <c r="DT15" s="516">
        <f t="shared" si="8"/>
        <v>31.915099999999995</v>
      </c>
      <c r="DU15" s="516">
        <f t="shared" si="8"/>
        <v>31.927799999999994</v>
      </c>
      <c r="DV15" s="516">
        <f t="shared" si="8"/>
        <v>32.003999999999998</v>
      </c>
      <c r="DW15" s="516">
        <f t="shared" si="8"/>
        <v>31.953199999999999</v>
      </c>
      <c r="DX15" s="516">
        <f t="shared" si="8"/>
        <v>31.9405</v>
      </c>
      <c r="DY15" s="516">
        <f t="shared" si="8"/>
        <v>31.9405</v>
      </c>
      <c r="DZ15" s="516">
        <f t="shared" ref="DZ15:EI16" si="9">BA15*25.4</f>
        <v>31.9405</v>
      </c>
      <c r="EA15" s="516">
        <f t="shared" si="9"/>
        <v>31.9405</v>
      </c>
      <c r="EB15" s="516">
        <f t="shared" si="9"/>
        <v>31.9405</v>
      </c>
      <c r="EC15" s="516">
        <f t="shared" si="9"/>
        <v>31.915099999999995</v>
      </c>
      <c r="ED15" s="516">
        <f t="shared" si="9"/>
        <v>31.9405</v>
      </c>
      <c r="EE15" s="516">
        <f t="shared" si="9"/>
        <v>31.9024</v>
      </c>
      <c r="EF15" s="516">
        <f t="shared" si="9"/>
        <v>31.9405</v>
      </c>
      <c r="EG15" s="516">
        <f t="shared" si="9"/>
        <v>31.953199999999999</v>
      </c>
      <c r="EH15" s="516">
        <f t="shared" si="9"/>
        <v>31.9024</v>
      </c>
      <c r="EI15" s="516">
        <f t="shared" si="9"/>
        <v>31.927799999999994</v>
      </c>
      <c r="EJ15" s="516">
        <f t="shared" ref="EJ15:ES16" si="10">BK15*25.4</f>
        <v>31.915099999999995</v>
      </c>
      <c r="EK15" s="516">
        <f t="shared" si="10"/>
        <v>31.915099999999995</v>
      </c>
      <c r="EL15" s="516">
        <f t="shared" si="10"/>
        <v>31.9405</v>
      </c>
      <c r="EM15" s="516">
        <f t="shared" si="10"/>
        <v>31.915099999999995</v>
      </c>
      <c r="EN15" s="516">
        <f t="shared" si="10"/>
        <v>31.991299999999999</v>
      </c>
      <c r="EO15" s="516">
        <f t="shared" si="10"/>
        <v>31.9405</v>
      </c>
      <c r="EP15" s="516">
        <f t="shared" si="10"/>
        <v>31.915099999999995</v>
      </c>
      <c r="EQ15" s="516">
        <f t="shared" si="10"/>
        <v>31.915099999999995</v>
      </c>
      <c r="ER15" s="516">
        <f t="shared" si="10"/>
        <v>31.9405</v>
      </c>
      <c r="ES15" s="516">
        <f t="shared" si="10"/>
        <v>31.9405</v>
      </c>
      <c r="ET15" s="516">
        <f t="shared" ref="ET15:EZ16" si="11">BU15*25.4</f>
        <v>31.927799999999994</v>
      </c>
      <c r="EU15" s="516">
        <f t="shared" si="11"/>
        <v>31.953199999999999</v>
      </c>
      <c r="EV15" s="516">
        <f t="shared" si="11"/>
        <v>31.9405</v>
      </c>
      <c r="EW15" s="516">
        <f t="shared" si="11"/>
        <v>31.9405</v>
      </c>
      <c r="EX15" s="516">
        <f t="shared" si="11"/>
        <v>31.927799999999994</v>
      </c>
      <c r="EY15" s="516">
        <f t="shared" si="11"/>
        <v>31.9405</v>
      </c>
      <c r="EZ15" s="521">
        <f t="shared" si="11"/>
        <v>31.927799999999994</v>
      </c>
    </row>
    <row r="16" spans="1:156">
      <c r="A16" s="1273" t="s">
        <v>153</v>
      </c>
      <c r="B16" s="1272"/>
      <c r="C16" s="311">
        <v>16</v>
      </c>
      <c r="D16" s="277">
        <v>15.98</v>
      </c>
      <c r="E16" s="277">
        <v>16</v>
      </c>
      <c r="F16" s="277">
        <v>16.02</v>
      </c>
      <c r="G16" s="277">
        <v>15.99</v>
      </c>
      <c r="H16" s="277">
        <v>16</v>
      </c>
      <c r="I16" s="277">
        <v>16</v>
      </c>
      <c r="J16" s="312">
        <v>16</v>
      </c>
      <c r="K16" s="312">
        <v>16.010000000000002</v>
      </c>
      <c r="L16" s="312">
        <v>15.99</v>
      </c>
      <c r="M16" s="456">
        <v>0.63</v>
      </c>
      <c r="N16" s="456">
        <v>0.62849999999999995</v>
      </c>
      <c r="O16" s="456">
        <v>0.62949999999999995</v>
      </c>
      <c r="P16" s="456">
        <v>0.629</v>
      </c>
      <c r="Q16" s="456">
        <v>0.628</v>
      </c>
      <c r="R16" s="456">
        <v>0.628</v>
      </c>
      <c r="S16" s="456">
        <v>0.63</v>
      </c>
      <c r="T16" s="456">
        <v>0.63100000000000001</v>
      </c>
      <c r="U16" s="456">
        <v>0.629</v>
      </c>
      <c r="V16" s="456">
        <v>0.629</v>
      </c>
      <c r="W16" s="456">
        <v>0.62849999999999995</v>
      </c>
      <c r="X16" s="456">
        <v>0.63</v>
      </c>
      <c r="Y16" s="456">
        <v>0.63</v>
      </c>
      <c r="Z16" s="456">
        <v>0.62949999999999995</v>
      </c>
      <c r="AA16" s="456">
        <v>0.62849999999999995</v>
      </c>
      <c r="AB16" s="456">
        <v>0.62849999999999995</v>
      </c>
      <c r="AC16" s="456">
        <v>0.63</v>
      </c>
      <c r="AD16" s="456">
        <v>0.62949999999999995</v>
      </c>
      <c r="AE16" s="456">
        <v>0.63</v>
      </c>
      <c r="AF16" s="456">
        <v>0.628</v>
      </c>
      <c r="AG16" s="456">
        <v>0.628</v>
      </c>
      <c r="AH16" s="456">
        <v>0.63</v>
      </c>
      <c r="AI16" s="456">
        <v>0.628</v>
      </c>
      <c r="AJ16" s="456">
        <v>0.629</v>
      </c>
      <c r="AK16" s="456">
        <v>0.629</v>
      </c>
      <c r="AL16" s="456">
        <v>0.62849999999999995</v>
      </c>
      <c r="AM16" s="456">
        <v>0.628</v>
      </c>
      <c r="AN16" s="456">
        <v>0.62849999999999995</v>
      </c>
      <c r="AO16" s="456">
        <v>0.628</v>
      </c>
      <c r="AP16" s="456">
        <v>0.62849999999999995</v>
      </c>
      <c r="AQ16" s="456">
        <v>0.62849999999999995</v>
      </c>
      <c r="AR16" s="456">
        <v>0.62749999999999995</v>
      </c>
      <c r="AS16" s="456">
        <v>0.629</v>
      </c>
      <c r="AT16" s="456">
        <v>0.62849999999999995</v>
      </c>
      <c r="AU16" s="456">
        <v>0.62749999999999995</v>
      </c>
      <c r="AV16" s="456">
        <v>0.627</v>
      </c>
      <c r="AW16" s="456">
        <v>0.63</v>
      </c>
      <c r="AX16" s="456">
        <v>0.62849999999999995</v>
      </c>
      <c r="AY16" s="456">
        <v>0.628</v>
      </c>
      <c r="AZ16" s="456">
        <v>0.62849999999999995</v>
      </c>
      <c r="BA16" s="456">
        <v>0.62949999999999995</v>
      </c>
      <c r="BB16" s="456">
        <v>0.63049999999999995</v>
      </c>
      <c r="BC16" s="456">
        <v>0.629</v>
      </c>
      <c r="BD16" s="456">
        <v>0.62749999999999995</v>
      </c>
      <c r="BE16" s="456">
        <v>0.627</v>
      </c>
      <c r="BF16" s="456">
        <v>0.62749999999999995</v>
      </c>
      <c r="BG16" s="456">
        <v>0.62749999999999995</v>
      </c>
      <c r="BH16" s="456">
        <v>0.62849999999999995</v>
      </c>
      <c r="BI16" s="456">
        <v>0.62849999999999995</v>
      </c>
      <c r="BJ16" s="456">
        <v>0.62849999999999995</v>
      </c>
      <c r="BK16" s="456">
        <v>0.628</v>
      </c>
      <c r="BL16" s="456">
        <v>0.62849999999999995</v>
      </c>
      <c r="BM16" s="456">
        <v>0.62949999999999995</v>
      </c>
      <c r="BN16" s="456">
        <v>0.628</v>
      </c>
      <c r="BO16" s="456">
        <v>0.629</v>
      </c>
      <c r="BP16" s="456">
        <v>0.62949999999999995</v>
      </c>
      <c r="BQ16" s="456">
        <v>0.628</v>
      </c>
      <c r="BR16" s="456">
        <v>0.629</v>
      </c>
      <c r="BS16" s="456">
        <v>0.63</v>
      </c>
      <c r="BT16" s="456">
        <v>0.628</v>
      </c>
      <c r="BU16" s="456">
        <v>0.628</v>
      </c>
      <c r="BV16" s="456">
        <v>0.628</v>
      </c>
      <c r="BW16" s="456">
        <v>0.628</v>
      </c>
      <c r="BX16" s="456">
        <v>0.629</v>
      </c>
      <c r="BY16" s="456">
        <v>0.62849999999999995</v>
      </c>
      <c r="BZ16" s="456">
        <v>0.628</v>
      </c>
      <c r="CA16" s="456">
        <v>0.629</v>
      </c>
      <c r="CB16" s="600">
        <f t="shared" si="4"/>
        <v>406.4</v>
      </c>
      <c r="CC16" s="600">
        <f t="shared" si="4"/>
        <v>405.892</v>
      </c>
      <c r="CD16" s="600">
        <f t="shared" si="4"/>
        <v>406.4</v>
      </c>
      <c r="CE16" s="600">
        <f t="shared" si="4"/>
        <v>406.90799999999996</v>
      </c>
      <c r="CF16" s="600">
        <f t="shared" si="4"/>
        <v>406.14599999999996</v>
      </c>
      <c r="CG16" s="600">
        <f t="shared" si="4"/>
        <v>406.4</v>
      </c>
      <c r="CH16" s="600">
        <f t="shared" si="4"/>
        <v>406.4</v>
      </c>
      <c r="CI16" s="600">
        <f t="shared" si="4"/>
        <v>406.4</v>
      </c>
      <c r="CJ16" s="600">
        <f t="shared" si="4"/>
        <v>406.654</v>
      </c>
      <c r="CK16" s="600">
        <f t="shared" si="4"/>
        <v>406.14599999999996</v>
      </c>
      <c r="CL16" s="600">
        <f t="shared" si="5"/>
        <v>16.001999999999999</v>
      </c>
      <c r="CM16" s="517">
        <f t="shared" si="5"/>
        <v>15.963899999999997</v>
      </c>
      <c r="CN16" s="517">
        <f t="shared" si="5"/>
        <v>15.989299999999998</v>
      </c>
      <c r="CO16" s="517">
        <f t="shared" si="5"/>
        <v>15.976599999999999</v>
      </c>
      <c r="CP16" s="517">
        <f t="shared" si="5"/>
        <v>15.9512</v>
      </c>
      <c r="CQ16" s="517">
        <f t="shared" si="5"/>
        <v>15.9512</v>
      </c>
      <c r="CR16" s="517">
        <f t="shared" si="5"/>
        <v>16.001999999999999</v>
      </c>
      <c r="CS16" s="517">
        <f t="shared" si="5"/>
        <v>16.0274</v>
      </c>
      <c r="CT16" s="517">
        <f t="shared" si="5"/>
        <v>15.976599999999999</v>
      </c>
      <c r="CU16" s="517">
        <f t="shared" si="5"/>
        <v>15.976599999999999</v>
      </c>
      <c r="CV16" s="517">
        <f t="shared" si="6"/>
        <v>15.963899999999997</v>
      </c>
      <c r="CW16" s="517">
        <f t="shared" si="6"/>
        <v>16.001999999999999</v>
      </c>
      <c r="CX16" s="517">
        <f t="shared" si="6"/>
        <v>16.001999999999999</v>
      </c>
      <c r="CY16" s="517">
        <f t="shared" si="6"/>
        <v>15.989299999999998</v>
      </c>
      <c r="CZ16" s="517">
        <f t="shared" si="6"/>
        <v>15.963899999999997</v>
      </c>
      <c r="DA16" s="517">
        <f t="shared" si="6"/>
        <v>15.963899999999997</v>
      </c>
      <c r="DB16" s="517">
        <f t="shared" si="6"/>
        <v>16.001999999999999</v>
      </c>
      <c r="DC16" s="517">
        <f t="shared" si="6"/>
        <v>15.989299999999998</v>
      </c>
      <c r="DD16" s="517">
        <f t="shared" si="6"/>
        <v>16.001999999999999</v>
      </c>
      <c r="DE16" s="517">
        <f t="shared" si="6"/>
        <v>15.9512</v>
      </c>
      <c r="DF16" s="517">
        <f t="shared" si="7"/>
        <v>15.9512</v>
      </c>
      <c r="DG16" s="517">
        <f t="shared" si="7"/>
        <v>16.001999999999999</v>
      </c>
      <c r="DH16" s="517">
        <f t="shared" si="7"/>
        <v>15.9512</v>
      </c>
      <c r="DI16" s="517">
        <f t="shared" si="7"/>
        <v>15.976599999999999</v>
      </c>
      <c r="DJ16" s="517">
        <f t="shared" si="7"/>
        <v>15.976599999999999</v>
      </c>
      <c r="DK16" s="517">
        <f t="shared" si="7"/>
        <v>15.963899999999997</v>
      </c>
      <c r="DL16" s="517">
        <f t="shared" si="7"/>
        <v>15.9512</v>
      </c>
      <c r="DM16" s="517">
        <f t="shared" si="7"/>
        <v>15.963899999999997</v>
      </c>
      <c r="DN16" s="517">
        <f t="shared" si="7"/>
        <v>15.9512</v>
      </c>
      <c r="DO16" s="517">
        <f t="shared" si="7"/>
        <v>15.963899999999997</v>
      </c>
      <c r="DP16" s="517">
        <f t="shared" si="8"/>
        <v>15.963899999999997</v>
      </c>
      <c r="DQ16" s="517">
        <f t="shared" si="8"/>
        <v>15.938499999999998</v>
      </c>
      <c r="DR16" s="517">
        <f t="shared" si="8"/>
        <v>15.976599999999999</v>
      </c>
      <c r="DS16" s="517">
        <f t="shared" si="8"/>
        <v>15.963899999999997</v>
      </c>
      <c r="DT16" s="517">
        <f t="shared" si="8"/>
        <v>15.938499999999998</v>
      </c>
      <c r="DU16" s="517">
        <f t="shared" si="8"/>
        <v>15.925799999999999</v>
      </c>
      <c r="DV16" s="517">
        <f t="shared" si="8"/>
        <v>16.001999999999999</v>
      </c>
      <c r="DW16" s="517">
        <f t="shared" si="8"/>
        <v>15.963899999999997</v>
      </c>
      <c r="DX16" s="517">
        <f t="shared" si="8"/>
        <v>15.9512</v>
      </c>
      <c r="DY16" s="517">
        <f t="shared" si="8"/>
        <v>15.963899999999997</v>
      </c>
      <c r="DZ16" s="517">
        <f t="shared" si="9"/>
        <v>15.989299999999998</v>
      </c>
      <c r="EA16" s="517">
        <f t="shared" si="9"/>
        <v>16.014699999999998</v>
      </c>
      <c r="EB16" s="517">
        <f t="shared" si="9"/>
        <v>15.976599999999999</v>
      </c>
      <c r="EC16" s="517">
        <f t="shared" si="9"/>
        <v>15.938499999999998</v>
      </c>
      <c r="ED16" s="517">
        <f t="shared" si="9"/>
        <v>15.925799999999999</v>
      </c>
      <c r="EE16" s="517">
        <f t="shared" si="9"/>
        <v>15.938499999999998</v>
      </c>
      <c r="EF16" s="517">
        <f t="shared" si="9"/>
        <v>15.938499999999998</v>
      </c>
      <c r="EG16" s="517">
        <f t="shared" si="9"/>
        <v>15.963899999999997</v>
      </c>
      <c r="EH16" s="517">
        <f t="shared" si="9"/>
        <v>15.963899999999997</v>
      </c>
      <c r="EI16" s="517">
        <f t="shared" si="9"/>
        <v>15.963899999999997</v>
      </c>
      <c r="EJ16" s="517">
        <f t="shared" si="10"/>
        <v>15.9512</v>
      </c>
      <c r="EK16" s="517">
        <f t="shared" si="10"/>
        <v>15.963899999999997</v>
      </c>
      <c r="EL16" s="517">
        <f t="shared" si="10"/>
        <v>15.989299999999998</v>
      </c>
      <c r="EM16" s="517">
        <f t="shared" si="10"/>
        <v>15.9512</v>
      </c>
      <c r="EN16" s="517">
        <f t="shared" si="10"/>
        <v>15.976599999999999</v>
      </c>
      <c r="EO16" s="517">
        <f t="shared" si="10"/>
        <v>15.989299999999998</v>
      </c>
      <c r="EP16" s="517">
        <f t="shared" si="10"/>
        <v>15.9512</v>
      </c>
      <c r="EQ16" s="517">
        <f t="shared" si="10"/>
        <v>15.976599999999999</v>
      </c>
      <c r="ER16" s="517">
        <f t="shared" si="10"/>
        <v>16.001999999999999</v>
      </c>
      <c r="ES16" s="517">
        <f t="shared" si="10"/>
        <v>15.9512</v>
      </c>
      <c r="ET16" s="517">
        <f t="shared" si="11"/>
        <v>15.9512</v>
      </c>
      <c r="EU16" s="517">
        <f t="shared" si="11"/>
        <v>15.9512</v>
      </c>
      <c r="EV16" s="517">
        <f t="shared" si="11"/>
        <v>15.9512</v>
      </c>
      <c r="EW16" s="517">
        <f t="shared" si="11"/>
        <v>15.976599999999999</v>
      </c>
      <c r="EX16" s="517">
        <f t="shared" si="11"/>
        <v>15.963899999999997</v>
      </c>
      <c r="EY16" s="517">
        <f t="shared" si="11"/>
        <v>15.9512</v>
      </c>
      <c r="EZ16" s="522">
        <f t="shared" si="11"/>
        <v>15.976599999999999</v>
      </c>
    </row>
    <row r="17" spans="1:156">
      <c r="A17" s="1274" t="s">
        <v>133</v>
      </c>
      <c r="B17" s="1275"/>
      <c r="C17" s="343">
        <v>1.17</v>
      </c>
      <c r="D17" s="344">
        <v>1.175</v>
      </c>
      <c r="E17" s="344">
        <v>1.175</v>
      </c>
      <c r="F17" s="344">
        <v>1.175</v>
      </c>
      <c r="G17" s="344">
        <v>1.18</v>
      </c>
      <c r="H17" s="344">
        <v>1.175</v>
      </c>
      <c r="I17" s="344">
        <v>1.175</v>
      </c>
      <c r="J17" s="345">
        <v>1.17</v>
      </c>
      <c r="K17" s="345">
        <v>1.18</v>
      </c>
      <c r="L17" s="345">
        <v>1.1779999999999999</v>
      </c>
      <c r="M17" s="457">
        <v>4.5749999999999999E-2</v>
      </c>
      <c r="N17" s="457">
        <v>4.6100000000000002E-2</v>
      </c>
      <c r="O17" s="457">
        <v>4.6199999999999998E-2</v>
      </c>
      <c r="P17" s="457">
        <v>4.5499999999999999E-2</v>
      </c>
      <c r="Q17" s="457">
        <v>4.6149999999999997E-2</v>
      </c>
      <c r="R17" s="457">
        <v>4.6100000000000002E-2</v>
      </c>
      <c r="S17" s="457">
        <v>4.5949999999999998E-2</v>
      </c>
      <c r="T17" s="457">
        <v>4.5850000000000002E-2</v>
      </c>
      <c r="U17" s="457">
        <v>4.6199999999999998E-2</v>
      </c>
      <c r="V17" s="457">
        <v>4.6149999999999997E-2</v>
      </c>
      <c r="W17" s="457">
        <v>4.6199999999999998E-2</v>
      </c>
      <c r="X17" s="457">
        <v>4.5699999999999998E-2</v>
      </c>
      <c r="Y17" s="457">
        <v>4.5850000000000002E-2</v>
      </c>
      <c r="Z17" s="457">
        <v>4.6300000000000001E-2</v>
      </c>
      <c r="AA17" s="457">
        <v>4.6100000000000002E-2</v>
      </c>
      <c r="AB17" s="457">
        <v>4.6300000000000001E-2</v>
      </c>
      <c r="AC17" s="457">
        <v>4.6249999999999999E-2</v>
      </c>
      <c r="AD17" s="457">
        <v>4.6249999999999999E-2</v>
      </c>
      <c r="AE17" s="457">
        <v>4.5699999999999998E-2</v>
      </c>
      <c r="AF17" s="457">
        <v>4.6149999999999997E-2</v>
      </c>
      <c r="AG17" s="457">
        <v>4.6300000000000001E-2</v>
      </c>
      <c r="AH17" s="457">
        <v>4.58E-2</v>
      </c>
      <c r="AI17" s="457">
        <v>4.6100000000000002E-2</v>
      </c>
      <c r="AJ17" s="457">
        <v>4.6149999999999997E-2</v>
      </c>
      <c r="AK17" s="457">
        <v>4.5949999999999998E-2</v>
      </c>
      <c r="AL17" s="457">
        <v>4.5949999999999998E-2</v>
      </c>
      <c r="AM17" s="457">
        <v>4.6100000000000002E-2</v>
      </c>
      <c r="AN17" s="457">
        <v>4.5999999999999999E-2</v>
      </c>
      <c r="AO17" s="457">
        <v>4.6100000000000002E-2</v>
      </c>
      <c r="AP17" s="457">
        <v>4.6249999999999999E-2</v>
      </c>
      <c r="AQ17" s="457">
        <v>4.6199999999999998E-2</v>
      </c>
      <c r="AR17" s="457">
        <v>4.6050000000000001E-2</v>
      </c>
      <c r="AS17" s="457">
        <v>4.5499999999999999E-2</v>
      </c>
      <c r="AT17" s="457">
        <v>4.5999999999999999E-2</v>
      </c>
      <c r="AU17" s="457">
        <v>4.6100000000000002E-2</v>
      </c>
      <c r="AV17" s="457">
        <v>4.5749999999999999E-2</v>
      </c>
      <c r="AW17" s="457">
        <v>4.5699999999999998E-2</v>
      </c>
      <c r="AX17" s="457">
        <v>4.6249999999999999E-2</v>
      </c>
      <c r="AY17" s="457">
        <v>4.6300000000000001E-2</v>
      </c>
      <c r="AZ17" s="457">
        <v>4.5850000000000002E-2</v>
      </c>
      <c r="BA17" s="457">
        <v>4.6249999999999999E-2</v>
      </c>
      <c r="BB17" s="457">
        <v>4.5850000000000002E-2</v>
      </c>
      <c r="BC17" s="457">
        <v>4.6100000000000002E-2</v>
      </c>
      <c r="BD17" s="457">
        <v>4.6249999999999999E-2</v>
      </c>
      <c r="BE17" s="457">
        <v>4.6300000000000001E-2</v>
      </c>
      <c r="BF17" s="457">
        <v>4.6249999999999999E-2</v>
      </c>
      <c r="BG17" s="457">
        <v>4.6350000000000002E-2</v>
      </c>
      <c r="BH17" s="457">
        <v>4.6550000000000001E-2</v>
      </c>
      <c r="BI17" s="457">
        <v>4.5949999999999998E-2</v>
      </c>
      <c r="BJ17" s="457">
        <v>4.5900000000000003E-2</v>
      </c>
      <c r="BK17" s="457">
        <v>4.6050000000000001E-2</v>
      </c>
      <c r="BL17" s="457">
        <v>4.5999999999999999E-2</v>
      </c>
      <c r="BM17" s="457">
        <v>4.6199999999999998E-2</v>
      </c>
      <c r="BN17" s="457">
        <v>4.6249999999999999E-2</v>
      </c>
      <c r="BO17" s="457">
        <v>4.6249999999999999E-2</v>
      </c>
      <c r="BP17" s="457">
        <v>4.58E-2</v>
      </c>
      <c r="BQ17" s="457">
        <v>4.6199999999999998E-2</v>
      </c>
      <c r="BR17" s="457">
        <v>4.6050000000000001E-2</v>
      </c>
      <c r="BS17" s="457">
        <v>4.6300000000000001E-2</v>
      </c>
      <c r="BT17" s="457">
        <v>4.6249999999999999E-2</v>
      </c>
      <c r="BU17" s="457">
        <v>4.6399999999999997E-2</v>
      </c>
      <c r="BV17" s="457">
        <v>4.5850000000000002E-2</v>
      </c>
      <c r="BW17" s="457">
        <v>4.58E-2</v>
      </c>
      <c r="BX17" s="457">
        <v>4.6149999999999997E-2</v>
      </c>
      <c r="BY17" s="457">
        <v>4.5350000000000001E-2</v>
      </c>
      <c r="BZ17" s="457">
        <v>4.6199999999999998E-2</v>
      </c>
      <c r="CA17" s="382">
        <v>4.5900000000000003E-2</v>
      </c>
      <c r="CB17" s="600">
        <f t="shared" si="4"/>
        <v>29.717999999999996</v>
      </c>
      <c r="CC17" s="600">
        <f t="shared" si="4"/>
        <v>29.844999999999999</v>
      </c>
      <c r="CD17" s="600">
        <f t="shared" si="4"/>
        <v>29.844999999999999</v>
      </c>
      <c r="CE17" s="600">
        <f t="shared" si="4"/>
        <v>29.844999999999999</v>
      </c>
      <c r="CF17" s="600">
        <f t="shared" si="4"/>
        <v>29.971999999999998</v>
      </c>
      <c r="CG17" s="600">
        <f t="shared" si="4"/>
        <v>29.844999999999999</v>
      </c>
      <c r="CH17" s="600">
        <f t="shared" si="4"/>
        <v>29.844999999999999</v>
      </c>
      <c r="CI17" s="600">
        <f t="shared" si="4"/>
        <v>29.717999999999996</v>
      </c>
      <c r="CJ17" s="600">
        <f t="shared" si="4"/>
        <v>29.971999999999998</v>
      </c>
      <c r="CK17" s="600">
        <f t="shared" si="4"/>
        <v>29.921199999999995</v>
      </c>
      <c r="CL17" s="600">
        <f t="shared" ref="CL17:CL32" si="12">M17*25.4</f>
        <v>1.1620499999999998</v>
      </c>
      <c r="CM17" s="517">
        <f t="shared" ref="CM17:CM32" si="13">N17*25.4</f>
        <v>1.1709400000000001</v>
      </c>
      <c r="CN17" s="517">
        <f t="shared" ref="CN17:CW18" si="14">O17*25.4</f>
        <v>1.1734799999999999</v>
      </c>
      <c r="CO17" s="517">
        <f t="shared" si="14"/>
        <v>1.1556999999999999</v>
      </c>
      <c r="CP17" s="517">
        <f t="shared" si="14"/>
        <v>1.1722099999999998</v>
      </c>
      <c r="CQ17" s="517">
        <f t="shared" si="14"/>
        <v>1.1709400000000001</v>
      </c>
      <c r="CR17" s="517">
        <f t="shared" si="14"/>
        <v>1.1671299999999998</v>
      </c>
      <c r="CS17" s="517">
        <f t="shared" si="14"/>
        <v>1.16459</v>
      </c>
      <c r="CT17" s="517">
        <f t="shared" si="14"/>
        <v>1.1734799999999999</v>
      </c>
      <c r="CU17" s="517">
        <f t="shared" si="14"/>
        <v>1.1722099999999998</v>
      </c>
      <c r="CV17" s="517">
        <f t="shared" si="14"/>
        <v>1.1734799999999999</v>
      </c>
      <c r="CW17" s="517">
        <f t="shared" si="14"/>
        <v>1.1607799999999999</v>
      </c>
      <c r="CX17" s="517">
        <f t="shared" ref="CX17:DG18" si="15">Y17*25.4</f>
        <v>1.16459</v>
      </c>
      <c r="CY17" s="517">
        <f t="shared" si="15"/>
        <v>1.1760200000000001</v>
      </c>
      <c r="CZ17" s="517">
        <f t="shared" si="15"/>
        <v>1.1709400000000001</v>
      </c>
      <c r="DA17" s="517">
        <f t="shared" si="15"/>
        <v>1.1760200000000001</v>
      </c>
      <c r="DB17" s="517">
        <f t="shared" si="15"/>
        <v>1.17475</v>
      </c>
      <c r="DC17" s="517">
        <f t="shared" si="15"/>
        <v>1.17475</v>
      </c>
      <c r="DD17" s="517">
        <f t="shared" si="15"/>
        <v>1.1607799999999999</v>
      </c>
      <c r="DE17" s="517">
        <f t="shared" si="15"/>
        <v>1.1722099999999998</v>
      </c>
      <c r="DF17" s="517">
        <f t="shared" si="15"/>
        <v>1.1760200000000001</v>
      </c>
      <c r="DG17" s="517">
        <f t="shared" si="15"/>
        <v>1.1633199999999999</v>
      </c>
      <c r="DH17" s="517">
        <f t="shared" ref="DH17:DQ18" si="16">AI17*25.4</f>
        <v>1.1709400000000001</v>
      </c>
      <c r="DI17" s="517">
        <f t="shared" si="16"/>
        <v>1.1722099999999998</v>
      </c>
      <c r="DJ17" s="517">
        <f t="shared" si="16"/>
        <v>1.1671299999999998</v>
      </c>
      <c r="DK17" s="517">
        <f t="shared" si="16"/>
        <v>1.1671299999999998</v>
      </c>
      <c r="DL17" s="517">
        <f t="shared" si="16"/>
        <v>1.1709400000000001</v>
      </c>
      <c r="DM17" s="517">
        <f t="shared" si="16"/>
        <v>1.1683999999999999</v>
      </c>
      <c r="DN17" s="517">
        <f t="shared" si="16"/>
        <v>1.1709400000000001</v>
      </c>
      <c r="DO17" s="517">
        <f t="shared" si="16"/>
        <v>1.17475</v>
      </c>
      <c r="DP17" s="517">
        <f t="shared" si="16"/>
        <v>1.1734799999999999</v>
      </c>
      <c r="DQ17" s="517">
        <f t="shared" si="16"/>
        <v>1.16967</v>
      </c>
      <c r="DR17" s="517">
        <f t="shared" ref="DR17:EA18" si="17">AS17*25.4</f>
        <v>1.1556999999999999</v>
      </c>
      <c r="DS17" s="517">
        <f t="shared" si="17"/>
        <v>1.1683999999999999</v>
      </c>
      <c r="DT17" s="517">
        <f t="shared" si="17"/>
        <v>1.1709400000000001</v>
      </c>
      <c r="DU17" s="517">
        <f t="shared" si="17"/>
        <v>1.1620499999999998</v>
      </c>
      <c r="DV17" s="517">
        <f t="shared" si="17"/>
        <v>1.1607799999999999</v>
      </c>
      <c r="DW17" s="517">
        <f t="shared" si="17"/>
        <v>1.17475</v>
      </c>
      <c r="DX17" s="517">
        <f t="shared" si="17"/>
        <v>1.1760200000000001</v>
      </c>
      <c r="DY17" s="517">
        <f t="shared" si="17"/>
        <v>1.16459</v>
      </c>
      <c r="DZ17" s="517">
        <f t="shared" si="17"/>
        <v>1.17475</v>
      </c>
      <c r="EA17" s="517">
        <f t="shared" si="17"/>
        <v>1.16459</v>
      </c>
      <c r="EB17" s="517">
        <f t="shared" ref="EB17:EK18" si="18">BC17*25.4</f>
        <v>1.1709400000000001</v>
      </c>
      <c r="EC17" s="517">
        <f t="shared" si="18"/>
        <v>1.17475</v>
      </c>
      <c r="ED17" s="517">
        <f t="shared" si="18"/>
        <v>1.1760200000000001</v>
      </c>
      <c r="EE17" s="517">
        <f t="shared" si="18"/>
        <v>1.17475</v>
      </c>
      <c r="EF17" s="517">
        <f t="shared" si="18"/>
        <v>1.1772899999999999</v>
      </c>
      <c r="EG17" s="517">
        <f t="shared" si="18"/>
        <v>1.1823699999999999</v>
      </c>
      <c r="EH17" s="517">
        <f t="shared" si="18"/>
        <v>1.1671299999999998</v>
      </c>
      <c r="EI17" s="517">
        <f t="shared" si="18"/>
        <v>1.1658600000000001</v>
      </c>
      <c r="EJ17" s="517">
        <f t="shared" si="18"/>
        <v>1.16967</v>
      </c>
      <c r="EK17" s="517">
        <f t="shared" si="18"/>
        <v>1.1683999999999999</v>
      </c>
      <c r="EL17" s="517">
        <f t="shared" ref="EL17:ES18" si="19">BM17*25.4</f>
        <v>1.1734799999999999</v>
      </c>
      <c r="EM17" s="517">
        <f t="shared" si="19"/>
        <v>1.17475</v>
      </c>
      <c r="EN17" s="517">
        <f t="shared" si="19"/>
        <v>1.17475</v>
      </c>
      <c r="EO17" s="517">
        <f t="shared" si="19"/>
        <v>1.1633199999999999</v>
      </c>
      <c r="EP17" s="517">
        <f t="shared" si="19"/>
        <v>1.1734799999999999</v>
      </c>
      <c r="EQ17" s="517">
        <f t="shared" si="19"/>
        <v>1.16967</v>
      </c>
      <c r="ER17" s="517">
        <f t="shared" si="19"/>
        <v>1.1760200000000001</v>
      </c>
      <c r="ES17" s="517">
        <f t="shared" si="19"/>
        <v>1.17475</v>
      </c>
      <c r="ET17" s="517">
        <f t="shared" ref="ET17:ET32" si="20">BU17*25.4</f>
        <v>1.1785599999999998</v>
      </c>
      <c r="EU17" s="517">
        <f t="shared" ref="EU17:EU30" si="21">BV17*25.4</f>
        <v>1.16459</v>
      </c>
      <c r="EV17" s="517">
        <f t="shared" ref="EV17:EV30" si="22">BW17*25.4</f>
        <v>1.1633199999999999</v>
      </c>
      <c r="EW17" s="517">
        <f t="shared" ref="EW17:EW30" si="23">BX17*25.4</f>
        <v>1.1722099999999998</v>
      </c>
      <c r="EX17" s="517">
        <f t="shared" ref="EX17:EX30" si="24">BY17*25.4</f>
        <v>1.1518900000000001</v>
      </c>
      <c r="EY17" s="517">
        <f t="shared" ref="EY17:EY30" si="25">BZ17*25.4</f>
        <v>1.1734799999999999</v>
      </c>
      <c r="EZ17" s="522">
        <f t="shared" ref="EZ17:EZ30" si="26">CA17*25.4</f>
        <v>1.1658600000000001</v>
      </c>
    </row>
    <row r="18" spans="1:156">
      <c r="A18" s="1274" t="s">
        <v>135</v>
      </c>
      <c r="B18" s="1275"/>
      <c r="C18" s="343">
        <v>1.175</v>
      </c>
      <c r="D18" s="344">
        <v>1.19</v>
      </c>
      <c r="E18" s="344">
        <v>1.1850000000000001</v>
      </c>
      <c r="F18" s="344">
        <v>1.18</v>
      </c>
      <c r="G18" s="344">
        <v>1.19</v>
      </c>
      <c r="H18" s="344">
        <v>1.19</v>
      </c>
      <c r="I18" s="344">
        <v>1.175</v>
      </c>
      <c r="J18" s="345">
        <v>1.175</v>
      </c>
      <c r="K18" s="345">
        <v>1.1850000000000001</v>
      </c>
      <c r="L18" s="345">
        <v>1.1850000000000001</v>
      </c>
      <c r="M18" s="457">
        <v>4.5900000000000003E-2</v>
      </c>
      <c r="N18" s="457">
        <v>4.6199999999999998E-2</v>
      </c>
      <c r="O18" s="457">
        <v>4.6149999999999997E-2</v>
      </c>
      <c r="P18" s="457">
        <v>4.5350000000000001E-2</v>
      </c>
      <c r="Q18" s="457">
        <v>4.5650000000000003E-2</v>
      </c>
      <c r="R18" s="457">
        <v>4.6050000000000001E-2</v>
      </c>
      <c r="S18" s="457">
        <v>4.6100000000000002E-2</v>
      </c>
      <c r="T18" s="457">
        <v>4.5499999999999999E-2</v>
      </c>
      <c r="U18" s="457">
        <v>4.6199999999999998E-2</v>
      </c>
      <c r="V18" s="457">
        <v>4.6249999999999999E-2</v>
      </c>
      <c r="W18" s="457">
        <v>4.6100000000000002E-2</v>
      </c>
      <c r="X18" s="457">
        <v>4.5699999999999998E-2</v>
      </c>
      <c r="Y18" s="457">
        <v>4.5699999999999998E-2</v>
      </c>
      <c r="Z18" s="457">
        <v>4.6800000000000001E-2</v>
      </c>
      <c r="AA18" s="457">
        <v>4.6149999999999997E-2</v>
      </c>
      <c r="AB18" s="457">
        <v>4.6050000000000001E-2</v>
      </c>
      <c r="AC18" s="457">
        <v>4.6100000000000002E-2</v>
      </c>
      <c r="AD18" s="457">
        <v>4.6149999999999997E-2</v>
      </c>
      <c r="AE18" s="457">
        <v>4.5400000000000003E-2</v>
      </c>
      <c r="AF18" s="457">
        <v>4.6100000000000002E-2</v>
      </c>
      <c r="AG18" s="457">
        <v>4.555E-2</v>
      </c>
      <c r="AH18" s="457">
        <v>4.6199999999999998E-2</v>
      </c>
      <c r="AI18" s="457">
        <v>4.6249999999999999E-2</v>
      </c>
      <c r="AJ18" s="457">
        <v>4.6100000000000002E-2</v>
      </c>
      <c r="AK18" s="457">
        <v>4.5999999999999999E-2</v>
      </c>
      <c r="AL18" s="457">
        <v>4.58E-2</v>
      </c>
      <c r="AM18" s="457">
        <v>4.6300000000000001E-2</v>
      </c>
      <c r="AN18" s="457">
        <v>4.5600000000000002E-2</v>
      </c>
      <c r="AO18" s="457">
        <v>4.6100000000000002E-2</v>
      </c>
      <c r="AP18" s="457">
        <v>4.6350000000000002E-2</v>
      </c>
      <c r="AQ18" s="457">
        <v>4.6300000000000001E-2</v>
      </c>
      <c r="AR18" s="457">
        <v>4.5900000000000003E-2</v>
      </c>
      <c r="AS18" s="457">
        <v>4.58E-2</v>
      </c>
      <c r="AT18" s="457">
        <v>4.6100000000000002E-2</v>
      </c>
      <c r="AU18" s="457">
        <v>4.6199999999999998E-2</v>
      </c>
      <c r="AV18" s="457">
        <v>4.5699999999999998E-2</v>
      </c>
      <c r="AW18" s="457">
        <v>4.6100000000000002E-2</v>
      </c>
      <c r="AX18" s="457">
        <v>4.5999999999999999E-2</v>
      </c>
      <c r="AY18" s="457">
        <v>4.6300000000000001E-2</v>
      </c>
      <c r="AZ18" s="457">
        <v>4.5749999999999999E-2</v>
      </c>
      <c r="BA18" s="457">
        <v>4.6199999999999998E-2</v>
      </c>
      <c r="BB18" s="457">
        <v>4.6100000000000002E-2</v>
      </c>
      <c r="BC18" s="457">
        <v>4.5949999999999998E-2</v>
      </c>
      <c r="BD18" s="457">
        <v>4.6149999999999997E-2</v>
      </c>
      <c r="BE18" s="457">
        <v>4.6100000000000002E-2</v>
      </c>
      <c r="BF18" s="457">
        <v>4.6100000000000002E-2</v>
      </c>
      <c r="BG18" s="457">
        <v>6.25E-2</v>
      </c>
      <c r="BH18" s="457">
        <v>4.6100000000000002E-2</v>
      </c>
      <c r="BI18" s="457">
        <v>4.5699999999999998E-2</v>
      </c>
      <c r="BJ18" s="457">
        <v>4.5600000000000002E-2</v>
      </c>
      <c r="BK18" s="457">
        <v>4.6350000000000002E-2</v>
      </c>
      <c r="BL18" s="457">
        <v>4.5850000000000002E-2</v>
      </c>
      <c r="BM18" s="457">
        <v>4.6199999999999998E-2</v>
      </c>
      <c r="BN18" s="457">
        <v>4.5900000000000003E-2</v>
      </c>
      <c r="BO18" s="457">
        <v>4.6249999999999999E-2</v>
      </c>
      <c r="BP18" s="457">
        <v>4.58E-2</v>
      </c>
      <c r="BQ18" s="457">
        <v>4.6199999999999998E-2</v>
      </c>
      <c r="BR18" s="457">
        <v>4.6100000000000002E-2</v>
      </c>
      <c r="BS18" s="457">
        <v>4.6100000000000002E-2</v>
      </c>
      <c r="BT18" s="457">
        <v>4.6350000000000002E-2</v>
      </c>
      <c r="BU18" s="457">
        <v>4.5699999999999998E-2</v>
      </c>
      <c r="BV18" s="457">
        <v>4.5400000000000003E-2</v>
      </c>
      <c r="BW18" s="457">
        <v>4.5600000000000002E-2</v>
      </c>
      <c r="BX18" s="457">
        <v>4.6249999999999999E-2</v>
      </c>
      <c r="BY18" s="457">
        <v>4.5249999999999999E-2</v>
      </c>
      <c r="BZ18" s="457">
        <v>4.6350000000000002E-2</v>
      </c>
      <c r="CA18" s="382">
        <v>4.6050000000000001E-2</v>
      </c>
      <c r="CB18" s="600">
        <f t="shared" si="4"/>
        <v>29.844999999999999</v>
      </c>
      <c r="CC18" s="600">
        <f t="shared" si="4"/>
        <v>30.225999999999996</v>
      </c>
      <c r="CD18" s="600">
        <f t="shared" si="4"/>
        <v>30.099</v>
      </c>
      <c r="CE18" s="600">
        <f t="shared" si="4"/>
        <v>29.971999999999998</v>
      </c>
      <c r="CF18" s="600">
        <f t="shared" si="4"/>
        <v>30.225999999999996</v>
      </c>
      <c r="CG18" s="600">
        <f t="shared" si="4"/>
        <v>30.225999999999996</v>
      </c>
      <c r="CH18" s="600">
        <f t="shared" si="4"/>
        <v>29.844999999999999</v>
      </c>
      <c r="CI18" s="600">
        <f t="shared" si="4"/>
        <v>29.844999999999999</v>
      </c>
      <c r="CJ18" s="600">
        <f t="shared" si="4"/>
        <v>30.099</v>
      </c>
      <c r="CK18" s="600">
        <f t="shared" si="4"/>
        <v>30.099</v>
      </c>
      <c r="CL18" s="600">
        <f t="shared" si="12"/>
        <v>1.1658600000000001</v>
      </c>
      <c r="CM18" s="517">
        <f t="shared" si="13"/>
        <v>1.1734799999999999</v>
      </c>
      <c r="CN18" s="517">
        <f t="shared" si="14"/>
        <v>1.1722099999999998</v>
      </c>
      <c r="CO18" s="517">
        <f t="shared" si="14"/>
        <v>1.1518900000000001</v>
      </c>
      <c r="CP18" s="517">
        <f t="shared" si="14"/>
        <v>1.15951</v>
      </c>
      <c r="CQ18" s="517">
        <f t="shared" si="14"/>
        <v>1.16967</v>
      </c>
      <c r="CR18" s="517">
        <f t="shared" si="14"/>
        <v>1.1709400000000001</v>
      </c>
      <c r="CS18" s="517">
        <f t="shared" si="14"/>
        <v>1.1556999999999999</v>
      </c>
      <c r="CT18" s="517">
        <f t="shared" si="14"/>
        <v>1.1734799999999999</v>
      </c>
      <c r="CU18" s="517">
        <f t="shared" si="14"/>
        <v>1.17475</v>
      </c>
      <c r="CV18" s="517">
        <f t="shared" si="14"/>
        <v>1.1709400000000001</v>
      </c>
      <c r="CW18" s="517">
        <f t="shared" si="14"/>
        <v>1.1607799999999999</v>
      </c>
      <c r="CX18" s="517">
        <f t="shared" si="15"/>
        <v>1.1607799999999999</v>
      </c>
      <c r="CY18" s="517">
        <f t="shared" si="15"/>
        <v>1.18872</v>
      </c>
      <c r="CZ18" s="517">
        <f t="shared" si="15"/>
        <v>1.1722099999999998</v>
      </c>
      <c r="DA18" s="517">
        <f t="shared" si="15"/>
        <v>1.16967</v>
      </c>
      <c r="DB18" s="517">
        <f t="shared" si="15"/>
        <v>1.1709400000000001</v>
      </c>
      <c r="DC18" s="517">
        <f t="shared" si="15"/>
        <v>1.1722099999999998</v>
      </c>
      <c r="DD18" s="517">
        <f t="shared" si="15"/>
        <v>1.15316</v>
      </c>
      <c r="DE18" s="517">
        <f t="shared" si="15"/>
        <v>1.1709400000000001</v>
      </c>
      <c r="DF18" s="517">
        <f t="shared" si="15"/>
        <v>1.1569699999999998</v>
      </c>
      <c r="DG18" s="517">
        <f t="shared" si="15"/>
        <v>1.1734799999999999</v>
      </c>
      <c r="DH18" s="517">
        <f t="shared" si="16"/>
        <v>1.17475</v>
      </c>
      <c r="DI18" s="517">
        <f t="shared" si="16"/>
        <v>1.1709400000000001</v>
      </c>
      <c r="DJ18" s="517">
        <f t="shared" si="16"/>
        <v>1.1683999999999999</v>
      </c>
      <c r="DK18" s="517">
        <f t="shared" si="16"/>
        <v>1.1633199999999999</v>
      </c>
      <c r="DL18" s="517">
        <f t="shared" si="16"/>
        <v>1.1760200000000001</v>
      </c>
      <c r="DM18" s="517">
        <f t="shared" si="16"/>
        <v>1.1582399999999999</v>
      </c>
      <c r="DN18" s="517">
        <f t="shared" si="16"/>
        <v>1.1709400000000001</v>
      </c>
      <c r="DO18" s="517">
        <f t="shared" si="16"/>
        <v>1.1772899999999999</v>
      </c>
      <c r="DP18" s="517">
        <f t="shared" si="16"/>
        <v>1.1760200000000001</v>
      </c>
      <c r="DQ18" s="517">
        <f t="shared" si="16"/>
        <v>1.1658600000000001</v>
      </c>
      <c r="DR18" s="517">
        <f t="shared" si="17"/>
        <v>1.1633199999999999</v>
      </c>
      <c r="DS18" s="517">
        <f t="shared" si="17"/>
        <v>1.1709400000000001</v>
      </c>
      <c r="DT18" s="517">
        <f t="shared" si="17"/>
        <v>1.1734799999999999</v>
      </c>
      <c r="DU18" s="517">
        <f t="shared" si="17"/>
        <v>1.1607799999999999</v>
      </c>
      <c r="DV18" s="517">
        <f t="shared" si="17"/>
        <v>1.1709400000000001</v>
      </c>
      <c r="DW18" s="517">
        <f t="shared" si="17"/>
        <v>1.1683999999999999</v>
      </c>
      <c r="DX18" s="517">
        <f t="shared" si="17"/>
        <v>1.1760200000000001</v>
      </c>
      <c r="DY18" s="517">
        <f t="shared" si="17"/>
        <v>1.1620499999999998</v>
      </c>
      <c r="DZ18" s="517">
        <f t="shared" si="17"/>
        <v>1.1734799999999999</v>
      </c>
      <c r="EA18" s="517">
        <f t="shared" si="17"/>
        <v>1.1709400000000001</v>
      </c>
      <c r="EB18" s="517">
        <f t="shared" si="18"/>
        <v>1.1671299999999998</v>
      </c>
      <c r="EC18" s="517">
        <f t="shared" si="18"/>
        <v>1.1722099999999998</v>
      </c>
      <c r="ED18" s="517">
        <f t="shared" si="18"/>
        <v>1.1709400000000001</v>
      </c>
      <c r="EE18" s="517">
        <f t="shared" si="18"/>
        <v>1.1709400000000001</v>
      </c>
      <c r="EF18" s="517">
        <f t="shared" si="18"/>
        <v>1.5874999999999999</v>
      </c>
      <c r="EG18" s="517">
        <f t="shared" si="18"/>
        <v>1.1709400000000001</v>
      </c>
      <c r="EH18" s="517">
        <f t="shared" si="18"/>
        <v>1.1607799999999999</v>
      </c>
      <c r="EI18" s="517">
        <f t="shared" si="18"/>
        <v>1.1582399999999999</v>
      </c>
      <c r="EJ18" s="517">
        <f t="shared" si="18"/>
        <v>1.1772899999999999</v>
      </c>
      <c r="EK18" s="517">
        <f t="shared" si="18"/>
        <v>1.16459</v>
      </c>
      <c r="EL18" s="517">
        <f t="shared" si="19"/>
        <v>1.1734799999999999</v>
      </c>
      <c r="EM18" s="517">
        <f t="shared" si="19"/>
        <v>1.1658600000000001</v>
      </c>
      <c r="EN18" s="517">
        <f t="shared" si="19"/>
        <v>1.17475</v>
      </c>
      <c r="EO18" s="517">
        <f t="shared" si="19"/>
        <v>1.1633199999999999</v>
      </c>
      <c r="EP18" s="517">
        <f t="shared" si="19"/>
        <v>1.1734799999999999</v>
      </c>
      <c r="EQ18" s="517">
        <f t="shared" si="19"/>
        <v>1.1709400000000001</v>
      </c>
      <c r="ER18" s="517">
        <f t="shared" si="19"/>
        <v>1.1709400000000001</v>
      </c>
      <c r="ES18" s="517">
        <f t="shared" si="19"/>
        <v>1.1772899999999999</v>
      </c>
      <c r="ET18" s="517">
        <f t="shared" si="20"/>
        <v>1.1607799999999999</v>
      </c>
      <c r="EU18" s="517">
        <f t="shared" si="21"/>
        <v>1.15316</v>
      </c>
      <c r="EV18" s="517">
        <f t="shared" si="22"/>
        <v>1.1582399999999999</v>
      </c>
      <c r="EW18" s="517">
        <f t="shared" si="23"/>
        <v>1.17475</v>
      </c>
      <c r="EX18" s="517">
        <f t="shared" si="24"/>
        <v>1.1493499999999999</v>
      </c>
      <c r="EY18" s="517">
        <f t="shared" si="25"/>
        <v>1.1772899999999999</v>
      </c>
      <c r="EZ18" s="522">
        <f t="shared" si="26"/>
        <v>1.16967</v>
      </c>
    </row>
    <row r="19" spans="1:156">
      <c r="A19" s="1274" t="s">
        <v>137</v>
      </c>
      <c r="B19" s="1275"/>
      <c r="C19" s="343">
        <v>1.17</v>
      </c>
      <c r="D19" s="344">
        <v>1.18</v>
      </c>
      <c r="E19" s="344">
        <v>1.175</v>
      </c>
      <c r="F19" s="344">
        <v>1.175</v>
      </c>
      <c r="G19" s="344">
        <v>1.175</v>
      </c>
      <c r="H19" s="344">
        <v>1.18</v>
      </c>
      <c r="I19" s="344">
        <v>1.18</v>
      </c>
      <c r="J19" s="345">
        <v>1.175</v>
      </c>
      <c r="K19" s="345">
        <v>1.18</v>
      </c>
      <c r="L19" s="345">
        <v>1.18</v>
      </c>
      <c r="M19" s="457">
        <v>4.5749999999999999E-2</v>
      </c>
      <c r="N19" s="457">
        <v>4.5850000000000002E-2</v>
      </c>
      <c r="O19" s="457">
        <v>4.6249999999999999E-2</v>
      </c>
      <c r="P19" s="457">
        <v>4.5100000000000001E-2</v>
      </c>
      <c r="Q19" s="457">
        <v>4.5850000000000002E-2</v>
      </c>
      <c r="R19" s="457">
        <v>4.58E-2</v>
      </c>
      <c r="S19" s="457">
        <v>4.5699999999999998E-2</v>
      </c>
      <c r="T19" s="457">
        <v>4.58E-2</v>
      </c>
      <c r="U19" s="457">
        <v>4.6199999999999998E-2</v>
      </c>
      <c r="V19" s="457">
        <v>4.58E-2</v>
      </c>
      <c r="W19" s="457">
        <v>4.5749999999999999E-2</v>
      </c>
      <c r="X19" s="457">
        <v>4.5499999999999999E-2</v>
      </c>
      <c r="Y19" s="457">
        <v>4.5999999999999999E-2</v>
      </c>
      <c r="Z19" s="457">
        <v>4.6100000000000002E-2</v>
      </c>
      <c r="AA19" s="457">
        <v>4.5650000000000003E-2</v>
      </c>
      <c r="AB19" s="457">
        <v>4.6149999999999997E-2</v>
      </c>
      <c r="AC19" s="457">
        <v>4.6100000000000002E-2</v>
      </c>
      <c r="AD19" s="457">
        <v>4.6249999999999999E-2</v>
      </c>
      <c r="AE19" s="457">
        <v>4.555E-2</v>
      </c>
      <c r="AF19" s="457">
        <v>4.6050000000000001E-2</v>
      </c>
      <c r="AG19" s="457">
        <v>4.6249999999999999E-2</v>
      </c>
      <c r="AH19" s="457">
        <v>4.5999999999999999E-2</v>
      </c>
      <c r="AI19" s="457">
        <v>4.6100000000000002E-2</v>
      </c>
      <c r="AJ19" s="457">
        <v>4.6149999999999997E-2</v>
      </c>
      <c r="AK19" s="457">
        <v>4.555E-2</v>
      </c>
      <c r="AL19" s="457">
        <v>4.6100000000000002E-2</v>
      </c>
      <c r="AM19" s="457">
        <v>4.58E-2</v>
      </c>
      <c r="AN19" s="457">
        <v>4.5699999999999998E-2</v>
      </c>
      <c r="AO19" s="457">
        <v>4.6050000000000001E-2</v>
      </c>
      <c r="AP19" s="457">
        <v>4.6350000000000002E-2</v>
      </c>
      <c r="AQ19" s="457">
        <v>4.5850000000000002E-2</v>
      </c>
      <c r="AR19" s="457">
        <v>4.58E-2</v>
      </c>
      <c r="AS19" s="457">
        <v>4.5699999999999998E-2</v>
      </c>
      <c r="AT19" s="457">
        <v>4.5699999999999998E-2</v>
      </c>
      <c r="AU19" s="457">
        <v>4.6199999999999998E-2</v>
      </c>
      <c r="AV19" s="457">
        <v>4.58E-2</v>
      </c>
      <c r="AW19" s="457">
        <v>4.5499999999999999E-2</v>
      </c>
      <c r="AX19" s="457">
        <v>4.5699999999999998E-2</v>
      </c>
      <c r="AY19" s="457">
        <v>4.6149999999999997E-2</v>
      </c>
      <c r="AZ19" s="457">
        <v>4.6149999999999997E-2</v>
      </c>
      <c r="BA19" s="457">
        <v>4.6399999999999997E-2</v>
      </c>
      <c r="BB19" s="457">
        <v>4.6249999999999999E-2</v>
      </c>
      <c r="BC19" s="457">
        <v>4.6149999999999997E-2</v>
      </c>
      <c r="BD19" s="457">
        <v>4.6100000000000002E-2</v>
      </c>
      <c r="BE19" s="457">
        <v>4.5999999999999999E-2</v>
      </c>
      <c r="BF19" s="457">
        <v>4.5650000000000003E-2</v>
      </c>
      <c r="BG19" s="457">
        <v>4.6249999999999999E-2</v>
      </c>
      <c r="BH19" s="457">
        <v>4.6199999999999998E-2</v>
      </c>
      <c r="BI19" s="457">
        <v>4.5850000000000002E-2</v>
      </c>
      <c r="BJ19" s="457">
        <v>4.5999999999999999E-2</v>
      </c>
      <c r="BK19" s="457">
        <v>4.6100000000000002E-2</v>
      </c>
      <c r="BL19" s="457">
        <v>4.5900000000000003E-2</v>
      </c>
      <c r="BM19" s="457">
        <v>4.6199999999999998E-2</v>
      </c>
      <c r="BN19" s="457">
        <v>4.6300000000000001E-2</v>
      </c>
      <c r="BO19" s="457">
        <v>4.6300000000000001E-2</v>
      </c>
      <c r="BP19" s="457">
        <v>4.5999999999999999E-2</v>
      </c>
      <c r="BQ19" s="457">
        <v>4.5900000000000003E-2</v>
      </c>
      <c r="BR19" s="457">
        <v>4.5900000000000003E-2</v>
      </c>
      <c r="BS19" s="457">
        <v>4.65E-2</v>
      </c>
      <c r="BT19" s="457">
        <v>4.6199999999999998E-2</v>
      </c>
      <c r="BU19" s="457">
        <v>4.6249999999999999E-2</v>
      </c>
      <c r="BV19" s="457">
        <v>4.5699999999999998E-2</v>
      </c>
      <c r="BW19" s="457">
        <v>4.5650000000000003E-2</v>
      </c>
      <c r="BX19" s="457">
        <v>4.6249999999999999E-2</v>
      </c>
      <c r="BY19" s="457">
        <v>4.5449999999999997E-2</v>
      </c>
      <c r="BZ19" s="457">
        <v>4.6149999999999997E-2</v>
      </c>
      <c r="CA19" s="382">
        <v>4.5749999999999999E-2</v>
      </c>
      <c r="CB19" s="600">
        <f t="shared" si="4"/>
        <v>29.717999999999996</v>
      </c>
      <c r="CC19" s="600">
        <f t="shared" si="4"/>
        <v>29.971999999999998</v>
      </c>
      <c r="CD19" s="600">
        <f t="shared" si="4"/>
        <v>29.844999999999999</v>
      </c>
      <c r="CE19" s="600">
        <f t="shared" si="4"/>
        <v>29.844999999999999</v>
      </c>
      <c r="CF19" s="600">
        <f t="shared" si="4"/>
        <v>29.844999999999999</v>
      </c>
      <c r="CG19" s="600">
        <f t="shared" si="4"/>
        <v>29.971999999999998</v>
      </c>
      <c r="CH19" s="600">
        <f t="shared" si="4"/>
        <v>29.971999999999998</v>
      </c>
      <c r="CI19" s="600">
        <f t="shared" si="4"/>
        <v>29.844999999999999</v>
      </c>
      <c r="CJ19" s="600">
        <f t="shared" si="4"/>
        <v>29.971999999999998</v>
      </c>
      <c r="CK19" s="600">
        <f t="shared" si="4"/>
        <v>29.971999999999998</v>
      </c>
      <c r="CL19" s="600">
        <f t="shared" si="12"/>
        <v>1.1620499999999998</v>
      </c>
      <c r="CM19" s="517">
        <f t="shared" si="13"/>
        <v>1.16459</v>
      </c>
      <c r="CN19" s="517">
        <f t="shared" ref="CN19:DJ19" si="27">O19*25.4</f>
        <v>1.17475</v>
      </c>
      <c r="CO19" s="517">
        <f t="shared" si="27"/>
        <v>1.14554</v>
      </c>
      <c r="CP19" s="517">
        <f t="shared" si="27"/>
        <v>1.16459</v>
      </c>
      <c r="CQ19" s="517">
        <f t="shared" si="27"/>
        <v>1.1633199999999999</v>
      </c>
      <c r="CR19" s="517">
        <f t="shared" si="27"/>
        <v>1.1607799999999999</v>
      </c>
      <c r="CS19" s="517">
        <f t="shared" si="27"/>
        <v>1.1633199999999999</v>
      </c>
      <c r="CT19" s="517">
        <f t="shared" si="27"/>
        <v>1.1734799999999999</v>
      </c>
      <c r="CU19" s="517">
        <f t="shared" si="27"/>
        <v>1.1633199999999999</v>
      </c>
      <c r="CV19" s="517">
        <f t="shared" si="27"/>
        <v>1.1620499999999998</v>
      </c>
      <c r="CW19" s="517">
        <f t="shared" si="27"/>
        <v>1.1556999999999999</v>
      </c>
      <c r="CX19" s="517">
        <f t="shared" si="27"/>
        <v>1.1683999999999999</v>
      </c>
      <c r="CY19" s="517">
        <f t="shared" si="27"/>
        <v>1.1709400000000001</v>
      </c>
      <c r="CZ19" s="517">
        <f t="shared" si="27"/>
        <v>1.15951</v>
      </c>
      <c r="DA19" s="517">
        <f t="shared" si="27"/>
        <v>1.1722099999999998</v>
      </c>
      <c r="DB19" s="517">
        <f t="shared" si="27"/>
        <v>1.1709400000000001</v>
      </c>
      <c r="DC19" s="517">
        <f t="shared" si="27"/>
        <v>1.17475</v>
      </c>
      <c r="DD19" s="517">
        <f t="shared" si="27"/>
        <v>1.1569699999999998</v>
      </c>
      <c r="DE19" s="517">
        <f t="shared" si="27"/>
        <v>1.16967</v>
      </c>
      <c r="DF19" s="517">
        <f t="shared" si="27"/>
        <v>1.17475</v>
      </c>
      <c r="DG19" s="517">
        <f t="shared" si="27"/>
        <v>1.1683999999999999</v>
      </c>
      <c r="DH19" s="517">
        <f t="shared" si="27"/>
        <v>1.1709400000000001</v>
      </c>
      <c r="DI19" s="517">
        <f t="shared" si="27"/>
        <v>1.1722099999999998</v>
      </c>
      <c r="DJ19" s="517">
        <f t="shared" si="27"/>
        <v>1.1569699999999998</v>
      </c>
      <c r="DK19" s="517">
        <f t="shared" ref="DK19:DK32" si="28">AL19*25.4</f>
        <v>1.1709400000000001</v>
      </c>
      <c r="DL19" s="517">
        <f t="shared" ref="DL19:DL32" si="29">AM19*25.4</f>
        <v>1.1633199999999999</v>
      </c>
      <c r="DM19" s="517">
        <f t="shared" ref="DM19:DM32" si="30">AN19*25.4</f>
        <v>1.1607799999999999</v>
      </c>
      <c r="DN19" s="517">
        <f t="shared" ref="DN19:DN32" si="31">AO19*25.4</f>
        <v>1.16967</v>
      </c>
      <c r="DO19" s="517">
        <f t="shared" ref="DO19:DO32" si="32">AP19*25.4</f>
        <v>1.1772899999999999</v>
      </c>
      <c r="DP19" s="517">
        <f t="shared" ref="DP19:DP32" si="33">AQ19*25.4</f>
        <v>1.16459</v>
      </c>
      <c r="DQ19" s="517">
        <f t="shared" ref="DQ19:DQ32" si="34">AR19*25.4</f>
        <v>1.1633199999999999</v>
      </c>
      <c r="DR19" s="517">
        <f t="shared" ref="DR19:DR32" si="35">AS19*25.4</f>
        <v>1.1607799999999999</v>
      </c>
      <c r="DS19" s="517">
        <f t="shared" ref="DS19:DS32" si="36">AT19*25.4</f>
        <v>1.1607799999999999</v>
      </c>
      <c r="DT19" s="517">
        <f t="shared" ref="DT19:DT32" si="37">AU19*25.4</f>
        <v>1.1734799999999999</v>
      </c>
      <c r="DU19" s="517">
        <f t="shared" ref="DU19:DU32" si="38">AV19*25.4</f>
        <v>1.1633199999999999</v>
      </c>
      <c r="DV19" s="517">
        <f t="shared" ref="DV19:DV32" si="39">AW19*25.4</f>
        <v>1.1556999999999999</v>
      </c>
      <c r="DW19" s="517">
        <f t="shared" ref="DW19:DW32" si="40">AX19*25.4</f>
        <v>1.1607799999999999</v>
      </c>
      <c r="DX19" s="517">
        <f t="shared" ref="DX19:DX32" si="41">AY19*25.4</f>
        <v>1.1722099999999998</v>
      </c>
      <c r="DY19" s="517">
        <f t="shared" ref="DY19:DY32" si="42">AZ19*25.4</f>
        <v>1.1722099999999998</v>
      </c>
      <c r="DZ19" s="517">
        <f t="shared" ref="DZ19:DZ32" si="43">BA19*25.4</f>
        <v>1.1785599999999998</v>
      </c>
      <c r="EA19" s="517">
        <f t="shared" ref="EA19:EA32" si="44">BB19*25.4</f>
        <v>1.17475</v>
      </c>
      <c r="EB19" s="517">
        <f t="shared" ref="EB19:EB32" si="45">BC19*25.4</f>
        <v>1.1722099999999998</v>
      </c>
      <c r="EC19" s="517">
        <f t="shared" ref="EC19:EC32" si="46">BD19*25.4</f>
        <v>1.1709400000000001</v>
      </c>
      <c r="ED19" s="517">
        <f t="shared" ref="ED19:ED32" si="47">BE19*25.4</f>
        <v>1.1683999999999999</v>
      </c>
      <c r="EE19" s="517">
        <f t="shared" ref="EE19:EE32" si="48">BF19*25.4</f>
        <v>1.15951</v>
      </c>
      <c r="EF19" s="517">
        <f t="shared" ref="EF19:EF32" si="49">BG19*25.4</f>
        <v>1.17475</v>
      </c>
      <c r="EG19" s="517">
        <f t="shared" ref="EG19:EG32" si="50">BH19*25.4</f>
        <v>1.1734799999999999</v>
      </c>
      <c r="EH19" s="517">
        <f t="shared" ref="EH19:EH32" si="51">BI19*25.4</f>
        <v>1.16459</v>
      </c>
      <c r="EI19" s="517">
        <f t="shared" ref="EI19:EI32" si="52">BJ19*25.4</f>
        <v>1.1683999999999999</v>
      </c>
      <c r="EJ19" s="517">
        <f t="shared" ref="EJ19:EJ32" si="53">BK19*25.4</f>
        <v>1.1709400000000001</v>
      </c>
      <c r="EK19" s="517">
        <f t="shared" ref="EK19:EK32" si="54">BL19*25.4</f>
        <v>1.1658600000000001</v>
      </c>
      <c r="EL19" s="517">
        <f t="shared" ref="EL19:EL32" si="55">BM19*25.4</f>
        <v>1.1734799999999999</v>
      </c>
      <c r="EM19" s="517">
        <f t="shared" ref="EM19:EM32" si="56">BN19*25.4</f>
        <v>1.1760200000000001</v>
      </c>
      <c r="EN19" s="517">
        <f t="shared" ref="EN19:EN32" si="57">BO19*25.4</f>
        <v>1.1760200000000001</v>
      </c>
      <c r="EO19" s="517">
        <f t="shared" ref="EO19:EO32" si="58">BP19*25.4</f>
        <v>1.1683999999999999</v>
      </c>
      <c r="EP19" s="517">
        <f t="shared" ref="EP19:EP32" si="59">BQ19*25.4</f>
        <v>1.1658600000000001</v>
      </c>
      <c r="EQ19" s="517">
        <f t="shared" ref="EQ19:EQ32" si="60">BR19*25.4</f>
        <v>1.1658600000000001</v>
      </c>
      <c r="ER19" s="517">
        <f t="shared" ref="ER19:ER32" si="61">BS19*25.4</f>
        <v>1.1810999999999998</v>
      </c>
      <c r="ES19" s="517">
        <f t="shared" ref="ES19:ES32" si="62">BT19*25.4</f>
        <v>1.1734799999999999</v>
      </c>
      <c r="ET19" s="517">
        <f t="shared" si="20"/>
        <v>1.17475</v>
      </c>
      <c r="EU19" s="517">
        <f t="shared" si="21"/>
        <v>1.1607799999999999</v>
      </c>
      <c r="EV19" s="517">
        <f t="shared" si="22"/>
        <v>1.15951</v>
      </c>
      <c r="EW19" s="517">
        <f t="shared" si="23"/>
        <v>1.17475</v>
      </c>
      <c r="EX19" s="517">
        <f t="shared" si="24"/>
        <v>1.1544299999999998</v>
      </c>
      <c r="EY19" s="517">
        <f t="shared" si="25"/>
        <v>1.1722099999999998</v>
      </c>
      <c r="EZ19" s="522">
        <f t="shared" si="26"/>
        <v>1.1620499999999998</v>
      </c>
    </row>
    <row r="20" spans="1:156">
      <c r="A20" s="1274" t="s">
        <v>138</v>
      </c>
      <c r="B20" s="1275"/>
      <c r="C20" s="343">
        <v>1.17</v>
      </c>
      <c r="D20" s="344">
        <v>1.18</v>
      </c>
      <c r="E20" s="344">
        <v>1.175</v>
      </c>
      <c r="F20" s="344">
        <v>1.17</v>
      </c>
      <c r="G20" s="344">
        <v>1.175</v>
      </c>
      <c r="H20" s="344">
        <v>1.175</v>
      </c>
      <c r="I20" s="344">
        <v>1.17</v>
      </c>
      <c r="J20" s="345">
        <v>1.175</v>
      </c>
      <c r="K20" s="345">
        <v>1.18</v>
      </c>
      <c r="L20" s="345">
        <v>1.1850000000000001</v>
      </c>
      <c r="M20" s="457">
        <v>4.6050000000000001E-2</v>
      </c>
      <c r="N20" s="457">
        <v>4.6050000000000001E-2</v>
      </c>
      <c r="O20" s="457">
        <v>4.58E-2</v>
      </c>
      <c r="P20" s="457">
        <v>4.555E-2</v>
      </c>
      <c r="Q20" s="457">
        <v>4.555E-2</v>
      </c>
      <c r="R20" s="457">
        <v>4.6050000000000001E-2</v>
      </c>
      <c r="S20" s="457">
        <v>4.5850000000000002E-2</v>
      </c>
      <c r="T20" s="457">
        <v>4.5600000000000002E-2</v>
      </c>
      <c r="U20" s="457">
        <v>4.6350000000000002E-2</v>
      </c>
      <c r="V20" s="457">
        <v>4.58E-2</v>
      </c>
      <c r="W20" s="457">
        <v>4.6199999999999998E-2</v>
      </c>
      <c r="X20" s="457">
        <v>4.5749999999999999E-2</v>
      </c>
      <c r="Y20" s="457">
        <v>4.6050000000000001E-2</v>
      </c>
      <c r="Z20" s="457">
        <v>4.6199999999999998E-2</v>
      </c>
      <c r="AA20" s="457">
        <v>4.5900000000000003E-2</v>
      </c>
      <c r="AB20" s="457">
        <v>4.6249999999999999E-2</v>
      </c>
      <c r="AC20" s="457">
        <v>4.58E-2</v>
      </c>
      <c r="AD20" s="457">
        <v>4.6300000000000001E-2</v>
      </c>
      <c r="AE20" s="457">
        <v>4.5449999999999997E-2</v>
      </c>
      <c r="AF20" s="457">
        <v>4.6149999999999997E-2</v>
      </c>
      <c r="AG20" s="457">
        <v>4.6249999999999999E-2</v>
      </c>
      <c r="AH20" s="457">
        <v>4.6050000000000001E-2</v>
      </c>
      <c r="AI20" s="457">
        <v>4.6350000000000002E-2</v>
      </c>
      <c r="AJ20" s="457">
        <v>4.555E-2</v>
      </c>
      <c r="AK20" s="457">
        <v>4.5850000000000002E-2</v>
      </c>
      <c r="AL20" s="457">
        <v>4.6100000000000002E-2</v>
      </c>
      <c r="AM20" s="457">
        <v>4.6149999999999997E-2</v>
      </c>
      <c r="AN20" s="457">
        <v>4.53E-2</v>
      </c>
      <c r="AO20" s="457">
        <v>4.6249999999999999E-2</v>
      </c>
      <c r="AP20" s="457">
        <v>4.6149999999999997E-2</v>
      </c>
      <c r="AQ20" s="457">
        <v>4.6100000000000002E-2</v>
      </c>
      <c r="AR20" s="457">
        <v>4.5999999999999999E-2</v>
      </c>
      <c r="AS20" s="457">
        <v>4.5850000000000002E-2</v>
      </c>
      <c r="AT20" s="457">
        <v>4.5850000000000002E-2</v>
      </c>
      <c r="AU20" s="457">
        <v>4.6249999999999999E-2</v>
      </c>
      <c r="AV20" s="457">
        <v>4.5350000000000001E-2</v>
      </c>
      <c r="AW20" s="457">
        <v>4.5900000000000003E-2</v>
      </c>
      <c r="AX20" s="457">
        <v>4.6050000000000001E-2</v>
      </c>
      <c r="AY20" s="457">
        <v>4.6199999999999998E-2</v>
      </c>
      <c r="AZ20" s="457">
        <v>4.5999999999999999E-2</v>
      </c>
      <c r="BA20" s="457">
        <v>4.5900000000000003E-2</v>
      </c>
      <c r="BB20" s="457">
        <v>4.6050000000000001E-2</v>
      </c>
      <c r="BC20" s="457">
        <v>4.6149999999999997E-2</v>
      </c>
      <c r="BD20" s="457">
        <v>4.6249999999999999E-2</v>
      </c>
      <c r="BE20" s="457">
        <v>4.6100000000000002E-2</v>
      </c>
      <c r="BF20" s="457">
        <v>4.6149999999999997E-2</v>
      </c>
      <c r="BG20" s="457">
        <v>4.6249999999999999E-2</v>
      </c>
      <c r="BH20" s="457">
        <v>4.6100000000000002E-2</v>
      </c>
      <c r="BI20" s="457">
        <v>4.5949999999999998E-2</v>
      </c>
      <c r="BJ20" s="457">
        <v>4.4595000000000003E-2</v>
      </c>
      <c r="BK20" s="457">
        <v>4.58E-2</v>
      </c>
      <c r="BL20" s="457">
        <v>4.6249999999999999E-2</v>
      </c>
      <c r="BM20" s="457">
        <v>4.6249999999999999E-2</v>
      </c>
      <c r="BN20" s="457">
        <v>4.6149999999999997E-2</v>
      </c>
      <c r="BO20" s="457">
        <v>4.5949999999999998E-2</v>
      </c>
      <c r="BP20" s="457">
        <v>4.555E-2</v>
      </c>
      <c r="BQ20" s="457">
        <v>4.6300000000000001E-2</v>
      </c>
      <c r="BR20" s="457">
        <v>4.5999999999999999E-2</v>
      </c>
      <c r="BS20" s="457">
        <v>4.6350000000000002E-2</v>
      </c>
      <c r="BT20" s="457">
        <v>4.6199999999999998E-2</v>
      </c>
      <c r="BU20" s="457">
        <v>4.6199999999999998E-2</v>
      </c>
      <c r="BV20" s="457">
        <v>4.5999999999999999E-2</v>
      </c>
      <c r="BW20" s="457">
        <v>4.5999999999999999E-2</v>
      </c>
      <c r="BX20" s="457">
        <v>4.6300000000000001E-2</v>
      </c>
      <c r="BY20" s="457">
        <v>4.5499999999999999E-2</v>
      </c>
      <c r="BZ20" s="457">
        <v>4.5699999999999998E-2</v>
      </c>
      <c r="CA20" s="382">
        <v>4.5900000000000003E-2</v>
      </c>
      <c r="CB20" s="600">
        <f t="shared" si="4"/>
        <v>29.717999999999996</v>
      </c>
      <c r="CC20" s="600">
        <f t="shared" si="4"/>
        <v>29.971999999999998</v>
      </c>
      <c r="CD20" s="600">
        <f t="shared" si="4"/>
        <v>29.844999999999999</v>
      </c>
      <c r="CE20" s="600">
        <f t="shared" si="4"/>
        <v>29.717999999999996</v>
      </c>
      <c r="CF20" s="600">
        <f t="shared" si="4"/>
        <v>29.844999999999999</v>
      </c>
      <c r="CG20" s="600">
        <f t="shared" si="4"/>
        <v>29.844999999999999</v>
      </c>
      <c r="CH20" s="600">
        <f t="shared" si="4"/>
        <v>29.717999999999996</v>
      </c>
      <c r="CI20" s="600">
        <f t="shared" si="4"/>
        <v>29.844999999999999</v>
      </c>
      <c r="CJ20" s="600">
        <f t="shared" si="4"/>
        <v>29.971999999999998</v>
      </c>
      <c r="CK20" s="600">
        <f t="shared" si="4"/>
        <v>30.099</v>
      </c>
      <c r="CL20" s="600">
        <f t="shared" si="12"/>
        <v>1.16967</v>
      </c>
      <c r="CM20" s="517">
        <f t="shared" si="13"/>
        <v>1.16967</v>
      </c>
      <c r="CN20" s="517">
        <f t="shared" ref="CN20:CN32" si="63">O20*25.4</f>
        <v>1.1633199999999999</v>
      </c>
      <c r="CO20" s="517">
        <f t="shared" ref="CO20:CO32" si="64">P20*25.4</f>
        <v>1.1569699999999998</v>
      </c>
      <c r="CP20" s="517">
        <f t="shared" ref="CP20:CP32" si="65">Q20*25.4</f>
        <v>1.1569699999999998</v>
      </c>
      <c r="CQ20" s="517">
        <f t="shared" ref="CQ20:CQ32" si="66">R20*25.4</f>
        <v>1.16967</v>
      </c>
      <c r="CR20" s="517">
        <f t="shared" ref="CR20:CR32" si="67">S20*25.4</f>
        <v>1.16459</v>
      </c>
      <c r="CS20" s="517">
        <f t="shared" ref="CS20:CS32" si="68">T20*25.4</f>
        <v>1.1582399999999999</v>
      </c>
      <c r="CT20" s="517">
        <f t="shared" ref="CT20:CT32" si="69">U20*25.4</f>
        <v>1.1772899999999999</v>
      </c>
      <c r="CU20" s="517">
        <f t="shared" ref="CU20:CU32" si="70">V20*25.4</f>
        <v>1.1633199999999999</v>
      </c>
      <c r="CV20" s="517">
        <f t="shared" ref="CV20:CV32" si="71">W20*25.4</f>
        <v>1.1734799999999999</v>
      </c>
      <c r="CW20" s="517">
        <f t="shared" ref="CW20:CW32" si="72">X20*25.4</f>
        <v>1.1620499999999998</v>
      </c>
      <c r="CX20" s="517">
        <f t="shared" ref="CX20:CX32" si="73">Y20*25.4</f>
        <v>1.16967</v>
      </c>
      <c r="CY20" s="517">
        <f t="shared" ref="CY20:CY32" si="74">Z20*25.4</f>
        <v>1.1734799999999999</v>
      </c>
      <c r="CZ20" s="517">
        <f t="shared" ref="CZ20:CZ32" si="75">AA20*25.4</f>
        <v>1.1658600000000001</v>
      </c>
      <c r="DA20" s="517">
        <f t="shared" ref="DA20:DA32" si="76">AB20*25.4</f>
        <v>1.17475</v>
      </c>
      <c r="DB20" s="517">
        <f t="shared" ref="DB20:DB32" si="77">AC20*25.4</f>
        <v>1.1633199999999999</v>
      </c>
      <c r="DC20" s="517">
        <f t="shared" ref="DC20:DC32" si="78">AD20*25.4</f>
        <v>1.1760200000000001</v>
      </c>
      <c r="DD20" s="517">
        <f t="shared" ref="DD20:DD32" si="79">AE20*25.4</f>
        <v>1.1544299999999998</v>
      </c>
      <c r="DE20" s="517">
        <f t="shared" ref="DE20:DE32" si="80">AF20*25.4</f>
        <v>1.1722099999999998</v>
      </c>
      <c r="DF20" s="517">
        <f t="shared" ref="DF20:DF32" si="81">AG20*25.4</f>
        <v>1.17475</v>
      </c>
      <c r="DG20" s="517">
        <f t="shared" ref="DG20:DG32" si="82">AH20*25.4</f>
        <v>1.16967</v>
      </c>
      <c r="DH20" s="517">
        <f t="shared" ref="DH20:DH32" si="83">AI20*25.4</f>
        <v>1.1772899999999999</v>
      </c>
      <c r="DI20" s="517">
        <f t="shared" ref="DI20:DI32" si="84">AJ20*25.4</f>
        <v>1.1569699999999998</v>
      </c>
      <c r="DJ20" s="517">
        <f t="shared" ref="DJ20:DJ32" si="85">AK20*25.4</f>
        <v>1.16459</v>
      </c>
      <c r="DK20" s="517">
        <f t="shared" si="28"/>
        <v>1.1709400000000001</v>
      </c>
      <c r="DL20" s="517">
        <f t="shared" si="29"/>
        <v>1.1722099999999998</v>
      </c>
      <c r="DM20" s="517">
        <f t="shared" si="30"/>
        <v>1.15062</v>
      </c>
      <c r="DN20" s="517">
        <f t="shared" si="31"/>
        <v>1.17475</v>
      </c>
      <c r="DO20" s="517">
        <f t="shared" si="32"/>
        <v>1.1722099999999998</v>
      </c>
      <c r="DP20" s="517">
        <f t="shared" si="33"/>
        <v>1.1709400000000001</v>
      </c>
      <c r="DQ20" s="517">
        <f t="shared" si="34"/>
        <v>1.1683999999999999</v>
      </c>
      <c r="DR20" s="517">
        <f t="shared" si="35"/>
        <v>1.16459</v>
      </c>
      <c r="DS20" s="517">
        <f t="shared" si="36"/>
        <v>1.16459</v>
      </c>
      <c r="DT20" s="517">
        <f t="shared" si="37"/>
        <v>1.17475</v>
      </c>
      <c r="DU20" s="517">
        <f t="shared" si="38"/>
        <v>1.1518900000000001</v>
      </c>
      <c r="DV20" s="517">
        <f t="shared" si="39"/>
        <v>1.1658600000000001</v>
      </c>
      <c r="DW20" s="517">
        <f t="shared" si="40"/>
        <v>1.16967</v>
      </c>
      <c r="DX20" s="517">
        <f t="shared" si="41"/>
        <v>1.1734799999999999</v>
      </c>
      <c r="DY20" s="517">
        <f t="shared" si="42"/>
        <v>1.1683999999999999</v>
      </c>
      <c r="DZ20" s="517">
        <f t="shared" si="43"/>
        <v>1.1658600000000001</v>
      </c>
      <c r="EA20" s="517">
        <f t="shared" si="44"/>
        <v>1.16967</v>
      </c>
      <c r="EB20" s="517">
        <f t="shared" si="45"/>
        <v>1.1722099999999998</v>
      </c>
      <c r="EC20" s="517">
        <f t="shared" si="46"/>
        <v>1.17475</v>
      </c>
      <c r="ED20" s="517">
        <f t="shared" si="47"/>
        <v>1.1709400000000001</v>
      </c>
      <c r="EE20" s="517">
        <f t="shared" si="48"/>
        <v>1.1722099999999998</v>
      </c>
      <c r="EF20" s="517">
        <f t="shared" si="49"/>
        <v>1.17475</v>
      </c>
      <c r="EG20" s="517">
        <f t="shared" si="50"/>
        <v>1.1709400000000001</v>
      </c>
      <c r="EH20" s="517">
        <f t="shared" si="51"/>
        <v>1.1671299999999998</v>
      </c>
      <c r="EI20" s="517">
        <f t="shared" si="52"/>
        <v>1.1327130000000001</v>
      </c>
      <c r="EJ20" s="517">
        <f t="shared" si="53"/>
        <v>1.1633199999999999</v>
      </c>
      <c r="EK20" s="517">
        <f t="shared" si="54"/>
        <v>1.17475</v>
      </c>
      <c r="EL20" s="517">
        <f t="shared" si="55"/>
        <v>1.17475</v>
      </c>
      <c r="EM20" s="517">
        <f t="shared" si="56"/>
        <v>1.1722099999999998</v>
      </c>
      <c r="EN20" s="517">
        <f t="shared" si="57"/>
        <v>1.1671299999999998</v>
      </c>
      <c r="EO20" s="517">
        <f t="shared" si="58"/>
        <v>1.1569699999999998</v>
      </c>
      <c r="EP20" s="517">
        <f t="shared" si="59"/>
        <v>1.1760200000000001</v>
      </c>
      <c r="EQ20" s="517">
        <f t="shared" si="60"/>
        <v>1.1683999999999999</v>
      </c>
      <c r="ER20" s="517">
        <f t="shared" si="61"/>
        <v>1.1772899999999999</v>
      </c>
      <c r="ES20" s="517">
        <f t="shared" si="62"/>
        <v>1.1734799999999999</v>
      </c>
      <c r="ET20" s="517">
        <f t="shared" si="20"/>
        <v>1.1734799999999999</v>
      </c>
      <c r="EU20" s="517">
        <f t="shared" si="21"/>
        <v>1.1683999999999999</v>
      </c>
      <c r="EV20" s="517">
        <f t="shared" si="22"/>
        <v>1.1683999999999999</v>
      </c>
      <c r="EW20" s="517">
        <f t="shared" si="23"/>
        <v>1.1760200000000001</v>
      </c>
      <c r="EX20" s="517">
        <f t="shared" si="24"/>
        <v>1.1556999999999999</v>
      </c>
      <c r="EY20" s="517">
        <f t="shared" si="25"/>
        <v>1.1607799999999999</v>
      </c>
      <c r="EZ20" s="522">
        <f t="shared" si="26"/>
        <v>1.1658600000000001</v>
      </c>
    </row>
    <row r="21" spans="1:156">
      <c r="A21" s="1274" t="s">
        <v>139</v>
      </c>
      <c r="B21" s="1275"/>
      <c r="C21" s="343">
        <v>1.17</v>
      </c>
      <c r="D21" s="344">
        <v>1.18</v>
      </c>
      <c r="E21" s="344">
        <v>1.17</v>
      </c>
      <c r="F21" s="344">
        <v>1.17</v>
      </c>
      <c r="G21" s="344">
        <v>1.17</v>
      </c>
      <c r="H21" s="344">
        <v>1.175</v>
      </c>
      <c r="I21" s="344">
        <v>1.17</v>
      </c>
      <c r="J21" s="345">
        <v>1.17</v>
      </c>
      <c r="K21" s="345">
        <v>1.18</v>
      </c>
      <c r="L21" s="345">
        <v>1.18</v>
      </c>
      <c r="M21" s="457">
        <v>4.58E-2</v>
      </c>
      <c r="N21" s="457">
        <v>4.5949999999999998E-2</v>
      </c>
      <c r="O21" s="457">
        <v>4.6199999999999998E-2</v>
      </c>
      <c r="P21" s="457">
        <v>4.6199999999999998E-2</v>
      </c>
      <c r="Q21" s="457">
        <v>4.6850000000000003E-2</v>
      </c>
      <c r="R21" s="457">
        <v>4.6249999999999999E-2</v>
      </c>
      <c r="S21" s="457">
        <v>4.5949999999999998E-2</v>
      </c>
      <c r="T21" s="457">
        <v>4.5749999999999999E-2</v>
      </c>
      <c r="U21" s="457">
        <v>4.6100000000000002E-2</v>
      </c>
      <c r="V21" s="457">
        <v>4.555E-2</v>
      </c>
      <c r="W21" s="457">
        <v>4.6699999999999998E-2</v>
      </c>
      <c r="X21" s="457">
        <v>4.6600000000000003E-2</v>
      </c>
      <c r="Y21" s="457">
        <v>4.6449999999999998E-2</v>
      </c>
      <c r="Z21" s="457">
        <v>4.6249999999999999E-2</v>
      </c>
      <c r="AA21" s="457">
        <v>4.5749999999999999E-2</v>
      </c>
      <c r="AB21" s="457">
        <v>4.6350000000000002E-2</v>
      </c>
      <c r="AC21" s="457">
        <v>4.6149999999999997E-2</v>
      </c>
      <c r="AD21" s="457">
        <v>4.6149999999999997E-2</v>
      </c>
      <c r="AE21" s="457">
        <v>4.5850000000000002E-2</v>
      </c>
      <c r="AF21" s="457">
        <v>4.5699999999999998E-2</v>
      </c>
      <c r="AG21" s="457">
        <v>4.6249999999999999E-2</v>
      </c>
      <c r="AH21" s="457">
        <v>4.6199999999999998E-2</v>
      </c>
      <c r="AI21" s="457">
        <v>4.6199999999999998E-2</v>
      </c>
      <c r="AJ21" s="457">
        <v>4.6100000000000002E-2</v>
      </c>
      <c r="AK21" s="457">
        <v>4.6199999999999998E-2</v>
      </c>
      <c r="AL21" s="457">
        <v>4.5850000000000002E-2</v>
      </c>
      <c r="AM21" s="457">
        <v>4.6350000000000002E-2</v>
      </c>
      <c r="AN21" s="457">
        <v>4.5499999999999999E-2</v>
      </c>
      <c r="AO21" s="457">
        <v>4.6149999999999997E-2</v>
      </c>
      <c r="AP21" s="457">
        <v>4.6350000000000002E-2</v>
      </c>
      <c r="AQ21" s="457">
        <v>4.6249999999999999E-2</v>
      </c>
      <c r="AR21" s="457">
        <v>4.58E-2</v>
      </c>
      <c r="AS21" s="457">
        <v>4.53E-2</v>
      </c>
      <c r="AT21" s="457">
        <v>4.5999999999999999E-2</v>
      </c>
      <c r="AU21" s="457">
        <v>4.6050000000000001E-2</v>
      </c>
      <c r="AV21" s="457">
        <v>4.6199999999999998E-2</v>
      </c>
      <c r="AW21" s="457">
        <v>4.6100000000000002E-2</v>
      </c>
      <c r="AX21" s="457">
        <v>4.6199999999999998E-2</v>
      </c>
      <c r="AY21" s="457">
        <v>4.6199999999999998E-2</v>
      </c>
      <c r="AZ21" s="457">
        <v>4.5999999999999999E-2</v>
      </c>
      <c r="BA21" s="457">
        <v>4.6249999999999999E-2</v>
      </c>
      <c r="BB21" s="457">
        <v>4.6300000000000001E-2</v>
      </c>
      <c r="BC21" s="457">
        <v>4.6050000000000001E-2</v>
      </c>
      <c r="BD21" s="457">
        <v>4.6199999999999998E-2</v>
      </c>
      <c r="BE21" s="457">
        <v>4.5999999999999999E-2</v>
      </c>
      <c r="BF21" s="457">
        <v>4.6199999999999998E-2</v>
      </c>
      <c r="BG21" s="457">
        <v>4.6199999999999998E-2</v>
      </c>
      <c r="BH21" s="457">
        <v>4.6300000000000001E-2</v>
      </c>
      <c r="BI21" s="457">
        <v>4.5949999999999998E-2</v>
      </c>
      <c r="BJ21" s="457">
        <v>4.5949999999999998E-2</v>
      </c>
      <c r="BK21" s="457">
        <v>4.5850000000000002E-2</v>
      </c>
      <c r="BL21" s="457">
        <v>4.5900000000000003E-2</v>
      </c>
      <c r="BM21" s="457">
        <v>4.65E-2</v>
      </c>
      <c r="BN21" s="457">
        <v>4.6050000000000001E-2</v>
      </c>
      <c r="BO21" s="457">
        <v>4.6249999999999999E-2</v>
      </c>
      <c r="BP21" s="457">
        <v>4.6050000000000001E-2</v>
      </c>
      <c r="BQ21" s="457">
        <v>4.6199999999999998E-2</v>
      </c>
      <c r="BR21" s="457">
        <v>4.5999999999999999E-2</v>
      </c>
      <c r="BS21" s="457">
        <v>4.6350000000000002E-2</v>
      </c>
      <c r="BT21" s="457">
        <v>4.6199999999999998E-2</v>
      </c>
      <c r="BU21" s="457">
        <v>4.6149999999999997E-2</v>
      </c>
      <c r="BV21" s="457">
        <v>4.555E-2</v>
      </c>
      <c r="BW21" s="457">
        <v>4.5999999999999999E-2</v>
      </c>
      <c r="BX21" s="457">
        <v>4.6350000000000002E-2</v>
      </c>
      <c r="BY21" s="457">
        <v>4.5999999999999999E-2</v>
      </c>
      <c r="BZ21" s="457">
        <v>4.6350000000000002E-2</v>
      </c>
      <c r="CA21" s="382">
        <v>4.58E-2</v>
      </c>
      <c r="CB21" s="600">
        <f t="shared" si="4"/>
        <v>29.717999999999996</v>
      </c>
      <c r="CC21" s="600">
        <f t="shared" si="4"/>
        <v>29.971999999999998</v>
      </c>
      <c r="CD21" s="600">
        <f t="shared" si="4"/>
        <v>29.717999999999996</v>
      </c>
      <c r="CE21" s="600">
        <f t="shared" si="4"/>
        <v>29.717999999999996</v>
      </c>
      <c r="CF21" s="600">
        <f t="shared" si="4"/>
        <v>29.717999999999996</v>
      </c>
      <c r="CG21" s="600">
        <f t="shared" si="4"/>
        <v>29.844999999999999</v>
      </c>
      <c r="CH21" s="600">
        <f t="shared" si="4"/>
        <v>29.717999999999996</v>
      </c>
      <c r="CI21" s="600">
        <f t="shared" si="4"/>
        <v>29.717999999999996</v>
      </c>
      <c r="CJ21" s="600">
        <f t="shared" si="4"/>
        <v>29.971999999999998</v>
      </c>
      <c r="CK21" s="600">
        <f t="shared" si="4"/>
        <v>29.971999999999998</v>
      </c>
      <c r="CL21" s="600">
        <f t="shared" si="12"/>
        <v>1.1633199999999999</v>
      </c>
      <c r="CM21" s="517">
        <f t="shared" si="13"/>
        <v>1.1671299999999998</v>
      </c>
      <c r="CN21" s="517">
        <f t="shared" si="63"/>
        <v>1.1734799999999999</v>
      </c>
      <c r="CO21" s="517">
        <f t="shared" si="64"/>
        <v>1.1734799999999999</v>
      </c>
      <c r="CP21" s="517">
        <f t="shared" si="65"/>
        <v>1.1899900000000001</v>
      </c>
      <c r="CQ21" s="517">
        <f t="shared" si="66"/>
        <v>1.17475</v>
      </c>
      <c r="CR21" s="517">
        <f t="shared" si="67"/>
        <v>1.1671299999999998</v>
      </c>
      <c r="CS21" s="517">
        <f t="shared" si="68"/>
        <v>1.1620499999999998</v>
      </c>
      <c r="CT21" s="517">
        <f t="shared" si="69"/>
        <v>1.1709400000000001</v>
      </c>
      <c r="CU21" s="517">
        <f t="shared" si="70"/>
        <v>1.1569699999999998</v>
      </c>
      <c r="CV21" s="517">
        <f t="shared" si="71"/>
        <v>1.1861799999999998</v>
      </c>
      <c r="CW21" s="517">
        <f t="shared" si="72"/>
        <v>1.18364</v>
      </c>
      <c r="CX21" s="517">
        <f t="shared" si="73"/>
        <v>1.1798299999999999</v>
      </c>
      <c r="CY21" s="517">
        <f t="shared" si="74"/>
        <v>1.17475</v>
      </c>
      <c r="CZ21" s="517">
        <f t="shared" si="75"/>
        <v>1.1620499999999998</v>
      </c>
      <c r="DA21" s="517">
        <f t="shared" si="76"/>
        <v>1.1772899999999999</v>
      </c>
      <c r="DB21" s="517">
        <f t="shared" si="77"/>
        <v>1.1722099999999998</v>
      </c>
      <c r="DC21" s="517">
        <f t="shared" si="78"/>
        <v>1.1722099999999998</v>
      </c>
      <c r="DD21" s="517">
        <f t="shared" si="79"/>
        <v>1.16459</v>
      </c>
      <c r="DE21" s="517">
        <f t="shared" si="80"/>
        <v>1.1607799999999999</v>
      </c>
      <c r="DF21" s="517">
        <f t="shared" si="81"/>
        <v>1.17475</v>
      </c>
      <c r="DG21" s="517">
        <f t="shared" si="82"/>
        <v>1.1734799999999999</v>
      </c>
      <c r="DH21" s="517">
        <f t="shared" si="83"/>
        <v>1.1734799999999999</v>
      </c>
      <c r="DI21" s="517">
        <f t="shared" si="84"/>
        <v>1.1709400000000001</v>
      </c>
      <c r="DJ21" s="517">
        <f t="shared" si="85"/>
        <v>1.1734799999999999</v>
      </c>
      <c r="DK21" s="517">
        <f t="shared" si="28"/>
        <v>1.16459</v>
      </c>
      <c r="DL21" s="517">
        <f t="shared" si="29"/>
        <v>1.1772899999999999</v>
      </c>
      <c r="DM21" s="517">
        <f t="shared" si="30"/>
        <v>1.1556999999999999</v>
      </c>
      <c r="DN21" s="517">
        <f t="shared" si="31"/>
        <v>1.1722099999999998</v>
      </c>
      <c r="DO21" s="517">
        <f t="shared" si="32"/>
        <v>1.1772899999999999</v>
      </c>
      <c r="DP21" s="517">
        <f t="shared" si="33"/>
        <v>1.17475</v>
      </c>
      <c r="DQ21" s="517">
        <f t="shared" si="34"/>
        <v>1.1633199999999999</v>
      </c>
      <c r="DR21" s="517">
        <f t="shared" si="35"/>
        <v>1.15062</v>
      </c>
      <c r="DS21" s="517">
        <f t="shared" si="36"/>
        <v>1.1683999999999999</v>
      </c>
      <c r="DT21" s="517">
        <f t="shared" si="37"/>
        <v>1.16967</v>
      </c>
      <c r="DU21" s="517">
        <f t="shared" si="38"/>
        <v>1.1734799999999999</v>
      </c>
      <c r="DV21" s="517">
        <f t="shared" si="39"/>
        <v>1.1709400000000001</v>
      </c>
      <c r="DW21" s="517">
        <f t="shared" si="40"/>
        <v>1.1734799999999999</v>
      </c>
      <c r="DX21" s="517">
        <f t="shared" si="41"/>
        <v>1.1734799999999999</v>
      </c>
      <c r="DY21" s="517">
        <f t="shared" si="42"/>
        <v>1.1683999999999999</v>
      </c>
      <c r="DZ21" s="517">
        <f t="shared" si="43"/>
        <v>1.17475</v>
      </c>
      <c r="EA21" s="517">
        <f t="shared" si="44"/>
        <v>1.1760200000000001</v>
      </c>
      <c r="EB21" s="517">
        <f t="shared" si="45"/>
        <v>1.16967</v>
      </c>
      <c r="EC21" s="517">
        <f t="shared" si="46"/>
        <v>1.1734799999999999</v>
      </c>
      <c r="ED21" s="517">
        <f t="shared" si="47"/>
        <v>1.1683999999999999</v>
      </c>
      <c r="EE21" s="517">
        <f t="shared" si="48"/>
        <v>1.1734799999999999</v>
      </c>
      <c r="EF21" s="517">
        <f t="shared" si="49"/>
        <v>1.1734799999999999</v>
      </c>
      <c r="EG21" s="517">
        <f t="shared" si="50"/>
        <v>1.1760200000000001</v>
      </c>
      <c r="EH21" s="517">
        <f t="shared" si="51"/>
        <v>1.1671299999999998</v>
      </c>
      <c r="EI21" s="517">
        <f t="shared" si="52"/>
        <v>1.1671299999999998</v>
      </c>
      <c r="EJ21" s="517">
        <f t="shared" si="53"/>
        <v>1.16459</v>
      </c>
      <c r="EK21" s="517">
        <f t="shared" si="54"/>
        <v>1.1658600000000001</v>
      </c>
      <c r="EL21" s="517">
        <f t="shared" si="55"/>
        <v>1.1810999999999998</v>
      </c>
      <c r="EM21" s="517">
        <f t="shared" si="56"/>
        <v>1.16967</v>
      </c>
      <c r="EN21" s="517">
        <f t="shared" si="57"/>
        <v>1.17475</v>
      </c>
      <c r="EO21" s="517">
        <f t="shared" si="58"/>
        <v>1.16967</v>
      </c>
      <c r="EP21" s="517">
        <f t="shared" si="59"/>
        <v>1.1734799999999999</v>
      </c>
      <c r="EQ21" s="517">
        <f t="shared" si="60"/>
        <v>1.1683999999999999</v>
      </c>
      <c r="ER21" s="517">
        <f t="shared" si="61"/>
        <v>1.1772899999999999</v>
      </c>
      <c r="ES21" s="517">
        <f t="shared" si="62"/>
        <v>1.1734799999999999</v>
      </c>
      <c r="ET21" s="517">
        <f t="shared" si="20"/>
        <v>1.1722099999999998</v>
      </c>
      <c r="EU21" s="517">
        <f t="shared" si="21"/>
        <v>1.1569699999999998</v>
      </c>
      <c r="EV21" s="517">
        <f t="shared" si="22"/>
        <v>1.1683999999999999</v>
      </c>
      <c r="EW21" s="517">
        <f t="shared" si="23"/>
        <v>1.1772899999999999</v>
      </c>
      <c r="EX21" s="517">
        <f t="shared" si="24"/>
        <v>1.1683999999999999</v>
      </c>
      <c r="EY21" s="517">
        <f t="shared" si="25"/>
        <v>1.1772899999999999</v>
      </c>
      <c r="EZ21" s="522">
        <f t="shared" si="26"/>
        <v>1.1633199999999999</v>
      </c>
    </row>
    <row r="22" spans="1:156">
      <c r="A22" s="1274" t="s">
        <v>140</v>
      </c>
      <c r="B22" s="1275"/>
      <c r="C22" s="343">
        <v>1.165</v>
      </c>
      <c r="D22" s="344">
        <v>1.175</v>
      </c>
      <c r="E22" s="344">
        <v>1.17</v>
      </c>
      <c r="F22" s="344">
        <v>1.165</v>
      </c>
      <c r="G22" s="344">
        <v>1.175</v>
      </c>
      <c r="H22" s="344">
        <v>1.175</v>
      </c>
      <c r="I22" s="344">
        <v>1.175</v>
      </c>
      <c r="J22" s="345">
        <v>1.17</v>
      </c>
      <c r="K22" s="345">
        <v>1.175</v>
      </c>
      <c r="L22" s="345">
        <v>1.18</v>
      </c>
      <c r="M22" s="457">
        <v>4.6199999999999998E-2</v>
      </c>
      <c r="N22" s="457">
        <v>4.5600000000000002E-2</v>
      </c>
      <c r="O22" s="457">
        <v>4.5999999999999999E-2</v>
      </c>
      <c r="P22" s="457">
        <v>4.6100000000000002E-2</v>
      </c>
      <c r="Q22" s="457">
        <v>4.6249999999999999E-2</v>
      </c>
      <c r="R22" s="457">
        <v>4.5999999999999999E-2</v>
      </c>
      <c r="S22" s="457">
        <v>4.6050000000000001E-2</v>
      </c>
      <c r="T22" s="457">
        <v>4.6050000000000001E-2</v>
      </c>
      <c r="U22" s="457">
        <v>4.6100000000000002E-2</v>
      </c>
      <c r="V22" s="457">
        <v>4.58E-2</v>
      </c>
      <c r="W22" s="457">
        <v>4.6399999999999997E-2</v>
      </c>
      <c r="X22" s="457">
        <v>4.6249999999999999E-2</v>
      </c>
      <c r="Y22" s="457">
        <v>4.6449999999999998E-2</v>
      </c>
      <c r="Z22" s="457">
        <v>4.6199999999999998E-2</v>
      </c>
      <c r="AA22" s="457">
        <v>4.5999999999999999E-2</v>
      </c>
      <c r="AB22" s="457">
        <v>4.6249999999999999E-2</v>
      </c>
      <c r="AC22" s="457">
        <v>4.5499999999999999E-2</v>
      </c>
      <c r="AD22" s="457">
        <v>4.555E-2</v>
      </c>
      <c r="AE22" s="457">
        <v>4.5150000000000003E-2</v>
      </c>
      <c r="AF22" s="457">
        <v>4.58E-2</v>
      </c>
      <c r="AG22" s="457">
        <v>4.5999999999999999E-2</v>
      </c>
      <c r="AH22" s="457">
        <v>4.6350000000000002E-2</v>
      </c>
      <c r="AI22" s="457">
        <v>4.5749999999999999E-2</v>
      </c>
      <c r="AJ22" s="457">
        <v>4.6199999999999998E-2</v>
      </c>
      <c r="AK22" s="457">
        <v>4.5999999999999999E-2</v>
      </c>
      <c r="AL22" s="457">
        <v>4.5850000000000002E-2</v>
      </c>
      <c r="AM22" s="457">
        <v>4.6249999999999999E-2</v>
      </c>
      <c r="AN22" s="457">
        <v>4.5400000000000003E-2</v>
      </c>
      <c r="AO22" s="457">
        <v>4.6050000000000001E-2</v>
      </c>
      <c r="AP22" s="457">
        <v>4.6399999999999997E-2</v>
      </c>
      <c r="AQ22" s="457">
        <v>4.5699999999999998E-2</v>
      </c>
      <c r="AR22" s="457">
        <v>4.6300000000000001E-2</v>
      </c>
      <c r="AS22" s="457">
        <v>4.5749999999999999E-2</v>
      </c>
      <c r="AT22" s="457">
        <v>4.5699999999999998E-2</v>
      </c>
      <c r="AU22" s="457">
        <v>4.58E-2</v>
      </c>
      <c r="AV22" s="457">
        <v>4.5449999999999997E-2</v>
      </c>
      <c r="AW22" s="457">
        <v>4.5999999999999999E-2</v>
      </c>
      <c r="AX22" s="457">
        <v>4.6149999999999997E-2</v>
      </c>
      <c r="AY22" s="457">
        <v>4.6249999999999999E-2</v>
      </c>
      <c r="AZ22" s="457">
        <v>4.6149999999999997E-2</v>
      </c>
      <c r="BA22" s="457">
        <v>4.6100000000000002E-2</v>
      </c>
      <c r="BB22" s="457">
        <v>4.6199999999999998E-2</v>
      </c>
      <c r="BC22" s="457">
        <v>4.6199999999999998E-2</v>
      </c>
      <c r="BD22" s="457">
        <v>4.6050000000000001E-2</v>
      </c>
      <c r="BE22" s="457">
        <v>4.5850000000000002E-2</v>
      </c>
      <c r="BF22" s="457">
        <v>4.6100000000000002E-2</v>
      </c>
      <c r="BG22" s="457">
        <v>4.6149999999999997E-2</v>
      </c>
      <c r="BH22" s="457">
        <v>4.6300000000000001E-2</v>
      </c>
      <c r="BI22" s="457">
        <v>4.5999999999999999E-2</v>
      </c>
      <c r="BJ22" s="457">
        <v>4.5999999999999999E-2</v>
      </c>
      <c r="BK22" s="457">
        <v>4.6149999999999997E-2</v>
      </c>
      <c r="BL22" s="457">
        <v>4.5850000000000002E-2</v>
      </c>
      <c r="BM22" s="457">
        <v>4.6300000000000001E-2</v>
      </c>
      <c r="BN22" s="457">
        <v>4.6199999999999998E-2</v>
      </c>
      <c r="BO22" s="457">
        <v>4.65E-2</v>
      </c>
      <c r="BP22" s="457">
        <v>4.6249999999999999E-2</v>
      </c>
      <c r="BQ22" s="457">
        <v>4.6249999999999999E-2</v>
      </c>
      <c r="BR22" s="457">
        <v>4.6100000000000002E-2</v>
      </c>
      <c r="BS22" s="457">
        <v>4.6300000000000001E-2</v>
      </c>
      <c r="BT22" s="457">
        <v>4.6350000000000002E-2</v>
      </c>
      <c r="BU22" s="457">
        <v>4.5999999999999999E-2</v>
      </c>
      <c r="BV22" s="457">
        <v>4.6100000000000002E-2</v>
      </c>
      <c r="BW22" s="457">
        <v>4.6149999999999997E-2</v>
      </c>
      <c r="BX22" s="457">
        <v>4.6100000000000002E-2</v>
      </c>
      <c r="BY22" s="457">
        <v>4.5499999999999999E-2</v>
      </c>
      <c r="BZ22" s="457">
        <v>4.6350000000000002E-2</v>
      </c>
      <c r="CA22" s="382">
        <v>4.5949999999999998E-2</v>
      </c>
      <c r="CB22" s="615">
        <f t="shared" si="4"/>
        <v>29.590999999999998</v>
      </c>
      <c r="CC22" s="615">
        <f t="shared" si="4"/>
        <v>29.844999999999999</v>
      </c>
      <c r="CD22" s="615">
        <f t="shared" si="4"/>
        <v>29.717999999999996</v>
      </c>
      <c r="CE22" s="615">
        <f t="shared" si="4"/>
        <v>29.590999999999998</v>
      </c>
      <c r="CF22" s="615">
        <f t="shared" si="4"/>
        <v>29.844999999999999</v>
      </c>
      <c r="CG22" s="615">
        <f t="shared" si="4"/>
        <v>29.844999999999999</v>
      </c>
      <c r="CH22" s="615">
        <f t="shared" si="4"/>
        <v>29.844999999999999</v>
      </c>
      <c r="CI22" s="615">
        <f t="shared" si="4"/>
        <v>29.717999999999996</v>
      </c>
      <c r="CJ22" s="615">
        <f t="shared" si="4"/>
        <v>29.844999999999999</v>
      </c>
      <c r="CK22" s="615">
        <f t="shared" si="4"/>
        <v>29.971999999999998</v>
      </c>
      <c r="CL22" s="615">
        <f t="shared" si="12"/>
        <v>1.1734799999999999</v>
      </c>
      <c r="CM22" s="616">
        <f t="shared" si="13"/>
        <v>1.1582399999999999</v>
      </c>
      <c r="CN22" s="616">
        <f t="shared" si="63"/>
        <v>1.1683999999999999</v>
      </c>
      <c r="CO22" s="616">
        <f t="shared" si="64"/>
        <v>1.1709400000000001</v>
      </c>
      <c r="CP22" s="616">
        <f t="shared" si="65"/>
        <v>1.17475</v>
      </c>
      <c r="CQ22" s="616">
        <f t="shared" si="66"/>
        <v>1.1683999999999999</v>
      </c>
      <c r="CR22" s="616">
        <f t="shared" si="67"/>
        <v>1.16967</v>
      </c>
      <c r="CS22" s="616">
        <f t="shared" si="68"/>
        <v>1.16967</v>
      </c>
      <c r="CT22" s="616">
        <f t="shared" si="69"/>
        <v>1.1709400000000001</v>
      </c>
      <c r="CU22" s="616">
        <f t="shared" si="70"/>
        <v>1.1633199999999999</v>
      </c>
      <c r="CV22" s="616">
        <f t="shared" si="71"/>
        <v>1.1785599999999998</v>
      </c>
      <c r="CW22" s="616">
        <f t="shared" si="72"/>
        <v>1.17475</v>
      </c>
      <c r="CX22" s="616">
        <f t="shared" si="73"/>
        <v>1.1798299999999999</v>
      </c>
      <c r="CY22" s="616">
        <f t="shared" si="74"/>
        <v>1.1734799999999999</v>
      </c>
      <c r="CZ22" s="616">
        <f t="shared" si="75"/>
        <v>1.1683999999999999</v>
      </c>
      <c r="DA22" s="616">
        <f t="shared" si="76"/>
        <v>1.17475</v>
      </c>
      <c r="DB22" s="616">
        <f t="shared" si="77"/>
        <v>1.1556999999999999</v>
      </c>
      <c r="DC22" s="616">
        <f t="shared" si="78"/>
        <v>1.1569699999999998</v>
      </c>
      <c r="DD22" s="616">
        <f t="shared" si="79"/>
        <v>1.1468100000000001</v>
      </c>
      <c r="DE22" s="616">
        <f t="shared" si="80"/>
        <v>1.1633199999999999</v>
      </c>
      <c r="DF22" s="616">
        <f t="shared" si="81"/>
        <v>1.1683999999999999</v>
      </c>
      <c r="DG22" s="616">
        <f t="shared" si="82"/>
        <v>1.1772899999999999</v>
      </c>
      <c r="DH22" s="616">
        <f t="shared" si="83"/>
        <v>1.1620499999999998</v>
      </c>
      <c r="DI22" s="616">
        <f t="shared" si="84"/>
        <v>1.1734799999999999</v>
      </c>
      <c r="DJ22" s="616">
        <f t="shared" si="85"/>
        <v>1.1683999999999999</v>
      </c>
      <c r="DK22" s="616">
        <f t="shared" si="28"/>
        <v>1.16459</v>
      </c>
      <c r="DL22" s="616">
        <f t="shared" si="29"/>
        <v>1.17475</v>
      </c>
      <c r="DM22" s="616">
        <f t="shared" si="30"/>
        <v>1.15316</v>
      </c>
      <c r="DN22" s="616">
        <f t="shared" si="31"/>
        <v>1.16967</v>
      </c>
      <c r="DO22" s="616">
        <f t="shared" si="32"/>
        <v>1.1785599999999998</v>
      </c>
      <c r="DP22" s="616">
        <f t="shared" si="33"/>
        <v>1.1607799999999999</v>
      </c>
      <c r="DQ22" s="616">
        <f t="shared" si="34"/>
        <v>1.1760200000000001</v>
      </c>
      <c r="DR22" s="616">
        <f t="shared" si="35"/>
        <v>1.1620499999999998</v>
      </c>
      <c r="DS22" s="616">
        <f t="shared" si="36"/>
        <v>1.1607799999999999</v>
      </c>
      <c r="DT22" s="616">
        <f t="shared" si="37"/>
        <v>1.1633199999999999</v>
      </c>
      <c r="DU22" s="616">
        <f t="shared" si="38"/>
        <v>1.1544299999999998</v>
      </c>
      <c r="DV22" s="616">
        <f t="shared" si="39"/>
        <v>1.1683999999999999</v>
      </c>
      <c r="DW22" s="616">
        <f t="shared" si="40"/>
        <v>1.1722099999999998</v>
      </c>
      <c r="DX22" s="616">
        <f t="shared" si="41"/>
        <v>1.17475</v>
      </c>
      <c r="DY22" s="616">
        <f t="shared" si="42"/>
        <v>1.1722099999999998</v>
      </c>
      <c r="DZ22" s="616">
        <f t="shared" si="43"/>
        <v>1.1709400000000001</v>
      </c>
      <c r="EA22" s="616">
        <f t="shared" si="44"/>
        <v>1.1734799999999999</v>
      </c>
      <c r="EB22" s="616">
        <f t="shared" si="45"/>
        <v>1.1734799999999999</v>
      </c>
      <c r="EC22" s="616">
        <f t="shared" si="46"/>
        <v>1.16967</v>
      </c>
      <c r="ED22" s="616">
        <f t="shared" si="47"/>
        <v>1.16459</v>
      </c>
      <c r="EE22" s="616">
        <f t="shared" si="48"/>
        <v>1.1709400000000001</v>
      </c>
      <c r="EF22" s="616">
        <f t="shared" si="49"/>
        <v>1.1722099999999998</v>
      </c>
      <c r="EG22" s="616">
        <f t="shared" si="50"/>
        <v>1.1760200000000001</v>
      </c>
      <c r="EH22" s="616">
        <f t="shared" si="51"/>
        <v>1.1683999999999999</v>
      </c>
      <c r="EI22" s="616">
        <f t="shared" si="52"/>
        <v>1.1683999999999999</v>
      </c>
      <c r="EJ22" s="616">
        <f t="shared" si="53"/>
        <v>1.1722099999999998</v>
      </c>
      <c r="EK22" s="616">
        <f t="shared" si="54"/>
        <v>1.16459</v>
      </c>
      <c r="EL22" s="616">
        <f t="shared" si="55"/>
        <v>1.1760200000000001</v>
      </c>
      <c r="EM22" s="616">
        <f t="shared" si="56"/>
        <v>1.1734799999999999</v>
      </c>
      <c r="EN22" s="616">
        <f t="shared" si="57"/>
        <v>1.1810999999999998</v>
      </c>
      <c r="EO22" s="616">
        <f t="shared" si="58"/>
        <v>1.17475</v>
      </c>
      <c r="EP22" s="616">
        <f t="shared" si="59"/>
        <v>1.17475</v>
      </c>
      <c r="EQ22" s="616">
        <f t="shared" si="60"/>
        <v>1.1709400000000001</v>
      </c>
      <c r="ER22" s="616">
        <f t="shared" si="61"/>
        <v>1.1760200000000001</v>
      </c>
      <c r="ES22" s="616">
        <f t="shared" si="62"/>
        <v>1.1772899999999999</v>
      </c>
      <c r="ET22" s="616">
        <f t="shared" si="20"/>
        <v>1.1683999999999999</v>
      </c>
      <c r="EU22" s="616">
        <f t="shared" si="21"/>
        <v>1.1709400000000001</v>
      </c>
      <c r="EV22" s="616">
        <f t="shared" si="22"/>
        <v>1.1722099999999998</v>
      </c>
      <c r="EW22" s="616">
        <f t="shared" si="23"/>
        <v>1.1709400000000001</v>
      </c>
      <c r="EX22" s="616">
        <f t="shared" si="24"/>
        <v>1.1556999999999999</v>
      </c>
      <c r="EY22" s="616">
        <f t="shared" si="25"/>
        <v>1.1772899999999999</v>
      </c>
      <c r="EZ22" s="522">
        <f t="shared" si="26"/>
        <v>1.1671299999999998</v>
      </c>
    </row>
    <row r="23" spans="1:156">
      <c r="A23" s="1276" t="s">
        <v>644</v>
      </c>
      <c r="B23" s="1272"/>
      <c r="C23" s="298"/>
      <c r="D23" s="276"/>
      <c r="E23" s="276"/>
      <c r="F23" s="276"/>
      <c r="G23" s="276"/>
      <c r="H23" s="276"/>
      <c r="I23" s="276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615">
        <f t="shared" si="4"/>
        <v>0</v>
      </c>
      <c r="CC23" s="615">
        <f t="shared" si="4"/>
        <v>0</v>
      </c>
      <c r="CD23" s="615">
        <f t="shared" si="4"/>
        <v>0</v>
      </c>
      <c r="CE23" s="615">
        <f t="shared" si="4"/>
        <v>0</v>
      </c>
      <c r="CF23" s="615">
        <f t="shared" si="4"/>
        <v>0</v>
      </c>
      <c r="CG23" s="615">
        <f t="shared" si="4"/>
        <v>0</v>
      </c>
      <c r="CH23" s="615">
        <f t="shared" si="4"/>
        <v>0</v>
      </c>
      <c r="CI23" s="615">
        <f t="shared" si="4"/>
        <v>0</v>
      </c>
      <c r="CJ23" s="615">
        <f t="shared" si="4"/>
        <v>0</v>
      </c>
      <c r="CK23" s="615">
        <f t="shared" si="4"/>
        <v>0</v>
      </c>
      <c r="CL23" s="615">
        <f t="shared" si="12"/>
        <v>0</v>
      </c>
      <c r="CM23" s="616">
        <f t="shared" si="13"/>
        <v>0</v>
      </c>
      <c r="CN23" s="616">
        <f t="shared" si="63"/>
        <v>0</v>
      </c>
      <c r="CO23" s="616">
        <f t="shared" si="64"/>
        <v>0</v>
      </c>
      <c r="CP23" s="616">
        <f t="shared" si="65"/>
        <v>0</v>
      </c>
      <c r="CQ23" s="616">
        <f t="shared" si="66"/>
        <v>0</v>
      </c>
      <c r="CR23" s="616">
        <f t="shared" si="67"/>
        <v>0</v>
      </c>
      <c r="CS23" s="616">
        <f t="shared" si="68"/>
        <v>0</v>
      </c>
      <c r="CT23" s="616">
        <f t="shared" si="69"/>
        <v>0</v>
      </c>
      <c r="CU23" s="616">
        <f t="shared" si="70"/>
        <v>0</v>
      </c>
      <c r="CV23" s="616">
        <f t="shared" si="71"/>
        <v>0</v>
      </c>
      <c r="CW23" s="616">
        <f t="shared" si="72"/>
        <v>0</v>
      </c>
      <c r="CX23" s="616">
        <f t="shared" si="73"/>
        <v>0</v>
      </c>
      <c r="CY23" s="616">
        <f t="shared" si="74"/>
        <v>0</v>
      </c>
      <c r="CZ23" s="616">
        <f t="shared" si="75"/>
        <v>0</v>
      </c>
      <c r="DA23" s="616">
        <f t="shared" si="76"/>
        <v>0</v>
      </c>
      <c r="DB23" s="616">
        <f t="shared" si="77"/>
        <v>0</v>
      </c>
      <c r="DC23" s="616">
        <f t="shared" si="78"/>
        <v>0</v>
      </c>
      <c r="DD23" s="616">
        <f t="shared" si="79"/>
        <v>0</v>
      </c>
      <c r="DE23" s="616">
        <f t="shared" si="80"/>
        <v>0</v>
      </c>
      <c r="DF23" s="616">
        <f t="shared" si="81"/>
        <v>0</v>
      </c>
      <c r="DG23" s="616">
        <f t="shared" si="82"/>
        <v>0</v>
      </c>
      <c r="DH23" s="616">
        <f t="shared" si="83"/>
        <v>0</v>
      </c>
      <c r="DI23" s="616">
        <f t="shared" si="84"/>
        <v>0</v>
      </c>
      <c r="DJ23" s="616">
        <f t="shared" si="85"/>
        <v>0</v>
      </c>
      <c r="DK23" s="616">
        <f t="shared" si="28"/>
        <v>0</v>
      </c>
      <c r="DL23" s="616">
        <f t="shared" si="29"/>
        <v>0</v>
      </c>
      <c r="DM23" s="616">
        <f t="shared" si="30"/>
        <v>0</v>
      </c>
      <c r="DN23" s="616">
        <f t="shared" si="31"/>
        <v>0</v>
      </c>
      <c r="DO23" s="616">
        <f t="shared" si="32"/>
        <v>0</v>
      </c>
      <c r="DP23" s="616">
        <f t="shared" si="33"/>
        <v>0</v>
      </c>
      <c r="DQ23" s="616">
        <f t="shared" si="34"/>
        <v>0</v>
      </c>
      <c r="DR23" s="616">
        <f t="shared" si="35"/>
        <v>0</v>
      </c>
      <c r="DS23" s="616">
        <f t="shared" si="36"/>
        <v>0</v>
      </c>
      <c r="DT23" s="616">
        <f t="shared" si="37"/>
        <v>0</v>
      </c>
      <c r="DU23" s="616">
        <f t="shared" si="38"/>
        <v>0</v>
      </c>
      <c r="DV23" s="616">
        <f t="shared" si="39"/>
        <v>0</v>
      </c>
      <c r="DW23" s="616">
        <f t="shared" si="40"/>
        <v>0</v>
      </c>
      <c r="DX23" s="616">
        <f t="shared" si="41"/>
        <v>0</v>
      </c>
      <c r="DY23" s="616">
        <f t="shared" si="42"/>
        <v>0</v>
      </c>
      <c r="DZ23" s="616">
        <f t="shared" si="43"/>
        <v>0</v>
      </c>
      <c r="EA23" s="616">
        <f t="shared" si="44"/>
        <v>0</v>
      </c>
      <c r="EB23" s="616">
        <f t="shared" si="45"/>
        <v>0</v>
      </c>
      <c r="EC23" s="616">
        <f t="shared" si="46"/>
        <v>0</v>
      </c>
      <c r="ED23" s="616">
        <f t="shared" si="47"/>
        <v>0</v>
      </c>
      <c r="EE23" s="616">
        <f t="shared" si="48"/>
        <v>0</v>
      </c>
      <c r="EF23" s="616">
        <f t="shared" si="49"/>
        <v>0</v>
      </c>
      <c r="EG23" s="616">
        <f t="shared" si="50"/>
        <v>0</v>
      </c>
      <c r="EH23" s="616">
        <f t="shared" si="51"/>
        <v>0</v>
      </c>
      <c r="EI23" s="616">
        <f t="shared" si="52"/>
        <v>0</v>
      </c>
      <c r="EJ23" s="616">
        <f t="shared" si="53"/>
        <v>0</v>
      </c>
      <c r="EK23" s="616">
        <f t="shared" si="54"/>
        <v>0</v>
      </c>
      <c r="EL23" s="616">
        <f t="shared" si="55"/>
        <v>0</v>
      </c>
      <c r="EM23" s="616">
        <f t="shared" si="56"/>
        <v>0</v>
      </c>
      <c r="EN23" s="616">
        <f t="shared" si="57"/>
        <v>0</v>
      </c>
      <c r="EO23" s="616">
        <f t="shared" si="58"/>
        <v>0</v>
      </c>
      <c r="EP23" s="616">
        <f t="shared" si="59"/>
        <v>0</v>
      </c>
      <c r="EQ23" s="616">
        <f t="shared" si="60"/>
        <v>0</v>
      </c>
      <c r="ER23" s="616">
        <f t="shared" si="61"/>
        <v>0</v>
      </c>
      <c r="ES23" s="616">
        <f t="shared" si="62"/>
        <v>0</v>
      </c>
      <c r="ET23" s="616">
        <f t="shared" si="20"/>
        <v>0</v>
      </c>
      <c r="EU23" s="616">
        <f t="shared" si="21"/>
        <v>0</v>
      </c>
      <c r="EV23" s="616">
        <f t="shared" si="22"/>
        <v>0</v>
      </c>
      <c r="EW23" s="616">
        <f t="shared" si="23"/>
        <v>0</v>
      </c>
      <c r="EX23" s="616">
        <f t="shared" si="24"/>
        <v>0</v>
      </c>
      <c r="EY23" s="616">
        <f t="shared" si="25"/>
        <v>0</v>
      </c>
      <c r="EZ23" s="522">
        <f t="shared" si="26"/>
        <v>0</v>
      </c>
    </row>
    <row r="24" spans="1:156">
      <c r="A24" s="1276" t="s">
        <v>645</v>
      </c>
      <c r="B24" s="1272"/>
      <c r="C24" s="298"/>
      <c r="D24" s="276"/>
      <c r="E24" s="276"/>
      <c r="F24" s="276"/>
      <c r="G24" s="276"/>
      <c r="H24" s="276"/>
      <c r="I24" s="276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  <c r="BB24" s="282"/>
      <c r="BC24" s="282"/>
      <c r="BD24" s="282"/>
      <c r="BE24" s="282"/>
      <c r="BF24" s="282"/>
      <c r="BG24" s="282"/>
      <c r="BH24" s="282"/>
      <c r="BI24" s="282"/>
      <c r="BJ24" s="282"/>
      <c r="BK24" s="282"/>
      <c r="BL24" s="282"/>
      <c r="BM24" s="282"/>
      <c r="BN24" s="282"/>
      <c r="BO24" s="282"/>
      <c r="BP24" s="282"/>
      <c r="BQ24" s="282"/>
      <c r="BR24" s="282"/>
      <c r="BS24" s="282"/>
      <c r="BT24" s="282"/>
      <c r="BU24" s="282"/>
      <c r="BV24" s="282"/>
      <c r="BW24" s="282"/>
      <c r="BX24" s="282"/>
      <c r="BY24" s="282"/>
      <c r="BZ24" s="282"/>
      <c r="CA24" s="282"/>
      <c r="CB24" s="615">
        <f t="shared" si="4"/>
        <v>0</v>
      </c>
      <c r="CC24" s="615">
        <f t="shared" si="4"/>
        <v>0</v>
      </c>
      <c r="CD24" s="615">
        <f t="shared" si="4"/>
        <v>0</v>
      </c>
      <c r="CE24" s="615">
        <f t="shared" si="4"/>
        <v>0</v>
      </c>
      <c r="CF24" s="615">
        <f t="shared" si="4"/>
        <v>0</v>
      </c>
      <c r="CG24" s="615">
        <f t="shared" si="4"/>
        <v>0</v>
      </c>
      <c r="CH24" s="615">
        <f t="shared" si="4"/>
        <v>0</v>
      </c>
      <c r="CI24" s="615">
        <f t="shared" si="4"/>
        <v>0</v>
      </c>
      <c r="CJ24" s="615">
        <f t="shared" si="4"/>
        <v>0</v>
      </c>
      <c r="CK24" s="615">
        <f t="shared" si="4"/>
        <v>0</v>
      </c>
      <c r="CL24" s="615">
        <f t="shared" si="12"/>
        <v>0</v>
      </c>
      <c r="CM24" s="616">
        <f t="shared" si="13"/>
        <v>0</v>
      </c>
      <c r="CN24" s="616">
        <f t="shared" si="63"/>
        <v>0</v>
      </c>
      <c r="CO24" s="616">
        <f t="shared" si="64"/>
        <v>0</v>
      </c>
      <c r="CP24" s="616">
        <f t="shared" si="65"/>
        <v>0</v>
      </c>
      <c r="CQ24" s="616">
        <f t="shared" si="66"/>
        <v>0</v>
      </c>
      <c r="CR24" s="616">
        <f t="shared" si="67"/>
        <v>0</v>
      </c>
      <c r="CS24" s="616">
        <f t="shared" si="68"/>
        <v>0</v>
      </c>
      <c r="CT24" s="616">
        <f t="shared" si="69"/>
        <v>0</v>
      </c>
      <c r="CU24" s="616">
        <f t="shared" si="70"/>
        <v>0</v>
      </c>
      <c r="CV24" s="616">
        <f t="shared" si="71"/>
        <v>0</v>
      </c>
      <c r="CW24" s="616">
        <f t="shared" si="72"/>
        <v>0</v>
      </c>
      <c r="CX24" s="616">
        <f t="shared" si="73"/>
        <v>0</v>
      </c>
      <c r="CY24" s="616">
        <f t="shared" si="74"/>
        <v>0</v>
      </c>
      <c r="CZ24" s="616">
        <f t="shared" si="75"/>
        <v>0</v>
      </c>
      <c r="DA24" s="616">
        <f t="shared" si="76"/>
        <v>0</v>
      </c>
      <c r="DB24" s="616">
        <f t="shared" si="77"/>
        <v>0</v>
      </c>
      <c r="DC24" s="616">
        <f t="shared" si="78"/>
        <v>0</v>
      </c>
      <c r="DD24" s="616">
        <f t="shared" si="79"/>
        <v>0</v>
      </c>
      <c r="DE24" s="616">
        <f t="shared" si="80"/>
        <v>0</v>
      </c>
      <c r="DF24" s="616">
        <f t="shared" si="81"/>
        <v>0</v>
      </c>
      <c r="DG24" s="616">
        <f t="shared" si="82"/>
        <v>0</v>
      </c>
      <c r="DH24" s="616">
        <f t="shared" si="83"/>
        <v>0</v>
      </c>
      <c r="DI24" s="616">
        <f t="shared" si="84"/>
        <v>0</v>
      </c>
      <c r="DJ24" s="616">
        <f t="shared" si="85"/>
        <v>0</v>
      </c>
      <c r="DK24" s="616">
        <f t="shared" si="28"/>
        <v>0</v>
      </c>
      <c r="DL24" s="616">
        <f t="shared" si="29"/>
        <v>0</v>
      </c>
      <c r="DM24" s="616">
        <f t="shared" si="30"/>
        <v>0</v>
      </c>
      <c r="DN24" s="616">
        <f t="shared" si="31"/>
        <v>0</v>
      </c>
      <c r="DO24" s="616">
        <f t="shared" si="32"/>
        <v>0</v>
      </c>
      <c r="DP24" s="616">
        <f t="shared" si="33"/>
        <v>0</v>
      </c>
      <c r="DQ24" s="616">
        <f t="shared" si="34"/>
        <v>0</v>
      </c>
      <c r="DR24" s="616">
        <f t="shared" si="35"/>
        <v>0</v>
      </c>
      <c r="DS24" s="616">
        <f t="shared" si="36"/>
        <v>0</v>
      </c>
      <c r="DT24" s="616">
        <f t="shared" si="37"/>
        <v>0</v>
      </c>
      <c r="DU24" s="616">
        <f t="shared" si="38"/>
        <v>0</v>
      </c>
      <c r="DV24" s="616">
        <f t="shared" si="39"/>
        <v>0</v>
      </c>
      <c r="DW24" s="616">
        <f t="shared" si="40"/>
        <v>0</v>
      </c>
      <c r="DX24" s="616">
        <f t="shared" si="41"/>
        <v>0</v>
      </c>
      <c r="DY24" s="616">
        <f t="shared" si="42"/>
        <v>0</v>
      </c>
      <c r="DZ24" s="616">
        <f t="shared" si="43"/>
        <v>0</v>
      </c>
      <c r="EA24" s="616">
        <f t="shared" si="44"/>
        <v>0</v>
      </c>
      <c r="EB24" s="616">
        <f t="shared" si="45"/>
        <v>0</v>
      </c>
      <c r="EC24" s="616">
        <f t="shared" si="46"/>
        <v>0</v>
      </c>
      <c r="ED24" s="616">
        <f t="shared" si="47"/>
        <v>0</v>
      </c>
      <c r="EE24" s="616">
        <f t="shared" si="48"/>
        <v>0</v>
      </c>
      <c r="EF24" s="616">
        <f t="shared" si="49"/>
        <v>0</v>
      </c>
      <c r="EG24" s="616">
        <f t="shared" si="50"/>
        <v>0</v>
      </c>
      <c r="EH24" s="616">
        <f t="shared" si="51"/>
        <v>0</v>
      </c>
      <c r="EI24" s="616">
        <f t="shared" si="52"/>
        <v>0</v>
      </c>
      <c r="EJ24" s="616">
        <f t="shared" si="53"/>
        <v>0</v>
      </c>
      <c r="EK24" s="616">
        <f t="shared" si="54"/>
        <v>0</v>
      </c>
      <c r="EL24" s="616">
        <f t="shared" si="55"/>
        <v>0</v>
      </c>
      <c r="EM24" s="616">
        <f t="shared" si="56"/>
        <v>0</v>
      </c>
      <c r="EN24" s="616">
        <f t="shared" si="57"/>
        <v>0</v>
      </c>
      <c r="EO24" s="616">
        <f t="shared" si="58"/>
        <v>0</v>
      </c>
      <c r="EP24" s="616">
        <f t="shared" si="59"/>
        <v>0</v>
      </c>
      <c r="EQ24" s="616">
        <f t="shared" si="60"/>
        <v>0</v>
      </c>
      <c r="ER24" s="616">
        <f t="shared" si="61"/>
        <v>0</v>
      </c>
      <c r="ES24" s="616">
        <f t="shared" si="62"/>
        <v>0</v>
      </c>
      <c r="ET24" s="616">
        <f t="shared" si="20"/>
        <v>0</v>
      </c>
      <c r="EU24" s="616">
        <f t="shared" si="21"/>
        <v>0</v>
      </c>
      <c r="EV24" s="616">
        <f t="shared" si="22"/>
        <v>0</v>
      </c>
      <c r="EW24" s="616">
        <f t="shared" si="23"/>
        <v>0</v>
      </c>
      <c r="EX24" s="616">
        <f t="shared" si="24"/>
        <v>0</v>
      </c>
      <c r="EY24" s="616">
        <f t="shared" si="25"/>
        <v>0</v>
      </c>
      <c r="EZ24" s="522">
        <f t="shared" si="26"/>
        <v>0</v>
      </c>
    </row>
    <row r="25" spans="1:156">
      <c r="A25" s="1239" t="s">
        <v>256</v>
      </c>
      <c r="B25" s="1272"/>
      <c r="C25" s="298">
        <v>63.24</v>
      </c>
      <c r="D25" s="276">
        <v>63.16</v>
      </c>
      <c r="E25" s="276">
        <v>62.9</v>
      </c>
      <c r="F25" s="276">
        <v>63.08</v>
      </c>
      <c r="G25" s="276">
        <v>63.58</v>
      </c>
      <c r="H25" s="276">
        <v>63.39</v>
      </c>
      <c r="I25" s="276">
        <v>63.23</v>
      </c>
      <c r="J25" s="282">
        <v>63.18</v>
      </c>
      <c r="K25" s="282">
        <v>63.482999999999997</v>
      </c>
      <c r="L25" s="282">
        <v>63.17</v>
      </c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  <c r="BB25" s="282"/>
      <c r="BC25" s="282"/>
      <c r="BD25" s="282"/>
      <c r="BE25" s="282"/>
      <c r="BF25" s="282"/>
      <c r="BG25" s="282"/>
      <c r="BH25" s="282"/>
      <c r="BI25" s="282"/>
      <c r="BJ25" s="282"/>
      <c r="BK25" s="282"/>
      <c r="BL25" s="282"/>
      <c r="BM25" s="282"/>
      <c r="BN25" s="282"/>
      <c r="BO25" s="282"/>
      <c r="BP25" s="282"/>
      <c r="BQ25" s="282"/>
      <c r="BR25" s="282"/>
      <c r="BS25" s="282"/>
      <c r="BT25" s="282"/>
      <c r="BU25" s="282"/>
      <c r="BV25" s="282"/>
      <c r="BW25" s="282"/>
      <c r="BX25" s="282"/>
      <c r="BY25" s="282"/>
      <c r="BZ25" s="282"/>
      <c r="CA25" s="282"/>
      <c r="CB25" s="615">
        <f t="shared" si="4"/>
        <v>1606.296</v>
      </c>
      <c r="CC25" s="615">
        <f t="shared" si="4"/>
        <v>1604.2639999999999</v>
      </c>
      <c r="CD25" s="615">
        <f t="shared" si="4"/>
        <v>1597.6599999999999</v>
      </c>
      <c r="CE25" s="615">
        <f t="shared" si="4"/>
        <v>1602.232</v>
      </c>
      <c r="CF25" s="615">
        <f t="shared" si="4"/>
        <v>1614.9319999999998</v>
      </c>
      <c r="CG25" s="615">
        <f t="shared" si="4"/>
        <v>1610.106</v>
      </c>
      <c r="CH25" s="615">
        <f t="shared" si="4"/>
        <v>1606.0419999999999</v>
      </c>
      <c r="CI25" s="615">
        <f t="shared" si="4"/>
        <v>1604.7719999999999</v>
      </c>
      <c r="CJ25" s="615">
        <f t="shared" si="4"/>
        <v>1612.4681999999998</v>
      </c>
      <c r="CK25" s="615">
        <f t="shared" si="4"/>
        <v>1604.518</v>
      </c>
      <c r="CL25" s="615">
        <f t="shared" si="12"/>
        <v>0</v>
      </c>
      <c r="CM25" s="616">
        <f t="shared" si="13"/>
        <v>0</v>
      </c>
      <c r="CN25" s="616">
        <f t="shared" si="63"/>
        <v>0</v>
      </c>
      <c r="CO25" s="616">
        <f t="shared" si="64"/>
        <v>0</v>
      </c>
      <c r="CP25" s="616">
        <f t="shared" si="65"/>
        <v>0</v>
      </c>
      <c r="CQ25" s="616">
        <f t="shared" si="66"/>
        <v>0</v>
      </c>
      <c r="CR25" s="616">
        <f t="shared" si="67"/>
        <v>0</v>
      </c>
      <c r="CS25" s="616">
        <f t="shared" si="68"/>
        <v>0</v>
      </c>
      <c r="CT25" s="616">
        <f t="shared" si="69"/>
        <v>0</v>
      </c>
      <c r="CU25" s="616">
        <f t="shared" si="70"/>
        <v>0</v>
      </c>
      <c r="CV25" s="616">
        <f t="shared" si="71"/>
        <v>0</v>
      </c>
      <c r="CW25" s="616">
        <f t="shared" si="72"/>
        <v>0</v>
      </c>
      <c r="CX25" s="616">
        <f t="shared" si="73"/>
        <v>0</v>
      </c>
      <c r="CY25" s="616">
        <f t="shared" si="74"/>
        <v>0</v>
      </c>
      <c r="CZ25" s="616">
        <f t="shared" si="75"/>
        <v>0</v>
      </c>
      <c r="DA25" s="616">
        <f t="shared" si="76"/>
        <v>0</v>
      </c>
      <c r="DB25" s="616">
        <f t="shared" si="77"/>
        <v>0</v>
      </c>
      <c r="DC25" s="616">
        <f t="shared" si="78"/>
        <v>0</v>
      </c>
      <c r="DD25" s="616">
        <f t="shared" si="79"/>
        <v>0</v>
      </c>
      <c r="DE25" s="616">
        <f t="shared" si="80"/>
        <v>0</v>
      </c>
      <c r="DF25" s="616">
        <f t="shared" si="81"/>
        <v>0</v>
      </c>
      <c r="DG25" s="616">
        <f t="shared" si="82"/>
        <v>0</v>
      </c>
      <c r="DH25" s="616">
        <f t="shared" si="83"/>
        <v>0</v>
      </c>
      <c r="DI25" s="616">
        <f t="shared" si="84"/>
        <v>0</v>
      </c>
      <c r="DJ25" s="616">
        <f t="shared" si="85"/>
        <v>0</v>
      </c>
      <c r="DK25" s="616">
        <f t="shared" si="28"/>
        <v>0</v>
      </c>
      <c r="DL25" s="616">
        <f t="shared" si="29"/>
        <v>0</v>
      </c>
      <c r="DM25" s="616">
        <f t="shared" si="30"/>
        <v>0</v>
      </c>
      <c r="DN25" s="616">
        <f t="shared" si="31"/>
        <v>0</v>
      </c>
      <c r="DO25" s="616">
        <f t="shared" si="32"/>
        <v>0</v>
      </c>
      <c r="DP25" s="616">
        <f t="shared" si="33"/>
        <v>0</v>
      </c>
      <c r="DQ25" s="616">
        <f t="shared" si="34"/>
        <v>0</v>
      </c>
      <c r="DR25" s="616">
        <f t="shared" si="35"/>
        <v>0</v>
      </c>
      <c r="DS25" s="616">
        <f t="shared" si="36"/>
        <v>0</v>
      </c>
      <c r="DT25" s="616">
        <f t="shared" si="37"/>
        <v>0</v>
      </c>
      <c r="DU25" s="616">
        <f t="shared" si="38"/>
        <v>0</v>
      </c>
      <c r="DV25" s="616">
        <f t="shared" si="39"/>
        <v>0</v>
      </c>
      <c r="DW25" s="616">
        <f t="shared" si="40"/>
        <v>0</v>
      </c>
      <c r="DX25" s="616">
        <f t="shared" si="41"/>
        <v>0</v>
      </c>
      <c r="DY25" s="616">
        <f t="shared" si="42"/>
        <v>0</v>
      </c>
      <c r="DZ25" s="616">
        <f t="shared" si="43"/>
        <v>0</v>
      </c>
      <c r="EA25" s="616">
        <f t="shared" si="44"/>
        <v>0</v>
      </c>
      <c r="EB25" s="616">
        <f t="shared" si="45"/>
        <v>0</v>
      </c>
      <c r="EC25" s="616">
        <f t="shared" si="46"/>
        <v>0</v>
      </c>
      <c r="ED25" s="616">
        <f t="shared" si="47"/>
        <v>0</v>
      </c>
      <c r="EE25" s="616">
        <f t="shared" si="48"/>
        <v>0</v>
      </c>
      <c r="EF25" s="616">
        <f t="shared" si="49"/>
        <v>0</v>
      </c>
      <c r="EG25" s="616">
        <f t="shared" si="50"/>
        <v>0</v>
      </c>
      <c r="EH25" s="616">
        <f t="shared" si="51"/>
        <v>0</v>
      </c>
      <c r="EI25" s="616">
        <f t="shared" si="52"/>
        <v>0</v>
      </c>
      <c r="EJ25" s="616">
        <f t="shared" si="53"/>
        <v>0</v>
      </c>
      <c r="EK25" s="616">
        <f t="shared" si="54"/>
        <v>0</v>
      </c>
      <c r="EL25" s="616">
        <f t="shared" si="55"/>
        <v>0</v>
      </c>
      <c r="EM25" s="616">
        <f t="shared" si="56"/>
        <v>0</v>
      </c>
      <c r="EN25" s="616">
        <f t="shared" si="57"/>
        <v>0</v>
      </c>
      <c r="EO25" s="616">
        <f t="shared" si="58"/>
        <v>0</v>
      </c>
      <c r="EP25" s="616">
        <f t="shared" si="59"/>
        <v>0</v>
      </c>
      <c r="EQ25" s="616">
        <f t="shared" si="60"/>
        <v>0</v>
      </c>
      <c r="ER25" s="616">
        <f t="shared" si="61"/>
        <v>0</v>
      </c>
      <c r="ES25" s="616">
        <f t="shared" si="62"/>
        <v>0</v>
      </c>
      <c r="ET25" s="616">
        <f t="shared" si="20"/>
        <v>0</v>
      </c>
      <c r="EU25" s="616">
        <f t="shared" si="21"/>
        <v>0</v>
      </c>
      <c r="EV25" s="616">
        <f t="shared" si="22"/>
        <v>0</v>
      </c>
      <c r="EW25" s="616">
        <f t="shared" si="23"/>
        <v>0</v>
      </c>
      <c r="EX25" s="616">
        <f t="shared" si="24"/>
        <v>0</v>
      </c>
      <c r="EY25" s="616">
        <f t="shared" si="25"/>
        <v>0</v>
      </c>
      <c r="EZ25" s="522">
        <f t="shared" si="26"/>
        <v>0</v>
      </c>
    </row>
    <row r="26" spans="1:156">
      <c r="A26" s="1239" t="s">
        <v>257</v>
      </c>
      <c r="B26" s="1272"/>
      <c r="C26" s="298">
        <v>5.73</v>
      </c>
      <c r="D26" s="276">
        <v>7.39</v>
      </c>
      <c r="E26" s="276">
        <v>5.23</v>
      </c>
      <c r="F26" s="276">
        <v>5.6</v>
      </c>
      <c r="G26" s="276">
        <v>5.93</v>
      </c>
      <c r="H26" s="276">
        <v>6.48</v>
      </c>
      <c r="I26" s="276">
        <v>6.07</v>
      </c>
      <c r="J26" s="282">
        <v>4.4000000000000004</v>
      </c>
      <c r="K26" s="282">
        <v>7.42</v>
      </c>
      <c r="L26" s="282">
        <v>6.78</v>
      </c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2"/>
      <c r="AI26" s="282"/>
      <c r="AJ26" s="282"/>
      <c r="AK26" s="282"/>
      <c r="AL26" s="282"/>
      <c r="AM26" s="282"/>
      <c r="AN26" s="282"/>
      <c r="AO26" s="282"/>
      <c r="AP26" s="282"/>
      <c r="AQ26" s="282"/>
      <c r="AR26" s="282"/>
      <c r="AS26" s="282"/>
      <c r="AT26" s="282"/>
      <c r="AU26" s="282"/>
      <c r="AV26" s="282"/>
      <c r="AW26" s="282"/>
      <c r="AX26" s="282"/>
      <c r="AY26" s="282"/>
      <c r="AZ26" s="282"/>
      <c r="BA26" s="282"/>
      <c r="BB26" s="282"/>
      <c r="BC26" s="282"/>
      <c r="BD26" s="282"/>
      <c r="BE26" s="282"/>
      <c r="BF26" s="282"/>
      <c r="BG26" s="282"/>
      <c r="BH26" s="282"/>
      <c r="BI26" s="282"/>
      <c r="BJ26" s="282"/>
      <c r="BK26" s="282"/>
      <c r="BL26" s="282"/>
      <c r="BM26" s="282"/>
      <c r="BN26" s="282"/>
      <c r="BO26" s="282"/>
      <c r="BP26" s="282"/>
      <c r="BQ26" s="282"/>
      <c r="BR26" s="282"/>
      <c r="BS26" s="282"/>
      <c r="BT26" s="282"/>
      <c r="BU26" s="282"/>
      <c r="BV26" s="282"/>
      <c r="BW26" s="282"/>
      <c r="BX26" s="282"/>
      <c r="BY26" s="282"/>
      <c r="BZ26" s="282"/>
      <c r="CA26" s="282"/>
      <c r="CB26" s="615">
        <f t="shared" si="4"/>
        <v>145.542</v>
      </c>
      <c r="CC26" s="615">
        <f t="shared" si="4"/>
        <v>187.70599999999999</v>
      </c>
      <c r="CD26" s="615">
        <f t="shared" si="4"/>
        <v>132.84200000000001</v>
      </c>
      <c r="CE26" s="615">
        <f t="shared" si="4"/>
        <v>142.23999999999998</v>
      </c>
      <c r="CF26" s="615">
        <f t="shared" si="4"/>
        <v>150.62199999999999</v>
      </c>
      <c r="CG26" s="615">
        <f t="shared" si="4"/>
        <v>164.59200000000001</v>
      </c>
      <c r="CH26" s="615">
        <f t="shared" si="4"/>
        <v>154.178</v>
      </c>
      <c r="CI26" s="615">
        <f t="shared" si="4"/>
        <v>111.76</v>
      </c>
      <c r="CJ26" s="615">
        <f t="shared" si="4"/>
        <v>188.46799999999999</v>
      </c>
      <c r="CK26" s="615">
        <f t="shared" si="4"/>
        <v>172.21199999999999</v>
      </c>
      <c r="CL26" s="615">
        <f t="shared" si="12"/>
        <v>0</v>
      </c>
      <c r="CM26" s="616">
        <f t="shared" si="13"/>
        <v>0</v>
      </c>
      <c r="CN26" s="616">
        <f t="shared" si="63"/>
        <v>0</v>
      </c>
      <c r="CO26" s="616">
        <f t="shared" si="64"/>
        <v>0</v>
      </c>
      <c r="CP26" s="616">
        <f t="shared" si="65"/>
        <v>0</v>
      </c>
      <c r="CQ26" s="616">
        <f t="shared" si="66"/>
        <v>0</v>
      </c>
      <c r="CR26" s="616">
        <f t="shared" si="67"/>
        <v>0</v>
      </c>
      <c r="CS26" s="616">
        <f t="shared" si="68"/>
        <v>0</v>
      </c>
      <c r="CT26" s="616">
        <f t="shared" si="69"/>
        <v>0</v>
      </c>
      <c r="CU26" s="616">
        <f t="shared" si="70"/>
        <v>0</v>
      </c>
      <c r="CV26" s="616">
        <f t="shared" si="71"/>
        <v>0</v>
      </c>
      <c r="CW26" s="616">
        <f t="shared" si="72"/>
        <v>0</v>
      </c>
      <c r="CX26" s="616">
        <f t="shared" si="73"/>
        <v>0</v>
      </c>
      <c r="CY26" s="616">
        <f t="shared" si="74"/>
        <v>0</v>
      </c>
      <c r="CZ26" s="616">
        <f t="shared" si="75"/>
        <v>0</v>
      </c>
      <c r="DA26" s="616">
        <f t="shared" si="76"/>
        <v>0</v>
      </c>
      <c r="DB26" s="616">
        <f t="shared" si="77"/>
        <v>0</v>
      </c>
      <c r="DC26" s="616">
        <f t="shared" si="78"/>
        <v>0</v>
      </c>
      <c r="DD26" s="616">
        <f t="shared" si="79"/>
        <v>0</v>
      </c>
      <c r="DE26" s="616">
        <f t="shared" si="80"/>
        <v>0</v>
      </c>
      <c r="DF26" s="616">
        <f t="shared" si="81"/>
        <v>0</v>
      </c>
      <c r="DG26" s="616">
        <f t="shared" si="82"/>
        <v>0</v>
      </c>
      <c r="DH26" s="616">
        <f t="shared" si="83"/>
        <v>0</v>
      </c>
      <c r="DI26" s="616">
        <f t="shared" si="84"/>
        <v>0</v>
      </c>
      <c r="DJ26" s="616">
        <f t="shared" si="85"/>
        <v>0</v>
      </c>
      <c r="DK26" s="616">
        <f t="shared" si="28"/>
        <v>0</v>
      </c>
      <c r="DL26" s="616">
        <f t="shared" si="29"/>
        <v>0</v>
      </c>
      <c r="DM26" s="616">
        <f t="shared" si="30"/>
        <v>0</v>
      </c>
      <c r="DN26" s="616">
        <f t="shared" si="31"/>
        <v>0</v>
      </c>
      <c r="DO26" s="616">
        <f t="shared" si="32"/>
        <v>0</v>
      </c>
      <c r="DP26" s="616">
        <f t="shared" si="33"/>
        <v>0</v>
      </c>
      <c r="DQ26" s="616">
        <f t="shared" si="34"/>
        <v>0</v>
      </c>
      <c r="DR26" s="616">
        <f t="shared" si="35"/>
        <v>0</v>
      </c>
      <c r="DS26" s="616">
        <f t="shared" si="36"/>
        <v>0</v>
      </c>
      <c r="DT26" s="616">
        <f t="shared" si="37"/>
        <v>0</v>
      </c>
      <c r="DU26" s="616">
        <f t="shared" si="38"/>
        <v>0</v>
      </c>
      <c r="DV26" s="616">
        <f t="shared" si="39"/>
        <v>0</v>
      </c>
      <c r="DW26" s="616">
        <f t="shared" si="40"/>
        <v>0</v>
      </c>
      <c r="DX26" s="616">
        <f t="shared" si="41"/>
        <v>0</v>
      </c>
      <c r="DY26" s="616">
        <f t="shared" si="42"/>
        <v>0</v>
      </c>
      <c r="DZ26" s="616">
        <f t="shared" si="43"/>
        <v>0</v>
      </c>
      <c r="EA26" s="616">
        <f t="shared" si="44"/>
        <v>0</v>
      </c>
      <c r="EB26" s="616">
        <f t="shared" si="45"/>
        <v>0</v>
      </c>
      <c r="EC26" s="616">
        <f t="shared" si="46"/>
        <v>0</v>
      </c>
      <c r="ED26" s="616">
        <f t="shared" si="47"/>
        <v>0</v>
      </c>
      <c r="EE26" s="616">
        <f t="shared" si="48"/>
        <v>0</v>
      </c>
      <c r="EF26" s="616">
        <f t="shared" si="49"/>
        <v>0</v>
      </c>
      <c r="EG26" s="616">
        <f t="shared" si="50"/>
        <v>0</v>
      </c>
      <c r="EH26" s="616">
        <f t="shared" si="51"/>
        <v>0</v>
      </c>
      <c r="EI26" s="616">
        <f t="shared" si="52"/>
        <v>0</v>
      </c>
      <c r="EJ26" s="616">
        <f t="shared" si="53"/>
        <v>0</v>
      </c>
      <c r="EK26" s="616">
        <f t="shared" si="54"/>
        <v>0</v>
      </c>
      <c r="EL26" s="616">
        <f t="shared" si="55"/>
        <v>0</v>
      </c>
      <c r="EM26" s="616">
        <f t="shared" si="56"/>
        <v>0</v>
      </c>
      <c r="EN26" s="616">
        <f t="shared" si="57"/>
        <v>0</v>
      </c>
      <c r="EO26" s="616">
        <f t="shared" si="58"/>
        <v>0</v>
      </c>
      <c r="EP26" s="616">
        <f t="shared" si="59"/>
        <v>0</v>
      </c>
      <c r="EQ26" s="616">
        <f t="shared" si="60"/>
        <v>0</v>
      </c>
      <c r="ER26" s="616">
        <f t="shared" si="61"/>
        <v>0</v>
      </c>
      <c r="ES26" s="616">
        <f t="shared" si="62"/>
        <v>0</v>
      </c>
      <c r="ET26" s="616">
        <f t="shared" si="20"/>
        <v>0</v>
      </c>
      <c r="EU26" s="616">
        <f t="shared" si="21"/>
        <v>0</v>
      </c>
      <c r="EV26" s="616">
        <f t="shared" si="22"/>
        <v>0</v>
      </c>
      <c r="EW26" s="616">
        <f t="shared" si="23"/>
        <v>0</v>
      </c>
      <c r="EX26" s="616">
        <f t="shared" si="24"/>
        <v>0</v>
      </c>
      <c r="EY26" s="616">
        <f t="shared" si="25"/>
        <v>0</v>
      </c>
      <c r="EZ26" s="522">
        <f t="shared" si="26"/>
        <v>0</v>
      </c>
    </row>
    <row r="27" spans="1:156">
      <c r="A27" s="1239" t="s">
        <v>258</v>
      </c>
      <c r="B27" s="1272"/>
      <c r="C27" s="298">
        <v>63</v>
      </c>
      <c r="D27" s="276">
        <v>63.03</v>
      </c>
      <c r="E27" s="276">
        <v>62.78</v>
      </c>
      <c r="F27" s="276">
        <v>62.9</v>
      </c>
      <c r="G27" s="276">
        <v>63.37</v>
      </c>
      <c r="H27" s="276">
        <v>63.09</v>
      </c>
      <c r="I27" s="276">
        <v>62.91</v>
      </c>
      <c r="J27" s="282">
        <v>62.98</v>
      </c>
      <c r="K27" s="282">
        <v>63.26</v>
      </c>
      <c r="L27" s="282">
        <v>63</v>
      </c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2"/>
      <c r="AI27" s="282"/>
      <c r="AJ27" s="282"/>
      <c r="AK27" s="282"/>
      <c r="AL27" s="282"/>
      <c r="AM27" s="282"/>
      <c r="AN27" s="282"/>
      <c r="AO27" s="282"/>
      <c r="AP27" s="282"/>
      <c r="AQ27" s="282"/>
      <c r="AR27" s="282"/>
      <c r="AS27" s="282"/>
      <c r="AT27" s="282"/>
      <c r="AU27" s="282"/>
      <c r="AV27" s="282"/>
      <c r="AW27" s="282"/>
      <c r="AX27" s="282"/>
      <c r="AY27" s="282"/>
      <c r="AZ27" s="282"/>
      <c r="BA27" s="282"/>
      <c r="BB27" s="282"/>
      <c r="BC27" s="282"/>
      <c r="BD27" s="282"/>
      <c r="BE27" s="282"/>
      <c r="BF27" s="282"/>
      <c r="BG27" s="282"/>
      <c r="BH27" s="282"/>
      <c r="BI27" s="282"/>
      <c r="BJ27" s="282"/>
      <c r="BK27" s="282"/>
      <c r="BL27" s="282"/>
      <c r="BM27" s="282"/>
      <c r="BN27" s="282"/>
      <c r="BO27" s="282"/>
      <c r="BP27" s="282"/>
      <c r="BQ27" s="282"/>
      <c r="BR27" s="282"/>
      <c r="BS27" s="282"/>
      <c r="BT27" s="282"/>
      <c r="BU27" s="282"/>
      <c r="BV27" s="282"/>
      <c r="BW27" s="282"/>
      <c r="BX27" s="282"/>
      <c r="BY27" s="282"/>
      <c r="BZ27" s="282"/>
      <c r="CA27" s="282"/>
      <c r="CB27" s="615">
        <f t="shared" si="4"/>
        <v>1600.1999999999998</v>
      </c>
      <c r="CC27" s="615">
        <f t="shared" si="4"/>
        <v>1600.962</v>
      </c>
      <c r="CD27" s="615">
        <f t="shared" si="4"/>
        <v>1594.6119999999999</v>
      </c>
      <c r="CE27" s="615">
        <f t="shared" si="4"/>
        <v>1597.6599999999999</v>
      </c>
      <c r="CF27" s="615">
        <f t="shared" si="4"/>
        <v>1609.598</v>
      </c>
      <c r="CG27" s="615">
        <f t="shared" si="4"/>
        <v>1602.4860000000001</v>
      </c>
      <c r="CH27" s="615">
        <f t="shared" si="4"/>
        <v>1597.9139999999998</v>
      </c>
      <c r="CI27" s="615">
        <f t="shared" si="4"/>
        <v>1599.6919999999998</v>
      </c>
      <c r="CJ27" s="615">
        <f t="shared" si="4"/>
        <v>1606.8039999999999</v>
      </c>
      <c r="CK27" s="615">
        <f t="shared" si="4"/>
        <v>1600.1999999999998</v>
      </c>
      <c r="CL27" s="615">
        <f t="shared" si="12"/>
        <v>0</v>
      </c>
      <c r="CM27" s="616">
        <f t="shared" si="13"/>
        <v>0</v>
      </c>
      <c r="CN27" s="616">
        <f t="shared" si="63"/>
        <v>0</v>
      </c>
      <c r="CO27" s="616">
        <f t="shared" si="64"/>
        <v>0</v>
      </c>
      <c r="CP27" s="616">
        <f t="shared" si="65"/>
        <v>0</v>
      </c>
      <c r="CQ27" s="616">
        <f t="shared" si="66"/>
        <v>0</v>
      </c>
      <c r="CR27" s="616">
        <f t="shared" si="67"/>
        <v>0</v>
      </c>
      <c r="CS27" s="616">
        <f t="shared" si="68"/>
        <v>0</v>
      </c>
      <c r="CT27" s="616">
        <f t="shared" si="69"/>
        <v>0</v>
      </c>
      <c r="CU27" s="616">
        <f t="shared" si="70"/>
        <v>0</v>
      </c>
      <c r="CV27" s="616">
        <f t="shared" si="71"/>
        <v>0</v>
      </c>
      <c r="CW27" s="616">
        <f t="shared" si="72"/>
        <v>0</v>
      </c>
      <c r="CX27" s="616">
        <f t="shared" si="73"/>
        <v>0</v>
      </c>
      <c r="CY27" s="616">
        <f t="shared" si="74"/>
        <v>0</v>
      </c>
      <c r="CZ27" s="616">
        <f t="shared" si="75"/>
        <v>0</v>
      </c>
      <c r="DA27" s="616">
        <f t="shared" si="76"/>
        <v>0</v>
      </c>
      <c r="DB27" s="616">
        <f t="shared" si="77"/>
        <v>0</v>
      </c>
      <c r="DC27" s="616">
        <f t="shared" si="78"/>
        <v>0</v>
      </c>
      <c r="DD27" s="616">
        <f t="shared" si="79"/>
        <v>0</v>
      </c>
      <c r="DE27" s="616">
        <f t="shared" si="80"/>
        <v>0</v>
      </c>
      <c r="DF27" s="616">
        <f t="shared" si="81"/>
        <v>0</v>
      </c>
      <c r="DG27" s="616">
        <f t="shared" si="82"/>
        <v>0</v>
      </c>
      <c r="DH27" s="616">
        <f t="shared" si="83"/>
        <v>0</v>
      </c>
      <c r="DI27" s="616">
        <f t="shared" si="84"/>
        <v>0</v>
      </c>
      <c r="DJ27" s="616">
        <f t="shared" si="85"/>
        <v>0</v>
      </c>
      <c r="DK27" s="616">
        <f t="shared" si="28"/>
        <v>0</v>
      </c>
      <c r="DL27" s="616">
        <f t="shared" si="29"/>
        <v>0</v>
      </c>
      <c r="DM27" s="616">
        <f t="shared" si="30"/>
        <v>0</v>
      </c>
      <c r="DN27" s="616">
        <f t="shared" si="31"/>
        <v>0</v>
      </c>
      <c r="DO27" s="616">
        <f t="shared" si="32"/>
        <v>0</v>
      </c>
      <c r="DP27" s="616">
        <f t="shared" si="33"/>
        <v>0</v>
      </c>
      <c r="DQ27" s="616">
        <f t="shared" si="34"/>
        <v>0</v>
      </c>
      <c r="DR27" s="616">
        <f t="shared" si="35"/>
        <v>0</v>
      </c>
      <c r="DS27" s="616">
        <f t="shared" si="36"/>
        <v>0</v>
      </c>
      <c r="DT27" s="616">
        <f t="shared" si="37"/>
        <v>0</v>
      </c>
      <c r="DU27" s="616">
        <f t="shared" si="38"/>
        <v>0</v>
      </c>
      <c r="DV27" s="616">
        <f t="shared" si="39"/>
        <v>0</v>
      </c>
      <c r="DW27" s="616">
        <f t="shared" si="40"/>
        <v>0</v>
      </c>
      <c r="DX27" s="616">
        <f t="shared" si="41"/>
        <v>0</v>
      </c>
      <c r="DY27" s="616">
        <f t="shared" si="42"/>
        <v>0</v>
      </c>
      <c r="DZ27" s="616">
        <f t="shared" si="43"/>
        <v>0</v>
      </c>
      <c r="EA27" s="616">
        <f t="shared" si="44"/>
        <v>0</v>
      </c>
      <c r="EB27" s="616">
        <f t="shared" si="45"/>
        <v>0</v>
      </c>
      <c r="EC27" s="616">
        <f t="shared" si="46"/>
        <v>0</v>
      </c>
      <c r="ED27" s="616">
        <f t="shared" si="47"/>
        <v>0</v>
      </c>
      <c r="EE27" s="616">
        <f t="shared" si="48"/>
        <v>0</v>
      </c>
      <c r="EF27" s="616">
        <f t="shared" si="49"/>
        <v>0</v>
      </c>
      <c r="EG27" s="616">
        <f t="shared" si="50"/>
        <v>0</v>
      </c>
      <c r="EH27" s="616">
        <f t="shared" si="51"/>
        <v>0</v>
      </c>
      <c r="EI27" s="616">
        <f t="shared" si="52"/>
        <v>0</v>
      </c>
      <c r="EJ27" s="616">
        <f t="shared" si="53"/>
        <v>0</v>
      </c>
      <c r="EK27" s="616">
        <f t="shared" si="54"/>
        <v>0</v>
      </c>
      <c r="EL27" s="616">
        <f t="shared" si="55"/>
        <v>0</v>
      </c>
      <c r="EM27" s="616">
        <f t="shared" si="56"/>
        <v>0</v>
      </c>
      <c r="EN27" s="616">
        <f t="shared" si="57"/>
        <v>0</v>
      </c>
      <c r="EO27" s="616">
        <f t="shared" si="58"/>
        <v>0</v>
      </c>
      <c r="EP27" s="616">
        <f t="shared" si="59"/>
        <v>0</v>
      </c>
      <c r="EQ27" s="616">
        <f t="shared" si="60"/>
        <v>0</v>
      </c>
      <c r="ER27" s="616">
        <f t="shared" si="61"/>
        <v>0</v>
      </c>
      <c r="ES27" s="616">
        <f t="shared" si="62"/>
        <v>0</v>
      </c>
      <c r="ET27" s="616">
        <f t="shared" si="20"/>
        <v>0</v>
      </c>
      <c r="EU27" s="616">
        <f t="shared" si="21"/>
        <v>0</v>
      </c>
      <c r="EV27" s="616">
        <f t="shared" si="22"/>
        <v>0</v>
      </c>
      <c r="EW27" s="616">
        <f t="shared" si="23"/>
        <v>0</v>
      </c>
      <c r="EX27" s="616">
        <f t="shared" si="24"/>
        <v>0</v>
      </c>
      <c r="EY27" s="616">
        <f t="shared" si="25"/>
        <v>0</v>
      </c>
      <c r="EZ27" s="522">
        <f t="shared" si="26"/>
        <v>0</v>
      </c>
    </row>
    <row r="28" spans="1:156">
      <c r="A28" s="1239" t="s">
        <v>259</v>
      </c>
      <c r="B28" s="1272"/>
      <c r="C28" s="298">
        <v>5.71</v>
      </c>
      <c r="D28" s="276">
        <v>7.39</v>
      </c>
      <c r="E28" s="276">
        <v>5.21</v>
      </c>
      <c r="F28" s="276">
        <v>5.41</v>
      </c>
      <c r="G28" s="276">
        <v>5.98</v>
      </c>
      <c r="H28" s="276">
        <v>6.47</v>
      </c>
      <c r="I28" s="276">
        <v>6.02</v>
      </c>
      <c r="J28" s="282">
        <v>4.43</v>
      </c>
      <c r="K28" s="282">
        <v>7.48</v>
      </c>
      <c r="L28" s="282">
        <v>6.78</v>
      </c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2"/>
      <c r="AI28" s="282"/>
      <c r="AJ28" s="282"/>
      <c r="AK28" s="282"/>
      <c r="AL28" s="282"/>
      <c r="AM28" s="282"/>
      <c r="AN28" s="282"/>
      <c r="AO28" s="282"/>
      <c r="AP28" s="282"/>
      <c r="AQ28" s="282"/>
      <c r="AR28" s="282"/>
      <c r="AS28" s="282"/>
      <c r="AT28" s="282"/>
      <c r="AU28" s="282"/>
      <c r="AV28" s="282"/>
      <c r="AW28" s="282"/>
      <c r="AX28" s="282"/>
      <c r="AY28" s="282"/>
      <c r="AZ28" s="282"/>
      <c r="BA28" s="282"/>
      <c r="BB28" s="282"/>
      <c r="BC28" s="282"/>
      <c r="BD28" s="282"/>
      <c r="BE28" s="282"/>
      <c r="BF28" s="282"/>
      <c r="BG28" s="282"/>
      <c r="BH28" s="282"/>
      <c r="BI28" s="282"/>
      <c r="BJ28" s="282"/>
      <c r="BK28" s="282"/>
      <c r="BL28" s="282"/>
      <c r="BM28" s="282"/>
      <c r="BN28" s="282"/>
      <c r="BO28" s="282"/>
      <c r="BP28" s="282"/>
      <c r="BQ28" s="282"/>
      <c r="BR28" s="282"/>
      <c r="BS28" s="282"/>
      <c r="BT28" s="282"/>
      <c r="BU28" s="282"/>
      <c r="BV28" s="282"/>
      <c r="BW28" s="282"/>
      <c r="BX28" s="282"/>
      <c r="BY28" s="282"/>
      <c r="BZ28" s="282"/>
      <c r="CA28" s="282"/>
      <c r="CB28" s="615">
        <f t="shared" si="4"/>
        <v>145.03399999999999</v>
      </c>
      <c r="CC28" s="615">
        <f t="shared" si="4"/>
        <v>187.70599999999999</v>
      </c>
      <c r="CD28" s="615">
        <f t="shared" si="4"/>
        <v>132.334</v>
      </c>
      <c r="CE28" s="615">
        <f t="shared" si="4"/>
        <v>137.41399999999999</v>
      </c>
      <c r="CF28" s="615">
        <f t="shared" si="4"/>
        <v>151.892</v>
      </c>
      <c r="CG28" s="615">
        <f t="shared" si="4"/>
        <v>164.33799999999999</v>
      </c>
      <c r="CH28" s="615">
        <f t="shared" si="4"/>
        <v>152.90799999999999</v>
      </c>
      <c r="CI28" s="615">
        <f t="shared" si="4"/>
        <v>112.52199999999999</v>
      </c>
      <c r="CJ28" s="615">
        <f t="shared" si="4"/>
        <v>189.99199999999999</v>
      </c>
      <c r="CK28" s="615">
        <f t="shared" si="4"/>
        <v>172.21199999999999</v>
      </c>
      <c r="CL28" s="615">
        <f t="shared" si="12"/>
        <v>0</v>
      </c>
      <c r="CM28" s="616">
        <f t="shared" si="13"/>
        <v>0</v>
      </c>
      <c r="CN28" s="616">
        <f t="shared" si="63"/>
        <v>0</v>
      </c>
      <c r="CO28" s="616">
        <f t="shared" si="64"/>
        <v>0</v>
      </c>
      <c r="CP28" s="616">
        <f t="shared" si="65"/>
        <v>0</v>
      </c>
      <c r="CQ28" s="616">
        <f t="shared" si="66"/>
        <v>0</v>
      </c>
      <c r="CR28" s="616">
        <f t="shared" si="67"/>
        <v>0</v>
      </c>
      <c r="CS28" s="616">
        <f t="shared" si="68"/>
        <v>0</v>
      </c>
      <c r="CT28" s="616">
        <f t="shared" si="69"/>
        <v>0</v>
      </c>
      <c r="CU28" s="616">
        <f t="shared" si="70"/>
        <v>0</v>
      </c>
      <c r="CV28" s="616">
        <f t="shared" si="71"/>
        <v>0</v>
      </c>
      <c r="CW28" s="616">
        <f t="shared" si="72"/>
        <v>0</v>
      </c>
      <c r="CX28" s="616">
        <f t="shared" si="73"/>
        <v>0</v>
      </c>
      <c r="CY28" s="616">
        <f t="shared" si="74"/>
        <v>0</v>
      </c>
      <c r="CZ28" s="616">
        <f t="shared" si="75"/>
        <v>0</v>
      </c>
      <c r="DA28" s="616">
        <f t="shared" si="76"/>
        <v>0</v>
      </c>
      <c r="DB28" s="616">
        <f t="shared" si="77"/>
        <v>0</v>
      </c>
      <c r="DC28" s="616">
        <f t="shared" si="78"/>
        <v>0</v>
      </c>
      <c r="DD28" s="616">
        <f t="shared" si="79"/>
        <v>0</v>
      </c>
      <c r="DE28" s="616">
        <f t="shared" si="80"/>
        <v>0</v>
      </c>
      <c r="DF28" s="616">
        <f t="shared" si="81"/>
        <v>0</v>
      </c>
      <c r="DG28" s="616">
        <f t="shared" si="82"/>
        <v>0</v>
      </c>
      <c r="DH28" s="616">
        <f t="shared" si="83"/>
        <v>0</v>
      </c>
      <c r="DI28" s="616">
        <f t="shared" si="84"/>
        <v>0</v>
      </c>
      <c r="DJ28" s="616">
        <f t="shared" si="85"/>
        <v>0</v>
      </c>
      <c r="DK28" s="616">
        <f t="shared" si="28"/>
        <v>0</v>
      </c>
      <c r="DL28" s="616">
        <f t="shared" si="29"/>
        <v>0</v>
      </c>
      <c r="DM28" s="616">
        <f t="shared" si="30"/>
        <v>0</v>
      </c>
      <c r="DN28" s="616">
        <f t="shared" si="31"/>
        <v>0</v>
      </c>
      <c r="DO28" s="616">
        <f t="shared" si="32"/>
        <v>0</v>
      </c>
      <c r="DP28" s="616">
        <f t="shared" si="33"/>
        <v>0</v>
      </c>
      <c r="DQ28" s="616">
        <f t="shared" si="34"/>
        <v>0</v>
      </c>
      <c r="DR28" s="616">
        <f t="shared" si="35"/>
        <v>0</v>
      </c>
      <c r="DS28" s="616">
        <f t="shared" si="36"/>
        <v>0</v>
      </c>
      <c r="DT28" s="616">
        <f t="shared" si="37"/>
        <v>0</v>
      </c>
      <c r="DU28" s="616">
        <f t="shared" si="38"/>
        <v>0</v>
      </c>
      <c r="DV28" s="616">
        <f t="shared" si="39"/>
        <v>0</v>
      </c>
      <c r="DW28" s="616">
        <f t="shared" si="40"/>
        <v>0</v>
      </c>
      <c r="DX28" s="616">
        <f t="shared" si="41"/>
        <v>0</v>
      </c>
      <c r="DY28" s="616">
        <f t="shared" si="42"/>
        <v>0</v>
      </c>
      <c r="DZ28" s="616">
        <f t="shared" si="43"/>
        <v>0</v>
      </c>
      <c r="EA28" s="616">
        <f t="shared" si="44"/>
        <v>0</v>
      </c>
      <c r="EB28" s="616">
        <f t="shared" si="45"/>
        <v>0</v>
      </c>
      <c r="EC28" s="616">
        <f t="shared" si="46"/>
        <v>0</v>
      </c>
      <c r="ED28" s="616">
        <f t="shared" si="47"/>
        <v>0</v>
      </c>
      <c r="EE28" s="616">
        <f t="shared" si="48"/>
        <v>0</v>
      </c>
      <c r="EF28" s="616">
        <f t="shared" si="49"/>
        <v>0</v>
      </c>
      <c r="EG28" s="616">
        <f t="shared" si="50"/>
        <v>0</v>
      </c>
      <c r="EH28" s="616">
        <f t="shared" si="51"/>
        <v>0</v>
      </c>
      <c r="EI28" s="616">
        <f t="shared" si="52"/>
        <v>0</v>
      </c>
      <c r="EJ28" s="616">
        <f t="shared" si="53"/>
        <v>0</v>
      </c>
      <c r="EK28" s="616">
        <f t="shared" si="54"/>
        <v>0</v>
      </c>
      <c r="EL28" s="616">
        <f t="shared" si="55"/>
        <v>0</v>
      </c>
      <c r="EM28" s="616">
        <f t="shared" si="56"/>
        <v>0</v>
      </c>
      <c r="EN28" s="616">
        <f t="shared" si="57"/>
        <v>0</v>
      </c>
      <c r="EO28" s="616">
        <f t="shared" si="58"/>
        <v>0</v>
      </c>
      <c r="EP28" s="616">
        <f t="shared" si="59"/>
        <v>0</v>
      </c>
      <c r="EQ28" s="616">
        <f t="shared" si="60"/>
        <v>0</v>
      </c>
      <c r="ER28" s="616">
        <f t="shared" si="61"/>
        <v>0</v>
      </c>
      <c r="ES28" s="616">
        <f t="shared" si="62"/>
        <v>0</v>
      </c>
      <c r="ET28" s="616">
        <f t="shared" si="20"/>
        <v>0</v>
      </c>
      <c r="EU28" s="616">
        <f t="shared" si="21"/>
        <v>0</v>
      </c>
      <c r="EV28" s="616">
        <f t="shared" si="22"/>
        <v>0</v>
      </c>
      <c r="EW28" s="616">
        <f t="shared" si="23"/>
        <v>0</v>
      </c>
      <c r="EX28" s="616">
        <f t="shared" si="24"/>
        <v>0</v>
      </c>
      <c r="EY28" s="616">
        <f t="shared" si="25"/>
        <v>0</v>
      </c>
      <c r="EZ28" s="522">
        <f t="shared" si="26"/>
        <v>0</v>
      </c>
    </row>
    <row r="29" spans="1:156">
      <c r="A29" s="1239" t="s">
        <v>260</v>
      </c>
      <c r="B29" s="1272"/>
      <c r="C29" s="298">
        <v>63.17</v>
      </c>
      <c r="D29" s="276">
        <v>63.15</v>
      </c>
      <c r="E29" s="276">
        <v>62.87</v>
      </c>
      <c r="F29" s="276">
        <v>63.12</v>
      </c>
      <c r="G29" s="276">
        <v>63.55</v>
      </c>
      <c r="H29" s="276">
        <v>63.42</v>
      </c>
      <c r="I29" s="276">
        <v>63.1</v>
      </c>
      <c r="J29" s="282">
        <v>63.14</v>
      </c>
      <c r="K29" s="282">
        <v>63.46</v>
      </c>
      <c r="L29" s="362">
        <v>63.1</v>
      </c>
      <c r="M29" s="362"/>
      <c r="N29" s="362"/>
      <c r="O29" s="362"/>
      <c r="P29" s="362"/>
      <c r="Q29" s="362"/>
      <c r="R29" s="362"/>
      <c r="S29" s="362"/>
      <c r="T29" s="362"/>
      <c r="U29" s="362"/>
      <c r="V29" s="362"/>
      <c r="W29" s="362"/>
      <c r="X29" s="362"/>
      <c r="Y29" s="362"/>
      <c r="Z29" s="362"/>
      <c r="AA29" s="362"/>
      <c r="AB29" s="362"/>
      <c r="AC29" s="362"/>
      <c r="AD29" s="362"/>
      <c r="AE29" s="362"/>
      <c r="AF29" s="362"/>
      <c r="AG29" s="362"/>
      <c r="AH29" s="362"/>
      <c r="AI29" s="362"/>
      <c r="AJ29" s="362"/>
      <c r="AK29" s="362"/>
      <c r="AL29" s="362"/>
      <c r="AM29" s="362"/>
      <c r="AN29" s="362"/>
      <c r="AO29" s="362"/>
      <c r="AP29" s="362"/>
      <c r="AQ29" s="362"/>
      <c r="AR29" s="362"/>
      <c r="AS29" s="362"/>
      <c r="AT29" s="362"/>
      <c r="AU29" s="362"/>
      <c r="AV29" s="362"/>
      <c r="AW29" s="362"/>
      <c r="AX29" s="362"/>
      <c r="AY29" s="362"/>
      <c r="AZ29" s="362"/>
      <c r="BA29" s="362"/>
      <c r="BB29" s="362"/>
      <c r="BC29" s="362"/>
      <c r="BD29" s="362"/>
      <c r="BE29" s="362"/>
      <c r="BF29" s="362"/>
      <c r="BG29" s="362"/>
      <c r="BH29" s="362"/>
      <c r="BI29" s="362"/>
      <c r="BJ29" s="362"/>
      <c r="BK29" s="362"/>
      <c r="BL29" s="362"/>
      <c r="BM29" s="362"/>
      <c r="BN29" s="362"/>
      <c r="BO29" s="362"/>
      <c r="BP29" s="362"/>
      <c r="BQ29" s="362"/>
      <c r="BR29" s="362"/>
      <c r="BS29" s="362"/>
      <c r="BT29" s="362"/>
      <c r="BU29" s="362"/>
      <c r="BV29" s="362"/>
      <c r="BW29" s="362"/>
      <c r="BX29" s="362"/>
      <c r="BY29" s="362"/>
      <c r="BZ29" s="362"/>
      <c r="CA29" s="362"/>
      <c r="CB29" s="615">
        <f t="shared" si="4"/>
        <v>1604.518</v>
      </c>
      <c r="CC29" s="615">
        <f t="shared" si="4"/>
        <v>1604.0099999999998</v>
      </c>
      <c r="CD29" s="615">
        <f t="shared" si="4"/>
        <v>1596.8979999999999</v>
      </c>
      <c r="CE29" s="615">
        <f t="shared" si="4"/>
        <v>1603.2479999999998</v>
      </c>
      <c r="CF29" s="615">
        <f t="shared" si="4"/>
        <v>1614.1699999999998</v>
      </c>
      <c r="CG29" s="615">
        <f t="shared" si="4"/>
        <v>1610.8679999999999</v>
      </c>
      <c r="CH29" s="615">
        <f t="shared" si="4"/>
        <v>1602.74</v>
      </c>
      <c r="CI29" s="615">
        <f t="shared" si="4"/>
        <v>1603.7559999999999</v>
      </c>
      <c r="CJ29" s="615">
        <f t="shared" si="4"/>
        <v>1611.884</v>
      </c>
      <c r="CK29" s="615">
        <f t="shared" si="4"/>
        <v>1602.74</v>
      </c>
      <c r="CL29" s="615">
        <f t="shared" si="12"/>
        <v>0</v>
      </c>
      <c r="CM29" s="616">
        <f t="shared" si="13"/>
        <v>0</v>
      </c>
      <c r="CN29" s="616">
        <f t="shared" si="63"/>
        <v>0</v>
      </c>
      <c r="CO29" s="616">
        <f t="shared" si="64"/>
        <v>0</v>
      </c>
      <c r="CP29" s="616">
        <f t="shared" si="65"/>
        <v>0</v>
      </c>
      <c r="CQ29" s="616">
        <f t="shared" si="66"/>
        <v>0</v>
      </c>
      <c r="CR29" s="616">
        <f t="shared" si="67"/>
        <v>0</v>
      </c>
      <c r="CS29" s="616">
        <f t="shared" si="68"/>
        <v>0</v>
      </c>
      <c r="CT29" s="616">
        <f t="shared" si="69"/>
        <v>0</v>
      </c>
      <c r="CU29" s="616">
        <f t="shared" si="70"/>
        <v>0</v>
      </c>
      <c r="CV29" s="616">
        <f t="shared" si="71"/>
        <v>0</v>
      </c>
      <c r="CW29" s="616">
        <f t="shared" si="72"/>
        <v>0</v>
      </c>
      <c r="CX29" s="616">
        <f t="shared" si="73"/>
        <v>0</v>
      </c>
      <c r="CY29" s="616">
        <f t="shared" si="74"/>
        <v>0</v>
      </c>
      <c r="CZ29" s="616">
        <f t="shared" si="75"/>
        <v>0</v>
      </c>
      <c r="DA29" s="616">
        <f t="shared" si="76"/>
        <v>0</v>
      </c>
      <c r="DB29" s="616">
        <f t="shared" si="77"/>
        <v>0</v>
      </c>
      <c r="DC29" s="616">
        <f t="shared" si="78"/>
        <v>0</v>
      </c>
      <c r="DD29" s="616">
        <f t="shared" si="79"/>
        <v>0</v>
      </c>
      <c r="DE29" s="616">
        <f t="shared" si="80"/>
        <v>0</v>
      </c>
      <c r="DF29" s="616">
        <f t="shared" si="81"/>
        <v>0</v>
      </c>
      <c r="DG29" s="616">
        <f t="shared" si="82"/>
        <v>0</v>
      </c>
      <c r="DH29" s="616">
        <f t="shared" si="83"/>
        <v>0</v>
      </c>
      <c r="DI29" s="616">
        <f t="shared" si="84"/>
        <v>0</v>
      </c>
      <c r="DJ29" s="616">
        <f t="shared" si="85"/>
        <v>0</v>
      </c>
      <c r="DK29" s="616">
        <f t="shared" si="28"/>
        <v>0</v>
      </c>
      <c r="DL29" s="616">
        <f t="shared" si="29"/>
        <v>0</v>
      </c>
      <c r="DM29" s="616">
        <f t="shared" si="30"/>
        <v>0</v>
      </c>
      <c r="DN29" s="616">
        <f t="shared" si="31"/>
        <v>0</v>
      </c>
      <c r="DO29" s="616">
        <f t="shared" si="32"/>
        <v>0</v>
      </c>
      <c r="DP29" s="616">
        <f t="shared" si="33"/>
        <v>0</v>
      </c>
      <c r="DQ29" s="616">
        <f t="shared" si="34"/>
        <v>0</v>
      </c>
      <c r="DR29" s="616">
        <f t="shared" si="35"/>
        <v>0</v>
      </c>
      <c r="DS29" s="616">
        <f t="shared" si="36"/>
        <v>0</v>
      </c>
      <c r="DT29" s="616">
        <f t="shared" si="37"/>
        <v>0</v>
      </c>
      <c r="DU29" s="616">
        <f t="shared" si="38"/>
        <v>0</v>
      </c>
      <c r="DV29" s="616">
        <f t="shared" si="39"/>
        <v>0</v>
      </c>
      <c r="DW29" s="616">
        <f t="shared" si="40"/>
        <v>0</v>
      </c>
      <c r="DX29" s="616">
        <f t="shared" si="41"/>
        <v>0</v>
      </c>
      <c r="DY29" s="616">
        <f t="shared" si="42"/>
        <v>0</v>
      </c>
      <c r="DZ29" s="616">
        <f t="shared" si="43"/>
        <v>0</v>
      </c>
      <c r="EA29" s="616">
        <f t="shared" si="44"/>
        <v>0</v>
      </c>
      <c r="EB29" s="616">
        <f t="shared" si="45"/>
        <v>0</v>
      </c>
      <c r="EC29" s="616">
        <f t="shared" si="46"/>
        <v>0</v>
      </c>
      <c r="ED29" s="616">
        <f t="shared" si="47"/>
        <v>0</v>
      </c>
      <c r="EE29" s="616">
        <f t="shared" si="48"/>
        <v>0</v>
      </c>
      <c r="EF29" s="616">
        <f t="shared" si="49"/>
        <v>0</v>
      </c>
      <c r="EG29" s="616">
        <f t="shared" si="50"/>
        <v>0</v>
      </c>
      <c r="EH29" s="616">
        <f t="shared" si="51"/>
        <v>0</v>
      </c>
      <c r="EI29" s="616">
        <f t="shared" si="52"/>
        <v>0</v>
      </c>
      <c r="EJ29" s="616">
        <f t="shared" si="53"/>
        <v>0</v>
      </c>
      <c r="EK29" s="616">
        <f t="shared" si="54"/>
        <v>0</v>
      </c>
      <c r="EL29" s="616">
        <f t="shared" si="55"/>
        <v>0</v>
      </c>
      <c r="EM29" s="616">
        <f t="shared" si="56"/>
        <v>0</v>
      </c>
      <c r="EN29" s="616">
        <f t="shared" si="57"/>
        <v>0</v>
      </c>
      <c r="EO29" s="616">
        <f t="shared" si="58"/>
        <v>0</v>
      </c>
      <c r="EP29" s="616">
        <f t="shared" si="59"/>
        <v>0</v>
      </c>
      <c r="EQ29" s="616">
        <f t="shared" si="60"/>
        <v>0</v>
      </c>
      <c r="ER29" s="616">
        <f t="shared" si="61"/>
        <v>0</v>
      </c>
      <c r="ES29" s="616">
        <f t="shared" si="62"/>
        <v>0</v>
      </c>
      <c r="ET29" s="616">
        <f t="shared" si="20"/>
        <v>0</v>
      </c>
      <c r="EU29" s="616">
        <f t="shared" si="21"/>
        <v>0</v>
      </c>
      <c r="EV29" s="616">
        <f t="shared" si="22"/>
        <v>0</v>
      </c>
      <c r="EW29" s="616">
        <f t="shared" si="23"/>
        <v>0</v>
      </c>
      <c r="EX29" s="616">
        <f t="shared" si="24"/>
        <v>0</v>
      </c>
      <c r="EY29" s="616">
        <f t="shared" si="25"/>
        <v>0</v>
      </c>
      <c r="EZ29" s="522">
        <f t="shared" si="26"/>
        <v>0</v>
      </c>
    </row>
    <row r="30" spans="1:156">
      <c r="A30" s="1276" t="s">
        <v>620</v>
      </c>
      <c r="B30" s="1272"/>
      <c r="C30" s="311">
        <v>2.1</v>
      </c>
      <c r="D30" s="277">
        <v>2.1</v>
      </c>
      <c r="E30" s="277">
        <v>2.1</v>
      </c>
      <c r="F30" s="277">
        <v>2.1</v>
      </c>
      <c r="G30" s="277">
        <v>2.1</v>
      </c>
      <c r="H30" s="277">
        <v>2.1</v>
      </c>
      <c r="I30" s="277">
        <v>2.1</v>
      </c>
      <c r="J30" s="312">
        <v>2.1</v>
      </c>
      <c r="K30" s="312">
        <v>2.1</v>
      </c>
      <c r="L30" s="312">
        <v>2.1</v>
      </c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12"/>
      <c r="BH30" s="312"/>
      <c r="BI30" s="312"/>
      <c r="BJ30" s="312"/>
      <c r="BK30" s="312"/>
      <c r="BL30" s="312"/>
      <c r="BM30" s="312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615">
        <f t="shared" si="4"/>
        <v>53.339999999999996</v>
      </c>
      <c r="CC30" s="615">
        <f t="shared" si="4"/>
        <v>53.339999999999996</v>
      </c>
      <c r="CD30" s="615">
        <f t="shared" si="4"/>
        <v>53.339999999999996</v>
      </c>
      <c r="CE30" s="615">
        <f t="shared" si="4"/>
        <v>53.339999999999996</v>
      </c>
      <c r="CF30" s="615">
        <f t="shared" si="4"/>
        <v>53.339999999999996</v>
      </c>
      <c r="CG30" s="615">
        <f t="shared" si="4"/>
        <v>53.339999999999996</v>
      </c>
      <c r="CH30" s="615">
        <f t="shared" si="4"/>
        <v>53.339999999999996</v>
      </c>
      <c r="CI30" s="615">
        <f t="shared" si="4"/>
        <v>53.339999999999996</v>
      </c>
      <c r="CJ30" s="615">
        <f t="shared" si="4"/>
        <v>53.339999999999996</v>
      </c>
      <c r="CK30" s="615">
        <f t="shared" si="4"/>
        <v>53.339999999999996</v>
      </c>
      <c r="CL30" s="615">
        <f t="shared" si="12"/>
        <v>0</v>
      </c>
      <c r="CM30" s="616">
        <f t="shared" si="13"/>
        <v>0</v>
      </c>
      <c r="CN30" s="616">
        <f t="shared" si="63"/>
        <v>0</v>
      </c>
      <c r="CO30" s="616">
        <f t="shared" si="64"/>
        <v>0</v>
      </c>
      <c r="CP30" s="616">
        <f t="shared" si="65"/>
        <v>0</v>
      </c>
      <c r="CQ30" s="616">
        <f t="shared" si="66"/>
        <v>0</v>
      </c>
      <c r="CR30" s="616">
        <f t="shared" si="67"/>
        <v>0</v>
      </c>
      <c r="CS30" s="616">
        <f t="shared" si="68"/>
        <v>0</v>
      </c>
      <c r="CT30" s="616">
        <f t="shared" si="69"/>
        <v>0</v>
      </c>
      <c r="CU30" s="616">
        <f t="shared" si="70"/>
        <v>0</v>
      </c>
      <c r="CV30" s="616">
        <f t="shared" si="71"/>
        <v>0</v>
      </c>
      <c r="CW30" s="616">
        <f t="shared" si="72"/>
        <v>0</v>
      </c>
      <c r="CX30" s="616">
        <f t="shared" si="73"/>
        <v>0</v>
      </c>
      <c r="CY30" s="616">
        <f t="shared" si="74"/>
        <v>0</v>
      </c>
      <c r="CZ30" s="616">
        <f t="shared" si="75"/>
        <v>0</v>
      </c>
      <c r="DA30" s="616">
        <f t="shared" si="76"/>
        <v>0</v>
      </c>
      <c r="DB30" s="616">
        <f t="shared" si="77"/>
        <v>0</v>
      </c>
      <c r="DC30" s="616">
        <f t="shared" si="78"/>
        <v>0</v>
      </c>
      <c r="DD30" s="616">
        <f t="shared" si="79"/>
        <v>0</v>
      </c>
      <c r="DE30" s="616">
        <f t="shared" si="80"/>
        <v>0</v>
      </c>
      <c r="DF30" s="616">
        <f t="shared" si="81"/>
        <v>0</v>
      </c>
      <c r="DG30" s="616">
        <f t="shared" si="82"/>
        <v>0</v>
      </c>
      <c r="DH30" s="616">
        <f t="shared" si="83"/>
        <v>0</v>
      </c>
      <c r="DI30" s="616">
        <f t="shared" si="84"/>
        <v>0</v>
      </c>
      <c r="DJ30" s="616">
        <f t="shared" si="85"/>
        <v>0</v>
      </c>
      <c r="DK30" s="616">
        <f t="shared" si="28"/>
        <v>0</v>
      </c>
      <c r="DL30" s="616">
        <f t="shared" si="29"/>
        <v>0</v>
      </c>
      <c r="DM30" s="616">
        <f t="shared" si="30"/>
        <v>0</v>
      </c>
      <c r="DN30" s="616">
        <f t="shared" si="31"/>
        <v>0</v>
      </c>
      <c r="DO30" s="616">
        <f t="shared" si="32"/>
        <v>0</v>
      </c>
      <c r="DP30" s="616">
        <f t="shared" si="33"/>
        <v>0</v>
      </c>
      <c r="DQ30" s="616">
        <f t="shared" si="34"/>
        <v>0</v>
      </c>
      <c r="DR30" s="616">
        <f t="shared" si="35"/>
        <v>0</v>
      </c>
      <c r="DS30" s="616">
        <f t="shared" si="36"/>
        <v>0</v>
      </c>
      <c r="DT30" s="616">
        <f t="shared" si="37"/>
        <v>0</v>
      </c>
      <c r="DU30" s="616">
        <f t="shared" si="38"/>
        <v>0</v>
      </c>
      <c r="DV30" s="616">
        <f t="shared" si="39"/>
        <v>0</v>
      </c>
      <c r="DW30" s="616">
        <f t="shared" si="40"/>
        <v>0</v>
      </c>
      <c r="DX30" s="616">
        <f t="shared" si="41"/>
        <v>0</v>
      </c>
      <c r="DY30" s="616">
        <f t="shared" si="42"/>
        <v>0</v>
      </c>
      <c r="DZ30" s="616">
        <f t="shared" si="43"/>
        <v>0</v>
      </c>
      <c r="EA30" s="616">
        <f t="shared" si="44"/>
        <v>0</v>
      </c>
      <c r="EB30" s="616">
        <f t="shared" si="45"/>
        <v>0</v>
      </c>
      <c r="EC30" s="616">
        <f t="shared" si="46"/>
        <v>0</v>
      </c>
      <c r="ED30" s="616">
        <f t="shared" si="47"/>
        <v>0</v>
      </c>
      <c r="EE30" s="616">
        <f t="shared" si="48"/>
        <v>0</v>
      </c>
      <c r="EF30" s="616">
        <f t="shared" si="49"/>
        <v>0</v>
      </c>
      <c r="EG30" s="616">
        <f t="shared" si="50"/>
        <v>0</v>
      </c>
      <c r="EH30" s="616">
        <f t="shared" si="51"/>
        <v>0</v>
      </c>
      <c r="EI30" s="616">
        <f t="shared" si="52"/>
        <v>0</v>
      </c>
      <c r="EJ30" s="616">
        <f t="shared" si="53"/>
        <v>0</v>
      </c>
      <c r="EK30" s="616">
        <f t="shared" si="54"/>
        <v>0</v>
      </c>
      <c r="EL30" s="616">
        <f t="shared" si="55"/>
        <v>0</v>
      </c>
      <c r="EM30" s="616">
        <f t="shared" si="56"/>
        <v>0</v>
      </c>
      <c r="EN30" s="616">
        <f t="shared" si="57"/>
        <v>0</v>
      </c>
      <c r="EO30" s="616">
        <f t="shared" si="58"/>
        <v>0</v>
      </c>
      <c r="EP30" s="616">
        <f t="shared" si="59"/>
        <v>0</v>
      </c>
      <c r="EQ30" s="616">
        <f t="shared" si="60"/>
        <v>0</v>
      </c>
      <c r="ER30" s="616">
        <f t="shared" si="61"/>
        <v>0</v>
      </c>
      <c r="ES30" s="616">
        <f t="shared" si="62"/>
        <v>0</v>
      </c>
      <c r="ET30" s="616">
        <f t="shared" si="20"/>
        <v>0</v>
      </c>
      <c r="EU30" s="616">
        <f t="shared" si="21"/>
        <v>0</v>
      </c>
      <c r="EV30" s="616">
        <f t="shared" si="22"/>
        <v>0</v>
      </c>
      <c r="EW30" s="616">
        <f t="shared" si="23"/>
        <v>0</v>
      </c>
      <c r="EX30" s="616">
        <f t="shared" si="24"/>
        <v>0</v>
      </c>
      <c r="EY30" s="616">
        <f t="shared" si="25"/>
        <v>0</v>
      </c>
      <c r="EZ30" s="522">
        <f t="shared" si="26"/>
        <v>0</v>
      </c>
    </row>
    <row r="31" spans="1:156">
      <c r="B31" s="315" t="s">
        <v>261</v>
      </c>
      <c r="C31" s="316">
        <v>63.07</v>
      </c>
      <c r="D31" s="317">
        <v>63</v>
      </c>
      <c r="E31" s="317">
        <v>63.02</v>
      </c>
      <c r="F31" s="317">
        <v>63.03</v>
      </c>
      <c r="G31" s="317">
        <v>63.13</v>
      </c>
      <c r="H31" s="317">
        <v>63.01</v>
      </c>
      <c r="I31" s="317">
        <v>63</v>
      </c>
      <c r="J31" s="318">
        <v>63.1</v>
      </c>
      <c r="K31" s="318">
        <v>63.167000000000002</v>
      </c>
      <c r="L31" s="318">
        <v>63.1</v>
      </c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8"/>
      <c r="AR31" s="318"/>
      <c r="AS31" s="318"/>
      <c r="AT31" s="318"/>
      <c r="AU31" s="318"/>
      <c r="AV31" s="318"/>
      <c r="AW31" s="318"/>
      <c r="AX31" s="318"/>
      <c r="AY31" s="318"/>
      <c r="AZ31" s="318"/>
      <c r="BA31" s="318"/>
      <c r="BB31" s="318"/>
      <c r="BC31" s="318"/>
      <c r="BD31" s="318"/>
      <c r="BE31" s="318"/>
      <c r="BF31" s="318"/>
      <c r="BG31" s="318"/>
      <c r="BH31" s="318"/>
      <c r="BI31" s="318"/>
      <c r="BJ31" s="318"/>
      <c r="BK31" s="318"/>
      <c r="BL31" s="318"/>
      <c r="BM31" s="318"/>
      <c r="BN31" s="318"/>
      <c r="BO31" s="318"/>
      <c r="BP31" s="318"/>
      <c r="BQ31" s="318"/>
      <c r="BR31" s="318"/>
      <c r="BS31" s="318"/>
      <c r="BT31" s="318"/>
      <c r="BU31" s="318"/>
      <c r="BV31" s="318"/>
      <c r="BW31" s="318"/>
      <c r="BX31" s="318"/>
      <c r="BY31" s="318"/>
      <c r="BZ31" s="318"/>
      <c r="CA31" s="318"/>
      <c r="CB31" s="615">
        <f t="shared" ref="CB31:CK32" si="86">C31*25.4</f>
        <v>1601.9779999999998</v>
      </c>
      <c r="CC31" s="615">
        <f t="shared" si="86"/>
        <v>1600.1999999999998</v>
      </c>
      <c r="CD31" s="615">
        <f t="shared" si="86"/>
        <v>1600.7080000000001</v>
      </c>
      <c r="CE31" s="615">
        <f t="shared" si="86"/>
        <v>1600.962</v>
      </c>
      <c r="CF31" s="615">
        <f t="shared" si="86"/>
        <v>1603.502</v>
      </c>
      <c r="CG31" s="615">
        <f t="shared" si="86"/>
        <v>1600.454</v>
      </c>
      <c r="CH31" s="615">
        <f t="shared" si="86"/>
        <v>1600.1999999999998</v>
      </c>
      <c r="CI31" s="615">
        <f t="shared" si="86"/>
        <v>1602.74</v>
      </c>
      <c r="CJ31" s="615">
        <f t="shared" si="86"/>
        <v>1604.4418000000001</v>
      </c>
      <c r="CK31" s="615">
        <f t="shared" si="86"/>
        <v>1602.74</v>
      </c>
      <c r="CL31" s="615">
        <f t="shared" si="12"/>
        <v>0</v>
      </c>
      <c r="CM31" s="616">
        <f t="shared" si="13"/>
        <v>0</v>
      </c>
      <c r="CN31" s="616">
        <f t="shared" si="63"/>
        <v>0</v>
      </c>
      <c r="CO31" s="616">
        <f t="shared" si="64"/>
        <v>0</v>
      </c>
      <c r="CP31" s="616">
        <f t="shared" si="65"/>
        <v>0</v>
      </c>
      <c r="CQ31" s="616">
        <f t="shared" si="66"/>
        <v>0</v>
      </c>
      <c r="CR31" s="616">
        <f t="shared" si="67"/>
        <v>0</v>
      </c>
      <c r="CS31" s="616">
        <f t="shared" si="68"/>
        <v>0</v>
      </c>
      <c r="CT31" s="616">
        <f t="shared" si="69"/>
        <v>0</v>
      </c>
      <c r="CU31" s="616">
        <f t="shared" si="70"/>
        <v>0</v>
      </c>
      <c r="CV31" s="616">
        <f t="shared" si="71"/>
        <v>0</v>
      </c>
      <c r="CW31" s="616">
        <f t="shared" si="72"/>
        <v>0</v>
      </c>
      <c r="CX31" s="616">
        <f t="shared" si="73"/>
        <v>0</v>
      </c>
      <c r="CY31" s="616">
        <f t="shared" si="74"/>
        <v>0</v>
      </c>
      <c r="CZ31" s="616">
        <f t="shared" si="75"/>
        <v>0</v>
      </c>
      <c r="DA31" s="616">
        <f t="shared" si="76"/>
        <v>0</v>
      </c>
      <c r="DB31" s="616">
        <f t="shared" si="77"/>
        <v>0</v>
      </c>
      <c r="DC31" s="616">
        <f t="shared" si="78"/>
        <v>0</v>
      </c>
      <c r="DD31" s="616">
        <f t="shared" si="79"/>
        <v>0</v>
      </c>
      <c r="DE31" s="616">
        <f t="shared" si="80"/>
        <v>0</v>
      </c>
      <c r="DF31" s="616">
        <f t="shared" si="81"/>
        <v>0</v>
      </c>
      <c r="DG31" s="616">
        <f t="shared" si="82"/>
        <v>0</v>
      </c>
      <c r="DH31" s="616">
        <f t="shared" si="83"/>
        <v>0</v>
      </c>
      <c r="DI31" s="616">
        <f t="shared" si="84"/>
        <v>0</v>
      </c>
      <c r="DJ31" s="616">
        <f t="shared" si="85"/>
        <v>0</v>
      </c>
      <c r="DK31" s="616">
        <f t="shared" si="28"/>
        <v>0</v>
      </c>
      <c r="DL31" s="616">
        <f t="shared" si="29"/>
        <v>0</v>
      </c>
      <c r="DM31" s="616">
        <f t="shared" si="30"/>
        <v>0</v>
      </c>
      <c r="DN31" s="616">
        <f t="shared" si="31"/>
        <v>0</v>
      </c>
      <c r="DO31" s="616">
        <f t="shared" si="32"/>
        <v>0</v>
      </c>
      <c r="DP31" s="616">
        <f t="shared" si="33"/>
        <v>0</v>
      </c>
      <c r="DQ31" s="616">
        <f t="shared" si="34"/>
        <v>0</v>
      </c>
      <c r="DR31" s="616">
        <f t="shared" si="35"/>
        <v>0</v>
      </c>
      <c r="DS31" s="616">
        <f t="shared" si="36"/>
        <v>0</v>
      </c>
      <c r="DT31" s="616">
        <f t="shared" si="37"/>
        <v>0</v>
      </c>
      <c r="DU31" s="616">
        <f t="shared" si="38"/>
        <v>0</v>
      </c>
      <c r="DV31" s="616">
        <f t="shared" si="39"/>
        <v>0</v>
      </c>
      <c r="DW31" s="616">
        <f t="shared" si="40"/>
        <v>0</v>
      </c>
      <c r="DX31" s="616">
        <f t="shared" si="41"/>
        <v>0</v>
      </c>
      <c r="DY31" s="616">
        <f t="shared" si="42"/>
        <v>0</v>
      </c>
      <c r="DZ31" s="616">
        <f t="shared" si="43"/>
        <v>0</v>
      </c>
      <c r="EA31" s="616">
        <f t="shared" si="44"/>
        <v>0</v>
      </c>
      <c r="EB31" s="616">
        <f t="shared" si="45"/>
        <v>0</v>
      </c>
      <c r="EC31" s="616">
        <f t="shared" si="46"/>
        <v>0</v>
      </c>
      <c r="ED31" s="616">
        <f t="shared" si="47"/>
        <v>0</v>
      </c>
      <c r="EE31" s="616">
        <f t="shared" si="48"/>
        <v>0</v>
      </c>
      <c r="EF31" s="616">
        <f t="shared" si="49"/>
        <v>0</v>
      </c>
      <c r="EG31" s="616">
        <f t="shared" si="50"/>
        <v>0</v>
      </c>
      <c r="EH31" s="616">
        <f t="shared" si="51"/>
        <v>0</v>
      </c>
      <c r="EI31" s="616">
        <f t="shared" si="52"/>
        <v>0</v>
      </c>
      <c r="EJ31" s="616">
        <f t="shared" si="53"/>
        <v>0</v>
      </c>
      <c r="EK31" s="616">
        <f t="shared" si="54"/>
        <v>0</v>
      </c>
      <c r="EL31" s="616">
        <f t="shared" si="55"/>
        <v>0</v>
      </c>
      <c r="EM31" s="616">
        <f t="shared" si="56"/>
        <v>0</v>
      </c>
      <c r="EN31" s="616">
        <f t="shared" si="57"/>
        <v>0</v>
      </c>
      <c r="EO31" s="616">
        <f t="shared" si="58"/>
        <v>0</v>
      </c>
      <c r="EP31" s="616">
        <f t="shared" si="59"/>
        <v>0</v>
      </c>
      <c r="EQ31" s="616">
        <f t="shared" si="60"/>
        <v>0</v>
      </c>
      <c r="ER31" s="616">
        <f t="shared" si="61"/>
        <v>0</v>
      </c>
      <c r="ES31" s="616">
        <f t="shared" si="62"/>
        <v>0</v>
      </c>
      <c r="ET31" s="616">
        <f t="shared" si="20"/>
        <v>0</v>
      </c>
      <c r="EU31" s="616">
        <f t="shared" ref="EU31:EZ32" si="87">BV31*25.4</f>
        <v>0</v>
      </c>
      <c r="EV31" s="616">
        <f t="shared" si="87"/>
        <v>0</v>
      </c>
      <c r="EW31" s="616">
        <f t="shared" si="87"/>
        <v>0</v>
      </c>
      <c r="EX31" s="616">
        <f t="shared" si="87"/>
        <v>0</v>
      </c>
      <c r="EY31" s="616">
        <f t="shared" si="87"/>
        <v>0</v>
      </c>
      <c r="EZ31" s="522">
        <f t="shared" si="87"/>
        <v>0</v>
      </c>
    </row>
    <row r="32" spans="1:156" ht="13" thickBot="1">
      <c r="A32" s="1277" t="s">
        <v>624</v>
      </c>
      <c r="B32" s="1278"/>
      <c r="C32" s="352">
        <v>24.2</v>
      </c>
      <c r="D32" s="278">
        <v>24.4</v>
      </c>
      <c r="E32" s="278">
        <v>24.3</v>
      </c>
      <c r="F32" s="278">
        <v>24.2</v>
      </c>
      <c r="G32" s="357">
        <v>24.5</v>
      </c>
      <c r="H32" s="278">
        <v>24.4</v>
      </c>
      <c r="I32" s="278">
        <v>24.3</v>
      </c>
      <c r="J32" s="278">
        <v>24.3</v>
      </c>
      <c r="K32" s="353">
        <v>24.4</v>
      </c>
      <c r="L32" s="353">
        <v>24.4</v>
      </c>
      <c r="M32" s="353"/>
      <c r="N32" s="353"/>
      <c r="O32" s="353"/>
      <c r="P32" s="353"/>
      <c r="Q32" s="353"/>
      <c r="R32" s="353"/>
      <c r="S32" s="353"/>
      <c r="T32" s="353"/>
      <c r="U32" s="353"/>
      <c r="V32" s="353"/>
      <c r="W32" s="353"/>
      <c r="X32" s="353"/>
      <c r="Y32" s="353"/>
      <c r="Z32" s="353"/>
      <c r="AA32" s="353"/>
      <c r="AB32" s="353"/>
      <c r="AC32" s="353"/>
      <c r="AD32" s="353"/>
      <c r="AE32" s="353"/>
      <c r="AF32" s="353"/>
      <c r="AG32" s="353"/>
      <c r="AH32" s="353"/>
      <c r="AI32" s="353"/>
      <c r="AJ32" s="353"/>
      <c r="AK32" s="353"/>
      <c r="AL32" s="353"/>
      <c r="AM32" s="353"/>
      <c r="AN32" s="353"/>
      <c r="AO32" s="353"/>
      <c r="AP32" s="353"/>
      <c r="AQ32" s="353"/>
      <c r="AR32" s="353"/>
      <c r="AS32" s="353"/>
      <c r="AT32" s="353"/>
      <c r="AU32" s="353"/>
      <c r="AV32" s="353"/>
      <c r="AW32" s="353"/>
      <c r="AX32" s="353"/>
      <c r="AY32" s="353"/>
      <c r="AZ32" s="353"/>
      <c r="BA32" s="353"/>
      <c r="BB32" s="353"/>
      <c r="BC32" s="353"/>
      <c r="BD32" s="353"/>
      <c r="BE32" s="353"/>
      <c r="BF32" s="353"/>
      <c r="BG32" s="353"/>
      <c r="BH32" s="353"/>
      <c r="BI32" s="353"/>
      <c r="BJ32" s="353"/>
      <c r="BK32" s="353"/>
      <c r="BL32" s="353"/>
      <c r="BM32" s="353"/>
      <c r="BN32" s="353"/>
      <c r="BO32" s="353"/>
      <c r="BP32" s="353"/>
      <c r="BQ32" s="353"/>
      <c r="BR32" s="353"/>
      <c r="BS32" s="353"/>
      <c r="BT32" s="353"/>
      <c r="BU32" s="353"/>
      <c r="BV32" s="353"/>
      <c r="BW32" s="353"/>
      <c r="BX32" s="353"/>
      <c r="BY32" s="353"/>
      <c r="BZ32" s="353"/>
      <c r="CA32" s="353"/>
      <c r="CB32" s="617">
        <f t="shared" si="86"/>
        <v>614.67999999999995</v>
      </c>
      <c r="CC32" s="617">
        <f t="shared" si="86"/>
        <v>619.75999999999988</v>
      </c>
      <c r="CD32" s="617">
        <f t="shared" si="86"/>
        <v>617.22</v>
      </c>
      <c r="CE32" s="617">
        <f t="shared" si="86"/>
        <v>614.67999999999995</v>
      </c>
      <c r="CF32" s="617">
        <f t="shared" si="86"/>
        <v>622.29999999999995</v>
      </c>
      <c r="CG32" s="617">
        <f t="shared" si="86"/>
        <v>619.75999999999988</v>
      </c>
      <c r="CH32" s="617">
        <f t="shared" si="86"/>
        <v>617.22</v>
      </c>
      <c r="CI32" s="617">
        <f t="shared" si="86"/>
        <v>617.22</v>
      </c>
      <c r="CJ32" s="617">
        <f t="shared" si="86"/>
        <v>619.75999999999988</v>
      </c>
      <c r="CK32" s="617">
        <f t="shared" si="86"/>
        <v>619.75999999999988</v>
      </c>
      <c r="CL32" s="617">
        <f t="shared" si="12"/>
        <v>0</v>
      </c>
      <c r="CM32" s="618">
        <f t="shared" si="13"/>
        <v>0</v>
      </c>
      <c r="CN32" s="618">
        <f t="shared" si="63"/>
        <v>0</v>
      </c>
      <c r="CO32" s="618">
        <f t="shared" si="64"/>
        <v>0</v>
      </c>
      <c r="CP32" s="618">
        <f t="shared" si="65"/>
        <v>0</v>
      </c>
      <c r="CQ32" s="618">
        <f t="shared" si="66"/>
        <v>0</v>
      </c>
      <c r="CR32" s="618">
        <f t="shared" si="67"/>
        <v>0</v>
      </c>
      <c r="CS32" s="618">
        <f t="shared" si="68"/>
        <v>0</v>
      </c>
      <c r="CT32" s="618">
        <f t="shared" si="69"/>
        <v>0</v>
      </c>
      <c r="CU32" s="618">
        <f t="shared" si="70"/>
        <v>0</v>
      </c>
      <c r="CV32" s="618">
        <f t="shared" si="71"/>
        <v>0</v>
      </c>
      <c r="CW32" s="618">
        <f t="shared" si="72"/>
        <v>0</v>
      </c>
      <c r="CX32" s="618">
        <f t="shared" si="73"/>
        <v>0</v>
      </c>
      <c r="CY32" s="618">
        <f t="shared" si="74"/>
        <v>0</v>
      </c>
      <c r="CZ32" s="618">
        <f t="shared" si="75"/>
        <v>0</v>
      </c>
      <c r="DA32" s="618">
        <f t="shared" si="76"/>
        <v>0</v>
      </c>
      <c r="DB32" s="618">
        <f t="shared" si="77"/>
        <v>0</v>
      </c>
      <c r="DC32" s="618">
        <f t="shared" si="78"/>
        <v>0</v>
      </c>
      <c r="DD32" s="618">
        <f t="shared" si="79"/>
        <v>0</v>
      </c>
      <c r="DE32" s="618">
        <f t="shared" si="80"/>
        <v>0</v>
      </c>
      <c r="DF32" s="618">
        <f t="shared" si="81"/>
        <v>0</v>
      </c>
      <c r="DG32" s="618">
        <f t="shared" si="82"/>
        <v>0</v>
      </c>
      <c r="DH32" s="618">
        <f t="shared" si="83"/>
        <v>0</v>
      </c>
      <c r="DI32" s="618">
        <f t="shared" si="84"/>
        <v>0</v>
      </c>
      <c r="DJ32" s="618">
        <f t="shared" si="85"/>
        <v>0</v>
      </c>
      <c r="DK32" s="618">
        <f t="shared" si="28"/>
        <v>0</v>
      </c>
      <c r="DL32" s="618">
        <f t="shared" si="29"/>
        <v>0</v>
      </c>
      <c r="DM32" s="618">
        <f t="shared" si="30"/>
        <v>0</v>
      </c>
      <c r="DN32" s="618">
        <f t="shared" si="31"/>
        <v>0</v>
      </c>
      <c r="DO32" s="618">
        <f t="shared" si="32"/>
        <v>0</v>
      </c>
      <c r="DP32" s="618">
        <f t="shared" si="33"/>
        <v>0</v>
      </c>
      <c r="DQ32" s="618">
        <f t="shared" si="34"/>
        <v>0</v>
      </c>
      <c r="DR32" s="618">
        <f t="shared" si="35"/>
        <v>0</v>
      </c>
      <c r="DS32" s="618">
        <f t="shared" si="36"/>
        <v>0</v>
      </c>
      <c r="DT32" s="618">
        <f t="shared" si="37"/>
        <v>0</v>
      </c>
      <c r="DU32" s="618">
        <f t="shared" si="38"/>
        <v>0</v>
      </c>
      <c r="DV32" s="618">
        <f t="shared" si="39"/>
        <v>0</v>
      </c>
      <c r="DW32" s="618">
        <f t="shared" si="40"/>
        <v>0</v>
      </c>
      <c r="DX32" s="618">
        <f t="shared" si="41"/>
        <v>0</v>
      </c>
      <c r="DY32" s="618">
        <f t="shared" si="42"/>
        <v>0</v>
      </c>
      <c r="DZ32" s="618">
        <f t="shared" si="43"/>
        <v>0</v>
      </c>
      <c r="EA32" s="618">
        <f t="shared" si="44"/>
        <v>0</v>
      </c>
      <c r="EB32" s="618">
        <f t="shared" si="45"/>
        <v>0</v>
      </c>
      <c r="EC32" s="618">
        <f t="shared" si="46"/>
        <v>0</v>
      </c>
      <c r="ED32" s="618">
        <f t="shared" si="47"/>
        <v>0</v>
      </c>
      <c r="EE32" s="618">
        <f t="shared" si="48"/>
        <v>0</v>
      </c>
      <c r="EF32" s="618">
        <f t="shared" si="49"/>
        <v>0</v>
      </c>
      <c r="EG32" s="618">
        <f t="shared" si="50"/>
        <v>0</v>
      </c>
      <c r="EH32" s="618">
        <f t="shared" si="51"/>
        <v>0</v>
      </c>
      <c r="EI32" s="618">
        <f t="shared" si="52"/>
        <v>0</v>
      </c>
      <c r="EJ32" s="618">
        <f t="shared" si="53"/>
        <v>0</v>
      </c>
      <c r="EK32" s="618">
        <f t="shared" si="54"/>
        <v>0</v>
      </c>
      <c r="EL32" s="618">
        <f t="shared" si="55"/>
        <v>0</v>
      </c>
      <c r="EM32" s="618">
        <f t="shared" si="56"/>
        <v>0</v>
      </c>
      <c r="EN32" s="618">
        <f t="shared" si="57"/>
        <v>0</v>
      </c>
      <c r="EO32" s="618">
        <f t="shared" si="58"/>
        <v>0</v>
      </c>
      <c r="EP32" s="618">
        <f t="shared" si="59"/>
        <v>0</v>
      </c>
      <c r="EQ32" s="618">
        <f t="shared" si="60"/>
        <v>0</v>
      </c>
      <c r="ER32" s="618">
        <f t="shared" si="61"/>
        <v>0</v>
      </c>
      <c r="ES32" s="618">
        <f t="shared" si="62"/>
        <v>0</v>
      </c>
      <c r="ET32" s="618">
        <f t="shared" si="20"/>
        <v>0</v>
      </c>
      <c r="EU32" s="618">
        <f t="shared" si="87"/>
        <v>0</v>
      </c>
      <c r="EV32" s="618">
        <f t="shared" si="87"/>
        <v>0</v>
      </c>
      <c r="EW32" s="618">
        <f t="shared" si="87"/>
        <v>0</v>
      </c>
      <c r="EX32" s="618">
        <f t="shared" si="87"/>
        <v>0</v>
      </c>
      <c r="EY32" s="618">
        <f t="shared" si="87"/>
        <v>0</v>
      </c>
      <c r="EZ32" s="619">
        <f t="shared" si="87"/>
        <v>0</v>
      </c>
    </row>
    <row r="33" spans="1:156" ht="13" thickBot="1">
      <c r="A33" s="1279"/>
      <c r="B33" s="1280"/>
      <c r="C33" s="25"/>
      <c r="D33" s="26"/>
      <c r="E33" s="328"/>
      <c r="F33" s="26"/>
      <c r="G33" s="26"/>
      <c r="H33" s="26"/>
      <c r="I33" s="26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  <c r="BP33" s="180"/>
      <c r="BQ33" s="180"/>
      <c r="BR33" s="180"/>
      <c r="BS33" s="180"/>
      <c r="BT33" s="180"/>
      <c r="BU33" s="180"/>
      <c r="BV33" s="180"/>
      <c r="BW33" s="180"/>
      <c r="BX33" s="180"/>
      <c r="BY33" s="180"/>
      <c r="BZ33" s="180"/>
      <c r="CA33" s="180"/>
      <c r="CB33" s="601"/>
      <c r="CC33" s="601"/>
      <c r="CD33" s="601"/>
      <c r="CE33" s="601"/>
      <c r="CF33" s="601"/>
      <c r="CG33" s="601"/>
      <c r="CH33" s="601"/>
      <c r="CI33" s="601"/>
      <c r="CJ33" s="601"/>
      <c r="CK33" s="601"/>
      <c r="CL33" s="601"/>
      <c r="CM33" s="523"/>
      <c r="CN33" s="523"/>
      <c r="CO33" s="523"/>
      <c r="CP33" s="523"/>
      <c r="CQ33" s="523"/>
      <c r="CR33" s="523"/>
      <c r="CS33" s="523"/>
      <c r="CT33" s="523"/>
      <c r="CU33" s="523"/>
      <c r="CV33" s="523"/>
      <c r="CW33" s="523"/>
      <c r="CX33" s="523"/>
      <c r="CY33" s="523"/>
      <c r="CZ33" s="523"/>
      <c r="DA33" s="523"/>
      <c r="DB33" s="523"/>
      <c r="DC33" s="523"/>
      <c r="DD33" s="523"/>
      <c r="DE33" s="523"/>
      <c r="DF33" s="523"/>
      <c r="DG33" s="523"/>
      <c r="DH33" s="523"/>
      <c r="DI33" s="523"/>
      <c r="DJ33" s="523"/>
      <c r="DK33" s="523"/>
      <c r="DL33" s="523"/>
      <c r="DM33" s="523"/>
      <c r="DN33" s="523"/>
      <c r="DO33" s="523"/>
      <c r="DP33" s="523"/>
      <c r="DQ33" s="523"/>
      <c r="DR33" s="523"/>
      <c r="DS33" s="523"/>
      <c r="DT33" s="523"/>
      <c r="DU33" s="523"/>
      <c r="DV33" s="523"/>
      <c r="DW33" s="523"/>
      <c r="DX33" s="523"/>
      <c r="DY33" s="523"/>
      <c r="DZ33" s="523"/>
      <c r="EA33" s="523"/>
      <c r="EB33" s="523"/>
      <c r="EC33" s="523"/>
      <c r="ED33" s="523"/>
      <c r="EE33" s="523"/>
      <c r="EF33" s="523"/>
      <c r="EG33" s="523"/>
      <c r="EH33" s="523"/>
      <c r="EI33" s="523"/>
      <c r="EJ33" s="523"/>
      <c r="EK33" s="523"/>
      <c r="EL33" s="523"/>
      <c r="EM33" s="523"/>
      <c r="EN33" s="523"/>
      <c r="EO33" s="523"/>
      <c r="EP33" s="523"/>
      <c r="EQ33" s="523"/>
      <c r="ER33" s="523"/>
      <c r="ES33" s="523"/>
      <c r="ET33" s="523"/>
      <c r="EU33" s="523"/>
      <c r="EV33" s="523"/>
      <c r="EW33" s="523"/>
      <c r="EX33" s="523"/>
      <c r="EY33" s="523"/>
      <c r="EZ33" s="494"/>
    </row>
    <row r="34" spans="1:156">
      <c r="A34" s="1281" t="s">
        <v>623</v>
      </c>
      <c r="B34" s="1282"/>
      <c r="C34" s="47">
        <f t="shared" ref="C34:BN34" si="88">ABS(C28-AVERAGE(C29,C31))</f>
        <v>57.410000000000004</v>
      </c>
      <c r="D34" s="47">
        <f t="shared" si="88"/>
        <v>55.685000000000002</v>
      </c>
      <c r="E34" s="47">
        <f t="shared" si="88"/>
        <v>57.734999999999999</v>
      </c>
      <c r="F34" s="47">
        <f t="shared" si="88"/>
        <v>57.665000000000006</v>
      </c>
      <c r="G34" s="47">
        <f t="shared" si="88"/>
        <v>57.36</v>
      </c>
      <c r="H34" s="47">
        <f t="shared" si="88"/>
        <v>56.745000000000005</v>
      </c>
      <c r="I34" s="47">
        <f t="shared" si="88"/>
        <v>57.03</v>
      </c>
      <c r="J34" s="47">
        <f t="shared" si="88"/>
        <v>58.690000000000005</v>
      </c>
      <c r="K34" s="47">
        <f t="shared" si="88"/>
        <v>55.833500000000001</v>
      </c>
      <c r="L34" s="47">
        <f t="shared" si="88"/>
        <v>56.32</v>
      </c>
      <c r="M34" s="47" t="e">
        <f t="shared" si="88"/>
        <v>#DIV/0!</v>
      </c>
      <c r="N34" s="47" t="e">
        <f t="shared" si="88"/>
        <v>#DIV/0!</v>
      </c>
      <c r="O34" s="47" t="e">
        <f t="shared" si="88"/>
        <v>#DIV/0!</v>
      </c>
      <c r="P34" s="47" t="e">
        <f t="shared" si="88"/>
        <v>#DIV/0!</v>
      </c>
      <c r="Q34" s="47" t="e">
        <f t="shared" si="88"/>
        <v>#DIV/0!</v>
      </c>
      <c r="R34" s="47" t="e">
        <f t="shared" si="88"/>
        <v>#DIV/0!</v>
      </c>
      <c r="S34" s="47" t="e">
        <f t="shared" si="88"/>
        <v>#DIV/0!</v>
      </c>
      <c r="T34" s="47" t="e">
        <f t="shared" si="88"/>
        <v>#DIV/0!</v>
      </c>
      <c r="U34" s="47" t="e">
        <f t="shared" si="88"/>
        <v>#DIV/0!</v>
      </c>
      <c r="V34" s="47" t="e">
        <f t="shared" si="88"/>
        <v>#DIV/0!</v>
      </c>
      <c r="W34" s="47" t="e">
        <f t="shared" si="88"/>
        <v>#DIV/0!</v>
      </c>
      <c r="X34" s="47" t="e">
        <f t="shared" si="88"/>
        <v>#DIV/0!</v>
      </c>
      <c r="Y34" s="47" t="e">
        <f t="shared" si="88"/>
        <v>#DIV/0!</v>
      </c>
      <c r="Z34" s="47" t="e">
        <f t="shared" si="88"/>
        <v>#DIV/0!</v>
      </c>
      <c r="AA34" s="47" t="e">
        <f t="shared" si="88"/>
        <v>#DIV/0!</v>
      </c>
      <c r="AB34" s="47" t="e">
        <f t="shared" si="88"/>
        <v>#DIV/0!</v>
      </c>
      <c r="AC34" s="47" t="e">
        <f t="shared" si="88"/>
        <v>#DIV/0!</v>
      </c>
      <c r="AD34" s="47" t="e">
        <f t="shared" si="88"/>
        <v>#DIV/0!</v>
      </c>
      <c r="AE34" s="47" t="e">
        <f t="shared" si="88"/>
        <v>#DIV/0!</v>
      </c>
      <c r="AF34" s="47" t="e">
        <f t="shared" si="88"/>
        <v>#DIV/0!</v>
      </c>
      <c r="AG34" s="47" t="e">
        <f t="shared" si="88"/>
        <v>#DIV/0!</v>
      </c>
      <c r="AH34" s="47" t="e">
        <f t="shared" si="88"/>
        <v>#DIV/0!</v>
      </c>
      <c r="AI34" s="47" t="e">
        <f t="shared" si="88"/>
        <v>#DIV/0!</v>
      </c>
      <c r="AJ34" s="47" t="e">
        <f t="shared" si="88"/>
        <v>#DIV/0!</v>
      </c>
      <c r="AK34" s="47" t="e">
        <f t="shared" si="88"/>
        <v>#DIV/0!</v>
      </c>
      <c r="AL34" s="47" t="e">
        <f t="shared" si="88"/>
        <v>#DIV/0!</v>
      </c>
      <c r="AM34" s="47" t="e">
        <f t="shared" si="88"/>
        <v>#DIV/0!</v>
      </c>
      <c r="AN34" s="47" t="e">
        <f t="shared" si="88"/>
        <v>#DIV/0!</v>
      </c>
      <c r="AO34" s="47" t="e">
        <f t="shared" si="88"/>
        <v>#DIV/0!</v>
      </c>
      <c r="AP34" s="47" t="e">
        <f t="shared" si="88"/>
        <v>#DIV/0!</v>
      </c>
      <c r="AQ34" s="47" t="e">
        <f t="shared" si="88"/>
        <v>#DIV/0!</v>
      </c>
      <c r="AR34" s="47" t="e">
        <f t="shared" si="88"/>
        <v>#DIV/0!</v>
      </c>
      <c r="AS34" s="47" t="e">
        <f t="shared" si="88"/>
        <v>#DIV/0!</v>
      </c>
      <c r="AT34" s="47" t="e">
        <f t="shared" si="88"/>
        <v>#DIV/0!</v>
      </c>
      <c r="AU34" s="47" t="e">
        <f t="shared" si="88"/>
        <v>#DIV/0!</v>
      </c>
      <c r="AV34" s="47" t="e">
        <f t="shared" si="88"/>
        <v>#DIV/0!</v>
      </c>
      <c r="AW34" s="47" t="e">
        <f t="shared" si="88"/>
        <v>#DIV/0!</v>
      </c>
      <c r="AX34" s="47" t="e">
        <f t="shared" si="88"/>
        <v>#DIV/0!</v>
      </c>
      <c r="AY34" s="47" t="e">
        <f t="shared" si="88"/>
        <v>#DIV/0!</v>
      </c>
      <c r="AZ34" s="47" t="e">
        <f t="shared" si="88"/>
        <v>#DIV/0!</v>
      </c>
      <c r="BA34" s="47" t="e">
        <f t="shared" si="88"/>
        <v>#DIV/0!</v>
      </c>
      <c r="BB34" s="47" t="e">
        <f t="shared" si="88"/>
        <v>#DIV/0!</v>
      </c>
      <c r="BC34" s="47" t="e">
        <f t="shared" si="88"/>
        <v>#DIV/0!</v>
      </c>
      <c r="BD34" s="47" t="e">
        <f t="shared" si="88"/>
        <v>#DIV/0!</v>
      </c>
      <c r="BE34" s="47" t="e">
        <f t="shared" si="88"/>
        <v>#DIV/0!</v>
      </c>
      <c r="BF34" s="47" t="e">
        <f t="shared" si="88"/>
        <v>#DIV/0!</v>
      </c>
      <c r="BG34" s="47" t="e">
        <f t="shared" si="88"/>
        <v>#DIV/0!</v>
      </c>
      <c r="BH34" s="47" t="e">
        <f t="shared" si="88"/>
        <v>#DIV/0!</v>
      </c>
      <c r="BI34" s="47" t="e">
        <f t="shared" si="88"/>
        <v>#DIV/0!</v>
      </c>
      <c r="BJ34" s="47" t="e">
        <f t="shared" si="88"/>
        <v>#DIV/0!</v>
      </c>
      <c r="BK34" s="47" t="e">
        <f t="shared" si="88"/>
        <v>#DIV/0!</v>
      </c>
      <c r="BL34" s="47" t="e">
        <f t="shared" si="88"/>
        <v>#DIV/0!</v>
      </c>
      <c r="BM34" s="47" t="e">
        <f t="shared" si="88"/>
        <v>#DIV/0!</v>
      </c>
      <c r="BN34" s="47" t="e">
        <f t="shared" si="88"/>
        <v>#DIV/0!</v>
      </c>
      <c r="BO34" s="47" t="e">
        <f t="shared" ref="BO34:CK34" si="89">ABS(BO28-AVERAGE(BO29,BO31))</f>
        <v>#DIV/0!</v>
      </c>
      <c r="BP34" s="47" t="e">
        <f t="shared" si="89"/>
        <v>#DIV/0!</v>
      </c>
      <c r="BQ34" s="47" t="e">
        <f t="shared" si="89"/>
        <v>#DIV/0!</v>
      </c>
      <c r="BR34" s="47" t="e">
        <f t="shared" si="89"/>
        <v>#DIV/0!</v>
      </c>
      <c r="BS34" s="47" t="e">
        <f t="shared" si="89"/>
        <v>#DIV/0!</v>
      </c>
      <c r="BT34" s="47" t="e">
        <f t="shared" si="89"/>
        <v>#DIV/0!</v>
      </c>
      <c r="BU34" s="47" t="e">
        <f t="shared" si="89"/>
        <v>#DIV/0!</v>
      </c>
      <c r="BV34" s="47" t="e">
        <f t="shared" si="89"/>
        <v>#DIV/0!</v>
      </c>
      <c r="BW34" s="47" t="e">
        <f t="shared" si="89"/>
        <v>#DIV/0!</v>
      </c>
      <c r="BX34" s="47" t="e">
        <f t="shared" si="89"/>
        <v>#DIV/0!</v>
      </c>
      <c r="BY34" s="47" t="e">
        <f t="shared" si="89"/>
        <v>#DIV/0!</v>
      </c>
      <c r="BZ34" s="47" t="e">
        <f t="shared" si="89"/>
        <v>#DIV/0!</v>
      </c>
      <c r="CA34" s="331" t="e">
        <f t="shared" si="89"/>
        <v>#DIV/0!</v>
      </c>
      <c r="CB34" s="496">
        <f t="shared" si="89"/>
        <v>1458.2139999999999</v>
      </c>
      <c r="CC34" s="496">
        <f t="shared" si="89"/>
        <v>1414.3989999999999</v>
      </c>
      <c r="CD34" s="496">
        <f t="shared" si="89"/>
        <v>1466.4689999999998</v>
      </c>
      <c r="CE34" s="496">
        <f t="shared" si="89"/>
        <v>1464.691</v>
      </c>
      <c r="CF34" s="496">
        <f t="shared" si="89"/>
        <v>1456.9439999999997</v>
      </c>
      <c r="CG34" s="496">
        <f t="shared" si="89"/>
        <v>1441.3230000000001</v>
      </c>
      <c r="CH34" s="496">
        <f t="shared" si="89"/>
        <v>1448.5619999999999</v>
      </c>
      <c r="CI34" s="496">
        <f t="shared" si="89"/>
        <v>1490.7260000000001</v>
      </c>
      <c r="CJ34" s="496">
        <f t="shared" si="89"/>
        <v>1418.1709000000001</v>
      </c>
      <c r="CK34" s="496">
        <f t="shared" si="89"/>
        <v>1430.528</v>
      </c>
      <c r="CL34" s="496">
        <f>ABS(CL28-AVERAGE(CL29,CL31))</f>
        <v>0</v>
      </c>
      <c r="CM34" s="496">
        <f>ABS(CM28-AVERAGE(CM29,CM31))</f>
        <v>0</v>
      </c>
      <c r="CN34" s="496">
        <f t="shared" ref="CN34:ET34" si="90">ABS(CN28-AVERAGE(CN29,CN31))</f>
        <v>0</v>
      </c>
      <c r="CO34" s="496">
        <f t="shared" si="90"/>
        <v>0</v>
      </c>
      <c r="CP34" s="496">
        <f t="shared" si="90"/>
        <v>0</v>
      </c>
      <c r="CQ34" s="496">
        <f t="shared" si="90"/>
        <v>0</v>
      </c>
      <c r="CR34" s="496">
        <f t="shared" si="90"/>
        <v>0</v>
      </c>
      <c r="CS34" s="496">
        <f t="shared" si="90"/>
        <v>0</v>
      </c>
      <c r="CT34" s="496">
        <f t="shared" si="90"/>
        <v>0</v>
      </c>
      <c r="CU34" s="496">
        <f t="shared" si="90"/>
        <v>0</v>
      </c>
      <c r="CV34" s="496">
        <f t="shared" si="90"/>
        <v>0</v>
      </c>
      <c r="CW34" s="496">
        <f t="shared" si="90"/>
        <v>0</v>
      </c>
      <c r="CX34" s="496">
        <f t="shared" si="90"/>
        <v>0</v>
      </c>
      <c r="CY34" s="496">
        <f t="shared" si="90"/>
        <v>0</v>
      </c>
      <c r="CZ34" s="496">
        <f t="shared" si="90"/>
        <v>0</v>
      </c>
      <c r="DA34" s="496">
        <f t="shared" si="90"/>
        <v>0</v>
      </c>
      <c r="DB34" s="496">
        <f t="shared" si="90"/>
        <v>0</v>
      </c>
      <c r="DC34" s="496">
        <f t="shared" si="90"/>
        <v>0</v>
      </c>
      <c r="DD34" s="496">
        <f t="shared" si="90"/>
        <v>0</v>
      </c>
      <c r="DE34" s="496">
        <f t="shared" si="90"/>
        <v>0</v>
      </c>
      <c r="DF34" s="496">
        <f t="shared" si="90"/>
        <v>0</v>
      </c>
      <c r="DG34" s="496">
        <f t="shared" si="90"/>
        <v>0</v>
      </c>
      <c r="DH34" s="496">
        <f t="shared" si="90"/>
        <v>0</v>
      </c>
      <c r="DI34" s="496">
        <f t="shared" si="90"/>
        <v>0</v>
      </c>
      <c r="DJ34" s="496">
        <f t="shared" si="90"/>
        <v>0</v>
      </c>
      <c r="DK34" s="496">
        <f t="shared" si="90"/>
        <v>0</v>
      </c>
      <c r="DL34" s="496">
        <f t="shared" si="90"/>
        <v>0</v>
      </c>
      <c r="DM34" s="496">
        <f t="shared" si="90"/>
        <v>0</v>
      </c>
      <c r="DN34" s="496">
        <f t="shared" si="90"/>
        <v>0</v>
      </c>
      <c r="DO34" s="496">
        <f t="shared" si="90"/>
        <v>0</v>
      </c>
      <c r="DP34" s="496">
        <f t="shared" si="90"/>
        <v>0</v>
      </c>
      <c r="DQ34" s="496">
        <f t="shared" si="90"/>
        <v>0</v>
      </c>
      <c r="DR34" s="496">
        <f t="shared" si="90"/>
        <v>0</v>
      </c>
      <c r="DS34" s="496">
        <f t="shared" si="90"/>
        <v>0</v>
      </c>
      <c r="DT34" s="496">
        <f t="shared" si="90"/>
        <v>0</v>
      </c>
      <c r="DU34" s="496">
        <f t="shared" si="90"/>
        <v>0</v>
      </c>
      <c r="DV34" s="496">
        <f t="shared" si="90"/>
        <v>0</v>
      </c>
      <c r="DW34" s="496">
        <f t="shared" si="90"/>
        <v>0</v>
      </c>
      <c r="DX34" s="496">
        <f t="shared" si="90"/>
        <v>0</v>
      </c>
      <c r="DY34" s="496">
        <f t="shared" si="90"/>
        <v>0</v>
      </c>
      <c r="DZ34" s="496">
        <f t="shared" si="90"/>
        <v>0</v>
      </c>
      <c r="EA34" s="496">
        <f t="shared" si="90"/>
        <v>0</v>
      </c>
      <c r="EB34" s="496">
        <f t="shared" si="90"/>
        <v>0</v>
      </c>
      <c r="EC34" s="496">
        <f t="shared" si="90"/>
        <v>0</v>
      </c>
      <c r="ED34" s="496">
        <f t="shared" si="90"/>
        <v>0</v>
      </c>
      <c r="EE34" s="496">
        <f t="shared" si="90"/>
        <v>0</v>
      </c>
      <c r="EF34" s="496">
        <f t="shared" si="90"/>
        <v>0</v>
      </c>
      <c r="EG34" s="496">
        <f t="shared" si="90"/>
        <v>0</v>
      </c>
      <c r="EH34" s="496">
        <f t="shared" si="90"/>
        <v>0</v>
      </c>
      <c r="EI34" s="496">
        <f t="shared" si="90"/>
        <v>0</v>
      </c>
      <c r="EJ34" s="496">
        <f t="shared" si="90"/>
        <v>0</v>
      </c>
      <c r="EK34" s="496">
        <f t="shared" si="90"/>
        <v>0</v>
      </c>
      <c r="EL34" s="496">
        <f t="shared" si="90"/>
        <v>0</v>
      </c>
      <c r="EM34" s="496">
        <f t="shared" si="90"/>
        <v>0</v>
      </c>
      <c r="EN34" s="496">
        <f t="shared" si="90"/>
        <v>0</v>
      </c>
      <c r="EO34" s="496">
        <f t="shared" si="90"/>
        <v>0</v>
      </c>
      <c r="EP34" s="496">
        <f t="shared" si="90"/>
        <v>0</v>
      </c>
      <c r="EQ34" s="496">
        <f t="shared" si="90"/>
        <v>0</v>
      </c>
      <c r="ER34" s="496">
        <f t="shared" si="90"/>
        <v>0</v>
      </c>
      <c r="ES34" s="496">
        <f t="shared" si="90"/>
        <v>0</v>
      </c>
      <c r="ET34" s="496">
        <f t="shared" si="90"/>
        <v>0</v>
      </c>
      <c r="EU34" s="496">
        <f t="shared" ref="EU34:EZ34" si="91">ABS(EU28-AVERAGE(EU29,EU31))</f>
        <v>0</v>
      </c>
      <c r="EV34" s="496">
        <f t="shared" si="91"/>
        <v>0</v>
      </c>
      <c r="EW34" s="496">
        <f t="shared" si="91"/>
        <v>0</v>
      </c>
      <c r="EX34" s="496">
        <f t="shared" si="91"/>
        <v>0</v>
      </c>
      <c r="EY34" s="496">
        <f t="shared" si="91"/>
        <v>0</v>
      </c>
      <c r="EZ34" s="524">
        <f t="shared" si="91"/>
        <v>0</v>
      </c>
    </row>
    <row r="35" spans="1:156">
      <c r="A35" s="1276" t="s">
        <v>460</v>
      </c>
      <c r="B35" s="1283"/>
      <c r="C35" s="50">
        <f t="shared" ref="C35:BN35" si="92">C28-C30</f>
        <v>3.61</v>
      </c>
      <c r="D35" s="50">
        <f t="shared" si="92"/>
        <v>5.2899999999999991</v>
      </c>
      <c r="E35" s="50">
        <f t="shared" si="92"/>
        <v>3.11</v>
      </c>
      <c r="F35" s="50">
        <f t="shared" si="92"/>
        <v>3.31</v>
      </c>
      <c r="G35" s="50">
        <f t="shared" si="92"/>
        <v>3.8800000000000003</v>
      </c>
      <c r="H35" s="50">
        <f t="shared" si="92"/>
        <v>4.3699999999999992</v>
      </c>
      <c r="I35" s="50">
        <f t="shared" si="92"/>
        <v>3.9199999999999995</v>
      </c>
      <c r="J35" s="50">
        <f t="shared" si="92"/>
        <v>2.3299999999999996</v>
      </c>
      <c r="K35" s="50">
        <f t="shared" si="92"/>
        <v>5.3800000000000008</v>
      </c>
      <c r="L35" s="50">
        <f t="shared" si="92"/>
        <v>4.68</v>
      </c>
      <c r="M35" s="50">
        <f t="shared" si="92"/>
        <v>0</v>
      </c>
      <c r="N35" s="50">
        <f t="shared" si="92"/>
        <v>0</v>
      </c>
      <c r="O35" s="50">
        <f t="shared" si="92"/>
        <v>0</v>
      </c>
      <c r="P35" s="50">
        <f t="shared" si="92"/>
        <v>0</v>
      </c>
      <c r="Q35" s="50">
        <f t="shared" si="92"/>
        <v>0</v>
      </c>
      <c r="R35" s="50">
        <f t="shared" si="92"/>
        <v>0</v>
      </c>
      <c r="S35" s="50">
        <f t="shared" si="92"/>
        <v>0</v>
      </c>
      <c r="T35" s="50">
        <f t="shared" si="92"/>
        <v>0</v>
      </c>
      <c r="U35" s="50">
        <f t="shared" si="92"/>
        <v>0</v>
      </c>
      <c r="V35" s="50">
        <f t="shared" si="92"/>
        <v>0</v>
      </c>
      <c r="W35" s="50">
        <f t="shared" si="92"/>
        <v>0</v>
      </c>
      <c r="X35" s="50">
        <f t="shared" si="92"/>
        <v>0</v>
      </c>
      <c r="Y35" s="50">
        <f t="shared" si="92"/>
        <v>0</v>
      </c>
      <c r="Z35" s="50">
        <f t="shared" si="92"/>
        <v>0</v>
      </c>
      <c r="AA35" s="50">
        <f t="shared" si="92"/>
        <v>0</v>
      </c>
      <c r="AB35" s="50">
        <f t="shared" si="92"/>
        <v>0</v>
      </c>
      <c r="AC35" s="50">
        <f t="shared" si="92"/>
        <v>0</v>
      </c>
      <c r="AD35" s="50">
        <f t="shared" si="92"/>
        <v>0</v>
      </c>
      <c r="AE35" s="50">
        <f t="shared" si="92"/>
        <v>0</v>
      </c>
      <c r="AF35" s="50">
        <f t="shared" si="92"/>
        <v>0</v>
      </c>
      <c r="AG35" s="50">
        <f t="shared" si="92"/>
        <v>0</v>
      </c>
      <c r="AH35" s="50">
        <f t="shared" si="92"/>
        <v>0</v>
      </c>
      <c r="AI35" s="50">
        <f t="shared" si="92"/>
        <v>0</v>
      </c>
      <c r="AJ35" s="50">
        <f t="shared" si="92"/>
        <v>0</v>
      </c>
      <c r="AK35" s="50">
        <f t="shared" si="92"/>
        <v>0</v>
      </c>
      <c r="AL35" s="50">
        <f t="shared" si="92"/>
        <v>0</v>
      </c>
      <c r="AM35" s="50">
        <f t="shared" si="92"/>
        <v>0</v>
      </c>
      <c r="AN35" s="50">
        <f t="shared" si="92"/>
        <v>0</v>
      </c>
      <c r="AO35" s="50">
        <f t="shared" si="92"/>
        <v>0</v>
      </c>
      <c r="AP35" s="50">
        <f t="shared" si="92"/>
        <v>0</v>
      </c>
      <c r="AQ35" s="50">
        <f t="shared" si="92"/>
        <v>0</v>
      </c>
      <c r="AR35" s="50">
        <f t="shared" si="92"/>
        <v>0</v>
      </c>
      <c r="AS35" s="50">
        <f t="shared" si="92"/>
        <v>0</v>
      </c>
      <c r="AT35" s="50">
        <f t="shared" si="92"/>
        <v>0</v>
      </c>
      <c r="AU35" s="50">
        <f t="shared" si="92"/>
        <v>0</v>
      </c>
      <c r="AV35" s="50">
        <f t="shared" si="92"/>
        <v>0</v>
      </c>
      <c r="AW35" s="50">
        <f t="shared" si="92"/>
        <v>0</v>
      </c>
      <c r="AX35" s="50">
        <f t="shared" si="92"/>
        <v>0</v>
      </c>
      <c r="AY35" s="50">
        <f t="shared" si="92"/>
        <v>0</v>
      </c>
      <c r="AZ35" s="50">
        <f t="shared" si="92"/>
        <v>0</v>
      </c>
      <c r="BA35" s="50">
        <f t="shared" si="92"/>
        <v>0</v>
      </c>
      <c r="BB35" s="50">
        <f t="shared" si="92"/>
        <v>0</v>
      </c>
      <c r="BC35" s="50">
        <f t="shared" si="92"/>
        <v>0</v>
      </c>
      <c r="BD35" s="50">
        <f t="shared" si="92"/>
        <v>0</v>
      </c>
      <c r="BE35" s="50">
        <f t="shared" si="92"/>
        <v>0</v>
      </c>
      <c r="BF35" s="50">
        <f t="shared" si="92"/>
        <v>0</v>
      </c>
      <c r="BG35" s="50">
        <f t="shared" si="92"/>
        <v>0</v>
      </c>
      <c r="BH35" s="50">
        <f t="shared" si="92"/>
        <v>0</v>
      </c>
      <c r="BI35" s="50">
        <f t="shared" si="92"/>
        <v>0</v>
      </c>
      <c r="BJ35" s="50">
        <f t="shared" si="92"/>
        <v>0</v>
      </c>
      <c r="BK35" s="50">
        <f t="shared" si="92"/>
        <v>0</v>
      </c>
      <c r="BL35" s="50">
        <f t="shared" si="92"/>
        <v>0</v>
      </c>
      <c r="BM35" s="50">
        <f t="shared" si="92"/>
        <v>0</v>
      </c>
      <c r="BN35" s="50">
        <f t="shared" si="92"/>
        <v>0</v>
      </c>
      <c r="BO35" s="50">
        <f t="shared" ref="BO35:CK35" si="93">BO28-BO30</f>
        <v>0</v>
      </c>
      <c r="BP35" s="50">
        <f t="shared" si="93"/>
        <v>0</v>
      </c>
      <c r="BQ35" s="50">
        <f t="shared" si="93"/>
        <v>0</v>
      </c>
      <c r="BR35" s="50">
        <f t="shared" si="93"/>
        <v>0</v>
      </c>
      <c r="BS35" s="50">
        <f t="shared" si="93"/>
        <v>0</v>
      </c>
      <c r="BT35" s="50">
        <f t="shared" si="93"/>
        <v>0</v>
      </c>
      <c r="BU35" s="50">
        <f t="shared" si="93"/>
        <v>0</v>
      </c>
      <c r="BV35" s="50">
        <f t="shared" si="93"/>
        <v>0</v>
      </c>
      <c r="BW35" s="50">
        <f t="shared" si="93"/>
        <v>0</v>
      </c>
      <c r="BX35" s="50">
        <f t="shared" si="93"/>
        <v>0</v>
      </c>
      <c r="BY35" s="50">
        <f t="shared" si="93"/>
        <v>0</v>
      </c>
      <c r="BZ35" s="50">
        <f t="shared" si="93"/>
        <v>0</v>
      </c>
      <c r="CA35" s="332">
        <f t="shared" si="93"/>
        <v>0</v>
      </c>
      <c r="CB35" s="497">
        <f t="shared" si="93"/>
        <v>91.693999999999988</v>
      </c>
      <c r="CC35" s="497">
        <f t="shared" si="93"/>
        <v>134.36599999999999</v>
      </c>
      <c r="CD35" s="497">
        <f t="shared" si="93"/>
        <v>78.994</v>
      </c>
      <c r="CE35" s="497">
        <f t="shared" si="93"/>
        <v>84.073999999999984</v>
      </c>
      <c r="CF35" s="497">
        <f t="shared" si="93"/>
        <v>98.551999999999992</v>
      </c>
      <c r="CG35" s="497">
        <f t="shared" si="93"/>
        <v>110.99799999999999</v>
      </c>
      <c r="CH35" s="497">
        <f t="shared" si="93"/>
        <v>99.567999999999984</v>
      </c>
      <c r="CI35" s="497">
        <f t="shared" si="93"/>
        <v>59.181999999999995</v>
      </c>
      <c r="CJ35" s="497">
        <f t="shared" si="93"/>
        <v>136.65199999999999</v>
      </c>
      <c r="CK35" s="497">
        <f t="shared" si="93"/>
        <v>118.87199999999999</v>
      </c>
      <c r="CL35" s="497">
        <f>CL28-CL30</f>
        <v>0</v>
      </c>
      <c r="CM35" s="497">
        <f>CM28-CM30</f>
        <v>0</v>
      </c>
      <c r="CN35" s="497">
        <f t="shared" ref="CN35:ET35" si="94">CN28-CN30</f>
        <v>0</v>
      </c>
      <c r="CO35" s="497">
        <f t="shared" si="94"/>
        <v>0</v>
      </c>
      <c r="CP35" s="497">
        <f t="shared" si="94"/>
        <v>0</v>
      </c>
      <c r="CQ35" s="497">
        <f t="shared" si="94"/>
        <v>0</v>
      </c>
      <c r="CR35" s="497">
        <f t="shared" si="94"/>
        <v>0</v>
      </c>
      <c r="CS35" s="497">
        <f t="shared" si="94"/>
        <v>0</v>
      </c>
      <c r="CT35" s="497">
        <f t="shared" si="94"/>
        <v>0</v>
      </c>
      <c r="CU35" s="497">
        <f t="shared" si="94"/>
        <v>0</v>
      </c>
      <c r="CV35" s="497">
        <f t="shared" si="94"/>
        <v>0</v>
      </c>
      <c r="CW35" s="497">
        <f t="shared" si="94"/>
        <v>0</v>
      </c>
      <c r="CX35" s="497">
        <f t="shared" si="94"/>
        <v>0</v>
      </c>
      <c r="CY35" s="497">
        <f t="shared" si="94"/>
        <v>0</v>
      </c>
      <c r="CZ35" s="497">
        <f t="shared" si="94"/>
        <v>0</v>
      </c>
      <c r="DA35" s="497">
        <f t="shared" si="94"/>
        <v>0</v>
      </c>
      <c r="DB35" s="497">
        <f t="shared" si="94"/>
        <v>0</v>
      </c>
      <c r="DC35" s="497">
        <f t="shared" si="94"/>
        <v>0</v>
      </c>
      <c r="DD35" s="497">
        <f t="shared" si="94"/>
        <v>0</v>
      </c>
      <c r="DE35" s="497">
        <f t="shared" si="94"/>
        <v>0</v>
      </c>
      <c r="DF35" s="497">
        <f t="shared" si="94"/>
        <v>0</v>
      </c>
      <c r="DG35" s="497">
        <f t="shared" si="94"/>
        <v>0</v>
      </c>
      <c r="DH35" s="497">
        <f t="shared" si="94"/>
        <v>0</v>
      </c>
      <c r="DI35" s="497">
        <f t="shared" si="94"/>
        <v>0</v>
      </c>
      <c r="DJ35" s="497">
        <f t="shared" si="94"/>
        <v>0</v>
      </c>
      <c r="DK35" s="497">
        <f t="shared" si="94"/>
        <v>0</v>
      </c>
      <c r="DL35" s="497">
        <f t="shared" si="94"/>
        <v>0</v>
      </c>
      <c r="DM35" s="497">
        <f t="shared" si="94"/>
        <v>0</v>
      </c>
      <c r="DN35" s="497">
        <f t="shared" si="94"/>
        <v>0</v>
      </c>
      <c r="DO35" s="497">
        <f t="shared" si="94"/>
        <v>0</v>
      </c>
      <c r="DP35" s="497">
        <f t="shared" si="94"/>
        <v>0</v>
      </c>
      <c r="DQ35" s="497">
        <f t="shared" si="94"/>
        <v>0</v>
      </c>
      <c r="DR35" s="497">
        <f t="shared" si="94"/>
        <v>0</v>
      </c>
      <c r="DS35" s="497">
        <f t="shared" si="94"/>
        <v>0</v>
      </c>
      <c r="DT35" s="497">
        <f t="shared" si="94"/>
        <v>0</v>
      </c>
      <c r="DU35" s="497">
        <f t="shared" si="94"/>
        <v>0</v>
      </c>
      <c r="DV35" s="497">
        <f t="shared" si="94"/>
        <v>0</v>
      </c>
      <c r="DW35" s="497">
        <f t="shared" si="94"/>
        <v>0</v>
      </c>
      <c r="DX35" s="497">
        <f t="shared" si="94"/>
        <v>0</v>
      </c>
      <c r="DY35" s="497">
        <f t="shared" si="94"/>
        <v>0</v>
      </c>
      <c r="DZ35" s="497">
        <f t="shared" si="94"/>
        <v>0</v>
      </c>
      <c r="EA35" s="497">
        <f t="shared" si="94"/>
        <v>0</v>
      </c>
      <c r="EB35" s="497">
        <f t="shared" si="94"/>
        <v>0</v>
      </c>
      <c r="EC35" s="497">
        <f t="shared" si="94"/>
        <v>0</v>
      </c>
      <c r="ED35" s="497">
        <f t="shared" si="94"/>
        <v>0</v>
      </c>
      <c r="EE35" s="497">
        <f t="shared" si="94"/>
        <v>0</v>
      </c>
      <c r="EF35" s="497">
        <f t="shared" si="94"/>
        <v>0</v>
      </c>
      <c r="EG35" s="497">
        <f t="shared" si="94"/>
        <v>0</v>
      </c>
      <c r="EH35" s="497">
        <f t="shared" si="94"/>
        <v>0</v>
      </c>
      <c r="EI35" s="497">
        <f t="shared" si="94"/>
        <v>0</v>
      </c>
      <c r="EJ35" s="497">
        <f t="shared" si="94"/>
        <v>0</v>
      </c>
      <c r="EK35" s="497">
        <f t="shared" si="94"/>
        <v>0</v>
      </c>
      <c r="EL35" s="497">
        <f t="shared" si="94"/>
        <v>0</v>
      </c>
      <c r="EM35" s="497">
        <f t="shared" si="94"/>
        <v>0</v>
      </c>
      <c r="EN35" s="497">
        <f t="shared" si="94"/>
        <v>0</v>
      </c>
      <c r="EO35" s="497">
        <f t="shared" si="94"/>
        <v>0</v>
      </c>
      <c r="EP35" s="497">
        <f t="shared" si="94"/>
        <v>0</v>
      </c>
      <c r="EQ35" s="497">
        <f t="shared" si="94"/>
        <v>0</v>
      </c>
      <c r="ER35" s="497">
        <f t="shared" si="94"/>
        <v>0</v>
      </c>
      <c r="ES35" s="497">
        <f t="shared" si="94"/>
        <v>0</v>
      </c>
      <c r="ET35" s="497">
        <f t="shared" si="94"/>
        <v>0</v>
      </c>
      <c r="EU35" s="497">
        <f t="shared" ref="EU35:EZ35" si="95">EU28-EU30</f>
        <v>0</v>
      </c>
      <c r="EV35" s="497">
        <f t="shared" si="95"/>
        <v>0</v>
      </c>
      <c r="EW35" s="497">
        <f t="shared" si="95"/>
        <v>0</v>
      </c>
      <c r="EX35" s="497">
        <f t="shared" si="95"/>
        <v>0</v>
      </c>
      <c r="EY35" s="497">
        <f t="shared" si="95"/>
        <v>0</v>
      </c>
      <c r="EZ35" s="525">
        <f t="shared" si="95"/>
        <v>0</v>
      </c>
    </row>
    <row r="36" spans="1:156">
      <c r="A36" s="1276" t="s">
        <v>461</v>
      </c>
      <c r="B36" s="1283"/>
      <c r="C36" s="50">
        <f t="shared" ref="C36:BN36" si="96">C27-C29</f>
        <v>-0.17000000000000171</v>
      </c>
      <c r="D36" s="50">
        <f t="shared" si="96"/>
        <v>-0.11999999999999744</v>
      </c>
      <c r="E36" s="50">
        <f t="shared" si="96"/>
        <v>-8.9999999999996305E-2</v>
      </c>
      <c r="F36" s="50">
        <f t="shared" si="96"/>
        <v>-0.21999999999999886</v>
      </c>
      <c r="G36" s="50">
        <f t="shared" si="96"/>
        <v>-0.17999999999999972</v>
      </c>
      <c r="H36" s="50">
        <f t="shared" si="96"/>
        <v>-0.32999999999999829</v>
      </c>
      <c r="I36" s="50">
        <f t="shared" si="96"/>
        <v>-0.19000000000000483</v>
      </c>
      <c r="J36" s="50">
        <f t="shared" si="96"/>
        <v>-0.16000000000000369</v>
      </c>
      <c r="K36" s="50">
        <f t="shared" si="96"/>
        <v>-0.20000000000000284</v>
      </c>
      <c r="L36" s="50">
        <f t="shared" si="96"/>
        <v>-0.10000000000000142</v>
      </c>
      <c r="M36" s="50">
        <f t="shared" si="96"/>
        <v>0</v>
      </c>
      <c r="N36" s="50">
        <f t="shared" si="96"/>
        <v>0</v>
      </c>
      <c r="O36" s="50">
        <f t="shared" si="96"/>
        <v>0</v>
      </c>
      <c r="P36" s="50">
        <f t="shared" si="96"/>
        <v>0</v>
      </c>
      <c r="Q36" s="50">
        <f t="shared" si="96"/>
        <v>0</v>
      </c>
      <c r="R36" s="50">
        <f t="shared" si="96"/>
        <v>0</v>
      </c>
      <c r="S36" s="50">
        <f t="shared" si="96"/>
        <v>0</v>
      </c>
      <c r="T36" s="50">
        <f t="shared" si="96"/>
        <v>0</v>
      </c>
      <c r="U36" s="50">
        <f t="shared" si="96"/>
        <v>0</v>
      </c>
      <c r="V36" s="50">
        <f t="shared" si="96"/>
        <v>0</v>
      </c>
      <c r="W36" s="50">
        <f t="shared" si="96"/>
        <v>0</v>
      </c>
      <c r="X36" s="50">
        <f t="shared" si="96"/>
        <v>0</v>
      </c>
      <c r="Y36" s="50">
        <f t="shared" si="96"/>
        <v>0</v>
      </c>
      <c r="Z36" s="50">
        <f t="shared" si="96"/>
        <v>0</v>
      </c>
      <c r="AA36" s="50">
        <f t="shared" si="96"/>
        <v>0</v>
      </c>
      <c r="AB36" s="50">
        <f t="shared" si="96"/>
        <v>0</v>
      </c>
      <c r="AC36" s="50">
        <f t="shared" si="96"/>
        <v>0</v>
      </c>
      <c r="AD36" s="50">
        <f t="shared" si="96"/>
        <v>0</v>
      </c>
      <c r="AE36" s="50">
        <f t="shared" si="96"/>
        <v>0</v>
      </c>
      <c r="AF36" s="50">
        <f t="shared" si="96"/>
        <v>0</v>
      </c>
      <c r="AG36" s="50">
        <f t="shared" si="96"/>
        <v>0</v>
      </c>
      <c r="AH36" s="50">
        <f t="shared" si="96"/>
        <v>0</v>
      </c>
      <c r="AI36" s="50">
        <f t="shared" si="96"/>
        <v>0</v>
      </c>
      <c r="AJ36" s="50">
        <f t="shared" si="96"/>
        <v>0</v>
      </c>
      <c r="AK36" s="50">
        <f t="shared" si="96"/>
        <v>0</v>
      </c>
      <c r="AL36" s="50">
        <f t="shared" si="96"/>
        <v>0</v>
      </c>
      <c r="AM36" s="50">
        <f t="shared" si="96"/>
        <v>0</v>
      </c>
      <c r="AN36" s="50">
        <f t="shared" si="96"/>
        <v>0</v>
      </c>
      <c r="AO36" s="50">
        <f t="shared" si="96"/>
        <v>0</v>
      </c>
      <c r="AP36" s="50">
        <f t="shared" si="96"/>
        <v>0</v>
      </c>
      <c r="AQ36" s="50">
        <f t="shared" si="96"/>
        <v>0</v>
      </c>
      <c r="AR36" s="50">
        <f t="shared" si="96"/>
        <v>0</v>
      </c>
      <c r="AS36" s="50">
        <f t="shared" si="96"/>
        <v>0</v>
      </c>
      <c r="AT36" s="50">
        <f t="shared" si="96"/>
        <v>0</v>
      </c>
      <c r="AU36" s="50">
        <f t="shared" si="96"/>
        <v>0</v>
      </c>
      <c r="AV36" s="50">
        <f t="shared" si="96"/>
        <v>0</v>
      </c>
      <c r="AW36" s="50">
        <f t="shared" si="96"/>
        <v>0</v>
      </c>
      <c r="AX36" s="50">
        <f t="shared" si="96"/>
        <v>0</v>
      </c>
      <c r="AY36" s="50">
        <f t="shared" si="96"/>
        <v>0</v>
      </c>
      <c r="AZ36" s="50">
        <f t="shared" si="96"/>
        <v>0</v>
      </c>
      <c r="BA36" s="50">
        <f t="shared" si="96"/>
        <v>0</v>
      </c>
      <c r="BB36" s="50">
        <f t="shared" si="96"/>
        <v>0</v>
      </c>
      <c r="BC36" s="50">
        <f t="shared" si="96"/>
        <v>0</v>
      </c>
      <c r="BD36" s="50">
        <f t="shared" si="96"/>
        <v>0</v>
      </c>
      <c r="BE36" s="50">
        <f t="shared" si="96"/>
        <v>0</v>
      </c>
      <c r="BF36" s="50">
        <f t="shared" si="96"/>
        <v>0</v>
      </c>
      <c r="BG36" s="50">
        <f t="shared" si="96"/>
        <v>0</v>
      </c>
      <c r="BH36" s="50">
        <f t="shared" si="96"/>
        <v>0</v>
      </c>
      <c r="BI36" s="50">
        <f t="shared" si="96"/>
        <v>0</v>
      </c>
      <c r="BJ36" s="50">
        <f t="shared" si="96"/>
        <v>0</v>
      </c>
      <c r="BK36" s="50">
        <f t="shared" si="96"/>
        <v>0</v>
      </c>
      <c r="BL36" s="50">
        <f t="shared" si="96"/>
        <v>0</v>
      </c>
      <c r="BM36" s="50">
        <f t="shared" si="96"/>
        <v>0</v>
      </c>
      <c r="BN36" s="50">
        <f t="shared" si="96"/>
        <v>0</v>
      </c>
      <c r="BO36" s="50">
        <f t="shared" ref="BO36:CK36" si="97">BO27-BO29</f>
        <v>0</v>
      </c>
      <c r="BP36" s="50">
        <f t="shared" si="97"/>
        <v>0</v>
      </c>
      <c r="BQ36" s="50">
        <f t="shared" si="97"/>
        <v>0</v>
      </c>
      <c r="BR36" s="50">
        <f t="shared" si="97"/>
        <v>0</v>
      </c>
      <c r="BS36" s="50">
        <f t="shared" si="97"/>
        <v>0</v>
      </c>
      <c r="BT36" s="50">
        <f t="shared" si="97"/>
        <v>0</v>
      </c>
      <c r="BU36" s="50">
        <f t="shared" si="97"/>
        <v>0</v>
      </c>
      <c r="BV36" s="50">
        <f t="shared" si="97"/>
        <v>0</v>
      </c>
      <c r="BW36" s="50">
        <f t="shared" si="97"/>
        <v>0</v>
      </c>
      <c r="BX36" s="50">
        <f t="shared" si="97"/>
        <v>0</v>
      </c>
      <c r="BY36" s="50">
        <f t="shared" si="97"/>
        <v>0</v>
      </c>
      <c r="BZ36" s="50">
        <f t="shared" si="97"/>
        <v>0</v>
      </c>
      <c r="CA36" s="332">
        <f t="shared" si="97"/>
        <v>0</v>
      </c>
      <c r="CB36" s="497">
        <f t="shared" si="97"/>
        <v>-4.318000000000211</v>
      </c>
      <c r="CC36" s="497">
        <f t="shared" si="97"/>
        <v>-3.0479999999997744</v>
      </c>
      <c r="CD36" s="497">
        <f t="shared" si="97"/>
        <v>-2.2860000000000582</v>
      </c>
      <c r="CE36" s="497">
        <f t="shared" si="97"/>
        <v>-5.5879999999999654</v>
      </c>
      <c r="CF36" s="497">
        <f t="shared" si="97"/>
        <v>-4.571999999999889</v>
      </c>
      <c r="CG36" s="497">
        <f t="shared" si="97"/>
        <v>-8.3819999999998345</v>
      </c>
      <c r="CH36" s="497">
        <f t="shared" si="97"/>
        <v>-4.8260000000002492</v>
      </c>
      <c r="CI36" s="497">
        <f t="shared" si="97"/>
        <v>-4.0640000000000782</v>
      </c>
      <c r="CJ36" s="497">
        <f t="shared" si="97"/>
        <v>-5.0800000000001546</v>
      </c>
      <c r="CK36" s="497">
        <f t="shared" si="97"/>
        <v>-2.540000000000191</v>
      </c>
      <c r="CL36" s="497">
        <f>CL27-CL29</f>
        <v>0</v>
      </c>
      <c r="CM36" s="497">
        <f>CM27-CM29</f>
        <v>0</v>
      </c>
      <c r="CN36" s="497">
        <f t="shared" ref="CN36:ET36" si="98">CN27-CN29</f>
        <v>0</v>
      </c>
      <c r="CO36" s="497">
        <f t="shared" si="98"/>
        <v>0</v>
      </c>
      <c r="CP36" s="497">
        <f t="shared" si="98"/>
        <v>0</v>
      </c>
      <c r="CQ36" s="497">
        <f t="shared" si="98"/>
        <v>0</v>
      </c>
      <c r="CR36" s="497">
        <f t="shared" si="98"/>
        <v>0</v>
      </c>
      <c r="CS36" s="497">
        <f t="shared" si="98"/>
        <v>0</v>
      </c>
      <c r="CT36" s="497">
        <f t="shared" si="98"/>
        <v>0</v>
      </c>
      <c r="CU36" s="497">
        <f t="shared" si="98"/>
        <v>0</v>
      </c>
      <c r="CV36" s="497">
        <f t="shared" si="98"/>
        <v>0</v>
      </c>
      <c r="CW36" s="497">
        <f t="shared" si="98"/>
        <v>0</v>
      </c>
      <c r="CX36" s="497">
        <f t="shared" si="98"/>
        <v>0</v>
      </c>
      <c r="CY36" s="497">
        <f t="shared" si="98"/>
        <v>0</v>
      </c>
      <c r="CZ36" s="497">
        <f t="shared" si="98"/>
        <v>0</v>
      </c>
      <c r="DA36" s="497">
        <f t="shared" si="98"/>
        <v>0</v>
      </c>
      <c r="DB36" s="497">
        <f t="shared" si="98"/>
        <v>0</v>
      </c>
      <c r="DC36" s="497">
        <f t="shared" si="98"/>
        <v>0</v>
      </c>
      <c r="DD36" s="497">
        <f t="shared" si="98"/>
        <v>0</v>
      </c>
      <c r="DE36" s="497">
        <f t="shared" si="98"/>
        <v>0</v>
      </c>
      <c r="DF36" s="497">
        <f t="shared" si="98"/>
        <v>0</v>
      </c>
      <c r="DG36" s="497">
        <f t="shared" si="98"/>
        <v>0</v>
      </c>
      <c r="DH36" s="497">
        <f t="shared" si="98"/>
        <v>0</v>
      </c>
      <c r="DI36" s="497">
        <f t="shared" si="98"/>
        <v>0</v>
      </c>
      <c r="DJ36" s="497">
        <f t="shared" si="98"/>
        <v>0</v>
      </c>
      <c r="DK36" s="497">
        <f t="shared" si="98"/>
        <v>0</v>
      </c>
      <c r="DL36" s="497">
        <f t="shared" si="98"/>
        <v>0</v>
      </c>
      <c r="DM36" s="497">
        <f t="shared" si="98"/>
        <v>0</v>
      </c>
      <c r="DN36" s="497">
        <f t="shared" si="98"/>
        <v>0</v>
      </c>
      <c r="DO36" s="497">
        <f t="shared" si="98"/>
        <v>0</v>
      </c>
      <c r="DP36" s="497">
        <f t="shared" si="98"/>
        <v>0</v>
      </c>
      <c r="DQ36" s="497">
        <f t="shared" si="98"/>
        <v>0</v>
      </c>
      <c r="DR36" s="497">
        <f t="shared" si="98"/>
        <v>0</v>
      </c>
      <c r="DS36" s="497">
        <f t="shared" si="98"/>
        <v>0</v>
      </c>
      <c r="DT36" s="497">
        <f t="shared" si="98"/>
        <v>0</v>
      </c>
      <c r="DU36" s="497">
        <f t="shared" si="98"/>
        <v>0</v>
      </c>
      <c r="DV36" s="497">
        <f t="shared" si="98"/>
        <v>0</v>
      </c>
      <c r="DW36" s="497">
        <f t="shared" si="98"/>
        <v>0</v>
      </c>
      <c r="DX36" s="497">
        <f t="shared" si="98"/>
        <v>0</v>
      </c>
      <c r="DY36" s="497">
        <f t="shared" si="98"/>
        <v>0</v>
      </c>
      <c r="DZ36" s="497">
        <f t="shared" si="98"/>
        <v>0</v>
      </c>
      <c r="EA36" s="497">
        <f t="shared" si="98"/>
        <v>0</v>
      </c>
      <c r="EB36" s="497">
        <f t="shared" si="98"/>
        <v>0</v>
      </c>
      <c r="EC36" s="497">
        <f t="shared" si="98"/>
        <v>0</v>
      </c>
      <c r="ED36" s="497">
        <f t="shared" si="98"/>
        <v>0</v>
      </c>
      <c r="EE36" s="497">
        <f t="shared" si="98"/>
        <v>0</v>
      </c>
      <c r="EF36" s="497">
        <f t="shared" si="98"/>
        <v>0</v>
      </c>
      <c r="EG36" s="497">
        <f t="shared" si="98"/>
        <v>0</v>
      </c>
      <c r="EH36" s="497">
        <f t="shared" si="98"/>
        <v>0</v>
      </c>
      <c r="EI36" s="497">
        <f t="shared" si="98"/>
        <v>0</v>
      </c>
      <c r="EJ36" s="497">
        <f t="shared" si="98"/>
        <v>0</v>
      </c>
      <c r="EK36" s="497">
        <f t="shared" si="98"/>
        <v>0</v>
      </c>
      <c r="EL36" s="497">
        <f t="shared" si="98"/>
        <v>0</v>
      </c>
      <c r="EM36" s="497">
        <f t="shared" si="98"/>
        <v>0</v>
      </c>
      <c r="EN36" s="497">
        <f t="shared" si="98"/>
        <v>0</v>
      </c>
      <c r="EO36" s="497">
        <f t="shared" si="98"/>
        <v>0</v>
      </c>
      <c r="EP36" s="497">
        <f t="shared" si="98"/>
        <v>0</v>
      </c>
      <c r="EQ36" s="497">
        <f t="shared" si="98"/>
        <v>0</v>
      </c>
      <c r="ER36" s="497">
        <f t="shared" si="98"/>
        <v>0</v>
      </c>
      <c r="ES36" s="497">
        <f t="shared" si="98"/>
        <v>0</v>
      </c>
      <c r="ET36" s="497">
        <f t="shared" si="98"/>
        <v>0</v>
      </c>
      <c r="EU36" s="497">
        <f t="shared" ref="EU36:EZ36" si="99">EU27-EU29</f>
        <v>0</v>
      </c>
      <c r="EV36" s="497">
        <f t="shared" si="99"/>
        <v>0</v>
      </c>
      <c r="EW36" s="497">
        <f t="shared" si="99"/>
        <v>0</v>
      </c>
      <c r="EX36" s="497">
        <f t="shared" si="99"/>
        <v>0</v>
      </c>
      <c r="EY36" s="497">
        <f t="shared" si="99"/>
        <v>0</v>
      </c>
      <c r="EZ36" s="525">
        <f t="shared" si="99"/>
        <v>0</v>
      </c>
    </row>
    <row r="37" spans="1:156">
      <c r="A37" s="1276" t="s">
        <v>585</v>
      </c>
      <c r="B37" s="1283"/>
      <c r="C37" s="474">
        <f t="shared" ref="C37:BN37" si="100">C31-C34</f>
        <v>5.6599999999999966</v>
      </c>
      <c r="D37" s="474">
        <f t="shared" si="100"/>
        <v>7.3149999999999977</v>
      </c>
      <c r="E37" s="474">
        <f t="shared" si="100"/>
        <v>5.2850000000000037</v>
      </c>
      <c r="F37" s="474">
        <f t="shared" si="100"/>
        <v>5.3649999999999949</v>
      </c>
      <c r="G37" s="474">
        <f t="shared" si="100"/>
        <v>5.7700000000000031</v>
      </c>
      <c r="H37" s="474">
        <f t="shared" si="100"/>
        <v>6.2649999999999935</v>
      </c>
      <c r="I37" s="474">
        <f t="shared" si="100"/>
        <v>5.9699999999999989</v>
      </c>
      <c r="J37" s="474">
        <f t="shared" si="100"/>
        <v>4.4099999999999966</v>
      </c>
      <c r="K37" s="474">
        <f t="shared" si="100"/>
        <v>7.3335000000000008</v>
      </c>
      <c r="L37" s="474">
        <f t="shared" si="100"/>
        <v>6.7800000000000011</v>
      </c>
      <c r="M37" s="474" t="e">
        <f t="shared" si="100"/>
        <v>#DIV/0!</v>
      </c>
      <c r="N37" s="474" t="e">
        <f t="shared" si="100"/>
        <v>#DIV/0!</v>
      </c>
      <c r="O37" s="474" t="e">
        <f t="shared" si="100"/>
        <v>#DIV/0!</v>
      </c>
      <c r="P37" s="474" t="e">
        <f t="shared" si="100"/>
        <v>#DIV/0!</v>
      </c>
      <c r="Q37" s="474" t="e">
        <f t="shared" si="100"/>
        <v>#DIV/0!</v>
      </c>
      <c r="R37" s="474" t="e">
        <f t="shared" si="100"/>
        <v>#DIV/0!</v>
      </c>
      <c r="S37" s="474" t="e">
        <f t="shared" si="100"/>
        <v>#DIV/0!</v>
      </c>
      <c r="T37" s="474" t="e">
        <f t="shared" si="100"/>
        <v>#DIV/0!</v>
      </c>
      <c r="U37" s="474" t="e">
        <f t="shared" si="100"/>
        <v>#DIV/0!</v>
      </c>
      <c r="V37" s="474" t="e">
        <f t="shared" si="100"/>
        <v>#DIV/0!</v>
      </c>
      <c r="W37" s="474" t="e">
        <f t="shared" si="100"/>
        <v>#DIV/0!</v>
      </c>
      <c r="X37" s="474" t="e">
        <f t="shared" si="100"/>
        <v>#DIV/0!</v>
      </c>
      <c r="Y37" s="474" t="e">
        <f t="shared" si="100"/>
        <v>#DIV/0!</v>
      </c>
      <c r="Z37" s="474" t="e">
        <f t="shared" si="100"/>
        <v>#DIV/0!</v>
      </c>
      <c r="AA37" s="474" t="e">
        <f t="shared" si="100"/>
        <v>#DIV/0!</v>
      </c>
      <c r="AB37" s="474" t="e">
        <f t="shared" si="100"/>
        <v>#DIV/0!</v>
      </c>
      <c r="AC37" s="474" t="e">
        <f t="shared" si="100"/>
        <v>#DIV/0!</v>
      </c>
      <c r="AD37" s="474" t="e">
        <f t="shared" si="100"/>
        <v>#DIV/0!</v>
      </c>
      <c r="AE37" s="474" t="e">
        <f t="shared" si="100"/>
        <v>#DIV/0!</v>
      </c>
      <c r="AF37" s="474" t="e">
        <f t="shared" si="100"/>
        <v>#DIV/0!</v>
      </c>
      <c r="AG37" s="474" t="e">
        <f t="shared" si="100"/>
        <v>#DIV/0!</v>
      </c>
      <c r="AH37" s="474" t="e">
        <f t="shared" si="100"/>
        <v>#DIV/0!</v>
      </c>
      <c r="AI37" s="474" t="e">
        <f t="shared" si="100"/>
        <v>#DIV/0!</v>
      </c>
      <c r="AJ37" s="474" t="e">
        <f t="shared" si="100"/>
        <v>#DIV/0!</v>
      </c>
      <c r="AK37" s="474" t="e">
        <f t="shared" si="100"/>
        <v>#DIV/0!</v>
      </c>
      <c r="AL37" s="474" t="e">
        <f t="shared" si="100"/>
        <v>#DIV/0!</v>
      </c>
      <c r="AM37" s="474" t="e">
        <f t="shared" si="100"/>
        <v>#DIV/0!</v>
      </c>
      <c r="AN37" s="474" t="e">
        <f t="shared" si="100"/>
        <v>#DIV/0!</v>
      </c>
      <c r="AO37" s="474" t="e">
        <f t="shared" si="100"/>
        <v>#DIV/0!</v>
      </c>
      <c r="AP37" s="474" t="e">
        <f t="shared" si="100"/>
        <v>#DIV/0!</v>
      </c>
      <c r="AQ37" s="474" t="e">
        <f t="shared" si="100"/>
        <v>#DIV/0!</v>
      </c>
      <c r="AR37" s="474" t="e">
        <f t="shared" si="100"/>
        <v>#DIV/0!</v>
      </c>
      <c r="AS37" s="474" t="e">
        <f t="shared" si="100"/>
        <v>#DIV/0!</v>
      </c>
      <c r="AT37" s="474" t="e">
        <f t="shared" si="100"/>
        <v>#DIV/0!</v>
      </c>
      <c r="AU37" s="474" t="e">
        <f t="shared" si="100"/>
        <v>#DIV/0!</v>
      </c>
      <c r="AV37" s="474" t="e">
        <f t="shared" si="100"/>
        <v>#DIV/0!</v>
      </c>
      <c r="AW37" s="474" t="e">
        <f t="shared" si="100"/>
        <v>#DIV/0!</v>
      </c>
      <c r="AX37" s="474" t="e">
        <f t="shared" si="100"/>
        <v>#DIV/0!</v>
      </c>
      <c r="AY37" s="474" t="e">
        <f t="shared" si="100"/>
        <v>#DIV/0!</v>
      </c>
      <c r="AZ37" s="474" t="e">
        <f t="shared" si="100"/>
        <v>#DIV/0!</v>
      </c>
      <c r="BA37" s="474" t="e">
        <f t="shared" si="100"/>
        <v>#DIV/0!</v>
      </c>
      <c r="BB37" s="474" t="e">
        <f t="shared" si="100"/>
        <v>#DIV/0!</v>
      </c>
      <c r="BC37" s="474" t="e">
        <f t="shared" si="100"/>
        <v>#DIV/0!</v>
      </c>
      <c r="BD37" s="474" t="e">
        <f t="shared" si="100"/>
        <v>#DIV/0!</v>
      </c>
      <c r="BE37" s="474" t="e">
        <f t="shared" si="100"/>
        <v>#DIV/0!</v>
      </c>
      <c r="BF37" s="474" t="e">
        <f t="shared" si="100"/>
        <v>#DIV/0!</v>
      </c>
      <c r="BG37" s="474" t="e">
        <f t="shared" si="100"/>
        <v>#DIV/0!</v>
      </c>
      <c r="BH37" s="474" t="e">
        <f t="shared" si="100"/>
        <v>#DIV/0!</v>
      </c>
      <c r="BI37" s="474" t="e">
        <f t="shared" si="100"/>
        <v>#DIV/0!</v>
      </c>
      <c r="BJ37" s="474" t="e">
        <f t="shared" si="100"/>
        <v>#DIV/0!</v>
      </c>
      <c r="BK37" s="474" t="e">
        <f t="shared" si="100"/>
        <v>#DIV/0!</v>
      </c>
      <c r="BL37" s="474" t="e">
        <f t="shared" si="100"/>
        <v>#DIV/0!</v>
      </c>
      <c r="BM37" s="474" t="e">
        <f t="shared" si="100"/>
        <v>#DIV/0!</v>
      </c>
      <c r="BN37" s="474" t="e">
        <f t="shared" si="100"/>
        <v>#DIV/0!</v>
      </c>
      <c r="BO37" s="474" t="e">
        <f t="shared" ref="BO37:CK37" si="101">BO31-BO34</f>
        <v>#DIV/0!</v>
      </c>
      <c r="BP37" s="474" t="e">
        <f t="shared" si="101"/>
        <v>#DIV/0!</v>
      </c>
      <c r="BQ37" s="474" t="e">
        <f t="shared" si="101"/>
        <v>#DIV/0!</v>
      </c>
      <c r="BR37" s="474" t="e">
        <f t="shared" si="101"/>
        <v>#DIV/0!</v>
      </c>
      <c r="BS37" s="474" t="e">
        <f t="shared" si="101"/>
        <v>#DIV/0!</v>
      </c>
      <c r="BT37" s="474" t="e">
        <f t="shared" si="101"/>
        <v>#DIV/0!</v>
      </c>
      <c r="BU37" s="474" t="e">
        <f t="shared" si="101"/>
        <v>#DIV/0!</v>
      </c>
      <c r="BV37" s="474" t="e">
        <f t="shared" si="101"/>
        <v>#DIV/0!</v>
      </c>
      <c r="BW37" s="474" t="e">
        <f t="shared" si="101"/>
        <v>#DIV/0!</v>
      </c>
      <c r="BX37" s="474" t="e">
        <f t="shared" si="101"/>
        <v>#DIV/0!</v>
      </c>
      <c r="BY37" s="474" t="e">
        <f t="shared" si="101"/>
        <v>#DIV/0!</v>
      </c>
      <c r="BZ37" s="474" t="e">
        <f t="shared" si="101"/>
        <v>#DIV/0!</v>
      </c>
      <c r="CA37" s="596" t="e">
        <f t="shared" si="101"/>
        <v>#DIV/0!</v>
      </c>
      <c r="CB37" s="498">
        <f t="shared" si="101"/>
        <v>143.7639999999999</v>
      </c>
      <c r="CC37" s="498">
        <f t="shared" si="101"/>
        <v>185.80099999999993</v>
      </c>
      <c r="CD37" s="498">
        <f t="shared" si="101"/>
        <v>134.23900000000026</v>
      </c>
      <c r="CE37" s="498">
        <f t="shared" si="101"/>
        <v>136.27099999999996</v>
      </c>
      <c r="CF37" s="498">
        <f t="shared" si="101"/>
        <v>146.55800000000022</v>
      </c>
      <c r="CG37" s="498">
        <f t="shared" si="101"/>
        <v>159.13099999999986</v>
      </c>
      <c r="CH37" s="498">
        <f t="shared" si="101"/>
        <v>151.63799999999992</v>
      </c>
      <c r="CI37" s="498">
        <f t="shared" si="101"/>
        <v>112.0139999999999</v>
      </c>
      <c r="CJ37" s="498">
        <f t="shared" si="101"/>
        <v>186.27089999999998</v>
      </c>
      <c r="CK37" s="498">
        <f t="shared" si="101"/>
        <v>172.21199999999999</v>
      </c>
      <c r="CL37" s="498">
        <f>CL31-CL34</f>
        <v>0</v>
      </c>
      <c r="CM37" s="498">
        <f>CM31-CM34</f>
        <v>0</v>
      </c>
      <c r="CN37" s="498">
        <f t="shared" ref="CN37:ET37" si="102">CN31-CN34</f>
        <v>0</v>
      </c>
      <c r="CO37" s="498">
        <f t="shared" si="102"/>
        <v>0</v>
      </c>
      <c r="CP37" s="498">
        <f t="shared" si="102"/>
        <v>0</v>
      </c>
      <c r="CQ37" s="498">
        <f t="shared" si="102"/>
        <v>0</v>
      </c>
      <c r="CR37" s="498">
        <f t="shared" si="102"/>
        <v>0</v>
      </c>
      <c r="CS37" s="498">
        <f t="shared" si="102"/>
        <v>0</v>
      </c>
      <c r="CT37" s="498">
        <f t="shared" si="102"/>
        <v>0</v>
      </c>
      <c r="CU37" s="498">
        <f t="shared" si="102"/>
        <v>0</v>
      </c>
      <c r="CV37" s="498">
        <f t="shared" si="102"/>
        <v>0</v>
      </c>
      <c r="CW37" s="498">
        <f t="shared" si="102"/>
        <v>0</v>
      </c>
      <c r="CX37" s="498">
        <f t="shared" si="102"/>
        <v>0</v>
      </c>
      <c r="CY37" s="498">
        <f t="shared" si="102"/>
        <v>0</v>
      </c>
      <c r="CZ37" s="498">
        <f t="shared" si="102"/>
        <v>0</v>
      </c>
      <c r="DA37" s="498">
        <f t="shared" si="102"/>
        <v>0</v>
      </c>
      <c r="DB37" s="498">
        <f t="shared" si="102"/>
        <v>0</v>
      </c>
      <c r="DC37" s="498">
        <f t="shared" si="102"/>
        <v>0</v>
      </c>
      <c r="DD37" s="498">
        <f t="shared" si="102"/>
        <v>0</v>
      </c>
      <c r="DE37" s="498">
        <f t="shared" si="102"/>
        <v>0</v>
      </c>
      <c r="DF37" s="498">
        <f t="shared" si="102"/>
        <v>0</v>
      </c>
      <c r="DG37" s="498">
        <f t="shared" si="102"/>
        <v>0</v>
      </c>
      <c r="DH37" s="498">
        <f t="shared" si="102"/>
        <v>0</v>
      </c>
      <c r="DI37" s="498">
        <f t="shared" si="102"/>
        <v>0</v>
      </c>
      <c r="DJ37" s="498">
        <f t="shared" si="102"/>
        <v>0</v>
      </c>
      <c r="DK37" s="498">
        <f t="shared" si="102"/>
        <v>0</v>
      </c>
      <c r="DL37" s="498">
        <f t="shared" si="102"/>
        <v>0</v>
      </c>
      <c r="DM37" s="498">
        <f t="shared" si="102"/>
        <v>0</v>
      </c>
      <c r="DN37" s="498">
        <f t="shared" si="102"/>
        <v>0</v>
      </c>
      <c r="DO37" s="498">
        <f t="shared" si="102"/>
        <v>0</v>
      </c>
      <c r="DP37" s="498">
        <f t="shared" si="102"/>
        <v>0</v>
      </c>
      <c r="DQ37" s="498">
        <f t="shared" si="102"/>
        <v>0</v>
      </c>
      <c r="DR37" s="498">
        <f t="shared" si="102"/>
        <v>0</v>
      </c>
      <c r="DS37" s="498">
        <f t="shared" si="102"/>
        <v>0</v>
      </c>
      <c r="DT37" s="498">
        <f t="shared" si="102"/>
        <v>0</v>
      </c>
      <c r="DU37" s="498">
        <f t="shared" si="102"/>
        <v>0</v>
      </c>
      <c r="DV37" s="498">
        <f t="shared" si="102"/>
        <v>0</v>
      </c>
      <c r="DW37" s="498">
        <f t="shared" si="102"/>
        <v>0</v>
      </c>
      <c r="DX37" s="498">
        <f t="shared" si="102"/>
        <v>0</v>
      </c>
      <c r="DY37" s="498">
        <f t="shared" si="102"/>
        <v>0</v>
      </c>
      <c r="DZ37" s="498">
        <f t="shared" si="102"/>
        <v>0</v>
      </c>
      <c r="EA37" s="498">
        <f t="shared" si="102"/>
        <v>0</v>
      </c>
      <c r="EB37" s="498">
        <f t="shared" si="102"/>
        <v>0</v>
      </c>
      <c r="EC37" s="498">
        <f t="shared" si="102"/>
        <v>0</v>
      </c>
      <c r="ED37" s="498">
        <f t="shared" si="102"/>
        <v>0</v>
      </c>
      <c r="EE37" s="498">
        <f t="shared" si="102"/>
        <v>0</v>
      </c>
      <c r="EF37" s="498">
        <f t="shared" si="102"/>
        <v>0</v>
      </c>
      <c r="EG37" s="498">
        <f t="shared" si="102"/>
        <v>0</v>
      </c>
      <c r="EH37" s="498">
        <f t="shared" si="102"/>
        <v>0</v>
      </c>
      <c r="EI37" s="498">
        <f t="shared" si="102"/>
        <v>0</v>
      </c>
      <c r="EJ37" s="498">
        <f t="shared" si="102"/>
        <v>0</v>
      </c>
      <c r="EK37" s="498">
        <f t="shared" si="102"/>
        <v>0</v>
      </c>
      <c r="EL37" s="498">
        <f t="shared" si="102"/>
        <v>0</v>
      </c>
      <c r="EM37" s="498">
        <f t="shared" si="102"/>
        <v>0</v>
      </c>
      <c r="EN37" s="498">
        <f t="shared" si="102"/>
        <v>0</v>
      </c>
      <c r="EO37" s="498">
        <f t="shared" si="102"/>
        <v>0</v>
      </c>
      <c r="EP37" s="498">
        <f t="shared" si="102"/>
        <v>0</v>
      </c>
      <c r="EQ37" s="498">
        <f t="shared" si="102"/>
        <v>0</v>
      </c>
      <c r="ER37" s="498">
        <f t="shared" si="102"/>
        <v>0</v>
      </c>
      <c r="ES37" s="498">
        <f t="shared" si="102"/>
        <v>0</v>
      </c>
      <c r="ET37" s="498">
        <f t="shared" si="102"/>
        <v>0</v>
      </c>
      <c r="EU37" s="498">
        <f t="shared" ref="EU37:EZ37" si="103">EU31-EU34</f>
        <v>0</v>
      </c>
      <c r="EV37" s="498">
        <f t="shared" si="103"/>
        <v>0</v>
      </c>
      <c r="EW37" s="498">
        <f t="shared" si="103"/>
        <v>0</v>
      </c>
      <c r="EX37" s="498">
        <f t="shared" si="103"/>
        <v>0</v>
      </c>
      <c r="EY37" s="498">
        <f t="shared" si="103"/>
        <v>0</v>
      </c>
      <c r="EZ37" s="614">
        <f t="shared" si="103"/>
        <v>0</v>
      </c>
    </row>
    <row r="38" spans="1:156" ht="13" thickBot="1">
      <c r="A38" s="1284" t="s">
        <v>586</v>
      </c>
      <c r="B38" s="1285"/>
      <c r="C38" s="125">
        <f t="shared" ref="C38:BN38" si="104">C31-$B$3-C34</f>
        <v>5.6399999999999935</v>
      </c>
      <c r="D38" s="125">
        <f t="shared" si="104"/>
        <v>7.2949999999999946</v>
      </c>
      <c r="E38" s="125">
        <f t="shared" si="104"/>
        <v>5.2650000000000006</v>
      </c>
      <c r="F38" s="125">
        <f t="shared" si="104"/>
        <v>5.3449999999999918</v>
      </c>
      <c r="G38" s="125">
        <f t="shared" si="104"/>
        <v>5.75</v>
      </c>
      <c r="H38" s="125">
        <f t="shared" si="104"/>
        <v>6.2449999999999903</v>
      </c>
      <c r="I38" s="125">
        <f t="shared" si="104"/>
        <v>5.9499999999999957</v>
      </c>
      <c r="J38" s="125">
        <f t="shared" si="104"/>
        <v>4.3899999999999935</v>
      </c>
      <c r="K38" s="125">
        <f t="shared" si="104"/>
        <v>7.3134999999999977</v>
      </c>
      <c r="L38" s="125">
        <f t="shared" si="104"/>
        <v>6.759999999999998</v>
      </c>
      <c r="M38" s="125" t="e">
        <f t="shared" si="104"/>
        <v>#DIV/0!</v>
      </c>
      <c r="N38" s="125" t="e">
        <f t="shared" si="104"/>
        <v>#DIV/0!</v>
      </c>
      <c r="O38" s="125" t="e">
        <f t="shared" si="104"/>
        <v>#DIV/0!</v>
      </c>
      <c r="P38" s="125" t="e">
        <f t="shared" si="104"/>
        <v>#DIV/0!</v>
      </c>
      <c r="Q38" s="125" t="e">
        <f t="shared" si="104"/>
        <v>#DIV/0!</v>
      </c>
      <c r="R38" s="125" t="e">
        <f t="shared" si="104"/>
        <v>#DIV/0!</v>
      </c>
      <c r="S38" s="125" t="e">
        <f t="shared" si="104"/>
        <v>#DIV/0!</v>
      </c>
      <c r="T38" s="125" t="e">
        <f t="shared" si="104"/>
        <v>#DIV/0!</v>
      </c>
      <c r="U38" s="125" t="e">
        <f t="shared" si="104"/>
        <v>#DIV/0!</v>
      </c>
      <c r="V38" s="125" t="e">
        <f t="shared" si="104"/>
        <v>#DIV/0!</v>
      </c>
      <c r="W38" s="125" t="e">
        <f t="shared" si="104"/>
        <v>#DIV/0!</v>
      </c>
      <c r="X38" s="125" t="e">
        <f t="shared" si="104"/>
        <v>#DIV/0!</v>
      </c>
      <c r="Y38" s="125" t="e">
        <f t="shared" si="104"/>
        <v>#DIV/0!</v>
      </c>
      <c r="Z38" s="125" t="e">
        <f t="shared" si="104"/>
        <v>#DIV/0!</v>
      </c>
      <c r="AA38" s="125" t="e">
        <f t="shared" si="104"/>
        <v>#DIV/0!</v>
      </c>
      <c r="AB38" s="125" t="e">
        <f t="shared" si="104"/>
        <v>#DIV/0!</v>
      </c>
      <c r="AC38" s="125" t="e">
        <f t="shared" si="104"/>
        <v>#DIV/0!</v>
      </c>
      <c r="AD38" s="125" t="e">
        <f t="shared" si="104"/>
        <v>#DIV/0!</v>
      </c>
      <c r="AE38" s="125" t="e">
        <f t="shared" si="104"/>
        <v>#DIV/0!</v>
      </c>
      <c r="AF38" s="125" t="e">
        <f t="shared" si="104"/>
        <v>#DIV/0!</v>
      </c>
      <c r="AG38" s="125" t="e">
        <f t="shared" si="104"/>
        <v>#DIV/0!</v>
      </c>
      <c r="AH38" s="125" t="e">
        <f t="shared" si="104"/>
        <v>#DIV/0!</v>
      </c>
      <c r="AI38" s="125" t="e">
        <f t="shared" si="104"/>
        <v>#DIV/0!</v>
      </c>
      <c r="AJ38" s="125" t="e">
        <f t="shared" si="104"/>
        <v>#DIV/0!</v>
      </c>
      <c r="AK38" s="125" t="e">
        <f t="shared" si="104"/>
        <v>#DIV/0!</v>
      </c>
      <c r="AL38" s="125" t="e">
        <f t="shared" si="104"/>
        <v>#DIV/0!</v>
      </c>
      <c r="AM38" s="125" t="e">
        <f t="shared" si="104"/>
        <v>#DIV/0!</v>
      </c>
      <c r="AN38" s="125" t="e">
        <f t="shared" si="104"/>
        <v>#DIV/0!</v>
      </c>
      <c r="AO38" s="125" t="e">
        <f t="shared" si="104"/>
        <v>#DIV/0!</v>
      </c>
      <c r="AP38" s="125" t="e">
        <f t="shared" si="104"/>
        <v>#DIV/0!</v>
      </c>
      <c r="AQ38" s="125" t="e">
        <f t="shared" si="104"/>
        <v>#DIV/0!</v>
      </c>
      <c r="AR38" s="125" t="e">
        <f t="shared" si="104"/>
        <v>#DIV/0!</v>
      </c>
      <c r="AS38" s="125" t="e">
        <f t="shared" si="104"/>
        <v>#DIV/0!</v>
      </c>
      <c r="AT38" s="125" t="e">
        <f t="shared" si="104"/>
        <v>#DIV/0!</v>
      </c>
      <c r="AU38" s="125" t="e">
        <f t="shared" si="104"/>
        <v>#DIV/0!</v>
      </c>
      <c r="AV38" s="125" t="e">
        <f t="shared" si="104"/>
        <v>#DIV/0!</v>
      </c>
      <c r="AW38" s="125" t="e">
        <f t="shared" si="104"/>
        <v>#DIV/0!</v>
      </c>
      <c r="AX38" s="125" t="e">
        <f t="shared" si="104"/>
        <v>#DIV/0!</v>
      </c>
      <c r="AY38" s="125" t="e">
        <f t="shared" si="104"/>
        <v>#DIV/0!</v>
      </c>
      <c r="AZ38" s="125" t="e">
        <f t="shared" si="104"/>
        <v>#DIV/0!</v>
      </c>
      <c r="BA38" s="125" t="e">
        <f t="shared" si="104"/>
        <v>#DIV/0!</v>
      </c>
      <c r="BB38" s="125" t="e">
        <f t="shared" si="104"/>
        <v>#DIV/0!</v>
      </c>
      <c r="BC38" s="125" t="e">
        <f t="shared" si="104"/>
        <v>#DIV/0!</v>
      </c>
      <c r="BD38" s="125" t="e">
        <f t="shared" si="104"/>
        <v>#DIV/0!</v>
      </c>
      <c r="BE38" s="125" t="e">
        <f t="shared" si="104"/>
        <v>#DIV/0!</v>
      </c>
      <c r="BF38" s="125" t="e">
        <f t="shared" si="104"/>
        <v>#DIV/0!</v>
      </c>
      <c r="BG38" s="125" t="e">
        <f t="shared" si="104"/>
        <v>#DIV/0!</v>
      </c>
      <c r="BH38" s="125" t="e">
        <f t="shared" si="104"/>
        <v>#DIV/0!</v>
      </c>
      <c r="BI38" s="125" t="e">
        <f t="shared" si="104"/>
        <v>#DIV/0!</v>
      </c>
      <c r="BJ38" s="125" t="e">
        <f t="shared" si="104"/>
        <v>#DIV/0!</v>
      </c>
      <c r="BK38" s="125" t="e">
        <f t="shared" si="104"/>
        <v>#DIV/0!</v>
      </c>
      <c r="BL38" s="125" t="e">
        <f t="shared" si="104"/>
        <v>#DIV/0!</v>
      </c>
      <c r="BM38" s="125" t="e">
        <f t="shared" si="104"/>
        <v>#DIV/0!</v>
      </c>
      <c r="BN38" s="125" t="e">
        <f t="shared" si="104"/>
        <v>#DIV/0!</v>
      </c>
      <c r="BO38" s="125" t="e">
        <f t="shared" ref="BO38:CK38" si="105">BO31-$B$3-BO34</f>
        <v>#DIV/0!</v>
      </c>
      <c r="BP38" s="125" t="e">
        <f t="shared" si="105"/>
        <v>#DIV/0!</v>
      </c>
      <c r="BQ38" s="125" t="e">
        <f t="shared" si="105"/>
        <v>#DIV/0!</v>
      </c>
      <c r="BR38" s="125" t="e">
        <f t="shared" si="105"/>
        <v>#DIV/0!</v>
      </c>
      <c r="BS38" s="125" t="e">
        <f t="shared" si="105"/>
        <v>#DIV/0!</v>
      </c>
      <c r="BT38" s="125" t="e">
        <f t="shared" si="105"/>
        <v>#DIV/0!</v>
      </c>
      <c r="BU38" s="125" t="e">
        <f t="shared" si="105"/>
        <v>#DIV/0!</v>
      </c>
      <c r="BV38" s="125" t="e">
        <f t="shared" si="105"/>
        <v>#DIV/0!</v>
      </c>
      <c r="BW38" s="125" t="e">
        <f t="shared" si="105"/>
        <v>#DIV/0!</v>
      </c>
      <c r="BX38" s="125" t="e">
        <f t="shared" si="105"/>
        <v>#DIV/0!</v>
      </c>
      <c r="BY38" s="125" t="e">
        <f t="shared" si="105"/>
        <v>#DIV/0!</v>
      </c>
      <c r="BZ38" s="125" t="e">
        <f t="shared" si="105"/>
        <v>#DIV/0!</v>
      </c>
      <c r="CA38" s="597" t="e">
        <f t="shared" si="105"/>
        <v>#DIV/0!</v>
      </c>
      <c r="CB38" s="499">
        <f t="shared" si="105"/>
        <v>143.74399999999991</v>
      </c>
      <c r="CC38" s="499">
        <f t="shared" si="105"/>
        <v>185.78099999999995</v>
      </c>
      <c r="CD38" s="499">
        <f t="shared" si="105"/>
        <v>134.21900000000028</v>
      </c>
      <c r="CE38" s="499">
        <f t="shared" si="105"/>
        <v>136.25099999999998</v>
      </c>
      <c r="CF38" s="499">
        <f t="shared" si="105"/>
        <v>146.53800000000024</v>
      </c>
      <c r="CG38" s="499">
        <f t="shared" si="105"/>
        <v>159.11099999999988</v>
      </c>
      <c r="CH38" s="499">
        <f t="shared" si="105"/>
        <v>151.61799999999994</v>
      </c>
      <c r="CI38" s="499">
        <f t="shared" si="105"/>
        <v>111.99399999999991</v>
      </c>
      <c r="CJ38" s="499">
        <f t="shared" si="105"/>
        <v>186.2509</v>
      </c>
      <c r="CK38" s="499">
        <f t="shared" si="105"/>
        <v>172.19200000000001</v>
      </c>
      <c r="CL38" s="499">
        <f>CL31-$B$3-CL34</f>
        <v>-0.02</v>
      </c>
      <c r="CM38" s="499">
        <f>CM31-$B$3-CM34</f>
        <v>-0.02</v>
      </c>
      <c r="CN38" s="499">
        <f t="shared" ref="CN38:ET38" si="106">CN31-$B$3-CN34</f>
        <v>-0.02</v>
      </c>
      <c r="CO38" s="499">
        <f t="shared" si="106"/>
        <v>-0.02</v>
      </c>
      <c r="CP38" s="499">
        <f t="shared" si="106"/>
        <v>-0.02</v>
      </c>
      <c r="CQ38" s="499">
        <f t="shared" si="106"/>
        <v>-0.02</v>
      </c>
      <c r="CR38" s="499">
        <f t="shared" si="106"/>
        <v>-0.02</v>
      </c>
      <c r="CS38" s="499">
        <f t="shared" si="106"/>
        <v>-0.02</v>
      </c>
      <c r="CT38" s="499">
        <f t="shared" si="106"/>
        <v>-0.02</v>
      </c>
      <c r="CU38" s="499">
        <f t="shared" si="106"/>
        <v>-0.02</v>
      </c>
      <c r="CV38" s="499">
        <f t="shared" si="106"/>
        <v>-0.02</v>
      </c>
      <c r="CW38" s="499">
        <f t="shared" si="106"/>
        <v>-0.02</v>
      </c>
      <c r="CX38" s="499">
        <f t="shared" si="106"/>
        <v>-0.02</v>
      </c>
      <c r="CY38" s="499">
        <f t="shared" si="106"/>
        <v>-0.02</v>
      </c>
      <c r="CZ38" s="499">
        <f t="shared" si="106"/>
        <v>-0.02</v>
      </c>
      <c r="DA38" s="499">
        <f t="shared" si="106"/>
        <v>-0.02</v>
      </c>
      <c r="DB38" s="499">
        <f t="shared" si="106"/>
        <v>-0.02</v>
      </c>
      <c r="DC38" s="499">
        <f t="shared" si="106"/>
        <v>-0.02</v>
      </c>
      <c r="DD38" s="499">
        <f t="shared" si="106"/>
        <v>-0.02</v>
      </c>
      <c r="DE38" s="499">
        <f t="shared" si="106"/>
        <v>-0.02</v>
      </c>
      <c r="DF38" s="499">
        <f t="shared" si="106"/>
        <v>-0.02</v>
      </c>
      <c r="DG38" s="499">
        <f t="shared" si="106"/>
        <v>-0.02</v>
      </c>
      <c r="DH38" s="499">
        <f t="shared" si="106"/>
        <v>-0.02</v>
      </c>
      <c r="DI38" s="499">
        <f t="shared" si="106"/>
        <v>-0.02</v>
      </c>
      <c r="DJ38" s="499">
        <f t="shared" si="106"/>
        <v>-0.02</v>
      </c>
      <c r="DK38" s="499">
        <f t="shared" si="106"/>
        <v>-0.02</v>
      </c>
      <c r="DL38" s="499">
        <f t="shared" si="106"/>
        <v>-0.02</v>
      </c>
      <c r="DM38" s="499">
        <f t="shared" si="106"/>
        <v>-0.02</v>
      </c>
      <c r="DN38" s="499">
        <f t="shared" si="106"/>
        <v>-0.02</v>
      </c>
      <c r="DO38" s="499">
        <f t="shared" si="106"/>
        <v>-0.02</v>
      </c>
      <c r="DP38" s="499">
        <f t="shared" si="106"/>
        <v>-0.02</v>
      </c>
      <c r="DQ38" s="499">
        <f t="shared" si="106"/>
        <v>-0.02</v>
      </c>
      <c r="DR38" s="499">
        <f t="shared" si="106"/>
        <v>-0.02</v>
      </c>
      <c r="DS38" s="499">
        <f t="shared" si="106"/>
        <v>-0.02</v>
      </c>
      <c r="DT38" s="499">
        <f t="shared" si="106"/>
        <v>-0.02</v>
      </c>
      <c r="DU38" s="499">
        <f t="shared" si="106"/>
        <v>-0.02</v>
      </c>
      <c r="DV38" s="499">
        <f t="shared" si="106"/>
        <v>-0.02</v>
      </c>
      <c r="DW38" s="499">
        <f t="shared" si="106"/>
        <v>-0.02</v>
      </c>
      <c r="DX38" s="499">
        <f t="shared" si="106"/>
        <v>-0.02</v>
      </c>
      <c r="DY38" s="499">
        <f t="shared" si="106"/>
        <v>-0.02</v>
      </c>
      <c r="DZ38" s="499">
        <f t="shared" si="106"/>
        <v>-0.02</v>
      </c>
      <c r="EA38" s="499">
        <f t="shared" si="106"/>
        <v>-0.02</v>
      </c>
      <c r="EB38" s="499">
        <f t="shared" si="106"/>
        <v>-0.02</v>
      </c>
      <c r="EC38" s="499">
        <f t="shared" si="106"/>
        <v>-0.02</v>
      </c>
      <c r="ED38" s="499">
        <f t="shared" si="106"/>
        <v>-0.02</v>
      </c>
      <c r="EE38" s="499">
        <f t="shared" si="106"/>
        <v>-0.02</v>
      </c>
      <c r="EF38" s="499">
        <f t="shared" si="106"/>
        <v>-0.02</v>
      </c>
      <c r="EG38" s="499">
        <f t="shared" si="106"/>
        <v>-0.02</v>
      </c>
      <c r="EH38" s="499">
        <f t="shared" si="106"/>
        <v>-0.02</v>
      </c>
      <c r="EI38" s="499">
        <f t="shared" si="106"/>
        <v>-0.02</v>
      </c>
      <c r="EJ38" s="499">
        <f t="shared" si="106"/>
        <v>-0.02</v>
      </c>
      <c r="EK38" s="499">
        <f t="shared" si="106"/>
        <v>-0.02</v>
      </c>
      <c r="EL38" s="499">
        <f t="shared" si="106"/>
        <v>-0.02</v>
      </c>
      <c r="EM38" s="499">
        <f t="shared" si="106"/>
        <v>-0.02</v>
      </c>
      <c r="EN38" s="499">
        <f t="shared" si="106"/>
        <v>-0.02</v>
      </c>
      <c r="EO38" s="499">
        <f t="shared" si="106"/>
        <v>-0.02</v>
      </c>
      <c r="EP38" s="499">
        <f t="shared" si="106"/>
        <v>-0.02</v>
      </c>
      <c r="EQ38" s="499">
        <f t="shared" si="106"/>
        <v>-0.02</v>
      </c>
      <c r="ER38" s="499">
        <f t="shared" si="106"/>
        <v>-0.02</v>
      </c>
      <c r="ES38" s="499">
        <f t="shared" si="106"/>
        <v>-0.02</v>
      </c>
      <c r="ET38" s="499">
        <f t="shared" si="106"/>
        <v>-0.02</v>
      </c>
      <c r="EU38" s="499">
        <f t="shared" ref="EU38:EZ38" si="107">EU31-$B$3-EU34</f>
        <v>-0.02</v>
      </c>
      <c r="EV38" s="499">
        <f t="shared" si="107"/>
        <v>-0.02</v>
      </c>
      <c r="EW38" s="499">
        <f t="shared" si="107"/>
        <v>-0.02</v>
      </c>
      <c r="EX38" s="499">
        <f t="shared" si="107"/>
        <v>-0.02</v>
      </c>
      <c r="EY38" s="499">
        <f t="shared" si="107"/>
        <v>-0.02</v>
      </c>
      <c r="EZ38" s="526">
        <f t="shared" si="107"/>
        <v>-0.02</v>
      </c>
    </row>
    <row r="39" spans="1:156">
      <c r="A39" s="268"/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705"/>
      <c r="CC39" s="705"/>
      <c r="CD39" s="705"/>
      <c r="CE39" s="705"/>
      <c r="CF39" s="705"/>
      <c r="CG39" s="705"/>
      <c r="CH39" s="705"/>
      <c r="CI39" s="705"/>
      <c r="CJ39" s="705"/>
      <c r="CK39" s="705"/>
      <c r="CL39" s="527"/>
      <c r="CM39" s="527"/>
    </row>
    <row r="40" spans="1:156">
      <c r="A40" s="1189" t="s">
        <v>517</v>
      </c>
      <c r="B40" s="1189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89"/>
      <c r="BV40" s="389"/>
      <c r="BW40" s="389"/>
      <c r="BX40" s="389"/>
      <c r="BY40" s="389"/>
      <c r="BZ40" s="389"/>
      <c r="CA40" s="389"/>
      <c r="CB40" s="705"/>
      <c r="CC40" s="705"/>
      <c r="CD40" s="705"/>
      <c r="CE40" s="705"/>
      <c r="CF40" s="705"/>
      <c r="CG40" s="705"/>
      <c r="CH40" s="705"/>
      <c r="CI40" s="705"/>
      <c r="CJ40" s="705"/>
      <c r="CK40" s="705"/>
      <c r="CL40" s="527"/>
      <c r="CM40" s="527"/>
    </row>
  </sheetData>
  <mergeCells count="27">
    <mergeCell ref="A40:B40"/>
    <mergeCell ref="A28:B28"/>
    <mergeCell ref="A29:B29"/>
    <mergeCell ref="A30:B30"/>
    <mergeCell ref="A32:B32"/>
    <mergeCell ref="A33:B33"/>
    <mergeCell ref="A34:B34"/>
    <mergeCell ref="A35:B35"/>
    <mergeCell ref="A36:B36"/>
    <mergeCell ref="A37:B37"/>
    <mergeCell ref="A38:B38"/>
    <mergeCell ref="A15:B15"/>
    <mergeCell ref="B1:G1"/>
    <mergeCell ref="B2:G2"/>
    <mergeCell ref="A14:B14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</mergeCells>
  <phoneticPr fontId="18" type="noConversion"/>
  <conditionalFormatting sqref="C38:EZ38">
    <cfRule type="expression" dxfId="491" priority="1" stopIfTrue="1">
      <formula>ABS(C38)&gt;=0.1181</formula>
    </cfRule>
    <cfRule type="expression" dxfId="490" priority="2" stopIfTrue="1">
      <formula>ABS(C38)&gt;0.07874</formula>
    </cfRule>
  </conditionalFormatting>
  <conditionalFormatting sqref="C35:EZ36">
    <cfRule type="expression" dxfId="489" priority="3" stopIfTrue="1">
      <formula>ABS(C35)&gt;=0.07874</formula>
    </cfRule>
    <cfRule type="expression" dxfId="488" priority="4" stopIfTrue="1">
      <formula>ABS(C35)&gt;0.03937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2" tint="-0.499984740745262"/>
  </sheetPr>
  <dimension ref="A1:GA40"/>
  <sheetViews>
    <sheetView zoomScale="125" zoomScaleNormal="125" zoomScalePageLayoutView="125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I41" sqref="I41"/>
    </sheetView>
  </sheetViews>
  <sheetFormatPr baseColWidth="10" defaultColWidth="8.83203125" defaultRowHeight="12" x14ac:dyDescent="0"/>
  <cols>
    <col min="1" max="1" width="30.83203125" customWidth="1"/>
    <col min="2" max="2" width="15.83203125" customWidth="1"/>
    <col min="3" max="3" width="8.1640625" bestFit="1" customWidth="1"/>
    <col min="99" max="183" width="8.83203125" style="484"/>
  </cols>
  <sheetData>
    <row r="1" spans="1:183" ht="13" thickBot="1">
      <c r="A1" s="118" t="s">
        <v>633</v>
      </c>
      <c r="B1" s="1268" t="s">
        <v>529</v>
      </c>
      <c r="C1" s="1195"/>
      <c r="D1" s="1195"/>
      <c r="E1" s="1195"/>
      <c r="F1" s="1195"/>
      <c r="G1" s="1196"/>
    </row>
    <row r="2" spans="1:183" ht="13" thickBot="1">
      <c r="A2" s="119" t="s">
        <v>634</v>
      </c>
      <c r="B2" s="1269" t="s">
        <v>262</v>
      </c>
      <c r="C2" s="1197"/>
      <c r="D2" s="1197"/>
      <c r="E2" s="1197"/>
      <c r="F2" s="1197"/>
      <c r="G2" s="1198"/>
    </row>
    <row r="3" spans="1:183" ht="13" thickBot="1">
      <c r="A3" s="119" t="s">
        <v>457</v>
      </c>
      <c r="B3" s="502">
        <v>0.02</v>
      </c>
      <c r="C3" s="88" t="s">
        <v>476</v>
      </c>
      <c r="D3" s="466" t="s">
        <v>721</v>
      </c>
      <c r="E3" s="283"/>
      <c r="F3" s="268"/>
      <c r="G3" s="268"/>
    </row>
    <row r="4" spans="1:183" ht="13" thickBot="1">
      <c r="A4" s="120" t="s">
        <v>459</v>
      </c>
      <c r="B4" s="284">
        <v>4.4829999999999997</v>
      </c>
      <c r="C4" s="88" t="s">
        <v>632</v>
      </c>
      <c r="D4" s="268" t="s">
        <v>263</v>
      </c>
      <c r="E4" s="268"/>
      <c r="F4" s="268"/>
      <c r="G4" s="268"/>
    </row>
    <row r="5" spans="1:183" ht="13" thickBot="1">
      <c r="A5" s="77"/>
      <c r="B5" s="78"/>
      <c r="C5" s="268"/>
      <c r="D5" s="268"/>
      <c r="E5" s="268"/>
      <c r="F5" s="268"/>
      <c r="G5" s="268"/>
      <c r="J5" t="s">
        <v>10</v>
      </c>
    </row>
    <row r="6" spans="1:183" ht="13" thickBot="1">
      <c r="A6" s="126" t="s">
        <v>622</v>
      </c>
      <c r="B6" s="285" t="s">
        <v>476</v>
      </c>
      <c r="C6" s="132" t="s">
        <v>387</v>
      </c>
      <c r="D6" s="268"/>
      <c r="E6" s="268"/>
      <c r="F6" s="268"/>
      <c r="G6" s="268"/>
    </row>
    <row r="7" spans="1:183">
      <c r="A7" s="287" t="s">
        <v>635</v>
      </c>
      <c r="B7" s="133">
        <v>1.57</v>
      </c>
      <c r="C7" s="134">
        <v>39.878</v>
      </c>
      <c r="D7" s="268"/>
      <c r="E7" s="268"/>
      <c r="F7" s="268"/>
      <c r="G7" s="268"/>
      <c r="K7" s="289" t="s">
        <v>486</v>
      </c>
    </row>
    <row r="8" spans="1:183">
      <c r="A8" s="288" t="s">
        <v>636</v>
      </c>
      <c r="B8" s="127">
        <v>0.63</v>
      </c>
      <c r="C8" s="130">
        <v>16</v>
      </c>
      <c r="D8" s="268"/>
      <c r="E8" s="268"/>
      <c r="F8" s="268"/>
      <c r="G8" s="268"/>
      <c r="I8" s="289"/>
      <c r="K8" s="289" t="s">
        <v>487</v>
      </c>
    </row>
    <row r="9" spans="1:183">
      <c r="A9" s="288" t="s">
        <v>621</v>
      </c>
      <c r="B9" s="128">
        <v>5.0999999999999997E-2</v>
      </c>
      <c r="C9" s="354">
        <v>1.3</v>
      </c>
      <c r="D9" s="255" t="s">
        <v>374</v>
      </c>
      <c r="E9" s="268"/>
      <c r="F9" s="268"/>
      <c r="G9" s="268"/>
      <c r="I9" s="289"/>
    </row>
    <row r="10" spans="1:183">
      <c r="A10" s="288" t="s">
        <v>645</v>
      </c>
      <c r="B10" s="128">
        <v>10.63</v>
      </c>
      <c r="C10" s="130">
        <v>270</v>
      </c>
      <c r="D10" s="268"/>
      <c r="E10" s="268"/>
      <c r="F10" s="268"/>
      <c r="G10" s="268"/>
      <c r="N10" s="445" t="s">
        <v>666</v>
      </c>
    </row>
    <row r="11" spans="1:183" ht="13" thickBot="1">
      <c r="A11" s="290" t="s">
        <v>647</v>
      </c>
      <c r="B11" s="501">
        <v>6.984</v>
      </c>
      <c r="C11" s="70">
        <v>177.4</v>
      </c>
      <c r="D11" s="255" t="s">
        <v>227</v>
      </c>
      <c r="E11" s="268"/>
      <c r="F11" s="268"/>
      <c r="G11" s="268"/>
      <c r="H11" s="289"/>
      <c r="I11" s="269" t="s">
        <v>252</v>
      </c>
      <c r="N11" t="s">
        <v>667</v>
      </c>
    </row>
    <row r="12" spans="1:183" ht="13" thickBot="1">
      <c r="A12" s="9"/>
      <c r="B12" s="500"/>
      <c r="C12" s="268"/>
      <c r="D12" s="268"/>
      <c r="E12" s="268"/>
      <c r="F12" s="268"/>
      <c r="G12" s="268"/>
      <c r="H12" s="289"/>
      <c r="K12" s="289"/>
      <c r="N12" t="s">
        <v>668</v>
      </c>
    </row>
    <row r="13" spans="1:183" ht="13" thickBot="1">
      <c r="A13" s="1209" t="s">
        <v>462</v>
      </c>
      <c r="B13" s="1210"/>
      <c r="C13" s="443"/>
      <c r="D13" s="444"/>
      <c r="E13" s="444"/>
      <c r="F13" s="444"/>
      <c r="G13" s="444"/>
      <c r="H13" s="444"/>
      <c r="I13" s="444"/>
      <c r="J13" s="444"/>
      <c r="K13" s="444"/>
      <c r="L13" s="444"/>
      <c r="M13" s="444"/>
      <c r="N13" s="383"/>
      <c r="O13" s="383"/>
      <c r="P13" s="383"/>
      <c r="Q13" s="383"/>
      <c r="R13" s="383"/>
      <c r="S13" s="383"/>
      <c r="T13" s="383"/>
      <c r="U13" s="383"/>
      <c r="V13" s="383"/>
      <c r="W13" s="383"/>
      <c r="X13" s="383"/>
      <c r="Y13" s="383"/>
      <c r="Z13" s="383"/>
      <c r="AA13" s="383"/>
      <c r="AB13" s="383"/>
      <c r="AC13" s="383"/>
      <c r="AD13" s="383"/>
      <c r="AE13" s="383"/>
      <c r="AF13" s="383"/>
      <c r="AG13" s="383"/>
      <c r="AH13" s="383"/>
      <c r="AI13" s="383"/>
      <c r="AJ13" s="383"/>
      <c r="AK13" s="383"/>
      <c r="AL13" s="383"/>
      <c r="AM13" s="383"/>
      <c r="AN13" s="383"/>
      <c r="AO13" s="383"/>
      <c r="AP13" s="383"/>
      <c r="AQ13" s="383"/>
      <c r="AR13" s="383"/>
      <c r="AS13" s="383"/>
      <c r="AT13" s="383"/>
      <c r="AU13" s="383"/>
      <c r="AV13" s="383"/>
      <c r="AW13" s="383"/>
      <c r="AX13" s="383"/>
      <c r="AY13" s="383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3"/>
      <c r="BK13" s="383"/>
      <c r="BL13" s="383"/>
      <c r="BM13" s="383"/>
      <c r="BN13" s="383"/>
      <c r="BO13" s="383"/>
      <c r="BP13" s="383"/>
      <c r="BQ13" s="383"/>
      <c r="BR13" s="383"/>
      <c r="BS13" s="383"/>
      <c r="BT13" s="383"/>
      <c r="BU13" s="383"/>
      <c r="BV13" s="383"/>
      <c r="BW13" s="383"/>
      <c r="BX13" s="383"/>
      <c r="BY13" s="383"/>
      <c r="BZ13" s="383"/>
      <c r="CA13" s="383"/>
      <c r="CB13" s="383"/>
      <c r="CC13" s="383"/>
      <c r="CD13" s="383"/>
      <c r="CE13" s="383"/>
      <c r="CF13" s="383"/>
      <c r="CG13" s="383"/>
      <c r="CH13" s="431"/>
      <c r="CI13" s="431"/>
      <c r="CJ13" s="431"/>
      <c r="CK13" s="431"/>
      <c r="CL13" s="431"/>
      <c r="CM13" s="431"/>
      <c r="CN13" s="431"/>
      <c r="CO13" s="431"/>
      <c r="CP13" s="431"/>
      <c r="CQ13" s="431"/>
      <c r="CR13" s="431"/>
      <c r="CS13" s="431"/>
      <c r="CT13" s="432"/>
      <c r="CU13" s="485"/>
      <c r="CV13" s="485"/>
      <c r="CW13" s="485"/>
      <c r="CX13" s="485"/>
      <c r="CY13" s="485"/>
      <c r="CZ13" s="485"/>
      <c r="DA13" s="485"/>
      <c r="DB13" s="485"/>
      <c r="DC13" s="485"/>
      <c r="DD13" s="485"/>
      <c r="DE13" s="485"/>
      <c r="DF13" s="485"/>
      <c r="DG13" s="485"/>
      <c r="DH13" s="485"/>
      <c r="DI13" s="485"/>
      <c r="DJ13" s="485"/>
      <c r="DK13" s="485"/>
      <c r="DL13" s="485"/>
      <c r="DM13" s="485"/>
      <c r="DN13" s="485"/>
      <c r="DO13" s="485"/>
      <c r="DP13" s="485"/>
      <c r="DQ13" s="485"/>
      <c r="DR13" s="485"/>
      <c r="DS13" s="485"/>
      <c r="DT13" s="485"/>
      <c r="DU13" s="485"/>
      <c r="DV13" s="485"/>
      <c r="DW13" s="485"/>
      <c r="DX13" s="485"/>
      <c r="DY13" s="485"/>
      <c r="DZ13" s="485"/>
      <c r="EA13" s="485"/>
      <c r="EB13" s="485"/>
      <c r="EC13" s="485"/>
      <c r="ED13" s="485"/>
      <c r="EE13" s="485"/>
      <c r="EF13" s="485"/>
      <c r="EG13" s="485"/>
      <c r="EH13" s="485"/>
      <c r="EI13" s="485"/>
      <c r="EJ13" s="485"/>
      <c r="EK13" s="485"/>
      <c r="EL13" s="485"/>
      <c r="EM13" s="485"/>
      <c r="EN13" s="485"/>
      <c r="EO13" s="485"/>
      <c r="EP13" s="485"/>
      <c r="EQ13" s="485"/>
      <c r="ER13" s="485"/>
      <c r="ES13" s="485"/>
      <c r="ET13" s="485"/>
      <c r="EU13" s="485"/>
      <c r="EV13" s="485"/>
      <c r="EW13" s="485"/>
      <c r="EX13" s="485"/>
      <c r="EY13" s="485"/>
      <c r="EZ13" s="485"/>
      <c r="FA13" s="485"/>
      <c r="FB13" s="485"/>
      <c r="FC13" s="485"/>
      <c r="FD13" s="485"/>
      <c r="FE13" s="485"/>
      <c r="FF13" s="485"/>
      <c r="FG13" s="485"/>
      <c r="FH13" s="485"/>
      <c r="FI13" s="485"/>
      <c r="FJ13" s="485"/>
      <c r="FK13" s="485"/>
      <c r="FL13" s="485"/>
      <c r="FM13" s="485"/>
      <c r="FN13" s="485"/>
      <c r="FO13" s="485"/>
      <c r="FP13" s="485"/>
      <c r="FQ13" s="485"/>
      <c r="FR13" s="485"/>
      <c r="FS13" s="485"/>
      <c r="FT13" s="485"/>
      <c r="FU13" s="485"/>
      <c r="FV13" s="485"/>
      <c r="FW13" s="485"/>
      <c r="FX13" s="485"/>
      <c r="FY13" s="485"/>
      <c r="FZ13" s="485"/>
      <c r="GA13" s="486"/>
    </row>
    <row r="14" spans="1:183" s="483" customFormat="1" ht="13" thickBot="1">
      <c r="A14" s="1286" t="s">
        <v>637</v>
      </c>
      <c r="B14" s="1287"/>
      <c r="C14" s="476" t="s">
        <v>11</v>
      </c>
      <c r="D14" s="477" t="s">
        <v>377</v>
      </c>
      <c r="E14" s="477" t="s">
        <v>378</v>
      </c>
      <c r="F14" s="477" t="s">
        <v>379</v>
      </c>
      <c r="G14" s="477" t="s">
        <v>380</v>
      </c>
      <c r="H14" s="478" t="s">
        <v>381</v>
      </c>
      <c r="I14" s="479">
        <v>597</v>
      </c>
      <c r="J14" s="480" t="s">
        <v>382</v>
      </c>
      <c r="K14" s="478" t="s">
        <v>383</v>
      </c>
      <c r="L14" s="478" t="s">
        <v>384</v>
      </c>
      <c r="M14" s="481"/>
      <c r="N14" s="481">
        <v>551</v>
      </c>
      <c r="O14" s="481" t="s">
        <v>301</v>
      </c>
      <c r="P14" s="481" t="s">
        <v>302</v>
      </c>
      <c r="Q14" s="481" t="s">
        <v>303</v>
      </c>
      <c r="R14" s="481" t="s">
        <v>304</v>
      </c>
      <c r="S14" s="481" t="s">
        <v>305</v>
      </c>
      <c r="T14" s="481" t="s">
        <v>306</v>
      </c>
      <c r="U14" s="481" t="s">
        <v>307</v>
      </c>
      <c r="V14" s="481" t="s">
        <v>308</v>
      </c>
      <c r="W14" s="481" t="s">
        <v>309</v>
      </c>
      <c r="X14" s="481" t="s">
        <v>310</v>
      </c>
      <c r="Y14" s="481" t="s">
        <v>187</v>
      </c>
      <c r="Z14" s="481" t="s">
        <v>188</v>
      </c>
      <c r="AA14" s="481" t="s">
        <v>189</v>
      </c>
      <c r="AB14" s="481" t="s">
        <v>190</v>
      </c>
      <c r="AC14" s="481" t="s">
        <v>191</v>
      </c>
      <c r="AD14" s="481" t="s">
        <v>192</v>
      </c>
      <c r="AE14" s="481" t="s">
        <v>193</v>
      </c>
      <c r="AF14" s="481" t="s">
        <v>194</v>
      </c>
      <c r="AG14" s="481" t="s">
        <v>195</v>
      </c>
      <c r="AH14" s="481" t="s">
        <v>196</v>
      </c>
      <c r="AI14" s="481" t="s">
        <v>197</v>
      </c>
      <c r="AJ14" s="481" t="s">
        <v>198</v>
      </c>
      <c r="AK14" s="481" t="s">
        <v>199</v>
      </c>
      <c r="AL14" s="481" t="s">
        <v>200</v>
      </c>
      <c r="AM14" s="481" t="s">
        <v>201</v>
      </c>
      <c r="AN14" s="481" t="s">
        <v>202</v>
      </c>
      <c r="AO14" s="481" t="s">
        <v>203</v>
      </c>
      <c r="AP14" s="481" t="s">
        <v>204</v>
      </c>
      <c r="AQ14" s="481" t="s">
        <v>190</v>
      </c>
      <c r="AR14" s="481" t="s">
        <v>205</v>
      </c>
      <c r="AS14" s="481" t="s">
        <v>206</v>
      </c>
      <c r="AT14" s="481" t="s">
        <v>207</v>
      </c>
      <c r="AU14" s="481" t="s">
        <v>50</v>
      </c>
      <c r="AV14" s="481" t="s">
        <v>92</v>
      </c>
      <c r="AW14" s="481" t="s">
        <v>93</v>
      </c>
      <c r="AX14" s="481" t="s">
        <v>94</v>
      </c>
      <c r="AY14" s="481" t="s">
        <v>95</v>
      </c>
      <c r="AZ14" s="481" t="s">
        <v>96</v>
      </c>
      <c r="BA14" s="481" t="s">
        <v>97</v>
      </c>
      <c r="BB14" s="481" t="s">
        <v>98</v>
      </c>
      <c r="BC14" s="481" t="s">
        <v>99</v>
      </c>
      <c r="BD14" s="481" t="s">
        <v>100</v>
      </c>
      <c r="BE14" s="481" t="s">
        <v>101</v>
      </c>
      <c r="BF14" s="481" t="s">
        <v>54</v>
      </c>
      <c r="BG14" s="481" t="s">
        <v>55</v>
      </c>
      <c r="BH14" s="481" t="s">
        <v>56</v>
      </c>
      <c r="BI14" s="481" t="s">
        <v>12</v>
      </c>
      <c r="BJ14" s="481" t="s">
        <v>13</v>
      </c>
      <c r="BK14" s="481" t="s">
        <v>14</v>
      </c>
      <c r="BL14" s="481" t="s">
        <v>15</v>
      </c>
      <c r="BM14" s="481" t="s">
        <v>16</v>
      </c>
      <c r="BN14" s="481" t="s">
        <v>17</v>
      </c>
      <c r="BO14" s="481" t="s">
        <v>18</v>
      </c>
      <c r="BP14" s="481" t="s">
        <v>19</v>
      </c>
      <c r="BQ14" s="481" t="s">
        <v>20</v>
      </c>
      <c r="BR14" s="481" t="s">
        <v>21</v>
      </c>
      <c r="BS14" s="481" t="s">
        <v>129</v>
      </c>
      <c r="BT14" s="481" t="s">
        <v>130</v>
      </c>
      <c r="BU14" s="481" t="s">
        <v>131</v>
      </c>
      <c r="BV14" s="481" t="s">
        <v>132</v>
      </c>
      <c r="BW14" s="481" t="s">
        <v>29</v>
      </c>
      <c r="BX14" s="481" t="s">
        <v>30</v>
      </c>
      <c r="BY14" s="481" t="s">
        <v>31</v>
      </c>
      <c r="BZ14" s="481" t="s">
        <v>32</v>
      </c>
      <c r="CA14" s="481" t="s">
        <v>33</v>
      </c>
      <c r="CB14" s="481" t="s">
        <v>34</v>
      </c>
      <c r="CC14" s="481" t="s">
        <v>35</v>
      </c>
      <c r="CD14" s="481" t="s">
        <v>36</v>
      </c>
      <c r="CE14" s="481" t="s">
        <v>37</v>
      </c>
      <c r="CF14" s="481" t="s">
        <v>172</v>
      </c>
      <c r="CG14" s="481" t="s">
        <v>173</v>
      </c>
      <c r="CH14" s="481" t="s">
        <v>174</v>
      </c>
      <c r="CI14" s="481" t="s">
        <v>175</v>
      </c>
      <c r="CJ14" s="481" t="s">
        <v>176</v>
      </c>
      <c r="CK14" s="481" t="s">
        <v>276</v>
      </c>
      <c r="CL14" s="481" t="s">
        <v>277</v>
      </c>
      <c r="CM14" s="481" t="s">
        <v>278</v>
      </c>
      <c r="CN14" s="481" t="s">
        <v>20</v>
      </c>
      <c r="CO14" s="481" t="s">
        <v>279</v>
      </c>
      <c r="CP14" s="481" t="s">
        <v>280</v>
      </c>
      <c r="CQ14" s="481" t="s">
        <v>281</v>
      </c>
      <c r="CR14" s="481" t="s">
        <v>282</v>
      </c>
      <c r="CS14" s="481" t="s">
        <v>283</v>
      </c>
      <c r="CT14" s="482" t="s">
        <v>284</v>
      </c>
      <c r="CU14" s="487">
        <f>N14</f>
        <v>551</v>
      </c>
      <c r="CV14" s="487" t="str">
        <f>O14</f>
        <v>529</v>
      </c>
      <c r="CW14" s="487" t="str">
        <f t="shared" ref="CW14:DO14" si="0">P14</f>
        <v>595</v>
      </c>
      <c r="CX14" s="487" t="str">
        <f t="shared" si="0"/>
        <v>576</v>
      </c>
      <c r="CY14" s="487" t="str">
        <f t="shared" si="0"/>
        <v>537</v>
      </c>
      <c r="CZ14" s="487" t="str">
        <f t="shared" si="0"/>
        <v>578</v>
      </c>
      <c r="DA14" s="487" t="str">
        <f t="shared" si="0"/>
        <v>517</v>
      </c>
      <c r="DB14" s="487" t="str">
        <f t="shared" si="0"/>
        <v>557</v>
      </c>
      <c r="DC14" s="487" t="str">
        <f t="shared" si="0"/>
        <v>552</v>
      </c>
      <c r="DD14" s="487" t="str">
        <f t="shared" si="0"/>
        <v>540</v>
      </c>
      <c r="DE14" s="487" t="str">
        <f t="shared" si="0"/>
        <v>533</v>
      </c>
      <c r="DF14" s="487" t="str">
        <f t="shared" si="0"/>
        <v>580</v>
      </c>
      <c r="DG14" s="487" t="str">
        <f t="shared" si="0"/>
        <v>561</v>
      </c>
      <c r="DH14" s="487" t="str">
        <f t="shared" si="0"/>
        <v>545</v>
      </c>
      <c r="DI14" s="487" t="str">
        <f t="shared" si="0"/>
        <v>566</v>
      </c>
      <c r="DJ14" s="487" t="str">
        <f t="shared" si="0"/>
        <v>574</v>
      </c>
      <c r="DK14" s="487" t="str">
        <f t="shared" si="0"/>
        <v>606</v>
      </c>
      <c r="DL14" s="487" t="str">
        <f t="shared" si="0"/>
        <v>554</v>
      </c>
      <c r="DM14" s="487" t="str">
        <f t="shared" si="0"/>
        <v>596</v>
      </c>
      <c r="DN14" s="487" t="str">
        <f t="shared" si="0"/>
        <v>546</v>
      </c>
      <c r="DO14" s="487" t="str">
        <f t="shared" si="0"/>
        <v>535</v>
      </c>
      <c r="DP14" s="487" t="str">
        <f t="shared" ref="DP14:EU14" si="1">AI14</f>
        <v>536</v>
      </c>
      <c r="DQ14" s="487" t="str">
        <f t="shared" si="1"/>
        <v>607</v>
      </c>
      <c r="DR14" s="487" t="str">
        <f t="shared" si="1"/>
        <v>582</v>
      </c>
      <c r="DS14" s="487" t="str">
        <f t="shared" si="1"/>
        <v>563</v>
      </c>
      <c r="DT14" s="487" t="str">
        <f t="shared" si="1"/>
        <v>532</v>
      </c>
      <c r="DU14" s="487" t="str">
        <f t="shared" si="1"/>
        <v>565</v>
      </c>
      <c r="DV14" s="487" t="str">
        <f t="shared" si="1"/>
        <v>562</v>
      </c>
      <c r="DW14" s="487" t="str">
        <f t="shared" si="1"/>
        <v>570</v>
      </c>
      <c r="DX14" s="487" t="str">
        <f t="shared" si="1"/>
        <v>566</v>
      </c>
      <c r="DY14" s="487" t="str">
        <f t="shared" si="1"/>
        <v>550</v>
      </c>
      <c r="DZ14" s="487" t="str">
        <f t="shared" si="1"/>
        <v>573</v>
      </c>
      <c r="EA14" s="487" t="str">
        <f t="shared" si="1"/>
        <v>568</v>
      </c>
      <c r="EB14" s="487" t="str">
        <f t="shared" si="1"/>
        <v>572</v>
      </c>
      <c r="EC14" s="487" t="str">
        <f t="shared" si="1"/>
        <v>587</v>
      </c>
      <c r="ED14" s="487" t="str">
        <f t="shared" si="1"/>
        <v>555</v>
      </c>
      <c r="EE14" s="487" t="str">
        <f t="shared" si="1"/>
        <v>591</v>
      </c>
      <c r="EF14" s="487" t="str">
        <f t="shared" si="1"/>
        <v>613</v>
      </c>
      <c r="EG14" s="487" t="str">
        <f t="shared" si="1"/>
        <v>612</v>
      </c>
      <c r="EH14" s="487" t="str">
        <f t="shared" si="1"/>
        <v>530</v>
      </c>
      <c r="EI14" s="487" t="str">
        <f t="shared" si="1"/>
        <v>588</v>
      </c>
      <c r="EJ14" s="487" t="str">
        <f t="shared" si="1"/>
        <v>592</v>
      </c>
      <c r="EK14" s="487" t="str">
        <f t="shared" si="1"/>
        <v>590</v>
      </c>
      <c r="EL14" s="487" t="str">
        <f t="shared" si="1"/>
        <v>575</v>
      </c>
      <c r="EM14" s="487" t="str">
        <f t="shared" si="1"/>
        <v>611</v>
      </c>
      <c r="EN14" s="487" t="str">
        <f t="shared" si="1"/>
        <v>569</v>
      </c>
      <c r="EO14" s="487" t="str">
        <f t="shared" si="1"/>
        <v>600</v>
      </c>
      <c r="EP14" s="487" t="str">
        <f t="shared" si="1"/>
        <v>547</v>
      </c>
      <c r="EQ14" s="487" t="str">
        <f t="shared" si="1"/>
        <v>603</v>
      </c>
      <c r="ER14" s="487" t="str">
        <f t="shared" si="1"/>
        <v>541</v>
      </c>
      <c r="ES14" s="487" t="str">
        <f t="shared" si="1"/>
        <v>584</v>
      </c>
      <c r="ET14" s="487" t="str">
        <f t="shared" si="1"/>
        <v>599</v>
      </c>
      <c r="EU14" s="487" t="str">
        <f t="shared" si="1"/>
        <v>531</v>
      </c>
      <c r="EV14" s="487" t="str">
        <f t="shared" ref="EV14:GA14" si="2">BO14</f>
        <v>577</v>
      </c>
      <c r="EW14" s="487" t="str">
        <f t="shared" si="2"/>
        <v>581</v>
      </c>
      <c r="EX14" s="487" t="str">
        <f t="shared" si="2"/>
        <v>594</v>
      </c>
      <c r="EY14" s="487" t="str">
        <f t="shared" si="2"/>
        <v>585</v>
      </c>
      <c r="EZ14" s="487" t="str">
        <f t="shared" si="2"/>
        <v>598</v>
      </c>
      <c r="FA14" s="487" t="str">
        <f t="shared" si="2"/>
        <v>579</v>
      </c>
      <c r="FB14" s="487" t="str">
        <f t="shared" si="2"/>
        <v>539</v>
      </c>
      <c r="FC14" s="487" t="str">
        <f t="shared" si="2"/>
        <v>553</v>
      </c>
      <c r="FD14" s="487" t="str">
        <f t="shared" si="2"/>
        <v>675</v>
      </c>
      <c r="FE14" s="487" t="str">
        <f t="shared" si="2"/>
        <v>549</v>
      </c>
      <c r="FF14" s="487" t="str">
        <f t="shared" si="2"/>
        <v>558</v>
      </c>
      <c r="FG14" s="487" t="str">
        <f t="shared" si="2"/>
        <v>560</v>
      </c>
      <c r="FH14" s="487" t="str">
        <f t="shared" si="2"/>
        <v>589</v>
      </c>
      <c r="FI14" s="487" t="str">
        <f t="shared" si="2"/>
        <v>601</v>
      </c>
      <c r="FJ14" s="487" t="str">
        <f t="shared" si="2"/>
        <v>610</v>
      </c>
      <c r="FK14" s="487" t="str">
        <f t="shared" si="2"/>
        <v>593</v>
      </c>
      <c r="FL14" s="487" t="str">
        <f t="shared" si="2"/>
        <v>559</v>
      </c>
      <c r="FM14" s="487" t="str">
        <f t="shared" si="2"/>
        <v>538</v>
      </c>
      <c r="FN14" s="487" t="str">
        <f t="shared" si="2"/>
        <v>542</v>
      </c>
      <c r="FO14" s="487" t="str">
        <f t="shared" si="2"/>
        <v>583</v>
      </c>
      <c r="FP14" s="487" t="str">
        <f t="shared" si="2"/>
        <v>608</v>
      </c>
      <c r="FQ14" s="487" t="str">
        <f t="shared" si="2"/>
        <v>556</v>
      </c>
      <c r="FR14" s="487" t="str">
        <f t="shared" si="2"/>
        <v>604</v>
      </c>
      <c r="FS14" s="487" t="str">
        <f t="shared" si="2"/>
        <v>609</v>
      </c>
      <c r="FT14" s="487" t="str">
        <f t="shared" si="2"/>
        <v>602</v>
      </c>
      <c r="FU14" s="487" t="str">
        <f t="shared" si="2"/>
        <v>594</v>
      </c>
      <c r="FV14" s="487" t="str">
        <f t="shared" si="2"/>
        <v>543</v>
      </c>
      <c r="FW14" s="487" t="str">
        <f t="shared" si="2"/>
        <v>544</v>
      </c>
      <c r="FX14" s="487" t="str">
        <f t="shared" si="2"/>
        <v>586</v>
      </c>
      <c r="FY14" s="487" t="str">
        <f t="shared" si="2"/>
        <v>548</v>
      </c>
      <c r="FZ14" s="487" t="str">
        <f t="shared" si="2"/>
        <v>534</v>
      </c>
      <c r="GA14" s="488" t="str">
        <f t="shared" si="2"/>
        <v>567</v>
      </c>
    </row>
    <row r="15" spans="1:183">
      <c r="A15" s="1266" t="s">
        <v>367</v>
      </c>
      <c r="B15" s="1267"/>
      <c r="C15" s="294">
        <v>1.571</v>
      </c>
      <c r="D15" s="295">
        <v>1.5694999999999999</v>
      </c>
      <c r="E15" s="295">
        <v>1.5705</v>
      </c>
      <c r="F15" s="295">
        <v>1.569</v>
      </c>
      <c r="G15" s="295">
        <v>1.57</v>
      </c>
      <c r="H15" s="295">
        <v>1.571</v>
      </c>
      <c r="I15" s="340">
        <v>1.571</v>
      </c>
      <c r="J15" s="296">
        <v>1.57</v>
      </c>
      <c r="K15" s="296">
        <v>1.5694999999999999</v>
      </c>
      <c r="L15" s="296">
        <v>1.5705</v>
      </c>
      <c r="M15" s="296"/>
      <c r="N15" s="296">
        <v>1.5674999999999999</v>
      </c>
      <c r="O15" s="296">
        <v>1.5654999999999999</v>
      </c>
      <c r="P15" s="296">
        <v>1.5654999999999999</v>
      </c>
      <c r="Q15" s="296">
        <v>1.5674999999999999</v>
      </c>
      <c r="R15" s="296">
        <v>1.5669999999999999</v>
      </c>
      <c r="S15" s="296">
        <v>1.5674999999999999</v>
      </c>
      <c r="T15" s="296">
        <v>1.5674999999999999</v>
      </c>
      <c r="U15" s="296">
        <v>1.5685</v>
      </c>
      <c r="V15" s="296">
        <v>1.5669999999999999</v>
      </c>
      <c r="W15" s="296">
        <v>1.5669999999999999</v>
      </c>
      <c r="X15" s="296">
        <v>1.5660000000000001</v>
      </c>
      <c r="Y15" s="296">
        <v>1.5669999999999999</v>
      </c>
      <c r="Z15" s="296">
        <v>1.5665</v>
      </c>
      <c r="AA15" s="296">
        <v>1.5674999999999999</v>
      </c>
      <c r="AB15" s="296">
        <v>1.5674999999999999</v>
      </c>
      <c r="AC15" s="296">
        <v>1.5674999999999999</v>
      </c>
      <c r="AD15" s="296">
        <v>1.5674999999999999</v>
      </c>
      <c r="AE15" s="296">
        <v>1.5680000000000001</v>
      </c>
      <c r="AF15" s="296">
        <v>1.5665</v>
      </c>
      <c r="AG15" s="296">
        <v>1.5665</v>
      </c>
      <c r="AH15" s="296">
        <v>1.5660000000000001</v>
      </c>
      <c r="AI15" s="296">
        <v>1.5674999999999999</v>
      </c>
      <c r="AJ15" s="296">
        <v>1.5645</v>
      </c>
      <c r="AK15" s="296">
        <v>1.5665</v>
      </c>
      <c r="AL15" s="296">
        <v>1.5665</v>
      </c>
      <c r="AM15" s="296">
        <v>1.5665</v>
      </c>
      <c r="AN15" s="296">
        <v>1.569</v>
      </c>
      <c r="AO15" s="296">
        <v>1.5685</v>
      </c>
      <c r="AP15" s="296">
        <v>1.5674999999999999</v>
      </c>
      <c r="AQ15" s="296">
        <v>1.5674999999999999</v>
      </c>
      <c r="AR15" s="296">
        <v>1.5665</v>
      </c>
      <c r="AS15" s="296">
        <v>1.5674999999999999</v>
      </c>
      <c r="AT15" s="296">
        <v>1.5674999999999999</v>
      </c>
      <c r="AU15" s="296">
        <v>1.5665</v>
      </c>
      <c r="AV15" s="296">
        <v>1.5674999999999999</v>
      </c>
      <c r="AW15" s="296">
        <v>1.5665</v>
      </c>
      <c r="AX15" s="296">
        <v>1.5674999999999999</v>
      </c>
      <c r="AY15" s="296">
        <v>1.5669999999999999</v>
      </c>
      <c r="AZ15" s="296">
        <v>1.5669999999999999</v>
      </c>
      <c r="BA15" s="296">
        <v>1.5669999999999999</v>
      </c>
      <c r="BB15" s="296">
        <v>1.5669999999999999</v>
      </c>
      <c r="BC15" s="296">
        <v>1.5654999999999999</v>
      </c>
      <c r="BD15" s="296">
        <v>1.5649999999999999</v>
      </c>
      <c r="BE15" s="296">
        <v>1.5685</v>
      </c>
      <c r="BF15" s="296">
        <v>1.5674999999999999</v>
      </c>
      <c r="BG15" s="296">
        <v>1.5674999999999999</v>
      </c>
      <c r="BH15" s="296">
        <v>1.5674999999999999</v>
      </c>
      <c r="BI15" s="296">
        <v>1.5674999999999999</v>
      </c>
      <c r="BJ15" s="296">
        <v>1.5654999999999999</v>
      </c>
      <c r="BK15" s="296">
        <v>1.5669999999999999</v>
      </c>
      <c r="BL15" s="296">
        <v>1.5654999999999999</v>
      </c>
      <c r="BM15" s="296">
        <v>1.5660000000000001</v>
      </c>
      <c r="BN15" s="296">
        <v>1.5674999999999999</v>
      </c>
      <c r="BO15" s="296">
        <v>1.5660000000000001</v>
      </c>
      <c r="BP15" s="296">
        <v>1.5674999999999999</v>
      </c>
      <c r="BQ15" s="296">
        <v>1.5674999999999999</v>
      </c>
      <c r="BR15" s="296">
        <v>1.5669999999999999</v>
      </c>
      <c r="BS15" s="296">
        <v>1.5665</v>
      </c>
      <c r="BT15" s="296">
        <v>1.5665</v>
      </c>
      <c r="BU15" s="296">
        <v>1.5660000000000001</v>
      </c>
      <c r="BV15" s="296">
        <v>1.5665</v>
      </c>
      <c r="BW15" s="296">
        <v>1.5665</v>
      </c>
      <c r="BX15" s="296">
        <v>1.5669999999999999</v>
      </c>
      <c r="BY15" s="296">
        <v>1.5669999999999999</v>
      </c>
      <c r="BZ15" s="296">
        <v>1.5674999999999999</v>
      </c>
      <c r="CA15" s="296">
        <v>1.5634999999999999</v>
      </c>
      <c r="CB15" s="296">
        <v>1.5674999999999999</v>
      </c>
      <c r="CC15" s="296">
        <v>1.5674999999999999</v>
      </c>
      <c r="CD15" s="296">
        <v>1.5674999999999999</v>
      </c>
      <c r="CE15" s="296">
        <v>1.5674999999999999</v>
      </c>
      <c r="CF15" s="296">
        <v>1.5669999999999999</v>
      </c>
      <c r="CG15" s="296">
        <v>1.5660000000000001</v>
      </c>
      <c r="CH15" s="438">
        <v>1.5660000000000001</v>
      </c>
      <c r="CI15" s="438">
        <v>1.5674999999999999</v>
      </c>
      <c r="CJ15" s="438">
        <v>1.5680000000000001</v>
      </c>
      <c r="CK15" s="438">
        <v>1.5674999999999999</v>
      </c>
      <c r="CL15" s="438">
        <v>1.5680000000000001</v>
      </c>
      <c r="CM15" s="438">
        <v>1.5665</v>
      </c>
      <c r="CN15" s="438">
        <v>1.5665</v>
      </c>
      <c r="CO15" s="438">
        <v>1.5674999999999999</v>
      </c>
      <c r="CP15" s="438">
        <v>1.5674999999999999</v>
      </c>
      <c r="CQ15" s="438">
        <v>1.5669999999999999</v>
      </c>
      <c r="CR15" s="438">
        <v>1.5665</v>
      </c>
      <c r="CS15" s="438">
        <v>1.5660000000000001</v>
      </c>
      <c r="CT15" s="439">
        <v>1.5680000000000001</v>
      </c>
      <c r="CU15" s="489">
        <f>N15*25.4</f>
        <v>39.814499999999995</v>
      </c>
      <c r="CV15" s="489">
        <f>O15*25.4</f>
        <v>39.763699999999993</v>
      </c>
      <c r="CW15" s="489">
        <f t="shared" ref="CW15:FH18" si="3">P15*25.4</f>
        <v>39.763699999999993</v>
      </c>
      <c r="CX15" s="489">
        <f t="shared" si="3"/>
        <v>39.814499999999995</v>
      </c>
      <c r="CY15" s="489">
        <f t="shared" si="3"/>
        <v>39.801799999999993</v>
      </c>
      <c r="CZ15" s="489">
        <f t="shared" si="3"/>
        <v>39.814499999999995</v>
      </c>
      <c r="DA15" s="489">
        <f t="shared" si="3"/>
        <v>39.814499999999995</v>
      </c>
      <c r="DB15" s="489">
        <f t="shared" si="3"/>
        <v>39.8399</v>
      </c>
      <c r="DC15" s="489">
        <f t="shared" si="3"/>
        <v>39.801799999999993</v>
      </c>
      <c r="DD15" s="489">
        <f t="shared" si="3"/>
        <v>39.801799999999993</v>
      </c>
      <c r="DE15" s="489">
        <f t="shared" si="3"/>
        <v>39.776400000000002</v>
      </c>
      <c r="DF15" s="489">
        <f t="shared" si="3"/>
        <v>39.801799999999993</v>
      </c>
      <c r="DG15" s="489">
        <f t="shared" si="3"/>
        <v>39.789099999999998</v>
      </c>
      <c r="DH15" s="489">
        <f t="shared" si="3"/>
        <v>39.814499999999995</v>
      </c>
      <c r="DI15" s="489">
        <f t="shared" si="3"/>
        <v>39.814499999999995</v>
      </c>
      <c r="DJ15" s="489">
        <f t="shared" si="3"/>
        <v>39.814499999999995</v>
      </c>
      <c r="DK15" s="489">
        <f t="shared" si="3"/>
        <v>39.814499999999995</v>
      </c>
      <c r="DL15" s="489">
        <f t="shared" si="3"/>
        <v>39.827199999999998</v>
      </c>
      <c r="DM15" s="489">
        <f t="shared" si="3"/>
        <v>39.789099999999998</v>
      </c>
      <c r="DN15" s="489">
        <f t="shared" si="3"/>
        <v>39.789099999999998</v>
      </c>
      <c r="DO15" s="489">
        <f t="shared" si="3"/>
        <v>39.776400000000002</v>
      </c>
      <c r="DP15" s="489">
        <f t="shared" si="3"/>
        <v>39.814499999999995</v>
      </c>
      <c r="DQ15" s="489">
        <f t="shared" si="3"/>
        <v>39.738299999999995</v>
      </c>
      <c r="DR15" s="489">
        <f t="shared" si="3"/>
        <v>39.789099999999998</v>
      </c>
      <c r="DS15" s="489">
        <f t="shared" si="3"/>
        <v>39.789099999999998</v>
      </c>
      <c r="DT15" s="489">
        <f t="shared" si="3"/>
        <v>39.789099999999998</v>
      </c>
      <c r="DU15" s="489">
        <f t="shared" si="3"/>
        <v>39.852599999999995</v>
      </c>
      <c r="DV15" s="489">
        <f t="shared" si="3"/>
        <v>39.8399</v>
      </c>
      <c r="DW15" s="489">
        <f t="shared" si="3"/>
        <v>39.814499999999995</v>
      </c>
      <c r="DX15" s="489">
        <f t="shared" si="3"/>
        <v>39.814499999999995</v>
      </c>
      <c r="DY15" s="489">
        <f t="shared" si="3"/>
        <v>39.789099999999998</v>
      </c>
      <c r="DZ15" s="489">
        <f t="shared" si="3"/>
        <v>39.814499999999995</v>
      </c>
      <c r="EA15" s="489">
        <f t="shared" si="3"/>
        <v>39.814499999999995</v>
      </c>
      <c r="EB15" s="489">
        <f t="shared" si="3"/>
        <v>39.789099999999998</v>
      </c>
      <c r="EC15" s="489">
        <f t="shared" si="3"/>
        <v>39.814499999999995</v>
      </c>
      <c r="ED15" s="489">
        <f t="shared" si="3"/>
        <v>39.789099999999998</v>
      </c>
      <c r="EE15" s="489">
        <f t="shared" si="3"/>
        <v>39.814499999999995</v>
      </c>
      <c r="EF15" s="489">
        <f t="shared" si="3"/>
        <v>39.801799999999993</v>
      </c>
      <c r="EG15" s="489">
        <f t="shared" si="3"/>
        <v>39.801799999999993</v>
      </c>
      <c r="EH15" s="489">
        <f t="shared" si="3"/>
        <v>39.801799999999993</v>
      </c>
      <c r="EI15" s="489">
        <f t="shared" si="3"/>
        <v>39.801799999999993</v>
      </c>
      <c r="EJ15" s="489">
        <f t="shared" si="3"/>
        <v>39.763699999999993</v>
      </c>
      <c r="EK15" s="489">
        <f t="shared" si="3"/>
        <v>39.750999999999998</v>
      </c>
      <c r="EL15" s="489">
        <f t="shared" si="3"/>
        <v>39.8399</v>
      </c>
      <c r="EM15" s="489">
        <f t="shared" si="3"/>
        <v>39.814499999999995</v>
      </c>
      <c r="EN15" s="489">
        <f t="shared" si="3"/>
        <v>39.814499999999995</v>
      </c>
      <c r="EO15" s="489">
        <f t="shared" si="3"/>
        <v>39.814499999999995</v>
      </c>
      <c r="EP15" s="489">
        <f t="shared" si="3"/>
        <v>39.814499999999995</v>
      </c>
      <c r="EQ15" s="489">
        <f t="shared" si="3"/>
        <v>39.763699999999993</v>
      </c>
      <c r="ER15" s="489">
        <f t="shared" si="3"/>
        <v>39.801799999999993</v>
      </c>
      <c r="ES15" s="489">
        <f t="shared" si="3"/>
        <v>39.763699999999993</v>
      </c>
      <c r="ET15" s="489">
        <f t="shared" si="3"/>
        <v>39.776400000000002</v>
      </c>
      <c r="EU15" s="489">
        <f t="shared" si="3"/>
        <v>39.814499999999995</v>
      </c>
      <c r="EV15" s="489">
        <f t="shared" si="3"/>
        <v>39.776400000000002</v>
      </c>
      <c r="EW15" s="489">
        <f t="shared" si="3"/>
        <v>39.814499999999995</v>
      </c>
      <c r="EX15" s="489">
        <f t="shared" si="3"/>
        <v>39.814499999999995</v>
      </c>
      <c r="EY15" s="489">
        <f t="shared" si="3"/>
        <v>39.801799999999993</v>
      </c>
      <c r="EZ15" s="489">
        <f t="shared" si="3"/>
        <v>39.789099999999998</v>
      </c>
      <c r="FA15" s="489">
        <f t="shared" si="3"/>
        <v>39.789099999999998</v>
      </c>
      <c r="FB15" s="489">
        <f t="shared" si="3"/>
        <v>39.776400000000002</v>
      </c>
      <c r="FC15" s="489">
        <f t="shared" si="3"/>
        <v>39.789099999999998</v>
      </c>
      <c r="FD15" s="489">
        <f t="shared" si="3"/>
        <v>39.789099999999998</v>
      </c>
      <c r="FE15" s="489">
        <f t="shared" si="3"/>
        <v>39.801799999999993</v>
      </c>
      <c r="FF15" s="489">
        <f t="shared" si="3"/>
        <v>39.801799999999993</v>
      </c>
      <c r="FG15" s="489">
        <f t="shared" si="3"/>
        <v>39.814499999999995</v>
      </c>
      <c r="FH15" s="489">
        <f t="shared" si="3"/>
        <v>39.712899999999998</v>
      </c>
      <c r="FI15" s="489">
        <f t="shared" ref="FI15:FZ26" si="4">CB15*25.4</f>
        <v>39.814499999999995</v>
      </c>
      <c r="FJ15" s="489">
        <f t="shared" si="4"/>
        <v>39.814499999999995</v>
      </c>
      <c r="FK15" s="489">
        <f t="shared" si="4"/>
        <v>39.814499999999995</v>
      </c>
      <c r="FL15" s="489">
        <f t="shared" si="4"/>
        <v>39.814499999999995</v>
      </c>
      <c r="FM15" s="489">
        <f t="shared" si="4"/>
        <v>39.801799999999993</v>
      </c>
      <c r="FN15" s="489">
        <f t="shared" si="4"/>
        <v>39.776400000000002</v>
      </c>
      <c r="FO15" s="489">
        <f t="shared" si="4"/>
        <v>39.776400000000002</v>
      </c>
      <c r="FP15" s="489">
        <f t="shared" si="4"/>
        <v>39.814499999999995</v>
      </c>
      <c r="FQ15" s="489">
        <f t="shared" si="4"/>
        <v>39.827199999999998</v>
      </c>
      <c r="FR15" s="489">
        <f t="shared" si="4"/>
        <v>39.814499999999995</v>
      </c>
      <c r="FS15" s="489">
        <f t="shared" si="4"/>
        <v>39.827199999999998</v>
      </c>
      <c r="FT15" s="489">
        <f t="shared" si="4"/>
        <v>39.789099999999998</v>
      </c>
      <c r="FU15" s="489">
        <f t="shared" si="4"/>
        <v>39.789099999999998</v>
      </c>
      <c r="FV15" s="489">
        <f t="shared" si="4"/>
        <v>39.814499999999995</v>
      </c>
      <c r="FW15" s="489">
        <f t="shared" si="4"/>
        <v>39.814499999999995</v>
      </c>
      <c r="FX15" s="489">
        <f t="shared" si="4"/>
        <v>39.801799999999993</v>
      </c>
      <c r="FY15" s="489">
        <f t="shared" si="4"/>
        <v>39.789099999999998</v>
      </c>
      <c r="FZ15" s="489">
        <f t="shared" si="4"/>
        <v>39.776400000000002</v>
      </c>
      <c r="GA15" s="490">
        <f>CT15*25.4</f>
        <v>39.827199999999998</v>
      </c>
    </row>
    <row r="16" spans="1:183">
      <c r="A16" s="1273" t="s">
        <v>368</v>
      </c>
      <c r="B16" s="1272"/>
      <c r="C16" s="298">
        <v>0.63100000000000001</v>
      </c>
      <c r="D16" s="276">
        <v>0.62949999999999995</v>
      </c>
      <c r="E16" s="276">
        <v>0.63049999999999995</v>
      </c>
      <c r="F16" s="276">
        <v>0.62949999999999995</v>
      </c>
      <c r="G16" s="276">
        <v>0.62849999999999995</v>
      </c>
      <c r="H16" s="276">
        <v>0.63100000000000001</v>
      </c>
      <c r="I16" s="276">
        <v>0.63249999999999995</v>
      </c>
      <c r="J16" s="282">
        <v>0.63100000000000001</v>
      </c>
      <c r="K16" s="282">
        <v>0.63</v>
      </c>
      <c r="L16" s="282">
        <v>0.63100000000000001</v>
      </c>
      <c r="M16" s="282"/>
      <c r="N16" s="282">
        <v>0.62949999999999995</v>
      </c>
      <c r="O16" s="282">
        <v>0.62849999999999995</v>
      </c>
      <c r="P16" s="282">
        <v>0.62749999999999995</v>
      </c>
      <c r="Q16" s="282">
        <v>0.63</v>
      </c>
      <c r="R16" s="282">
        <v>0.629</v>
      </c>
      <c r="S16" s="282">
        <v>0.62849999999999995</v>
      </c>
      <c r="T16" s="282">
        <v>0.629</v>
      </c>
      <c r="U16" s="282">
        <v>0.628</v>
      </c>
      <c r="V16" s="282">
        <v>0.63</v>
      </c>
      <c r="W16" s="282">
        <v>0.62849999999999995</v>
      </c>
      <c r="X16" s="282">
        <v>0.62749999999999995</v>
      </c>
      <c r="Y16" s="282">
        <v>0.62</v>
      </c>
      <c r="Z16" s="282">
        <v>0.629</v>
      </c>
      <c r="AA16" s="282">
        <v>0.629</v>
      </c>
      <c r="AB16" s="282">
        <v>0.62849999999999995</v>
      </c>
      <c r="AC16" s="282">
        <v>0.62949999999999995</v>
      </c>
      <c r="AD16" s="282">
        <v>0.62849999999999995</v>
      </c>
      <c r="AE16" s="282">
        <v>0.628</v>
      </c>
      <c r="AF16" s="282">
        <v>0.62949999999999995</v>
      </c>
      <c r="AG16" s="282">
        <v>0.63</v>
      </c>
      <c r="AH16" s="282">
        <v>0.62849999999999995</v>
      </c>
      <c r="AI16" s="282">
        <v>0.62949999999999995</v>
      </c>
      <c r="AJ16" s="282">
        <v>0.627</v>
      </c>
      <c r="AK16" s="282">
        <v>0.629</v>
      </c>
      <c r="AL16" s="282">
        <v>0.629</v>
      </c>
      <c r="AM16" s="282">
        <v>0.629</v>
      </c>
      <c r="AN16" s="282">
        <v>0.62849999999999995</v>
      </c>
      <c r="AO16" s="282">
        <v>0.629</v>
      </c>
      <c r="AP16" s="282">
        <v>0.63149999999999995</v>
      </c>
      <c r="AQ16" s="282">
        <v>0.629</v>
      </c>
      <c r="AR16" s="282">
        <v>0.628</v>
      </c>
      <c r="AS16" s="282">
        <v>0.63</v>
      </c>
      <c r="AT16" s="282">
        <v>0.63</v>
      </c>
      <c r="AU16" s="282">
        <v>0.63</v>
      </c>
      <c r="AV16" s="282">
        <v>0.63</v>
      </c>
      <c r="AW16" s="282">
        <v>0.62949999999999995</v>
      </c>
      <c r="AX16" s="282">
        <v>0.62949999999999995</v>
      </c>
      <c r="AY16" s="282">
        <v>0.63</v>
      </c>
      <c r="AZ16" s="282">
        <v>0.62849999999999995</v>
      </c>
      <c r="BA16" s="282">
        <v>0.628</v>
      </c>
      <c r="BB16" s="282">
        <v>0.62949999999999995</v>
      </c>
      <c r="BC16" s="282">
        <v>0.62849999999999995</v>
      </c>
      <c r="BD16" s="282">
        <v>0.628</v>
      </c>
      <c r="BE16" s="282">
        <v>0.62849999999999995</v>
      </c>
      <c r="BF16" s="282">
        <v>0.629</v>
      </c>
      <c r="BG16" s="282">
        <v>0.62849999999999995</v>
      </c>
      <c r="BH16" s="282">
        <v>0.63</v>
      </c>
      <c r="BI16" s="282">
        <v>0.629</v>
      </c>
      <c r="BJ16" s="282">
        <v>0.62949999999999995</v>
      </c>
      <c r="BK16" s="282">
        <v>0.629</v>
      </c>
      <c r="BL16" s="282">
        <v>0.629</v>
      </c>
      <c r="BM16" s="282">
        <v>0.63</v>
      </c>
      <c r="BN16" s="282">
        <v>0.629</v>
      </c>
      <c r="BO16" s="282">
        <v>0.63</v>
      </c>
      <c r="BP16" s="282">
        <v>0.62949999999999995</v>
      </c>
      <c r="BQ16" s="282">
        <v>0.63</v>
      </c>
      <c r="BR16" s="282">
        <v>0.62849999999999995</v>
      </c>
      <c r="BS16" s="282">
        <v>0.62949999999999995</v>
      </c>
      <c r="BT16" s="282">
        <v>0.629</v>
      </c>
      <c r="BU16" s="282">
        <v>0.629</v>
      </c>
      <c r="BV16" s="282">
        <v>0.628</v>
      </c>
      <c r="BW16" s="282">
        <v>0.62949999999999995</v>
      </c>
      <c r="BX16" s="282">
        <v>0.62749999999999995</v>
      </c>
      <c r="BY16" s="282">
        <v>0.629</v>
      </c>
      <c r="BZ16" s="282">
        <v>0.63</v>
      </c>
      <c r="CA16" s="282">
        <v>0.627</v>
      </c>
      <c r="CB16" s="282">
        <v>0.62949999999999995</v>
      </c>
      <c r="CC16" s="282">
        <v>0.629</v>
      </c>
      <c r="CD16" s="282">
        <v>0.63</v>
      </c>
      <c r="CE16" s="282">
        <v>0.63</v>
      </c>
      <c r="CF16" s="282">
        <v>0.63100000000000001</v>
      </c>
      <c r="CG16" s="282">
        <v>0.629</v>
      </c>
      <c r="CH16" s="176">
        <v>0.62849999999999995</v>
      </c>
      <c r="CI16" s="176">
        <v>0.62849999999999995</v>
      </c>
      <c r="CJ16" s="176">
        <v>0.62949999999999995</v>
      </c>
      <c r="CK16" s="176">
        <v>0.629</v>
      </c>
      <c r="CL16" s="176">
        <v>0.63</v>
      </c>
      <c r="CM16" s="176">
        <v>0.63</v>
      </c>
      <c r="CN16" s="176">
        <v>0.62749999999999995</v>
      </c>
      <c r="CO16" s="176">
        <v>0.629</v>
      </c>
      <c r="CP16" s="176">
        <v>0.629</v>
      </c>
      <c r="CQ16" s="176">
        <v>0.63</v>
      </c>
      <c r="CR16" s="176">
        <v>0.629</v>
      </c>
      <c r="CS16" s="176">
        <v>0.62849999999999995</v>
      </c>
      <c r="CT16" s="440">
        <v>0.63049999999999995</v>
      </c>
      <c r="CU16" s="491">
        <f>N16*25.4</f>
        <v>15.989299999999998</v>
      </c>
      <c r="CV16" s="491">
        <f>O16*25.4</f>
        <v>15.963899999999997</v>
      </c>
      <c r="CW16" s="491">
        <f t="shared" si="3"/>
        <v>15.938499999999998</v>
      </c>
      <c r="CX16" s="491">
        <f t="shared" si="3"/>
        <v>16.001999999999999</v>
      </c>
      <c r="CY16" s="491">
        <f t="shared" si="3"/>
        <v>15.976599999999999</v>
      </c>
      <c r="CZ16" s="491">
        <f t="shared" si="3"/>
        <v>15.963899999999997</v>
      </c>
      <c r="DA16" s="491">
        <f t="shared" si="3"/>
        <v>15.976599999999999</v>
      </c>
      <c r="DB16" s="491">
        <f t="shared" si="3"/>
        <v>15.9512</v>
      </c>
      <c r="DC16" s="491">
        <f t="shared" si="3"/>
        <v>16.001999999999999</v>
      </c>
      <c r="DD16" s="491">
        <f t="shared" si="3"/>
        <v>15.963899999999997</v>
      </c>
      <c r="DE16" s="491">
        <f t="shared" si="3"/>
        <v>15.938499999999998</v>
      </c>
      <c r="DF16" s="491">
        <f t="shared" si="3"/>
        <v>15.747999999999999</v>
      </c>
      <c r="DG16" s="491">
        <f t="shared" si="3"/>
        <v>15.976599999999999</v>
      </c>
      <c r="DH16" s="491">
        <f t="shared" si="3"/>
        <v>15.976599999999999</v>
      </c>
      <c r="DI16" s="491">
        <f t="shared" si="3"/>
        <v>15.963899999999997</v>
      </c>
      <c r="DJ16" s="491">
        <f t="shared" si="3"/>
        <v>15.989299999999998</v>
      </c>
      <c r="DK16" s="491">
        <f t="shared" si="3"/>
        <v>15.963899999999997</v>
      </c>
      <c r="DL16" s="491">
        <f t="shared" si="3"/>
        <v>15.9512</v>
      </c>
      <c r="DM16" s="491">
        <f t="shared" si="3"/>
        <v>15.989299999999998</v>
      </c>
      <c r="DN16" s="491">
        <f t="shared" si="3"/>
        <v>16.001999999999999</v>
      </c>
      <c r="DO16" s="491">
        <f t="shared" si="3"/>
        <v>15.963899999999997</v>
      </c>
      <c r="DP16" s="491">
        <f t="shared" si="3"/>
        <v>15.989299999999998</v>
      </c>
      <c r="DQ16" s="491">
        <f t="shared" si="3"/>
        <v>15.925799999999999</v>
      </c>
      <c r="DR16" s="491">
        <f t="shared" si="3"/>
        <v>15.976599999999999</v>
      </c>
      <c r="DS16" s="491">
        <f t="shared" si="3"/>
        <v>15.976599999999999</v>
      </c>
      <c r="DT16" s="491">
        <f t="shared" si="3"/>
        <v>15.976599999999999</v>
      </c>
      <c r="DU16" s="491">
        <f t="shared" si="3"/>
        <v>15.963899999999997</v>
      </c>
      <c r="DV16" s="491">
        <f t="shared" si="3"/>
        <v>15.976599999999999</v>
      </c>
      <c r="DW16" s="491">
        <f t="shared" si="3"/>
        <v>16.040099999999999</v>
      </c>
      <c r="DX16" s="491">
        <f t="shared" si="3"/>
        <v>15.976599999999999</v>
      </c>
      <c r="DY16" s="491">
        <f t="shared" si="3"/>
        <v>15.9512</v>
      </c>
      <c r="DZ16" s="491">
        <f t="shared" si="3"/>
        <v>16.001999999999999</v>
      </c>
      <c r="EA16" s="491">
        <f t="shared" si="3"/>
        <v>16.001999999999999</v>
      </c>
      <c r="EB16" s="491">
        <f t="shared" si="3"/>
        <v>16.001999999999999</v>
      </c>
      <c r="EC16" s="491">
        <f t="shared" si="3"/>
        <v>16.001999999999999</v>
      </c>
      <c r="ED16" s="491">
        <f t="shared" si="3"/>
        <v>15.989299999999998</v>
      </c>
      <c r="EE16" s="491">
        <f t="shared" si="3"/>
        <v>15.989299999999998</v>
      </c>
      <c r="EF16" s="491">
        <f t="shared" si="3"/>
        <v>16.001999999999999</v>
      </c>
      <c r="EG16" s="491">
        <f t="shared" si="3"/>
        <v>15.963899999999997</v>
      </c>
      <c r="EH16" s="491">
        <f t="shared" si="3"/>
        <v>15.9512</v>
      </c>
      <c r="EI16" s="491">
        <f t="shared" si="3"/>
        <v>15.989299999999998</v>
      </c>
      <c r="EJ16" s="491">
        <f t="shared" si="3"/>
        <v>15.963899999999997</v>
      </c>
      <c r="EK16" s="491">
        <f t="shared" si="3"/>
        <v>15.9512</v>
      </c>
      <c r="EL16" s="491">
        <f t="shared" si="3"/>
        <v>15.963899999999997</v>
      </c>
      <c r="EM16" s="491">
        <f t="shared" si="3"/>
        <v>15.976599999999999</v>
      </c>
      <c r="EN16" s="491">
        <f t="shared" si="3"/>
        <v>15.963899999999997</v>
      </c>
      <c r="EO16" s="491">
        <f t="shared" si="3"/>
        <v>16.001999999999999</v>
      </c>
      <c r="EP16" s="491">
        <f t="shared" si="3"/>
        <v>15.976599999999999</v>
      </c>
      <c r="EQ16" s="491">
        <f t="shared" si="3"/>
        <v>15.989299999999998</v>
      </c>
      <c r="ER16" s="491">
        <f t="shared" si="3"/>
        <v>15.976599999999999</v>
      </c>
      <c r="ES16" s="491">
        <f t="shared" si="3"/>
        <v>15.976599999999999</v>
      </c>
      <c r="ET16" s="491">
        <f t="shared" si="3"/>
        <v>16.001999999999999</v>
      </c>
      <c r="EU16" s="491">
        <f t="shared" si="3"/>
        <v>15.976599999999999</v>
      </c>
      <c r="EV16" s="491">
        <f t="shared" si="3"/>
        <v>16.001999999999999</v>
      </c>
      <c r="EW16" s="491">
        <f t="shared" si="3"/>
        <v>15.989299999999998</v>
      </c>
      <c r="EX16" s="491">
        <f t="shared" si="3"/>
        <v>16.001999999999999</v>
      </c>
      <c r="EY16" s="491">
        <f t="shared" si="3"/>
        <v>15.963899999999997</v>
      </c>
      <c r="EZ16" s="491">
        <f t="shared" si="3"/>
        <v>15.989299999999998</v>
      </c>
      <c r="FA16" s="491">
        <f t="shared" si="3"/>
        <v>15.976599999999999</v>
      </c>
      <c r="FB16" s="491">
        <f t="shared" si="3"/>
        <v>15.976599999999999</v>
      </c>
      <c r="FC16" s="491">
        <f t="shared" si="3"/>
        <v>15.9512</v>
      </c>
      <c r="FD16" s="491">
        <f t="shared" si="3"/>
        <v>15.989299999999998</v>
      </c>
      <c r="FE16" s="491">
        <f t="shared" si="3"/>
        <v>15.938499999999998</v>
      </c>
      <c r="FF16" s="491">
        <f t="shared" si="3"/>
        <v>15.976599999999999</v>
      </c>
      <c r="FG16" s="491">
        <f t="shared" si="3"/>
        <v>16.001999999999999</v>
      </c>
      <c r="FH16" s="491">
        <f t="shared" si="3"/>
        <v>15.925799999999999</v>
      </c>
      <c r="FI16" s="491">
        <f t="shared" si="4"/>
        <v>15.989299999999998</v>
      </c>
      <c r="FJ16" s="491">
        <f t="shared" si="4"/>
        <v>15.976599999999999</v>
      </c>
      <c r="FK16" s="491">
        <f t="shared" si="4"/>
        <v>16.001999999999999</v>
      </c>
      <c r="FL16" s="491">
        <f t="shared" si="4"/>
        <v>16.001999999999999</v>
      </c>
      <c r="FM16" s="491">
        <f t="shared" si="4"/>
        <v>16.0274</v>
      </c>
      <c r="FN16" s="491">
        <f t="shared" si="4"/>
        <v>15.976599999999999</v>
      </c>
      <c r="FO16" s="491">
        <f t="shared" si="4"/>
        <v>15.963899999999997</v>
      </c>
      <c r="FP16" s="491">
        <f t="shared" si="4"/>
        <v>15.963899999999997</v>
      </c>
      <c r="FQ16" s="491">
        <f t="shared" si="4"/>
        <v>15.989299999999998</v>
      </c>
      <c r="FR16" s="491">
        <f t="shared" si="4"/>
        <v>15.976599999999999</v>
      </c>
      <c r="FS16" s="491">
        <f t="shared" si="4"/>
        <v>16.001999999999999</v>
      </c>
      <c r="FT16" s="491">
        <f t="shared" si="4"/>
        <v>16.001999999999999</v>
      </c>
      <c r="FU16" s="491">
        <f t="shared" si="4"/>
        <v>15.938499999999998</v>
      </c>
      <c r="FV16" s="491">
        <f t="shared" si="4"/>
        <v>15.976599999999999</v>
      </c>
      <c r="FW16" s="491">
        <f t="shared" si="4"/>
        <v>15.976599999999999</v>
      </c>
      <c r="FX16" s="491">
        <f t="shared" si="4"/>
        <v>16.001999999999999</v>
      </c>
      <c r="FY16" s="491">
        <f t="shared" si="4"/>
        <v>15.976599999999999</v>
      </c>
      <c r="FZ16" s="491">
        <f t="shared" si="4"/>
        <v>15.963899999999997</v>
      </c>
      <c r="GA16" s="492">
        <f>CT16*25.4</f>
        <v>16.014699999999998</v>
      </c>
    </row>
    <row r="17" spans="1:183">
      <c r="A17" s="1274" t="s">
        <v>133</v>
      </c>
      <c r="B17" s="1275"/>
      <c r="C17" s="343">
        <v>1.3</v>
      </c>
      <c r="D17" s="344">
        <v>1.3049999999999999</v>
      </c>
      <c r="E17" s="344">
        <v>1.29</v>
      </c>
      <c r="F17" s="344">
        <v>1.3</v>
      </c>
      <c r="G17" s="344">
        <v>1.3</v>
      </c>
      <c r="H17" s="344">
        <v>1.3049999999999999</v>
      </c>
      <c r="I17" s="344">
        <v>1.3049999999999999</v>
      </c>
      <c r="J17" s="345">
        <v>1.3</v>
      </c>
      <c r="K17" s="345">
        <v>1.3</v>
      </c>
      <c r="L17" s="345">
        <v>1.2949999999999999</v>
      </c>
      <c r="M17" s="302" t="s">
        <v>134</v>
      </c>
      <c r="N17" s="176">
        <v>5.1499999999999997E-2</v>
      </c>
      <c r="O17" s="176">
        <v>5.1299999999999998E-2</v>
      </c>
      <c r="P17" s="176">
        <v>5.135E-2</v>
      </c>
      <c r="Q17" s="176">
        <v>5.1150000000000001E-2</v>
      </c>
      <c r="R17" s="176">
        <v>5.1499999999999997E-2</v>
      </c>
      <c r="S17" s="176">
        <v>5.1400000000000001E-2</v>
      </c>
      <c r="T17" s="176">
        <v>5.1549999999999999E-2</v>
      </c>
      <c r="U17" s="176">
        <v>5.1749999999999997E-2</v>
      </c>
      <c r="V17" s="176">
        <v>5.1450000000000003E-2</v>
      </c>
      <c r="W17" s="176">
        <v>5.015E-2</v>
      </c>
      <c r="X17" s="176">
        <v>5.1799999999999999E-2</v>
      </c>
      <c r="Y17" s="176">
        <v>5.0599999999999999E-2</v>
      </c>
      <c r="Z17" s="176">
        <v>5.1049999999999998E-2</v>
      </c>
      <c r="AA17" s="176">
        <v>5.0900000000000001E-2</v>
      </c>
      <c r="AB17" s="176">
        <v>5.1249999999999997E-2</v>
      </c>
      <c r="AC17" s="176">
        <v>5.0999999999999997E-2</v>
      </c>
      <c r="AD17" s="176">
        <v>5.0700000000000002E-2</v>
      </c>
      <c r="AE17" s="176">
        <v>5.1049999999999998E-2</v>
      </c>
      <c r="AF17" s="176">
        <v>5.1249999999999997E-2</v>
      </c>
      <c r="AG17" s="176">
        <v>5.135E-2</v>
      </c>
      <c r="AH17" s="176">
        <v>5.0750000000000003E-2</v>
      </c>
      <c r="AI17" s="176">
        <v>5.1299999999999998E-2</v>
      </c>
      <c r="AJ17" s="176">
        <v>5.1400000000000001E-2</v>
      </c>
      <c r="AK17" s="176">
        <v>5.1200000000000002E-2</v>
      </c>
      <c r="AL17" s="176">
        <v>5.1049999999999998E-2</v>
      </c>
      <c r="AM17" s="176">
        <v>5.1049999999999998E-2</v>
      </c>
      <c r="AN17" s="176">
        <v>5.1400000000000001E-2</v>
      </c>
      <c r="AO17" s="176">
        <v>5.1499999999999997E-2</v>
      </c>
      <c r="AP17" s="176">
        <v>5.0849999999999999E-2</v>
      </c>
      <c r="AQ17" s="176">
        <v>5.1150000000000001E-2</v>
      </c>
      <c r="AR17" s="176">
        <v>5.1400000000000001E-2</v>
      </c>
      <c r="AS17" s="176">
        <v>0.05</v>
      </c>
      <c r="AT17" s="176">
        <v>5.0950000000000002E-2</v>
      </c>
      <c r="AU17" s="176">
        <v>5.1049999999999998E-2</v>
      </c>
      <c r="AV17" s="176">
        <v>5.1049999999999998E-2</v>
      </c>
      <c r="AW17" s="176">
        <v>5.0950000000000002E-2</v>
      </c>
      <c r="AX17" s="176">
        <v>5.0999999999999997E-2</v>
      </c>
      <c r="AY17" s="176">
        <v>5.0900000000000001E-2</v>
      </c>
      <c r="AZ17" s="176">
        <v>5.1150000000000001E-2</v>
      </c>
      <c r="BA17" s="176">
        <v>5.1200000000000002E-2</v>
      </c>
      <c r="BB17" s="176">
        <v>5.0900000000000001E-2</v>
      </c>
      <c r="BC17" s="176">
        <v>5.9499999999999997E-2</v>
      </c>
      <c r="BD17" s="176">
        <v>5.0700000000000002E-2</v>
      </c>
      <c r="BE17" s="176">
        <v>5.0950000000000002E-2</v>
      </c>
      <c r="BF17" s="176">
        <v>5.0900000000000001E-2</v>
      </c>
      <c r="BG17" s="176">
        <v>5.1150000000000001E-2</v>
      </c>
      <c r="BH17" s="176">
        <v>5.0950000000000002E-2</v>
      </c>
      <c r="BI17" s="176">
        <v>5.11E-2</v>
      </c>
      <c r="BJ17" s="176">
        <v>5.0500000000000003E-2</v>
      </c>
      <c r="BK17" s="176">
        <v>5.0999999999999997E-2</v>
      </c>
      <c r="BL17" s="176">
        <v>5.1400000000000001E-2</v>
      </c>
      <c r="BM17" s="176">
        <v>5.0999999999999997E-2</v>
      </c>
      <c r="BN17" s="176">
        <v>5.0999999999999997E-2</v>
      </c>
      <c r="BO17" s="176">
        <v>5.1450000000000003E-2</v>
      </c>
      <c r="BP17" s="176">
        <v>5.1299999999999998E-2</v>
      </c>
      <c r="BQ17" s="176">
        <v>5.0999999999999997E-2</v>
      </c>
      <c r="BR17" s="176">
        <v>5.1450000000000003E-2</v>
      </c>
      <c r="BS17" s="176">
        <v>5.0599999999999999E-2</v>
      </c>
      <c r="BT17" s="176">
        <v>5.0750000000000003E-2</v>
      </c>
      <c r="BU17" s="176">
        <v>5.1150000000000001E-2</v>
      </c>
      <c r="BV17" s="176">
        <v>5.1549999999999999E-2</v>
      </c>
      <c r="BW17" s="176">
        <v>5.0849999999999999E-2</v>
      </c>
      <c r="BX17" s="176">
        <v>5.0999999999999997E-2</v>
      </c>
      <c r="BY17" s="176">
        <v>5.0349999999999999E-2</v>
      </c>
      <c r="BZ17" s="176">
        <v>5.0999999999999997E-2</v>
      </c>
      <c r="CA17" s="176">
        <v>5.04E-2</v>
      </c>
      <c r="CB17" s="176">
        <v>5.0799999999999998E-2</v>
      </c>
      <c r="CC17" s="176">
        <v>5.0700000000000002E-2</v>
      </c>
      <c r="CD17" s="176">
        <v>5.04E-2</v>
      </c>
      <c r="CE17" s="176">
        <v>5.1299999999999998E-2</v>
      </c>
      <c r="CF17" s="176">
        <v>5.1200000000000002E-2</v>
      </c>
      <c r="CG17" s="176">
        <v>5.1150000000000001E-2</v>
      </c>
      <c r="CH17" s="441">
        <v>5.04E-2</v>
      </c>
      <c r="CI17" s="441">
        <v>5.0700000000000002E-2</v>
      </c>
      <c r="CJ17" s="441">
        <v>5.11E-2</v>
      </c>
      <c r="CK17" s="441">
        <v>5.0849999999999999E-2</v>
      </c>
      <c r="CL17" s="441">
        <v>5.0700000000000002E-2</v>
      </c>
      <c r="CM17" s="441">
        <v>5.11E-2</v>
      </c>
      <c r="CN17" s="441">
        <v>5.0799999999999998E-2</v>
      </c>
      <c r="CO17" s="441">
        <v>5.1150000000000001E-2</v>
      </c>
      <c r="CP17" s="441">
        <v>5.1400000000000001E-2</v>
      </c>
      <c r="CQ17" s="441">
        <v>5.0950000000000002E-2</v>
      </c>
      <c r="CR17" s="441">
        <v>5.0999999999999997E-2</v>
      </c>
      <c r="CS17" s="441">
        <v>5.0999999999999997E-2</v>
      </c>
      <c r="CT17" s="442">
        <v>5.0450000000000002E-2</v>
      </c>
      <c r="CU17" s="491">
        <f t="shared" ref="CU17:CU32" si="5">N17*25.4</f>
        <v>1.3080999999999998</v>
      </c>
      <c r="CV17" s="491">
        <f t="shared" ref="CV17:CV32" si="6">O17*25.4</f>
        <v>1.3030199999999998</v>
      </c>
      <c r="CW17" s="491">
        <f t="shared" si="3"/>
        <v>1.3042899999999999</v>
      </c>
      <c r="CX17" s="491">
        <f t="shared" si="3"/>
        <v>1.29921</v>
      </c>
      <c r="CY17" s="491">
        <f t="shared" si="3"/>
        <v>1.3080999999999998</v>
      </c>
      <c r="CZ17" s="491">
        <f t="shared" si="3"/>
        <v>1.3055600000000001</v>
      </c>
      <c r="DA17" s="491">
        <f t="shared" si="3"/>
        <v>1.3093699999999999</v>
      </c>
      <c r="DB17" s="491">
        <f t="shared" si="3"/>
        <v>1.3144499999999999</v>
      </c>
      <c r="DC17" s="491">
        <f t="shared" si="3"/>
        <v>1.3068299999999999</v>
      </c>
      <c r="DD17" s="491">
        <f t="shared" si="3"/>
        <v>1.2738099999999999</v>
      </c>
      <c r="DE17" s="491">
        <f t="shared" si="3"/>
        <v>1.31572</v>
      </c>
      <c r="DF17" s="491">
        <f t="shared" si="3"/>
        <v>1.2852399999999999</v>
      </c>
      <c r="DG17" s="491">
        <f t="shared" si="3"/>
        <v>1.29667</v>
      </c>
      <c r="DH17" s="491">
        <f t="shared" si="3"/>
        <v>1.2928599999999999</v>
      </c>
      <c r="DI17" s="491">
        <f t="shared" si="3"/>
        <v>1.3017499999999997</v>
      </c>
      <c r="DJ17" s="491">
        <f t="shared" si="3"/>
        <v>1.2953999999999999</v>
      </c>
      <c r="DK17" s="491">
        <f t="shared" si="3"/>
        <v>1.2877799999999999</v>
      </c>
      <c r="DL17" s="491">
        <f t="shared" si="3"/>
        <v>1.29667</v>
      </c>
      <c r="DM17" s="491">
        <f t="shared" si="3"/>
        <v>1.3017499999999997</v>
      </c>
      <c r="DN17" s="491">
        <f t="shared" si="3"/>
        <v>1.3042899999999999</v>
      </c>
      <c r="DO17" s="491">
        <f t="shared" si="3"/>
        <v>1.28905</v>
      </c>
      <c r="DP17" s="491">
        <f t="shared" si="3"/>
        <v>1.3030199999999998</v>
      </c>
      <c r="DQ17" s="491">
        <f t="shared" si="3"/>
        <v>1.3055600000000001</v>
      </c>
      <c r="DR17" s="491">
        <f t="shared" si="3"/>
        <v>1.3004800000000001</v>
      </c>
      <c r="DS17" s="491">
        <f t="shared" si="3"/>
        <v>1.29667</v>
      </c>
      <c r="DT17" s="491">
        <f t="shared" si="3"/>
        <v>1.29667</v>
      </c>
      <c r="DU17" s="491">
        <f t="shared" si="3"/>
        <v>1.3055600000000001</v>
      </c>
      <c r="DV17" s="491">
        <f t="shared" si="3"/>
        <v>1.3080999999999998</v>
      </c>
      <c r="DW17" s="491">
        <f t="shared" si="3"/>
        <v>1.29159</v>
      </c>
      <c r="DX17" s="491">
        <f t="shared" si="3"/>
        <v>1.29921</v>
      </c>
      <c r="DY17" s="491">
        <f t="shared" si="3"/>
        <v>1.3055600000000001</v>
      </c>
      <c r="DZ17" s="491">
        <f t="shared" si="3"/>
        <v>1.27</v>
      </c>
      <c r="EA17" s="491">
        <f t="shared" si="3"/>
        <v>1.29413</v>
      </c>
      <c r="EB17" s="491">
        <f t="shared" si="3"/>
        <v>1.29667</v>
      </c>
      <c r="EC17" s="491">
        <f t="shared" si="3"/>
        <v>1.29667</v>
      </c>
      <c r="ED17" s="491">
        <f t="shared" si="3"/>
        <v>1.29413</v>
      </c>
      <c r="EE17" s="491">
        <f t="shared" si="3"/>
        <v>1.2953999999999999</v>
      </c>
      <c r="EF17" s="491">
        <f t="shared" si="3"/>
        <v>1.2928599999999999</v>
      </c>
      <c r="EG17" s="491">
        <f t="shared" si="3"/>
        <v>1.29921</v>
      </c>
      <c r="EH17" s="491">
        <f t="shared" si="3"/>
        <v>1.3004800000000001</v>
      </c>
      <c r="EI17" s="491">
        <f t="shared" si="3"/>
        <v>1.2928599999999999</v>
      </c>
      <c r="EJ17" s="491">
        <f t="shared" si="3"/>
        <v>1.5112999999999999</v>
      </c>
      <c r="EK17" s="491">
        <f t="shared" si="3"/>
        <v>1.2877799999999999</v>
      </c>
      <c r="EL17" s="491">
        <f t="shared" si="3"/>
        <v>1.29413</v>
      </c>
      <c r="EM17" s="491">
        <f t="shared" si="3"/>
        <v>1.2928599999999999</v>
      </c>
      <c r="EN17" s="491">
        <f t="shared" si="3"/>
        <v>1.29921</v>
      </c>
      <c r="EO17" s="491">
        <f t="shared" si="3"/>
        <v>1.29413</v>
      </c>
      <c r="EP17" s="491">
        <f t="shared" si="3"/>
        <v>1.2979399999999999</v>
      </c>
      <c r="EQ17" s="491">
        <f t="shared" si="3"/>
        <v>1.2827</v>
      </c>
      <c r="ER17" s="491">
        <f t="shared" si="3"/>
        <v>1.2953999999999999</v>
      </c>
      <c r="ES17" s="491">
        <f t="shared" si="3"/>
        <v>1.3055600000000001</v>
      </c>
      <c r="ET17" s="491">
        <f t="shared" si="3"/>
        <v>1.2953999999999999</v>
      </c>
      <c r="EU17" s="491">
        <f t="shared" si="3"/>
        <v>1.2953999999999999</v>
      </c>
      <c r="EV17" s="491">
        <f t="shared" si="3"/>
        <v>1.3068299999999999</v>
      </c>
      <c r="EW17" s="491">
        <f t="shared" si="3"/>
        <v>1.3030199999999998</v>
      </c>
      <c r="EX17" s="491">
        <f t="shared" si="3"/>
        <v>1.2953999999999999</v>
      </c>
      <c r="EY17" s="491">
        <f t="shared" si="3"/>
        <v>1.3068299999999999</v>
      </c>
      <c r="EZ17" s="491">
        <f t="shared" si="3"/>
        <v>1.2852399999999999</v>
      </c>
      <c r="FA17" s="491">
        <f t="shared" si="3"/>
        <v>1.28905</v>
      </c>
      <c r="FB17" s="491">
        <f t="shared" si="3"/>
        <v>1.29921</v>
      </c>
      <c r="FC17" s="491">
        <f t="shared" si="3"/>
        <v>1.3093699999999999</v>
      </c>
      <c r="FD17" s="491">
        <f t="shared" si="3"/>
        <v>1.29159</v>
      </c>
      <c r="FE17" s="491">
        <f t="shared" si="3"/>
        <v>1.2953999999999999</v>
      </c>
      <c r="FF17" s="491">
        <f t="shared" si="3"/>
        <v>1.2788899999999999</v>
      </c>
      <c r="FG17" s="491">
        <f t="shared" si="3"/>
        <v>1.2953999999999999</v>
      </c>
      <c r="FH17" s="491">
        <f t="shared" si="3"/>
        <v>1.28016</v>
      </c>
      <c r="FI17" s="491">
        <f t="shared" si="4"/>
        <v>1.2903199999999999</v>
      </c>
      <c r="FJ17" s="491">
        <f t="shared" si="4"/>
        <v>1.2877799999999999</v>
      </c>
      <c r="FK17" s="491">
        <f t="shared" si="4"/>
        <v>1.28016</v>
      </c>
      <c r="FL17" s="491">
        <f t="shared" si="4"/>
        <v>1.3030199999999998</v>
      </c>
      <c r="FM17" s="491">
        <f t="shared" si="4"/>
        <v>1.3004800000000001</v>
      </c>
      <c r="FN17" s="491">
        <f t="shared" si="4"/>
        <v>1.29921</v>
      </c>
      <c r="FO17" s="491">
        <f t="shared" si="4"/>
        <v>1.28016</v>
      </c>
      <c r="FP17" s="491">
        <f t="shared" si="4"/>
        <v>1.2877799999999999</v>
      </c>
      <c r="FQ17" s="491">
        <f t="shared" si="4"/>
        <v>1.2979399999999999</v>
      </c>
      <c r="FR17" s="491">
        <f t="shared" si="4"/>
        <v>1.29159</v>
      </c>
      <c r="FS17" s="491">
        <f t="shared" si="4"/>
        <v>1.2877799999999999</v>
      </c>
      <c r="FT17" s="491">
        <f t="shared" si="4"/>
        <v>1.2979399999999999</v>
      </c>
      <c r="FU17" s="491">
        <f t="shared" si="4"/>
        <v>1.2903199999999999</v>
      </c>
      <c r="FV17" s="491">
        <f t="shared" si="4"/>
        <v>1.29921</v>
      </c>
      <c r="FW17" s="491">
        <f t="shared" si="4"/>
        <v>1.3055600000000001</v>
      </c>
      <c r="FX17" s="491">
        <f t="shared" si="4"/>
        <v>1.29413</v>
      </c>
      <c r="FY17" s="491">
        <f t="shared" si="4"/>
        <v>1.2953999999999999</v>
      </c>
      <c r="FZ17" s="491">
        <f t="shared" si="4"/>
        <v>1.2953999999999999</v>
      </c>
      <c r="GA17" s="492">
        <f>CT17*25.4</f>
        <v>1.2814300000000001</v>
      </c>
    </row>
    <row r="18" spans="1:183">
      <c r="A18" s="1274" t="s">
        <v>135</v>
      </c>
      <c r="B18" s="1275"/>
      <c r="C18" s="343">
        <v>1.3</v>
      </c>
      <c r="D18" s="344">
        <v>1.325</v>
      </c>
      <c r="E18" s="344">
        <v>1.3049999999999999</v>
      </c>
      <c r="F18" s="344">
        <v>1.3049999999999999</v>
      </c>
      <c r="G18" s="344">
        <v>1.31</v>
      </c>
      <c r="H18" s="344">
        <v>1.32</v>
      </c>
      <c r="I18" s="344">
        <v>1.32</v>
      </c>
      <c r="J18" s="345">
        <v>1.31</v>
      </c>
      <c r="K18" s="345">
        <v>1.31</v>
      </c>
      <c r="L18" s="345">
        <v>1.3049999999999999</v>
      </c>
      <c r="M18" s="302" t="s">
        <v>136</v>
      </c>
      <c r="N18" s="176">
        <v>5.1249999999999997E-2</v>
      </c>
      <c r="O18" s="176">
        <v>5.1200000000000002E-2</v>
      </c>
      <c r="P18" s="176">
        <v>5.0999999999999997E-2</v>
      </c>
      <c r="Q18" s="176">
        <v>5.1049999999999998E-2</v>
      </c>
      <c r="R18" s="176">
        <v>5.1150000000000001E-2</v>
      </c>
      <c r="S18" s="176">
        <v>5.11E-2</v>
      </c>
      <c r="T18" s="176">
        <v>5.0799999999999998E-2</v>
      </c>
      <c r="U18" s="176">
        <v>5.1450000000000003E-2</v>
      </c>
      <c r="V18" s="176">
        <v>5.11E-2</v>
      </c>
      <c r="W18" s="176">
        <v>5.04E-2</v>
      </c>
      <c r="X18" s="176">
        <v>5.135E-2</v>
      </c>
      <c r="Y18" s="176">
        <v>5.0599999999999999E-2</v>
      </c>
      <c r="Z18" s="176">
        <v>5.1249999999999997E-2</v>
      </c>
      <c r="AA18" s="176">
        <v>5.11E-2</v>
      </c>
      <c r="AB18" s="176">
        <v>5.1249999999999997E-2</v>
      </c>
      <c r="AC18" s="176">
        <v>5.04E-2</v>
      </c>
      <c r="AD18" s="176">
        <v>5.1249999999999997E-2</v>
      </c>
      <c r="AE18" s="176">
        <v>5.0950000000000002E-2</v>
      </c>
      <c r="AF18" s="176">
        <v>5.1450000000000003E-2</v>
      </c>
      <c r="AG18" s="176">
        <v>5.1749999999999997E-2</v>
      </c>
      <c r="AH18" s="176">
        <v>5.04E-2</v>
      </c>
      <c r="AI18" s="176">
        <v>5.1200000000000002E-2</v>
      </c>
      <c r="AJ18" s="176">
        <v>5.1249999999999997E-2</v>
      </c>
      <c r="AK18" s="176">
        <v>5.0950000000000002E-2</v>
      </c>
      <c r="AL18" s="176">
        <v>5.1049999999999998E-2</v>
      </c>
      <c r="AM18" s="176">
        <v>5.0599999999999999E-2</v>
      </c>
      <c r="AN18" s="176">
        <v>5.0849999999999999E-2</v>
      </c>
      <c r="AO18" s="176">
        <v>5.1400000000000001E-2</v>
      </c>
      <c r="AP18" s="176">
        <v>5.0950000000000002E-2</v>
      </c>
      <c r="AQ18" s="176">
        <v>5.1150000000000001E-2</v>
      </c>
      <c r="AR18" s="176">
        <v>5.1200000000000002E-2</v>
      </c>
      <c r="AS18" s="176">
        <v>5.0500000000000003E-2</v>
      </c>
      <c r="AT18" s="176">
        <v>5.0750000000000003E-2</v>
      </c>
      <c r="AU18" s="176">
        <v>5.0700000000000002E-2</v>
      </c>
      <c r="AV18" s="176">
        <v>5.0750000000000003E-2</v>
      </c>
      <c r="AW18" s="176">
        <v>5.0999999999999997E-2</v>
      </c>
      <c r="AX18" s="176">
        <v>5.0849999999999999E-2</v>
      </c>
      <c r="AY18" s="176">
        <v>5.0900000000000001E-2</v>
      </c>
      <c r="AZ18" s="176">
        <v>5.1200000000000002E-2</v>
      </c>
      <c r="BA18" s="176">
        <v>5.0950000000000002E-2</v>
      </c>
      <c r="BB18" s="176">
        <v>5.0750000000000003E-2</v>
      </c>
      <c r="BC18" s="176">
        <v>5.1049999999999998E-2</v>
      </c>
      <c r="BD18" s="176">
        <v>5.0950000000000002E-2</v>
      </c>
      <c r="BE18" s="176">
        <v>5.0450000000000002E-2</v>
      </c>
      <c r="BF18" s="176">
        <v>5.0650000000000001E-2</v>
      </c>
      <c r="BG18" s="176">
        <v>5.0700000000000002E-2</v>
      </c>
      <c r="BH18" s="176">
        <v>5.0950000000000002E-2</v>
      </c>
      <c r="BI18" s="176">
        <v>5.0049999999999997E-2</v>
      </c>
      <c r="BJ18" s="176">
        <v>5.0799999999999998E-2</v>
      </c>
      <c r="BK18" s="176">
        <v>5.015E-2</v>
      </c>
      <c r="BL18" s="176">
        <v>5.04E-2</v>
      </c>
      <c r="BM18" s="176">
        <v>5.135E-2</v>
      </c>
      <c r="BN18" s="176">
        <v>5.0599999999999999E-2</v>
      </c>
      <c r="BO18" s="176">
        <v>5.1200000000000002E-2</v>
      </c>
      <c r="BP18" s="176">
        <v>5.1049999999999998E-2</v>
      </c>
      <c r="BQ18" s="176">
        <v>5.11E-2</v>
      </c>
      <c r="BR18" s="176">
        <v>5.1249999999999997E-2</v>
      </c>
      <c r="BS18" s="176">
        <v>5.04E-2</v>
      </c>
      <c r="BT18" s="176">
        <v>5.0599999999999999E-2</v>
      </c>
      <c r="BU18" s="176">
        <v>5.11E-2</v>
      </c>
      <c r="BV18" s="176">
        <v>5.1549999999999999E-2</v>
      </c>
      <c r="BW18" s="176">
        <v>5.0599999999999999E-2</v>
      </c>
      <c r="BX18" s="176">
        <v>5.0799999999999998E-2</v>
      </c>
      <c r="BY18" s="176">
        <v>5.11E-2</v>
      </c>
      <c r="BZ18" s="176">
        <v>5.0750000000000003E-2</v>
      </c>
      <c r="CA18" s="176">
        <v>5.0900000000000001E-2</v>
      </c>
      <c r="CB18" s="176">
        <v>5.0500000000000003E-2</v>
      </c>
      <c r="CC18" s="176">
        <v>5.0500000000000003E-2</v>
      </c>
      <c r="CD18" s="176">
        <v>5.0500000000000003E-2</v>
      </c>
      <c r="CE18" s="176">
        <v>5.0950000000000002E-2</v>
      </c>
      <c r="CF18" s="176">
        <v>5.1299999999999998E-2</v>
      </c>
      <c r="CG18" s="176">
        <v>5.1150000000000001E-2</v>
      </c>
      <c r="CH18" s="441">
        <v>5.1150000000000001E-2</v>
      </c>
      <c r="CI18" s="441">
        <v>5.0799999999999998E-2</v>
      </c>
      <c r="CJ18" s="441">
        <v>5.0849999999999999E-2</v>
      </c>
      <c r="CK18" s="441">
        <v>5.0950000000000002E-2</v>
      </c>
      <c r="CL18" s="441">
        <v>5.0750000000000003E-2</v>
      </c>
      <c r="CM18" s="441">
        <v>5.135E-2</v>
      </c>
      <c r="CN18" s="441">
        <v>5.0750000000000003E-2</v>
      </c>
      <c r="CO18" s="441">
        <v>5.0750000000000003E-2</v>
      </c>
      <c r="CP18" s="441">
        <v>5.11E-2</v>
      </c>
      <c r="CQ18" s="441">
        <v>5.0849999999999999E-2</v>
      </c>
      <c r="CR18" s="441">
        <v>5.0250000000000003E-2</v>
      </c>
      <c r="CS18" s="441">
        <v>5.0999999999999997E-2</v>
      </c>
      <c r="CT18" s="442">
        <v>5.1150000000000001E-2</v>
      </c>
      <c r="CU18" s="491">
        <f t="shared" si="5"/>
        <v>1.3017499999999997</v>
      </c>
      <c r="CV18" s="491">
        <f t="shared" si="6"/>
        <v>1.3004800000000001</v>
      </c>
      <c r="CW18" s="491">
        <f t="shared" si="3"/>
        <v>1.2953999999999999</v>
      </c>
      <c r="CX18" s="491">
        <f t="shared" si="3"/>
        <v>1.29667</v>
      </c>
      <c r="CY18" s="491">
        <f t="shared" si="3"/>
        <v>1.29921</v>
      </c>
      <c r="CZ18" s="491">
        <f t="shared" si="3"/>
        <v>1.2979399999999999</v>
      </c>
      <c r="DA18" s="491">
        <f t="shared" si="3"/>
        <v>1.2903199999999999</v>
      </c>
      <c r="DB18" s="491">
        <f t="shared" si="3"/>
        <v>1.3068299999999999</v>
      </c>
      <c r="DC18" s="491">
        <f t="shared" si="3"/>
        <v>1.2979399999999999</v>
      </c>
      <c r="DD18" s="491">
        <f t="shared" si="3"/>
        <v>1.28016</v>
      </c>
      <c r="DE18" s="491">
        <f t="shared" si="3"/>
        <v>1.3042899999999999</v>
      </c>
      <c r="DF18" s="491">
        <f t="shared" si="3"/>
        <v>1.2852399999999999</v>
      </c>
      <c r="DG18" s="491">
        <f t="shared" si="3"/>
        <v>1.3017499999999997</v>
      </c>
      <c r="DH18" s="491">
        <f t="shared" si="3"/>
        <v>1.2979399999999999</v>
      </c>
      <c r="DI18" s="491">
        <f t="shared" si="3"/>
        <v>1.3017499999999997</v>
      </c>
      <c r="DJ18" s="491">
        <f t="shared" si="3"/>
        <v>1.28016</v>
      </c>
      <c r="DK18" s="491">
        <f t="shared" si="3"/>
        <v>1.3017499999999997</v>
      </c>
      <c r="DL18" s="491">
        <f t="shared" si="3"/>
        <v>1.29413</v>
      </c>
      <c r="DM18" s="491">
        <f t="shared" si="3"/>
        <v>1.3068299999999999</v>
      </c>
      <c r="DN18" s="491">
        <f t="shared" si="3"/>
        <v>1.3144499999999999</v>
      </c>
      <c r="DO18" s="491">
        <f t="shared" si="3"/>
        <v>1.28016</v>
      </c>
      <c r="DP18" s="491">
        <f t="shared" si="3"/>
        <v>1.3004800000000001</v>
      </c>
      <c r="DQ18" s="491">
        <f t="shared" si="3"/>
        <v>1.3017499999999997</v>
      </c>
      <c r="DR18" s="491">
        <f t="shared" si="3"/>
        <v>1.29413</v>
      </c>
      <c r="DS18" s="491">
        <f t="shared" si="3"/>
        <v>1.29667</v>
      </c>
      <c r="DT18" s="491">
        <f t="shared" si="3"/>
        <v>1.2852399999999999</v>
      </c>
      <c r="DU18" s="491">
        <f t="shared" si="3"/>
        <v>1.29159</v>
      </c>
      <c r="DV18" s="491">
        <f t="shared" si="3"/>
        <v>1.3055600000000001</v>
      </c>
      <c r="DW18" s="491">
        <f t="shared" si="3"/>
        <v>1.29413</v>
      </c>
      <c r="DX18" s="491">
        <f t="shared" si="3"/>
        <v>1.29921</v>
      </c>
      <c r="DY18" s="491">
        <f t="shared" si="3"/>
        <v>1.3004800000000001</v>
      </c>
      <c r="DZ18" s="491">
        <f t="shared" si="3"/>
        <v>1.2827</v>
      </c>
      <c r="EA18" s="491">
        <f t="shared" si="3"/>
        <v>1.28905</v>
      </c>
      <c r="EB18" s="491">
        <f t="shared" si="3"/>
        <v>1.2877799999999999</v>
      </c>
      <c r="EC18" s="491">
        <f t="shared" si="3"/>
        <v>1.28905</v>
      </c>
      <c r="ED18" s="491">
        <f t="shared" si="3"/>
        <v>1.2953999999999999</v>
      </c>
      <c r="EE18" s="491">
        <f t="shared" si="3"/>
        <v>1.29159</v>
      </c>
      <c r="EF18" s="491">
        <f t="shared" si="3"/>
        <v>1.2928599999999999</v>
      </c>
      <c r="EG18" s="491">
        <f t="shared" si="3"/>
        <v>1.3004800000000001</v>
      </c>
      <c r="EH18" s="491">
        <f t="shared" si="3"/>
        <v>1.29413</v>
      </c>
      <c r="EI18" s="491">
        <f t="shared" si="3"/>
        <v>1.28905</v>
      </c>
      <c r="EJ18" s="491">
        <f t="shared" si="3"/>
        <v>1.29667</v>
      </c>
      <c r="EK18" s="491">
        <f t="shared" si="3"/>
        <v>1.29413</v>
      </c>
      <c r="EL18" s="491">
        <f t="shared" si="3"/>
        <v>1.2814300000000001</v>
      </c>
      <c r="EM18" s="491">
        <f t="shared" si="3"/>
        <v>1.28651</v>
      </c>
      <c r="EN18" s="491">
        <f t="shared" si="3"/>
        <v>1.2877799999999999</v>
      </c>
      <c r="EO18" s="491">
        <f t="shared" si="3"/>
        <v>1.29413</v>
      </c>
      <c r="EP18" s="491">
        <f t="shared" si="3"/>
        <v>1.2712699999999999</v>
      </c>
      <c r="EQ18" s="491">
        <f t="shared" si="3"/>
        <v>1.2903199999999999</v>
      </c>
      <c r="ER18" s="491">
        <f t="shared" si="3"/>
        <v>1.2738099999999999</v>
      </c>
      <c r="ES18" s="491">
        <f t="shared" si="3"/>
        <v>1.28016</v>
      </c>
      <c r="ET18" s="491">
        <f t="shared" si="3"/>
        <v>1.3042899999999999</v>
      </c>
      <c r="EU18" s="491">
        <f t="shared" si="3"/>
        <v>1.2852399999999999</v>
      </c>
      <c r="EV18" s="491">
        <f t="shared" si="3"/>
        <v>1.3004800000000001</v>
      </c>
      <c r="EW18" s="491">
        <f t="shared" si="3"/>
        <v>1.29667</v>
      </c>
      <c r="EX18" s="491">
        <f t="shared" si="3"/>
        <v>1.2979399999999999</v>
      </c>
      <c r="EY18" s="491">
        <f t="shared" si="3"/>
        <v>1.3017499999999997</v>
      </c>
      <c r="EZ18" s="491">
        <f t="shared" si="3"/>
        <v>1.28016</v>
      </c>
      <c r="FA18" s="491">
        <f t="shared" si="3"/>
        <v>1.2852399999999999</v>
      </c>
      <c r="FB18" s="491">
        <f t="shared" si="3"/>
        <v>1.2979399999999999</v>
      </c>
      <c r="FC18" s="491">
        <f t="shared" si="3"/>
        <v>1.3093699999999999</v>
      </c>
      <c r="FD18" s="491">
        <f t="shared" si="3"/>
        <v>1.2852399999999999</v>
      </c>
      <c r="FE18" s="491">
        <f t="shared" si="3"/>
        <v>1.2903199999999999</v>
      </c>
      <c r="FF18" s="491">
        <f t="shared" si="3"/>
        <v>1.2979399999999999</v>
      </c>
      <c r="FG18" s="491">
        <f t="shared" si="3"/>
        <v>1.28905</v>
      </c>
      <c r="FH18" s="491">
        <f t="shared" ref="FH18:FH32" si="7">CA18*25.4</f>
        <v>1.2928599999999999</v>
      </c>
      <c r="FI18" s="491">
        <f t="shared" si="4"/>
        <v>1.2827</v>
      </c>
      <c r="FJ18" s="491">
        <f t="shared" si="4"/>
        <v>1.2827</v>
      </c>
      <c r="FK18" s="491">
        <f t="shared" si="4"/>
        <v>1.2827</v>
      </c>
      <c r="FL18" s="491">
        <f t="shared" si="4"/>
        <v>1.29413</v>
      </c>
      <c r="FM18" s="491">
        <f t="shared" si="4"/>
        <v>1.3030199999999998</v>
      </c>
      <c r="FN18" s="491">
        <f t="shared" si="4"/>
        <v>1.29921</v>
      </c>
      <c r="FO18" s="491">
        <f t="shared" si="4"/>
        <v>1.29921</v>
      </c>
      <c r="FP18" s="491">
        <f t="shared" si="4"/>
        <v>1.2903199999999999</v>
      </c>
      <c r="FQ18" s="491">
        <f t="shared" si="4"/>
        <v>1.29159</v>
      </c>
      <c r="FR18" s="491">
        <f t="shared" si="4"/>
        <v>1.29413</v>
      </c>
      <c r="FS18" s="491">
        <f t="shared" si="4"/>
        <v>1.28905</v>
      </c>
      <c r="FT18" s="491">
        <f t="shared" si="4"/>
        <v>1.3042899999999999</v>
      </c>
      <c r="FU18" s="491">
        <f t="shared" si="4"/>
        <v>1.28905</v>
      </c>
      <c r="FV18" s="491">
        <f t="shared" si="4"/>
        <v>1.28905</v>
      </c>
      <c r="FW18" s="491">
        <f t="shared" si="4"/>
        <v>1.2979399999999999</v>
      </c>
      <c r="FX18" s="491">
        <f t="shared" si="4"/>
        <v>1.29159</v>
      </c>
      <c r="FY18" s="491">
        <f t="shared" si="4"/>
        <v>1.2763500000000001</v>
      </c>
      <c r="FZ18" s="491">
        <f t="shared" si="4"/>
        <v>1.2953999999999999</v>
      </c>
      <c r="GA18" s="492">
        <f>CT18*25.4</f>
        <v>1.29921</v>
      </c>
    </row>
    <row r="19" spans="1:183">
      <c r="A19" s="1274" t="s">
        <v>137</v>
      </c>
      <c r="B19" s="1275"/>
      <c r="C19" s="343">
        <v>1.3</v>
      </c>
      <c r="D19" s="344">
        <v>1.3</v>
      </c>
      <c r="E19" s="344">
        <v>1.31</v>
      </c>
      <c r="F19" s="344">
        <v>1.3</v>
      </c>
      <c r="G19" s="344">
        <v>1.31</v>
      </c>
      <c r="H19" s="344">
        <v>1.31</v>
      </c>
      <c r="I19" s="344">
        <v>1.3049999999999999</v>
      </c>
      <c r="J19" s="345">
        <v>1.3049999999999999</v>
      </c>
      <c r="K19" s="345">
        <v>1.3049999999999999</v>
      </c>
      <c r="L19" s="345">
        <v>1.3049999999999999</v>
      </c>
      <c r="M19" s="302"/>
      <c r="N19" s="176">
        <v>5.1549999999999999E-2</v>
      </c>
      <c r="O19" s="176">
        <v>5.1200000000000002E-2</v>
      </c>
      <c r="P19" s="176">
        <v>5.1299999999999998E-2</v>
      </c>
      <c r="Q19" s="176">
        <v>5.1700000000000003E-2</v>
      </c>
      <c r="R19" s="176">
        <v>5.0900000000000001E-2</v>
      </c>
      <c r="S19" s="176">
        <v>5.1200000000000002E-2</v>
      </c>
      <c r="T19" s="176">
        <v>5.0349999999999999E-2</v>
      </c>
      <c r="U19" s="176">
        <v>5.1450000000000003E-2</v>
      </c>
      <c r="V19" s="176">
        <v>5.135E-2</v>
      </c>
      <c r="W19" s="176">
        <v>5.0900000000000001E-2</v>
      </c>
      <c r="X19" s="176">
        <v>5.0999999999999997E-2</v>
      </c>
      <c r="Y19" s="176">
        <v>5.0349999999999999E-2</v>
      </c>
      <c r="Z19" s="176">
        <v>5.11E-2</v>
      </c>
      <c r="AA19" s="176">
        <v>5.0950000000000002E-2</v>
      </c>
      <c r="AB19" s="176">
        <v>5.1400000000000001E-2</v>
      </c>
      <c r="AC19" s="176">
        <v>5.0349999999999999E-2</v>
      </c>
      <c r="AD19" s="176">
        <v>5.0650000000000001E-2</v>
      </c>
      <c r="AE19" s="176">
        <v>5.0849999999999999E-2</v>
      </c>
      <c r="AF19" s="176">
        <v>5.1400000000000001E-2</v>
      </c>
      <c r="AG19" s="176">
        <v>5.11E-2</v>
      </c>
      <c r="AH19" s="176">
        <v>5.0200000000000002E-2</v>
      </c>
      <c r="AI19" s="176">
        <v>5.1049999999999998E-2</v>
      </c>
      <c r="AJ19" s="176">
        <v>5.1049999999999998E-2</v>
      </c>
      <c r="AK19" s="176">
        <v>5.1049999999999998E-2</v>
      </c>
      <c r="AL19" s="176">
        <v>5.16E-2</v>
      </c>
      <c r="AM19" s="176">
        <v>5.0999999999999997E-2</v>
      </c>
      <c r="AN19" s="176">
        <v>5.1200000000000002E-2</v>
      </c>
      <c r="AO19" s="176">
        <v>5.0999999999999997E-2</v>
      </c>
      <c r="AP19" s="176">
        <v>5.0849999999999999E-2</v>
      </c>
      <c r="AQ19" s="176">
        <v>5.11E-2</v>
      </c>
      <c r="AR19" s="176">
        <v>5.135E-2</v>
      </c>
      <c r="AS19" s="176">
        <v>5.0700000000000002E-2</v>
      </c>
      <c r="AT19" s="176">
        <v>5.0599999999999999E-2</v>
      </c>
      <c r="AU19" s="176">
        <v>5.0799999999999998E-2</v>
      </c>
      <c r="AV19" s="176">
        <v>5.0299999999999997E-2</v>
      </c>
      <c r="AW19" s="176">
        <v>5.0650000000000001E-2</v>
      </c>
      <c r="AX19" s="176">
        <v>5.0950000000000002E-2</v>
      </c>
      <c r="AY19" s="176">
        <v>5.1200000000000002E-2</v>
      </c>
      <c r="AZ19" s="176">
        <v>5.0750000000000003E-2</v>
      </c>
      <c r="BA19" s="176">
        <v>5.1049999999999998E-2</v>
      </c>
      <c r="BB19" s="176">
        <v>5.0299999999999997E-2</v>
      </c>
      <c r="BC19" s="176">
        <v>5.1049999999999998E-2</v>
      </c>
      <c r="BD19" s="176">
        <v>5.0700000000000002E-2</v>
      </c>
      <c r="BE19" s="176">
        <v>5.0700000000000002E-2</v>
      </c>
      <c r="BF19" s="176">
        <v>5.0500000000000003E-2</v>
      </c>
      <c r="BG19" s="176">
        <v>5.04E-2</v>
      </c>
      <c r="BH19" s="176">
        <v>5.0900000000000001E-2</v>
      </c>
      <c r="BI19" s="176">
        <v>5.0950000000000002E-2</v>
      </c>
      <c r="BJ19" s="176">
        <v>5.0750000000000003E-2</v>
      </c>
      <c r="BK19" s="176">
        <v>5.0849999999999999E-2</v>
      </c>
      <c r="BL19" s="176">
        <v>5.1049999999999998E-2</v>
      </c>
      <c r="BM19" s="176">
        <v>5.1299999999999998E-2</v>
      </c>
      <c r="BN19" s="176">
        <v>5.0999999999999997E-2</v>
      </c>
      <c r="BO19" s="176">
        <v>5.135E-2</v>
      </c>
      <c r="BP19" s="176">
        <v>5.0650000000000001E-2</v>
      </c>
      <c r="BQ19" s="176">
        <v>5.11E-2</v>
      </c>
      <c r="BR19" s="176">
        <v>5.1150000000000001E-2</v>
      </c>
      <c r="BS19" s="176">
        <v>5.0849999999999999E-2</v>
      </c>
      <c r="BT19" s="176">
        <v>5.0799999999999998E-2</v>
      </c>
      <c r="BU19" s="176">
        <v>5.0950000000000002E-2</v>
      </c>
      <c r="BV19" s="176">
        <v>5.0900000000000001E-2</v>
      </c>
      <c r="BW19" s="176">
        <v>5.0700000000000002E-2</v>
      </c>
      <c r="BX19" s="176">
        <v>5.0299999999999997E-2</v>
      </c>
      <c r="BY19" s="176">
        <v>5.04E-2</v>
      </c>
      <c r="BZ19" s="176">
        <v>5.1049999999999998E-2</v>
      </c>
      <c r="CA19" s="176">
        <v>5.0599999999999999E-2</v>
      </c>
      <c r="CB19" s="176">
        <v>5.0900000000000001E-2</v>
      </c>
      <c r="CC19" s="176">
        <v>5.0999999999999997E-2</v>
      </c>
      <c r="CD19" s="176">
        <v>5.0799999999999998E-2</v>
      </c>
      <c r="CE19" s="176">
        <v>5.1150000000000001E-2</v>
      </c>
      <c r="CF19" s="176">
        <v>5.11E-2</v>
      </c>
      <c r="CG19" s="176">
        <v>5.0950000000000002E-2</v>
      </c>
      <c r="CH19" s="441">
        <v>5.0299999999999997E-2</v>
      </c>
      <c r="CI19" s="441">
        <v>5.0750000000000003E-2</v>
      </c>
      <c r="CJ19" s="441">
        <v>5.0750000000000003E-2</v>
      </c>
      <c r="CK19" s="441">
        <v>5.1200000000000002E-2</v>
      </c>
      <c r="CL19" s="441">
        <v>5.1049999999999998E-2</v>
      </c>
      <c r="CM19" s="441">
        <v>5.0999999999999997E-2</v>
      </c>
      <c r="CN19" s="441">
        <v>5.0900000000000001E-2</v>
      </c>
      <c r="CO19" s="441">
        <v>5.1249999999999997E-2</v>
      </c>
      <c r="CP19" s="441">
        <v>5.0599999999999999E-2</v>
      </c>
      <c r="CQ19" s="441">
        <v>5.0200000000000002E-2</v>
      </c>
      <c r="CR19" s="441">
        <v>5.0450000000000002E-2</v>
      </c>
      <c r="CS19" s="441">
        <v>5.1150000000000001E-2</v>
      </c>
      <c r="CT19" s="442">
        <v>5.1150000000000001E-2</v>
      </c>
      <c r="CU19" s="491">
        <f t="shared" si="5"/>
        <v>1.3093699999999999</v>
      </c>
      <c r="CV19" s="491">
        <f t="shared" si="6"/>
        <v>1.3004800000000001</v>
      </c>
      <c r="CW19" s="491">
        <f t="shared" ref="CW19:CW32" si="8">P19*25.4</f>
        <v>1.3030199999999998</v>
      </c>
      <c r="CX19" s="491">
        <f t="shared" ref="CX19:CX32" si="9">Q19*25.4</f>
        <v>1.31318</v>
      </c>
      <c r="CY19" s="491">
        <f t="shared" ref="CY19:CY32" si="10">R19*25.4</f>
        <v>1.2928599999999999</v>
      </c>
      <c r="CZ19" s="491">
        <f t="shared" ref="CZ19:CZ32" si="11">S19*25.4</f>
        <v>1.3004800000000001</v>
      </c>
      <c r="DA19" s="491">
        <f t="shared" ref="DA19:DA32" si="12">T19*25.4</f>
        <v>1.2788899999999999</v>
      </c>
      <c r="DB19" s="491">
        <f t="shared" ref="DB19:DB32" si="13">U19*25.4</f>
        <v>1.3068299999999999</v>
      </c>
      <c r="DC19" s="491">
        <f t="shared" ref="DC19:DC32" si="14">V19*25.4</f>
        <v>1.3042899999999999</v>
      </c>
      <c r="DD19" s="491">
        <f t="shared" ref="DD19:DD32" si="15">W19*25.4</f>
        <v>1.2928599999999999</v>
      </c>
      <c r="DE19" s="491">
        <f t="shared" ref="DE19:DE32" si="16">X19*25.4</f>
        <v>1.2953999999999999</v>
      </c>
      <c r="DF19" s="491">
        <f t="shared" ref="DF19:DF32" si="17">Y19*25.4</f>
        <v>1.2788899999999999</v>
      </c>
      <c r="DG19" s="491">
        <f t="shared" ref="DG19:DG32" si="18">Z19*25.4</f>
        <v>1.2979399999999999</v>
      </c>
      <c r="DH19" s="491">
        <f t="shared" ref="DH19:DH32" si="19">AA19*25.4</f>
        <v>1.29413</v>
      </c>
      <c r="DI19" s="491">
        <f t="shared" ref="DI19:DI32" si="20">AB19*25.4</f>
        <v>1.3055600000000001</v>
      </c>
      <c r="DJ19" s="491">
        <f t="shared" ref="DJ19:DJ32" si="21">AC19*25.4</f>
        <v>1.2788899999999999</v>
      </c>
      <c r="DK19" s="491">
        <f t="shared" ref="DK19:DK32" si="22">AD19*25.4</f>
        <v>1.28651</v>
      </c>
      <c r="DL19" s="491">
        <f t="shared" ref="DL19:DL32" si="23">AE19*25.4</f>
        <v>1.29159</v>
      </c>
      <c r="DM19" s="491">
        <f t="shared" ref="DM19:DM32" si="24">AF19*25.4</f>
        <v>1.3055600000000001</v>
      </c>
      <c r="DN19" s="491">
        <f t="shared" ref="DN19:DN32" si="25">AG19*25.4</f>
        <v>1.2979399999999999</v>
      </c>
      <c r="DO19" s="491">
        <f t="shared" ref="DO19:DO32" si="26">AH19*25.4</f>
        <v>1.27508</v>
      </c>
      <c r="DP19" s="491">
        <f t="shared" ref="DP19:DP32" si="27">AI19*25.4</f>
        <v>1.29667</v>
      </c>
      <c r="DQ19" s="491">
        <f t="shared" ref="DQ19:DQ32" si="28">AJ19*25.4</f>
        <v>1.29667</v>
      </c>
      <c r="DR19" s="491">
        <f t="shared" ref="DR19:DR32" si="29">AK19*25.4</f>
        <v>1.29667</v>
      </c>
      <c r="DS19" s="491">
        <f t="shared" ref="DS19:DS32" si="30">AL19*25.4</f>
        <v>1.31064</v>
      </c>
      <c r="DT19" s="491">
        <f t="shared" ref="DT19:DT32" si="31">AM19*25.4</f>
        <v>1.2953999999999999</v>
      </c>
      <c r="DU19" s="491">
        <f t="shared" ref="DU19:DU32" si="32">AN19*25.4</f>
        <v>1.3004800000000001</v>
      </c>
      <c r="DV19" s="491">
        <f t="shared" ref="DV19:DV32" si="33">AO19*25.4</f>
        <v>1.2953999999999999</v>
      </c>
      <c r="DW19" s="491">
        <f t="shared" ref="DW19:DW32" si="34">AP19*25.4</f>
        <v>1.29159</v>
      </c>
      <c r="DX19" s="491">
        <f t="shared" ref="DX19:DX32" si="35">AQ19*25.4</f>
        <v>1.2979399999999999</v>
      </c>
      <c r="DY19" s="491">
        <f t="shared" ref="DY19:DY32" si="36">AR19*25.4</f>
        <v>1.3042899999999999</v>
      </c>
      <c r="DZ19" s="491">
        <f t="shared" ref="DZ19:DZ32" si="37">AS19*25.4</f>
        <v>1.2877799999999999</v>
      </c>
      <c r="EA19" s="491">
        <f t="shared" ref="EA19:EA32" si="38">AT19*25.4</f>
        <v>1.2852399999999999</v>
      </c>
      <c r="EB19" s="491">
        <f t="shared" ref="EB19:EB32" si="39">AU19*25.4</f>
        <v>1.2903199999999999</v>
      </c>
      <c r="EC19" s="491">
        <f t="shared" ref="EC19:EC32" si="40">AV19*25.4</f>
        <v>1.2776199999999998</v>
      </c>
      <c r="ED19" s="491">
        <f t="shared" ref="ED19:ED32" si="41">AW19*25.4</f>
        <v>1.28651</v>
      </c>
      <c r="EE19" s="491">
        <f t="shared" ref="EE19:EE32" si="42">AX19*25.4</f>
        <v>1.29413</v>
      </c>
      <c r="EF19" s="491">
        <f t="shared" ref="EF19:EF32" si="43">AY19*25.4</f>
        <v>1.3004800000000001</v>
      </c>
      <c r="EG19" s="491">
        <f t="shared" ref="EG19:EG32" si="44">AZ19*25.4</f>
        <v>1.28905</v>
      </c>
      <c r="EH19" s="491">
        <f t="shared" ref="EH19:EH32" si="45">BA19*25.4</f>
        <v>1.29667</v>
      </c>
      <c r="EI19" s="491">
        <f t="shared" ref="EI19:EI32" si="46">BB19*25.4</f>
        <v>1.2776199999999998</v>
      </c>
      <c r="EJ19" s="491">
        <f t="shared" ref="EJ19:EJ32" si="47">BC19*25.4</f>
        <v>1.29667</v>
      </c>
      <c r="EK19" s="491">
        <f t="shared" ref="EK19:EK32" si="48">BD19*25.4</f>
        <v>1.2877799999999999</v>
      </c>
      <c r="EL19" s="491">
        <f t="shared" ref="EL19:EL32" si="49">BE19*25.4</f>
        <v>1.2877799999999999</v>
      </c>
      <c r="EM19" s="491">
        <f t="shared" ref="EM19:EM32" si="50">BF19*25.4</f>
        <v>1.2827</v>
      </c>
      <c r="EN19" s="491">
        <f t="shared" ref="EN19:EN32" si="51">BG19*25.4</f>
        <v>1.28016</v>
      </c>
      <c r="EO19" s="491">
        <f t="shared" ref="EO19:EO32" si="52">BH19*25.4</f>
        <v>1.2928599999999999</v>
      </c>
      <c r="EP19" s="491">
        <f t="shared" ref="EP19:EP32" si="53">BI19*25.4</f>
        <v>1.29413</v>
      </c>
      <c r="EQ19" s="491">
        <f t="shared" ref="EQ19:EQ32" si="54">BJ19*25.4</f>
        <v>1.28905</v>
      </c>
      <c r="ER19" s="491">
        <f t="shared" ref="ER19:ER32" si="55">BK19*25.4</f>
        <v>1.29159</v>
      </c>
      <c r="ES19" s="491">
        <f t="shared" ref="ES19:ES32" si="56">BL19*25.4</f>
        <v>1.29667</v>
      </c>
      <c r="ET19" s="491">
        <f t="shared" ref="ET19:ET32" si="57">BM19*25.4</f>
        <v>1.3030199999999998</v>
      </c>
      <c r="EU19" s="491">
        <f t="shared" ref="EU19:EU32" si="58">BN19*25.4</f>
        <v>1.2953999999999999</v>
      </c>
      <c r="EV19" s="491">
        <f t="shared" ref="EV19:EV32" si="59">BO19*25.4</f>
        <v>1.3042899999999999</v>
      </c>
      <c r="EW19" s="491">
        <f t="shared" ref="EW19:EW32" si="60">BP19*25.4</f>
        <v>1.28651</v>
      </c>
      <c r="EX19" s="491">
        <f t="shared" ref="EX19:EX32" si="61">BQ19*25.4</f>
        <v>1.2979399999999999</v>
      </c>
      <c r="EY19" s="491">
        <f t="shared" ref="EY19:EY32" si="62">BR19*25.4</f>
        <v>1.29921</v>
      </c>
      <c r="EZ19" s="491">
        <f t="shared" ref="EZ19:EZ32" si="63">BS19*25.4</f>
        <v>1.29159</v>
      </c>
      <c r="FA19" s="491">
        <f t="shared" ref="FA19:FA32" si="64">BT19*25.4</f>
        <v>1.2903199999999999</v>
      </c>
      <c r="FB19" s="491">
        <f t="shared" ref="FB19:FB32" si="65">BU19*25.4</f>
        <v>1.29413</v>
      </c>
      <c r="FC19" s="491">
        <f t="shared" ref="FC19:FC32" si="66">BV19*25.4</f>
        <v>1.2928599999999999</v>
      </c>
      <c r="FD19" s="491">
        <f t="shared" ref="FD19:FD32" si="67">BW19*25.4</f>
        <v>1.2877799999999999</v>
      </c>
      <c r="FE19" s="491">
        <f t="shared" ref="FE19:FE32" si="68">BX19*25.4</f>
        <v>1.2776199999999998</v>
      </c>
      <c r="FF19" s="491">
        <f t="shared" ref="FF19:FF32" si="69">BY19*25.4</f>
        <v>1.28016</v>
      </c>
      <c r="FG19" s="491">
        <f t="shared" ref="FG19:FG32" si="70">BZ19*25.4</f>
        <v>1.29667</v>
      </c>
      <c r="FH19" s="491">
        <f t="shared" si="7"/>
        <v>1.2852399999999999</v>
      </c>
      <c r="FI19" s="491">
        <f t="shared" si="4"/>
        <v>1.2928599999999999</v>
      </c>
      <c r="FJ19" s="491">
        <f t="shared" si="4"/>
        <v>1.2953999999999999</v>
      </c>
      <c r="FK19" s="491">
        <f t="shared" si="4"/>
        <v>1.2903199999999999</v>
      </c>
      <c r="FL19" s="491">
        <f t="shared" si="4"/>
        <v>1.29921</v>
      </c>
      <c r="FM19" s="491">
        <f t="shared" si="4"/>
        <v>1.2979399999999999</v>
      </c>
      <c r="FN19" s="491">
        <f t="shared" si="4"/>
        <v>1.29413</v>
      </c>
      <c r="FO19" s="491">
        <f t="shared" si="4"/>
        <v>1.2776199999999998</v>
      </c>
      <c r="FP19" s="491">
        <f t="shared" si="4"/>
        <v>1.28905</v>
      </c>
      <c r="FQ19" s="491">
        <f t="shared" si="4"/>
        <v>1.28905</v>
      </c>
      <c r="FR19" s="491">
        <f t="shared" si="4"/>
        <v>1.3004800000000001</v>
      </c>
      <c r="FS19" s="491">
        <f t="shared" si="4"/>
        <v>1.29667</v>
      </c>
      <c r="FT19" s="491">
        <f t="shared" si="4"/>
        <v>1.2953999999999999</v>
      </c>
      <c r="FU19" s="491">
        <f t="shared" si="4"/>
        <v>1.2928599999999999</v>
      </c>
      <c r="FV19" s="491">
        <f t="shared" si="4"/>
        <v>1.3017499999999997</v>
      </c>
      <c r="FW19" s="491">
        <f t="shared" si="4"/>
        <v>1.2852399999999999</v>
      </c>
      <c r="FX19" s="491">
        <f t="shared" si="4"/>
        <v>1.27508</v>
      </c>
      <c r="FY19" s="491">
        <f t="shared" si="4"/>
        <v>1.2814300000000001</v>
      </c>
      <c r="FZ19" s="491">
        <f t="shared" si="4"/>
        <v>1.29921</v>
      </c>
      <c r="GA19" s="492">
        <f>CT19*25.4</f>
        <v>1.29921</v>
      </c>
    </row>
    <row r="20" spans="1:183">
      <c r="A20" s="1274" t="s">
        <v>138</v>
      </c>
      <c r="B20" s="1275"/>
      <c r="C20" s="343">
        <v>1.3049999999999999</v>
      </c>
      <c r="D20" s="344">
        <v>1.2949999999999999</v>
      </c>
      <c r="E20" s="344">
        <v>1.31</v>
      </c>
      <c r="F20" s="344">
        <v>1.3049999999999999</v>
      </c>
      <c r="G20" s="344">
        <v>1.32</v>
      </c>
      <c r="H20" s="344">
        <v>1.3</v>
      </c>
      <c r="I20" s="344">
        <v>1.3105</v>
      </c>
      <c r="J20" s="345">
        <v>1.3049999999999999</v>
      </c>
      <c r="K20" s="345">
        <v>1.3049999999999999</v>
      </c>
      <c r="L20" s="345">
        <v>1.3049999999999999</v>
      </c>
      <c r="M20" s="302"/>
      <c r="N20" s="176">
        <v>5.1150000000000001E-2</v>
      </c>
      <c r="O20" s="176">
        <v>5.1049999999999998E-2</v>
      </c>
      <c r="P20" s="176">
        <v>5.0999999999999997E-2</v>
      </c>
      <c r="Q20" s="176">
        <v>5.0849999999999999E-2</v>
      </c>
      <c r="R20" s="176">
        <v>5.135E-2</v>
      </c>
      <c r="S20" s="176">
        <v>5.1200000000000002E-2</v>
      </c>
      <c r="T20" s="176">
        <v>5.0650000000000001E-2</v>
      </c>
      <c r="U20" s="176">
        <v>5.135E-2</v>
      </c>
      <c r="V20" s="176">
        <v>5.1650000000000001E-2</v>
      </c>
      <c r="W20" s="176">
        <v>5.1150000000000001E-2</v>
      </c>
      <c r="X20" s="176">
        <v>5.1249999999999997E-2</v>
      </c>
      <c r="Y20" s="176">
        <v>5.0070000000000003E-2</v>
      </c>
      <c r="Z20" s="176">
        <v>5.0700000000000002E-2</v>
      </c>
      <c r="AA20" s="176">
        <v>5.0950000000000002E-2</v>
      </c>
      <c r="AB20" s="176">
        <v>5.135E-2</v>
      </c>
      <c r="AC20" s="176">
        <v>5.1049999999999998E-2</v>
      </c>
      <c r="AD20" s="176">
        <v>5.0999999999999997E-2</v>
      </c>
      <c r="AE20" s="176">
        <v>5.0799999999999998E-2</v>
      </c>
      <c r="AF20" s="176">
        <v>5.1400000000000001E-2</v>
      </c>
      <c r="AG20" s="176">
        <v>5.0950000000000002E-2</v>
      </c>
      <c r="AH20" s="176">
        <v>5.0999999999999997E-2</v>
      </c>
      <c r="AI20" s="176">
        <v>5.0999999999999997E-2</v>
      </c>
      <c r="AJ20" s="176">
        <v>5.7500000000000002E-2</v>
      </c>
      <c r="AK20" s="176">
        <v>5.0999999999999997E-2</v>
      </c>
      <c r="AL20" s="176">
        <v>5.1299999999999998E-2</v>
      </c>
      <c r="AM20" s="176">
        <v>5.0750000000000003E-2</v>
      </c>
      <c r="AN20" s="176">
        <v>5.0650000000000001E-2</v>
      </c>
      <c r="AO20" s="176">
        <v>5.11E-2</v>
      </c>
      <c r="AP20" s="176">
        <v>5.0799999999999998E-2</v>
      </c>
      <c r="AQ20" s="176">
        <v>5.1150000000000001E-2</v>
      </c>
      <c r="AR20" s="176">
        <v>5.11E-2</v>
      </c>
      <c r="AS20" s="176">
        <v>5.0849999999999999E-2</v>
      </c>
      <c r="AT20" s="176">
        <v>5.0599999999999999E-2</v>
      </c>
      <c r="AU20" s="176">
        <v>5.0900000000000001E-2</v>
      </c>
      <c r="AV20" s="176">
        <v>5.0849999999999999E-2</v>
      </c>
      <c r="AW20" s="176">
        <v>5.0799999999999998E-2</v>
      </c>
      <c r="AX20" s="176">
        <v>5.0750000000000003E-2</v>
      </c>
      <c r="AY20" s="176">
        <v>5.0849999999999999E-2</v>
      </c>
      <c r="AZ20" s="176">
        <v>5.1299999999999998E-2</v>
      </c>
      <c r="BA20" s="176">
        <v>5.11E-2</v>
      </c>
      <c r="BB20" s="176">
        <v>5.0849999999999999E-2</v>
      </c>
      <c r="BC20" s="176">
        <v>5.0700000000000002E-2</v>
      </c>
      <c r="BD20" s="176">
        <v>5.1049999999999998E-2</v>
      </c>
      <c r="BE20" s="176">
        <v>5.0299999999999997E-2</v>
      </c>
      <c r="BF20" s="176">
        <v>5.11E-2</v>
      </c>
      <c r="BG20" s="176">
        <v>5.0849999999999999E-2</v>
      </c>
      <c r="BH20" s="176">
        <v>5.0950000000000002E-2</v>
      </c>
      <c r="BI20" s="176">
        <v>5.0999999999999997E-2</v>
      </c>
      <c r="BJ20" s="176">
        <v>5.1150000000000001E-2</v>
      </c>
      <c r="BK20" s="176">
        <v>5.0750000000000003E-2</v>
      </c>
      <c r="BL20" s="176">
        <v>5.0349999999999999E-2</v>
      </c>
      <c r="BM20" s="176">
        <v>5.1049999999999998E-2</v>
      </c>
      <c r="BN20" s="176">
        <v>5.1249999999999997E-2</v>
      </c>
      <c r="BO20" s="176">
        <v>5.0999999999999997E-2</v>
      </c>
      <c r="BP20" s="176">
        <v>5.11E-2</v>
      </c>
      <c r="BQ20" s="176">
        <v>5.1249999999999997E-2</v>
      </c>
      <c r="BR20" s="176">
        <v>5.0799999999999998E-2</v>
      </c>
      <c r="BS20" s="176">
        <v>5.0500000000000003E-2</v>
      </c>
      <c r="BT20" s="176">
        <v>5.0849999999999999E-2</v>
      </c>
      <c r="BU20" s="176">
        <v>5.0500000000000003E-2</v>
      </c>
      <c r="BV20" s="176">
        <v>5.0999999999999997E-2</v>
      </c>
      <c r="BW20" s="176">
        <v>5.135E-2</v>
      </c>
      <c r="BX20" s="176">
        <v>5.0650000000000001E-2</v>
      </c>
      <c r="BY20" s="176">
        <v>5.0599999999999999E-2</v>
      </c>
      <c r="BZ20" s="176">
        <v>5.135E-2</v>
      </c>
      <c r="CA20" s="176">
        <v>5.1150000000000001E-2</v>
      </c>
      <c r="CB20" s="176">
        <v>5.0950000000000002E-2</v>
      </c>
      <c r="CC20" s="176">
        <v>5.11E-2</v>
      </c>
      <c r="CD20" s="176">
        <v>5.11E-2</v>
      </c>
      <c r="CE20" s="176">
        <v>5.1119999999999999E-2</v>
      </c>
      <c r="CF20" s="176">
        <v>5.1299999999999998E-2</v>
      </c>
      <c r="CG20" s="176">
        <v>5.0700000000000002E-2</v>
      </c>
      <c r="CH20" s="441">
        <v>5.0900000000000001E-2</v>
      </c>
      <c r="CI20" s="441">
        <v>5.0500000000000003E-2</v>
      </c>
      <c r="CJ20" s="441">
        <v>5.0299999999999997E-2</v>
      </c>
      <c r="CK20" s="441">
        <v>5.1299999999999998E-2</v>
      </c>
      <c r="CL20" s="441">
        <v>5.0650000000000001E-2</v>
      </c>
      <c r="CM20" s="441">
        <v>5.11E-2</v>
      </c>
      <c r="CN20" s="441">
        <v>5.0650000000000001E-2</v>
      </c>
      <c r="CO20" s="441">
        <v>5.0999999999999997E-2</v>
      </c>
      <c r="CP20" s="441">
        <v>5.0599999999999999E-2</v>
      </c>
      <c r="CQ20" s="441">
        <v>5.1150000000000001E-2</v>
      </c>
      <c r="CR20" s="441">
        <v>5.0999999999999997E-2</v>
      </c>
      <c r="CS20" s="441">
        <v>5.0799999999999998E-2</v>
      </c>
      <c r="CT20" s="442">
        <v>5.0799999999999998E-2</v>
      </c>
      <c r="CU20" s="622">
        <f t="shared" si="5"/>
        <v>1.29921</v>
      </c>
      <c r="CV20" s="623">
        <f t="shared" si="6"/>
        <v>1.29667</v>
      </c>
      <c r="CW20" s="623">
        <f t="shared" si="8"/>
        <v>1.2953999999999999</v>
      </c>
      <c r="CX20" s="623">
        <f t="shared" si="9"/>
        <v>1.29159</v>
      </c>
      <c r="CY20" s="623">
        <f t="shared" si="10"/>
        <v>1.3042899999999999</v>
      </c>
      <c r="CZ20" s="623">
        <f t="shared" si="11"/>
        <v>1.3004800000000001</v>
      </c>
      <c r="DA20" s="623">
        <f t="shared" si="12"/>
        <v>1.28651</v>
      </c>
      <c r="DB20" s="623">
        <f t="shared" si="13"/>
        <v>1.3042899999999999</v>
      </c>
      <c r="DC20" s="623">
        <f t="shared" si="14"/>
        <v>1.3119099999999999</v>
      </c>
      <c r="DD20" s="623">
        <f t="shared" si="15"/>
        <v>1.29921</v>
      </c>
      <c r="DE20" s="623">
        <f t="shared" si="16"/>
        <v>1.3017499999999997</v>
      </c>
      <c r="DF20" s="623">
        <f t="shared" si="17"/>
        <v>1.2717780000000001</v>
      </c>
      <c r="DG20" s="623">
        <f t="shared" si="18"/>
        <v>1.2877799999999999</v>
      </c>
      <c r="DH20" s="623">
        <f t="shared" si="19"/>
        <v>1.29413</v>
      </c>
      <c r="DI20" s="623">
        <f t="shared" si="20"/>
        <v>1.3042899999999999</v>
      </c>
      <c r="DJ20" s="623">
        <f t="shared" si="21"/>
        <v>1.29667</v>
      </c>
      <c r="DK20" s="623">
        <f t="shared" si="22"/>
        <v>1.2953999999999999</v>
      </c>
      <c r="DL20" s="623">
        <f t="shared" si="23"/>
        <v>1.2903199999999999</v>
      </c>
      <c r="DM20" s="623">
        <f t="shared" si="24"/>
        <v>1.3055600000000001</v>
      </c>
      <c r="DN20" s="623">
        <f t="shared" si="25"/>
        <v>1.29413</v>
      </c>
      <c r="DO20" s="623">
        <f t="shared" si="26"/>
        <v>1.2953999999999999</v>
      </c>
      <c r="DP20" s="623">
        <f t="shared" si="27"/>
        <v>1.2953999999999999</v>
      </c>
      <c r="DQ20" s="623">
        <f t="shared" si="28"/>
        <v>1.4604999999999999</v>
      </c>
      <c r="DR20" s="623">
        <f t="shared" si="29"/>
        <v>1.2953999999999999</v>
      </c>
      <c r="DS20" s="623">
        <f t="shared" si="30"/>
        <v>1.3030199999999998</v>
      </c>
      <c r="DT20" s="623">
        <f t="shared" si="31"/>
        <v>1.28905</v>
      </c>
      <c r="DU20" s="623">
        <f t="shared" si="32"/>
        <v>1.28651</v>
      </c>
      <c r="DV20" s="623">
        <f t="shared" si="33"/>
        <v>1.2979399999999999</v>
      </c>
      <c r="DW20" s="623">
        <f t="shared" si="34"/>
        <v>1.2903199999999999</v>
      </c>
      <c r="DX20" s="623">
        <f t="shared" si="35"/>
        <v>1.29921</v>
      </c>
      <c r="DY20" s="623">
        <f t="shared" si="36"/>
        <v>1.2979399999999999</v>
      </c>
      <c r="DZ20" s="623">
        <f t="shared" si="37"/>
        <v>1.29159</v>
      </c>
      <c r="EA20" s="623">
        <f t="shared" si="38"/>
        <v>1.2852399999999999</v>
      </c>
      <c r="EB20" s="623">
        <f t="shared" si="39"/>
        <v>1.2928599999999999</v>
      </c>
      <c r="EC20" s="623">
        <f t="shared" si="40"/>
        <v>1.29159</v>
      </c>
      <c r="ED20" s="623">
        <f t="shared" si="41"/>
        <v>1.2903199999999999</v>
      </c>
      <c r="EE20" s="623">
        <f t="shared" si="42"/>
        <v>1.28905</v>
      </c>
      <c r="EF20" s="623">
        <f t="shared" si="43"/>
        <v>1.29159</v>
      </c>
      <c r="EG20" s="623">
        <f t="shared" si="44"/>
        <v>1.3030199999999998</v>
      </c>
      <c r="EH20" s="623">
        <f t="shared" si="45"/>
        <v>1.2979399999999999</v>
      </c>
      <c r="EI20" s="623">
        <f t="shared" si="46"/>
        <v>1.29159</v>
      </c>
      <c r="EJ20" s="623">
        <f t="shared" si="47"/>
        <v>1.2877799999999999</v>
      </c>
      <c r="EK20" s="623">
        <f t="shared" si="48"/>
        <v>1.29667</v>
      </c>
      <c r="EL20" s="623">
        <f t="shared" si="49"/>
        <v>1.2776199999999998</v>
      </c>
      <c r="EM20" s="623">
        <f t="shared" si="50"/>
        <v>1.2979399999999999</v>
      </c>
      <c r="EN20" s="623">
        <f t="shared" si="51"/>
        <v>1.29159</v>
      </c>
      <c r="EO20" s="623">
        <f t="shared" si="52"/>
        <v>1.29413</v>
      </c>
      <c r="EP20" s="623">
        <f t="shared" si="53"/>
        <v>1.2953999999999999</v>
      </c>
      <c r="EQ20" s="623">
        <f t="shared" si="54"/>
        <v>1.29921</v>
      </c>
      <c r="ER20" s="623">
        <f t="shared" si="55"/>
        <v>1.28905</v>
      </c>
      <c r="ES20" s="623">
        <f t="shared" si="56"/>
        <v>1.2788899999999999</v>
      </c>
      <c r="ET20" s="623">
        <f t="shared" si="57"/>
        <v>1.29667</v>
      </c>
      <c r="EU20" s="623">
        <f t="shared" si="58"/>
        <v>1.3017499999999997</v>
      </c>
      <c r="EV20" s="623">
        <f t="shared" si="59"/>
        <v>1.2953999999999999</v>
      </c>
      <c r="EW20" s="623">
        <f t="shared" si="60"/>
        <v>1.2979399999999999</v>
      </c>
      <c r="EX20" s="623">
        <f t="shared" si="61"/>
        <v>1.3017499999999997</v>
      </c>
      <c r="EY20" s="623">
        <f t="shared" si="62"/>
        <v>1.2903199999999999</v>
      </c>
      <c r="EZ20" s="623">
        <f t="shared" si="63"/>
        <v>1.2827</v>
      </c>
      <c r="FA20" s="623">
        <f t="shared" si="64"/>
        <v>1.29159</v>
      </c>
      <c r="FB20" s="623">
        <f t="shared" si="65"/>
        <v>1.2827</v>
      </c>
      <c r="FC20" s="623">
        <f t="shared" si="66"/>
        <v>1.2953999999999999</v>
      </c>
      <c r="FD20" s="623">
        <f t="shared" si="67"/>
        <v>1.3042899999999999</v>
      </c>
      <c r="FE20" s="623">
        <f t="shared" si="68"/>
        <v>1.28651</v>
      </c>
      <c r="FF20" s="623">
        <f t="shared" si="69"/>
        <v>1.2852399999999999</v>
      </c>
      <c r="FG20" s="623">
        <f t="shared" si="70"/>
        <v>1.3042899999999999</v>
      </c>
      <c r="FH20" s="623">
        <f t="shared" si="7"/>
        <v>1.29921</v>
      </c>
      <c r="FI20" s="623">
        <f t="shared" si="4"/>
        <v>1.29413</v>
      </c>
      <c r="FJ20" s="623">
        <f t="shared" si="4"/>
        <v>1.2979399999999999</v>
      </c>
      <c r="FK20" s="623">
        <f t="shared" si="4"/>
        <v>1.2979399999999999</v>
      </c>
      <c r="FL20" s="623">
        <f t="shared" si="4"/>
        <v>1.2984479999999998</v>
      </c>
      <c r="FM20" s="623">
        <f t="shared" si="4"/>
        <v>1.3030199999999998</v>
      </c>
      <c r="FN20" s="623">
        <f t="shared" si="4"/>
        <v>1.2877799999999999</v>
      </c>
      <c r="FO20" s="623">
        <f t="shared" si="4"/>
        <v>1.2928599999999999</v>
      </c>
      <c r="FP20" s="623">
        <f t="shared" si="4"/>
        <v>1.2827</v>
      </c>
      <c r="FQ20" s="623">
        <f t="shared" si="4"/>
        <v>1.2776199999999998</v>
      </c>
      <c r="FR20" s="623">
        <f t="shared" si="4"/>
        <v>1.3030199999999998</v>
      </c>
      <c r="FS20" s="623">
        <f t="shared" si="4"/>
        <v>1.28651</v>
      </c>
      <c r="FT20" s="623">
        <f t="shared" si="4"/>
        <v>1.2979399999999999</v>
      </c>
      <c r="FU20" s="623">
        <f t="shared" si="4"/>
        <v>1.28651</v>
      </c>
      <c r="FV20" s="623">
        <f t="shared" si="4"/>
        <v>1.2953999999999999</v>
      </c>
      <c r="FW20" s="623">
        <f t="shared" si="4"/>
        <v>1.2852399999999999</v>
      </c>
      <c r="FX20" s="623">
        <f t="shared" si="4"/>
        <v>1.29921</v>
      </c>
      <c r="FY20" s="623">
        <f t="shared" si="4"/>
        <v>1.2953999999999999</v>
      </c>
      <c r="FZ20" s="623">
        <f t="shared" si="4"/>
        <v>1.2903199999999999</v>
      </c>
      <c r="GA20" s="493">
        <f t="shared" ref="GA20:GA32" si="71">CT20*25.4</f>
        <v>1.2903199999999999</v>
      </c>
    </row>
    <row r="21" spans="1:183">
      <c r="A21" s="1274" t="s">
        <v>139</v>
      </c>
      <c r="B21" s="1275"/>
      <c r="C21" s="343">
        <v>1.3049999999999999</v>
      </c>
      <c r="D21" s="344">
        <v>1.2949999999999999</v>
      </c>
      <c r="E21" s="344">
        <v>1.3</v>
      </c>
      <c r="F21" s="344">
        <v>1.3</v>
      </c>
      <c r="G21" s="344">
        <v>1.31</v>
      </c>
      <c r="H21" s="344">
        <v>1.3049999999999999</v>
      </c>
      <c r="I21" s="344">
        <v>1.3</v>
      </c>
      <c r="J21" s="345">
        <v>1.3049999999999999</v>
      </c>
      <c r="K21" s="345">
        <v>1.3049999999999999</v>
      </c>
      <c r="L21" s="345">
        <v>1.3</v>
      </c>
      <c r="M21" s="302"/>
      <c r="N21" s="176">
        <v>5.0999999999999997E-2</v>
      </c>
      <c r="O21" s="176">
        <v>5.1249999999999997E-2</v>
      </c>
      <c r="P21" s="176">
        <v>5.1049999999999998E-2</v>
      </c>
      <c r="Q21" s="176">
        <v>5.1400000000000001E-2</v>
      </c>
      <c r="R21" s="176">
        <v>5.1400000000000001E-2</v>
      </c>
      <c r="S21" s="176">
        <v>5.16E-2</v>
      </c>
      <c r="T21" s="176">
        <v>5.0950000000000002E-2</v>
      </c>
      <c r="U21" s="176">
        <v>5.1499999999999997E-2</v>
      </c>
      <c r="V21" s="176">
        <v>5.16E-2</v>
      </c>
      <c r="W21" s="176">
        <v>5.1200000000000002E-2</v>
      </c>
      <c r="X21" s="176">
        <v>5.1299999999999998E-2</v>
      </c>
      <c r="Y21" s="176">
        <v>5.0849999999999999E-2</v>
      </c>
      <c r="Z21" s="176">
        <v>5.0650000000000001E-2</v>
      </c>
      <c r="AA21" s="176">
        <v>5.0849999999999999E-2</v>
      </c>
      <c r="AB21" s="176">
        <v>5.135E-2</v>
      </c>
      <c r="AC21" s="176">
        <v>5.1049999999999998E-2</v>
      </c>
      <c r="AD21" s="176">
        <v>5.0799999999999998E-2</v>
      </c>
      <c r="AE21" s="176">
        <v>5.1150000000000001E-2</v>
      </c>
      <c r="AF21" s="176">
        <v>5.1400000000000001E-2</v>
      </c>
      <c r="AG21" s="176">
        <v>5.1450000000000003E-2</v>
      </c>
      <c r="AH21" s="176">
        <v>5.0950000000000002E-2</v>
      </c>
      <c r="AI21" s="176">
        <v>5.1150000000000001E-2</v>
      </c>
      <c r="AJ21" s="176">
        <v>5.0849999999999999E-2</v>
      </c>
      <c r="AK21" s="176">
        <v>5.0299999999999997E-2</v>
      </c>
      <c r="AL21" s="176">
        <v>5.1450000000000003E-2</v>
      </c>
      <c r="AM21" s="176">
        <v>5.1299999999999998E-2</v>
      </c>
      <c r="AN21" s="176">
        <v>5.1249999999999997E-2</v>
      </c>
      <c r="AO21" s="176">
        <v>5.0849999999999999E-2</v>
      </c>
      <c r="AP21" s="176">
        <v>5.1200000000000002E-2</v>
      </c>
      <c r="AQ21" s="176">
        <v>5.1549999999999999E-2</v>
      </c>
      <c r="AR21" s="176">
        <v>5.0950000000000002E-2</v>
      </c>
      <c r="AS21" s="176">
        <v>5.0999999999999997E-2</v>
      </c>
      <c r="AT21" s="176">
        <v>5.1249999999999997E-2</v>
      </c>
      <c r="AU21" s="176">
        <v>5.11E-2</v>
      </c>
      <c r="AV21" s="176">
        <v>5.1150000000000001E-2</v>
      </c>
      <c r="AW21" s="176">
        <v>5.1299999999999998E-2</v>
      </c>
      <c r="AX21" s="176">
        <v>5.1200000000000002E-2</v>
      </c>
      <c r="AY21" s="176">
        <v>5.1200000000000002E-2</v>
      </c>
      <c r="AZ21" s="176">
        <v>5.135E-2</v>
      </c>
      <c r="BA21" s="176">
        <v>5.135E-2</v>
      </c>
      <c r="BB21" s="176">
        <v>5.1049999999999998E-2</v>
      </c>
      <c r="BC21" s="176">
        <v>5.0750000000000003E-2</v>
      </c>
      <c r="BD21" s="176">
        <v>5.0900000000000001E-2</v>
      </c>
      <c r="BE21" s="176">
        <v>5.0950000000000002E-2</v>
      </c>
      <c r="BF21" s="176">
        <v>5.1049999999999998E-2</v>
      </c>
      <c r="BG21" s="176">
        <v>5.0950000000000002E-2</v>
      </c>
      <c r="BH21" s="176">
        <v>5.04E-2</v>
      </c>
      <c r="BI21" s="176">
        <v>5.1400000000000001E-2</v>
      </c>
      <c r="BJ21" s="176">
        <v>5.0900000000000001E-2</v>
      </c>
      <c r="BK21" s="176">
        <v>5.0999999999999997E-2</v>
      </c>
      <c r="BL21" s="176">
        <v>5.1200000000000002E-2</v>
      </c>
      <c r="BM21" s="176">
        <v>5.0750000000000003E-2</v>
      </c>
      <c r="BN21" s="176">
        <v>5.11E-2</v>
      </c>
      <c r="BO21" s="176">
        <v>5.1299999999999998E-2</v>
      </c>
      <c r="BP21" s="176">
        <v>5.04E-2</v>
      </c>
      <c r="BQ21" s="176">
        <v>5.1150000000000001E-2</v>
      </c>
      <c r="BR21" s="176">
        <v>5.0099999999999999E-2</v>
      </c>
      <c r="BS21" s="176">
        <v>5.0900000000000001E-2</v>
      </c>
      <c r="BT21" s="176">
        <v>5.0999999999999997E-2</v>
      </c>
      <c r="BU21" s="176">
        <v>5.1650000000000001E-2</v>
      </c>
      <c r="BV21" s="176">
        <v>5.135E-2</v>
      </c>
      <c r="BW21" s="176">
        <v>5.1150000000000001E-2</v>
      </c>
      <c r="BX21" s="176">
        <v>5.11E-2</v>
      </c>
      <c r="BY21" s="176">
        <v>5.1150000000000001E-2</v>
      </c>
      <c r="BZ21" s="176">
        <v>5.1650000000000001E-2</v>
      </c>
      <c r="CA21" s="176">
        <v>5.1450000000000003E-2</v>
      </c>
      <c r="CB21" s="176">
        <v>5.0999999999999997E-2</v>
      </c>
      <c r="CC21" s="176">
        <v>5.1049999999999998E-2</v>
      </c>
      <c r="CD21" s="176">
        <v>5.16E-2</v>
      </c>
      <c r="CE21" s="176">
        <v>5.135E-2</v>
      </c>
      <c r="CF21" s="176">
        <v>5.0549999999999998E-2</v>
      </c>
      <c r="CG21" s="176">
        <v>5.1650000000000001E-2</v>
      </c>
      <c r="CH21" s="441">
        <v>5.1200000000000002E-2</v>
      </c>
      <c r="CI21" s="441">
        <v>5.0849999999999999E-2</v>
      </c>
      <c r="CJ21" s="441">
        <v>5.1049999999999998E-2</v>
      </c>
      <c r="CK21" s="441">
        <v>5.1200000000000002E-2</v>
      </c>
      <c r="CL21" s="441">
        <v>5.1150000000000001E-2</v>
      </c>
      <c r="CM21" s="441">
        <v>5.16E-2</v>
      </c>
      <c r="CN21" s="441">
        <v>5.0849999999999999E-2</v>
      </c>
      <c r="CO21" s="441">
        <v>5.1150000000000001E-2</v>
      </c>
      <c r="CP21" s="441">
        <v>5.1049999999999998E-2</v>
      </c>
      <c r="CQ21" s="441">
        <v>5.1249999999999997E-2</v>
      </c>
      <c r="CR21" s="441">
        <v>5.0950000000000002E-2</v>
      </c>
      <c r="CS21" s="441">
        <v>5.0900000000000001E-2</v>
      </c>
      <c r="CT21" s="442">
        <v>5.11E-2</v>
      </c>
      <c r="CU21" s="622">
        <f t="shared" si="5"/>
        <v>1.2953999999999999</v>
      </c>
      <c r="CV21" s="623">
        <f t="shared" si="6"/>
        <v>1.3017499999999997</v>
      </c>
      <c r="CW21" s="623">
        <f t="shared" si="8"/>
        <v>1.29667</v>
      </c>
      <c r="CX21" s="623">
        <f t="shared" si="9"/>
        <v>1.3055600000000001</v>
      </c>
      <c r="CY21" s="623">
        <f t="shared" si="10"/>
        <v>1.3055600000000001</v>
      </c>
      <c r="CZ21" s="623">
        <f t="shared" si="11"/>
        <v>1.31064</v>
      </c>
      <c r="DA21" s="623">
        <f t="shared" si="12"/>
        <v>1.29413</v>
      </c>
      <c r="DB21" s="623">
        <f t="shared" si="13"/>
        <v>1.3080999999999998</v>
      </c>
      <c r="DC21" s="623">
        <f t="shared" si="14"/>
        <v>1.31064</v>
      </c>
      <c r="DD21" s="623">
        <f t="shared" si="15"/>
        <v>1.3004800000000001</v>
      </c>
      <c r="DE21" s="623">
        <f t="shared" si="16"/>
        <v>1.3030199999999998</v>
      </c>
      <c r="DF21" s="623">
        <f t="shared" si="17"/>
        <v>1.29159</v>
      </c>
      <c r="DG21" s="623">
        <f t="shared" si="18"/>
        <v>1.28651</v>
      </c>
      <c r="DH21" s="623">
        <f t="shared" si="19"/>
        <v>1.29159</v>
      </c>
      <c r="DI21" s="623">
        <f t="shared" si="20"/>
        <v>1.3042899999999999</v>
      </c>
      <c r="DJ21" s="623">
        <f t="shared" si="21"/>
        <v>1.29667</v>
      </c>
      <c r="DK21" s="623">
        <f t="shared" si="22"/>
        <v>1.2903199999999999</v>
      </c>
      <c r="DL21" s="623">
        <f t="shared" si="23"/>
        <v>1.29921</v>
      </c>
      <c r="DM21" s="623">
        <f t="shared" si="24"/>
        <v>1.3055600000000001</v>
      </c>
      <c r="DN21" s="623">
        <f t="shared" si="25"/>
        <v>1.3068299999999999</v>
      </c>
      <c r="DO21" s="623">
        <f t="shared" si="26"/>
        <v>1.29413</v>
      </c>
      <c r="DP21" s="623">
        <f t="shared" si="27"/>
        <v>1.29921</v>
      </c>
      <c r="DQ21" s="623">
        <f t="shared" si="28"/>
        <v>1.29159</v>
      </c>
      <c r="DR21" s="623">
        <f t="shared" si="29"/>
        <v>1.2776199999999998</v>
      </c>
      <c r="DS21" s="623">
        <f t="shared" si="30"/>
        <v>1.3068299999999999</v>
      </c>
      <c r="DT21" s="623">
        <f t="shared" si="31"/>
        <v>1.3030199999999998</v>
      </c>
      <c r="DU21" s="623">
        <f t="shared" si="32"/>
        <v>1.3017499999999997</v>
      </c>
      <c r="DV21" s="623">
        <f t="shared" si="33"/>
        <v>1.29159</v>
      </c>
      <c r="DW21" s="623">
        <f t="shared" si="34"/>
        <v>1.3004800000000001</v>
      </c>
      <c r="DX21" s="623">
        <f t="shared" si="35"/>
        <v>1.3093699999999999</v>
      </c>
      <c r="DY21" s="623">
        <f t="shared" si="36"/>
        <v>1.29413</v>
      </c>
      <c r="DZ21" s="623">
        <f t="shared" si="37"/>
        <v>1.2953999999999999</v>
      </c>
      <c r="EA21" s="623">
        <f t="shared" si="38"/>
        <v>1.3017499999999997</v>
      </c>
      <c r="EB21" s="623">
        <f t="shared" si="39"/>
        <v>1.2979399999999999</v>
      </c>
      <c r="EC21" s="623">
        <f t="shared" si="40"/>
        <v>1.29921</v>
      </c>
      <c r="ED21" s="623">
        <f t="shared" si="41"/>
        <v>1.3030199999999998</v>
      </c>
      <c r="EE21" s="623">
        <f t="shared" si="42"/>
        <v>1.3004800000000001</v>
      </c>
      <c r="EF21" s="623">
        <f t="shared" si="43"/>
        <v>1.3004800000000001</v>
      </c>
      <c r="EG21" s="623">
        <f t="shared" si="44"/>
        <v>1.3042899999999999</v>
      </c>
      <c r="EH21" s="623">
        <f t="shared" si="45"/>
        <v>1.3042899999999999</v>
      </c>
      <c r="EI21" s="623">
        <f t="shared" si="46"/>
        <v>1.29667</v>
      </c>
      <c r="EJ21" s="623">
        <f t="shared" si="47"/>
        <v>1.28905</v>
      </c>
      <c r="EK21" s="623">
        <f t="shared" si="48"/>
        <v>1.2928599999999999</v>
      </c>
      <c r="EL21" s="623">
        <f t="shared" si="49"/>
        <v>1.29413</v>
      </c>
      <c r="EM21" s="623">
        <f t="shared" si="50"/>
        <v>1.29667</v>
      </c>
      <c r="EN21" s="623">
        <f t="shared" si="51"/>
        <v>1.29413</v>
      </c>
      <c r="EO21" s="623">
        <f t="shared" si="52"/>
        <v>1.28016</v>
      </c>
      <c r="EP21" s="623">
        <f t="shared" si="53"/>
        <v>1.3055600000000001</v>
      </c>
      <c r="EQ21" s="623">
        <f t="shared" si="54"/>
        <v>1.2928599999999999</v>
      </c>
      <c r="ER21" s="623">
        <f t="shared" si="55"/>
        <v>1.2953999999999999</v>
      </c>
      <c r="ES21" s="623">
        <f t="shared" si="56"/>
        <v>1.3004800000000001</v>
      </c>
      <c r="ET21" s="623">
        <f t="shared" si="57"/>
        <v>1.28905</v>
      </c>
      <c r="EU21" s="623">
        <f t="shared" si="58"/>
        <v>1.2979399999999999</v>
      </c>
      <c r="EV21" s="623">
        <f t="shared" si="59"/>
        <v>1.3030199999999998</v>
      </c>
      <c r="EW21" s="623">
        <f t="shared" si="60"/>
        <v>1.28016</v>
      </c>
      <c r="EX21" s="623">
        <f t="shared" si="61"/>
        <v>1.29921</v>
      </c>
      <c r="EY21" s="623">
        <f t="shared" si="62"/>
        <v>1.27254</v>
      </c>
      <c r="EZ21" s="623">
        <f t="shared" si="63"/>
        <v>1.2928599999999999</v>
      </c>
      <c r="FA21" s="623">
        <f t="shared" si="64"/>
        <v>1.2953999999999999</v>
      </c>
      <c r="FB21" s="623">
        <f t="shared" si="65"/>
        <v>1.3119099999999999</v>
      </c>
      <c r="FC21" s="623">
        <f t="shared" si="66"/>
        <v>1.3042899999999999</v>
      </c>
      <c r="FD21" s="623">
        <f t="shared" si="67"/>
        <v>1.29921</v>
      </c>
      <c r="FE21" s="623">
        <f t="shared" si="68"/>
        <v>1.2979399999999999</v>
      </c>
      <c r="FF21" s="623">
        <f t="shared" si="69"/>
        <v>1.29921</v>
      </c>
      <c r="FG21" s="623">
        <f t="shared" si="70"/>
        <v>1.3119099999999999</v>
      </c>
      <c r="FH21" s="623">
        <f t="shared" si="7"/>
        <v>1.3068299999999999</v>
      </c>
      <c r="FI21" s="623">
        <f t="shared" si="4"/>
        <v>1.2953999999999999</v>
      </c>
      <c r="FJ21" s="623">
        <f t="shared" si="4"/>
        <v>1.29667</v>
      </c>
      <c r="FK21" s="623">
        <f t="shared" si="4"/>
        <v>1.31064</v>
      </c>
      <c r="FL21" s="623">
        <f t="shared" si="4"/>
        <v>1.3042899999999999</v>
      </c>
      <c r="FM21" s="623">
        <f t="shared" si="4"/>
        <v>1.2839699999999998</v>
      </c>
      <c r="FN21" s="623">
        <f t="shared" si="4"/>
        <v>1.3119099999999999</v>
      </c>
      <c r="FO21" s="623">
        <f t="shared" si="4"/>
        <v>1.3004800000000001</v>
      </c>
      <c r="FP21" s="623">
        <f t="shared" si="4"/>
        <v>1.29159</v>
      </c>
      <c r="FQ21" s="623">
        <f t="shared" si="4"/>
        <v>1.29667</v>
      </c>
      <c r="FR21" s="623">
        <f t="shared" si="4"/>
        <v>1.3004800000000001</v>
      </c>
      <c r="FS21" s="623">
        <f t="shared" si="4"/>
        <v>1.29921</v>
      </c>
      <c r="FT21" s="623">
        <f t="shared" si="4"/>
        <v>1.31064</v>
      </c>
      <c r="FU21" s="623">
        <f t="shared" si="4"/>
        <v>1.29159</v>
      </c>
      <c r="FV21" s="623">
        <f t="shared" si="4"/>
        <v>1.29921</v>
      </c>
      <c r="FW21" s="623">
        <f t="shared" si="4"/>
        <v>1.29667</v>
      </c>
      <c r="FX21" s="623">
        <f t="shared" si="4"/>
        <v>1.3017499999999997</v>
      </c>
      <c r="FY21" s="623">
        <f t="shared" si="4"/>
        <v>1.29413</v>
      </c>
      <c r="FZ21" s="623">
        <f t="shared" si="4"/>
        <v>1.2928599999999999</v>
      </c>
      <c r="GA21" s="493">
        <f t="shared" si="71"/>
        <v>1.2979399999999999</v>
      </c>
    </row>
    <row r="22" spans="1:183">
      <c r="A22" s="1274" t="s">
        <v>140</v>
      </c>
      <c r="B22" s="1275"/>
      <c r="C22" s="343">
        <v>1.3049999999999999</v>
      </c>
      <c r="D22" s="344">
        <v>1.2949999999999999</v>
      </c>
      <c r="E22" s="344">
        <v>1.29</v>
      </c>
      <c r="F22" s="344">
        <v>1.3</v>
      </c>
      <c r="G22" s="344">
        <v>1.3049999999999999</v>
      </c>
      <c r="H22" s="344">
        <v>1.3</v>
      </c>
      <c r="I22" s="344">
        <v>1.3049999999999999</v>
      </c>
      <c r="J22" s="345">
        <v>1.3</v>
      </c>
      <c r="K22" s="345">
        <v>1.3</v>
      </c>
      <c r="L22" s="345">
        <v>1.29</v>
      </c>
      <c r="M22" s="302"/>
      <c r="N22" s="176">
        <v>5.0950000000000002E-2</v>
      </c>
      <c r="O22" s="176">
        <v>5.1150000000000001E-2</v>
      </c>
      <c r="P22" s="176">
        <v>5.0950000000000002E-2</v>
      </c>
      <c r="Q22" s="176">
        <v>5.1549999999999999E-2</v>
      </c>
      <c r="R22" s="176">
        <v>5.1650000000000001E-2</v>
      </c>
      <c r="S22" s="176">
        <v>5.135E-2</v>
      </c>
      <c r="T22" s="176">
        <v>5.0549999999999998E-2</v>
      </c>
      <c r="U22" s="176">
        <v>5.1249999999999997E-2</v>
      </c>
      <c r="V22" s="176">
        <v>5.16E-2</v>
      </c>
      <c r="W22" s="176">
        <v>5.1049999999999998E-2</v>
      </c>
      <c r="X22" s="176">
        <v>5.11E-2</v>
      </c>
      <c r="Y22" s="176">
        <v>5.0999999999999997E-2</v>
      </c>
      <c r="Z22" s="176">
        <v>5.0700000000000002E-2</v>
      </c>
      <c r="AA22" s="176">
        <v>5.0849999999999999E-2</v>
      </c>
      <c r="AB22" s="176">
        <v>5.135E-2</v>
      </c>
      <c r="AC22" s="176">
        <v>5.0849999999999999E-2</v>
      </c>
      <c r="AD22" s="176">
        <v>5.1049999999999998E-2</v>
      </c>
      <c r="AE22" s="176">
        <v>5.0849999999999999E-2</v>
      </c>
      <c r="AF22" s="176">
        <v>5.1299999999999998E-2</v>
      </c>
      <c r="AG22" s="176">
        <v>5.135E-2</v>
      </c>
      <c r="AH22" s="176">
        <v>5.0549999999999998E-2</v>
      </c>
      <c r="AI22" s="176">
        <v>5.0999999999999997E-2</v>
      </c>
      <c r="AJ22" s="176">
        <v>5.04E-2</v>
      </c>
      <c r="AK22" s="176">
        <v>5.0900000000000001E-2</v>
      </c>
      <c r="AL22" s="176">
        <v>5.1749999999999997E-2</v>
      </c>
      <c r="AM22" s="176">
        <v>5.0900000000000001E-2</v>
      </c>
      <c r="AN22" s="176">
        <v>5.1150000000000001E-2</v>
      </c>
      <c r="AO22" s="176">
        <v>5.0799999999999998E-2</v>
      </c>
      <c r="AP22" s="176">
        <v>5.0950000000000002E-2</v>
      </c>
      <c r="AQ22" s="176">
        <v>5.16E-2</v>
      </c>
      <c r="AR22" s="176">
        <v>5.0950000000000002E-2</v>
      </c>
      <c r="AS22" s="176">
        <v>5.1499999999999997E-2</v>
      </c>
      <c r="AT22" s="176">
        <v>5.1150000000000001E-2</v>
      </c>
      <c r="AU22" s="176">
        <v>5.1299999999999998E-2</v>
      </c>
      <c r="AV22" s="176">
        <v>5.1049999999999998E-2</v>
      </c>
      <c r="AW22" s="176">
        <v>5.11E-2</v>
      </c>
      <c r="AX22" s="282">
        <v>5.1299999999999998E-2</v>
      </c>
      <c r="AY22" s="176">
        <v>5.1049999999999998E-2</v>
      </c>
      <c r="AZ22" s="176">
        <v>5.1400000000000001E-2</v>
      </c>
      <c r="BA22" s="176">
        <v>5.135E-2</v>
      </c>
      <c r="BB22" s="176">
        <v>5.0799999999999998E-2</v>
      </c>
      <c r="BC22" s="176">
        <v>5.0849999999999999E-2</v>
      </c>
      <c r="BD22" s="176">
        <v>5.0299999999999997E-2</v>
      </c>
      <c r="BE22" s="176">
        <v>5.0450000000000002E-2</v>
      </c>
      <c r="BF22" s="176">
        <v>5.0799999999999998E-2</v>
      </c>
      <c r="BG22" s="176">
        <v>5.0599999999999999E-2</v>
      </c>
      <c r="BH22" s="176">
        <v>5.0500000000000003E-2</v>
      </c>
      <c r="BI22" s="176">
        <v>5.0750000000000003E-2</v>
      </c>
      <c r="BJ22" s="176">
        <v>5.0599999999999999E-2</v>
      </c>
      <c r="BK22" s="176">
        <v>5.1049999999999998E-2</v>
      </c>
      <c r="BL22" s="176">
        <v>5.1049999999999998E-2</v>
      </c>
      <c r="BM22" s="176">
        <v>5.11E-2</v>
      </c>
      <c r="BN22" s="176">
        <v>5.1249999999999997E-2</v>
      </c>
      <c r="BO22" s="176">
        <v>5.0849999999999999E-2</v>
      </c>
      <c r="BP22" s="176">
        <v>5.0700000000000002E-2</v>
      </c>
      <c r="BQ22" s="176">
        <v>5.1450000000000003E-2</v>
      </c>
      <c r="BR22" s="282">
        <v>5.135E-2</v>
      </c>
      <c r="BS22" s="176">
        <v>5.0950000000000002E-2</v>
      </c>
      <c r="BT22" s="176">
        <v>5.0450000000000002E-2</v>
      </c>
      <c r="BU22" s="176">
        <v>5.185E-2</v>
      </c>
      <c r="BV22" s="176">
        <v>5.11E-2</v>
      </c>
      <c r="BW22" s="176">
        <v>5.1150000000000001E-2</v>
      </c>
      <c r="BX22" s="176">
        <v>5.0849999999999999E-2</v>
      </c>
      <c r="BY22" s="176">
        <v>5.0599999999999999E-2</v>
      </c>
      <c r="BZ22" s="176">
        <v>5.185E-2</v>
      </c>
      <c r="CA22" s="176">
        <v>5.1299999999999998E-2</v>
      </c>
      <c r="CB22" s="176">
        <v>5.0750000000000003E-2</v>
      </c>
      <c r="CC22" s="176">
        <v>5.0549999999999998E-2</v>
      </c>
      <c r="CD22" s="176">
        <v>5.0799999999999998E-2</v>
      </c>
      <c r="CE22" s="176">
        <v>5.0599999999999999E-2</v>
      </c>
      <c r="CF22" s="176">
        <v>5.0200000000000002E-2</v>
      </c>
      <c r="CG22" s="176">
        <v>5.1150000000000001E-2</v>
      </c>
      <c r="CH22" s="441">
        <v>5.1150000000000001E-2</v>
      </c>
      <c r="CI22" s="441">
        <v>5.0750000000000003E-2</v>
      </c>
      <c r="CJ22" s="441">
        <v>5.04E-2</v>
      </c>
      <c r="CK22" s="441">
        <v>5.1299999999999998E-2</v>
      </c>
      <c r="CL22" s="441">
        <v>5.1200000000000002E-2</v>
      </c>
      <c r="CM22" s="441">
        <v>5.1150000000000001E-2</v>
      </c>
      <c r="CN22" s="441">
        <v>5.0700000000000002E-2</v>
      </c>
      <c r="CO22" s="441">
        <v>5.1145000000000003E-2</v>
      </c>
      <c r="CP22" s="441">
        <v>5.1150000000000001E-2</v>
      </c>
      <c r="CQ22" s="441">
        <v>5.1299999999999998E-2</v>
      </c>
      <c r="CR22" s="441">
        <v>5.0700000000000002E-2</v>
      </c>
      <c r="CS22" s="441">
        <v>5.0950000000000002E-2</v>
      </c>
      <c r="CT22" s="442">
        <v>5.1049999999999998E-2</v>
      </c>
      <c r="CU22" s="622">
        <f t="shared" si="5"/>
        <v>1.29413</v>
      </c>
      <c r="CV22" s="623">
        <f t="shared" si="6"/>
        <v>1.29921</v>
      </c>
      <c r="CW22" s="623">
        <f t="shared" si="8"/>
        <v>1.29413</v>
      </c>
      <c r="CX22" s="623">
        <f t="shared" si="9"/>
        <v>1.3093699999999999</v>
      </c>
      <c r="CY22" s="623">
        <f t="shared" si="10"/>
        <v>1.3119099999999999</v>
      </c>
      <c r="CZ22" s="623">
        <f t="shared" si="11"/>
        <v>1.3042899999999999</v>
      </c>
      <c r="DA22" s="623">
        <f t="shared" si="12"/>
        <v>1.2839699999999998</v>
      </c>
      <c r="DB22" s="623">
        <f t="shared" si="13"/>
        <v>1.3017499999999997</v>
      </c>
      <c r="DC22" s="623">
        <f t="shared" si="14"/>
        <v>1.31064</v>
      </c>
      <c r="DD22" s="623">
        <f t="shared" si="15"/>
        <v>1.29667</v>
      </c>
      <c r="DE22" s="623">
        <f t="shared" si="16"/>
        <v>1.2979399999999999</v>
      </c>
      <c r="DF22" s="623">
        <f t="shared" si="17"/>
        <v>1.2953999999999999</v>
      </c>
      <c r="DG22" s="623">
        <f t="shared" si="18"/>
        <v>1.2877799999999999</v>
      </c>
      <c r="DH22" s="623">
        <f t="shared" si="19"/>
        <v>1.29159</v>
      </c>
      <c r="DI22" s="623">
        <f t="shared" si="20"/>
        <v>1.3042899999999999</v>
      </c>
      <c r="DJ22" s="623">
        <f t="shared" si="21"/>
        <v>1.29159</v>
      </c>
      <c r="DK22" s="623">
        <f t="shared" si="22"/>
        <v>1.29667</v>
      </c>
      <c r="DL22" s="623">
        <f t="shared" si="23"/>
        <v>1.29159</v>
      </c>
      <c r="DM22" s="623">
        <f t="shared" si="24"/>
        <v>1.3030199999999998</v>
      </c>
      <c r="DN22" s="623">
        <f t="shared" si="25"/>
        <v>1.3042899999999999</v>
      </c>
      <c r="DO22" s="623">
        <f t="shared" si="26"/>
        <v>1.2839699999999998</v>
      </c>
      <c r="DP22" s="623">
        <f t="shared" si="27"/>
        <v>1.2953999999999999</v>
      </c>
      <c r="DQ22" s="623">
        <f t="shared" si="28"/>
        <v>1.28016</v>
      </c>
      <c r="DR22" s="623">
        <f t="shared" si="29"/>
        <v>1.2928599999999999</v>
      </c>
      <c r="DS22" s="623">
        <f t="shared" si="30"/>
        <v>1.3144499999999999</v>
      </c>
      <c r="DT22" s="623">
        <f t="shared" si="31"/>
        <v>1.2928599999999999</v>
      </c>
      <c r="DU22" s="623">
        <f t="shared" si="32"/>
        <v>1.29921</v>
      </c>
      <c r="DV22" s="623">
        <f t="shared" si="33"/>
        <v>1.2903199999999999</v>
      </c>
      <c r="DW22" s="623">
        <f t="shared" si="34"/>
        <v>1.29413</v>
      </c>
      <c r="DX22" s="623">
        <f t="shared" si="35"/>
        <v>1.31064</v>
      </c>
      <c r="DY22" s="623">
        <f t="shared" si="36"/>
        <v>1.29413</v>
      </c>
      <c r="DZ22" s="623">
        <f t="shared" si="37"/>
        <v>1.3080999999999998</v>
      </c>
      <c r="EA22" s="623">
        <f t="shared" si="38"/>
        <v>1.29921</v>
      </c>
      <c r="EB22" s="623">
        <f t="shared" si="39"/>
        <v>1.3030199999999998</v>
      </c>
      <c r="EC22" s="623">
        <f t="shared" si="40"/>
        <v>1.29667</v>
      </c>
      <c r="ED22" s="623">
        <f t="shared" si="41"/>
        <v>1.2979399999999999</v>
      </c>
      <c r="EE22" s="623">
        <f t="shared" si="42"/>
        <v>1.3030199999999998</v>
      </c>
      <c r="EF22" s="623">
        <f t="shared" si="43"/>
        <v>1.29667</v>
      </c>
      <c r="EG22" s="623">
        <f t="shared" si="44"/>
        <v>1.3055600000000001</v>
      </c>
      <c r="EH22" s="623">
        <f t="shared" si="45"/>
        <v>1.3042899999999999</v>
      </c>
      <c r="EI22" s="623">
        <f t="shared" si="46"/>
        <v>1.2903199999999999</v>
      </c>
      <c r="EJ22" s="623">
        <f t="shared" si="47"/>
        <v>1.29159</v>
      </c>
      <c r="EK22" s="623">
        <f t="shared" si="48"/>
        <v>1.2776199999999998</v>
      </c>
      <c r="EL22" s="623">
        <f t="shared" si="49"/>
        <v>1.2814300000000001</v>
      </c>
      <c r="EM22" s="623">
        <f t="shared" si="50"/>
        <v>1.2903199999999999</v>
      </c>
      <c r="EN22" s="623">
        <f t="shared" si="51"/>
        <v>1.2852399999999999</v>
      </c>
      <c r="EO22" s="623">
        <f t="shared" si="52"/>
        <v>1.2827</v>
      </c>
      <c r="EP22" s="623">
        <f t="shared" si="53"/>
        <v>1.28905</v>
      </c>
      <c r="EQ22" s="623">
        <f t="shared" si="54"/>
        <v>1.2852399999999999</v>
      </c>
      <c r="ER22" s="623">
        <f t="shared" si="55"/>
        <v>1.29667</v>
      </c>
      <c r="ES22" s="623">
        <f t="shared" si="56"/>
        <v>1.29667</v>
      </c>
      <c r="ET22" s="623">
        <f t="shared" si="57"/>
        <v>1.2979399999999999</v>
      </c>
      <c r="EU22" s="623">
        <f t="shared" si="58"/>
        <v>1.3017499999999997</v>
      </c>
      <c r="EV22" s="623">
        <f t="shared" si="59"/>
        <v>1.29159</v>
      </c>
      <c r="EW22" s="623">
        <f t="shared" si="60"/>
        <v>1.2877799999999999</v>
      </c>
      <c r="EX22" s="623">
        <f t="shared" si="61"/>
        <v>1.3068299999999999</v>
      </c>
      <c r="EY22" s="623">
        <f t="shared" si="62"/>
        <v>1.3042899999999999</v>
      </c>
      <c r="EZ22" s="623">
        <f t="shared" si="63"/>
        <v>1.29413</v>
      </c>
      <c r="FA22" s="623">
        <f t="shared" si="64"/>
        <v>1.2814300000000001</v>
      </c>
      <c r="FB22" s="623">
        <f t="shared" si="65"/>
        <v>1.3169899999999999</v>
      </c>
      <c r="FC22" s="623">
        <f t="shared" si="66"/>
        <v>1.2979399999999999</v>
      </c>
      <c r="FD22" s="623">
        <f t="shared" si="67"/>
        <v>1.29921</v>
      </c>
      <c r="FE22" s="623">
        <f t="shared" si="68"/>
        <v>1.29159</v>
      </c>
      <c r="FF22" s="623">
        <f t="shared" si="69"/>
        <v>1.2852399999999999</v>
      </c>
      <c r="FG22" s="623">
        <f t="shared" si="70"/>
        <v>1.3169899999999999</v>
      </c>
      <c r="FH22" s="623">
        <f t="shared" si="7"/>
        <v>1.3030199999999998</v>
      </c>
      <c r="FI22" s="623">
        <f t="shared" si="4"/>
        <v>1.28905</v>
      </c>
      <c r="FJ22" s="623">
        <f t="shared" si="4"/>
        <v>1.2839699999999998</v>
      </c>
      <c r="FK22" s="623">
        <f t="shared" si="4"/>
        <v>1.2903199999999999</v>
      </c>
      <c r="FL22" s="623">
        <f t="shared" si="4"/>
        <v>1.2852399999999999</v>
      </c>
      <c r="FM22" s="623">
        <f t="shared" si="4"/>
        <v>1.27508</v>
      </c>
      <c r="FN22" s="623">
        <f t="shared" si="4"/>
        <v>1.29921</v>
      </c>
      <c r="FO22" s="623">
        <f t="shared" si="4"/>
        <v>1.29921</v>
      </c>
      <c r="FP22" s="623">
        <f t="shared" si="4"/>
        <v>1.28905</v>
      </c>
      <c r="FQ22" s="623">
        <f t="shared" si="4"/>
        <v>1.28016</v>
      </c>
      <c r="FR22" s="623">
        <f t="shared" si="4"/>
        <v>1.3030199999999998</v>
      </c>
      <c r="FS22" s="623">
        <f t="shared" si="4"/>
        <v>1.3004800000000001</v>
      </c>
      <c r="FT22" s="623">
        <f t="shared" si="4"/>
        <v>1.29921</v>
      </c>
      <c r="FU22" s="623">
        <f t="shared" si="4"/>
        <v>1.2877799999999999</v>
      </c>
      <c r="FV22" s="623">
        <f t="shared" si="4"/>
        <v>1.299083</v>
      </c>
      <c r="FW22" s="623">
        <f t="shared" si="4"/>
        <v>1.29921</v>
      </c>
      <c r="FX22" s="623">
        <f t="shared" si="4"/>
        <v>1.3030199999999998</v>
      </c>
      <c r="FY22" s="623">
        <f t="shared" si="4"/>
        <v>1.2877799999999999</v>
      </c>
      <c r="FZ22" s="623">
        <f t="shared" si="4"/>
        <v>1.29413</v>
      </c>
      <c r="GA22" s="493">
        <f t="shared" si="71"/>
        <v>1.29667</v>
      </c>
    </row>
    <row r="23" spans="1:183">
      <c r="A23" s="1276" t="s">
        <v>644</v>
      </c>
      <c r="B23" s="1272"/>
      <c r="C23" s="298"/>
      <c r="D23" s="276"/>
      <c r="E23" s="276"/>
      <c r="F23" s="276"/>
      <c r="G23" s="276"/>
      <c r="H23" s="276"/>
      <c r="I23" s="276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282"/>
      <c r="CE23" s="282"/>
      <c r="CF23" s="282"/>
      <c r="CG23" s="282"/>
      <c r="CH23" s="282"/>
      <c r="CI23" s="282"/>
      <c r="CJ23" s="282"/>
      <c r="CK23" s="282"/>
      <c r="CL23" s="282"/>
      <c r="CM23" s="282"/>
      <c r="CN23" s="282"/>
      <c r="CO23" s="282"/>
      <c r="CP23" s="282"/>
      <c r="CQ23" s="282"/>
      <c r="CR23" s="282"/>
      <c r="CS23" s="282"/>
      <c r="CT23" s="433"/>
      <c r="CU23" s="622">
        <f t="shared" si="5"/>
        <v>0</v>
      </c>
      <c r="CV23" s="623">
        <f t="shared" si="6"/>
        <v>0</v>
      </c>
      <c r="CW23" s="623">
        <f t="shared" si="8"/>
        <v>0</v>
      </c>
      <c r="CX23" s="623">
        <f t="shared" si="9"/>
        <v>0</v>
      </c>
      <c r="CY23" s="623">
        <f t="shared" si="10"/>
        <v>0</v>
      </c>
      <c r="CZ23" s="623">
        <f t="shared" si="11"/>
        <v>0</v>
      </c>
      <c r="DA23" s="623">
        <f t="shared" si="12"/>
        <v>0</v>
      </c>
      <c r="DB23" s="623">
        <f t="shared" si="13"/>
        <v>0</v>
      </c>
      <c r="DC23" s="623">
        <f t="shared" si="14"/>
        <v>0</v>
      </c>
      <c r="DD23" s="623">
        <f t="shared" si="15"/>
        <v>0</v>
      </c>
      <c r="DE23" s="623">
        <f t="shared" si="16"/>
        <v>0</v>
      </c>
      <c r="DF23" s="623">
        <f t="shared" si="17"/>
        <v>0</v>
      </c>
      <c r="DG23" s="623">
        <f t="shared" si="18"/>
        <v>0</v>
      </c>
      <c r="DH23" s="623">
        <f t="shared" si="19"/>
        <v>0</v>
      </c>
      <c r="DI23" s="623">
        <f t="shared" si="20"/>
        <v>0</v>
      </c>
      <c r="DJ23" s="623">
        <f t="shared" si="21"/>
        <v>0</v>
      </c>
      <c r="DK23" s="623">
        <f t="shared" si="22"/>
        <v>0</v>
      </c>
      <c r="DL23" s="623">
        <f t="shared" si="23"/>
        <v>0</v>
      </c>
      <c r="DM23" s="623">
        <f t="shared" si="24"/>
        <v>0</v>
      </c>
      <c r="DN23" s="623">
        <f t="shared" si="25"/>
        <v>0</v>
      </c>
      <c r="DO23" s="623">
        <f t="shared" si="26"/>
        <v>0</v>
      </c>
      <c r="DP23" s="623">
        <f t="shared" si="27"/>
        <v>0</v>
      </c>
      <c r="DQ23" s="623">
        <f t="shared" si="28"/>
        <v>0</v>
      </c>
      <c r="DR23" s="623">
        <f t="shared" si="29"/>
        <v>0</v>
      </c>
      <c r="DS23" s="623">
        <f t="shared" si="30"/>
        <v>0</v>
      </c>
      <c r="DT23" s="623">
        <f t="shared" si="31"/>
        <v>0</v>
      </c>
      <c r="DU23" s="623">
        <f t="shared" si="32"/>
        <v>0</v>
      </c>
      <c r="DV23" s="623">
        <f t="shared" si="33"/>
        <v>0</v>
      </c>
      <c r="DW23" s="623">
        <f t="shared" si="34"/>
        <v>0</v>
      </c>
      <c r="DX23" s="623">
        <f t="shared" si="35"/>
        <v>0</v>
      </c>
      <c r="DY23" s="623">
        <f t="shared" si="36"/>
        <v>0</v>
      </c>
      <c r="DZ23" s="623">
        <f t="shared" si="37"/>
        <v>0</v>
      </c>
      <c r="EA23" s="623">
        <f t="shared" si="38"/>
        <v>0</v>
      </c>
      <c r="EB23" s="623">
        <f t="shared" si="39"/>
        <v>0</v>
      </c>
      <c r="EC23" s="623">
        <f t="shared" si="40"/>
        <v>0</v>
      </c>
      <c r="ED23" s="623">
        <f t="shared" si="41"/>
        <v>0</v>
      </c>
      <c r="EE23" s="623">
        <f t="shared" si="42"/>
        <v>0</v>
      </c>
      <c r="EF23" s="623">
        <f t="shared" si="43"/>
        <v>0</v>
      </c>
      <c r="EG23" s="623">
        <f t="shared" si="44"/>
        <v>0</v>
      </c>
      <c r="EH23" s="623">
        <f t="shared" si="45"/>
        <v>0</v>
      </c>
      <c r="EI23" s="623">
        <f t="shared" si="46"/>
        <v>0</v>
      </c>
      <c r="EJ23" s="623">
        <f t="shared" si="47"/>
        <v>0</v>
      </c>
      <c r="EK23" s="623">
        <f t="shared" si="48"/>
        <v>0</v>
      </c>
      <c r="EL23" s="623">
        <f t="shared" si="49"/>
        <v>0</v>
      </c>
      <c r="EM23" s="623">
        <f t="shared" si="50"/>
        <v>0</v>
      </c>
      <c r="EN23" s="623">
        <f t="shared" si="51"/>
        <v>0</v>
      </c>
      <c r="EO23" s="623">
        <f t="shared" si="52"/>
        <v>0</v>
      </c>
      <c r="EP23" s="623">
        <f t="shared" si="53"/>
        <v>0</v>
      </c>
      <c r="EQ23" s="623">
        <f t="shared" si="54"/>
        <v>0</v>
      </c>
      <c r="ER23" s="623">
        <f t="shared" si="55"/>
        <v>0</v>
      </c>
      <c r="ES23" s="623">
        <f t="shared" si="56"/>
        <v>0</v>
      </c>
      <c r="ET23" s="623">
        <f t="shared" si="57"/>
        <v>0</v>
      </c>
      <c r="EU23" s="623">
        <f t="shared" si="58"/>
        <v>0</v>
      </c>
      <c r="EV23" s="623">
        <f t="shared" si="59"/>
        <v>0</v>
      </c>
      <c r="EW23" s="623">
        <f t="shared" si="60"/>
        <v>0</v>
      </c>
      <c r="EX23" s="623">
        <f t="shared" si="61"/>
        <v>0</v>
      </c>
      <c r="EY23" s="623">
        <f t="shared" si="62"/>
        <v>0</v>
      </c>
      <c r="EZ23" s="623">
        <f t="shared" si="63"/>
        <v>0</v>
      </c>
      <c r="FA23" s="623">
        <f t="shared" si="64"/>
        <v>0</v>
      </c>
      <c r="FB23" s="623">
        <f t="shared" si="65"/>
        <v>0</v>
      </c>
      <c r="FC23" s="623">
        <f t="shared" si="66"/>
        <v>0</v>
      </c>
      <c r="FD23" s="623">
        <f t="shared" si="67"/>
        <v>0</v>
      </c>
      <c r="FE23" s="623">
        <f t="shared" si="68"/>
        <v>0</v>
      </c>
      <c r="FF23" s="623">
        <f t="shared" si="69"/>
        <v>0</v>
      </c>
      <c r="FG23" s="623">
        <f t="shared" si="70"/>
        <v>0</v>
      </c>
      <c r="FH23" s="623">
        <f t="shared" si="7"/>
        <v>0</v>
      </c>
      <c r="FI23" s="623">
        <f t="shared" si="4"/>
        <v>0</v>
      </c>
      <c r="FJ23" s="623">
        <f t="shared" si="4"/>
        <v>0</v>
      </c>
      <c r="FK23" s="623">
        <f t="shared" si="4"/>
        <v>0</v>
      </c>
      <c r="FL23" s="623">
        <f t="shared" si="4"/>
        <v>0</v>
      </c>
      <c r="FM23" s="623">
        <f t="shared" si="4"/>
        <v>0</v>
      </c>
      <c r="FN23" s="623">
        <f t="shared" si="4"/>
        <v>0</v>
      </c>
      <c r="FO23" s="623">
        <f t="shared" si="4"/>
        <v>0</v>
      </c>
      <c r="FP23" s="623">
        <f t="shared" si="4"/>
        <v>0</v>
      </c>
      <c r="FQ23" s="623">
        <f t="shared" si="4"/>
        <v>0</v>
      </c>
      <c r="FR23" s="623">
        <f t="shared" si="4"/>
        <v>0</v>
      </c>
      <c r="FS23" s="623">
        <f t="shared" si="4"/>
        <v>0</v>
      </c>
      <c r="FT23" s="623">
        <f t="shared" si="4"/>
        <v>0</v>
      </c>
      <c r="FU23" s="623">
        <f t="shared" si="4"/>
        <v>0</v>
      </c>
      <c r="FV23" s="623">
        <f t="shared" si="4"/>
        <v>0</v>
      </c>
      <c r="FW23" s="623">
        <f t="shared" si="4"/>
        <v>0</v>
      </c>
      <c r="FX23" s="623">
        <f t="shared" si="4"/>
        <v>0</v>
      </c>
      <c r="FY23" s="623">
        <f t="shared" si="4"/>
        <v>0</v>
      </c>
      <c r="FZ23" s="623">
        <f t="shared" si="4"/>
        <v>0</v>
      </c>
      <c r="GA23" s="493">
        <f t="shared" si="71"/>
        <v>0</v>
      </c>
    </row>
    <row r="24" spans="1:183">
      <c r="A24" s="1276" t="s">
        <v>645</v>
      </c>
      <c r="B24" s="1272"/>
      <c r="C24" s="298"/>
      <c r="D24" s="276"/>
      <c r="E24" s="276"/>
      <c r="F24" s="276"/>
      <c r="G24" s="276"/>
      <c r="H24" s="276"/>
      <c r="I24" s="276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  <c r="BB24" s="282"/>
      <c r="BC24" s="282"/>
      <c r="BD24" s="282"/>
      <c r="BE24" s="282"/>
      <c r="BF24" s="282"/>
      <c r="BG24" s="282"/>
      <c r="BH24" s="282"/>
      <c r="BI24" s="282"/>
      <c r="BJ24" s="282"/>
      <c r="BK24" s="282"/>
      <c r="BL24" s="282"/>
      <c r="BM24" s="282"/>
      <c r="BN24" s="282"/>
      <c r="BO24" s="282"/>
      <c r="BP24" s="282"/>
      <c r="BQ24" s="282"/>
      <c r="BR24" s="282"/>
      <c r="BS24" s="282"/>
      <c r="BT24" s="282"/>
      <c r="BU24" s="282"/>
      <c r="BV24" s="282"/>
      <c r="BW24" s="282"/>
      <c r="BX24" s="282"/>
      <c r="BY24" s="282"/>
      <c r="BZ24" s="282"/>
      <c r="CA24" s="282"/>
      <c r="CB24" s="282"/>
      <c r="CC24" s="282"/>
      <c r="CD24" s="282"/>
      <c r="CE24" s="282"/>
      <c r="CF24" s="282"/>
      <c r="CG24" s="282"/>
      <c r="CH24" s="282"/>
      <c r="CI24" s="282"/>
      <c r="CJ24" s="282"/>
      <c r="CK24" s="282"/>
      <c r="CL24" s="282"/>
      <c r="CM24" s="282"/>
      <c r="CN24" s="282"/>
      <c r="CO24" s="282"/>
      <c r="CP24" s="282"/>
      <c r="CQ24" s="282"/>
      <c r="CR24" s="282"/>
      <c r="CS24" s="282"/>
      <c r="CT24" s="433"/>
      <c r="CU24" s="622">
        <f t="shared" si="5"/>
        <v>0</v>
      </c>
      <c r="CV24" s="623">
        <f t="shared" si="6"/>
        <v>0</v>
      </c>
      <c r="CW24" s="623">
        <f t="shared" si="8"/>
        <v>0</v>
      </c>
      <c r="CX24" s="623">
        <f t="shared" si="9"/>
        <v>0</v>
      </c>
      <c r="CY24" s="623">
        <f t="shared" si="10"/>
        <v>0</v>
      </c>
      <c r="CZ24" s="623">
        <f t="shared" si="11"/>
        <v>0</v>
      </c>
      <c r="DA24" s="623">
        <f t="shared" si="12"/>
        <v>0</v>
      </c>
      <c r="DB24" s="623">
        <f t="shared" si="13"/>
        <v>0</v>
      </c>
      <c r="DC24" s="623">
        <f t="shared" si="14"/>
        <v>0</v>
      </c>
      <c r="DD24" s="623">
        <f t="shared" si="15"/>
        <v>0</v>
      </c>
      <c r="DE24" s="623">
        <f t="shared" si="16"/>
        <v>0</v>
      </c>
      <c r="DF24" s="623">
        <f t="shared" si="17"/>
        <v>0</v>
      </c>
      <c r="DG24" s="623">
        <f t="shared" si="18"/>
        <v>0</v>
      </c>
      <c r="DH24" s="623">
        <f t="shared" si="19"/>
        <v>0</v>
      </c>
      <c r="DI24" s="623">
        <f t="shared" si="20"/>
        <v>0</v>
      </c>
      <c r="DJ24" s="623">
        <f t="shared" si="21"/>
        <v>0</v>
      </c>
      <c r="DK24" s="623">
        <f t="shared" si="22"/>
        <v>0</v>
      </c>
      <c r="DL24" s="623">
        <f t="shared" si="23"/>
        <v>0</v>
      </c>
      <c r="DM24" s="623">
        <f t="shared" si="24"/>
        <v>0</v>
      </c>
      <c r="DN24" s="623">
        <f t="shared" si="25"/>
        <v>0</v>
      </c>
      <c r="DO24" s="623">
        <f t="shared" si="26"/>
        <v>0</v>
      </c>
      <c r="DP24" s="623">
        <f t="shared" si="27"/>
        <v>0</v>
      </c>
      <c r="DQ24" s="623">
        <f t="shared" si="28"/>
        <v>0</v>
      </c>
      <c r="DR24" s="623">
        <f t="shared" si="29"/>
        <v>0</v>
      </c>
      <c r="DS24" s="623">
        <f t="shared" si="30"/>
        <v>0</v>
      </c>
      <c r="DT24" s="623">
        <f t="shared" si="31"/>
        <v>0</v>
      </c>
      <c r="DU24" s="623">
        <f t="shared" si="32"/>
        <v>0</v>
      </c>
      <c r="DV24" s="623">
        <f t="shared" si="33"/>
        <v>0</v>
      </c>
      <c r="DW24" s="623">
        <f t="shared" si="34"/>
        <v>0</v>
      </c>
      <c r="DX24" s="623">
        <f t="shared" si="35"/>
        <v>0</v>
      </c>
      <c r="DY24" s="623">
        <f t="shared" si="36"/>
        <v>0</v>
      </c>
      <c r="DZ24" s="623">
        <f t="shared" si="37"/>
        <v>0</v>
      </c>
      <c r="EA24" s="623">
        <f t="shared" si="38"/>
        <v>0</v>
      </c>
      <c r="EB24" s="623">
        <f t="shared" si="39"/>
        <v>0</v>
      </c>
      <c r="EC24" s="623">
        <f t="shared" si="40"/>
        <v>0</v>
      </c>
      <c r="ED24" s="623">
        <f t="shared" si="41"/>
        <v>0</v>
      </c>
      <c r="EE24" s="623">
        <f t="shared" si="42"/>
        <v>0</v>
      </c>
      <c r="EF24" s="623">
        <f t="shared" si="43"/>
        <v>0</v>
      </c>
      <c r="EG24" s="623">
        <f t="shared" si="44"/>
        <v>0</v>
      </c>
      <c r="EH24" s="623">
        <f t="shared" si="45"/>
        <v>0</v>
      </c>
      <c r="EI24" s="623">
        <f t="shared" si="46"/>
        <v>0</v>
      </c>
      <c r="EJ24" s="623">
        <f t="shared" si="47"/>
        <v>0</v>
      </c>
      <c r="EK24" s="623">
        <f t="shared" si="48"/>
        <v>0</v>
      </c>
      <c r="EL24" s="623">
        <f t="shared" si="49"/>
        <v>0</v>
      </c>
      <c r="EM24" s="623">
        <f t="shared" si="50"/>
        <v>0</v>
      </c>
      <c r="EN24" s="623">
        <f t="shared" si="51"/>
        <v>0</v>
      </c>
      <c r="EO24" s="623">
        <f t="shared" si="52"/>
        <v>0</v>
      </c>
      <c r="EP24" s="623">
        <f t="shared" si="53"/>
        <v>0</v>
      </c>
      <c r="EQ24" s="623">
        <f t="shared" si="54"/>
        <v>0</v>
      </c>
      <c r="ER24" s="623">
        <f t="shared" si="55"/>
        <v>0</v>
      </c>
      <c r="ES24" s="623">
        <f t="shared" si="56"/>
        <v>0</v>
      </c>
      <c r="ET24" s="623">
        <f t="shared" si="57"/>
        <v>0</v>
      </c>
      <c r="EU24" s="623">
        <f t="shared" si="58"/>
        <v>0</v>
      </c>
      <c r="EV24" s="623">
        <f t="shared" si="59"/>
        <v>0</v>
      </c>
      <c r="EW24" s="623">
        <f t="shared" si="60"/>
        <v>0</v>
      </c>
      <c r="EX24" s="623">
        <f t="shared" si="61"/>
        <v>0</v>
      </c>
      <c r="EY24" s="623">
        <f t="shared" si="62"/>
        <v>0</v>
      </c>
      <c r="EZ24" s="623">
        <f t="shared" si="63"/>
        <v>0</v>
      </c>
      <c r="FA24" s="623">
        <f t="shared" si="64"/>
        <v>0</v>
      </c>
      <c r="FB24" s="623">
        <f t="shared" si="65"/>
        <v>0</v>
      </c>
      <c r="FC24" s="623">
        <f t="shared" si="66"/>
        <v>0</v>
      </c>
      <c r="FD24" s="623">
        <f t="shared" si="67"/>
        <v>0</v>
      </c>
      <c r="FE24" s="623">
        <f t="shared" si="68"/>
        <v>0</v>
      </c>
      <c r="FF24" s="623">
        <f t="shared" si="69"/>
        <v>0</v>
      </c>
      <c r="FG24" s="623">
        <f t="shared" si="70"/>
        <v>0</v>
      </c>
      <c r="FH24" s="623">
        <f t="shared" si="7"/>
        <v>0</v>
      </c>
      <c r="FI24" s="623">
        <f t="shared" si="4"/>
        <v>0</v>
      </c>
      <c r="FJ24" s="623">
        <f t="shared" si="4"/>
        <v>0</v>
      </c>
      <c r="FK24" s="623">
        <f t="shared" si="4"/>
        <v>0</v>
      </c>
      <c r="FL24" s="623">
        <f t="shared" si="4"/>
        <v>0</v>
      </c>
      <c r="FM24" s="623">
        <f t="shared" si="4"/>
        <v>0</v>
      </c>
      <c r="FN24" s="623">
        <f t="shared" si="4"/>
        <v>0</v>
      </c>
      <c r="FO24" s="623">
        <f t="shared" si="4"/>
        <v>0</v>
      </c>
      <c r="FP24" s="623">
        <f t="shared" si="4"/>
        <v>0</v>
      </c>
      <c r="FQ24" s="623">
        <f t="shared" si="4"/>
        <v>0</v>
      </c>
      <c r="FR24" s="623">
        <f t="shared" si="4"/>
        <v>0</v>
      </c>
      <c r="FS24" s="623">
        <f t="shared" si="4"/>
        <v>0</v>
      </c>
      <c r="FT24" s="623">
        <f t="shared" si="4"/>
        <v>0</v>
      </c>
      <c r="FU24" s="623">
        <f t="shared" si="4"/>
        <v>0</v>
      </c>
      <c r="FV24" s="623">
        <f t="shared" si="4"/>
        <v>0</v>
      </c>
      <c r="FW24" s="623">
        <f t="shared" si="4"/>
        <v>0</v>
      </c>
      <c r="FX24" s="623">
        <f t="shared" si="4"/>
        <v>0</v>
      </c>
      <c r="FY24" s="623">
        <f t="shared" si="4"/>
        <v>0</v>
      </c>
      <c r="FZ24" s="623">
        <f t="shared" si="4"/>
        <v>0</v>
      </c>
      <c r="GA24" s="493">
        <f t="shared" si="71"/>
        <v>0</v>
      </c>
    </row>
    <row r="25" spans="1:183">
      <c r="A25" s="1239" t="s">
        <v>256</v>
      </c>
      <c r="B25" s="1272"/>
      <c r="C25" s="298">
        <v>175.97</v>
      </c>
      <c r="D25" s="276">
        <v>176.82</v>
      </c>
      <c r="E25" s="276">
        <v>176.4</v>
      </c>
      <c r="F25" s="276">
        <v>176.62</v>
      </c>
      <c r="G25" s="276">
        <v>176.61</v>
      </c>
      <c r="H25" s="276">
        <v>177.16</v>
      </c>
      <c r="I25" s="276">
        <v>176.62</v>
      </c>
      <c r="J25" s="282">
        <v>176.56</v>
      </c>
      <c r="K25" s="282">
        <v>177.01</v>
      </c>
      <c r="L25" s="282">
        <v>176.56</v>
      </c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  <c r="BB25" s="282"/>
      <c r="BC25" s="282"/>
      <c r="BD25" s="282"/>
      <c r="BE25" s="282"/>
      <c r="BF25" s="282"/>
      <c r="BG25" s="282"/>
      <c r="BH25" s="282"/>
      <c r="BI25" s="282"/>
      <c r="BJ25" s="282"/>
      <c r="BK25" s="282"/>
      <c r="BL25" s="282"/>
      <c r="BM25" s="282"/>
      <c r="BN25" s="282"/>
      <c r="BO25" s="282"/>
      <c r="BP25" s="282"/>
      <c r="BQ25" s="282"/>
      <c r="BR25" s="282"/>
      <c r="BS25" s="282"/>
      <c r="BT25" s="282"/>
      <c r="BU25" s="282"/>
      <c r="BV25" s="282"/>
      <c r="BW25" s="282"/>
      <c r="BX25" s="282"/>
      <c r="BY25" s="282"/>
      <c r="BZ25" s="282"/>
      <c r="CA25" s="282"/>
      <c r="CB25" s="282"/>
      <c r="CC25" s="282"/>
      <c r="CD25" s="282"/>
      <c r="CE25" s="282"/>
      <c r="CF25" s="282"/>
      <c r="CG25" s="282"/>
      <c r="CH25" s="282"/>
      <c r="CI25" s="282"/>
      <c r="CJ25" s="282"/>
      <c r="CK25" s="282"/>
      <c r="CL25" s="282"/>
      <c r="CM25" s="282"/>
      <c r="CN25" s="282"/>
      <c r="CO25" s="282"/>
      <c r="CP25" s="282"/>
      <c r="CQ25" s="282"/>
      <c r="CR25" s="282"/>
      <c r="CS25" s="282"/>
      <c r="CT25" s="433"/>
      <c r="CU25" s="622">
        <f t="shared" si="5"/>
        <v>0</v>
      </c>
      <c r="CV25" s="623">
        <f t="shared" si="6"/>
        <v>0</v>
      </c>
      <c r="CW25" s="623">
        <f t="shared" si="8"/>
        <v>0</v>
      </c>
      <c r="CX25" s="623">
        <f t="shared" si="9"/>
        <v>0</v>
      </c>
      <c r="CY25" s="623">
        <f t="shared" si="10"/>
        <v>0</v>
      </c>
      <c r="CZ25" s="623">
        <f t="shared" si="11"/>
        <v>0</v>
      </c>
      <c r="DA25" s="623">
        <f t="shared" si="12"/>
        <v>0</v>
      </c>
      <c r="DB25" s="623">
        <f t="shared" si="13"/>
        <v>0</v>
      </c>
      <c r="DC25" s="623">
        <f t="shared" si="14"/>
        <v>0</v>
      </c>
      <c r="DD25" s="623">
        <f t="shared" si="15"/>
        <v>0</v>
      </c>
      <c r="DE25" s="623">
        <f t="shared" si="16"/>
        <v>0</v>
      </c>
      <c r="DF25" s="623">
        <f t="shared" si="17"/>
        <v>0</v>
      </c>
      <c r="DG25" s="623">
        <f t="shared" si="18"/>
        <v>0</v>
      </c>
      <c r="DH25" s="623">
        <f t="shared" si="19"/>
        <v>0</v>
      </c>
      <c r="DI25" s="623">
        <f t="shared" si="20"/>
        <v>0</v>
      </c>
      <c r="DJ25" s="623">
        <f t="shared" si="21"/>
        <v>0</v>
      </c>
      <c r="DK25" s="623">
        <f t="shared" si="22"/>
        <v>0</v>
      </c>
      <c r="DL25" s="623">
        <f t="shared" si="23"/>
        <v>0</v>
      </c>
      <c r="DM25" s="623">
        <f t="shared" si="24"/>
        <v>0</v>
      </c>
      <c r="DN25" s="623">
        <f t="shared" si="25"/>
        <v>0</v>
      </c>
      <c r="DO25" s="623">
        <f t="shared" si="26"/>
        <v>0</v>
      </c>
      <c r="DP25" s="623">
        <f t="shared" si="27"/>
        <v>0</v>
      </c>
      <c r="DQ25" s="623">
        <f t="shared" si="28"/>
        <v>0</v>
      </c>
      <c r="DR25" s="623">
        <f t="shared" si="29"/>
        <v>0</v>
      </c>
      <c r="DS25" s="623">
        <f t="shared" si="30"/>
        <v>0</v>
      </c>
      <c r="DT25" s="623">
        <f t="shared" si="31"/>
        <v>0</v>
      </c>
      <c r="DU25" s="623">
        <f t="shared" si="32"/>
        <v>0</v>
      </c>
      <c r="DV25" s="623">
        <f t="shared" si="33"/>
        <v>0</v>
      </c>
      <c r="DW25" s="623">
        <f t="shared" si="34"/>
        <v>0</v>
      </c>
      <c r="DX25" s="623">
        <f t="shared" si="35"/>
        <v>0</v>
      </c>
      <c r="DY25" s="623">
        <f t="shared" si="36"/>
        <v>0</v>
      </c>
      <c r="DZ25" s="623">
        <f t="shared" si="37"/>
        <v>0</v>
      </c>
      <c r="EA25" s="623">
        <f t="shared" si="38"/>
        <v>0</v>
      </c>
      <c r="EB25" s="623">
        <f t="shared" si="39"/>
        <v>0</v>
      </c>
      <c r="EC25" s="623">
        <f t="shared" si="40"/>
        <v>0</v>
      </c>
      <c r="ED25" s="623">
        <f t="shared" si="41"/>
        <v>0</v>
      </c>
      <c r="EE25" s="623">
        <f t="shared" si="42"/>
        <v>0</v>
      </c>
      <c r="EF25" s="623">
        <f t="shared" si="43"/>
        <v>0</v>
      </c>
      <c r="EG25" s="623">
        <f t="shared" si="44"/>
        <v>0</v>
      </c>
      <c r="EH25" s="623">
        <f t="shared" si="45"/>
        <v>0</v>
      </c>
      <c r="EI25" s="623">
        <f t="shared" si="46"/>
        <v>0</v>
      </c>
      <c r="EJ25" s="623">
        <f t="shared" si="47"/>
        <v>0</v>
      </c>
      <c r="EK25" s="623">
        <f t="shared" si="48"/>
        <v>0</v>
      </c>
      <c r="EL25" s="623">
        <f t="shared" si="49"/>
        <v>0</v>
      </c>
      <c r="EM25" s="623">
        <f t="shared" si="50"/>
        <v>0</v>
      </c>
      <c r="EN25" s="623">
        <f t="shared" si="51"/>
        <v>0</v>
      </c>
      <c r="EO25" s="623">
        <f t="shared" si="52"/>
        <v>0</v>
      </c>
      <c r="EP25" s="623">
        <f t="shared" si="53"/>
        <v>0</v>
      </c>
      <c r="EQ25" s="623">
        <f t="shared" si="54"/>
        <v>0</v>
      </c>
      <c r="ER25" s="623">
        <f t="shared" si="55"/>
        <v>0</v>
      </c>
      <c r="ES25" s="623">
        <f t="shared" si="56"/>
        <v>0</v>
      </c>
      <c r="ET25" s="623">
        <f t="shared" si="57"/>
        <v>0</v>
      </c>
      <c r="EU25" s="623">
        <f t="shared" si="58"/>
        <v>0</v>
      </c>
      <c r="EV25" s="623">
        <f t="shared" si="59"/>
        <v>0</v>
      </c>
      <c r="EW25" s="623">
        <f t="shared" si="60"/>
        <v>0</v>
      </c>
      <c r="EX25" s="623">
        <f t="shared" si="61"/>
        <v>0</v>
      </c>
      <c r="EY25" s="623">
        <f t="shared" si="62"/>
        <v>0</v>
      </c>
      <c r="EZ25" s="623">
        <f t="shared" si="63"/>
        <v>0</v>
      </c>
      <c r="FA25" s="623">
        <f t="shared" si="64"/>
        <v>0</v>
      </c>
      <c r="FB25" s="623">
        <f t="shared" si="65"/>
        <v>0</v>
      </c>
      <c r="FC25" s="623">
        <f t="shared" si="66"/>
        <v>0</v>
      </c>
      <c r="FD25" s="623">
        <f t="shared" si="67"/>
        <v>0</v>
      </c>
      <c r="FE25" s="623">
        <f t="shared" si="68"/>
        <v>0</v>
      </c>
      <c r="FF25" s="623">
        <f t="shared" si="69"/>
        <v>0</v>
      </c>
      <c r="FG25" s="623">
        <f t="shared" si="70"/>
        <v>0</v>
      </c>
      <c r="FH25" s="623">
        <f t="shared" si="7"/>
        <v>0</v>
      </c>
      <c r="FI25" s="623">
        <f t="shared" si="4"/>
        <v>0</v>
      </c>
      <c r="FJ25" s="623">
        <f t="shared" si="4"/>
        <v>0</v>
      </c>
      <c r="FK25" s="623">
        <f t="shared" si="4"/>
        <v>0</v>
      </c>
      <c r="FL25" s="623">
        <f t="shared" si="4"/>
        <v>0</v>
      </c>
      <c r="FM25" s="623">
        <f t="shared" si="4"/>
        <v>0</v>
      </c>
      <c r="FN25" s="623">
        <f t="shared" si="4"/>
        <v>0</v>
      </c>
      <c r="FO25" s="623">
        <f t="shared" si="4"/>
        <v>0</v>
      </c>
      <c r="FP25" s="623">
        <f t="shared" si="4"/>
        <v>0</v>
      </c>
      <c r="FQ25" s="623">
        <f t="shared" si="4"/>
        <v>0</v>
      </c>
      <c r="FR25" s="623">
        <f t="shared" si="4"/>
        <v>0</v>
      </c>
      <c r="FS25" s="623">
        <f t="shared" si="4"/>
        <v>0</v>
      </c>
      <c r="FT25" s="623">
        <f t="shared" si="4"/>
        <v>0</v>
      </c>
      <c r="FU25" s="623">
        <f t="shared" si="4"/>
        <v>0</v>
      </c>
      <c r="FV25" s="623">
        <f t="shared" si="4"/>
        <v>0</v>
      </c>
      <c r="FW25" s="623">
        <f t="shared" si="4"/>
        <v>0</v>
      </c>
      <c r="FX25" s="623">
        <f t="shared" si="4"/>
        <v>0</v>
      </c>
      <c r="FY25" s="623">
        <f t="shared" si="4"/>
        <v>0</v>
      </c>
      <c r="FZ25" s="623">
        <f t="shared" si="4"/>
        <v>0</v>
      </c>
      <c r="GA25" s="493">
        <f t="shared" si="71"/>
        <v>0</v>
      </c>
    </row>
    <row r="26" spans="1:183">
      <c r="A26" s="1239" t="s">
        <v>257</v>
      </c>
      <c r="B26" s="1272"/>
      <c r="C26" s="298">
        <v>-2.2200000000000002</v>
      </c>
      <c r="D26" s="276">
        <v>-1.84</v>
      </c>
      <c r="E26" s="276">
        <v>1.04</v>
      </c>
      <c r="F26" s="276">
        <v>-0.12</v>
      </c>
      <c r="G26" s="276">
        <v>2.0699999999999998</v>
      </c>
      <c r="H26" s="276">
        <v>0.7</v>
      </c>
      <c r="I26" s="276">
        <v>3.71</v>
      </c>
      <c r="J26" s="282">
        <v>-3.68</v>
      </c>
      <c r="K26" s="282">
        <v>-1.34</v>
      </c>
      <c r="L26" s="282">
        <v>-3.37</v>
      </c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2"/>
      <c r="AI26" s="282"/>
      <c r="AJ26" s="282"/>
      <c r="AK26" s="282"/>
      <c r="AL26" s="282"/>
      <c r="AM26" s="282"/>
      <c r="AN26" s="282"/>
      <c r="AO26" s="282"/>
      <c r="AP26" s="282"/>
      <c r="AQ26" s="282"/>
      <c r="AR26" s="282"/>
      <c r="AS26" s="282"/>
      <c r="AT26" s="282"/>
      <c r="AU26" s="282"/>
      <c r="AV26" s="282"/>
      <c r="AW26" s="282"/>
      <c r="AX26" s="282"/>
      <c r="AY26" s="282"/>
      <c r="AZ26" s="282"/>
      <c r="BA26" s="282"/>
      <c r="BB26" s="282"/>
      <c r="BC26" s="282"/>
      <c r="BD26" s="282"/>
      <c r="BE26" s="282"/>
      <c r="BF26" s="282"/>
      <c r="BG26" s="282"/>
      <c r="BH26" s="282"/>
      <c r="BI26" s="282"/>
      <c r="BJ26" s="282"/>
      <c r="BK26" s="282"/>
      <c r="BL26" s="282"/>
      <c r="BM26" s="282"/>
      <c r="BN26" s="282"/>
      <c r="BO26" s="282"/>
      <c r="BP26" s="282"/>
      <c r="BQ26" s="282"/>
      <c r="BR26" s="282"/>
      <c r="BS26" s="282"/>
      <c r="BT26" s="282"/>
      <c r="BU26" s="282"/>
      <c r="BV26" s="282"/>
      <c r="BW26" s="282"/>
      <c r="BX26" s="282"/>
      <c r="BY26" s="282"/>
      <c r="BZ26" s="282"/>
      <c r="CA26" s="282"/>
      <c r="CB26" s="282"/>
      <c r="CC26" s="282"/>
      <c r="CD26" s="282"/>
      <c r="CE26" s="282"/>
      <c r="CF26" s="282"/>
      <c r="CG26" s="282"/>
      <c r="CH26" s="282"/>
      <c r="CI26" s="282"/>
      <c r="CJ26" s="282"/>
      <c r="CK26" s="282"/>
      <c r="CL26" s="282"/>
      <c r="CM26" s="282"/>
      <c r="CN26" s="282"/>
      <c r="CO26" s="282"/>
      <c r="CP26" s="282"/>
      <c r="CQ26" s="282"/>
      <c r="CR26" s="282"/>
      <c r="CS26" s="282"/>
      <c r="CT26" s="433"/>
      <c r="CU26" s="622">
        <f t="shared" si="5"/>
        <v>0</v>
      </c>
      <c r="CV26" s="623">
        <f t="shared" si="6"/>
        <v>0</v>
      </c>
      <c r="CW26" s="623">
        <f t="shared" si="8"/>
        <v>0</v>
      </c>
      <c r="CX26" s="623">
        <f t="shared" si="9"/>
        <v>0</v>
      </c>
      <c r="CY26" s="623">
        <f t="shared" si="10"/>
        <v>0</v>
      </c>
      <c r="CZ26" s="623">
        <f t="shared" si="11"/>
        <v>0</v>
      </c>
      <c r="DA26" s="623">
        <f t="shared" si="12"/>
        <v>0</v>
      </c>
      <c r="DB26" s="623">
        <f t="shared" si="13"/>
        <v>0</v>
      </c>
      <c r="DC26" s="623">
        <f t="shared" si="14"/>
        <v>0</v>
      </c>
      <c r="DD26" s="623">
        <f t="shared" si="15"/>
        <v>0</v>
      </c>
      <c r="DE26" s="623">
        <f t="shared" si="16"/>
        <v>0</v>
      </c>
      <c r="DF26" s="623">
        <f t="shared" si="17"/>
        <v>0</v>
      </c>
      <c r="DG26" s="623">
        <f t="shared" si="18"/>
        <v>0</v>
      </c>
      <c r="DH26" s="623">
        <f t="shared" si="19"/>
        <v>0</v>
      </c>
      <c r="DI26" s="623">
        <f t="shared" si="20"/>
        <v>0</v>
      </c>
      <c r="DJ26" s="623">
        <f t="shared" si="21"/>
        <v>0</v>
      </c>
      <c r="DK26" s="623">
        <f t="shared" si="22"/>
        <v>0</v>
      </c>
      <c r="DL26" s="623">
        <f t="shared" si="23"/>
        <v>0</v>
      </c>
      <c r="DM26" s="623">
        <f t="shared" si="24"/>
        <v>0</v>
      </c>
      <c r="DN26" s="623">
        <f t="shared" si="25"/>
        <v>0</v>
      </c>
      <c r="DO26" s="623">
        <f t="shared" si="26"/>
        <v>0</v>
      </c>
      <c r="DP26" s="623">
        <f t="shared" si="27"/>
        <v>0</v>
      </c>
      <c r="DQ26" s="623">
        <f t="shared" si="28"/>
        <v>0</v>
      </c>
      <c r="DR26" s="623">
        <f t="shared" si="29"/>
        <v>0</v>
      </c>
      <c r="DS26" s="623">
        <f t="shared" si="30"/>
        <v>0</v>
      </c>
      <c r="DT26" s="623">
        <f t="shared" si="31"/>
        <v>0</v>
      </c>
      <c r="DU26" s="623">
        <f t="shared" si="32"/>
        <v>0</v>
      </c>
      <c r="DV26" s="623">
        <f t="shared" si="33"/>
        <v>0</v>
      </c>
      <c r="DW26" s="623">
        <f t="shared" si="34"/>
        <v>0</v>
      </c>
      <c r="DX26" s="623">
        <f t="shared" si="35"/>
        <v>0</v>
      </c>
      <c r="DY26" s="623">
        <f t="shared" si="36"/>
        <v>0</v>
      </c>
      <c r="DZ26" s="623">
        <f t="shared" si="37"/>
        <v>0</v>
      </c>
      <c r="EA26" s="623">
        <f t="shared" si="38"/>
        <v>0</v>
      </c>
      <c r="EB26" s="623">
        <f t="shared" si="39"/>
        <v>0</v>
      </c>
      <c r="EC26" s="623">
        <f t="shared" si="40"/>
        <v>0</v>
      </c>
      <c r="ED26" s="623">
        <f t="shared" si="41"/>
        <v>0</v>
      </c>
      <c r="EE26" s="623">
        <f t="shared" si="42"/>
        <v>0</v>
      </c>
      <c r="EF26" s="623">
        <f t="shared" si="43"/>
        <v>0</v>
      </c>
      <c r="EG26" s="623">
        <f t="shared" si="44"/>
        <v>0</v>
      </c>
      <c r="EH26" s="623">
        <f t="shared" si="45"/>
        <v>0</v>
      </c>
      <c r="EI26" s="623">
        <f t="shared" si="46"/>
        <v>0</v>
      </c>
      <c r="EJ26" s="623">
        <f t="shared" si="47"/>
        <v>0</v>
      </c>
      <c r="EK26" s="623">
        <f t="shared" si="48"/>
        <v>0</v>
      </c>
      <c r="EL26" s="623">
        <f t="shared" si="49"/>
        <v>0</v>
      </c>
      <c r="EM26" s="623">
        <f t="shared" si="50"/>
        <v>0</v>
      </c>
      <c r="EN26" s="623">
        <f t="shared" si="51"/>
        <v>0</v>
      </c>
      <c r="EO26" s="623">
        <f t="shared" si="52"/>
        <v>0</v>
      </c>
      <c r="EP26" s="623">
        <f t="shared" si="53"/>
        <v>0</v>
      </c>
      <c r="EQ26" s="623">
        <f t="shared" si="54"/>
        <v>0</v>
      </c>
      <c r="ER26" s="623">
        <f t="shared" si="55"/>
        <v>0</v>
      </c>
      <c r="ES26" s="623">
        <f t="shared" si="56"/>
        <v>0</v>
      </c>
      <c r="ET26" s="623">
        <f t="shared" si="57"/>
        <v>0</v>
      </c>
      <c r="EU26" s="623">
        <f t="shared" si="58"/>
        <v>0</v>
      </c>
      <c r="EV26" s="623">
        <f t="shared" si="59"/>
        <v>0</v>
      </c>
      <c r="EW26" s="623">
        <f t="shared" si="60"/>
        <v>0</v>
      </c>
      <c r="EX26" s="623">
        <f t="shared" si="61"/>
        <v>0</v>
      </c>
      <c r="EY26" s="623">
        <f t="shared" si="62"/>
        <v>0</v>
      </c>
      <c r="EZ26" s="623">
        <f t="shared" si="63"/>
        <v>0</v>
      </c>
      <c r="FA26" s="623">
        <f t="shared" si="64"/>
        <v>0</v>
      </c>
      <c r="FB26" s="623">
        <f t="shared" si="65"/>
        <v>0</v>
      </c>
      <c r="FC26" s="623">
        <f t="shared" si="66"/>
        <v>0</v>
      </c>
      <c r="FD26" s="623">
        <f t="shared" si="67"/>
        <v>0</v>
      </c>
      <c r="FE26" s="623">
        <f t="shared" si="68"/>
        <v>0</v>
      </c>
      <c r="FF26" s="623">
        <f t="shared" si="69"/>
        <v>0</v>
      </c>
      <c r="FG26" s="623">
        <f t="shared" si="70"/>
        <v>0</v>
      </c>
      <c r="FH26" s="623">
        <f t="shared" si="7"/>
        <v>0</v>
      </c>
      <c r="FI26" s="623">
        <f t="shared" si="4"/>
        <v>0</v>
      </c>
      <c r="FJ26" s="623">
        <f t="shared" si="4"/>
        <v>0</v>
      </c>
      <c r="FK26" s="623">
        <f t="shared" si="4"/>
        <v>0</v>
      </c>
      <c r="FL26" s="623">
        <f t="shared" ref="FL26:FL32" si="72">CE26*25.4</f>
        <v>0</v>
      </c>
      <c r="FM26" s="623">
        <f t="shared" ref="FM26:FM32" si="73">CF26*25.4</f>
        <v>0</v>
      </c>
      <c r="FN26" s="623">
        <f t="shared" ref="FN26:FN32" si="74">CG26*25.4</f>
        <v>0</v>
      </c>
      <c r="FO26" s="623">
        <f t="shared" ref="FO26:FO32" si="75">CH26*25.4</f>
        <v>0</v>
      </c>
      <c r="FP26" s="623">
        <f t="shared" ref="FP26:FP32" si="76">CI26*25.4</f>
        <v>0</v>
      </c>
      <c r="FQ26" s="623">
        <f t="shared" ref="FQ26:FQ32" si="77">CJ26*25.4</f>
        <v>0</v>
      </c>
      <c r="FR26" s="623">
        <f t="shared" ref="FR26:FR32" si="78">CK26*25.4</f>
        <v>0</v>
      </c>
      <c r="FS26" s="623">
        <f t="shared" ref="FS26:FS32" si="79">CL26*25.4</f>
        <v>0</v>
      </c>
      <c r="FT26" s="623">
        <f t="shared" ref="FT26:FT32" si="80">CM26*25.4</f>
        <v>0</v>
      </c>
      <c r="FU26" s="623">
        <f t="shared" ref="FU26:FU32" si="81">CN26*25.4</f>
        <v>0</v>
      </c>
      <c r="FV26" s="623">
        <f t="shared" ref="FV26:FV32" si="82">CO26*25.4</f>
        <v>0</v>
      </c>
      <c r="FW26" s="623">
        <f t="shared" ref="FW26:FW32" si="83">CP26*25.4</f>
        <v>0</v>
      </c>
      <c r="FX26" s="623">
        <f t="shared" ref="FX26:FX32" si="84">CQ26*25.4</f>
        <v>0</v>
      </c>
      <c r="FY26" s="623">
        <f t="shared" ref="FY26:FY32" si="85">CR26*25.4</f>
        <v>0</v>
      </c>
      <c r="FZ26" s="623">
        <f t="shared" ref="FZ26:FZ32" si="86">CS26*25.4</f>
        <v>0</v>
      </c>
      <c r="GA26" s="493">
        <f t="shared" si="71"/>
        <v>0</v>
      </c>
    </row>
    <row r="27" spans="1:183">
      <c r="A27" s="1239" t="s">
        <v>258</v>
      </c>
      <c r="B27" s="1272"/>
      <c r="C27" s="298">
        <v>175.7</v>
      </c>
      <c r="D27" s="276">
        <v>176.62</v>
      </c>
      <c r="E27" s="276">
        <v>176.12</v>
      </c>
      <c r="F27" s="276">
        <v>176.21</v>
      </c>
      <c r="G27" s="276">
        <v>176.35</v>
      </c>
      <c r="H27" s="276">
        <v>176.98</v>
      </c>
      <c r="I27" s="276">
        <v>176.3</v>
      </c>
      <c r="J27" s="282">
        <v>176.42</v>
      </c>
      <c r="K27" s="282">
        <v>176.65</v>
      </c>
      <c r="L27" s="282">
        <v>176.39</v>
      </c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2"/>
      <c r="AI27" s="282"/>
      <c r="AJ27" s="282"/>
      <c r="AK27" s="282"/>
      <c r="AL27" s="282"/>
      <c r="AM27" s="282"/>
      <c r="AN27" s="282"/>
      <c r="AO27" s="282"/>
      <c r="AP27" s="282"/>
      <c r="AQ27" s="282"/>
      <c r="AR27" s="282"/>
      <c r="AS27" s="282"/>
      <c r="AT27" s="282"/>
      <c r="AU27" s="282"/>
      <c r="AV27" s="282"/>
      <c r="AW27" s="282"/>
      <c r="AX27" s="282"/>
      <c r="AY27" s="282"/>
      <c r="AZ27" s="282"/>
      <c r="BA27" s="282"/>
      <c r="BB27" s="282"/>
      <c r="BC27" s="282"/>
      <c r="BD27" s="282"/>
      <c r="BE27" s="282"/>
      <c r="BF27" s="282"/>
      <c r="BG27" s="282"/>
      <c r="BH27" s="282"/>
      <c r="BI27" s="282"/>
      <c r="BJ27" s="282"/>
      <c r="BK27" s="282"/>
      <c r="BL27" s="282"/>
      <c r="BM27" s="282"/>
      <c r="BN27" s="282"/>
      <c r="BO27" s="282"/>
      <c r="BP27" s="282"/>
      <c r="BQ27" s="282"/>
      <c r="BR27" s="282"/>
      <c r="BS27" s="282"/>
      <c r="BT27" s="282"/>
      <c r="BU27" s="282"/>
      <c r="BV27" s="282"/>
      <c r="BW27" s="282"/>
      <c r="BX27" s="282"/>
      <c r="BY27" s="282"/>
      <c r="BZ27" s="282"/>
      <c r="CA27" s="282"/>
      <c r="CB27" s="282"/>
      <c r="CC27" s="282"/>
      <c r="CD27" s="282"/>
      <c r="CE27" s="282"/>
      <c r="CF27" s="282"/>
      <c r="CG27" s="282"/>
      <c r="CH27" s="282"/>
      <c r="CI27" s="282"/>
      <c r="CJ27" s="282"/>
      <c r="CK27" s="282"/>
      <c r="CL27" s="282"/>
      <c r="CM27" s="282"/>
      <c r="CN27" s="282"/>
      <c r="CO27" s="282"/>
      <c r="CP27" s="282"/>
      <c r="CQ27" s="282"/>
      <c r="CR27" s="282"/>
      <c r="CS27" s="282"/>
      <c r="CT27" s="433"/>
      <c r="CU27" s="622">
        <f t="shared" si="5"/>
        <v>0</v>
      </c>
      <c r="CV27" s="623">
        <f t="shared" si="6"/>
        <v>0</v>
      </c>
      <c r="CW27" s="623">
        <f t="shared" si="8"/>
        <v>0</v>
      </c>
      <c r="CX27" s="623">
        <f t="shared" si="9"/>
        <v>0</v>
      </c>
      <c r="CY27" s="623">
        <f t="shared" si="10"/>
        <v>0</v>
      </c>
      <c r="CZ27" s="623">
        <f t="shared" si="11"/>
        <v>0</v>
      </c>
      <c r="DA27" s="623">
        <f t="shared" si="12"/>
        <v>0</v>
      </c>
      <c r="DB27" s="623">
        <f t="shared" si="13"/>
        <v>0</v>
      </c>
      <c r="DC27" s="623">
        <f t="shared" si="14"/>
        <v>0</v>
      </c>
      <c r="DD27" s="623">
        <f t="shared" si="15"/>
        <v>0</v>
      </c>
      <c r="DE27" s="623">
        <f t="shared" si="16"/>
        <v>0</v>
      </c>
      <c r="DF27" s="623">
        <f t="shared" si="17"/>
        <v>0</v>
      </c>
      <c r="DG27" s="623">
        <f t="shared" si="18"/>
        <v>0</v>
      </c>
      <c r="DH27" s="623">
        <f t="shared" si="19"/>
        <v>0</v>
      </c>
      <c r="DI27" s="623">
        <f t="shared" si="20"/>
        <v>0</v>
      </c>
      <c r="DJ27" s="623">
        <f t="shared" si="21"/>
        <v>0</v>
      </c>
      <c r="DK27" s="623">
        <f t="shared" si="22"/>
        <v>0</v>
      </c>
      <c r="DL27" s="623">
        <f t="shared" si="23"/>
        <v>0</v>
      </c>
      <c r="DM27" s="623">
        <f t="shared" si="24"/>
        <v>0</v>
      </c>
      <c r="DN27" s="623">
        <f t="shared" si="25"/>
        <v>0</v>
      </c>
      <c r="DO27" s="623">
        <f t="shared" si="26"/>
        <v>0</v>
      </c>
      <c r="DP27" s="623">
        <f t="shared" si="27"/>
        <v>0</v>
      </c>
      <c r="DQ27" s="623">
        <f t="shared" si="28"/>
        <v>0</v>
      </c>
      <c r="DR27" s="623">
        <f t="shared" si="29"/>
        <v>0</v>
      </c>
      <c r="DS27" s="623">
        <f t="shared" si="30"/>
        <v>0</v>
      </c>
      <c r="DT27" s="623">
        <f t="shared" si="31"/>
        <v>0</v>
      </c>
      <c r="DU27" s="623">
        <f t="shared" si="32"/>
        <v>0</v>
      </c>
      <c r="DV27" s="623">
        <f t="shared" si="33"/>
        <v>0</v>
      </c>
      <c r="DW27" s="623">
        <f t="shared" si="34"/>
        <v>0</v>
      </c>
      <c r="DX27" s="623">
        <f t="shared" si="35"/>
        <v>0</v>
      </c>
      <c r="DY27" s="623">
        <f t="shared" si="36"/>
        <v>0</v>
      </c>
      <c r="DZ27" s="623">
        <f t="shared" si="37"/>
        <v>0</v>
      </c>
      <c r="EA27" s="623">
        <f t="shared" si="38"/>
        <v>0</v>
      </c>
      <c r="EB27" s="623">
        <f t="shared" si="39"/>
        <v>0</v>
      </c>
      <c r="EC27" s="623">
        <f t="shared" si="40"/>
        <v>0</v>
      </c>
      <c r="ED27" s="623">
        <f t="shared" si="41"/>
        <v>0</v>
      </c>
      <c r="EE27" s="623">
        <f t="shared" si="42"/>
        <v>0</v>
      </c>
      <c r="EF27" s="623">
        <f t="shared" si="43"/>
        <v>0</v>
      </c>
      <c r="EG27" s="623">
        <f t="shared" si="44"/>
        <v>0</v>
      </c>
      <c r="EH27" s="623">
        <f t="shared" si="45"/>
        <v>0</v>
      </c>
      <c r="EI27" s="623">
        <f t="shared" si="46"/>
        <v>0</v>
      </c>
      <c r="EJ27" s="623">
        <f t="shared" si="47"/>
        <v>0</v>
      </c>
      <c r="EK27" s="623">
        <f t="shared" si="48"/>
        <v>0</v>
      </c>
      <c r="EL27" s="623">
        <f t="shared" si="49"/>
        <v>0</v>
      </c>
      <c r="EM27" s="623">
        <f t="shared" si="50"/>
        <v>0</v>
      </c>
      <c r="EN27" s="623">
        <f t="shared" si="51"/>
        <v>0</v>
      </c>
      <c r="EO27" s="623">
        <f t="shared" si="52"/>
        <v>0</v>
      </c>
      <c r="EP27" s="623">
        <f t="shared" si="53"/>
        <v>0</v>
      </c>
      <c r="EQ27" s="623">
        <f t="shared" si="54"/>
        <v>0</v>
      </c>
      <c r="ER27" s="623">
        <f t="shared" si="55"/>
        <v>0</v>
      </c>
      <c r="ES27" s="623">
        <f t="shared" si="56"/>
        <v>0</v>
      </c>
      <c r="ET27" s="623">
        <f t="shared" si="57"/>
        <v>0</v>
      </c>
      <c r="EU27" s="623">
        <f t="shared" si="58"/>
        <v>0</v>
      </c>
      <c r="EV27" s="623">
        <f t="shared" si="59"/>
        <v>0</v>
      </c>
      <c r="EW27" s="623">
        <f t="shared" si="60"/>
        <v>0</v>
      </c>
      <c r="EX27" s="623">
        <f t="shared" si="61"/>
        <v>0</v>
      </c>
      <c r="EY27" s="623">
        <f t="shared" si="62"/>
        <v>0</v>
      </c>
      <c r="EZ27" s="623">
        <f t="shared" si="63"/>
        <v>0</v>
      </c>
      <c r="FA27" s="623">
        <f t="shared" si="64"/>
        <v>0</v>
      </c>
      <c r="FB27" s="623">
        <f t="shared" si="65"/>
        <v>0</v>
      </c>
      <c r="FC27" s="623">
        <f t="shared" si="66"/>
        <v>0</v>
      </c>
      <c r="FD27" s="623">
        <f t="shared" si="67"/>
        <v>0</v>
      </c>
      <c r="FE27" s="623">
        <f t="shared" si="68"/>
        <v>0</v>
      </c>
      <c r="FF27" s="623">
        <f t="shared" si="69"/>
        <v>0</v>
      </c>
      <c r="FG27" s="623">
        <f t="shared" si="70"/>
        <v>0</v>
      </c>
      <c r="FH27" s="623">
        <f t="shared" si="7"/>
        <v>0</v>
      </c>
      <c r="FI27" s="623">
        <f t="shared" ref="FI27:FI32" si="87">CB27*25.4</f>
        <v>0</v>
      </c>
      <c r="FJ27" s="623">
        <f t="shared" ref="FJ27:FJ32" si="88">CC27*25.4</f>
        <v>0</v>
      </c>
      <c r="FK27" s="623">
        <f t="shared" ref="FK27:FK32" si="89">CD27*25.4</f>
        <v>0</v>
      </c>
      <c r="FL27" s="623">
        <f t="shared" si="72"/>
        <v>0</v>
      </c>
      <c r="FM27" s="623">
        <f t="shared" si="73"/>
        <v>0</v>
      </c>
      <c r="FN27" s="623">
        <f t="shared" si="74"/>
        <v>0</v>
      </c>
      <c r="FO27" s="623">
        <f t="shared" si="75"/>
        <v>0</v>
      </c>
      <c r="FP27" s="623">
        <f t="shared" si="76"/>
        <v>0</v>
      </c>
      <c r="FQ27" s="623">
        <f t="shared" si="77"/>
        <v>0</v>
      </c>
      <c r="FR27" s="623">
        <f t="shared" si="78"/>
        <v>0</v>
      </c>
      <c r="FS27" s="623">
        <f t="shared" si="79"/>
        <v>0</v>
      </c>
      <c r="FT27" s="623">
        <f t="shared" si="80"/>
        <v>0</v>
      </c>
      <c r="FU27" s="623">
        <f t="shared" si="81"/>
        <v>0</v>
      </c>
      <c r="FV27" s="623">
        <f t="shared" si="82"/>
        <v>0</v>
      </c>
      <c r="FW27" s="623">
        <f t="shared" si="83"/>
        <v>0</v>
      </c>
      <c r="FX27" s="623">
        <f t="shared" si="84"/>
        <v>0</v>
      </c>
      <c r="FY27" s="623">
        <f t="shared" si="85"/>
        <v>0</v>
      </c>
      <c r="FZ27" s="623">
        <f t="shared" si="86"/>
        <v>0</v>
      </c>
      <c r="GA27" s="493">
        <f t="shared" si="71"/>
        <v>0</v>
      </c>
    </row>
    <row r="28" spans="1:183">
      <c r="A28" s="1239" t="s">
        <v>259</v>
      </c>
      <c r="B28" s="1272"/>
      <c r="C28" s="298">
        <v>-2.23</v>
      </c>
      <c r="D28" s="276">
        <v>-1.87</v>
      </c>
      <c r="E28" s="276">
        <v>1.07</v>
      </c>
      <c r="F28" s="276">
        <v>-0.09</v>
      </c>
      <c r="G28" s="276">
        <v>2.2799999999999998</v>
      </c>
      <c r="H28" s="276">
        <v>0.74</v>
      </c>
      <c r="I28" s="276">
        <v>3.84</v>
      </c>
      <c r="J28" s="282">
        <v>-3.51</v>
      </c>
      <c r="K28" s="282">
        <v>-1.4</v>
      </c>
      <c r="L28" s="282">
        <v>-3.23</v>
      </c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2"/>
      <c r="AI28" s="282"/>
      <c r="AJ28" s="282"/>
      <c r="AK28" s="282"/>
      <c r="AL28" s="282"/>
      <c r="AM28" s="282"/>
      <c r="AN28" s="282"/>
      <c r="AO28" s="282"/>
      <c r="AP28" s="282"/>
      <c r="AQ28" s="282"/>
      <c r="AR28" s="282"/>
      <c r="AS28" s="282"/>
      <c r="AT28" s="282"/>
      <c r="AU28" s="282"/>
      <c r="AV28" s="282"/>
      <c r="AW28" s="282"/>
      <c r="AX28" s="282"/>
      <c r="AY28" s="282"/>
      <c r="AZ28" s="282"/>
      <c r="BA28" s="282"/>
      <c r="BB28" s="282"/>
      <c r="BC28" s="282"/>
      <c r="BD28" s="282"/>
      <c r="BE28" s="282"/>
      <c r="BF28" s="282"/>
      <c r="BG28" s="282"/>
      <c r="BH28" s="282"/>
      <c r="BI28" s="282"/>
      <c r="BJ28" s="282"/>
      <c r="BK28" s="282"/>
      <c r="BL28" s="282"/>
      <c r="BM28" s="282"/>
      <c r="BN28" s="282"/>
      <c r="BO28" s="282"/>
      <c r="BP28" s="282"/>
      <c r="BQ28" s="282"/>
      <c r="BR28" s="282"/>
      <c r="BS28" s="282"/>
      <c r="BT28" s="282"/>
      <c r="BU28" s="282"/>
      <c r="BV28" s="282"/>
      <c r="BW28" s="282"/>
      <c r="BX28" s="282"/>
      <c r="BY28" s="282"/>
      <c r="BZ28" s="282"/>
      <c r="CA28" s="282"/>
      <c r="CB28" s="282"/>
      <c r="CC28" s="282"/>
      <c r="CD28" s="282"/>
      <c r="CE28" s="282"/>
      <c r="CF28" s="282"/>
      <c r="CG28" s="282"/>
      <c r="CH28" s="282"/>
      <c r="CI28" s="282"/>
      <c r="CJ28" s="282"/>
      <c r="CK28" s="282"/>
      <c r="CL28" s="282"/>
      <c r="CM28" s="282"/>
      <c r="CN28" s="282"/>
      <c r="CO28" s="282"/>
      <c r="CP28" s="282"/>
      <c r="CQ28" s="282"/>
      <c r="CR28" s="282"/>
      <c r="CS28" s="282"/>
      <c r="CT28" s="433"/>
      <c r="CU28" s="622">
        <f t="shared" si="5"/>
        <v>0</v>
      </c>
      <c r="CV28" s="623">
        <f t="shared" si="6"/>
        <v>0</v>
      </c>
      <c r="CW28" s="623">
        <f t="shared" si="8"/>
        <v>0</v>
      </c>
      <c r="CX28" s="623">
        <f t="shared" si="9"/>
        <v>0</v>
      </c>
      <c r="CY28" s="623">
        <f t="shared" si="10"/>
        <v>0</v>
      </c>
      <c r="CZ28" s="623">
        <f t="shared" si="11"/>
        <v>0</v>
      </c>
      <c r="DA28" s="623">
        <f t="shared" si="12"/>
        <v>0</v>
      </c>
      <c r="DB28" s="623">
        <f t="shared" si="13"/>
        <v>0</v>
      </c>
      <c r="DC28" s="623">
        <f t="shared" si="14"/>
        <v>0</v>
      </c>
      <c r="DD28" s="623">
        <f t="shared" si="15"/>
        <v>0</v>
      </c>
      <c r="DE28" s="623">
        <f t="shared" si="16"/>
        <v>0</v>
      </c>
      <c r="DF28" s="623">
        <f t="shared" si="17"/>
        <v>0</v>
      </c>
      <c r="DG28" s="623">
        <f t="shared" si="18"/>
        <v>0</v>
      </c>
      <c r="DH28" s="623">
        <f t="shared" si="19"/>
        <v>0</v>
      </c>
      <c r="DI28" s="623">
        <f t="shared" si="20"/>
        <v>0</v>
      </c>
      <c r="DJ28" s="623">
        <f t="shared" si="21"/>
        <v>0</v>
      </c>
      <c r="DK28" s="623">
        <f t="shared" si="22"/>
        <v>0</v>
      </c>
      <c r="DL28" s="623">
        <f t="shared" si="23"/>
        <v>0</v>
      </c>
      <c r="DM28" s="623">
        <f t="shared" si="24"/>
        <v>0</v>
      </c>
      <c r="DN28" s="623">
        <f t="shared" si="25"/>
        <v>0</v>
      </c>
      <c r="DO28" s="623">
        <f t="shared" si="26"/>
        <v>0</v>
      </c>
      <c r="DP28" s="623">
        <f t="shared" si="27"/>
        <v>0</v>
      </c>
      <c r="DQ28" s="623">
        <f t="shared" si="28"/>
        <v>0</v>
      </c>
      <c r="DR28" s="623">
        <f t="shared" si="29"/>
        <v>0</v>
      </c>
      <c r="DS28" s="623">
        <f t="shared" si="30"/>
        <v>0</v>
      </c>
      <c r="DT28" s="623">
        <f t="shared" si="31"/>
        <v>0</v>
      </c>
      <c r="DU28" s="623">
        <f t="shared" si="32"/>
        <v>0</v>
      </c>
      <c r="DV28" s="623">
        <f t="shared" si="33"/>
        <v>0</v>
      </c>
      <c r="DW28" s="623">
        <f t="shared" si="34"/>
        <v>0</v>
      </c>
      <c r="DX28" s="623">
        <f t="shared" si="35"/>
        <v>0</v>
      </c>
      <c r="DY28" s="623">
        <f t="shared" si="36"/>
        <v>0</v>
      </c>
      <c r="DZ28" s="623">
        <f t="shared" si="37"/>
        <v>0</v>
      </c>
      <c r="EA28" s="623">
        <f t="shared" si="38"/>
        <v>0</v>
      </c>
      <c r="EB28" s="623">
        <f t="shared" si="39"/>
        <v>0</v>
      </c>
      <c r="EC28" s="623">
        <f t="shared" si="40"/>
        <v>0</v>
      </c>
      <c r="ED28" s="623">
        <f t="shared" si="41"/>
        <v>0</v>
      </c>
      <c r="EE28" s="623">
        <f t="shared" si="42"/>
        <v>0</v>
      </c>
      <c r="EF28" s="623">
        <f t="shared" si="43"/>
        <v>0</v>
      </c>
      <c r="EG28" s="623">
        <f t="shared" si="44"/>
        <v>0</v>
      </c>
      <c r="EH28" s="623">
        <f t="shared" si="45"/>
        <v>0</v>
      </c>
      <c r="EI28" s="623">
        <f t="shared" si="46"/>
        <v>0</v>
      </c>
      <c r="EJ28" s="623">
        <f t="shared" si="47"/>
        <v>0</v>
      </c>
      <c r="EK28" s="623">
        <f t="shared" si="48"/>
        <v>0</v>
      </c>
      <c r="EL28" s="623">
        <f t="shared" si="49"/>
        <v>0</v>
      </c>
      <c r="EM28" s="623">
        <f t="shared" si="50"/>
        <v>0</v>
      </c>
      <c r="EN28" s="623">
        <f t="shared" si="51"/>
        <v>0</v>
      </c>
      <c r="EO28" s="623">
        <f t="shared" si="52"/>
        <v>0</v>
      </c>
      <c r="EP28" s="623">
        <f t="shared" si="53"/>
        <v>0</v>
      </c>
      <c r="EQ28" s="623">
        <f t="shared" si="54"/>
        <v>0</v>
      </c>
      <c r="ER28" s="623">
        <f t="shared" si="55"/>
        <v>0</v>
      </c>
      <c r="ES28" s="623">
        <f t="shared" si="56"/>
        <v>0</v>
      </c>
      <c r="ET28" s="623">
        <f t="shared" si="57"/>
        <v>0</v>
      </c>
      <c r="EU28" s="623">
        <f t="shared" si="58"/>
        <v>0</v>
      </c>
      <c r="EV28" s="623">
        <f t="shared" si="59"/>
        <v>0</v>
      </c>
      <c r="EW28" s="623">
        <f t="shared" si="60"/>
        <v>0</v>
      </c>
      <c r="EX28" s="623">
        <f t="shared" si="61"/>
        <v>0</v>
      </c>
      <c r="EY28" s="623">
        <f t="shared" si="62"/>
        <v>0</v>
      </c>
      <c r="EZ28" s="623">
        <f t="shared" si="63"/>
        <v>0</v>
      </c>
      <c r="FA28" s="623">
        <f t="shared" si="64"/>
        <v>0</v>
      </c>
      <c r="FB28" s="623">
        <f t="shared" si="65"/>
        <v>0</v>
      </c>
      <c r="FC28" s="623">
        <f t="shared" si="66"/>
        <v>0</v>
      </c>
      <c r="FD28" s="623">
        <f t="shared" si="67"/>
        <v>0</v>
      </c>
      <c r="FE28" s="623">
        <f t="shared" si="68"/>
        <v>0</v>
      </c>
      <c r="FF28" s="623">
        <f t="shared" si="69"/>
        <v>0</v>
      </c>
      <c r="FG28" s="623">
        <f t="shared" si="70"/>
        <v>0</v>
      </c>
      <c r="FH28" s="623">
        <f t="shared" si="7"/>
        <v>0</v>
      </c>
      <c r="FI28" s="623">
        <f t="shared" si="87"/>
        <v>0</v>
      </c>
      <c r="FJ28" s="623">
        <f t="shared" si="88"/>
        <v>0</v>
      </c>
      <c r="FK28" s="623">
        <f t="shared" si="89"/>
        <v>0</v>
      </c>
      <c r="FL28" s="623">
        <f t="shared" si="72"/>
        <v>0</v>
      </c>
      <c r="FM28" s="623">
        <f t="shared" si="73"/>
        <v>0</v>
      </c>
      <c r="FN28" s="623">
        <f t="shared" si="74"/>
        <v>0</v>
      </c>
      <c r="FO28" s="623">
        <f t="shared" si="75"/>
        <v>0</v>
      </c>
      <c r="FP28" s="623">
        <f t="shared" si="76"/>
        <v>0</v>
      </c>
      <c r="FQ28" s="623">
        <f t="shared" si="77"/>
        <v>0</v>
      </c>
      <c r="FR28" s="623">
        <f t="shared" si="78"/>
        <v>0</v>
      </c>
      <c r="FS28" s="623">
        <f t="shared" si="79"/>
        <v>0</v>
      </c>
      <c r="FT28" s="623">
        <f t="shared" si="80"/>
        <v>0</v>
      </c>
      <c r="FU28" s="623">
        <f t="shared" si="81"/>
        <v>0</v>
      </c>
      <c r="FV28" s="623">
        <f t="shared" si="82"/>
        <v>0</v>
      </c>
      <c r="FW28" s="623">
        <f t="shared" si="83"/>
        <v>0</v>
      </c>
      <c r="FX28" s="623">
        <f t="shared" si="84"/>
        <v>0</v>
      </c>
      <c r="FY28" s="623">
        <f t="shared" si="85"/>
        <v>0</v>
      </c>
      <c r="FZ28" s="623">
        <f t="shared" si="86"/>
        <v>0</v>
      </c>
      <c r="GA28" s="493">
        <f t="shared" si="71"/>
        <v>0</v>
      </c>
    </row>
    <row r="29" spans="1:183">
      <c r="A29" s="1239" t="s">
        <v>260</v>
      </c>
      <c r="B29" s="1272"/>
      <c r="C29" s="298">
        <v>175.84</v>
      </c>
      <c r="D29" s="276">
        <v>176.88</v>
      </c>
      <c r="E29" s="276">
        <v>176.41</v>
      </c>
      <c r="F29" s="276">
        <v>176.42</v>
      </c>
      <c r="G29" s="276">
        <v>176.61</v>
      </c>
      <c r="H29" s="276">
        <v>177.1</v>
      </c>
      <c r="I29" s="276">
        <v>176.43</v>
      </c>
      <c r="J29" s="282">
        <v>176.53</v>
      </c>
      <c r="K29" s="282">
        <v>176.93</v>
      </c>
      <c r="L29" s="282">
        <v>176.5</v>
      </c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2"/>
      <c r="AI29" s="282"/>
      <c r="AJ29" s="282"/>
      <c r="AK29" s="282"/>
      <c r="AL29" s="282"/>
      <c r="AM29" s="282"/>
      <c r="AN29" s="282"/>
      <c r="AO29" s="282"/>
      <c r="AP29" s="282"/>
      <c r="AQ29" s="282"/>
      <c r="AR29" s="282"/>
      <c r="AS29" s="282"/>
      <c r="AT29" s="282"/>
      <c r="AU29" s="282"/>
      <c r="AV29" s="282"/>
      <c r="AW29" s="282"/>
      <c r="AX29" s="282"/>
      <c r="AY29" s="282"/>
      <c r="AZ29" s="282"/>
      <c r="BA29" s="282"/>
      <c r="BB29" s="282"/>
      <c r="BC29" s="282"/>
      <c r="BD29" s="282"/>
      <c r="BE29" s="282"/>
      <c r="BF29" s="282"/>
      <c r="BG29" s="282"/>
      <c r="BH29" s="282"/>
      <c r="BI29" s="282"/>
      <c r="BJ29" s="282"/>
      <c r="BK29" s="282"/>
      <c r="BL29" s="282"/>
      <c r="BM29" s="282"/>
      <c r="BN29" s="282"/>
      <c r="BO29" s="282"/>
      <c r="BP29" s="282"/>
      <c r="BQ29" s="282"/>
      <c r="BR29" s="282"/>
      <c r="BS29" s="282"/>
      <c r="BT29" s="282"/>
      <c r="BU29" s="282"/>
      <c r="BV29" s="282"/>
      <c r="BW29" s="282"/>
      <c r="BX29" s="282"/>
      <c r="BY29" s="282"/>
      <c r="BZ29" s="282"/>
      <c r="CA29" s="282"/>
      <c r="CB29" s="282"/>
      <c r="CC29" s="282"/>
      <c r="CD29" s="282"/>
      <c r="CE29" s="282"/>
      <c r="CF29" s="282"/>
      <c r="CG29" s="282"/>
      <c r="CH29" s="282"/>
      <c r="CI29" s="282"/>
      <c r="CJ29" s="282"/>
      <c r="CK29" s="282"/>
      <c r="CL29" s="282"/>
      <c r="CM29" s="282"/>
      <c r="CN29" s="282"/>
      <c r="CO29" s="282"/>
      <c r="CP29" s="282"/>
      <c r="CQ29" s="282"/>
      <c r="CR29" s="282"/>
      <c r="CS29" s="282"/>
      <c r="CT29" s="433"/>
      <c r="CU29" s="622">
        <f t="shared" si="5"/>
        <v>0</v>
      </c>
      <c r="CV29" s="623">
        <f t="shared" si="6"/>
        <v>0</v>
      </c>
      <c r="CW29" s="623">
        <f t="shared" si="8"/>
        <v>0</v>
      </c>
      <c r="CX29" s="623">
        <f t="shared" si="9"/>
        <v>0</v>
      </c>
      <c r="CY29" s="623">
        <f t="shared" si="10"/>
        <v>0</v>
      </c>
      <c r="CZ29" s="623">
        <f t="shared" si="11"/>
        <v>0</v>
      </c>
      <c r="DA29" s="623">
        <f t="shared" si="12"/>
        <v>0</v>
      </c>
      <c r="DB29" s="623">
        <f t="shared" si="13"/>
        <v>0</v>
      </c>
      <c r="DC29" s="623">
        <f t="shared" si="14"/>
        <v>0</v>
      </c>
      <c r="DD29" s="623">
        <f t="shared" si="15"/>
        <v>0</v>
      </c>
      <c r="DE29" s="623">
        <f t="shared" si="16"/>
        <v>0</v>
      </c>
      <c r="DF29" s="623">
        <f t="shared" si="17"/>
        <v>0</v>
      </c>
      <c r="DG29" s="623">
        <f t="shared" si="18"/>
        <v>0</v>
      </c>
      <c r="DH29" s="623">
        <f t="shared" si="19"/>
        <v>0</v>
      </c>
      <c r="DI29" s="623">
        <f t="shared" si="20"/>
        <v>0</v>
      </c>
      <c r="DJ29" s="623">
        <f t="shared" si="21"/>
        <v>0</v>
      </c>
      <c r="DK29" s="623">
        <f t="shared" si="22"/>
        <v>0</v>
      </c>
      <c r="DL29" s="623">
        <f t="shared" si="23"/>
        <v>0</v>
      </c>
      <c r="DM29" s="623">
        <f t="shared" si="24"/>
        <v>0</v>
      </c>
      <c r="DN29" s="623">
        <f t="shared" si="25"/>
        <v>0</v>
      </c>
      <c r="DO29" s="623">
        <f t="shared" si="26"/>
        <v>0</v>
      </c>
      <c r="DP29" s="623">
        <f t="shared" si="27"/>
        <v>0</v>
      </c>
      <c r="DQ29" s="623">
        <f t="shared" si="28"/>
        <v>0</v>
      </c>
      <c r="DR29" s="623">
        <f t="shared" si="29"/>
        <v>0</v>
      </c>
      <c r="DS29" s="623">
        <f t="shared" si="30"/>
        <v>0</v>
      </c>
      <c r="DT29" s="623">
        <f t="shared" si="31"/>
        <v>0</v>
      </c>
      <c r="DU29" s="623">
        <f t="shared" si="32"/>
        <v>0</v>
      </c>
      <c r="DV29" s="623">
        <f t="shared" si="33"/>
        <v>0</v>
      </c>
      <c r="DW29" s="623">
        <f t="shared" si="34"/>
        <v>0</v>
      </c>
      <c r="DX29" s="623">
        <f t="shared" si="35"/>
        <v>0</v>
      </c>
      <c r="DY29" s="623">
        <f t="shared" si="36"/>
        <v>0</v>
      </c>
      <c r="DZ29" s="623">
        <f t="shared" si="37"/>
        <v>0</v>
      </c>
      <c r="EA29" s="623">
        <f t="shared" si="38"/>
        <v>0</v>
      </c>
      <c r="EB29" s="623">
        <f t="shared" si="39"/>
        <v>0</v>
      </c>
      <c r="EC29" s="623">
        <f t="shared" si="40"/>
        <v>0</v>
      </c>
      <c r="ED29" s="623">
        <f t="shared" si="41"/>
        <v>0</v>
      </c>
      <c r="EE29" s="623">
        <f t="shared" si="42"/>
        <v>0</v>
      </c>
      <c r="EF29" s="623">
        <f t="shared" si="43"/>
        <v>0</v>
      </c>
      <c r="EG29" s="623">
        <f t="shared" si="44"/>
        <v>0</v>
      </c>
      <c r="EH29" s="623">
        <f t="shared" si="45"/>
        <v>0</v>
      </c>
      <c r="EI29" s="623">
        <f t="shared" si="46"/>
        <v>0</v>
      </c>
      <c r="EJ29" s="623">
        <f t="shared" si="47"/>
        <v>0</v>
      </c>
      <c r="EK29" s="623">
        <f t="shared" si="48"/>
        <v>0</v>
      </c>
      <c r="EL29" s="623">
        <f t="shared" si="49"/>
        <v>0</v>
      </c>
      <c r="EM29" s="623">
        <f t="shared" si="50"/>
        <v>0</v>
      </c>
      <c r="EN29" s="623">
        <f t="shared" si="51"/>
        <v>0</v>
      </c>
      <c r="EO29" s="623">
        <f t="shared" si="52"/>
        <v>0</v>
      </c>
      <c r="EP29" s="623">
        <f t="shared" si="53"/>
        <v>0</v>
      </c>
      <c r="EQ29" s="623">
        <f t="shared" si="54"/>
        <v>0</v>
      </c>
      <c r="ER29" s="623">
        <f t="shared" si="55"/>
        <v>0</v>
      </c>
      <c r="ES29" s="623">
        <f t="shared" si="56"/>
        <v>0</v>
      </c>
      <c r="ET29" s="623">
        <f t="shared" si="57"/>
        <v>0</v>
      </c>
      <c r="EU29" s="623">
        <f t="shared" si="58"/>
        <v>0</v>
      </c>
      <c r="EV29" s="623">
        <f t="shared" si="59"/>
        <v>0</v>
      </c>
      <c r="EW29" s="623">
        <f t="shared" si="60"/>
        <v>0</v>
      </c>
      <c r="EX29" s="623">
        <f t="shared" si="61"/>
        <v>0</v>
      </c>
      <c r="EY29" s="623">
        <f t="shared" si="62"/>
        <v>0</v>
      </c>
      <c r="EZ29" s="623">
        <f t="shared" si="63"/>
        <v>0</v>
      </c>
      <c r="FA29" s="623">
        <f t="shared" si="64"/>
        <v>0</v>
      </c>
      <c r="FB29" s="623">
        <f t="shared" si="65"/>
        <v>0</v>
      </c>
      <c r="FC29" s="623">
        <f t="shared" si="66"/>
        <v>0</v>
      </c>
      <c r="FD29" s="623">
        <f t="shared" si="67"/>
        <v>0</v>
      </c>
      <c r="FE29" s="623">
        <f t="shared" si="68"/>
        <v>0</v>
      </c>
      <c r="FF29" s="623">
        <f t="shared" si="69"/>
        <v>0</v>
      </c>
      <c r="FG29" s="623">
        <f t="shared" si="70"/>
        <v>0</v>
      </c>
      <c r="FH29" s="623">
        <f t="shared" si="7"/>
        <v>0</v>
      </c>
      <c r="FI29" s="623">
        <f t="shared" si="87"/>
        <v>0</v>
      </c>
      <c r="FJ29" s="623">
        <f t="shared" si="88"/>
        <v>0</v>
      </c>
      <c r="FK29" s="623">
        <f t="shared" si="89"/>
        <v>0</v>
      </c>
      <c r="FL29" s="623">
        <f t="shared" si="72"/>
        <v>0</v>
      </c>
      <c r="FM29" s="623">
        <f t="shared" si="73"/>
        <v>0</v>
      </c>
      <c r="FN29" s="623">
        <f t="shared" si="74"/>
        <v>0</v>
      </c>
      <c r="FO29" s="623">
        <f t="shared" si="75"/>
        <v>0</v>
      </c>
      <c r="FP29" s="623">
        <f t="shared" si="76"/>
        <v>0</v>
      </c>
      <c r="FQ29" s="623">
        <f t="shared" si="77"/>
        <v>0</v>
      </c>
      <c r="FR29" s="623">
        <f t="shared" si="78"/>
        <v>0</v>
      </c>
      <c r="FS29" s="623">
        <f t="shared" si="79"/>
        <v>0</v>
      </c>
      <c r="FT29" s="623">
        <f t="shared" si="80"/>
        <v>0</v>
      </c>
      <c r="FU29" s="623">
        <f t="shared" si="81"/>
        <v>0</v>
      </c>
      <c r="FV29" s="623">
        <f t="shared" si="82"/>
        <v>0</v>
      </c>
      <c r="FW29" s="623">
        <f t="shared" si="83"/>
        <v>0</v>
      </c>
      <c r="FX29" s="623">
        <f t="shared" si="84"/>
        <v>0</v>
      </c>
      <c r="FY29" s="623">
        <f t="shared" si="85"/>
        <v>0</v>
      </c>
      <c r="FZ29" s="623">
        <f t="shared" si="86"/>
        <v>0</v>
      </c>
      <c r="GA29" s="493">
        <f t="shared" si="71"/>
        <v>0</v>
      </c>
    </row>
    <row r="30" spans="1:183">
      <c r="A30" s="1276" t="s">
        <v>620</v>
      </c>
      <c r="B30" s="1272"/>
      <c r="C30" s="311">
        <v>1.1499999999999999</v>
      </c>
      <c r="D30" s="277">
        <v>1.1499999999999999</v>
      </c>
      <c r="E30" s="277">
        <v>1.1499999999999999</v>
      </c>
      <c r="F30" s="277">
        <v>1.1499999999999999</v>
      </c>
      <c r="G30" s="277">
        <v>1.1499999999999999</v>
      </c>
      <c r="H30" s="277">
        <v>1.1499999999999999</v>
      </c>
      <c r="I30" s="277">
        <v>1.1499999999999999</v>
      </c>
      <c r="J30" s="312">
        <v>1.1499999999999999</v>
      </c>
      <c r="K30" s="312">
        <v>1.1499999999999999</v>
      </c>
      <c r="L30" s="312">
        <v>1.1499999999999999</v>
      </c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12"/>
      <c r="BH30" s="312"/>
      <c r="BI30" s="312"/>
      <c r="BJ30" s="312"/>
      <c r="BK30" s="312"/>
      <c r="BL30" s="312"/>
      <c r="BM30" s="312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434"/>
      <c r="CU30" s="622">
        <f t="shared" si="5"/>
        <v>0</v>
      </c>
      <c r="CV30" s="623">
        <f t="shared" si="6"/>
        <v>0</v>
      </c>
      <c r="CW30" s="623">
        <f t="shared" si="8"/>
        <v>0</v>
      </c>
      <c r="CX30" s="623">
        <f t="shared" si="9"/>
        <v>0</v>
      </c>
      <c r="CY30" s="623">
        <f t="shared" si="10"/>
        <v>0</v>
      </c>
      <c r="CZ30" s="623">
        <f t="shared" si="11"/>
        <v>0</v>
      </c>
      <c r="DA30" s="623">
        <f t="shared" si="12"/>
        <v>0</v>
      </c>
      <c r="DB30" s="623">
        <f t="shared" si="13"/>
        <v>0</v>
      </c>
      <c r="DC30" s="623">
        <f t="shared" si="14"/>
        <v>0</v>
      </c>
      <c r="DD30" s="623">
        <f t="shared" si="15"/>
        <v>0</v>
      </c>
      <c r="DE30" s="623">
        <f t="shared" si="16"/>
        <v>0</v>
      </c>
      <c r="DF30" s="623">
        <f t="shared" si="17"/>
        <v>0</v>
      </c>
      <c r="DG30" s="623">
        <f t="shared" si="18"/>
        <v>0</v>
      </c>
      <c r="DH30" s="623">
        <f t="shared" si="19"/>
        <v>0</v>
      </c>
      <c r="DI30" s="623">
        <f t="shared" si="20"/>
        <v>0</v>
      </c>
      <c r="DJ30" s="623">
        <f t="shared" si="21"/>
        <v>0</v>
      </c>
      <c r="DK30" s="623">
        <f t="shared" si="22"/>
        <v>0</v>
      </c>
      <c r="DL30" s="623">
        <f t="shared" si="23"/>
        <v>0</v>
      </c>
      <c r="DM30" s="623">
        <f t="shared" si="24"/>
        <v>0</v>
      </c>
      <c r="DN30" s="623">
        <f t="shared" si="25"/>
        <v>0</v>
      </c>
      <c r="DO30" s="623">
        <f t="shared" si="26"/>
        <v>0</v>
      </c>
      <c r="DP30" s="623">
        <f t="shared" si="27"/>
        <v>0</v>
      </c>
      <c r="DQ30" s="623">
        <f t="shared" si="28"/>
        <v>0</v>
      </c>
      <c r="DR30" s="623">
        <f t="shared" si="29"/>
        <v>0</v>
      </c>
      <c r="DS30" s="623">
        <f t="shared" si="30"/>
        <v>0</v>
      </c>
      <c r="DT30" s="623">
        <f t="shared" si="31"/>
        <v>0</v>
      </c>
      <c r="DU30" s="623">
        <f t="shared" si="32"/>
        <v>0</v>
      </c>
      <c r="DV30" s="623">
        <f t="shared" si="33"/>
        <v>0</v>
      </c>
      <c r="DW30" s="623">
        <f t="shared" si="34"/>
        <v>0</v>
      </c>
      <c r="DX30" s="623">
        <f t="shared" si="35"/>
        <v>0</v>
      </c>
      <c r="DY30" s="623">
        <f t="shared" si="36"/>
        <v>0</v>
      </c>
      <c r="DZ30" s="623">
        <f t="shared" si="37"/>
        <v>0</v>
      </c>
      <c r="EA30" s="623">
        <f t="shared" si="38"/>
        <v>0</v>
      </c>
      <c r="EB30" s="623">
        <f t="shared" si="39"/>
        <v>0</v>
      </c>
      <c r="EC30" s="623">
        <f t="shared" si="40"/>
        <v>0</v>
      </c>
      <c r="ED30" s="623">
        <f t="shared" si="41"/>
        <v>0</v>
      </c>
      <c r="EE30" s="623">
        <f t="shared" si="42"/>
        <v>0</v>
      </c>
      <c r="EF30" s="623">
        <f t="shared" si="43"/>
        <v>0</v>
      </c>
      <c r="EG30" s="623">
        <f t="shared" si="44"/>
        <v>0</v>
      </c>
      <c r="EH30" s="623">
        <f t="shared" si="45"/>
        <v>0</v>
      </c>
      <c r="EI30" s="623">
        <f t="shared" si="46"/>
        <v>0</v>
      </c>
      <c r="EJ30" s="623">
        <f t="shared" si="47"/>
        <v>0</v>
      </c>
      <c r="EK30" s="623">
        <f t="shared" si="48"/>
        <v>0</v>
      </c>
      <c r="EL30" s="623">
        <f t="shared" si="49"/>
        <v>0</v>
      </c>
      <c r="EM30" s="623">
        <f t="shared" si="50"/>
        <v>0</v>
      </c>
      <c r="EN30" s="623">
        <f t="shared" si="51"/>
        <v>0</v>
      </c>
      <c r="EO30" s="623">
        <f t="shared" si="52"/>
        <v>0</v>
      </c>
      <c r="EP30" s="623">
        <f t="shared" si="53"/>
        <v>0</v>
      </c>
      <c r="EQ30" s="623">
        <f t="shared" si="54"/>
        <v>0</v>
      </c>
      <c r="ER30" s="623">
        <f t="shared" si="55"/>
        <v>0</v>
      </c>
      <c r="ES30" s="623">
        <f t="shared" si="56"/>
        <v>0</v>
      </c>
      <c r="ET30" s="623">
        <f t="shared" si="57"/>
        <v>0</v>
      </c>
      <c r="EU30" s="623">
        <f t="shared" si="58"/>
        <v>0</v>
      </c>
      <c r="EV30" s="623">
        <f t="shared" si="59"/>
        <v>0</v>
      </c>
      <c r="EW30" s="623">
        <f t="shared" si="60"/>
        <v>0</v>
      </c>
      <c r="EX30" s="623">
        <f t="shared" si="61"/>
        <v>0</v>
      </c>
      <c r="EY30" s="623">
        <f t="shared" si="62"/>
        <v>0</v>
      </c>
      <c r="EZ30" s="623">
        <f t="shared" si="63"/>
        <v>0</v>
      </c>
      <c r="FA30" s="623">
        <f t="shared" si="64"/>
        <v>0</v>
      </c>
      <c r="FB30" s="623">
        <f t="shared" si="65"/>
        <v>0</v>
      </c>
      <c r="FC30" s="623">
        <f t="shared" si="66"/>
        <v>0</v>
      </c>
      <c r="FD30" s="623">
        <f t="shared" si="67"/>
        <v>0</v>
      </c>
      <c r="FE30" s="623">
        <f t="shared" si="68"/>
        <v>0</v>
      </c>
      <c r="FF30" s="623">
        <f t="shared" si="69"/>
        <v>0</v>
      </c>
      <c r="FG30" s="623">
        <f t="shared" si="70"/>
        <v>0</v>
      </c>
      <c r="FH30" s="623">
        <f t="shared" si="7"/>
        <v>0</v>
      </c>
      <c r="FI30" s="623">
        <f t="shared" si="87"/>
        <v>0</v>
      </c>
      <c r="FJ30" s="623">
        <f t="shared" si="88"/>
        <v>0</v>
      </c>
      <c r="FK30" s="623">
        <f t="shared" si="89"/>
        <v>0</v>
      </c>
      <c r="FL30" s="623">
        <f t="shared" si="72"/>
        <v>0</v>
      </c>
      <c r="FM30" s="623">
        <f t="shared" si="73"/>
        <v>0</v>
      </c>
      <c r="FN30" s="623">
        <f t="shared" si="74"/>
        <v>0</v>
      </c>
      <c r="FO30" s="623">
        <f t="shared" si="75"/>
        <v>0</v>
      </c>
      <c r="FP30" s="623">
        <f t="shared" si="76"/>
        <v>0</v>
      </c>
      <c r="FQ30" s="623">
        <f t="shared" si="77"/>
        <v>0</v>
      </c>
      <c r="FR30" s="623">
        <f t="shared" si="78"/>
        <v>0</v>
      </c>
      <c r="FS30" s="623">
        <f t="shared" si="79"/>
        <v>0</v>
      </c>
      <c r="FT30" s="623">
        <f t="shared" si="80"/>
        <v>0</v>
      </c>
      <c r="FU30" s="623">
        <f t="shared" si="81"/>
        <v>0</v>
      </c>
      <c r="FV30" s="623">
        <f t="shared" si="82"/>
        <v>0</v>
      </c>
      <c r="FW30" s="623">
        <f t="shared" si="83"/>
        <v>0</v>
      </c>
      <c r="FX30" s="623">
        <f t="shared" si="84"/>
        <v>0</v>
      </c>
      <c r="FY30" s="623">
        <f t="shared" si="85"/>
        <v>0</v>
      </c>
      <c r="FZ30" s="623">
        <f t="shared" si="86"/>
        <v>0</v>
      </c>
      <c r="GA30" s="493">
        <f t="shared" si="71"/>
        <v>0</v>
      </c>
    </row>
    <row r="31" spans="1:183">
      <c r="B31" s="472" t="s">
        <v>261</v>
      </c>
      <c r="C31" s="473">
        <v>177.38</v>
      </c>
      <c r="D31" s="317">
        <v>177.45</v>
      </c>
      <c r="E31" s="317">
        <v>177.43</v>
      </c>
      <c r="F31" s="317">
        <v>177.38</v>
      </c>
      <c r="G31" s="317">
        <v>177.38</v>
      </c>
      <c r="H31" s="317">
        <v>177.45</v>
      </c>
      <c r="I31" s="317">
        <v>177.39</v>
      </c>
      <c r="J31" s="318">
        <v>177.42</v>
      </c>
      <c r="K31" s="318">
        <v>177.45</v>
      </c>
      <c r="L31" s="318">
        <v>177.44</v>
      </c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435"/>
      <c r="CU31" s="622">
        <f t="shared" si="5"/>
        <v>0</v>
      </c>
      <c r="CV31" s="623">
        <f t="shared" si="6"/>
        <v>0</v>
      </c>
      <c r="CW31" s="623">
        <f t="shared" si="8"/>
        <v>0</v>
      </c>
      <c r="CX31" s="623">
        <f t="shared" si="9"/>
        <v>0</v>
      </c>
      <c r="CY31" s="623">
        <f t="shared" si="10"/>
        <v>0</v>
      </c>
      <c r="CZ31" s="623">
        <f t="shared" si="11"/>
        <v>0</v>
      </c>
      <c r="DA31" s="623">
        <f t="shared" si="12"/>
        <v>0</v>
      </c>
      <c r="DB31" s="623">
        <f t="shared" si="13"/>
        <v>0</v>
      </c>
      <c r="DC31" s="623">
        <f t="shared" si="14"/>
        <v>0</v>
      </c>
      <c r="DD31" s="623">
        <f t="shared" si="15"/>
        <v>0</v>
      </c>
      <c r="DE31" s="623">
        <f t="shared" si="16"/>
        <v>0</v>
      </c>
      <c r="DF31" s="623">
        <f t="shared" si="17"/>
        <v>0</v>
      </c>
      <c r="DG31" s="623">
        <f t="shared" si="18"/>
        <v>0</v>
      </c>
      <c r="DH31" s="623">
        <f t="shared" si="19"/>
        <v>0</v>
      </c>
      <c r="DI31" s="623">
        <f t="shared" si="20"/>
        <v>0</v>
      </c>
      <c r="DJ31" s="623">
        <f t="shared" si="21"/>
        <v>0</v>
      </c>
      <c r="DK31" s="623">
        <f t="shared" si="22"/>
        <v>0</v>
      </c>
      <c r="DL31" s="623">
        <f t="shared" si="23"/>
        <v>0</v>
      </c>
      <c r="DM31" s="623">
        <f t="shared" si="24"/>
        <v>0</v>
      </c>
      <c r="DN31" s="623">
        <f t="shared" si="25"/>
        <v>0</v>
      </c>
      <c r="DO31" s="623">
        <f t="shared" si="26"/>
        <v>0</v>
      </c>
      <c r="DP31" s="623">
        <f t="shared" si="27"/>
        <v>0</v>
      </c>
      <c r="DQ31" s="623">
        <f t="shared" si="28"/>
        <v>0</v>
      </c>
      <c r="DR31" s="623">
        <f t="shared" si="29"/>
        <v>0</v>
      </c>
      <c r="DS31" s="623">
        <f t="shared" si="30"/>
        <v>0</v>
      </c>
      <c r="DT31" s="623">
        <f t="shared" si="31"/>
        <v>0</v>
      </c>
      <c r="DU31" s="623">
        <f t="shared" si="32"/>
        <v>0</v>
      </c>
      <c r="DV31" s="623">
        <f t="shared" si="33"/>
        <v>0</v>
      </c>
      <c r="DW31" s="623">
        <f t="shared" si="34"/>
        <v>0</v>
      </c>
      <c r="DX31" s="623">
        <f t="shared" si="35"/>
        <v>0</v>
      </c>
      <c r="DY31" s="623">
        <f t="shared" si="36"/>
        <v>0</v>
      </c>
      <c r="DZ31" s="623">
        <f t="shared" si="37"/>
        <v>0</v>
      </c>
      <c r="EA31" s="623">
        <f t="shared" si="38"/>
        <v>0</v>
      </c>
      <c r="EB31" s="623">
        <f t="shared" si="39"/>
        <v>0</v>
      </c>
      <c r="EC31" s="623">
        <f t="shared" si="40"/>
        <v>0</v>
      </c>
      <c r="ED31" s="623">
        <f t="shared" si="41"/>
        <v>0</v>
      </c>
      <c r="EE31" s="623">
        <f t="shared" si="42"/>
        <v>0</v>
      </c>
      <c r="EF31" s="623">
        <f t="shared" si="43"/>
        <v>0</v>
      </c>
      <c r="EG31" s="623">
        <f t="shared" si="44"/>
        <v>0</v>
      </c>
      <c r="EH31" s="623">
        <f t="shared" si="45"/>
        <v>0</v>
      </c>
      <c r="EI31" s="623">
        <f t="shared" si="46"/>
        <v>0</v>
      </c>
      <c r="EJ31" s="623">
        <f t="shared" si="47"/>
        <v>0</v>
      </c>
      <c r="EK31" s="623">
        <f t="shared" si="48"/>
        <v>0</v>
      </c>
      <c r="EL31" s="623">
        <f t="shared" si="49"/>
        <v>0</v>
      </c>
      <c r="EM31" s="623">
        <f t="shared" si="50"/>
        <v>0</v>
      </c>
      <c r="EN31" s="623">
        <f t="shared" si="51"/>
        <v>0</v>
      </c>
      <c r="EO31" s="623">
        <f t="shared" si="52"/>
        <v>0</v>
      </c>
      <c r="EP31" s="623">
        <f t="shared" si="53"/>
        <v>0</v>
      </c>
      <c r="EQ31" s="623">
        <f t="shared" si="54"/>
        <v>0</v>
      </c>
      <c r="ER31" s="623">
        <f t="shared" si="55"/>
        <v>0</v>
      </c>
      <c r="ES31" s="623">
        <f t="shared" si="56"/>
        <v>0</v>
      </c>
      <c r="ET31" s="623">
        <f t="shared" si="57"/>
        <v>0</v>
      </c>
      <c r="EU31" s="623">
        <f t="shared" si="58"/>
        <v>0</v>
      </c>
      <c r="EV31" s="623">
        <f t="shared" si="59"/>
        <v>0</v>
      </c>
      <c r="EW31" s="623">
        <f t="shared" si="60"/>
        <v>0</v>
      </c>
      <c r="EX31" s="623">
        <f t="shared" si="61"/>
        <v>0</v>
      </c>
      <c r="EY31" s="623">
        <f t="shared" si="62"/>
        <v>0</v>
      </c>
      <c r="EZ31" s="623">
        <f t="shared" si="63"/>
        <v>0</v>
      </c>
      <c r="FA31" s="623">
        <f t="shared" si="64"/>
        <v>0</v>
      </c>
      <c r="FB31" s="623">
        <f t="shared" si="65"/>
        <v>0</v>
      </c>
      <c r="FC31" s="623">
        <f t="shared" si="66"/>
        <v>0</v>
      </c>
      <c r="FD31" s="623">
        <f t="shared" si="67"/>
        <v>0</v>
      </c>
      <c r="FE31" s="623">
        <f t="shared" si="68"/>
        <v>0</v>
      </c>
      <c r="FF31" s="623">
        <f t="shared" si="69"/>
        <v>0</v>
      </c>
      <c r="FG31" s="623">
        <f t="shared" si="70"/>
        <v>0</v>
      </c>
      <c r="FH31" s="623">
        <f t="shared" si="7"/>
        <v>0</v>
      </c>
      <c r="FI31" s="623">
        <f t="shared" si="87"/>
        <v>0</v>
      </c>
      <c r="FJ31" s="623">
        <f t="shared" si="88"/>
        <v>0</v>
      </c>
      <c r="FK31" s="623">
        <f t="shared" si="89"/>
        <v>0</v>
      </c>
      <c r="FL31" s="623">
        <f t="shared" si="72"/>
        <v>0</v>
      </c>
      <c r="FM31" s="623">
        <f t="shared" si="73"/>
        <v>0</v>
      </c>
      <c r="FN31" s="623">
        <f t="shared" si="74"/>
        <v>0</v>
      </c>
      <c r="FO31" s="623">
        <f t="shared" si="75"/>
        <v>0</v>
      </c>
      <c r="FP31" s="623">
        <f t="shared" si="76"/>
        <v>0</v>
      </c>
      <c r="FQ31" s="623">
        <f t="shared" si="77"/>
        <v>0</v>
      </c>
      <c r="FR31" s="623">
        <f t="shared" si="78"/>
        <v>0</v>
      </c>
      <c r="FS31" s="623">
        <f t="shared" si="79"/>
        <v>0</v>
      </c>
      <c r="FT31" s="623">
        <f t="shared" si="80"/>
        <v>0</v>
      </c>
      <c r="FU31" s="623">
        <f t="shared" si="81"/>
        <v>0</v>
      </c>
      <c r="FV31" s="623">
        <f t="shared" si="82"/>
        <v>0</v>
      </c>
      <c r="FW31" s="623">
        <f t="shared" si="83"/>
        <v>0</v>
      </c>
      <c r="FX31" s="623">
        <f t="shared" si="84"/>
        <v>0</v>
      </c>
      <c r="FY31" s="623">
        <f t="shared" si="85"/>
        <v>0</v>
      </c>
      <c r="FZ31" s="623">
        <f t="shared" si="86"/>
        <v>0</v>
      </c>
      <c r="GA31" s="493">
        <f t="shared" si="71"/>
        <v>0</v>
      </c>
    </row>
    <row r="32" spans="1:183" ht="13" thickBot="1">
      <c r="A32" s="1277" t="s">
        <v>624</v>
      </c>
      <c r="B32" s="1278"/>
      <c r="C32" s="352">
        <v>64.8</v>
      </c>
      <c r="D32" s="278">
        <v>64.5</v>
      </c>
      <c r="E32" s="278">
        <v>64.599999999999994</v>
      </c>
      <c r="F32" s="278">
        <v>64.400000000000006</v>
      </c>
      <c r="G32" s="471">
        <v>64.5</v>
      </c>
      <c r="H32" s="278">
        <v>64.7</v>
      </c>
      <c r="I32" s="278">
        <v>64.8</v>
      </c>
      <c r="J32" s="278">
        <v>64.5</v>
      </c>
      <c r="K32" s="353">
        <v>64.599999999999994</v>
      </c>
      <c r="L32" s="353">
        <v>64.400000000000006</v>
      </c>
      <c r="M32" s="353"/>
      <c r="N32" s="353"/>
      <c r="O32" s="353"/>
      <c r="P32" s="353"/>
      <c r="Q32" s="353"/>
      <c r="R32" s="353"/>
      <c r="S32" s="353"/>
      <c r="T32" s="353"/>
      <c r="U32" s="353"/>
      <c r="V32" s="353"/>
      <c r="W32" s="353"/>
      <c r="X32" s="353"/>
      <c r="Y32" s="353"/>
      <c r="Z32" s="353"/>
      <c r="AA32" s="353"/>
      <c r="AB32" s="353"/>
      <c r="AC32" s="353"/>
      <c r="AD32" s="353"/>
      <c r="AE32" s="353"/>
      <c r="AF32" s="353"/>
      <c r="AG32" s="353"/>
      <c r="AH32" s="353"/>
      <c r="AI32" s="353"/>
      <c r="AJ32" s="353"/>
      <c r="AK32" s="353"/>
      <c r="AL32" s="353"/>
      <c r="AM32" s="353"/>
      <c r="AN32" s="353"/>
      <c r="AO32" s="353"/>
      <c r="AP32" s="353"/>
      <c r="AQ32" s="353"/>
      <c r="AR32" s="353"/>
      <c r="AS32" s="353"/>
      <c r="AT32" s="353"/>
      <c r="AU32" s="353"/>
      <c r="AV32" s="353"/>
      <c r="AW32" s="353"/>
      <c r="AX32" s="353"/>
      <c r="AY32" s="353"/>
      <c r="AZ32" s="353"/>
      <c r="BA32" s="353"/>
      <c r="BB32" s="353"/>
      <c r="BC32" s="353"/>
      <c r="BD32" s="353"/>
      <c r="BE32" s="353"/>
      <c r="BF32" s="353"/>
      <c r="BG32" s="353"/>
      <c r="BH32" s="353"/>
      <c r="BI32" s="353"/>
      <c r="BJ32" s="353"/>
      <c r="BK32" s="353"/>
      <c r="BL32" s="353"/>
      <c r="BM32" s="353"/>
      <c r="BN32" s="353"/>
      <c r="BO32" s="353"/>
      <c r="BP32" s="353"/>
      <c r="BQ32" s="353"/>
      <c r="BR32" s="353"/>
      <c r="BS32" s="353"/>
      <c r="BT32" s="353"/>
      <c r="BU32" s="353"/>
      <c r="BV32" s="353"/>
      <c r="BW32" s="353"/>
      <c r="BX32" s="353"/>
      <c r="BY32" s="353"/>
      <c r="BZ32" s="353"/>
      <c r="CA32" s="353"/>
      <c r="CB32" s="353"/>
      <c r="CC32" s="353"/>
      <c r="CD32" s="353"/>
      <c r="CE32" s="353"/>
      <c r="CF32" s="353"/>
      <c r="CG32" s="353"/>
      <c r="CH32" s="353"/>
      <c r="CI32" s="353"/>
      <c r="CJ32" s="353"/>
      <c r="CK32" s="353"/>
      <c r="CL32" s="353"/>
      <c r="CM32" s="353"/>
      <c r="CN32" s="353"/>
      <c r="CO32" s="353"/>
      <c r="CP32" s="353"/>
      <c r="CQ32" s="353"/>
      <c r="CR32" s="353"/>
      <c r="CS32" s="353"/>
      <c r="CT32" s="436"/>
      <c r="CU32" s="624">
        <f t="shared" si="5"/>
        <v>0</v>
      </c>
      <c r="CV32" s="625">
        <f t="shared" si="6"/>
        <v>0</v>
      </c>
      <c r="CW32" s="625">
        <f t="shared" si="8"/>
        <v>0</v>
      </c>
      <c r="CX32" s="625">
        <f t="shared" si="9"/>
        <v>0</v>
      </c>
      <c r="CY32" s="625">
        <f t="shared" si="10"/>
        <v>0</v>
      </c>
      <c r="CZ32" s="625">
        <f t="shared" si="11"/>
        <v>0</v>
      </c>
      <c r="DA32" s="625">
        <f t="shared" si="12"/>
        <v>0</v>
      </c>
      <c r="DB32" s="625">
        <f t="shared" si="13"/>
        <v>0</v>
      </c>
      <c r="DC32" s="625">
        <f t="shared" si="14"/>
        <v>0</v>
      </c>
      <c r="DD32" s="625">
        <f t="shared" si="15"/>
        <v>0</v>
      </c>
      <c r="DE32" s="625">
        <f t="shared" si="16"/>
        <v>0</v>
      </c>
      <c r="DF32" s="625">
        <f t="shared" si="17"/>
        <v>0</v>
      </c>
      <c r="DG32" s="625">
        <f t="shared" si="18"/>
        <v>0</v>
      </c>
      <c r="DH32" s="625">
        <f t="shared" si="19"/>
        <v>0</v>
      </c>
      <c r="DI32" s="625">
        <f t="shared" si="20"/>
        <v>0</v>
      </c>
      <c r="DJ32" s="625">
        <f t="shared" si="21"/>
        <v>0</v>
      </c>
      <c r="DK32" s="625">
        <f t="shared" si="22"/>
        <v>0</v>
      </c>
      <c r="DL32" s="625">
        <f t="shared" si="23"/>
        <v>0</v>
      </c>
      <c r="DM32" s="625">
        <f t="shared" si="24"/>
        <v>0</v>
      </c>
      <c r="DN32" s="625">
        <f t="shared" si="25"/>
        <v>0</v>
      </c>
      <c r="DO32" s="625">
        <f t="shared" si="26"/>
        <v>0</v>
      </c>
      <c r="DP32" s="625">
        <f t="shared" si="27"/>
        <v>0</v>
      </c>
      <c r="DQ32" s="625">
        <f t="shared" si="28"/>
        <v>0</v>
      </c>
      <c r="DR32" s="625">
        <f t="shared" si="29"/>
        <v>0</v>
      </c>
      <c r="DS32" s="625">
        <f t="shared" si="30"/>
        <v>0</v>
      </c>
      <c r="DT32" s="625">
        <f t="shared" si="31"/>
        <v>0</v>
      </c>
      <c r="DU32" s="625">
        <f t="shared" si="32"/>
        <v>0</v>
      </c>
      <c r="DV32" s="625">
        <f t="shared" si="33"/>
        <v>0</v>
      </c>
      <c r="DW32" s="625">
        <f t="shared" si="34"/>
        <v>0</v>
      </c>
      <c r="DX32" s="625">
        <f t="shared" si="35"/>
        <v>0</v>
      </c>
      <c r="DY32" s="625">
        <f t="shared" si="36"/>
        <v>0</v>
      </c>
      <c r="DZ32" s="625">
        <f t="shared" si="37"/>
        <v>0</v>
      </c>
      <c r="EA32" s="625">
        <f t="shared" si="38"/>
        <v>0</v>
      </c>
      <c r="EB32" s="625">
        <f t="shared" si="39"/>
        <v>0</v>
      </c>
      <c r="EC32" s="625">
        <f t="shared" si="40"/>
        <v>0</v>
      </c>
      <c r="ED32" s="625">
        <f t="shared" si="41"/>
        <v>0</v>
      </c>
      <c r="EE32" s="625">
        <f t="shared" si="42"/>
        <v>0</v>
      </c>
      <c r="EF32" s="625">
        <f t="shared" si="43"/>
        <v>0</v>
      </c>
      <c r="EG32" s="625">
        <f t="shared" si="44"/>
        <v>0</v>
      </c>
      <c r="EH32" s="625">
        <f t="shared" si="45"/>
        <v>0</v>
      </c>
      <c r="EI32" s="625">
        <f t="shared" si="46"/>
        <v>0</v>
      </c>
      <c r="EJ32" s="625">
        <f t="shared" si="47"/>
        <v>0</v>
      </c>
      <c r="EK32" s="625">
        <f t="shared" si="48"/>
        <v>0</v>
      </c>
      <c r="EL32" s="625">
        <f t="shared" si="49"/>
        <v>0</v>
      </c>
      <c r="EM32" s="625">
        <f t="shared" si="50"/>
        <v>0</v>
      </c>
      <c r="EN32" s="625">
        <f t="shared" si="51"/>
        <v>0</v>
      </c>
      <c r="EO32" s="625">
        <f t="shared" si="52"/>
        <v>0</v>
      </c>
      <c r="EP32" s="625">
        <f t="shared" si="53"/>
        <v>0</v>
      </c>
      <c r="EQ32" s="625">
        <f t="shared" si="54"/>
        <v>0</v>
      </c>
      <c r="ER32" s="625">
        <f t="shared" si="55"/>
        <v>0</v>
      </c>
      <c r="ES32" s="625">
        <f t="shared" si="56"/>
        <v>0</v>
      </c>
      <c r="ET32" s="625">
        <f t="shared" si="57"/>
        <v>0</v>
      </c>
      <c r="EU32" s="625">
        <f t="shared" si="58"/>
        <v>0</v>
      </c>
      <c r="EV32" s="625">
        <f t="shared" si="59"/>
        <v>0</v>
      </c>
      <c r="EW32" s="625">
        <f t="shared" si="60"/>
        <v>0</v>
      </c>
      <c r="EX32" s="625">
        <f t="shared" si="61"/>
        <v>0</v>
      </c>
      <c r="EY32" s="625">
        <f t="shared" si="62"/>
        <v>0</v>
      </c>
      <c r="EZ32" s="625">
        <f t="shared" si="63"/>
        <v>0</v>
      </c>
      <c r="FA32" s="625">
        <f t="shared" si="64"/>
        <v>0</v>
      </c>
      <c r="FB32" s="625">
        <f t="shared" si="65"/>
        <v>0</v>
      </c>
      <c r="FC32" s="625">
        <f t="shared" si="66"/>
        <v>0</v>
      </c>
      <c r="FD32" s="625">
        <f t="shared" si="67"/>
        <v>0</v>
      </c>
      <c r="FE32" s="625">
        <f t="shared" si="68"/>
        <v>0</v>
      </c>
      <c r="FF32" s="625">
        <f t="shared" si="69"/>
        <v>0</v>
      </c>
      <c r="FG32" s="625">
        <f t="shared" si="70"/>
        <v>0</v>
      </c>
      <c r="FH32" s="625">
        <f t="shared" si="7"/>
        <v>0</v>
      </c>
      <c r="FI32" s="625">
        <f t="shared" si="87"/>
        <v>0</v>
      </c>
      <c r="FJ32" s="625">
        <f t="shared" si="88"/>
        <v>0</v>
      </c>
      <c r="FK32" s="625">
        <f t="shared" si="89"/>
        <v>0</v>
      </c>
      <c r="FL32" s="625">
        <f t="shared" si="72"/>
        <v>0</v>
      </c>
      <c r="FM32" s="625">
        <f t="shared" si="73"/>
        <v>0</v>
      </c>
      <c r="FN32" s="625">
        <f t="shared" si="74"/>
        <v>0</v>
      </c>
      <c r="FO32" s="625">
        <f t="shared" si="75"/>
        <v>0</v>
      </c>
      <c r="FP32" s="625">
        <f t="shared" si="76"/>
        <v>0</v>
      </c>
      <c r="FQ32" s="625">
        <f t="shared" si="77"/>
        <v>0</v>
      </c>
      <c r="FR32" s="625">
        <f t="shared" si="78"/>
        <v>0</v>
      </c>
      <c r="FS32" s="625">
        <f t="shared" si="79"/>
        <v>0</v>
      </c>
      <c r="FT32" s="625">
        <f t="shared" si="80"/>
        <v>0</v>
      </c>
      <c r="FU32" s="625">
        <f t="shared" si="81"/>
        <v>0</v>
      </c>
      <c r="FV32" s="625">
        <f t="shared" si="82"/>
        <v>0</v>
      </c>
      <c r="FW32" s="625">
        <f t="shared" si="83"/>
        <v>0</v>
      </c>
      <c r="FX32" s="625">
        <f t="shared" si="84"/>
        <v>0</v>
      </c>
      <c r="FY32" s="625">
        <f t="shared" si="85"/>
        <v>0</v>
      </c>
      <c r="FZ32" s="625">
        <f t="shared" si="86"/>
        <v>0</v>
      </c>
      <c r="GA32" s="626">
        <f t="shared" si="71"/>
        <v>0</v>
      </c>
    </row>
    <row r="33" spans="1:183" ht="13" thickBot="1">
      <c r="A33" s="1279"/>
      <c r="B33" s="1280"/>
      <c r="C33" s="25"/>
      <c r="D33" s="26"/>
      <c r="E33" s="328"/>
      <c r="F33" s="470"/>
      <c r="G33" s="470"/>
      <c r="H33" s="470"/>
      <c r="I33" s="26"/>
      <c r="J33" s="180"/>
      <c r="K33" s="180"/>
      <c r="L33" s="180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437"/>
      <c r="CU33" s="494"/>
      <c r="CV33" s="494"/>
      <c r="CW33" s="494"/>
      <c r="CX33" s="494"/>
      <c r="CY33" s="494"/>
      <c r="CZ33" s="494"/>
      <c r="DA33" s="494"/>
      <c r="DB33" s="494"/>
      <c r="DC33" s="494"/>
      <c r="DD33" s="494"/>
      <c r="DE33" s="494"/>
      <c r="DF33" s="494"/>
      <c r="DG33" s="494"/>
      <c r="DH33" s="494"/>
      <c r="DI33" s="494"/>
      <c r="DJ33" s="494"/>
      <c r="DK33" s="494"/>
      <c r="DL33" s="494"/>
      <c r="DM33" s="494"/>
      <c r="DN33" s="494"/>
      <c r="DO33" s="494"/>
      <c r="DP33" s="494"/>
      <c r="DQ33" s="494"/>
      <c r="DR33" s="494"/>
      <c r="DS33" s="494"/>
      <c r="DT33" s="494"/>
      <c r="DU33" s="494"/>
      <c r="DV33" s="494"/>
      <c r="DW33" s="494"/>
      <c r="DX33" s="494"/>
      <c r="DY33" s="494"/>
      <c r="DZ33" s="494"/>
      <c r="EA33" s="494"/>
      <c r="EB33" s="494"/>
      <c r="EC33" s="494"/>
      <c r="ED33" s="494"/>
      <c r="EE33" s="494"/>
      <c r="EF33" s="494"/>
      <c r="EG33" s="494"/>
      <c r="EH33" s="494"/>
      <c r="EI33" s="494"/>
      <c r="EJ33" s="494"/>
      <c r="EK33" s="494"/>
      <c r="EL33" s="494"/>
      <c r="EM33" s="494"/>
      <c r="EN33" s="494"/>
      <c r="EO33" s="494"/>
      <c r="EP33" s="494"/>
      <c r="EQ33" s="494"/>
      <c r="ER33" s="494"/>
      <c r="ES33" s="494"/>
      <c r="ET33" s="494"/>
      <c r="EU33" s="494"/>
      <c r="EV33" s="494"/>
      <c r="EW33" s="494"/>
      <c r="EX33" s="494"/>
      <c r="EY33" s="494"/>
      <c r="EZ33" s="494"/>
      <c r="FA33" s="494"/>
      <c r="FB33" s="494"/>
      <c r="FC33" s="494"/>
      <c r="FD33" s="494"/>
      <c r="FE33" s="494"/>
      <c r="FF33" s="494"/>
      <c r="FG33" s="494"/>
      <c r="FH33" s="494"/>
      <c r="FI33" s="494"/>
      <c r="FJ33" s="494"/>
      <c r="FK33" s="494"/>
      <c r="FL33" s="494"/>
      <c r="FM33" s="494"/>
      <c r="FN33" s="494"/>
      <c r="FO33" s="494"/>
      <c r="FP33" s="494"/>
      <c r="FQ33" s="494"/>
      <c r="FR33" s="494"/>
      <c r="FS33" s="494"/>
      <c r="FT33" s="494"/>
      <c r="FU33" s="494"/>
      <c r="FV33" s="494"/>
      <c r="FW33" s="494"/>
      <c r="FX33" s="494"/>
      <c r="FY33" s="494"/>
      <c r="FZ33" s="494"/>
      <c r="GA33" s="495"/>
    </row>
    <row r="34" spans="1:183">
      <c r="A34" s="1281" t="s">
        <v>623</v>
      </c>
      <c r="B34" s="1282"/>
      <c r="C34" s="47">
        <f t="shared" ref="C34:L34" si="90">ABS(C28-AVERAGE(C29,C31))</f>
        <v>178.84</v>
      </c>
      <c r="D34" s="47">
        <f t="shared" si="90"/>
        <v>179.035</v>
      </c>
      <c r="E34" s="47">
        <f t="shared" si="90"/>
        <v>175.85000000000002</v>
      </c>
      <c r="F34" s="47">
        <f t="shared" si="90"/>
        <v>176.98999999999998</v>
      </c>
      <c r="G34" s="47">
        <f t="shared" si="90"/>
        <v>174.715</v>
      </c>
      <c r="H34" s="47">
        <f t="shared" si="90"/>
        <v>176.53499999999997</v>
      </c>
      <c r="I34" s="47">
        <f t="shared" si="90"/>
        <v>173.07</v>
      </c>
      <c r="J34" s="47">
        <f t="shared" si="90"/>
        <v>180.48499999999999</v>
      </c>
      <c r="K34" s="47">
        <f t="shared" si="90"/>
        <v>178.59</v>
      </c>
      <c r="L34" s="47">
        <f t="shared" si="90"/>
        <v>180.2</v>
      </c>
      <c r="M34" s="47"/>
      <c r="N34" s="47" t="e">
        <f t="shared" ref="N34:X34" si="91">ABS(N28-AVERAGE(N29,N31))</f>
        <v>#DIV/0!</v>
      </c>
      <c r="O34" s="47" t="e">
        <f t="shared" si="91"/>
        <v>#DIV/0!</v>
      </c>
      <c r="P34" s="47" t="e">
        <f t="shared" si="91"/>
        <v>#DIV/0!</v>
      </c>
      <c r="Q34" s="47" t="e">
        <f t="shared" si="91"/>
        <v>#DIV/0!</v>
      </c>
      <c r="R34" s="47" t="e">
        <f t="shared" si="91"/>
        <v>#DIV/0!</v>
      </c>
      <c r="S34" s="47" t="e">
        <f t="shared" si="91"/>
        <v>#DIV/0!</v>
      </c>
      <c r="T34" s="47" t="e">
        <f t="shared" si="91"/>
        <v>#DIV/0!</v>
      </c>
      <c r="U34" s="47" t="e">
        <f t="shared" si="91"/>
        <v>#DIV/0!</v>
      </c>
      <c r="V34" s="47" t="e">
        <f t="shared" si="91"/>
        <v>#DIV/0!</v>
      </c>
      <c r="W34" s="47" t="e">
        <f t="shared" si="91"/>
        <v>#DIV/0!</v>
      </c>
      <c r="X34" s="47" t="e">
        <f t="shared" si="91"/>
        <v>#DIV/0!</v>
      </c>
      <c r="Y34" s="47" t="e">
        <f t="shared" ref="Y34:CJ34" si="92">ABS(Y28-AVERAGE(Y29,Y31))</f>
        <v>#DIV/0!</v>
      </c>
      <c r="Z34" s="47" t="e">
        <f t="shared" si="92"/>
        <v>#DIV/0!</v>
      </c>
      <c r="AA34" s="47" t="e">
        <f t="shared" si="92"/>
        <v>#DIV/0!</v>
      </c>
      <c r="AB34" s="47" t="e">
        <f t="shared" si="92"/>
        <v>#DIV/0!</v>
      </c>
      <c r="AC34" s="47" t="e">
        <f t="shared" si="92"/>
        <v>#DIV/0!</v>
      </c>
      <c r="AD34" s="47" t="e">
        <f t="shared" si="92"/>
        <v>#DIV/0!</v>
      </c>
      <c r="AE34" s="47" t="e">
        <f t="shared" si="92"/>
        <v>#DIV/0!</v>
      </c>
      <c r="AF34" s="47" t="e">
        <f t="shared" si="92"/>
        <v>#DIV/0!</v>
      </c>
      <c r="AG34" s="47" t="e">
        <f t="shared" si="92"/>
        <v>#DIV/0!</v>
      </c>
      <c r="AH34" s="47" t="e">
        <f t="shared" si="92"/>
        <v>#DIV/0!</v>
      </c>
      <c r="AI34" s="47" t="e">
        <f t="shared" si="92"/>
        <v>#DIV/0!</v>
      </c>
      <c r="AJ34" s="47" t="e">
        <f t="shared" si="92"/>
        <v>#DIV/0!</v>
      </c>
      <c r="AK34" s="47" t="e">
        <f t="shared" si="92"/>
        <v>#DIV/0!</v>
      </c>
      <c r="AL34" s="47" t="e">
        <f t="shared" si="92"/>
        <v>#DIV/0!</v>
      </c>
      <c r="AM34" s="47" t="e">
        <f t="shared" si="92"/>
        <v>#DIV/0!</v>
      </c>
      <c r="AN34" s="47" t="e">
        <f t="shared" si="92"/>
        <v>#DIV/0!</v>
      </c>
      <c r="AO34" s="47" t="e">
        <f t="shared" si="92"/>
        <v>#DIV/0!</v>
      </c>
      <c r="AP34" s="47" t="e">
        <f t="shared" si="92"/>
        <v>#DIV/0!</v>
      </c>
      <c r="AQ34" s="47" t="e">
        <f t="shared" si="92"/>
        <v>#DIV/0!</v>
      </c>
      <c r="AR34" s="47" t="e">
        <f t="shared" si="92"/>
        <v>#DIV/0!</v>
      </c>
      <c r="AS34" s="47" t="e">
        <f t="shared" si="92"/>
        <v>#DIV/0!</v>
      </c>
      <c r="AT34" s="47" t="e">
        <f t="shared" si="92"/>
        <v>#DIV/0!</v>
      </c>
      <c r="AU34" s="47" t="e">
        <f t="shared" si="92"/>
        <v>#DIV/0!</v>
      </c>
      <c r="AV34" s="47" t="e">
        <f t="shared" si="92"/>
        <v>#DIV/0!</v>
      </c>
      <c r="AW34" s="47" t="e">
        <f t="shared" si="92"/>
        <v>#DIV/0!</v>
      </c>
      <c r="AX34" s="47" t="e">
        <f t="shared" si="92"/>
        <v>#DIV/0!</v>
      </c>
      <c r="AY34" s="47" t="e">
        <f t="shared" si="92"/>
        <v>#DIV/0!</v>
      </c>
      <c r="AZ34" s="47" t="e">
        <f t="shared" si="92"/>
        <v>#DIV/0!</v>
      </c>
      <c r="BA34" s="47" t="e">
        <f t="shared" si="92"/>
        <v>#DIV/0!</v>
      </c>
      <c r="BB34" s="47" t="e">
        <f t="shared" si="92"/>
        <v>#DIV/0!</v>
      </c>
      <c r="BC34" s="47" t="e">
        <f t="shared" si="92"/>
        <v>#DIV/0!</v>
      </c>
      <c r="BD34" s="47" t="e">
        <f t="shared" si="92"/>
        <v>#DIV/0!</v>
      </c>
      <c r="BE34" s="47" t="e">
        <f t="shared" si="92"/>
        <v>#DIV/0!</v>
      </c>
      <c r="BF34" s="47" t="e">
        <f t="shared" si="92"/>
        <v>#DIV/0!</v>
      </c>
      <c r="BG34" s="47" t="e">
        <f t="shared" si="92"/>
        <v>#DIV/0!</v>
      </c>
      <c r="BH34" s="47" t="e">
        <f t="shared" si="92"/>
        <v>#DIV/0!</v>
      </c>
      <c r="BI34" s="47" t="e">
        <f t="shared" si="92"/>
        <v>#DIV/0!</v>
      </c>
      <c r="BJ34" s="47" t="e">
        <f t="shared" si="92"/>
        <v>#DIV/0!</v>
      </c>
      <c r="BK34" s="47" t="e">
        <f t="shared" si="92"/>
        <v>#DIV/0!</v>
      </c>
      <c r="BL34" s="47" t="e">
        <f t="shared" si="92"/>
        <v>#DIV/0!</v>
      </c>
      <c r="BM34" s="47" t="e">
        <f t="shared" si="92"/>
        <v>#DIV/0!</v>
      </c>
      <c r="BN34" s="47" t="e">
        <f t="shared" si="92"/>
        <v>#DIV/0!</v>
      </c>
      <c r="BO34" s="47" t="e">
        <f t="shared" si="92"/>
        <v>#DIV/0!</v>
      </c>
      <c r="BP34" s="47" t="e">
        <f t="shared" si="92"/>
        <v>#DIV/0!</v>
      </c>
      <c r="BQ34" s="47" t="e">
        <f t="shared" si="92"/>
        <v>#DIV/0!</v>
      </c>
      <c r="BR34" s="47" t="e">
        <f t="shared" si="92"/>
        <v>#DIV/0!</v>
      </c>
      <c r="BS34" s="47" t="e">
        <f t="shared" si="92"/>
        <v>#DIV/0!</v>
      </c>
      <c r="BT34" s="47" t="e">
        <f t="shared" si="92"/>
        <v>#DIV/0!</v>
      </c>
      <c r="BU34" s="47" t="e">
        <f t="shared" si="92"/>
        <v>#DIV/0!</v>
      </c>
      <c r="BV34" s="47" t="e">
        <f t="shared" si="92"/>
        <v>#DIV/0!</v>
      </c>
      <c r="BW34" s="47" t="e">
        <f t="shared" si="92"/>
        <v>#DIV/0!</v>
      </c>
      <c r="BX34" s="47" t="e">
        <f t="shared" si="92"/>
        <v>#DIV/0!</v>
      </c>
      <c r="BY34" s="47" t="e">
        <f t="shared" si="92"/>
        <v>#DIV/0!</v>
      </c>
      <c r="BZ34" s="47" t="e">
        <f t="shared" si="92"/>
        <v>#DIV/0!</v>
      </c>
      <c r="CA34" s="47" t="e">
        <f t="shared" si="92"/>
        <v>#DIV/0!</v>
      </c>
      <c r="CB34" s="47" t="e">
        <f t="shared" si="92"/>
        <v>#DIV/0!</v>
      </c>
      <c r="CC34" s="47" t="e">
        <f t="shared" si="92"/>
        <v>#DIV/0!</v>
      </c>
      <c r="CD34" s="47" t="e">
        <f t="shared" si="92"/>
        <v>#DIV/0!</v>
      </c>
      <c r="CE34" s="47" t="e">
        <f t="shared" si="92"/>
        <v>#DIV/0!</v>
      </c>
      <c r="CF34" s="47" t="e">
        <f t="shared" si="92"/>
        <v>#DIV/0!</v>
      </c>
      <c r="CG34" s="47" t="e">
        <f t="shared" si="92"/>
        <v>#DIV/0!</v>
      </c>
      <c r="CH34" s="47" t="e">
        <f t="shared" si="92"/>
        <v>#DIV/0!</v>
      </c>
      <c r="CI34" s="47" t="e">
        <f t="shared" si="92"/>
        <v>#DIV/0!</v>
      </c>
      <c r="CJ34" s="47" t="e">
        <f t="shared" si="92"/>
        <v>#DIV/0!</v>
      </c>
      <c r="CK34" s="47" t="e">
        <f t="shared" ref="CK34:CT34" si="93">ABS(CK28-AVERAGE(CK29,CK31))</f>
        <v>#DIV/0!</v>
      </c>
      <c r="CL34" s="47" t="e">
        <f t="shared" si="93"/>
        <v>#DIV/0!</v>
      </c>
      <c r="CM34" s="47" t="e">
        <f t="shared" si="93"/>
        <v>#DIV/0!</v>
      </c>
      <c r="CN34" s="47" t="e">
        <f t="shared" si="93"/>
        <v>#DIV/0!</v>
      </c>
      <c r="CO34" s="47" t="e">
        <f t="shared" si="93"/>
        <v>#DIV/0!</v>
      </c>
      <c r="CP34" s="47" t="e">
        <f t="shared" si="93"/>
        <v>#DIV/0!</v>
      </c>
      <c r="CQ34" s="47" t="e">
        <f t="shared" si="93"/>
        <v>#DIV/0!</v>
      </c>
      <c r="CR34" s="47" t="e">
        <f t="shared" si="93"/>
        <v>#DIV/0!</v>
      </c>
      <c r="CS34" s="47" t="e">
        <f t="shared" si="93"/>
        <v>#DIV/0!</v>
      </c>
      <c r="CT34" s="47" t="e">
        <f t="shared" si="93"/>
        <v>#DIV/0!</v>
      </c>
      <c r="CU34" s="47">
        <f t="shared" ref="CU34:FF34" si="94">ABS(CU28-AVERAGE(CU29,CU31))</f>
        <v>0</v>
      </c>
      <c r="CV34" s="47">
        <f t="shared" si="94"/>
        <v>0</v>
      </c>
      <c r="CW34" s="47">
        <f t="shared" si="94"/>
        <v>0</v>
      </c>
      <c r="CX34" s="47">
        <f t="shared" si="94"/>
        <v>0</v>
      </c>
      <c r="CY34" s="47">
        <f t="shared" si="94"/>
        <v>0</v>
      </c>
      <c r="CZ34" s="47">
        <f t="shared" si="94"/>
        <v>0</v>
      </c>
      <c r="DA34" s="47">
        <f t="shared" si="94"/>
        <v>0</v>
      </c>
      <c r="DB34" s="47">
        <f t="shared" si="94"/>
        <v>0</v>
      </c>
      <c r="DC34" s="47">
        <f t="shared" si="94"/>
        <v>0</v>
      </c>
      <c r="DD34" s="47">
        <f t="shared" si="94"/>
        <v>0</v>
      </c>
      <c r="DE34" s="47">
        <f t="shared" si="94"/>
        <v>0</v>
      </c>
      <c r="DF34" s="47">
        <f t="shared" si="94"/>
        <v>0</v>
      </c>
      <c r="DG34" s="47">
        <f t="shared" si="94"/>
        <v>0</v>
      </c>
      <c r="DH34" s="47">
        <f t="shared" si="94"/>
        <v>0</v>
      </c>
      <c r="DI34" s="47">
        <f t="shared" si="94"/>
        <v>0</v>
      </c>
      <c r="DJ34" s="47">
        <f t="shared" si="94"/>
        <v>0</v>
      </c>
      <c r="DK34" s="47">
        <f t="shared" si="94"/>
        <v>0</v>
      </c>
      <c r="DL34" s="47">
        <f t="shared" si="94"/>
        <v>0</v>
      </c>
      <c r="DM34" s="47">
        <f t="shared" si="94"/>
        <v>0</v>
      </c>
      <c r="DN34" s="47">
        <f t="shared" si="94"/>
        <v>0</v>
      </c>
      <c r="DO34" s="47">
        <f t="shared" si="94"/>
        <v>0</v>
      </c>
      <c r="DP34" s="47">
        <f t="shared" si="94"/>
        <v>0</v>
      </c>
      <c r="DQ34" s="47">
        <f t="shared" si="94"/>
        <v>0</v>
      </c>
      <c r="DR34" s="47">
        <f t="shared" si="94"/>
        <v>0</v>
      </c>
      <c r="DS34" s="47">
        <f t="shared" si="94"/>
        <v>0</v>
      </c>
      <c r="DT34" s="47">
        <f t="shared" si="94"/>
        <v>0</v>
      </c>
      <c r="DU34" s="47">
        <f t="shared" si="94"/>
        <v>0</v>
      </c>
      <c r="DV34" s="47">
        <f t="shared" si="94"/>
        <v>0</v>
      </c>
      <c r="DW34" s="47">
        <f t="shared" si="94"/>
        <v>0</v>
      </c>
      <c r="DX34" s="47">
        <f t="shared" si="94"/>
        <v>0</v>
      </c>
      <c r="DY34" s="47">
        <f t="shared" si="94"/>
        <v>0</v>
      </c>
      <c r="DZ34" s="47">
        <f t="shared" si="94"/>
        <v>0</v>
      </c>
      <c r="EA34" s="47">
        <f t="shared" si="94"/>
        <v>0</v>
      </c>
      <c r="EB34" s="47">
        <f t="shared" si="94"/>
        <v>0</v>
      </c>
      <c r="EC34" s="47">
        <f t="shared" si="94"/>
        <v>0</v>
      </c>
      <c r="ED34" s="47">
        <f t="shared" si="94"/>
        <v>0</v>
      </c>
      <c r="EE34" s="47">
        <f t="shared" si="94"/>
        <v>0</v>
      </c>
      <c r="EF34" s="47">
        <f t="shared" si="94"/>
        <v>0</v>
      </c>
      <c r="EG34" s="47">
        <f t="shared" si="94"/>
        <v>0</v>
      </c>
      <c r="EH34" s="47">
        <f t="shared" si="94"/>
        <v>0</v>
      </c>
      <c r="EI34" s="47">
        <f t="shared" si="94"/>
        <v>0</v>
      </c>
      <c r="EJ34" s="47">
        <f t="shared" si="94"/>
        <v>0</v>
      </c>
      <c r="EK34" s="47">
        <f t="shared" si="94"/>
        <v>0</v>
      </c>
      <c r="EL34" s="47">
        <f t="shared" si="94"/>
        <v>0</v>
      </c>
      <c r="EM34" s="47">
        <f t="shared" si="94"/>
        <v>0</v>
      </c>
      <c r="EN34" s="47">
        <f t="shared" si="94"/>
        <v>0</v>
      </c>
      <c r="EO34" s="47">
        <f t="shared" si="94"/>
        <v>0</v>
      </c>
      <c r="EP34" s="47">
        <f t="shared" si="94"/>
        <v>0</v>
      </c>
      <c r="EQ34" s="47">
        <f t="shared" si="94"/>
        <v>0</v>
      </c>
      <c r="ER34" s="47">
        <f t="shared" si="94"/>
        <v>0</v>
      </c>
      <c r="ES34" s="47">
        <f t="shared" si="94"/>
        <v>0</v>
      </c>
      <c r="ET34" s="47">
        <f t="shared" si="94"/>
        <v>0</v>
      </c>
      <c r="EU34" s="47">
        <f t="shared" si="94"/>
        <v>0</v>
      </c>
      <c r="EV34" s="47">
        <f t="shared" si="94"/>
        <v>0</v>
      </c>
      <c r="EW34" s="47">
        <f t="shared" si="94"/>
        <v>0</v>
      </c>
      <c r="EX34" s="47">
        <f t="shared" si="94"/>
        <v>0</v>
      </c>
      <c r="EY34" s="47">
        <f t="shared" si="94"/>
        <v>0</v>
      </c>
      <c r="EZ34" s="47">
        <f t="shared" si="94"/>
        <v>0</v>
      </c>
      <c r="FA34" s="47">
        <f t="shared" si="94"/>
        <v>0</v>
      </c>
      <c r="FB34" s="47">
        <f t="shared" si="94"/>
        <v>0</v>
      </c>
      <c r="FC34" s="47">
        <f t="shared" si="94"/>
        <v>0</v>
      </c>
      <c r="FD34" s="47">
        <f t="shared" si="94"/>
        <v>0</v>
      </c>
      <c r="FE34" s="47">
        <f t="shared" si="94"/>
        <v>0</v>
      </c>
      <c r="FF34" s="47">
        <f t="shared" si="94"/>
        <v>0</v>
      </c>
      <c r="FG34" s="47">
        <f t="shared" ref="FG34:GA34" si="95">ABS(FG28-AVERAGE(FG29,FG31))</f>
        <v>0</v>
      </c>
      <c r="FH34" s="47">
        <f t="shared" si="95"/>
        <v>0</v>
      </c>
      <c r="FI34" s="47">
        <f t="shared" si="95"/>
        <v>0</v>
      </c>
      <c r="FJ34" s="47">
        <f t="shared" si="95"/>
        <v>0</v>
      </c>
      <c r="FK34" s="47">
        <f t="shared" si="95"/>
        <v>0</v>
      </c>
      <c r="FL34" s="47">
        <f t="shared" si="95"/>
        <v>0</v>
      </c>
      <c r="FM34" s="47">
        <f t="shared" si="95"/>
        <v>0</v>
      </c>
      <c r="FN34" s="47">
        <f t="shared" si="95"/>
        <v>0</v>
      </c>
      <c r="FO34" s="47">
        <f t="shared" si="95"/>
        <v>0</v>
      </c>
      <c r="FP34" s="47">
        <f t="shared" si="95"/>
        <v>0</v>
      </c>
      <c r="FQ34" s="47">
        <f t="shared" si="95"/>
        <v>0</v>
      </c>
      <c r="FR34" s="47">
        <f t="shared" si="95"/>
        <v>0</v>
      </c>
      <c r="FS34" s="47">
        <f t="shared" si="95"/>
        <v>0</v>
      </c>
      <c r="FT34" s="47">
        <f t="shared" si="95"/>
        <v>0</v>
      </c>
      <c r="FU34" s="47">
        <f t="shared" si="95"/>
        <v>0</v>
      </c>
      <c r="FV34" s="47">
        <f t="shared" si="95"/>
        <v>0</v>
      </c>
      <c r="FW34" s="47">
        <f t="shared" si="95"/>
        <v>0</v>
      </c>
      <c r="FX34" s="47">
        <f t="shared" si="95"/>
        <v>0</v>
      </c>
      <c r="FY34" s="47">
        <f t="shared" si="95"/>
        <v>0</v>
      </c>
      <c r="FZ34" s="47">
        <f t="shared" si="95"/>
        <v>0</v>
      </c>
      <c r="GA34" s="47">
        <f t="shared" si="95"/>
        <v>0</v>
      </c>
    </row>
    <row r="35" spans="1:183">
      <c r="A35" s="1276" t="s">
        <v>460</v>
      </c>
      <c r="B35" s="1283"/>
      <c r="C35" s="50">
        <f t="shared" ref="C35:L35" si="96">C28-C30</f>
        <v>-3.38</v>
      </c>
      <c r="D35" s="50">
        <f t="shared" si="96"/>
        <v>-3.02</v>
      </c>
      <c r="E35" s="50">
        <f t="shared" si="96"/>
        <v>-7.9999999999999849E-2</v>
      </c>
      <c r="F35" s="50">
        <f t="shared" si="96"/>
        <v>-1.24</v>
      </c>
      <c r="G35" s="50">
        <f t="shared" si="96"/>
        <v>1.1299999999999999</v>
      </c>
      <c r="H35" s="50">
        <f t="shared" si="96"/>
        <v>-0.40999999999999992</v>
      </c>
      <c r="I35" s="50">
        <f t="shared" si="96"/>
        <v>2.69</v>
      </c>
      <c r="J35" s="50">
        <f t="shared" si="96"/>
        <v>-4.66</v>
      </c>
      <c r="K35" s="50">
        <f t="shared" si="96"/>
        <v>-2.5499999999999998</v>
      </c>
      <c r="L35" s="50">
        <f t="shared" si="96"/>
        <v>-4.38</v>
      </c>
      <c r="M35" s="50"/>
      <c r="N35" s="50">
        <f t="shared" ref="N35:X35" si="97">N28-N30</f>
        <v>0</v>
      </c>
      <c r="O35" s="50">
        <f t="shared" si="97"/>
        <v>0</v>
      </c>
      <c r="P35" s="50">
        <f t="shared" si="97"/>
        <v>0</v>
      </c>
      <c r="Q35" s="50">
        <f t="shared" si="97"/>
        <v>0</v>
      </c>
      <c r="R35" s="50">
        <f t="shared" si="97"/>
        <v>0</v>
      </c>
      <c r="S35" s="50">
        <f t="shared" si="97"/>
        <v>0</v>
      </c>
      <c r="T35" s="50">
        <f t="shared" si="97"/>
        <v>0</v>
      </c>
      <c r="U35" s="50">
        <f t="shared" si="97"/>
        <v>0</v>
      </c>
      <c r="V35" s="50">
        <f t="shared" si="97"/>
        <v>0</v>
      </c>
      <c r="W35" s="50">
        <f t="shared" si="97"/>
        <v>0</v>
      </c>
      <c r="X35" s="50">
        <f t="shared" si="97"/>
        <v>0</v>
      </c>
      <c r="Y35" s="50">
        <f t="shared" ref="Y35:CJ35" si="98">Y28-Y30</f>
        <v>0</v>
      </c>
      <c r="Z35" s="50">
        <f t="shared" si="98"/>
        <v>0</v>
      </c>
      <c r="AA35" s="50">
        <f t="shared" si="98"/>
        <v>0</v>
      </c>
      <c r="AB35" s="50">
        <f t="shared" si="98"/>
        <v>0</v>
      </c>
      <c r="AC35" s="50">
        <f t="shared" si="98"/>
        <v>0</v>
      </c>
      <c r="AD35" s="50">
        <f t="shared" si="98"/>
        <v>0</v>
      </c>
      <c r="AE35" s="50">
        <f t="shared" si="98"/>
        <v>0</v>
      </c>
      <c r="AF35" s="50">
        <f t="shared" si="98"/>
        <v>0</v>
      </c>
      <c r="AG35" s="50">
        <f t="shared" si="98"/>
        <v>0</v>
      </c>
      <c r="AH35" s="50">
        <f t="shared" si="98"/>
        <v>0</v>
      </c>
      <c r="AI35" s="50">
        <f t="shared" si="98"/>
        <v>0</v>
      </c>
      <c r="AJ35" s="50">
        <f t="shared" si="98"/>
        <v>0</v>
      </c>
      <c r="AK35" s="50">
        <f t="shared" si="98"/>
        <v>0</v>
      </c>
      <c r="AL35" s="50">
        <f t="shared" si="98"/>
        <v>0</v>
      </c>
      <c r="AM35" s="50">
        <f t="shared" si="98"/>
        <v>0</v>
      </c>
      <c r="AN35" s="50">
        <f t="shared" si="98"/>
        <v>0</v>
      </c>
      <c r="AO35" s="50">
        <f t="shared" si="98"/>
        <v>0</v>
      </c>
      <c r="AP35" s="50">
        <f t="shared" si="98"/>
        <v>0</v>
      </c>
      <c r="AQ35" s="50">
        <f t="shared" si="98"/>
        <v>0</v>
      </c>
      <c r="AR35" s="50">
        <f t="shared" si="98"/>
        <v>0</v>
      </c>
      <c r="AS35" s="50">
        <f t="shared" si="98"/>
        <v>0</v>
      </c>
      <c r="AT35" s="50">
        <f t="shared" si="98"/>
        <v>0</v>
      </c>
      <c r="AU35" s="50">
        <f t="shared" si="98"/>
        <v>0</v>
      </c>
      <c r="AV35" s="50">
        <f t="shared" si="98"/>
        <v>0</v>
      </c>
      <c r="AW35" s="50">
        <f t="shared" si="98"/>
        <v>0</v>
      </c>
      <c r="AX35" s="50">
        <f t="shared" si="98"/>
        <v>0</v>
      </c>
      <c r="AY35" s="50">
        <f t="shared" si="98"/>
        <v>0</v>
      </c>
      <c r="AZ35" s="50">
        <f t="shared" si="98"/>
        <v>0</v>
      </c>
      <c r="BA35" s="50">
        <f t="shared" si="98"/>
        <v>0</v>
      </c>
      <c r="BB35" s="50">
        <f t="shared" si="98"/>
        <v>0</v>
      </c>
      <c r="BC35" s="50">
        <f t="shared" si="98"/>
        <v>0</v>
      </c>
      <c r="BD35" s="50">
        <f t="shared" si="98"/>
        <v>0</v>
      </c>
      <c r="BE35" s="50">
        <f t="shared" si="98"/>
        <v>0</v>
      </c>
      <c r="BF35" s="50">
        <f t="shared" si="98"/>
        <v>0</v>
      </c>
      <c r="BG35" s="50">
        <f t="shared" si="98"/>
        <v>0</v>
      </c>
      <c r="BH35" s="50">
        <f t="shared" si="98"/>
        <v>0</v>
      </c>
      <c r="BI35" s="50">
        <f t="shared" si="98"/>
        <v>0</v>
      </c>
      <c r="BJ35" s="50">
        <f t="shared" si="98"/>
        <v>0</v>
      </c>
      <c r="BK35" s="50">
        <f t="shared" si="98"/>
        <v>0</v>
      </c>
      <c r="BL35" s="50">
        <f t="shared" si="98"/>
        <v>0</v>
      </c>
      <c r="BM35" s="50">
        <f t="shared" si="98"/>
        <v>0</v>
      </c>
      <c r="BN35" s="50">
        <f t="shared" si="98"/>
        <v>0</v>
      </c>
      <c r="BO35" s="50">
        <f t="shared" si="98"/>
        <v>0</v>
      </c>
      <c r="BP35" s="50">
        <f t="shared" si="98"/>
        <v>0</v>
      </c>
      <c r="BQ35" s="50">
        <f t="shared" si="98"/>
        <v>0</v>
      </c>
      <c r="BR35" s="50">
        <f t="shared" si="98"/>
        <v>0</v>
      </c>
      <c r="BS35" s="50">
        <f t="shared" si="98"/>
        <v>0</v>
      </c>
      <c r="BT35" s="50">
        <f t="shared" si="98"/>
        <v>0</v>
      </c>
      <c r="BU35" s="50">
        <f t="shared" si="98"/>
        <v>0</v>
      </c>
      <c r="BV35" s="50">
        <f t="shared" si="98"/>
        <v>0</v>
      </c>
      <c r="BW35" s="50">
        <f t="shared" si="98"/>
        <v>0</v>
      </c>
      <c r="BX35" s="50">
        <f t="shared" si="98"/>
        <v>0</v>
      </c>
      <c r="BY35" s="50">
        <f t="shared" si="98"/>
        <v>0</v>
      </c>
      <c r="BZ35" s="50">
        <f t="shared" si="98"/>
        <v>0</v>
      </c>
      <c r="CA35" s="50">
        <f t="shared" si="98"/>
        <v>0</v>
      </c>
      <c r="CB35" s="50">
        <f t="shared" si="98"/>
        <v>0</v>
      </c>
      <c r="CC35" s="50">
        <f t="shared" si="98"/>
        <v>0</v>
      </c>
      <c r="CD35" s="50">
        <f t="shared" si="98"/>
        <v>0</v>
      </c>
      <c r="CE35" s="50">
        <f t="shared" si="98"/>
        <v>0</v>
      </c>
      <c r="CF35" s="50">
        <f t="shared" si="98"/>
        <v>0</v>
      </c>
      <c r="CG35" s="50">
        <f t="shared" si="98"/>
        <v>0</v>
      </c>
      <c r="CH35" s="50">
        <f t="shared" si="98"/>
        <v>0</v>
      </c>
      <c r="CI35" s="50">
        <f t="shared" si="98"/>
        <v>0</v>
      </c>
      <c r="CJ35" s="50">
        <f t="shared" si="98"/>
        <v>0</v>
      </c>
      <c r="CK35" s="50">
        <f t="shared" ref="CK35:CT35" si="99">CK28-CK30</f>
        <v>0</v>
      </c>
      <c r="CL35" s="50">
        <f t="shared" si="99"/>
        <v>0</v>
      </c>
      <c r="CM35" s="50">
        <f t="shared" si="99"/>
        <v>0</v>
      </c>
      <c r="CN35" s="50">
        <f t="shared" si="99"/>
        <v>0</v>
      </c>
      <c r="CO35" s="50">
        <f t="shared" si="99"/>
        <v>0</v>
      </c>
      <c r="CP35" s="50">
        <f t="shared" si="99"/>
        <v>0</v>
      </c>
      <c r="CQ35" s="50">
        <f t="shared" si="99"/>
        <v>0</v>
      </c>
      <c r="CR35" s="50">
        <f t="shared" si="99"/>
        <v>0</v>
      </c>
      <c r="CS35" s="50">
        <f t="shared" si="99"/>
        <v>0</v>
      </c>
      <c r="CT35" s="50">
        <f t="shared" si="99"/>
        <v>0</v>
      </c>
      <c r="CU35" s="50">
        <f t="shared" ref="CU35:FF35" si="100">CU28-CU30</f>
        <v>0</v>
      </c>
      <c r="CV35" s="50">
        <f t="shared" si="100"/>
        <v>0</v>
      </c>
      <c r="CW35" s="50">
        <f t="shared" si="100"/>
        <v>0</v>
      </c>
      <c r="CX35" s="50">
        <f t="shared" si="100"/>
        <v>0</v>
      </c>
      <c r="CY35" s="50">
        <f t="shared" si="100"/>
        <v>0</v>
      </c>
      <c r="CZ35" s="50">
        <f t="shared" si="100"/>
        <v>0</v>
      </c>
      <c r="DA35" s="50">
        <f t="shared" si="100"/>
        <v>0</v>
      </c>
      <c r="DB35" s="50">
        <f t="shared" si="100"/>
        <v>0</v>
      </c>
      <c r="DC35" s="50">
        <f t="shared" si="100"/>
        <v>0</v>
      </c>
      <c r="DD35" s="50">
        <f t="shared" si="100"/>
        <v>0</v>
      </c>
      <c r="DE35" s="50">
        <f t="shared" si="100"/>
        <v>0</v>
      </c>
      <c r="DF35" s="50">
        <f t="shared" si="100"/>
        <v>0</v>
      </c>
      <c r="DG35" s="50">
        <f t="shared" si="100"/>
        <v>0</v>
      </c>
      <c r="DH35" s="50">
        <f t="shared" si="100"/>
        <v>0</v>
      </c>
      <c r="DI35" s="50">
        <f t="shared" si="100"/>
        <v>0</v>
      </c>
      <c r="DJ35" s="50">
        <f t="shared" si="100"/>
        <v>0</v>
      </c>
      <c r="DK35" s="50">
        <f t="shared" si="100"/>
        <v>0</v>
      </c>
      <c r="DL35" s="50">
        <f t="shared" si="100"/>
        <v>0</v>
      </c>
      <c r="DM35" s="50">
        <f t="shared" si="100"/>
        <v>0</v>
      </c>
      <c r="DN35" s="50">
        <f t="shared" si="100"/>
        <v>0</v>
      </c>
      <c r="DO35" s="50">
        <f t="shared" si="100"/>
        <v>0</v>
      </c>
      <c r="DP35" s="50">
        <f t="shared" si="100"/>
        <v>0</v>
      </c>
      <c r="DQ35" s="50">
        <f t="shared" si="100"/>
        <v>0</v>
      </c>
      <c r="DR35" s="50">
        <f t="shared" si="100"/>
        <v>0</v>
      </c>
      <c r="DS35" s="50">
        <f t="shared" si="100"/>
        <v>0</v>
      </c>
      <c r="DT35" s="50">
        <f t="shared" si="100"/>
        <v>0</v>
      </c>
      <c r="DU35" s="50">
        <f t="shared" si="100"/>
        <v>0</v>
      </c>
      <c r="DV35" s="50">
        <f t="shared" si="100"/>
        <v>0</v>
      </c>
      <c r="DW35" s="50">
        <f t="shared" si="100"/>
        <v>0</v>
      </c>
      <c r="DX35" s="50">
        <f t="shared" si="100"/>
        <v>0</v>
      </c>
      <c r="DY35" s="50">
        <f t="shared" si="100"/>
        <v>0</v>
      </c>
      <c r="DZ35" s="50">
        <f t="shared" si="100"/>
        <v>0</v>
      </c>
      <c r="EA35" s="50">
        <f t="shared" si="100"/>
        <v>0</v>
      </c>
      <c r="EB35" s="50">
        <f t="shared" si="100"/>
        <v>0</v>
      </c>
      <c r="EC35" s="50">
        <f t="shared" si="100"/>
        <v>0</v>
      </c>
      <c r="ED35" s="50">
        <f t="shared" si="100"/>
        <v>0</v>
      </c>
      <c r="EE35" s="50">
        <f t="shared" si="100"/>
        <v>0</v>
      </c>
      <c r="EF35" s="50">
        <f t="shared" si="100"/>
        <v>0</v>
      </c>
      <c r="EG35" s="50">
        <f t="shared" si="100"/>
        <v>0</v>
      </c>
      <c r="EH35" s="50">
        <f t="shared" si="100"/>
        <v>0</v>
      </c>
      <c r="EI35" s="50">
        <f t="shared" si="100"/>
        <v>0</v>
      </c>
      <c r="EJ35" s="50">
        <f t="shared" si="100"/>
        <v>0</v>
      </c>
      <c r="EK35" s="50">
        <f t="shared" si="100"/>
        <v>0</v>
      </c>
      <c r="EL35" s="50">
        <f t="shared" si="100"/>
        <v>0</v>
      </c>
      <c r="EM35" s="50">
        <f t="shared" si="100"/>
        <v>0</v>
      </c>
      <c r="EN35" s="50">
        <f t="shared" si="100"/>
        <v>0</v>
      </c>
      <c r="EO35" s="50">
        <f t="shared" si="100"/>
        <v>0</v>
      </c>
      <c r="EP35" s="50">
        <f t="shared" si="100"/>
        <v>0</v>
      </c>
      <c r="EQ35" s="50">
        <f t="shared" si="100"/>
        <v>0</v>
      </c>
      <c r="ER35" s="50">
        <f t="shared" si="100"/>
        <v>0</v>
      </c>
      <c r="ES35" s="50">
        <f t="shared" si="100"/>
        <v>0</v>
      </c>
      <c r="ET35" s="50">
        <f t="shared" si="100"/>
        <v>0</v>
      </c>
      <c r="EU35" s="50">
        <f t="shared" si="100"/>
        <v>0</v>
      </c>
      <c r="EV35" s="50">
        <f t="shared" si="100"/>
        <v>0</v>
      </c>
      <c r="EW35" s="50">
        <f t="shared" si="100"/>
        <v>0</v>
      </c>
      <c r="EX35" s="50">
        <f t="shared" si="100"/>
        <v>0</v>
      </c>
      <c r="EY35" s="50">
        <f t="shared" si="100"/>
        <v>0</v>
      </c>
      <c r="EZ35" s="50">
        <f t="shared" si="100"/>
        <v>0</v>
      </c>
      <c r="FA35" s="50">
        <f t="shared" si="100"/>
        <v>0</v>
      </c>
      <c r="FB35" s="50">
        <f t="shared" si="100"/>
        <v>0</v>
      </c>
      <c r="FC35" s="50">
        <f t="shared" si="100"/>
        <v>0</v>
      </c>
      <c r="FD35" s="50">
        <f t="shared" si="100"/>
        <v>0</v>
      </c>
      <c r="FE35" s="50">
        <f t="shared" si="100"/>
        <v>0</v>
      </c>
      <c r="FF35" s="50">
        <f t="shared" si="100"/>
        <v>0</v>
      </c>
      <c r="FG35" s="50">
        <f t="shared" ref="FG35:GA35" si="101">FG28-FG30</f>
        <v>0</v>
      </c>
      <c r="FH35" s="50">
        <f t="shared" si="101"/>
        <v>0</v>
      </c>
      <c r="FI35" s="50">
        <f t="shared" si="101"/>
        <v>0</v>
      </c>
      <c r="FJ35" s="50">
        <f t="shared" si="101"/>
        <v>0</v>
      </c>
      <c r="FK35" s="50">
        <f t="shared" si="101"/>
        <v>0</v>
      </c>
      <c r="FL35" s="50">
        <f t="shared" si="101"/>
        <v>0</v>
      </c>
      <c r="FM35" s="50">
        <f t="shared" si="101"/>
        <v>0</v>
      </c>
      <c r="FN35" s="50">
        <f t="shared" si="101"/>
        <v>0</v>
      </c>
      <c r="FO35" s="50">
        <f t="shared" si="101"/>
        <v>0</v>
      </c>
      <c r="FP35" s="50">
        <f t="shared" si="101"/>
        <v>0</v>
      </c>
      <c r="FQ35" s="50">
        <f t="shared" si="101"/>
        <v>0</v>
      </c>
      <c r="FR35" s="50">
        <f t="shared" si="101"/>
        <v>0</v>
      </c>
      <c r="FS35" s="50">
        <f t="shared" si="101"/>
        <v>0</v>
      </c>
      <c r="FT35" s="50">
        <f t="shared" si="101"/>
        <v>0</v>
      </c>
      <c r="FU35" s="50">
        <f t="shared" si="101"/>
        <v>0</v>
      </c>
      <c r="FV35" s="50">
        <f t="shared" si="101"/>
        <v>0</v>
      </c>
      <c r="FW35" s="50">
        <f t="shared" si="101"/>
        <v>0</v>
      </c>
      <c r="FX35" s="50">
        <f t="shared" si="101"/>
        <v>0</v>
      </c>
      <c r="FY35" s="50">
        <f t="shared" si="101"/>
        <v>0</v>
      </c>
      <c r="FZ35" s="50">
        <f t="shared" si="101"/>
        <v>0</v>
      </c>
      <c r="GA35" s="50">
        <f t="shared" si="101"/>
        <v>0</v>
      </c>
    </row>
    <row r="36" spans="1:183">
      <c r="A36" s="1276" t="s">
        <v>461</v>
      </c>
      <c r="B36" s="1283"/>
      <c r="C36" s="50">
        <f>C27-C29</f>
        <v>-0.14000000000001478</v>
      </c>
      <c r="D36" s="50">
        <f t="shared" ref="D36:L36" si="102">D27-D29</f>
        <v>-0.25999999999999091</v>
      </c>
      <c r="E36" s="50">
        <f t="shared" si="102"/>
        <v>-0.28999999999999204</v>
      </c>
      <c r="F36" s="50">
        <f t="shared" si="102"/>
        <v>-0.20999999999997954</v>
      </c>
      <c r="G36" s="50">
        <f t="shared" si="102"/>
        <v>-0.26000000000001933</v>
      </c>
      <c r="H36" s="50">
        <f t="shared" si="102"/>
        <v>-0.12000000000000455</v>
      </c>
      <c r="I36" s="50">
        <f t="shared" si="102"/>
        <v>-0.12999999999999545</v>
      </c>
      <c r="J36" s="50">
        <f t="shared" si="102"/>
        <v>-0.11000000000001364</v>
      </c>
      <c r="K36" s="50">
        <f t="shared" si="102"/>
        <v>-0.28000000000000114</v>
      </c>
      <c r="L36" s="50">
        <f t="shared" si="102"/>
        <v>-0.11000000000001364</v>
      </c>
      <c r="M36" s="50"/>
      <c r="N36" s="50">
        <f t="shared" ref="N36:Y36" si="103">N27-N29</f>
        <v>0</v>
      </c>
      <c r="O36" s="50">
        <f t="shared" si="103"/>
        <v>0</v>
      </c>
      <c r="P36" s="50">
        <f t="shared" si="103"/>
        <v>0</v>
      </c>
      <c r="Q36" s="50">
        <f t="shared" si="103"/>
        <v>0</v>
      </c>
      <c r="R36" s="50">
        <f t="shared" si="103"/>
        <v>0</v>
      </c>
      <c r="S36" s="50">
        <f t="shared" si="103"/>
        <v>0</v>
      </c>
      <c r="T36" s="50">
        <f t="shared" si="103"/>
        <v>0</v>
      </c>
      <c r="U36" s="50">
        <f t="shared" si="103"/>
        <v>0</v>
      </c>
      <c r="V36" s="50">
        <f t="shared" si="103"/>
        <v>0</v>
      </c>
      <c r="W36" s="50">
        <f t="shared" si="103"/>
        <v>0</v>
      </c>
      <c r="X36" s="50">
        <f t="shared" si="103"/>
        <v>0</v>
      </c>
      <c r="Y36" s="50">
        <f t="shared" si="103"/>
        <v>0</v>
      </c>
      <c r="Z36" s="50">
        <f t="shared" ref="Z36:CK36" si="104">Z27-Z29</f>
        <v>0</v>
      </c>
      <c r="AA36" s="50">
        <f t="shared" si="104"/>
        <v>0</v>
      </c>
      <c r="AB36" s="50">
        <f t="shared" si="104"/>
        <v>0</v>
      </c>
      <c r="AC36" s="50">
        <f t="shared" si="104"/>
        <v>0</v>
      </c>
      <c r="AD36" s="50">
        <f t="shared" si="104"/>
        <v>0</v>
      </c>
      <c r="AE36" s="50">
        <f t="shared" si="104"/>
        <v>0</v>
      </c>
      <c r="AF36" s="50">
        <f t="shared" si="104"/>
        <v>0</v>
      </c>
      <c r="AG36" s="50">
        <f t="shared" si="104"/>
        <v>0</v>
      </c>
      <c r="AH36" s="50">
        <f t="shared" si="104"/>
        <v>0</v>
      </c>
      <c r="AI36" s="50">
        <f t="shared" si="104"/>
        <v>0</v>
      </c>
      <c r="AJ36" s="50">
        <f t="shared" si="104"/>
        <v>0</v>
      </c>
      <c r="AK36" s="50">
        <f t="shared" si="104"/>
        <v>0</v>
      </c>
      <c r="AL36" s="50">
        <f t="shared" si="104"/>
        <v>0</v>
      </c>
      <c r="AM36" s="50">
        <f t="shared" si="104"/>
        <v>0</v>
      </c>
      <c r="AN36" s="50">
        <f t="shared" si="104"/>
        <v>0</v>
      </c>
      <c r="AO36" s="50">
        <f t="shared" si="104"/>
        <v>0</v>
      </c>
      <c r="AP36" s="50">
        <f t="shared" si="104"/>
        <v>0</v>
      </c>
      <c r="AQ36" s="50">
        <f t="shared" si="104"/>
        <v>0</v>
      </c>
      <c r="AR36" s="50">
        <f t="shared" si="104"/>
        <v>0</v>
      </c>
      <c r="AS36" s="50">
        <f t="shared" si="104"/>
        <v>0</v>
      </c>
      <c r="AT36" s="50">
        <f t="shared" si="104"/>
        <v>0</v>
      </c>
      <c r="AU36" s="50">
        <f t="shared" si="104"/>
        <v>0</v>
      </c>
      <c r="AV36" s="50">
        <f t="shared" si="104"/>
        <v>0</v>
      </c>
      <c r="AW36" s="50">
        <f t="shared" si="104"/>
        <v>0</v>
      </c>
      <c r="AX36" s="50">
        <f t="shared" si="104"/>
        <v>0</v>
      </c>
      <c r="AY36" s="50">
        <f t="shared" si="104"/>
        <v>0</v>
      </c>
      <c r="AZ36" s="50">
        <f t="shared" si="104"/>
        <v>0</v>
      </c>
      <c r="BA36" s="50">
        <f t="shared" si="104"/>
        <v>0</v>
      </c>
      <c r="BB36" s="50">
        <f t="shared" si="104"/>
        <v>0</v>
      </c>
      <c r="BC36" s="50">
        <f t="shared" si="104"/>
        <v>0</v>
      </c>
      <c r="BD36" s="50">
        <f t="shared" si="104"/>
        <v>0</v>
      </c>
      <c r="BE36" s="50">
        <f t="shared" si="104"/>
        <v>0</v>
      </c>
      <c r="BF36" s="50">
        <f t="shared" si="104"/>
        <v>0</v>
      </c>
      <c r="BG36" s="50">
        <f t="shared" si="104"/>
        <v>0</v>
      </c>
      <c r="BH36" s="50">
        <f t="shared" si="104"/>
        <v>0</v>
      </c>
      <c r="BI36" s="50">
        <f t="shared" si="104"/>
        <v>0</v>
      </c>
      <c r="BJ36" s="50">
        <f t="shared" si="104"/>
        <v>0</v>
      </c>
      <c r="BK36" s="50">
        <f t="shared" si="104"/>
        <v>0</v>
      </c>
      <c r="BL36" s="50">
        <f t="shared" si="104"/>
        <v>0</v>
      </c>
      <c r="BM36" s="50">
        <f t="shared" si="104"/>
        <v>0</v>
      </c>
      <c r="BN36" s="50">
        <f t="shared" si="104"/>
        <v>0</v>
      </c>
      <c r="BO36" s="50">
        <f t="shared" si="104"/>
        <v>0</v>
      </c>
      <c r="BP36" s="50">
        <f t="shared" si="104"/>
        <v>0</v>
      </c>
      <c r="BQ36" s="50">
        <f t="shared" si="104"/>
        <v>0</v>
      </c>
      <c r="BR36" s="50">
        <f t="shared" si="104"/>
        <v>0</v>
      </c>
      <c r="BS36" s="50">
        <f t="shared" si="104"/>
        <v>0</v>
      </c>
      <c r="BT36" s="50">
        <f t="shared" si="104"/>
        <v>0</v>
      </c>
      <c r="BU36" s="50">
        <f t="shared" si="104"/>
        <v>0</v>
      </c>
      <c r="BV36" s="50">
        <f t="shared" si="104"/>
        <v>0</v>
      </c>
      <c r="BW36" s="50">
        <f t="shared" si="104"/>
        <v>0</v>
      </c>
      <c r="BX36" s="50">
        <f t="shared" si="104"/>
        <v>0</v>
      </c>
      <c r="BY36" s="50">
        <f t="shared" si="104"/>
        <v>0</v>
      </c>
      <c r="BZ36" s="50">
        <f t="shared" si="104"/>
        <v>0</v>
      </c>
      <c r="CA36" s="50">
        <f t="shared" si="104"/>
        <v>0</v>
      </c>
      <c r="CB36" s="50">
        <f t="shared" si="104"/>
        <v>0</v>
      </c>
      <c r="CC36" s="50">
        <f t="shared" si="104"/>
        <v>0</v>
      </c>
      <c r="CD36" s="50">
        <f t="shared" si="104"/>
        <v>0</v>
      </c>
      <c r="CE36" s="50">
        <f t="shared" si="104"/>
        <v>0</v>
      </c>
      <c r="CF36" s="50">
        <f t="shared" si="104"/>
        <v>0</v>
      </c>
      <c r="CG36" s="50">
        <f t="shared" si="104"/>
        <v>0</v>
      </c>
      <c r="CH36" s="50">
        <f t="shared" si="104"/>
        <v>0</v>
      </c>
      <c r="CI36" s="50">
        <f t="shared" si="104"/>
        <v>0</v>
      </c>
      <c r="CJ36" s="50">
        <f t="shared" si="104"/>
        <v>0</v>
      </c>
      <c r="CK36" s="50">
        <f t="shared" si="104"/>
        <v>0</v>
      </c>
      <c r="CL36" s="50">
        <f t="shared" ref="CL36:CT36" si="105">CL27-CL29</f>
        <v>0</v>
      </c>
      <c r="CM36" s="50">
        <f t="shared" si="105"/>
        <v>0</v>
      </c>
      <c r="CN36" s="50">
        <f t="shared" si="105"/>
        <v>0</v>
      </c>
      <c r="CO36" s="50">
        <f t="shared" si="105"/>
        <v>0</v>
      </c>
      <c r="CP36" s="50">
        <f t="shared" si="105"/>
        <v>0</v>
      </c>
      <c r="CQ36" s="50">
        <f t="shared" si="105"/>
        <v>0</v>
      </c>
      <c r="CR36" s="50">
        <f t="shared" si="105"/>
        <v>0</v>
      </c>
      <c r="CS36" s="50">
        <f t="shared" si="105"/>
        <v>0</v>
      </c>
      <c r="CT36" s="50">
        <f t="shared" si="105"/>
        <v>0</v>
      </c>
      <c r="CU36" s="50">
        <f t="shared" ref="CU36:FF36" si="106">CU27-CU29</f>
        <v>0</v>
      </c>
      <c r="CV36" s="50">
        <f t="shared" si="106"/>
        <v>0</v>
      </c>
      <c r="CW36" s="50">
        <f t="shared" si="106"/>
        <v>0</v>
      </c>
      <c r="CX36" s="50">
        <f t="shared" si="106"/>
        <v>0</v>
      </c>
      <c r="CY36" s="50">
        <f t="shared" si="106"/>
        <v>0</v>
      </c>
      <c r="CZ36" s="50">
        <f t="shared" si="106"/>
        <v>0</v>
      </c>
      <c r="DA36" s="50">
        <f t="shared" si="106"/>
        <v>0</v>
      </c>
      <c r="DB36" s="50">
        <f t="shared" si="106"/>
        <v>0</v>
      </c>
      <c r="DC36" s="50">
        <f t="shared" si="106"/>
        <v>0</v>
      </c>
      <c r="DD36" s="50">
        <f t="shared" si="106"/>
        <v>0</v>
      </c>
      <c r="DE36" s="50">
        <f t="shared" si="106"/>
        <v>0</v>
      </c>
      <c r="DF36" s="50">
        <f t="shared" si="106"/>
        <v>0</v>
      </c>
      <c r="DG36" s="50">
        <f t="shared" si="106"/>
        <v>0</v>
      </c>
      <c r="DH36" s="50">
        <f t="shared" si="106"/>
        <v>0</v>
      </c>
      <c r="DI36" s="50">
        <f t="shared" si="106"/>
        <v>0</v>
      </c>
      <c r="DJ36" s="50">
        <f t="shared" si="106"/>
        <v>0</v>
      </c>
      <c r="DK36" s="50">
        <f t="shared" si="106"/>
        <v>0</v>
      </c>
      <c r="DL36" s="50">
        <f t="shared" si="106"/>
        <v>0</v>
      </c>
      <c r="DM36" s="50">
        <f t="shared" si="106"/>
        <v>0</v>
      </c>
      <c r="DN36" s="50">
        <f t="shared" si="106"/>
        <v>0</v>
      </c>
      <c r="DO36" s="50">
        <f t="shared" si="106"/>
        <v>0</v>
      </c>
      <c r="DP36" s="50">
        <f t="shared" si="106"/>
        <v>0</v>
      </c>
      <c r="DQ36" s="50">
        <f t="shared" si="106"/>
        <v>0</v>
      </c>
      <c r="DR36" s="50">
        <f t="shared" si="106"/>
        <v>0</v>
      </c>
      <c r="DS36" s="50">
        <f t="shared" si="106"/>
        <v>0</v>
      </c>
      <c r="DT36" s="50">
        <f t="shared" si="106"/>
        <v>0</v>
      </c>
      <c r="DU36" s="50">
        <f t="shared" si="106"/>
        <v>0</v>
      </c>
      <c r="DV36" s="50">
        <f t="shared" si="106"/>
        <v>0</v>
      </c>
      <c r="DW36" s="50">
        <f t="shared" si="106"/>
        <v>0</v>
      </c>
      <c r="DX36" s="50">
        <f t="shared" si="106"/>
        <v>0</v>
      </c>
      <c r="DY36" s="50">
        <f t="shared" si="106"/>
        <v>0</v>
      </c>
      <c r="DZ36" s="50">
        <f t="shared" si="106"/>
        <v>0</v>
      </c>
      <c r="EA36" s="50">
        <f t="shared" si="106"/>
        <v>0</v>
      </c>
      <c r="EB36" s="50">
        <f t="shared" si="106"/>
        <v>0</v>
      </c>
      <c r="EC36" s="50">
        <f t="shared" si="106"/>
        <v>0</v>
      </c>
      <c r="ED36" s="50">
        <f t="shared" si="106"/>
        <v>0</v>
      </c>
      <c r="EE36" s="50">
        <f t="shared" si="106"/>
        <v>0</v>
      </c>
      <c r="EF36" s="50">
        <f t="shared" si="106"/>
        <v>0</v>
      </c>
      <c r="EG36" s="50">
        <f t="shared" si="106"/>
        <v>0</v>
      </c>
      <c r="EH36" s="50">
        <f t="shared" si="106"/>
        <v>0</v>
      </c>
      <c r="EI36" s="50">
        <f t="shared" si="106"/>
        <v>0</v>
      </c>
      <c r="EJ36" s="50">
        <f t="shared" si="106"/>
        <v>0</v>
      </c>
      <c r="EK36" s="50">
        <f t="shared" si="106"/>
        <v>0</v>
      </c>
      <c r="EL36" s="50">
        <f t="shared" si="106"/>
        <v>0</v>
      </c>
      <c r="EM36" s="50">
        <f t="shared" si="106"/>
        <v>0</v>
      </c>
      <c r="EN36" s="50">
        <f t="shared" si="106"/>
        <v>0</v>
      </c>
      <c r="EO36" s="50">
        <f t="shared" si="106"/>
        <v>0</v>
      </c>
      <c r="EP36" s="50">
        <f t="shared" si="106"/>
        <v>0</v>
      </c>
      <c r="EQ36" s="50">
        <f t="shared" si="106"/>
        <v>0</v>
      </c>
      <c r="ER36" s="50">
        <f t="shared" si="106"/>
        <v>0</v>
      </c>
      <c r="ES36" s="50">
        <f t="shared" si="106"/>
        <v>0</v>
      </c>
      <c r="ET36" s="50">
        <f t="shared" si="106"/>
        <v>0</v>
      </c>
      <c r="EU36" s="50">
        <f t="shared" si="106"/>
        <v>0</v>
      </c>
      <c r="EV36" s="50">
        <f t="shared" si="106"/>
        <v>0</v>
      </c>
      <c r="EW36" s="50">
        <f t="shared" si="106"/>
        <v>0</v>
      </c>
      <c r="EX36" s="50">
        <f t="shared" si="106"/>
        <v>0</v>
      </c>
      <c r="EY36" s="50">
        <f t="shared" si="106"/>
        <v>0</v>
      </c>
      <c r="EZ36" s="50">
        <f t="shared" si="106"/>
        <v>0</v>
      </c>
      <c r="FA36" s="50">
        <f t="shared" si="106"/>
        <v>0</v>
      </c>
      <c r="FB36" s="50">
        <f t="shared" si="106"/>
        <v>0</v>
      </c>
      <c r="FC36" s="50">
        <f t="shared" si="106"/>
        <v>0</v>
      </c>
      <c r="FD36" s="50">
        <f t="shared" si="106"/>
        <v>0</v>
      </c>
      <c r="FE36" s="50">
        <f t="shared" si="106"/>
        <v>0</v>
      </c>
      <c r="FF36" s="50">
        <f t="shared" si="106"/>
        <v>0</v>
      </c>
      <c r="FG36" s="50">
        <f t="shared" ref="FG36:GA36" si="107">FG27-FG29</f>
        <v>0</v>
      </c>
      <c r="FH36" s="50">
        <f t="shared" si="107"/>
        <v>0</v>
      </c>
      <c r="FI36" s="50">
        <f t="shared" si="107"/>
        <v>0</v>
      </c>
      <c r="FJ36" s="50">
        <f t="shared" si="107"/>
        <v>0</v>
      </c>
      <c r="FK36" s="50">
        <f t="shared" si="107"/>
        <v>0</v>
      </c>
      <c r="FL36" s="50">
        <f t="shared" si="107"/>
        <v>0</v>
      </c>
      <c r="FM36" s="50">
        <f t="shared" si="107"/>
        <v>0</v>
      </c>
      <c r="FN36" s="50">
        <f t="shared" si="107"/>
        <v>0</v>
      </c>
      <c r="FO36" s="50">
        <f t="shared" si="107"/>
        <v>0</v>
      </c>
      <c r="FP36" s="50">
        <f t="shared" si="107"/>
        <v>0</v>
      </c>
      <c r="FQ36" s="50">
        <f t="shared" si="107"/>
        <v>0</v>
      </c>
      <c r="FR36" s="50">
        <f t="shared" si="107"/>
        <v>0</v>
      </c>
      <c r="FS36" s="50">
        <f t="shared" si="107"/>
        <v>0</v>
      </c>
      <c r="FT36" s="50">
        <f t="shared" si="107"/>
        <v>0</v>
      </c>
      <c r="FU36" s="50">
        <f t="shared" si="107"/>
        <v>0</v>
      </c>
      <c r="FV36" s="50">
        <f t="shared" si="107"/>
        <v>0</v>
      </c>
      <c r="FW36" s="50">
        <f t="shared" si="107"/>
        <v>0</v>
      </c>
      <c r="FX36" s="50">
        <f t="shared" si="107"/>
        <v>0</v>
      </c>
      <c r="FY36" s="50">
        <f t="shared" si="107"/>
        <v>0</v>
      </c>
      <c r="FZ36" s="50">
        <f t="shared" si="107"/>
        <v>0</v>
      </c>
      <c r="GA36" s="50">
        <f t="shared" si="107"/>
        <v>0</v>
      </c>
    </row>
    <row r="37" spans="1:183" s="475" customFormat="1">
      <c r="A37" s="1288" t="s">
        <v>585</v>
      </c>
      <c r="B37" s="1289"/>
      <c r="C37" s="474">
        <f>C31-C34</f>
        <v>-1.460000000000008</v>
      </c>
      <c r="D37" s="474">
        <f t="shared" ref="D37:L37" si="108">D31-D34</f>
        <v>-1.585000000000008</v>
      </c>
      <c r="E37" s="474">
        <f t="shared" si="108"/>
        <v>1.5799999999999841</v>
      </c>
      <c r="F37" s="474">
        <f t="shared" si="108"/>
        <v>0.39000000000001478</v>
      </c>
      <c r="G37" s="474">
        <f t="shared" si="108"/>
        <v>2.664999999999992</v>
      </c>
      <c r="H37" s="474">
        <f t="shared" si="108"/>
        <v>0.91500000000002046</v>
      </c>
      <c r="I37" s="474">
        <f t="shared" si="108"/>
        <v>4.3199999999999932</v>
      </c>
      <c r="J37" s="474">
        <f t="shared" si="108"/>
        <v>-3.0649999999999977</v>
      </c>
      <c r="K37" s="474">
        <f t="shared" si="108"/>
        <v>-1.1400000000000148</v>
      </c>
      <c r="L37" s="474">
        <f t="shared" si="108"/>
        <v>-2.7599999999999909</v>
      </c>
      <c r="M37" s="474"/>
      <c r="N37" s="474" t="e">
        <f t="shared" ref="N37:Y37" si="109">N31-N34</f>
        <v>#DIV/0!</v>
      </c>
      <c r="O37" s="474" t="e">
        <f t="shared" si="109"/>
        <v>#DIV/0!</v>
      </c>
      <c r="P37" s="474" t="e">
        <f t="shared" si="109"/>
        <v>#DIV/0!</v>
      </c>
      <c r="Q37" s="474" t="e">
        <f t="shared" si="109"/>
        <v>#DIV/0!</v>
      </c>
      <c r="R37" s="474" t="e">
        <f t="shared" si="109"/>
        <v>#DIV/0!</v>
      </c>
      <c r="S37" s="474" t="e">
        <f t="shared" si="109"/>
        <v>#DIV/0!</v>
      </c>
      <c r="T37" s="474" t="e">
        <f t="shared" si="109"/>
        <v>#DIV/0!</v>
      </c>
      <c r="U37" s="474" t="e">
        <f t="shared" si="109"/>
        <v>#DIV/0!</v>
      </c>
      <c r="V37" s="474" t="e">
        <f t="shared" si="109"/>
        <v>#DIV/0!</v>
      </c>
      <c r="W37" s="474" t="e">
        <f t="shared" si="109"/>
        <v>#DIV/0!</v>
      </c>
      <c r="X37" s="474" t="e">
        <f t="shared" si="109"/>
        <v>#DIV/0!</v>
      </c>
      <c r="Y37" s="474" t="e">
        <f t="shared" si="109"/>
        <v>#DIV/0!</v>
      </c>
      <c r="Z37" s="474" t="e">
        <f t="shared" ref="Z37:CK37" si="110">Z31-Z34</f>
        <v>#DIV/0!</v>
      </c>
      <c r="AA37" s="474" t="e">
        <f t="shared" si="110"/>
        <v>#DIV/0!</v>
      </c>
      <c r="AB37" s="474" t="e">
        <f t="shared" si="110"/>
        <v>#DIV/0!</v>
      </c>
      <c r="AC37" s="474" t="e">
        <f t="shared" si="110"/>
        <v>#DIV/0!</v>
      </c>
      <c r="AD37" s="474" t="e">
        <f t="shared" si="110"/>
        <v>#DIV/0!</v>
      </c>
      <c r="AE37" s="474" t="e">
        <f t="shared" si="110"/>
        <v>#DIV/0!</v>
      </c>
      <c r="AF37" s="474" t="e">
        <f t="shared" si="110"/>
        <v>#DIV/0!</v>
      </c>
      <c r="AG37" s="474" t="e">
        <f t="shared" si="110"/>
        <v>#DIV/0!</v>
      </c>
      <c r="AH37" s="474" t="e">
        <f t="shared" si="110"/>
        <v>#DIV/0!</v>
      </c>
      <c r="AI37" s="474" t="e">
        <f t="shared" si="110"/>
        <v>#DIV/0!</v>
      </c>
      <c r="AJ37" s="474" t="e">
        <f t="shared" si="110"/>
        <v>#DIV/0!</v>
      </c>
      <c r="AK37" s="474" t="e">
        <f t="shared" si="110"/>
        <v>#DIV/0!</v>
      </c>
      <c r="AL37" s="474" t="e">
        <f t="shared" si="110"/>
        <v>#DIV/0!</v>
      </c>
      <c r="AM37" s="474" t="e">
        <f t="shared" si="110"/>
        <v>#DIV/0!</v>
      </c>
      <c r="AN37" s="474" t="e">
        <f t="shared" si="110"/>
        <v>#DIV/0!</v>
      </c>
      <c r="AO37" s="474" t="e">
        <f t="shared" si="110"/>
        <v>#DIV/0!</v>
      </c>
      <c r="AP37" s="474" t="e">
        <f t="shared" si="110"/>
        <v>#DIV/0!</v>
      </c>
      <c r="AQ37" s="474" t="e">
        <f t="shared" si="110"/>
        <v>#DIV/0!</v>
      </c>
      <c r="AR37" s="474" t="e">
        <f t="shared" si="110"/>
        <v>#DIV/0!</v>
      </c>
      <c r="AS37" s="474" t="e">
        <f t="shared" si="110"/>
        <v>#DIV/0!</v>
      </c>
      <c r="AT37" s="474" t="e">
        <f t="shared" si="110"/>
        <v>#DIV/0!</v>
      </c>
      <c r="AU37" s="474" t="e">
        <f t="shared" si="110"/>
        <v>#DIV/0!</v>
      </c>
      <c r="AV37" s="474" t="e">
        <f t="shared" si="110"/>
        <v>#DIV/0!</v>
      </c>
      <c r="AW37" s="474" t="e">
        <f t="shared" si="110"/>
        <v>#DIV/0!</v>
      </c>
      <c r="AX37" s="474" t="e">
        <f t="shared" si="110"/>
        <v>#DIV/0!</v>
      </c>
      <c r="AY37" s="474" t="e">
        <f t="shared" si="110"/>
        <v>#DIV/0!</v>
      </c>
      <c r="AZ37" s="474" t="e">
        <f t="shared" si="110"/>
        <v>#DIV/0!</v>
      </c>
      <c r="BA37" s="474" t="e">
        <f t="shared" si="110"/>
        <v>#DIV/0!</v>
      </c>
      <c r="BB37" s="474" t="e">
        <f t="shared" si="110"/>
        <v>#DIV/0!</v>
      </c>
      <c r="BC37" s="474" t="e">
        <f t="shared" si="110"/>
        <v>#DIV/0!</v>
      </c>
      <c r="BD37" s="474" t="e">
        <f t="shared" si="110"/>
        <v>#DIV/0!</v>
      </c>
      <c r="BE37" s="474" t="e">
        <f t="shared" si="110"/>
        <v>#DIV/0!</v>
      </c>
      <c r="BF37" s="474" t="e">
        <f t="shared" si="110"/>
        <v>#DIV/0!</v>
      </c>
      <c r="BG37" s="474" t="e">
        <f t="shared" si="110"/>
        <v>#DIV/0!</v>
      </c>
      <c r="BH37" s="474" t="e">
        <f t="shared" si="110"/>
        <v>#DIV/0!</v>
      </c>
      <c r="BI37" s="474" t="e">
        <f t="shared" si="110"/>
        <v>#DIV/0!</v>
      </c>
      <c r="BJ37" s="474" t="e">
        <f t="shared" si="110"/>
        <v>#DIV/0!</v>
      </c>
      <c r="BK37" s="474" t="e">
        <f t="shared" si="110"/>
        <v>#DIV/0!</v>
      </c>
      <c r="BL37" s="474" t="e">
        <f t="shared" si="110"/>
        <v>#DIV/0!</v>
      </c>
      <c r="BM37" s="474" t="e">
        <f t="shared" si="110"/>
        <v>#DIV/0!</v>
      </c>
      <c r="BN37" s="474" t="e">
        <f t="shared" si="110"/>
        <v>#DIV/0!</v>
      </c>
      <c r="BO37" s="474" t="e">
        <f t="shared" si="110"/>
        <v>#DIV/0!</v>
      </c>
      <c r="BP37" s="474" t="e">
        <f t="shared" si="110"/>
        <v>#DIV/0!</v>
      </c>
      <c r="BQ37" s="474" t="e">
        <f t="shared" si="110"/>
        <v>#DIV/0!</v>
      </c>
      <c r="BR37" s="474" t="e">
        <f t="shared" si="110"/>
        <v>#DIV/0!</v>
      </c>
      <c r="BS37" s="474" t="e">
        <f t="shared" si="110"/>
        <v>#DIV/0!</v>
      </c>
      <c r="BT37" s="474" t="e">
        <f t="shared" si="110"/>
        <v>#DIV/0!</v>
      </c>
      <c r="BU37" s="474" t="e">
        <f t="shared" si="110"/>
        <v>#DIV/0!</v>
      </c>
      <c r="BV37" s="474" t="e">
        <f t="shared" si="110"/>
        <v>#DIV/0!</v>
      </c>
      <c r="BW37" s="474" t="e">
        <f t="shared" si="110"/>
        <v>#DIV/0!</v>
      </c>
      <c r="BX37" s="474" t="e">
        <f t="shared" si="110"/>
        <v>#DIV/0!</v>
      </c>
      <c r="BY37" s="474" t="e">
        <f t="shared" si="110"/>
        <v>#DIV/0!</v>
      </c>
      <c r="BZ37" s="474" t="e">
        <f t="shared" si="110"/>
        <v>#DIV/0!</v>
      </c>
      <c r="CA37" s="474" t="e">
        <f t="shared" si="110"/>
        <v>#DIV/0!</v>
      </c>
      <c r="CB37" s="474" t="e">
        <f t="shared" si="110"/>
        <v>#DIV/0!</v>
      </c>
      <c r="CC37" s="474" t="e">
        <f t="shared" si="110"/>
        <v>#DIV/0!</v>
      </c>
      <c r="CD37" s="474" t="e">
        <f t="shared" si="110"/>
        <v>#DIV/0!</v>
      </c>
      <c r="CE37" s="474" t="e">
        <f t="shared" si="110"/>
        <v>#DIV/0!</v>
      </c>
      <c r="CF37" s="474" t="e">
        <f t="shared" si="110"/>
        <v>#DIV/0!</v>
      </c>
      <c r="CG37" s="474" t="e">
        <f t="shared" si="110"/>
        <v>#DIV/0!</v>
      </c>
      <c r="CH37" s="474" t="e">
        <f t="shared" si="110"/>
        <v>#DIV/0!</v>
      </c>
      <c r="CI37" s="474" t="e">
        <f t="shared" si="110"/>
        <v>#DIV/0!</v>
      </c>
      <c r="CJ37" s="474" t="e">
        <f t="shared" si="110"/>
        <v>#DIV/0!</v>
      </c>
      <c r="CK37" s="474" t="e">
        <f t="shared" si="110"/>
        <v>#DIV/0!</v>
      </c>
      <c r="CL37" s="474" t="e">
        <f t="shared" ref="CL37:CT37" si="111">CL31-CL34</f>
        <v>#DIV/0!</v>
      </c>
      <c r="CM37" s="474" t="e">
        <f t="shared" si="111"/>
        <v>#DIV/0!</v>
      </c>
      <c r="CN37" s="474" t="e">
        <f t="shared" si="111"/>
        <v>#DIV/0!</v>
      </c>
      <c r="CO37" s="474" t="e">
        <f t="shared" si="111"/>
        <v>#DIV/0!</v>
      </c>
      <c r="CP37" s="474" t="e">
        <f t="shared" si="111"/>
        <v>#DIV/0!</v>
      </c>
      <c r="CQ37" s="474" t="e">
        <f t="shared" si="111"/>
        <v>#DIV/0!</v>
      </c>
      <c r="CR37" s="474" t="e">
        <f t="shared" si="111"/>
        <v>#DIV/0!</v>
      </c>
      <c r="CS37" s="474" t="e">
        <f t="shared" si="111"/>
        <v>#DIV/0!</v>
      </c>
      <c r="CT37" s="474" t="e">
        <f t="shared" si="111"/>
        <v>#DIV/0!</v>
      </c>
      <c r="CU37" s="474">
        <f t="shared" ref="CU37:FF37" si="112">CU31-CU34</f>
        <v>0</v>
      </c>
      <c r="CV37" s="474">
        <f t="shared" si="112"/>
        <v>0</v>
      </c>
      <c r="CW37" s="474">
        <f t="shared" si="112"/>
        <v>0</v>
      </c>
      <c r="CX37" s="474">
        <f t="shared" si="112"/>
        <v>0</v>
      </c>
      <c r="CY37" s="474">
        <f t="shared" si="112"/>
        <v>0</v>
      </c>
      <c r="CZ37" s="474">
        <f t="shared" si="112"/>
        <v>0</v>
      </c>
      <c r="DA37" s="474">
        <f t="shared" si="112"/>
        <v>0</v>
      </c>
      <c r="DB37" s="474">
        <f t="shared" si="112"/>
        <v>0</v>
      </c>
      <c r="DC37" s="474">
        <f t="shared" si="112"/>
        <v>0</v>
      </c>
      <c r="DD37" s="474">
        <f t="shared" si="112"/>
        <v>0</v>
      </c>
      <c r="DE37" s="474">
        <f t="shared" si="112"/>
        <v>0</v>
      </c>
      <c r="DF37" s="474">
        <f t="shared" si="112"/>
        <v>0</v>
      </c>
      <c r="DG37" s="474">
        <f t="shared" si="112"/>
        <v>0</v>
      </c>
      <c r="DH37" s="474">
        <f t="shared" si="112"/>
        <v>0</v>
      </c>
      <c r="DI37" s="474">
        <f t="shared" si="112"/>
        <v>0</v>
      </c>
      <c r="DJ37" s="474">
        <f t="shared" si="112"/>
        <v>0</v>
      </c>
      <c r="DK37" s="474">
        <f t="shared" si="112"/>
        <v>0</v>
      </c>
      <c r="DL37" s="474">
        <f t="shared" si="112"/>
        <v>0</v>
      </c>
      <c r="DM37" s="474">
        <f t="shared" si="112"/>
        <v>0</v>
      </c>
      <c r="DN37" s="474">
        <f t="shared" si="112"/>
        <v>0</v>
      </c>
      <c r="DO37" s="474">
        <f t="shared" si="112"/>
        <v>0</v>
      </c>
      <c r="DP37" s="474">
        <f t="shared" si="112"/>
        <v>0</v>
      </c>
      <c r="DQ37" s="474">
        <f t="shared" si="112"/>
        <v>0</v>
      </c>
      <c r="DR37" s="474">
        <f t="shared" si="112"/>
        <v>0</v>
      </c>
      <c r="DS37" s="474">
        <f t="shared" si="112"/>
        <v>0</v>
      </c>
      <c r="DT37" s="474">
        <f t="shared" si="112"/>
        <v>0</v>
      </c>
      <c r="DU37" s="474">
        <f t="shared" si="112"/>
        <v>0</v>
      </c>
      <c r="DV37" s="474">
        <f t="shared" si="112"/>
        <v>0</v>
      </c>
      <c r="DW37" s="474">
        <f t="shared" si="112"/>
        <v>0</v>
      </c>
      <c r="DX37" s="474">
        <f t="shared" si="112"/>
        <v>0</v>
      </c>
      <c r="DY37" s="474">
        <f t="shared" si="112"/>
        <v>0</v>
      </c>
      <c r="DZ37" s="474">
        <f t="shared" si="112"/>
        <v>0</v>
      </c>
      <c r="EA37" s="474">
        <f t="shared" si="112"/>
        <v>0</v>
      </c>
      <c r="EB37" s="474">
        <f t="shared" si="112"/>
        <v>0</v>
      </c>
      <c r="EC37" s="474">
        <f t="shared" si="112"/>
        <v>0</v>
      </c>
      <c r="ED37" s="474">
        <f t="shared" si="112"/>
        <v>0</v>
      </c>
      <c r="EE37" s="474">
        <f t="shared" si="112"/>
        <v>0</v>
      </c>
      <c r="EF37" s="474">
        <f t="shared" si="112"/>
        <v>0</v>
      </c>
      <c r="EG37" s="474">
        <f t="shared" si="112"/>
        <v>0</v>
      </c>
      <c r="EH37" s="474">
        <f t="shared" si="112"/>
        <v>0</v>
      </c>
      <c r="EI37" s="474">
        <f t="shared" si="112"/>
        <v>0</v>
      </c>
      <c r="EJ37" s="474">
        <f t="shared" si="112"/>
        <v>0</v>
      </c>
      <c r="EK37" s="474">
        <f t="shared" si="112"/>
        <v>0</v>
      </c>
      <c r="EL37" s="474">
        <f t="shared" si="112"/>
        <v>0</v>
      </c>
      <c r="EM37" s="474">
        <f t="shared" si="112"/>
        <v>0</v>
      </c>
      <c r="EN37" s="474">
        <f t="shared" si="112"/>
        <v>0</v>
      </c>
      <c r="EO37" s="474">
        <f t="shared" si="112"/>
        <v>0</v>
      </c>
      <c r="EP37" s="474">
        <f t="shared" si="112"/>
        <v>0</v>
      </c>
      <c r="EQ37" s="474">
        <f t="shared" si="112"/>
        <v>0</v>
      </c>
      <c r="ER37" s="474">
        <f t="shared" si="112"/>
        <v>0</v>
      </c>
      <c r="ES37" s="474">
        <f t="shared" si="112"/>
        <v>0</v>
      </c>
      <c r="ET37" s="474">
        <f t="shared" si="112"/>
        <v>0</v>
      </c>
      <c r="EU37" s="474">
        <f t="shared" si="112"/>
        <v>0</v>
      </c>
      <c r="EV37" s="474">
        <f t="shared" si="112"/>
        <v>0</v>
      </c>
      <c r="EW37" s="474">
        <f t="shared" si="112"/>
        <v>0</v>
      </c>
      <c r="EX37" s="474">
        <f t="shared" si="112"/>
        <v>0</v>
      </c>
      <c r="EY37" s="474">
        <f t="shared" si="112"/>
        <v>0</v>
      </c>
      <c r="EZ37" s="474">
        <f t="shared" si="112"/>
        <v>0</v>
      </c>
      <c r="FA37" s="474">
        <f t="shared" si="112"/>
        <v>0</v>
      </c>
      <c r="FB37" s="474">
        <f t="shared" si="112"/>
        <v>0</v>
      </c>
      <c r="FC37" s="474">
        <f t="shared" si="112"/>
        <v>0</v>
      </c>
      <c r="FD37" s="474">
        <f t="shared" si="112"/>
        <v>0</v>
      </c>
      <c r="FE37" s="474">
        <f t="shared" si="112"/>
        <v>0</v>
      </c>
      <c r="FF37" s="474">
        <f t="shared" si="112"/>
        <v>0</v>
      </c>
      <c r="FG37" s="474">
        <f t="shared" ref="FG37:GA37" si="113">FG31-FG34</f>
        <v>0</v>
      </c>
      <c r="FH37" s="474">
        <f t="shared" si="113"/>
        <v>0</v>
      </c>
      <c r="FI37" s="474">
        <f t="shared" si="113"/>
        <v>0</v>
      </c>
      <c r="FJ37" s="474">
        <f t="shared" si="113"/>
        <v>0</v>
      </c>
      <c r="FK37" s="474">
        <f t="shared" si="113"/>
        <v>0</v>
      </c>
      <c r="FL37" s="474">
        <f t="shared" si="113"/>
        <v>0</v>
      </c>
      <c r="FM37" s="474">
        <f t="shared" si="113"/>
        <v>0</v>
      </c>
      <c r="FN37" s="474">
        <f t="shared" si="113"/>
        <v>0</v>
      </c>
      <c r="FO37" s="474">
        <f t="shared" si="113"/>
        <v>0</v>
      </c>
      <c r="FP37" s="474">
        <f t="shared" si="113"/>
        <v>0</v>
      </c>
      <c r="FQ37" s="474">
        <f t="shared" si="113"/>
        <v>0</v>
      </c>
      <c r="FR37" s="474">
        <f t="shared" si="113"/>
        <v>0</v>
      </c>
      <c r="FS37" s="474">
        <f t="shared" si="113"/>
        <v>0</v>
      </c>
      <c r="FT37" s="474">
        <f t="shared" si="113"/>
        <v>0</v>
      </c>
      <c r="FU37" s="474">
        <f t="shared" si="113"/>
        <v>0</v>
      </c>
      <c r="FV37" s="474">
        <f t="shared" si="113"/>
        <v>0</v>
      </c>
      <c r="FW37" s="474">
        <f t="shared" si="113"/>
        <v>0</v>
      </c>
      <c r="FX37" s="474">
        <f t="shared" si="113"/>
        <v>0</v>
      </c>
      <c r="FY37" s="474">
        <f t="shared" si="113"/>
        <v>0</v>
      </c>
      <c r="FZ37" s="474">
        <f t="shared" si="113"/>
        <v>0</v>
      </c>
      <c r="GA37" s="474">
        <f t="shared" si="113"/>
        <v>0</v>
      </c>
    </row>
    <row r="38" spans="1:183" ht="13" thickBot="1">
      <c r="A38" s="1284" t="s">
        <v>586</v>
      </c>
      <c r="B38" s="1285"/>
      <c r="C38" s="125">
        <f>C31-$B$3-C34</f>
        <v>-1.4800000000000182</v>
      </c>
      <c r="D38" s="125">
        <f t="shared" ref="D38:L38" si="114">D31-$B$3-D34</f>
        <v>-1.6050000000000182</v>
      </c>
      <c r="E38" s="125">
        <f t="shared" si="114"/>
        <v>1.5599999999999739</v>
      </c>
      <c r="F38" s="125">
        <f t="shared" si="114"/>
        <v>0.37000000000000455</v>
      </c>
      <c r="G38" s="125">
        <f t="shared" si="114"/>
        <v>2.6449999999999818</v>
      </c>
      <c r="H38" s="125">
        <f t="shared" si="114"/>
        <v>0.89500000000001023</v>
      </c>
      <c r="I38" s="125">
        <f t="shared" si="114"/>
        <v>4.2999999999999829</v>
      </c>
      <c r="J38" s="125">
        <f t="shared" si="114"/>
        <v>-3.085000000000008</v>
      </c>
      <c r="K38" s="125">
        <f t="shared" si="114"/>
        <v>-1.160000000000025</v>
      </c>
      <c r="L38" s="125">
        <f t="shared" si="114"/>
        <v>-2.7800000000000011</v>
      </c>
      <c r="M38" s="125"/>
      <c r="N38" s="125" t="e">
        <f t="shared" ref="N38:Y38" si="115">N31-$B$3-N34</f>
        <v>#DIV/0!</v>
      </c>
      <c r="O38" s="125" t="e">
        <f t="shared" si="115"/>
        <v>#DIV/0!</v>
      </c>
      <c r="P38" s="125" t="e">
        <f t="shared" si="115"/>
        <v>#DIV/0!</v>
      </c>
      <c r="Q38" s="125" t="e">
        <f t="shared" si="115"/>
        <v>#DIV/0!</v>
      </c>
      <c r="R38" s="125" t="e">
        <f t="shared" si="115"/>
        <v>#DIV/0!</v>
      </c>
      <c r="S38" s="125" t="e">
        <f t="shared" si="115"/>
        <v>#DIV/0!</v>
      </c>
      <c r="T38" s="125" t="e">
        <f t="shared" si="115"/>
        <v>#DIV/0!</v>
      </c>
      <c r="U38" s="125" t="e">
        <f t="shared" si="115"/>
        <v>#DIV/0!</v>
      </c>
      <c r="V38" s="125" t="e">
        <f t="shared" si="115"/>
        <v>#DIV/0!</v>
      </c>
      <c r="W38" s="125" t="e">
        <f t="shared" si="115"/>
        <v>#DIV/0!</v>
      </c>
      <c r="X38" s="125" t="e">
        <f t="shared" si="115"/>
        <v>#DIV/0!</v>
      </c>
      <c r="Y38" s="125" t="e">
        <f t="shared" si="115"/>
        <v>#DIV/0!</v>
      </c>
      <c r="Z38" s="125" t="e">
        <f t="shared" ref="Z38:CK38" si="116">Z31-$B$3-Z34</f>
        <v>#DIV/0!</v>
      </c>
      <c r="AA38" s="125" t="e">
        <f t="shared" si="116"/>
        <v>#DIV/0!</v>
      </c>
      <c r="AB38" s="125" t="e">
        <f t="shared" si="116"/>
        <v>#DIV/0!</v>
      </c>
      <c r="AC38" s="125" t="e">
        <f t="shared" si="116"/>
        <v>#DIV/0!</v>
      </c>
      <c r="AD38" s="125" t="e">
        <f t="shared" si="116"/>
        <v>#DIV/0!</v>
      </c>
      <c r="AE38" s="125" t="e">
        <f t="shared" si="116"/>
        <v>#DIV/0!</v>
      </c>
      <c r="AF38" s="125" t="e">
        <f t="shared" si="116"/>
        <v>#DIV/0!</v>
      </c>
      <c r="AG38" s="125" t="e">
        <f t="shared" si="116"/>
        <v>#DIV/0!</v>
      </c>
      <c r="AH38" s="125" t="e">
        <f t="shared" si="116"/>
        <v>#DIV/0!</v>
      </c>
      <c r="AI38" s="125" t="e">
        <f t="shared" si="116"/>
        <v>#DIV/0!</v>
      </c>
      <c r="AJ38" s="125" t="e">
        <f t="shared" si="116"/>
        <v>#DIV/0!</v>
      </c>
      <c r="AK38" s="125" t="e">
        <f t="shared" si="116"/>
        <v>#DIV/0!</v>
      </c>
      <c r="AL38" s="125" t="e">
        <f t="shared" si="116"/>
        <v>#DIV/0!</v>
      </c>
      <c r="AM38" s="125" t="e">
        <f t="shared" si="116"/>
        <v>#DIV/0!</v>
      </c>
      <c r="AN38" s="125" t="e">
        <f t="shared" si="116"/>
        <v>#DIV/0!</v>
      </c>
      <c r="AO38" s="125" t="e">
        <f t="shared" si="116"/>
        <v>#DIV/0!</v>
      </c>
      <c r="AP38" s="125" t="e">
        <f t="shared" si="116"/>
        <v>#DIV/0!</v>
      </c>
      <c r="AQ38" s="125" t="e">
        <f t="shared" si="116"/>
        <v>#DIV/0!</v>
      </c>
      <c r="AR38" s="125" t="e">
        <f t="shared" si="116"/>
        <v>#DIV/0!</v>
      </c>
      <c r="AS38" s="125" t="e">
        <f t="shared" si="116"/>
        <v>#DIV/0!</v>
      </c>
      <c r="AT38" s="125" t="e">
        <f t="shared" si="116"/>
        <v>#DIV/0!</v>
      </c>
      <c r="AU38" s="125" t="e">
        <f t="shared" si="116"/>
        <v>#DIV/0!</v>
      </c>
      <c r="AV38" s="125" t="e">
        <f t="shared" si="116"/>
        <v>#DIV/0!</v>
      </c>
      <c r="AW38" s="125" t="e">
        <f t="shared" si="116"/>
        <v>#DIV/0!</v>
      </c>
      <c r="AX38" s="125" t="e">
        <f t="shared" si="116"/>
        <v>#DIV/0!</v>
      </c>
      <c r="AY38" s="125" t="e">
        <f t="shared" si="116"/>
        <v>#DIV/0!</v>
      </c>
      <c r="AZ38" s="125" t="e">
        <f t="shared" si="116"/>
        <v>#DIV/0!</v>
      </c>
      <c r="BA38" s="125" t="e">
        <f t="shared" si="116"/>
        <v>#DIV/0!</v>
      </c>
      <c r="BB38" s="125" t="e">
        <f t="shared" si="116"/>
        <v>#DIV/0!</v>
      </c>
      <c r="BC38" s="125" t="e">
        <f t="shared" si="116"/>
        <v>#DIV/0!</v>
      </c>
      <c r="BD38" s="125" t="e">
        <f t="shared" si="116"/>
        <v>#DIV/0!</v>
      </c>
      <c r="BE38" s="125" t="e">
        <f t="shared" si="116"/>
        <v>#DIV/0!</v>
      </c>
      <c r="BF38" s="125" t="e">
        <f t="shared" si="116"/>
        <v>#DIV/0!</v>
      </c>
      <c r="BG38" s="125" t="e">
        <f t="shared" si="116"/>
        <v>#DIV/0!</v>
      </c>
      <c r="BH38" s="125" t="e">
        <f t="shared" si="116"/>
        <v>#DIV/0!</v>
      </c>
      <c r="BI38" s="125" t="e">
        <f t="shared" si="116"/>
        <v>#DIV/0!</v>
      </c>
      <c r="BJ38" s="125" t="e">
        <f t="shared" si="116"/>
        <v>#DIV/0!</v>
      </c>
      <c r="BK38" s="125" t="e">
        <f t="shared" si="116"/>
        <v>#DIV/0!</v>
      </c>
      <c r="BL38" s="125" t="e">
        <f t="shared" si="116"/>
        <v>#DIV/0!</v>
      </c>
      <c r="BM38" s="125" t="e">
        <f t="shared" si="116"/>
        <v>#DIV/0!</v>
      </c>
      <c r="BN38" s="125" t="e">
        <f t="shared" si="116"/>
        <v>#DIV/0!</v>
      </c>
      <c r="BO38" s="125" t="e">
        <f t="shared" si="116"/>
        <v>#DIV/0!</v>
      </c>
      <c r="BP38" s="125" t="e">
        <f t="shared" si="116"/>
        <v>#DIV/0!</v>
      </c>
      <c r="BQ38" s="125" t="e">
        <f t="shared" si="116"/>
        <v>#DIV/0!</v>
      </c>
      <c r="BR38" s="125" t="e">
        <f t="shared" si="116"/>
        <v>#DIV/0!</v>
      </c>
      <c r="BS38" s="125" t="e">
        <f t="shared" si="116"/>
        <v>#DIV/0!</v>
      </c>
      <c r="BT38" s="125" t="e">
        <f t="shared" si="116"/>
        <v>#DIV/0!</v>
      </c>
      <c r="BU38" s="125" t="e">
        <f t="shared" si="116"/>
        <v>#DIV/0!</v>
      </c>
      <c r="BV38" s="125" t="e">
        <f t="shared" si="116"/>
        <v>#DIV/0!</v>
      </c>
      <c r="BW38" s="125" t="e">
        <f t="shared" si="116"/>
        <v>#DIV/0!</v>
      </c>
      <c r="BX38" s="125" t="e">
        <f t="shared" si="116"/>
        <v>#DIV/0!</v>
      </c>
      <c r="BY38" s="125" t="e">
        <f t="shared" si="116"/>
        <v>#DIV/0!</v>
      </c>
      <c r="BZ38" s="125" t="e">
        <f t="shared" si="116"/>
        <v>#DIV/0!</v>
      </c>
      <c r="CA38" s="125" t="e">
        <f t="shared" si="116"/>
        <v>#DIV/0!</v>
      </c>
      <c r="CB38" s="125" t="e">
        <f t="shared" si="116"/>
        <v>#DIV/0!</v>
      </c>
      <c r="CC38" s="125" t="e">
        <f t="shared" si="116"/>
        <v>#DIV/0!</v>
      </c>
      <c r="CD38" s="125" t="e">
        <f t="shared" si="116"/>
        <v>#DIV/0!</v>
      </c>
      <c r="CE38" s="125" t="e">
        <f t="shared" si="116"/>
        <v>#DIV/0!</v>
      </c>
      <c r="CF38" s="125" t="e">
        <f t="shared" si="116"/>
        <v>#DIV/0!</v>
      </c>
      <c r="CG38" s="125" t="e">
        <f t="shared" si="116"/>
        <v>#DIV/0!</v>
      </c>
      <c r="CH38" s="125" t="e">
        <f t="shared" si="116"/>
        <v>#DIV/0!</v>
      </c>
      <c r="CI38" s="125" t="e">
        <f t="shared" si="116"/>
        <v>#DIV/0!</v>
      </c>
      <c r="CJ38" s="125" t="e">
        <f t="shared" si="116"/>
        <v>#DIV/0!</v>
      </c>
      <c r="CK38" s="125" t="e">
        <f t="shared" si="116"/>
        <v>#DIV/0!</v>
      </c>
      <c r="CL38" s="125" t="e">
        <f t="shared" ref="CL38:CT38" si="117">CL31-$B$3-CL34</f>
        <v>#DIV/0!</v>
      </c>
      <c r="CM38" s="125" t="e">
        <f t="shared" si="117"/>
        <v>#DIV/0!</v>
      </c>
      <c r="CN38" s="125" t="e">
        <f t="shared" si="117"/>
        <v>#DIV/0!</v>
      </c>
      <c r="CO38" s="125" t="e">
        <f t="shared" si="117"/>
        <v>#DIV/0!</v>
      </c>
      <c r="CP38" s="125" t="e">
        <f t="shared" si="117"/>
        <v>#DIV/0!</v>
      </c>
      <c r="CQ38" s="125" t="e">
        <f t="shared" si="117"/>
        <v>#DIV/0!</v>
      </c>
      <c r="CR38" s="125" t="e">
        <f t="shared" si="117"/>
        <v>#DIV/0!</v>
      </c>
      <c r="CS38" s="125" t="e">
        <f t="shared" si="117"/>
        <v>#DIV/0!</v>
      </c>
      <c r="CT38" s="125" t="e">
        <f t="shared" si="117"/>
        <v>#DIV/0!</v>
      </c>
      <c r="CU38" s="125">
        <f t="shared" ref="CU38:FF38" si="118">CU31-$B$3-CU34</f>
        <v>-0.02</v>
      </c>
      <c r="CV38" s="125">
        <f t="shared" si="118"/>
        <v>-0.02</v>
      </c>
      <c r="CW38" s="125">
        <f t="shared" si="118"/>
        <v>-0.02</v>
      </c>
      <c r="CX38" s="125">
        <f t="shared" si="118"/>
        <v>-0.02</v>
      </c>
      <c r="CY38" s="125">
        <f t="shared" si="118"/>
        <v>-0.02</v>
      </c>
      <c r="CZ38" s="125">
        <f t="shared" si="118"/>
        <v>-0.02</v>
      </c>
      <c r="DA38" s="125">
        <f t="shared" si="118"/>
        <v>-0.02</v>
      </c>
      <c r="DB38" s="125">
        <f t="shared" si="118"/>
        <v>-0.02</v>
      </c>
      <c r="DC38" s="125">
        <f t="shared" si="118"/>
        <v>-0.02</v>
      </c>
      <c r="DD38" s="125">
        <f t="shared" si="118"/>
        <v>-0.02</v>
      </c>
      <c r="DE38" s="125">
        <f t="shared" si="118"/>
        <v>-0.02</v>
      </c>
      <c r="DF38" s="125">
        <f t="shared" si="118"/>
        <v>-0.02</v>
      </c>
      <c r="DG38" s="125">
        <f t="shared" si="118"/>
        <v>-0.02</v>
      </c>
      <c r="DH38" s="125">
        <f t="shared" si="118"/>
        <v>-0.02</v>
      </c>
      <c r="DI38" s="125">
        <f t="shared" si="118"/>
        <v>-0.02</v>
      </c>
      <c r="DJ38" s="125">
        <f t="shared" si="118"/>
        <v>-0.02</v>
      </c>
      <c r="DK38" s="125">
        <f t="shared" si="118"/>
        <v>-0.02</v>
      </c>
      <c r="DL38" s="125">
        <f t="shared" si="118"/>
        <v>-0.02</v>
      </c>
      <c r="DM38" s="125">
        <f t="shared" si="118"/>
        <v>-0.02</v>
      </c>
      <c r="DN38" s="125">
        <f t="shared" si="118"/>
        <v>-0.02</v>
      </c>
      <c r="DO38" s="125">
        <f t="shared" si="118"/>
        <v>-0.02</v>
      </c>
      <c r="DP38" s="125">
        <f t="shared" si="118"/>
        <v>-0.02</v>
      </c>
      <c r="DQ38" s="125">
        <f t="shared" si="118"/>
        <v>-0.02</v>
      </c>
      <c r="DR38" s="125">
        <f t="shared" si="118"/>
        <v>-0.02</v>
      </c>
      <c r="DS38" s="125">
        <f t="shared" si="118"/>
        <v>-0.02</v>
      </c>
      <c r="DT38" s="125">
        <f t="shared" si="118"/>
        <v>-0.02</v>
      </c>
      <c r="DU38" s="125">
        <f t="shared" si="118"/>
        <v>-0.02</v>
      </c>
      <c r="DV38" s="125">
        <f t="shared" si="118"/>
        <v>-0.02</v>
      </c>
      <c r="DW38" s="125">
        <f t="shared" si="118"/>
        <v>-0.02</v>
      </c>
      <c r="DX38" s="125">
        <f t="shared" si="118"/>
        <v>-0.02</v>
      </c>
      <c r="DY38" s="125">
        <f t="shared" si="118"/>
        <v>-0.02</v>
      </c>
      <c r="DZ38" s="125">
        <f t="shared" si="118"/>
        <v>-0.02</v>
      </c>
      <c r="EA38" s="125">
        <f t="shared" si="118"/>
        <v>-0.02</v>
      </c>
      <c r="EB38" s="125">
        <f t="shared" si="118"/>
        <v>-0.02</v>
      </c>
      <c r="EC38" s="125">
        <f t="shared" si="118"/>
        <v>-0.02</v>
      </c>
      <c r="ED38" s="125">
        <f t="shared" si="118"/>
        <v>-0.02</v>
      </c>
      <c r="EE38" s="125">
        <f t="shared" si="118"/>
        <v>-0.02</v>
      </c>
      <c r="EF38" s="125">
        <f t="shared" si="118"/>
        <v>-0.02</v>
      </c>
      <c r="EG38" s="125">
        <f t="shared" si="118"/>
        <v>-0.02</v>
      </c>
      <c r="EH38" s="125">
        <f t="shared" si="118"/>
        <v>-0.02</v>
      </c>
      <c r="EI38" s="125">
        <f t="shared" si="118"/>
        <v>-0.02</v>
      </c>
      <c r="EJ38" s="125">
        <f t="shared" si="118"/>
        <v>-0.02</v>
      </c>
      <c r="EK38" s="125">
        <f t="shared" si="118"/>
        <v>-0.02</v>
      </c>
      <c r="EL38" s="125">
        <f t="shared" si="118"/>
        <v>-0.02</v>
      </c>
      <c r="EM38" s="125">
        <f t="shared" si="118"/>
        <v>-0.02</v>
      </c>
      <c r="EN38" s="125">
        <f t="shared" si="118"/>
        <v>-0.02</v>
      </c>
      <c r="EO38" s="125">
        <f t="shared" si="118"/>
        <v>-0.02</v>
      </c>
      <c r="EP38" s="125">
        <f t="shared" si="118"/>
        <v>-0.02</v>
      </c>
      <c r="EQ38" s="125">
        <f t="shared" si="118"/>
        <v>-0.02</v>
      </c>
      <c r="ER38" s="125">
        <f t="shared" si="118"/>
        <v>-0.02</v>
      </c>
      <c r="ES38" s="125">
        <f t="shared" si="118"/>
        <v>-0.02</v>
      </c>
      <c r="ET38" s="125">
        <f t="shared" si="118"/>
        <v>-0.02</v>
      </c>
      <c r="EU38" s="125">
        <f t="shared" si="118"/>
        <v>-0.02</v>
      </c>
      <c r="EV38" s="125">
        <f t="shared" si="118"/>
        <v>-0.02</v>
      </c>
      <c r="EW38" s="125">
        <f t="shared" si="118"/>
        <v>-0.02</v>
      </c>
      <c r="EX38" s="125">
        <f t="shared" si="118"/>
        <v>-0.02</v>
      </c>
      <c r="EY38" s="125">
        <f t="shared" si="118"/>
        <v>-0.02</v>
      </c>
      <c r="EZ38" s="125">
        <f t="shared" si="118"/>
        <v>-0.02</v>
      </c>
      <c r="FA38" s="125">
        <f t="shared" si="118"/>
        <v>-0.02</v>
      </c>
      <c r="FB38" s="125">
        <f t="shared" si="118"/>
        <v>-0.02</v>
      </c>
      <c r="FC38" s="125">
        <f t="shared" si="118"/>
        <v>-0.02</v>
      </c>
      <c r="FD38" s="125">
        <f t="shared" si="118"/>
        <v>-0.02</v>
      </c>
      <c r="FE38" s="125">
        <f t="shared" si="118"/>
        <v>-0.02</v>
      </c>
      <c r="FF38" s="125">
        <f t="shared" si="118"/>
        <v>-0.02</v>
      </c>
      <c r="FG38" s="125">
        <f t="shared" ref="FG38:GA38" si="119">FG31-$B$3-FG34</f>
        <v>-0.02</v>
      </c>
      <c r="FH38" s="125">
        <f t="shared" si="119"/>
        <v>-0.02</v>
      </c>
      <c r="FI38" s="125">
        <f t="shared" si="119"/>
        <v>-0.02</v>
      </c>
      <c r="FJ38" s="125">
        <f t="shared" si="119"/>
        <v>-0.02</v>
      </c>
      <c r="FK38" s="125">
        <f t="shared" si="119"/>
        <v>-0.02</v>
      </c>
      <c r="FL38" s="125">
        <f t="shared" si="119"/>
        <v>-0.02</v>
      </c>
      <c r="FM38" s="125">
        <f t="shared" si="119"/>
        <v>-0.02</v>
      </c>
      <c r="FN38" s="125">
        <f t="shared" si="119"/>
        <v>-0.02</v>
      </c>
      <c r="FO38" s="125">
        <f t="shared" si="119"/>
        <v>-0.02</v>
      </c>
      <c r="FP38" s="125">
        <f t="shared" si="119"/>
        <v>-0.02</v>
      </c>
      <c r="FQ38" s="125">
        <f t="shared" si="119"/>
        <v>-0.02</v>
      </c>
      <c r="FR38" s="125">
        <f t="shared" si="119"/>
        <v>-0.02</v>
      </c>
      <c r="FS38" s="125">
        <f t="shared" si="119"/>
        <v>-0.02</v>
      </c>
      <c r="FT38" s="125">
        <f t="shared" si="119"/>
        <v>-0.02</v>
      </c>
      <c r="FU38" s="125">
        <f t="shared" si="119"/>
        <v>-0.02</v>
      </c>
      <c r="FV38" s="125">
        <f t="shared" si="119"/>
        <v>-0.02</v>
      </c>
      <c r="FW38" s="125">
        <f t="shared" si="119"/>
        <v>-0.02</v>
      </c>
      <c r="FX38" s="125">
        <f t="shared" si="119"/>
        <v>-0.02</v>
      </c>
      <c r="FY38" s="125">
        <f t="shared" si="119"/>
        <v>-0.02</v>
      </c>
      <c r="FZ38" s="125">
        <f t="shared" si="119"/>
        <v>-0.02</v>
      </c>
      <c r="GA38" s="125">
        <f t="shared" si="119"/>
        <v>-0.02</v>
      </c>
    </row>
    <row r="39" spans="1:183">
      <c r="A39" s="268"/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384"/>
      <c r="O39" s="384"/>
      <c r="P39" s="384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4"/>
      <c r="AD39" s="384"/>
      <c r="AE39" s="384"/>
      <c r="AF39" s="384"/>
      <c r="AG39" s="384"/>
      <c r="AH39" s="384"/>
      <c r="AI39" s="384"/>
      <c r="AJ39" s="384"/>
      <c r="AK39" s="384"/>
      <c r="AL39" s="384"/>
      <c r="AM39" s="384"/>
      <c r="AN39" s="384"/>
      <c r="AO39" s="384"/>
      <c r="AP39" s="384"/>
      <c r="AQ39" s="384"/>
      <c r="AR39" s="384"/>
      <c r="AS39" s="384"/>
      <c r="AT39" s="384"/>
      <c r="AU39" s="384"/>
      <c r="AV39" s="384"/>
      <c r="AW39" s="384"/>
      <c r="AX39" s="384"/>
      <c r="AY39" s="384"/>
      <c r="AZ39" s="384"/>
      <c r="BA39" s="384"/>
      <c r="BB39" s="384"/>
      <c r="BC39" s="384"/>
      <c r="BD39" s="384"/>
      <c r="BE39" s="384"/>
      <c r="BF39" s="384"/>
      <c r="BG39" s="384"/>
      <c r="BH39" s="384"/>
      <c r="BI39" s="384"/>
      <c r="BJ39" s="384"/>
      <c r="BK39" s="384"/>
      <c r="BL39" s="384"/>
      <c r="BM39" s="384"/>
      <c r="BN39" s="384"/>
      <c r="BO39" s="384"/>
      <c r="BP39" s="384"/>
      <c r="BQ39" s="384"/>
      <c r="BR39" s="384"/>
      <c r="BS39" s="384"/>
      <c r="BT39" s="384"/>
      <c r="BU39" s="384"/>
      <c r="BV39" s="384"/>
      <c r="BW39" s="384"/>
      <c r="BX39" s="384"/>
      <c r="BY39" s="384"/>
      <c r="BZ39" s="384"/>
      <c r="CA39" s="384"/>
      <c r="CB39" s="384"/>
      <c r="CC39" s="384"/>
      <c r="CD39" s="384"/>
      <c r="CE39" s="384"/>
      <c r="CF39" s="384"/>
      <c r="CG39" s="384"/>
    </row>
    <row r="40" spans="1:183">
      <c r="A40" s="1189" t="s">
        <v>517</v>
      </c>
      <c r="B40" s="1189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384"/>
      <c r="O40" s="384"/>
      <c r="P40" s="384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4"/>
      <c r="AD40" s="384"/>
      <c r="AE40" s="384"/>
      <c r="AF40" s="384"/>
      <c r="AG40" s="384"/>
      <c r="AH40" s="384"/>
      <c r="AI40" s="384"/>
      <c r="AJ40" s="384"/>
      <c r="AK40" s="384"/>
      <c r="AL40" s="384"/>
      <c r="AM40" s="384"/>
      <c r="AN40" s="384"/>
      <c r="AO40" s="384"/>
      <c r="AP40" s="384"/>
      <c r="AQ40" s="384"/>
      <c r="AR40" s="384"/>
      <c r="AS40" s="384"/>
      <c r="AT40" s="384"/>
      <c r="AU40" s="384"/>
      <c r="AV40" s="384"/>
      <c r="AW40" s="384"/>
      <c r="AX40" s="384"/>
      <c r="AY40" s="384"/>
      <c r="AZ40" s="384"/>
      <c r="BA40" s="384"/>
      <c r="BB40" s="384"/>
      <c r="BC40" s="384"/>
      <c r="BD40" s="384"/>
      <c r="BE40" s="384"/>
      <c r="BF40" s="384"/>
      <c r="BG40" s="384"/>
      <c r="BH40" s="384"/>
      <c r="BI40" s="384"/>
      <c r="BJ40" s="384"/>
      <c r="BK40" s="384"/>
      <c r="BL40" s="384"/>
      <c r="BM40" s="384"/>
      <c r="BN40" s="384"/>
      <c r="BO40" s="384"/>
      <c r="BP40" s="384"/>
      <c r="BQ40" s="384"/>
      <c r="BR40" s="384"/>
      <c r="BS40" s="384"/>
      <c r="BT40" s="384"/>
      <c r="BU40" s="384"/>
      <c r="BV40" s="384"/>
      <c r="BW40" s="384"/>
      <c r="BX40" s="384"/>
      <c r="BY40" s="384"/>
      <c r="BZ40" s="384"/>
      <c r="CA40" s="384"/>
      <c r="CB40" s="384"/>
      <c r="CC40" s="384"/>
      <c r="CD40" s="384"/>
      <c r="CE40" s="384"/>
      <c r="CF40" s="384"/>
      <c r="CG40" s="384"/>
    </row>
  </sheetData>
  <mergeCells count="28">
    <mergeCell ref="A40:B40"/>
    <mergeCell ref="A28:B28"/>
    <mergeCell ref="A29:B29"/>
    <mergeCell ref="A30:B30"/>
    <mergeCell ref="A32:B32"/>
    <mergeCell ref="A33:B33"/>
    <mergeCell ref="A34:B34"/>
    <mergeCell ref="A35:B35"/>
    <mergeCell ref="A36:B36"/>
    <mergeCell ref="A37:B37"/>
    <mergeCell ref="A38:B38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15:B15"/>
    <mergeCell ref="B1:G1"/>
    <mergeCell ref="B2:G2"/>
    <mergeCell ref="A13:B13"/>
    <mergeCell ref="A14:B14"/>
  </mergeCells>
  <phoneticPr fontId="18" type="noConversion"/>
  <conditionalFormatting sqref="C38:GA38">
    <cfRule type="expression" dxfId="487" priority="1" stopIfTrue="1">
      <formula>ABS(C38)&gt;=0.1181</formula>
    </cfRule>
    <cfRule type="expression" dxfId="486" priority="2" stopIfTrue="1">
      <formula>ABS(C38)&gt;0.07874</formula>
    </cfRule>
  </conditionalFormatting>
  <conditionalFormatting sqref="C35:GA36">
    <cfRule type="expression" dxfId="485" priority="3" stopIfTrue="1">
      <formula>ABS(C35)&gt;=0.07874</formula>
    </cfRule>
    <cfRule type="expression" dxfId="484" priority="4" stopIfTrue="1">
      <formula>ABS(C35)&gt;0.03937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workbookViewId="0">
      <selection activeCell="C20" sqref="C20"/>
    </sheetView>
  </sheetViews>
  <sheetFormatPr baseColWidth="10" defaultColWidth="9.1640625" defaultRowHeight="12" x14ac:dyDescent="0"/>
  <cols>
    <col min="1" max="1" width="10.5" style="10" bestFit="1" customWidth="1"/>
    <col min="2" max="2" width="11.5" style="10" bestFit="1" customWidth="1"/>
    <col min="3" max="3" width="52.5" style="10" bestFit="1" customWidth="1"/>
    <col min="4" max="16384" width="9.1640625" style="10"/>
  </cols>
  <sheetData>
    <row r="1" spans="1:4" ht="13" thickBot="1">
      <c r="A1" s="89" t="s">
        <v>473</v>
      </c>
      <c r="B1" s="90" t="s">
        <v>630</v>
      </c>
      <c r="C1" s="91" t="s">
        <v>631</v>
      </c>
    </row>
    <row r="2" spans="1:4">
      <c r="A2" s="34"/>
    </row>
    <row r="3" spans="1:4">
      <c r="A3" s="34"/>
    </row>
    <row r="4" spans="1:4">
      <c r="A4" s="34"/>
    </row>
    <row r="5" spans="1:4" ht="15">
      <c r="A5" s="221" t="s">
        <v>329</v>
      </c>
      <c r="C5" s="10" t="s">
        <v>330</v>
      </c>
      <c r="D5" s="222">
        <v>40318</v>
      </c>
    </row>
    <row r="6" spans="1:4">
      <c r="A6" s="34" t="s">
        <v>331</v>
      </c>
      <c r="B6" s="10" t="s">
        <v>332</v>
      </c>
      <c r="C6" s="10" t="s">
        <v>333</v>
      </c>
    </row>
    <row r="7" spans="1:4">
      <c r="A7" s="34" t="s">
        <v>334</v>
      </c>
      <c r="B7" s="10" t="s">
        <v>332</v>
      </c>
      <c r="C7" s="10" t="s">
        <v>335</v>
      </c>
      <c r="D7" s="222">
        <v>40336</v>
      </c>
    </row>
    <row r="8" spans="1:4">
      <c r="A8" s="34" t="s">
        <v>336</v>
      </c>
      <c r="B8" s="10" t="s">
        <v>337</v>
      </c>
      <c r="C8" s="10" t="s">
        <v>338</v>
      </c>
    </row>
    <row r="9" spans="1:4">
      <c r="A9" s="224" t="s">
        <v>342</v>
      </c>
      <c r="B9" s="151" t="s">
        <v>337</v>
      </c>
      <c r="C9" s="151" t="s">
        <v>481</v>
      </c>
    </row>
    <row r="10" spans="1:4">
      <c r="A10" s="34" t="s">
        <v>482</v>
      </c>
      <c r="B10" s="10" t="s">
        <v>483</v>
      </c>
      <c r="C10" s="151" t="s">
        <v>268</v>
      </c>
    </row>
    <row r="11" spans="1:4">
      <c r="A11" s="34" t="s">
        <v>270</v>
      </c>
      <c r="B11" s="240" t="s">
        <v>483</v>
      </c>
      <c r="C11" s="151" t="s">
        <v>271</v>
      </c>
    </row>
    <row r="12" spans="1:4">
      <c r="A12" s="34" t="s">
        <v>312</v>
      </c>
      <c r="B12" s="256" t="s">
        <v>483</v>
      </c>
      <c r="C12" s="256" t="s">
        <v>313</v>
      </c>
    </row>
    <row r="13" spans="1:4">
      <c r="A13" s="34" t="s">
        <v>52</v>
      </c>
      <c r="B13" s="266" t="s">
        <v>53</v>
      </c>
      <c r="C13" s="266" t="s">
        <v>210</v>
      </c>
    </row>
    <row r="14" spans="1:4">
      <c r="A14" s="34" t="s">
        <v>211</v>
      </c>
      <c r="B14" s="266" t="s">
        <v>483</v>
      </c>
      <c r="C14" s="266" t="s">
        <v>212</v>
      </c>
    </row>
    <row r="15" spans="1:4">
      <c r="A15" s="34" t="s">
        <v>217</v>
      </c>
      <c r="B15" s="10" t="s">
        <v>337</v>
      </c>
      <c r="C15" s="10" t="s">
        <v>218</v>
      </c>
    </row>
    <row r="16" spans="1:4">
      <c r="A16" s="34" t="s">
        <v>208</v>
      </c>
      <c r="B16" s="368" t="s">
        <v>209</v>
      </c>
      <c r="C16" s="368" t="s">
        <v>61</v>
      </c>
    </row>
    <row r="17" spans="1:3">
      <c r="A17" s="34" t="s">
        <v>779</v>
      </c>
      <c r="B17" s="780" t="s">
        <v>483</v>
      </c>
      <c r="C17" s="780" t="s">
        <v>780</v>
      </c>
    </row>
    <row r="18" spans="1:3">
      <c r="A18" s="34" t="s">
        <v>781</v>
      </c>
      <c r="B18" s="780" t="s">
        <v>782</v>
      </c>
      <c r="C18" s="780" t="s">
        <v>783</v>
      </c>
    </row>
    <row r="19" spans="1:3">
      <c r="A19" s="34" t="s">
        <v>784</v>
      </c>
      <c r="B19" s="784" t="s">
        <v>785</v>
      </c>
      <c r="C19" s="784" t="s">
        <v>909</v>
      </c>
    </row>
    <row r="20" spans="1:3">
      <c r="A20" s="34"/>
    </row>
    <row r="21" spans="1:3">
      <c r="A21" s="34"/>
    </row>
    <row r="22" spans="1:3">
      <c r="A22" s="34"/>
    </row>
    <row r="23" spans="1:3">
      <c r="A23" s="34"/>
    </row>
    <row r="24" spans="1:3">
      <c r="A24" s="34"/>
    </row>
    <row r="25" spans="1:3">
      <c r="A25" s="34"/>
    </row>
    <row r="26" spans="1:3">
      <c r="A26" s="34"/>
    </row>
  </sheetData>
  <sheetProtection password="E9FE" sheet="1" objects="1" scenarios="1"/>
  <phoneticPr fontId="3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2" tint="-0.499984740745262"/>
  </sheetPr>
  <dimension ref="A1:MP40"/>
  <sheetViews>
    <sheetView zoomScale="70" zoomScaleNormal="70" zoomScalePageLayoutView="70" workbookViewId="0">
      <selection activeCell="Q27" sqref="Q27"/>
    </sheetView>
  </sheetViews>
  <sheetFormatPr baseColWidth="10" defaultColWidth="8.83203125" defaultRowHeight="12" x14ac:dyDescent="0"/>
  <cols>
    <col min="1" max="1" width="30.83203125" customWidth="1"/>
    <col min="2" max="2" width="15.83203125" customWidth="1"/>
    <col min="3" max="3" width="8.1640625" customWidth="1"/>
    <col min="184" max="354" width="8.83203125" style="484"/>
  </cols>
  <sheetData>
    <row r="1" spans="1:354" ht="13" thickBot="1">
      <c r="A1" s="118" t="s">
        <v>633</v>
      </c>
      <c r="B1" s="1235" t="s">
        <v>154</v>
      </c>
      <c r="C1" s="1195"/>
      <c r="D1" s="1195"/>
      <c r="E1" s="1195"/>
      <c r="F1" s="1195"/>
      <c r="G1" s="1196"/>
    </row>
    <row r="2" spans="1:354" ht="13" thickBot="1">
      <c r="A2" s="119" t="s">
        <v>634</v>
      </c>
      <c r="B2" s="1236" t="s">
        <v>407</v>
      </c>
      <c r="C2" s="1197"/>
      <c r="D2" s="1197"/>
      <c r="E2" s="1197"/>
      <c r="F2" s="1197"/>
      <c r="G2" s="1198"/>
    </row>
    <row r="3" spans="1:354" ht="13" thickBot="1">
      <c r="A3" s="119" t="s">
        <v>457</v>
      </c>
      <c r="B3" s="503">
        <v>0.02</v>
      </c>
      <c r="C3" s="88" t="s">
        <v>476</v>
      </c>
      <c r="D3" s="268"/>
      <c r="E3" s="283"/>
      <c r="F3" s="268"/>
      <c r="G3" s="268"/>
    </row>
    <row r="4" spans="1:354" ht="13" thickBot="1">
      <c r="A4" s="120" t="s">
        <v>459</v>
      </c>
      <c r="B4" s="284">
        <v>1.4595</v>
      </c>
      <c r="C4" s="88" t="s">
        <v>632</v>
      </c>
      <c r="D4" s="255" t="s">
        <v>155</v>
      </c>
      <c r="E4" s="268"/>
      <c r="F4" s="268"/>
      <c r="G4" s="268"/>
    </row>
    <row r="5" spans="1:354" ht="13" thickBot="1">
      <c r="A5" s="77"/>
      <c r="B5" s="78"/>
      <c r="C5" s="268"/>
      <c r="D5" s="268"/>
      <c r="E5" s="268"/>
      <c r="F5" s="268"/>
      <c r="G5" s="268"/>
      <c r="J5" s="286" t="s">
        <v>223</v>
      </c>
    </row>
    <row r="6" spans="1:354" ht="13" thickBot="1">
      <c r="A6" s="126" t="s">
        <v>622</v>
      </c>
      <c r="B6" s="285" t="s">
        <v>476</v>
      </c>
      <c r="C6" s="132" t="s">
        <v>387</v>
      </c>
      <c r="D6" s="268"/>
      <c r="E6" s="268"/>
      <c r="F6" s="268"/>
      <c r="G6" s="268"/>
      <c r="J6" s="355" t="s">
        <v>142</v>
      </c>
    </row>
    <row r="7" spans="1:354">
      <c r="A7" s="287" t="s">
        <v>635</v>
      </c>
      <c r="B7" s="133">
        <v>0.70899999999999996</v>
      </c>
      <c r="C7" s="134">
        <v>18</v>
      </c>
      <c r="D7" s="268"/>
      <c r="E7" s="268"/>
      <c r="F7" s="268"/>
      <c r="G7" s="268"/>
      <c r="K7" s="289" t="s">
        <v>486</v>
      </c>
    </row>
    <row r="8" spans="1:354">
      <c r="A8" s="288" t="s">
        <v>636</v>
      </c>
      <c r="B8" s="127">
        <v>0.39400000000000002</v>
      </c>
      <c r="C8" s="130">
        <v>10</v>
      </c>
      <c r="D8" s="268"/>
      <c r="E8" s="268"/>
      <c r="F8" s="268"/>
      <c r="G8" s="268"/>
      <c r="I8" s="289"/>
      <c r="K8" s="289" t="s">
        <v>156</v>
      </c>
    </row>
    <row r="9" spans="1:354">
      <c r="A9" s="288" t="s">
        <v>621</v>
      </c>
      <c r="B9" s="127">
        <v>0.03</v>
      </c>
      <c r="C9" s="354">
        <v>0.76</v>
      </c>
      <c r="D9" s="255" t="s">
        <v>374</v>
      </c>
      <c r="E9" s="268"/>
      <c r="F9" s="268"/>
      <c r="G9" s="268"/>
      <c r="I9" s="289"/>
    </row>
    <row r="10" spans="1:354">
      <c r="A10" s="288" t="s">
        <v>645</v>
      </c>
      <c r="B10" s="128">
        <v>5.1189999999999998</v>
      </c>
      <c r="C10" s="130">
        <v>130</v>
      </c>
      <c r="D10" s="268"/>
      <c r="E10" s="268"/>
      <c r="F10" s="268"/>
      <c r="G10" s="268"/>
      <c r="M10" s="445" t="s">
        <v>665</v>
      </c>
      <c r="GB10" s="518"/>
    </row>
    <row r="11" spans="1:354" ht="13" thickBot="1">
      <c r="A11" s="290" t="s">
        <v>647</v>
      </c>
      <c r="B11" s="539">
        <v>3.09</v>
      </c>
      <c r="C11" s="70">
        <v>78.497</v>
      </c>
      <c r="D11" s="255" t="s">
        <v>227</v>
      </c>
      <c r="E11" s="268"/>
      <c r="F11" s="268"/>
      <c r="G11" s="268"/>
      <c r="H11" s="289"/>
      <c r="I11" s="363" t="s">
        <v>252</v>
      </c>
      <c r="M11" t="s">
        <v>664</v>
      </c>
    </row>
    <row r="12" spans="1:354" ht="13" thickBot="1">
      <c r="A12" s="9"/>
      <c r="B12" s="11"/>
      <c r="C12" s="268"/>
      <c r="D12" s="268"/>
      <c r="E12" s="268"/>
      <c r="F12" s="268"/>
      <c r="G12" s="268"/>
      <c r="H12" s="289"/>
      <c r="K12" s="289"/>
      <c r="M12" t="s">
        <v>669</v>
      </c>
    </row>
    <row r="13" spans="1:354" ht="13" thickBot="1">
      <c r="A13" s="1209" t="s">
        <v>462</v>
      </c>
      <c r="B13" s="1210"/>
      <c r="C13" s="390"/>
      <c r="D13" s="391"/>
      <c r="E13" s="391"/>
      <c r="F13" s="391"/>
      <c r="G13" s="391"/>
      <c r="H13" s="391"/>
      <c r="I13" s="391"/>
      <c r="J13" s="391"/>
      <c r="K13" s="391"/>
      <c r="L13" s="391"/>
      <c r="M13" s="467" t="s">
        <v>730</v>
      </c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  <c r="AA13" s="391"/>
      <c r="AB13" s="391"/>
      <c r="AC13" s="391"/>
      <c r="AD13" s="391"/>
      <c r="AE13" s="391"/>
      <c r="AF13" s="391"/>
      <c r="AG13" s="391"/>
      <c r="AH13" s="391"/>
      <c r="AI13" s="391"/>
      <c r="AJ13" s="391"/>
      <c r="AK13" s="391"/>
      <c r="AL13" s="391"/>
      <c r="AM13" s="391"/>
      <c r="AN13" s="391"/>
      <c r="AO13" s="391"/>
      <c r="AP13" s="391"/>
      <c r="AQ13" s="391"/>
      <c r="AR13" s="391"/>
      <c r="AS13" s="391"/>
      <c r="AT13" s="391"/>
      <c r="AU13" s="391"/>
      <c r="AV13" s="391"/>
      <c r="AW13" s="391"/>
      <c r="AX13" s="391"/>
      <c r="AY13" s="391"/>
      <c r="AZ13" s="391"/>
      <c r="BA13" s="391"/>
      <c r="BB13" s="391"/>
      <c r="BC13" s="391"/>
      <c r="BD13" s="391"/>
      <c r="BE13" s="391"/>
      <c r="BF13" s="391"/>
      <c r="BG13" s="391"/>
      <c r="BH13" s="391"/>
      <c r="BI13" s="391"/>
      <c r="BJ13" s="391"/>
      <c r="BK13" s="391"/>
      <c r="BL13" s="391"/>
      <c r="BM13" s="391"/>
      <c r="BN13" s="391"/>
      <c r="BO13" s="391"/>
      <c r="BP13" s="391"/>
      <c r="BQ13" s="391"/>
      <c r="BR13" s="391"/>
      <c r="BS13" s="391"/>
      <c r="BT13" s="391"/>
      <c r="BU13" s="391"/>
      <c r="BV13" s="391"/>
      <c r="BW13" s="391"/>
      <c r="BX13" s="391"/>
      <c r="BY13" s="391"/>
      <c r="BZ13" s="391"/>
      <c r="CA13" s="391"/>
      <c r="CB13" s="391"/>
      <c r="CC13" s="391"/>
      <c r="CD13" s="391"/>
      <c r="CE13" s="391"/>
      <c r="CF13" s="391"/>
      <c r="CG13" s="391"/>
      <c r="CH13" s="391"/>
      <c r="CI13" s="391"/>
      <c r="CJ13" s="391"/>
      <c r="CK13" s="391"/>
      <c r="CL13" s="391"/>
      <c r="CM13" s="391"/>
      <c r="CN13" s="391"/>
      <c r="CO13" s="391"/>
      <c r="CP13" s="391"/>
      <c r="CQ13" s="391"/>
      <c r="CR13" s="391"/>
      <c r="CS13" s="391"/>
      <c r="CT13" s="391"/>
      <c r="CU13" s="391"/>
      <c r="CV13" s="391"/>
      <c r="CW13" s="391"/>
      <c r="CX13" s="391"/>
      <c r="CY13" s="391"/>
      <c r="CZ13" s="391"/>
      <c r="DA13" s="391"/>
      <c r="DB13" s="391"/>
      <c r="DC13" s="391"/>
      <c r="DD13" s="391"/>
      <c r="DE13" s="391"/>
      <c r="DF13" s="391"/>
      <c r="DG13" s="391"/>
      <c r="DH13" s="391"/>
      <c r="DI13" s="391"/>
      <c r="DJ13" s="391"/>
      <c r="DK13" s="391"/>
      <c r="DL13" s="391"/>
      <c r="DM13" s="391"/>
      <c r="DN13" s="391"/>
      <c r="DO13" s="391"/>
      <c r="DP13" s="391"/>
      <c r="DQ13" s="391"/>
      <c r="DR13" s="391"/>
      <c r="DS13" s="391"/>
      <c r="DT13" s="391"/>
      <c r="DU13" s="391"/>
      <c r="DV13" s="391"/>
      <c r="DW13" s="391"/>
      <c r="DX13" s="391"/>
      <c r="DY13" s="468"/>
      <c r="DZ13" s="468"/>
      <c r="EA13" s="468"/>
      <c r="EB13" s="468"/>
      <c r="EC13" s="468"/>
      <c r="ED13" s="468"/>
      <c r="EE13" s="468"/>
      <c r="EF13" s="468"/>
      <c r="EG13" s="468"/>
      <c r="EH13" s="468"/>
      <c r="EI13" s="468"/>
      <c r="EJ13" s="468"/>
      <c r="EK13" s="468"/>
      <c r="EL13" s="468"/>
      <c r="EM13" s="468"/>
      <c r="EN13" s="468"/>
      <c r="EO13" s="468"/>
      <c r="EP13" s="468"/>
      <c r="EQ13" s="468"/>
      <c r="ER13" s="468"/>
      <c r="ES13" s="468"/>
      <c r="ET13" s="468"/>
      <c r="EU13" s="468"/>
      <c r="EV13" s="468"/>
      <c r="EW13" s="468"/>
      <c r="EX13" s="468"/>
      <c r="EY13" s="468"/>
      <c r="EZ13" s="468"/>
      <c r="FA13" s="468"/>
      <c r="FB13" s="468"/>
      <c r="FC13" s="468"/>
      <c r="FD13" s="468"/>
      <c r="FE13" s="468"/>
      <c r="FF13" s="468"/>
      <c r="FG13" s="468"/>
      <c r="FH13" s="468"/>
      <c r="FI13" s="468"/>
      <c r="FJ13" s="468"/>
      <c r="FK13" s="468"/>
      <c r="FL13" s="468"/>
      <c r="FM13" s="468"/>
      <c r="FN13" s="468"/>
      <c r="FO13" s="468"/>
      <c r="FP13" s="468"/>
      <c r="FQ13" s="468"/>
      <c r="FR13" s="468"/>
      <c r="FS13" s="468"/>
      <c r="FT13" s="468"/>
      <c r="FU13" s="468"/>
      <c r="FV13" s="468"/>
      <c r="FW13" s="468"/>
      <c r="FX13" s="468"/>
      <c r="FY13" s="468"/>
      <c r="FZ13" s="468"/>
      <c r="GA13" s="465"/>
      <c r="GB13" s="519" t="s">
        <v>729</v>
      </c>
      <c r="GC13" s="519"/>
      <c r="GD13" s="519"/>
      <c r="GE13" s="519"/>
      <c r="GF13" s="519"/>
      <c r="GG13" s="519"/>
      <c r="GH13" s="519"/>
      <c r="GI13" s="519"/>
      <c r="GJ13" s="519"/>
      <c r="GK13" s="519"/>
      <c r="GL13" s="519"/>
      <c r="GM13" s="519"/>
      <c r="GN13" s="519"/>
      <c r="GO13" s="519"/>
      <c r="GP13" s="519"/>
      <c r="GQ13" s="519"/>
      <c r="GR13" s="519"/>
      <c r="GS13" s="519"/>
      <c r="GT13" s="519"/>
      <c r="GU13" s="519"/>
      <c r="GV13" s="519"/>
      <c r="GW13" s="519"/>
      <c r="GX13" s="519"/>
      <c r="GY13" s="519"/>
      <c r="GZ13" s="519"/>
      <c r="HA13" s="519"/>
      <c r="HB13" s="519"/>
      <c r="HC13" s="519"/>
      <c r="HD13" s="519"/>
      <c r="HE13" s="519"/>
      <c r="HF13" s="519"/>
      <c r="HG13" s="519"/>
      <c r="HH13" s="519"/>
      <c r="HI13" s="519"/>
      <c r="HJ13" s="519"/>
      <c r="HK13" s="519"/>
      <c r="HL13" s="519"/>
      <c r="HM13" s="519"/>
      <c r="HN13" s="519"/>
      <c r="HO13" s="519"/>
      <c r="HP13" s="519"/>
      <c r="HQ13" s="519"/>
      <c r="HR13" s="519"/>
      <c r="HS13" s="519"/>
      <c r="HT13" s="519"/>
      <c r="HU13" s="519"/>
      <c r="HV13" s="519"/>
      <c r="HW13" s="519"/>
      <c r="HX13" s="519"/>
      <c r="HY13" s="519"/>
      <c r="HZ13" s="519"/>
      <c r="IA13" s="519"/>
      <c r="IB13" s="519"/>
      <c r="IC13" s="519"/>
      <c r="ID13" s="519"/>
      <c r="IE13" s="519"/>
      <c r="IF13" s="519"/>
      <c r="IG13" s="519"/>
      <c r="IH13" s="519"/>
      <c r="II13" s="519"/>
      <c r="IJ13" s="519"/>
      <c r="IK13" s="519"/>
      <c r="IL13" s="519"/>
      <c r="IM13" s="519"/>
      <c r="IN13" s="519"/>
      <c r="IO13" s="519"/>
      <c r="IP13" s="519"/>
      <c r="IQ13" s="519"/>
      <c r="IR13" s="519"/>
      <c r="IS13" s="519"/>
      <c r="IT13" s="519"/>
      <c r="IU13" s="519"/>
      <c r="IV13" s="519"/>
      <c r="IW13" s="519"/>
      <c r="IX13" s="519"/>
      <c r="IY13" s="519"/>
      <c r="IZ13" s="519"/>
      <c r="JA13" s="519"/>
      <c r="JB13" s="519"/>
      <c r="JC13" s="519"/>
      <c r="JD13" s="519"/>
      <c r="JE13" s="519"/>
      <c r="JF13" s="519"/>
      <c r="JG13" s="519"/>
      <c r="JH13" s="519"/>
      <c r="JI13" s="519"/>
      <c r="JJ13" s="519"/>
      <c r="JK13" s="519"/>
      <c r="JL13" s="519"/>
      <c r="JM13" s="519"/>
      <c r="JN13" s="519"/>
      <c r="JO13" s="519"/>
      <c r="JP13" s="519"/>
      <c r="JQ13" s="519"/>
      <c r="JR13" s="519"/>
      <c r="JS13" s="519"/>
      <c r="JT13" s="519"/>
      <c r="JU13" s="519"/>
      <c r="JV13" s="519"/>
      <c r="JW13" s="519"/>
      <c r="JX13" s="519"/>
      <c r="JY13" s="519"/>
      <c r="JZ13" s="519"/>
      <c r="KA13" s="519"/>
      <c r="KB13" s="519"/>
      <c r="KC13" s="519"/>
      <c r="KD13" s="519"/>
      <c r="KE13" s="519"/>
      <c r="KF13" s="519"/>
      <c r="KG13" s="519"/>
      <c r="KH13" s="519"/>
      <c r="KI13" s="519"/>
      <c r="KJ13" s="519"/>
      <c r="KK13" s="519"/>
      <c r="KL13" s="519"/>
      <c r="KM13" s="519"/>
      <c r="KN13" s="515"/>
      <c r="KO13" s="515"/>
      <c r="KP13" s="515"/>
      <c r="KQ13" s="515"/>
      <c r="KR13" s="515"/>
      <c r="KS13" s="515"/>
      <c r="KT13" s="515"/>
      <c r="KU13" s="515"/>
      <c r="KV13" s="515"/>
      <c r="KW13" s="515"/>
      <c r="KX13" s="515"/>
      <c r="KY13" s="515"/>
      <c r="KZ13" s="515"/>
      <c r="LA13" s="515"/>
      <c r="LB13" s="515"/>
      <c r="LC13" s="515"/>
      <c r="LD13" s="515"/>
      <c r="LE13" s="515"/>
      <c r="LF13" s="515"/>
      <c r="LG13" s="515"/>
      <c r="LH13" s="515"/>
      <c r="LI13" s="515"/>
      <c r="LJ13" s="515"/>
      <c r="LK13" s="515"/>
      <c r="LL13" s="515"/>
      <c r="LM13" s="515"/>
      <c r="LN13" s="515"/>
      <c r="LO13" s="515"/>
      <c r="LP13" s="515"/>
      <c r="LQ13" s="515"/>
      <c r="LR13" s="515"/>
      <c r="LS13" s="515"/>
      <c r="LT13" s="515"/>
      <c r="LU13" s="515"/>
      <c r="LV13" s="515"/>
      <c r="LW13" s="515"/>
      <c r="LX13" s="515"/>
      <c r="LY13" s="515"/>
      <c r="LZ13" s="515"/>
      <c r="MA13" s="515"/>
      <c r="MB13" s="515"/>
      <c r="MC13" s="515"/>
      <c r="MD13" s="515"/>
      <c r="ME13" s="515"/>
      <c r="MF13" s="515"/>
      <c r="MG13" s="515"/>
      <c r="MH13" s="515"/>
      <c r="MI13" s="515"/>
      <c r="MJ13" s="515"/>
      <c r="MK13" s="515"/>
      <c r="ML13" s="515"/>
      <c r="MM13" s="515"/>
      <c r="MN13" s="515"/>
      <c r="MO13" s="515"/>
      <c r="MP13" s="520"/>
    </row>
    <row r="14" spans="1:354" s="538" customFormat="1" ht="13" thickBot="1">
      <c r="A14" s="1270" t="s">
        <v>637</v>
      </c>
      <c r="B14" s="1271"/>
      <c r="C14" s="528" t="s">
        <v>157</v>
      </c>
      <c r="D14" s="529" t="s">
        <v>158</v>
      </c>
      <c r="E14" s="529" t="s">
        <v>159</v>
      </c>
      <c r="F14" s="529" t="s">
        <v>160</v>
      </c>
      <c r="G14" s="529" t="s">
        <v>161</v>
      </c>
      <c r="H14" s="530" t="s">
        <v>162</v>
      </c>
      <c r="I14" s="531">
        <v>544</v>
      </c>
      <c r="J14" s="532" t="s">
        <v>163</v>
      </c>
      <c r="K14" s="530" t="s">
        <v>164</v>
      </c>
      <c r="L14" s="530" t="s">
        <v>165</v>
      </c>
      <c r="M14" s="533" t="s">
        <v>166</v>
      </c>
      <c r="N14" s="533" t="s">
        <v>167</v>
      </c>
      <c r="O14" s="533" t="s">
        <v>168</v>
      </c>
      <c r="P14" s="533" t="s">
        <v>169</v>
      </c>
      <c r="Q14" s="533" t="s">
        <v>170</v>
      </c>
      <c r="R14" s="533" t="s">
        <v>171</v>
      </c>
      <c r="S14" s="533" t="s">
        <v>292</v>
      </c>
      <c r="T14" s="533" t="s">
        <v>273</v>
      </c>
      <c r="U14" s="533" t="s">
        <v>274</v>
      </c>
      <c r="V14" s="533" t="s">
        <v>296</v>
      </c>
      <c r="W14" s="533" t="s">
        <v>275</v>
      </c>
      <c r="X14" s="533" t="s">
        <v>290</v>
      </c>
      <c r="Y14" s="533" t="s">
        <v>287</v>
      </c>
      <c r="Z14" s="533" t="s">
        <v>62</v>
      </c>
      <c r="AA14" s="533" t="s">
        <v>63</v>
      </c>
      <c r="AB14" s="533" t="s">
        <v>64</v>
      </c>
      <c r="AC14" s="533" t="s">
        <v>65</v>
      </c>
      <c r="AD14" s="533" t="s">
        <v>66</v>
      </c>
      <c r="AE14" s="533" t="s">
        <v>67</v>
      </c>
      <c r="AF14" s="533" t="s">
        <v>68</v>
      </c>
      <c r="AG14" s="534" t="s">
        <v>69</v>
      </c>
      <c r="AH14" s="534" t="s">
        <v>70</v>
      </c>
      <c r="AI14" s="534" t="s">
        <v>71</v>
      </c>
      <c r="AJ14" s="534" t="s">
        <v>289</v>
      </c>
      <c r="AK14" s="534" t="s">
        <v>72</v>
      </c>
      <c r="AL14" s="534" t="s">
        <v>73</v>
      </c>
      <c r="AM14" s="534" t="s">
        <v>74</v>
      </c>
      <c r="AN14" s="534" t="s">
        <v>75</v>
      </c>
      <c r="AO14" s="534" t="s">
        <v>76</v>
      </c>
      <c r="AP14" s="534" t="s">
        <v>291</v>
      </c>
      <c r="AQ14" s="534" t="s">
        <v>77</v>
      </c>
      <c r="AR14" s="534" t="s">
        <v>78</v>
      </c>
      <c r="AS14" s="534" t="s">
        <v>79</v>
      </c>
      <c r="AT14" s="534" t="s">
        <v>80</v>
      </c>
      <c r="AU14" s="534" t="s">
        <v>81</v>
      </c>
      <c r="AV14" s="533" t="s">
        <v>82</v>
      </c>
      <c r="AW14" s="533" t="s">
        <v>83</v>
      </c>
      <c r="AX14" s="533" t="s">
        <v>84</v>
      </c>
      <c r="AY14" s="533" t="s">
        <v>85</v>
      </c>
      <c r="AZ14" s="533" t="s">
        <v>86</v>
      </c>
      <c r="BA14" s="533" t="s">
        <v>87</v>
      </c>
      <c r="BB14" s="533" t="s">
        <v>88</v>
      </c>
      <c r="BC14" s="533" t="s">
        <v>89</v>
      </c>
      <c r="BD14" s="533" t="s">
        <v>90</v>
      </c>
      <c r="BE14" s="533" t="s">
        <v>91</v>
      </c>
      <c r="BF14" s="533" t="s">
        <v>228</v>
      </c>
      <c r="BG14" s="533" t="s">
        <v>229</v>
      </c>
      <c r="BH14" s="533" t="s">
        <v>230</v>
      </c>
      <c r="BI14" s="533" t="s">
        <v>231</v>
      </c>
      <c r="BJ14" s="533" t="s">
        <v>232</v>
      </c>
      <c r="BK14" s="533" t="s">
        <v>343</v>
      </c>
      <c r="BL14" s="533" t="s">
        <v>344</v>
      </c>
      <c r="BM14" s="533" t="s">
        <v>371</v>
      </c>
      <c r="BN14" s="533" t="s">
        <v>293</v>
      </c>
      <c r="BO14" s="533" t="s">
        <v>298</v>
      </c>
      <c r="BP14" s="533" t="s">
        <v>345</v>
      </c>
      <c r="BQ14" s="533" t="s">
        <v>346</v>
      </c>
      <c r="BR14" s="533" t="s">
        <v>347</v>
      </c>
      <c r="BS14" s="533" t="s">
        <v>348</v>
      </c>
      <c r="BT14" s="533" t="s">
        <v>349</v>
      </c>
      <c r="BU14" s="533" t="s">
        <v>350</v>
      </c>
      <c r="BV14" s="533" t="s">
        <v>351</v>
      </c>
      <c r="BW14" s="533" t="s">
        <v>352</v>
      </c>
      <c r="BX14" s="533" t="s">
        <v>353</v>
      </c>
      <c r="BY14" s="533" t="s">
        <v>354</v>
      </c>
      <c r="BZ14" s="533" t="s">
        <v>355</v>
      </c>
      <c r="CA14" s="533" t="s">
        <v>356</v>
      </c>
      <c r="CB14" s="533" t="s">
        <v>357</v>
      </c>
      <c r="CC14" s="533" t="s">
        <v>295</v>
      </c>
      <c r="CD14" s="533" t="s">
        <v>289</v>
      </c>
      <c r="CE14" s="533" t="s">
        <v>358</v>
      </c>
      <c r="CF14" s="533" t="s">
        <v>359</v>
      </c>
      <c r="CG14" s="533" t="s">
        <v>297</v>
      </c>
      <c r="CH14" s="533" t="s">
        <v>360</v>
      </c>
      <c r="CI14" s="533" t="s">
        <v>361</v>
      </c>
      <c r="CJ14" s="533" t="s">
        <v>362</v>
      </c>
      <c r="CK14" s="533" t="s">
        <v>363</v>
      </c>
      <c r="CL14" s="533" t="s">
        <v>364</v>
      </c>
      <c r="CM14" s="533" t="s">
        <v>286</v>
      </c>
      <c r="CN14" s="533" t="s">
        <v>365</v>
      </c>
      <c r="CO14" s="533" t="s">
        <v>488</v>
      </c>
      <c r="CP14" s="533" t="s">
        <v>489</v>
      </c>
      <c r="CQ14" s="533" t="s">
        <v>490</v>
      </c>
      <c r="CR14" s="533" t="s">
        <v>288</v>
      </c>
      <c r="CS14" s="533" t="s">
        <v>300</v>
      </c>
      <c r="CT14" s="533" t="s">
        <v>417</v>
      </c>
      <c r="CU14" s="533" t="s">
        <v>418</v>
      </c>
      <c r="CV14" s="533" t="s">
        <v>419</v>
      </c>
      <c r="CW14" s="533" t="s">
        <v>420</v>
      </c>
      <c r="CX14" s="533" t="s">
        <v>421</v>
      </c>
      <c r="CY14" s="533" t="s">
        <v>294</v>
      </c>
      <c r="CZ14" s="533" t="s">
        <v>422</v>
      </c>
      <c r="DA14" s="533" t="s">
        <v>423</v>
      </c>
      <c r="DB14" s="533" t="s">
        <v>424</v>
      </c>
      <c r="DC14" s="533" t="s">
        <v>425</v>
      </c>
      <c r="DD14" s="533" t="s">
        <v>426</v>
      </c>
      <c r="DE14" s="533" t="s">
        <v>427</v>
      </c>
      <c r="DF14" s="533" t="s">
        <v>428</v>
      </c>
      <c r="DG14" s="533" t="s">
        <v>429</v>
      </c>
      <c r="DH14" s="533" t="s">
        <v>357</v>
      </c>
      <c r="DI14" s="533" t="s">
        <v>430</v>
      </c>
      <c r="DJ14" s="533" t="s">
        <v>431</v>
      </c>
      <c r="DK14" s="533" t="s">
        <v>432</v>
      </c>
      <c r="DL14" s="533" t="s">
        <v>433</v>
      </c>
      <c r="DM14" s="533" t="s">
        <v>299</v>
      </c>
      <c r="DN14" s="533" t="s">
        <v>434</v>
      </c>
      <c r="DO14" s="533" t="s">
        <v>435</v>
      </c>
      <c r="DP14" s="533" t="s">
        <v>436</v>
      </c>
      <c r="DQ14" s="533" t="s">
        <v>437</v>
      </c>
      <c r="DR14" s="533" t="s">
        <v>438</v>
      </c>
      <c r="DS14" s="533" t="s">
        <v>439</v>
      </c>
      <c r="DT14" s="533" t="s">
        <v>440</v>
      </c>
      <c r="DU14" s="533" t="s">
        <v>441</v>
      </c>
      <c r="DV14" s="533" t="s">
        <v>442</v>
      </c>
      <c r="DW14" s="533" t="s">
        <v>443</v>
      </c>
      <c r="DX14" s="533" t="s">
        <v>444</v>
      </c>
      <c r="DY14" s="533" t="s">
        <v>445</v>
      </c>
      <c r="DZ14" s="533" t="s">
        <v>446</v>
      </c>
      <c r="EA14" s="533" t="s">
        <v>447</v>
      </c>
      <c r="EB14" s="533" t="s">
        <v>448</v>
      </c>
      <c r="EC14" s="533" t="s">
        <v>449</v>
      </c>
      <c r="ED14" s="533" t="s">
        <v>316</v>
      </c>
      <c r="EE14" s="533" t="s">
        <v>317</v>
      </c>
      <c r="EF14" s="533" t="s">
        <v>514</v>
      </c>
      <c r="EG14" s="533" t="s">
        <v>691</v>
      </c>
      <c r="EH14" s="533" t="s">
        <v>692</v>
      </c>
      <c r="EI14" s="533" t="s">
        <v>693</v>
      </c>
      <c r="EJ14" s="533" t="s">
        <v>724</v>
      </c>
      <c r="EK14" s="533" t="s">
        <v>725</v>
      </c>
      <c r="EL14" s="533" t="s">
        <v>726</v>
      </c>
      <c r="EM14" s="533" t="s">
        <v>727</v>
      </c>
      <c r="EN14" s="533" t="s">
        <v>728</v>
      </c>
      <c r="EO14" s="533" t="s">
        <v>553</v>
      </c>
      <c r="EP14" s="533" t="s">
        <v>554</v>
      </c>
      <c r="EQ14" s="533" t="s">
        <v>555</v>
      </c>
      <c r="ER14" s="533" t="s">
        <v>556</v>
      </c>
      <c r="ES14" s="533" t="s">
        <v>557</v>
      </c>
      <c r="ET14" s="533" t="s">
        <v>558</v>
      </c>
      <c r="EU14" s="533" t="s">
        <v>559</v>
      </c>
      <c r="EV14" s="533" t="s">
        <v>560</v>
      </c>
      <c r="EW14" s="533" t="s">
        <v>561</v>
      </c>
      <c r="EX14" s="533" t="s">
        <v>562</v>
      </c>
      <c r="EY14" s="533" t="s">
        <v>563</v>
      </c>
      <c r="EZ14" s="533" t="s">
        <v>564</v>
      </c>
      <c r="FA14" s="533" t="s">
        <v>565</v>
      </c>
      <c r="FB14" s="533" t="s">
        <v>566</v>
      </c>
      <c r="FC14" s="533" t="s">
        <v>567</v>
      </c>
      <c r="FD14" s="533" t="s">
        <v>568</v>
      </c>
      <c r="FE14" s="533" t="s">
        <v>569</v>
      </c>
      <c r="FF14" s="533" t="s">
        <v>570</v>
      </c>
      <c r="FG14" s="533" t="s">
        <v>571</v>
      </c>
      <c r="FH14" s="533" t="s">
        <v>572</v>
      </c>
      <c r="FI14" s="533" t="s">
        <v>573</v>
      </c>
      <c r="FJ14" s="533" t="s">
        <v>574</v>
      </c>
      <c r="FK14" s="533" t="s">
        <v>575</v>
      </c>
      <c r="FL14" s="533" t="s">
        <v>576</v>
      </c>
      <c r="FM14" s="533" t="s">
        <v>577</v>
      </c>
      <c r="FN14" s="533" t="s">
        <v>578</v>
      </c>
      <c r="FO14" s="533" t="s">
        <v>579</v>
      </c>
      <c r="FP14" s="533" t="s">
        <v>580</v>
      </c>
      <c r="FQ14" s="533" t="s">
        <v>581</v>
      </c>
      <c r="FR14" s="533" t="s">
        <v>582</v>
      </c>
      <c r="FS14" s="533" t="s">
        <v>583</v>
      </c>
      <c r="FT14" s="533" t="s">
        <v>584</v>
      </c>
      <c r="FU14" s="533" t="s">
        <v>772</v>
      </c>
      <c r="FV14" s="533" t="s">
        <v>773</v>
      </c>
      <c r="FW14" s="533" t="s">
        <v>774</v>
      </c>
      <c r="FX14" s="533" t="s">
        <v>626</v>
      </c>
      <c r="FY14" s="533" t="s">
        <v>627</v>
      </c>
      <c r="FZ14" s="533" t="s">
        <v>628</v>
      </c>
      <c r="GA14" s="535" t="s">
        <v>629</v>
      </c>
      <c r="GB14" s="536" t="str">
        <f>M14</f>
        <v>665</v>
      </c>
      <c r="GC14" s="536" t="str">
        <f>N14</f>
        <v>566</v>
      </c>
      <c r="GD14" s="536" t="str">
        <f t="shared" ref="GD14:IO14" si="0">O14</f>
        <v>684</v>
      </c>
      <c r="GE14" s="536" t="str">
        <f t="shared" si="0"/>
        <v>574</v>
      </c>
      <c r="GF14" s="536" t="str">
        <f t="shared" si="0"/>
        <v>654</v>
      </c>
      <c r="GG14" s="536" t="str">
        <f t="shared" si="0"/>
        <v>647</v>
      </c>
      <c r="GH14" s="536" t="str">
        <f t="shared" si="0"/>
        <v>545</v>
      </c>
      <c r="GI14" s="536" t="str">
        <f t="shared" si="0"/>
        <v>616</v>
      </c>
      <c r="GJ14" s="536" t="str">
        <f t="shared" si="0"/>
        <v>661</v>
      </c>
      <c r="GK14" s="536" t="str">
        <f t="shared" si="0"/>
        <v>591</v>
      </c>
      <c r="GL14" s="536" t="str">
        <f t="shared" si="0"/>
        <v>596</v>
      </c>
      <c r="GM14" s="536" t="str">
        <f t="shared" si="0"/>
        <v>540</v>
      </c>
      <c r="GN14" s="536" t="str">
        <f t="shared" si="0"/>
        <v>537</v>
      </c>
      <c r="GO14" s="536" t="str">
        <f t="shared" si="0"/>
        <v>548</v>
      </c>
      <c r="GP14" s="536" t="str">
        <f t="shared" si="0"/>
        <v>646</v>
      </c>
      <c r="GQ14" s="536" t="str">
        <f t="shared" si="0"/>
        <v>681</v>
      </c>
      <c r="GR14" s="536" t="str">
        <f t="shared" si="0"/>
        <v>701</v>
      </c>
      <c r="GS14" s="536" t="str">
        <f t="shared" si="0"/>
        <v>686</v>
      </c>
      <c r="GT14" s="536" t="str">
        <f t="shared" si="0"/>
        <v>693</v>
      </c>
      <c r="GU14" s="536" t="str">
        <f t="shared" si="0"/>
        <v>643</v>
      </c>
      <c r="GV14" s="536" t="str">
        <f t="shared" si="0"/>
        <v>642</v>
      </c>
      <c r="GW14" s="536" t="str">
        <f t="shared" si="0"/>
        <v>602</v>
      </c>
      <c r="GX14" s="536" t="str">
        <f t="shared" si="0"/>
        <v>554</v>
      </c>
      <c r="GY14" s="536" t="str">
        <f t="shared" si="0"/>
        <v>557</v>
      </c>
      <c r="GZ14" s="536" t="str">
        <f t="shared" si="0"/>
        <v>689</v>
      </c>
      <c r="HA14" s="536" t="str">
        <f t="shared" si="0"/>
        <v>705</v>
      </c>
      <c r="HB14" s="536" t="str">
        <f t="shared" si="0"/>
        <v>539</v>
      </c>
      <c r="HC14" s="536" t="str">
        <f t="shared" si="0"/>
        <v>676</v>
      </c>
      <c r="HD14" s="536" t="str">
        <f t="shared" si="0"/>
        <v>638</v>
      </c>
      <c r="HE14" s="536" t="str">
        <f t="shared" si="0"/>
        <v>561</v>
      </c>
      <c r="HF14" s="536" t="str">
        <f t="shared" si="0"/>
        <v>618</v>
      </c>
      <c r="HG14" s="536" t="str">
        <f t="shared" si="0"/>
        <v>639</v>
      </c>
      <c r="HH14" s="536" t="str">
        <f t="shared" si="0"/>
        <v>619</v>
      </c>
      <c r="HI14" s="536" t="str">
        <f t="shared" si="0"/>
        <v>621</v>
      </c>
      <c r="HJ14" s="536" t="str">
        <f t="shared" si="0"/>
        <v>593</v>
      </c>
      <c r="HK14" s="536" t="str">
        <f t="shared" si="0"/>
        <v>565</v>
      </c>
      <c r="HL14" s="536" t="str">
        <f t="shared" si="0"/>
        <v>567</v>
      </c>
      <c r="HM14" s="536" t="str">
        <f t="shared" si="0"/>
        <v>570</v>
      </c>
      <c r="HN14" s="536" t="str">
        <f t="shared" si="0"/>
        <v>572</v>
      </c>
      <c r="HO14" s="536" t="str">
        <f t="shared" si="0"/>
        <v>628</v>
      </c>
      <c r="HP14" s="536" t="str">
        <f t="shared" si="0"/>
        <v>608</v>
      </c>
      <c r="HQ14" s="536" t="str">
        <f t="shared" si="0"/>
        <v>579</v>
      </c>
      <c r="HR14" s="536" t="str">
        <f t="shared" si="0"/>
        <v>668</v>
      </c>
      <c r="HS14" s="536" t="str">
        <f t="shared" si="0"/>
        <v>562</v>
      </c>
      <c r="HT14" s="536" t="str">
        <f t="shared" si="0"/>
        <v>626</v>
      </c>
      <c r="HU14" s="536" t="str">
        <f t="shared" si="0"/>
        <v>706</v>
      </c>
      <c r="HV14" s="536" t="str">
        <f t="shared" si="0"/>
        <v>648</v>
      </c>
      <c r="HW14" s="536" t="str">
        <f t="shared" si="0"/>
        <v>594</v>
      </c>
      <c r="HX14" s="536" t="str">
        <f t="shared" si="0"/>
        <v>635</v>
      </c>
      <c r="HY14" s="536" t="str">
        <f t="shared" si="0"/>
        <v>652</v>
      </c>
      <c r="HZ14" s="536" t="str">
        <f t="shared" si="0"/>
        <v>614</v>
      </c>
      <c r="IA14" s="536" t="str">
        <f t="shared" si="0"/>
        <v>629</v>
      </c>
      <c r="IB14" s="536" t="str">
        <f t="shared" si="0"/>
        <v>592</v>
      </c>
      <c r="IC14" s="536" t="str">
        <f t="shared" si="0"/>
        <v>606</v>
      </c>
      <c r="ID14" s="536" t="str">
        <f t="shared" si="0"/>
        <v>611</v>
      </c>
      <c r="IE14" s="536" t="str">
        <f t="shared" si="0"/>
        <v>558</v>
      </c>
      <c r="IF14" s="536" t="str">
        <f t="shared" si="0"/>
        <v>703</v>
      </c>
      <c r="IG14" s="536" t="str">
        <f t="shared" si="0"/>
        <v>625</v>
      </c>
      <c r="IH14" s="536" t="str">
        <f t="shared" si="0"/>
        <v>605</v>
      </c>
      <c r="II14" s="536" t="str">
        <f t="shared" si="0"/>
        <v>657</v>
      </c>
      <c r="IJ14" s="536" t="str">
        <f t="shared" si="0"/>
        <v>550</v>
      </c>
      <c r="IK14" s="536" t="str">
        <f t="shared" si="0"/>
        <v>700</v>
      </c>
      <c r="IL14" s="536" t="str">
        <f t="shared" si="0"/>
        <v>685</v>
      </c>
      <c r="IM14" s="536" t="str">
        <f t="shared" si="0"/>
        <v>688</v>
      </c>
      <c r="IN14" s="536" t="str">
        <f t="shared" si="0"/>
        <v>687</v>
      </c>
      <c r="IO14" s="536" t="str">
        <f t="shared" si="0"/>
        <v>622</v>
      </c>
      <c r="IP14" s="536" t="str">
        <f t="shared" ref="IP14:LA14" si="1">CA14</f>
        <v>696</v>
      </c>
      <c r="IQ14" s="536" t="str">
        <f t="shared" si="1"/>
        <v>679</v>
      </c>
      <c r="IR14" s="536" t="str">
        <f t="shared" si="1"/>
        <v>563</v>
      </c>
      <c r="IS14" s="536" t="str">
        <f t="shared" si="1"/>
        <v>557</v>
      </c>
      <c r="IT14" s="536" t="str">
        <f t="shared" si="1"/>
        <v>583</v>
      </c>
      <c r="IU14" s="536" t="str">
        <f t="shared" si="1"/>
        <v>637</v>
      </c>
      <c r="IV14" s="536" t="str">
        <f t="shared" si="1"/>
        <v>575</v>
      </c>
      <c r="IW14" s="536" t="str">
        <f t="shared" si="1"/>
        <v>675</v>
      </c>
      <c r="IX14" s="536" t="str">
        <f t="shared" si="1"/>
        <v>597</v>
      </c>
      <c r="IY14" s="536" t="str">
        <f t="shared" si="1"/>
        <v>667</v>
      </c>
      <c r="IZ14" s="536" t="str">
        <f t="shared" si="1"/>
        <v>610</v>
      </c>
      <c r="JA14" s="536" t="str">
        <f t="shared" si="1"/>
        <v>698</v>
      </c>
      <c r="JB14" s="536" t="str">
        <f t="shared" si="1"/>
        <v>576</v>
      </c>
      <c r="JC14" s="536" t="str">
        <f t="shared" si="1"/>
        <v>702</v>
      </c>
      <c r="JD14" s="536" t="str">
        <f t="shared" si="1"/>
        <v>682</v>
      </c>
      <c r="JE14" s="536" t="str">
        <f t="shared" si="1"/>
        <v>555</v>
      </c>
      <c r="JF14" s="536" t="str">
        <f t="shared" si="1"/>
        <v>624</v>
      </c>
      <c r="JG14" s="536" t="str">
        <f t="shared" si="1"/>
        <v>578</v>
      </c>
      <c r="JH14" s="536" t="str">
        <f t="shared" si="1"/>
        <v>603</v>
      </c>
      <c r="JI14" s="536" t="str">
        <f t="shared" si="1"/>
        <v>672</v>
      </c>
      <c r="JJ14" s="536" t="str">
        <f t="shared" si="1"/>
        <v>632</v>
      </c>
      <c r="JK14" s="536" t="str">
        <f t="shared" si="1"/>
        <v>645</v>
      </c>
      <c r="JL14" s="536" t="str">
        <f t="shared" si="1"/>
        <v>559</v>
      </c>
      <c r="JM14" s="536" t="str">
        <f t="shared" si="1"/>
        <v>669</v>
      </c>
      <c r="JN14" s="536" t="str">
        <f t="shared" si="1"/>
        <v>582</v>
      </c>
      <c r="JO14" s="536" t="str">
        <f t="shared" si="1"/>
        <v>695</v>
      </c>
      <c r="JP14" s="536" t="str">
        <f t="shared" si="1"/>
        <v>607</v>
      </c>
      <c r="JQ14" s="536" t="str">
        <f t="shared" si="1"/>
        <v>634</v>
      </c>
      <c r="JR14" s="536" t="str">
        <f t="shared" si="1"/>
        <v>623</v>
      </c>
      <c r="JS14" s="536" t="str">
        <f t="shared" si="1"/>
        <v>664</v>
      </c>
      <c r="JT14" s="536" t="str">
        <f t="shared" si="1"/>
        <v>617</v>
      </c>
      <c r="JU14" s="536" t="str">
        <f t="shared" si="1"/>
        <v>673</v>
      </c>
      <c r="JV14" s="536" t="str">
        <f t="shared" si="1"/>
        <v>678</v>
      </c>
      <c r="JW14" s="536" t="str">
        <f t="shared" si="1"/>
        <v>679</v>
      </c>
      <c r="JX14" s="536" t="str">
        <f t="shared" si="1"/>
        <v>543</v>
      </c>
      <c r="JY14" s="536" t="str">
        <f t="shared" si="1"/>
        <v>577</v>
      </c>
      <c r="JZ14" s="536" t="str">
        <f t="shared" si="1"/>
        <v>697</v>
      </c>
      <c r="KA14" s="536" t="str">
        <f t="shared" si="1"/>
        <v>598</v>
      </c>
      <c r="KB14" s="536" t="str">
        <f t="shared" si="1"/>
        <v>600</v>
      </c>
      <c r="KC14" s="536" t="str">
        <f t="shared" si="1"/>
        <v>692</v>
      </c>
      <c r="KD14" s="536" t="str">
        <f t="shared" si="1"/>
        <v>691</v>
      </c>
      <c r="KE14" s="536" t="str">
        <f t="shared" si="1"/>
        <v>650</v>
      </c>
      <c r="KF14" s="536" t="str">
        <f t="shared" si="1"/>
        <v>644</v>
      </c>
      <c r="KG14" s="536" t="str">
        <f t="shared" si="1"/>
        <v>704</v>
      </c>
      <c r="KH14" s="536" t="str">
        <f t="shared" si="1"/>
        <v>656</v>
      </c>
      <c r="KI14" s="536" t="str">
        <f t="shared" si="1"/>
        <v>613</v>
      </c>
      <c r="KJ14" s="536" t="str">
        <f t="shared" si="1"/>
        <v>564</v>
      </c>
      <c r="KK14" s="536" t="str">
        <f t="shared" si="1"/>
        <v>690</v>
      </c>
      <c r="KL14" s="536" t="str">
        <f t="shared" si="1"/>
        <v>674</v>
      </c>
      <c r="KM14" s="536" t="str">
        <f t="shared" si="1"/>
        <v>556</v>
      </c>
      <c r="KN14" s="536" t="str">
        <f t="shared" si="1"/>
        <v>651</v>
      </c>
      <c r="KO14" s="536" t="str">
        <f t="shared" si="1"/>
        <v>581</v>
      </c>
      <c r="KP14" s="536" t="str">
        <f t="shared" si="1"/>
        <v>683</v>
      </c>
      <c r="KQ14" s="536" t="str">
        <f t="shared" si="1"/>
        <v>670</v>
      </c>
      <c r="KR14" s="536" t="str">
        <f t="shared" si="1"/>
        <v>580</v>
      </c>
      <c r="KS14" s="536" t="str">
        <f t="shared" si="1"/>
        <v>538</v>
      </c>
      <c r="KT14" s="536" t="str">
        <f t="shared" si="1"/>
        <v>587</v>
      </c>
      <c r="KU14" s="536" t="str">
        <f t="shared" si="1"/>
        <v>660</v>
      </c>
      <c r="KV14" s="536" t="str">
        <f t="shared" si="1"/>
        <v>653</v>
      </c>
      <c r="KW14" s="536" t="str">
        <f t="shared" si="1"/>
        <v>590</v>
      </c>
      <c r="KX14" s="536" t="str">
        <f t="shared" si="1"/>
        <v>663</v>
      </c>
      <c r="KY14" s="536" t="str">
        <f t="shared" si="1"/>
        <v>544</v>
      </c>
      <c r="KZ14" s="536" t="str">
        <f t="shared" si="1"/>
        <v>546</v>
      </c>
      <c r="LA14" s="536" t="str">
        <f t="shared" si="1"/>
        <v>707</v>
      </c>
      <c r="LB14" s="536" t="str">
        <f t="shared" ref="LB14:MP14" si="2">EM14</f>
        <v>549</v>
      </c>
      <c r="LC14" s="536" t="str">
        <f t="shared" si="2"/>
        <v>620</v>
      </c>
      <c r="LD14" s="536" t="str">
        <f t="shared" si="2"/>
        <v>636</v>
      </c>
      <c r="LE14" s="536" t="str">
        <f t="shared" si="2"/>
        <v>541</v>
      </c>
      <c r="LF14" s="536" t="str">
        <f t="shared" si="2"/>
        <v>586</v>
      </c>
      <c r="LG14" s="536" t="str">
        <f t="shared" si="2"/>
        <v>662</v>
      </c>
      <c r="LH14" s="536" t="str">
        <f t="shared" si="2"/>
        <v>631</v>
      </c>
      <c r="LI14" s="536" t="str">
        <f t="shared" si="2"/>
        <v>655</v>
      </c>
      <c r="LJ14" s="536" t="str">
        <f t="shared" si="2"/>
        <v>649</v>
      </c>
      <c r="LK14" s="536" t="str">
        <f t="shared" si="2"/>
        <v>658</v>
      </c>
      <c r="LL14" s="536" t="str">
        <f t="shared" si="2"/>
        <v>680</v>
      </c>
      <c r="LM14" s="536" t="str">
        <f t="shared" si="2"/>
        <v>601</v>
      </c>
      <c r="LN14" s="536" t="str">
        <f t="shared" si="2"/>
        <v>627</v>
      </c>
      <c r="LO14" s="536" t="str">
        <f t="shared" si="2"/>
        <v>604</v>
      </c>
      <c r="LP14" s="536" t="str">
        <f t="shared" si="2"/>
        <v>641</v>
      </c>
      <c r="LQ14" s="536" t="str">
        <f t="shared" si="2"/>
        <v>585</v>
      </c>
      <c r="LR14" s="536" t="str">
        <f t="shared" si="2"/>
        <v>633</v>
      </c>
      <c r="LS14" s="536" t="str">
        <f t="shared" si="2"/>
        <v>694</v>
      </c>
      <c r="LT14" s="536" t="str">
        <f t="shared" si="2"/>
        <v>595</v>
      </c>
      <c r="LU14" s="536" t="str">
        <f t="shared" si="2"/>
        <v>666</v>
      </c>
      <c r="LV14" s="536" t="str">
        <f t="shared" si="2"/>
        <v>609</v>
      </c>
      <c r="LW14" s="536" t="str">
        <f t="shared" si="2"/>
        <v>573</v>
      </c>
      <c r="LX14" s="536" t="str">
        <f t="shared" si="2"/>
        <v>552</v>
      </c>
      <c r="LY14" s="536" t="str">
        <f t="shared" si="2"/>
        <v>568</v>
      </c>
      <c r="LZ14" s="536" t="str">
        <f t="shared" si="2"/>
        <v>560</v>
      </c>
      <c r="MA14" s="536" t="str">
        <f t="shared" si="2"/>
        <v>571</v>
      </c>
      <c r="MB14" s="536" t="str">
        <f t="shared" si="2"/>
        <v>630</v>
      </c>
      <c r="MC14" s="536" t="str">
        <f t="shared" si="2"/>
        <v>553</v>
      </c>
      <c r="MD14" s="536" t="str">
        <f t="shared" si="2"/>
        <v>615</v>
      </c>
      <c r="ME14" s="536" t="str">
        <f t="shared" si="2"/>
        <v>569</v>
      </c>
      <c r="MF14" s="536" t="str">
        <f t="shared" si="2"/>
        <v>599</v>
      </c>
      <c r="MG14" s="536" t="str">
        <f t="shared" si="2"/>
        <v>584</v>
      </c>
      <c r="MH14" s="536" t="str">
        <f t="shared" si="2"/>
        <v>588</v>
      </c>
      <c r="MI14" s="536" t="str">
        <f t="shared" si="2"/>
        <v>640</v>
      </c>
      <c r="MJ14" s="536" t="str">
        <f t="shared" si="2"/>
        <v>677</v>
      </c>
      <c r="MK14" s="536" t="str">
        <f t="shared" si="2"/>
        <v>542</v>
      </c>
      <c r="ML14" s="536" t="str">
        <f t="shared" si="2"/>
        <v>612</v>
      </c>
      <c r="MM14" s="536" t="str">
        <f t="shared" si="2"/>
        <v>547</v>
      </c>
      <c r="MN14" s="536" t="str">
        <f t="shared" si="2"/>
        <v>671</v>
      </c>
      <c r="MO14" s="536" t="str">
        <f t="shared" si="2"/>
        <v>589</v>
      </c>
      <c r="MP14" s="537" t="str">
        <f t="shared" si="2"/>
        <v>659</v>
      </c>
    </row>
    <row r="15" spans="1:354">
      <c r="A15" s="1266" t="s">
        <v>152</v>
      </c>
      <c r="B15" s="1267"/>
      <c r="C15" s="358">
        <v>18.02</v>
      </c>
      <c r="D15" s="359">
        <v>18</v>
      </c>
      <c r="E15" s="359">
        <v>18.059999999999999</v>
      </c>
      <c r="F15" s="359">
        <v>18.010000000000002</v>
      </c>
      <c r="G15" s="359">
        <v>18.02</v>
      </c>
      <c r="H15" s="359">
        <v>18</v>
      </c>
      <c r="I15" s="360">
        <v>18.04</v>
      </c>
      <c r="J15" s="361">
        <v>18.010000000000002</v>
      </c>
      <c r="K15" s="361">
        <v>18.05</v>
      </c>
      <c r="L15" s="361">
        <v>18.05</v>
      </c>
      <c r="M15" s="174">
        <v>0.71050000000000002</v>
      </c>
      <c r="N15" s="174">
        <v>0.71099999999999997</v>
      </c>
      <c r="O15" s="174">
        <v>0.71</v>
      </c>
      <c r="P15" s="174">
        <v>0.71099999999999997</v>
      </c>
      <c r="Q15" s="174">
        <v>0.71599999999999997</v>
      </c>
      <c r="R15" s="174">
        <v>0.70899999999999996</v>
      </c>
      <c r="S15" s="174">
        <v>0.71099999999999997</v>
      </c>
      <c r="T15" s="174">
        <v>0.71099999999999997</v>
      </c>
      <c r="U15" s="174">
        <v>0.70799999999999996</v>
      </c>
      <c r="V15" s="174">
        <v>0.71</v>
      </c>
      <c r="W15" s="174">
        <v>0.70750000000000002</v>
      </c>
      <c r="X15" s="174">
        <v>0.71150000000000002</v>
      </c>
      <c r="Y15" s="174">
        <v>0.70550000000000002</v>
      </c>
      <c r="Z15" s="174">
        <v>0.71</v>
      </c>
      <c r="AA15" s="174">
        <v>0.70899999999999996</v>
      </c>
      <c r="AB15" s="174">
        <v>0.71</v>
      </c>
      <c r="AC15" s="174">
        <v>0.70899999999999996</v>
      </c>
      <c r="AD15" s="174">
        <v>0.70899999999999996</v>
      </c>
      <c r="AE15" s="174">
        <v>0.71</v>
      </c>
      <c r="AF15" s="174">
        <v>0.70950000000000002</v>
      </c>
      <c r="AG15" s="174">
        <v>0.70799999999999996</v>
      </c>
      <c r="AH15" s="174">
        <v>0.70650000000000002</v>
      </c>
      <c r="AI15" s="174">
        <v>0.70750000000000002</v>
      </c>
      <c r="AJ15" s="174">
        <v>0.77110000000000001</v>
      </c>
      <c r="AK15" s="174">
        <v>0.71050000000000002</v>
      </c>
      <c r="AL15" s="174">
        <v>0.70750000000000002</v>
      </c>
      <c r="AM15" s="174">
        <v>0.70799999999999996</v>
      </c>
      <c r="AN15" s="174">
        <v>0.70750000000000002</v>
      </c>
      <c r="AO15" s="174">
        <v>0.70750000000000002</v>
      </c>
      <c r="AP15" s="174">
        <v>0.70950000000000002</v>
      </c>
      <c r="AQ15" s="174">
        <v>0.70750000000000002</v>
      </c>
      <c r="AR15" s="174">
        <v>0.70899999999999996</v>
      </c>
      <c r="AS15" s="174">
        <v>0.70750000000000002</v>
      </c>
      <c r="AT15" s="174">
        <v>0.70950000000000002</v>
      </c>
      <c r="AU15" s="174">
        <v>0.70850000000000002</v>
      </c>
      <c r="AV15" s="174">
        <v>0.70650000000000002</v>
      </c>
      <c r="AW15" s="174">
        <v>0.70950000000000002</v>
      </c>
      <c r="AX15" s="174">
        <v>0.71099999999999997</v>
      </c>
      <c r="AY15" s="174">
        <v>0.70950000000000002</v>
      </c>
      <c r="AZ15" s="174">
        <v>0.70799999999999996</v>
      </c>
      <c r="BA15" s="174">
        <v>0.70850000000000002</v>
      </c>
      <c r="BB15" s="174">
        <v>0.70850000000000002</v>
      </c>
      <c r="BC15" s="174">
        <v>0.70799999999999996</v>
      </c>
      <c r="BD15" s="174">
        <v>0.71</v>
      </c>
      <c r="BE15" s="174">
        <v>0.70799999999999996</v>
      </c>
      <c r="BF15" s="174">
        <v>0.70799999999999996</v>
      </c>
      <c r="BG15" s="174">
        <v>0.70850000000000002</v>
      </c>
      <c r="BH15" s="174">
        <v>0.70750000000000002</v>
      </c>
      <c r="BI15" s="174">
        <v>0.70750000000000002</v>
      </c>
      <c r="BJ15" s="174">
        <v>0.71099999999999997</v>
      </c>
      <c r="BK15" s="174">
        <v>0.70699999999999996</v>
      </c>
      <c r="BL15" s="174">
        <v>0.70699999999999996</v>
      </c>
      <c r="BM15" s="174">
        <v>0.70799999999999996</v>
      </c>
      <c r="BN15" s="174">
        <v>0.70799999999999996</v>
      </c>
      <c r="BO15" s="174">
        <v>0.70799999999999996</v>
      </c>
      <c r="BP15" s="174">
        <v>0.70950000000000002</v>
      </c>
      <c r="BQ15" s="174">
        <v>0.39550000000000002</v>
      </c>
      <c r="BR15" s="174">
        <v>0.70650000000000002</v>
      </c>
      <c r="BS15" s="174">
        <v>0.70750000000000002</v>
      </c>
      <c r="BT15" s="174">
        <v>0.70750000000000002</v>
      </c>
      <c r="BU15" s="174">
        <v>0.70899999999999996</v>
      </c>
      <c r="BV15" s="174">
        <v>0.70850000000000002</v>
      </c>
      <c r="BW15" s="174">
        <v>0.70899999999999996</v>
      </c>
      <c r="BX15" s="174">
        <v>0.70950000000000002</v>
      </c>
      <c r="BY15" s="174">
        <v>0.70750000000000002</v>
      </c>
      <c r="BZ15" s="174">
        <v>0.70750000000000002</v>
      </c>
      <c r="CA15" s="174">
        <v>0.70850000000000002</v>
      </c>
      <c r="CB15" s="174">
        <v>0.70699999999999996</v>
      </c>
      <c r="CC15" s="174">
        <v>0.70850000000000002</v>
      </c>
      <c r="CD15" s="174">
        <v>0.70750000000000002</v>
      </c>
      <c r="CE15" s="174">
        <v>0.70699999999999996</v>
      </c>
      <c r="CF15" s="174">
        <v>0.70699999999999996</v>
      </c>
      <c r="CG15" s="174">
        <v>0.70899999999999996</v>
      </c>
      <c r="CH15" s="174">
        <v>0.70950000000000002</v>
      </c>
      <c r="CI15" s="174">
        <v>0.70650000000000002</v>
      </c>
      <c r="CJ15" s="174">
        <v>0.70799999999999996</v>
      </c>
      <c r="CK15" s="174">
        <v>0.70750000000000002</v>
      </c>
      <c r="CL15" s="174">
        <v>0.70699999999999996</v>
      </c>
      <c r="CM15" s="174">
        <v>0.70850000000000002</v>
      </c>
      <c r="CN15" s="174">
        <v>0.70750000000000002</v>
      </c>
      <c r="CO15" s="174">
        <v>0.70899999999999996</v>
      </c>
      <c r="CP15" s="174">
        <v>0.70899999999999996</v>
      </c>
      <c r="CQ15" s="174">
        <v>0.70899999999999996</v>
      </c>
      <c r="CR15" s="174">
        <v>0.70899999999999996</v>
      </c>
      <c r="CS15" s="174">
        <v>0.70750000000000002</v>
      </c>
      <c r="CT15" s="174">
        <v>0.70899999999999996</v>
      </c>
      <c r="CU15" s="174">
        <v>0.70799999999999996</v>
      </c>
      <c r="CV15" s="174">
        <v>0.70699999999999996</v>
      </c>
      <c r="CW15" s="174">
        <v>0.70899999999999996</v>
      </c>
      <c r="CX15" s="174">
        <v>0.70850000000000002</v>
      </c>
      <c r="CY15" s="174">
        <v>0.70699999999999996</v>
      </c>
      <c r="CZ15" s="174">
        <v>0.70750000000000002</v>
      </c>
      <c r="DA15" s="174">
        <v>0.70750000000000002</v>
      </c>
      <c r="DB15" s="174">
        <v>0.70850000000000002</v>
      </c>
      <c r="DC15" s="174">
        <v>0.70899999999999996</v>
      </c>
      <c r="DD15" s="174">
        <v>0.70850000000000002</v>
      </c>
      <c r="DE15" s="174">
        <v>0.70799999999999996</v>
      </c>
      <c r="DF15" s="174">
        <v>0.70899999999999996</v>
      </c>
      <c r="DG15" s="174">
        <v>0.70699999999999996</v>
      </c>
      <c r="DH15" s="174">
        <v>0.70899999999999996</v>
      </c>
      <c r="DI15" s="174">
        <v>0.71099999999999997</v>
      </c>
      <c r="DJ15" s="174">
        <v>0.71099999999999997</v>
      </c>
      <c r="DK15" s="174">
        <v>0.70950000000000002</v>
      </c>
      <c r="DL15" s="174">
        <v>0.70899999999999996</v>
      </c>
      <c r="DM15" s="174">
        <v>0.70899999999999996</v>
      </c>
      <c r="DN15" s="174">
        <v>0.70850000000000002</v>
      </c>
      <c r="DO15" s="174">
        <v>0.70950000000000002</v>
      </c>
      <c r="DP15" s="174">
        <v>0.70950000000000002</v>
      </c>
      <c r="DQ15" s="174">
        <v>0.70950000000000002</v>
      </c>
      <c r="DR15" s="174">
        <v>0.70950000000000002</v>
      </c>
      <c r="DS15" s="174">
        <v>0.71</v>
      </c>
      <c r="DT15" s="174">
        <v>0.70850000000000002</v>
      </c>
      <c r="DU15" s="174">
        <v>0.71099999999999997</v>
      </c>
      <c r="DV15" s="174">
        <v>0.70850000000000002</v>
      </c>
      <c r="DW15" s="174">
        <v>0.70899999999999996</v>
      </c>
      <c r="DX15" s="174">
        <v>0.71</v>
      </c>
      <c r="DY15" s="174">
        <v>0.70899999999999996</v>
      </c>
      <c r="DZ15" s="174">
        <v>0.70850000000000002</v>
      </c>
      <c r="EA15" s="174">
        <v>0.70850000000000002</v>
      </c>
      <c r="EB15" s="174">
        <v>0.70899999999999996</v>
      </c>
      <c r="EC15" s="174">
        <v>0.70950000000000002</v>
      </c>
      <c r="ED15" s="174">
        <v>0.71199999999999997</v>
      </c>
      <c r="EE15" s="174">
        <v>0.70799999999999996</v>
      </c>
      <c r="EF15" s="174">
        <v>0.70899999999999996</v>
      </c>
      <c r="EG15" s="174">
        <v>0.70799999999999996</v>
      </c>
      <c r="EH15" s="174">
        <v>0.70799999999999996</v>
      </c>
      <c r="EI15" s="174">
        <v>0.70750000000000002</v>
      </c>
      <c r="EJ15" s="174">
        <v>0.70950000000000002</v>
      </c>
      <c r="EK15" s="174">
        <v>0.70850000000000002</v>
      </c>
      <c r="EL15" s="174">
        <v>0.70750000000000002</v>
      </c>
      <c r="EM15" s="174">
        <v>0.70850000000000002</v>
      </c>
      <c r="EN15" s="174">
        <v>0.70750000000000002</v>
      </c>
      <c r="EO15" s="174">
        <v>0.70750000000000002</v>
      </c>
      <c r="EP15" s="174">
        <v>0.70750000000000002</v>
      </c>
      <c r="EQ15" s="174">
        <v>0.70699999999999996</v>
      </c>
      <c r="ER15" s="174">
        <v>0.70799999999999996</v>
      </c>
      <c r="ES15" s="174">
        <v>0.70750000000000002</v>
      </c>
      <c r="ET15" s="174">
        <v>0.70799999999999996</v>
      </c>
      <c r="EU15" s="174">
        <v>0.70750000000000002</v>
      </c>
      <c r="EV15" s="174">
        <v>0.70750000000000002</v>
      </c>
      <c r="EW15" s="174">
        <v>0.70799999999999996</v>
      </c>
      <c r="EX15" s="174">
        <v>0.70799999999999996</v>
      </c>
      <c r="EY15" s="174">
        <v>0.70850000000000002</v>
      </c>
      <c r="EZ15" s="174">
        <v>0.70799999999999996</v>
      </c>
      <c r="FA15" s="174">
        <v>0.70750000000000002</v>
      </c>
      <c r="FB15" s="174">
        <v>0.70799999999999996</v>
      </c>
      <c r="FC15" s="174">
        <v>0.70850000000000002</v>
      </c>
      <c r="FD15" s="174">
        <v>0.70799999999999996</v>
      </c>
      <c r="FE15" s="174">
        <v>0.70750000000000002</v>
      </c>
      <c r="FF15" s="174">
        <v>0.70950000000000002</v>
      </c>
      <c r="FG15" s="174">
        <v>0.70850000000000002</v>
      </c>
      <c r="FH15" s="174">
        <v>0.70899999999999996</v>
      </c>
      <c r="FI15" s="174">
        <v>0.70899999999999996</v>
      </c>
      <c r="FJ15" s="174">
        <v>0.70899999999999996</v>
      </c>
      <c r="FK15" s="174">
        <v>0.70899999999999996</v>
      </c>
      <c r="FL15" s="174">
        <v>0.70850000000000002</v>
      </c>
      <c r="FM15" s="174">
        <v>0.70750000000000002</v>
      </c>
      <c r="FN15" s="174">
        <v>0.70850000000000002</v>
      </c>
      <c r="FO15" s="174">
        <v>0.70750000000000002</v>
      </c>
      <c r="FP15" s="174">
        <v>0.70899999999999996</v>
      </c>
      <c r="FQ15" s="174">
        <v>0.70599999999999996</v>
      </c>
      <c r="FR15" s="174">
        <v>0.70650000000000002</v>
      </c>
      <c r="FS15" s="174">
        <v>0.70650000000000002</v>
      </c>
      <c r="FT15" s="174">
        <v>0.70699999999999996</v>
      </c>
      <c r="FU15" s="174">
        <v>0.70750000000000002</v>
      </c>
      <c r="FV15" s="174">
        <v>0.70699999999999996</v>
      </c>
      <c r="FW15" s="174">
        <v>0.70850000000000002</v>
      </c>
      <c r="FX15" s="174">
        <v>0.70899999999999996</v>
      </c>
      <c r="FY15" s="174">
        <v>0.70750000000000002</v>
      </c>
      <c r="FZ15" s="174">
        <v>0.70750000000000002</v>
      </c>
      <c r="GA15" s="504">
        <v>0.70899999999999996</v>
      </c>
      <c r="GB15" s="516">
        <f>M15*25.4</f>
        <v>18.046699999999998</v>
      </c>
      <c r="GC15" s="516">
        <f>N15*25.4</f>
        <v>18.059399999999997</v>
      </c>
      <c r="GD15" s="516">
        <f t="shared" ref="GD15:IO18" si="3">O15*25.4</f>
        <v>18.033999999999999</v>
      </c>
      <c r="GE15" s="516">
        <f t="shared" si="3"/>
        <v>18.059399999999997</v>
      </c>
      <c r="GF15" s="516">
        <f t="shared" si="3"/>
        <v>18.186399999999999</v>
      </c>
      <c r="GG15" s="516">
        <f t="shared" si="3"/>
        <v>18.008599999999998</v>
      </c>
      <c r="GH15" s="516">
        <f t="shared" si="3"/>
        <v>18.059399999999997</v>
      </c>
      <c r="GI15" s="516">
        <f t="shared" si="3"/>
        <v>18.059399999999997</v>
      </c>
      <c r="GJ15" s="516">
        <f t="shared" si="3"/>
        <v>17.983199999999997</v>
      </c>
      <c r="GK15" s="516">
        <f t="shared" si="3"/>
        <v>18.033999999999999</v>
      </c>
      <c r="GL15" s="516">
        <f t="shared" si="3"/>
        <v>17.970499999999998</v>
      </c>
      <c r="GM15" s="516">
        <f t="shared" si="3"/>
        <v>18.072099999999999</v>
      </c>
      <c r="GN15" s="516">
        <f t="shared" si="3"/>
        <v>17.919699999999999</v>
      </c>
      <c r="GO15" s="516">
        <f t="shared" si="3"/>
        <v>18.033999999999999</v>
      </c>
      <c r="GP15" s="516">
        <f t="shared" si="3"/>
        <v>18.008599999999998</v>
      </c>
      <c r="GQ15" s="516">
        <f t="shared" si="3"/>
        <v>18.033999999999999</v>
      </c>
      <c r="GR15" s="516">
        <f t="shared" si="3"/>
        <v>18.008599999999998</v>
      </c>
      <c r="GS15" s="516">
        <f t="shared" si="3"/>
        <v>18.008599999999998</v>
      </c>
      <c r="GT15" s="516">
        <f t="shared" si="3"/>
        <v>18.033999999999999</v>
      </c>
      <c r="GU15" s="516">
        <f t="shared" si="3"/>
        <v>18.0213</v>
      </c>
      <c r="GV15" s="516">
        <f t="shared" si="3"/>
        <v>17.983199999999997</v>
      </c>
      <c r="GW15" s="516">
        <f t="shared" si="3"/>
        <v>17.9451</v>
      </c>
      <c r="GX15" s="516">
        <f t="shared" si="3"/>
        <v>17.970499999999998</v>
      </c>
      <c r="GY15" s="516">
        <f t="shared" si="3"/>
        <v>19.585940000000001</v>
      </c>
      <c r="GZ15" s="516">
        <f t="shared" si="3"/>
        <v>18.046699999999998</v>
      </c>
      <c r="HA15" s="516">
        <f t="shared" si="3"/>
        <v>17.970499999999998</v>
      </c>
      <c r="HB15" s="516">
        <f t="shared" si="3"/>
        <v>17.983199999999997</v>
      </c>
      <c r="HC15" s="516">
        <f t="shared" si="3"/>
        <v>17.970499999999998</v>
      </c>
      <c r="HD15" s="516">
        <f t="shared" si="3"/>
        <v>17.970499999999998</v>
      </c>
      <c r="HE15" s="516">
        <f t="shared" si="3"/>
        <v>18.0213</v>
      </c>
      <c r="HF15" s="516">
        <f t="shared" si="3"/>
        <v>17.970499999999998</v>
      </c>
      <c r="HG15" s="516">
        <f t="shared" si="3"/>
        <v>18.008599999999998</v>
      </c>
      <c r="HH15" s="516">
        <f t="shared" si="3"/>
        <v>17.970499999999998</v>
      </c>
      <c r="HI15" s="516">
        <f t="shared" si="3"/>
        <v>18.0213</v>
      </c>
      <c r="HJ15" s="516">
        <f t="shared" si="3"/>
        <v>17.995899999999999</v>
      </c>
      <c r="HK15" s="516">
        <f t="shared" si="3"/>
        <v>17.9451</v>
      </c>
      <c r="HL15" s="516">
        <f t="shared" si="3"/>
        <v>18.0213</v>
      </c>
      <c r="HM15" s="516">
        <f t="shared" si="3"/>
        <v>18.059399999999997</v>
      </c>
      <c r="HN15" s="516">
        <f t="shared" si="3"/>
        <v>18.0213</v>
      </c>
      <c r="HO15" s="516">
        <f t="shared" si="3"/>
        <v>17.983199999999997</v>
      </c>
      <c r="HP15" s="516">
        <f t="shared" si="3"/>
        <v>17.995899999999999</v>
      </c>
      <c r="HQ15" s="516">
        <f t="shared" si="3"/>
        <v>17.995899999999999</v>
      </c>
      <c r="HR15" s="516">
        <f t="shared" si="3"/>
        <v>17.983199999999997</v>
      </c>
      <c r="HS15" s="516">
        <f t="shared" si="3"/>
        <v>18.033999999999999</v>
      </c>
      <c r="HT15" s="516">
        <f t="shared" si="3"/>
        <v>17.983199999999997</v>
      </c>
      <c r="HU15" s="516">
        <f t="shared" si="3"/>
        <v>17.983199999999997</v>
      </c>
      <c r="HV15" s="516">
        <f t="shared" si="3"/>
        <v>17.995899999999999</v>
      </c>
      <c r="HW15" s="516">
        <f t="shared" si="3"/>
        <v>17.970499999999998</v>
      </c>
      <c r="HX15" s="516">
        <f t="shared" si="3"/>
        <v>17.970499999999998</v>
      </c>
      <c r="HY15" s="516">
        <f t="shared" si="3"/>
        <v>18.059399999999997</v>
      </c>
      <c r="HZ15" s="516">
        <f t="shared" si="3"/>
        <v>17.957799999999999</v>
      </c>
      <c r="IA15" s="516">
        <f t="shared" si="3"/>
        <v>17.957799999999999</v>
      </c>
      <c r="IB15" s="516">
        <f t="shared" si="3"/>
        <v>17.983199999999997</v>
      </c>
      <c r="IC15" s="516">
        <f t="shared" si="3"/>
        <v>17.983199999999997</v>
      </c>
      <c r="ID15" s="516">
        <f t="shared" si="3"/>
        <v>17.983199999999997</v>
      </c>
      <c r="IE15" s="516">
        <f t="shared" si="3"/>
        <v>18.0213</v>
      </c>
      <c r="IF15" s="516">
        <f t="shared" si="3"/>
        <v>10.0457</v>
      </c>
      <c r="IG15" s="516">
        <f t="shared" si="3"/>
        <v>17.9451</v>
      </c>
      <c r="IH15" s="516">
        <f t="shared" si="3"/>
        <v>17.970499999999998</v>
      </c>
      <c r="II15" s="516">
        <f t="shared" si="3"/>
        <v>17.970499999999998</v>
      </c>
      <c r="IJ15" s="516">
        <f t="shared" si="3"/>
        <v>18.008599999999998</v>
      </c>
      <c r="IK15" s="516">
        <f t="shared" si="3"/>
        <v>17.995899999999999</v>
      </c>
      <c r="IL15" s="516">
        <f t="shared" si="3"/>
        <v>18.008599999999998</v>
      </c>
      <c r="IM15" s="516">
        <f t="shared" si="3"/>
        <v>18.0213</v>
      </c>
      <c r="IN15" s="516">
        <f t="shared" si="3"/>
        <v>17.970499999999998</v>
      </c>
      <c r="IO15" s="516">
        <f t="shared" si="3"/>
        <v>17.970499999999998</v>
      </c>
      <c r="IP15" s="516">
        <f t="shared" ref="IP15:LA18" si="4">CA15*25.4</f>
        <v>17.995899999999999</v>
      </c>
      <c r="IQ15" s="516">
        <f t="shared" si="4"/>
        <v>17.957799999999999</v>
      </c>
      <c r="IR15" s="516">
        <f t="shared" si="4"/>
        <v>17.995899999999999</v>
      </c>
      <c r="IS15" s="516">
        <f t="shared" si="4"/>
        <v>17.970499999999998</v>
      </c>
      <c r="IT15" s="516">
        <f t="shared" si="4"/>
        <v>17.957799999999999</v>
      </c>
      <c r="IU15" s="516">
        <f t="shared" si="4"/>
        <v>17.957799999999999</v>
      </c>
      <c r="IV15" s="516">
        <f t="shared" si="4"/>
        <v>18.008599999999998</v>
      </c>
      <c r="IW15" s="516">
        <f t="shared" si="4"/>
        <v>18.0213</v>
      </c>
      <c r="IX15" s="516">
        <f t="shared" si="4"/>
        <v>17.9451</v>
      </c>
      <c r="IY15" s="516">
        <f t="shared" si="4"/>
        <v>17.983199999999997</v>
      </c>
      <c r="IZ15" s="516">
        <f t="shared" si="4"/>
        <v>17.970499999999998</v>
      </c>
      <c r="JA15" s="516">
        <f t="shared" si="4"/>
        <v>17.957799999999999</v>
      </c>
      <c r="JB15" s="516">
        <f t="shared" si="4"/>
        <v>17.995899999999999</v>
      </c>
      <c r="JC15" s="516">
        <f t="shared" si="4"/>
        <v>17.970499999999998</v>
      </c>
      <c r="JD15" s="516">
        <f t="shared" si="4"/>
        <v>18.008599999999998</v>
      </c>
      <c r="JE15" s="516">
        <f t="shared" si="4"/>
        <v>18.008599999999998</v>
      </c>
      <c r="JF15" s="516">
        <f t="shared" si="4"/>
        <v>18.008599999999998</v>
      </c>
      <c r="JG15" s="516">
        <f t="shared" si="4"/>
        <v>18.008599999999998</v>
      </c>
      <c r="JH15" s="516">
        <f t="shared" si="4"/>
        <v>17.970499999999998</v>
      </c>
      <c r="JI15" s="516">
        <f t="shared" si="4"/>
        <v>18.008599999999998</v>
      </c>
      <c r="JJ15" s="516">
        <f t="shared" si="4"/>
        <v>17.983199999999997</v>
      </c>
      <c r="JK15" s="516">
        <f t="shared" si="4"/>
        <v>17.957799999999999</v>
      </c>
      <c r="JL15" s="516">
        <f t="shared" si="4"/>
        <v>18.008599999999998</v>
      </c>
      <c r="JM15" s="516">
        <f t="shared" si="4"/>
        <v>17.995899999999999</v>
      </c>
      <c r="JN15" s="516">
        <f t="shared" si="4"/>
        <v>17.957799999999999</v>
      </c>
      <c r="JO15" s="516">
        <f t="shared" si="4"/>
        <v>17.970499999999998</v>
      </c>
      <c r="JP15" s="516">
        <f t="shared" si="4"/>
        <v>17.970499999999998</v>
      </c>
      <c r="JQ15" s="516">
        <f t="shared" si="4"/>
        <v>17.995899999999999</v>
      </c>
      <c r="JR15" s="516">
        <f t="shared" si="4"/>
        <v>18.008599999999998</v>
      </c>
      <c r="JS15" s="516">
        <f t="shared" si="4"/>
        <v>17.995899999999999</v>
      </c>
      <c r="JT15" s="516">
        <f t="shared" si="4"/>
        <v>17.983199999999997</v>
      </c>
      <c r="JU15" s="516">
        <f t="shared" si="4"/>
        <v>18.008599999999998</v>
      </c>
      <c r="JV15" s="516">
        <f t="shared" si="4"/>
        <v>17.957799999999999</v>
      </c>
      <c r="JW15" s="516">
        <f t="shared" si="4"/>
        <v>18.008599999999998</v>
      </c>
      <c r="JX15" s="516">
        <f t="shared" si="4"/>
        <v>18.059399999999997</v>
      </c>
      <c r="JY15" s="516">
        <f t="shared" si="4"/>
        <v>18.059399999999997</v>
      </c>
      <c r="JZ15" s="516">
        <f t="shared" si="4"/>
        <v>18.0213</v>
      </c>
      <c r="KA15" s="516">
        <f t="shared" si="4"/>
        <v>18.008599999999998</v>
      </c>
      <c r="KB15" s="516">
        <f t="shared" si="4"/>
        <v>18.008599999999998</v>
      </c>
      <c r="KC15" s="516">
        <f t="shared" si="4"/>
        <v>17.995899999999999</v>
      </c>
      <c r="KD15" s="516">
        <f t="shared" si="4"/>
        <v>18.0213</v>
      </c>
      <c r="KE15" s="516">
        <f t="shared" si="4"/>
        <v>18.0213</v>
      </c>
      <c r="KF15" s="516">
        <f t="shared" si="4"/>
        <v>18.0213</v>
      </c>
      <c r="KG15" s="516">
        <f t="shared" si="4"/>
        <v>18.0213</v>
      </c>
      <c r="KH15" s="516">
        <f t="shared" si="4"/>
        <v>18.033999999999999</v>
      </c>
      <c r="KI15" s="516">
        <f t="shared" si="4"/>
        <v>17.995899999999999</v>
      </c>
      <c r="KJ15" s="516">
        <f t="shared" si="4"/>
        <v>18.059399999999997</v>
      </c>
      <c r="KK15" s="516">
        <f t="shared" si="4"/>
        <v>17.995899999999999</v>
      </c>
      <c r="KL15" s="516">
        <f t="shared" si="4"/>
        <v>18.008599999999998</v>
      </c>
      <c r="KM15" s="516">
        <f t="shared" si="4"/>
        <v>18.033999999999999</v>
      </c>
      <c r="KN15" s="516">
        <f t="shared" si="4"/>
        <v>18.008599999999998</v>
      </c>
      <c r="KO15" s="516">
        <f t="shared" si="4"/>
        <v>17.995899999999999</v>
      </c>
      <c r="KP15" s="516">
        <f t="shared" si="4"/>
        <v>17.995899999999999</v>
      </c>
      <c r="KQ15" s="516">
        <f t="shared" si="4"/>
        <v>18.008599999999998</v>
      </c>
      <c r="KR15" s="516">
        <f t="shared" si="4"/>
        <v>18.0213</v>
      </c>
      <c r="KS15" s="516">
        <f t="shared" si="4"/>
        <v>18.084799999999998</v>
      </c>
      <c r="KT15" s="516">
        <f t="shared" si="4"/>
        <v>17.983199999999997</v>
      </c>
      <c r="KU15" s="516">
        <f t="shared" si="4"/>
        <v>18.008599999999998</v>
      </c>
      <c r="KV15" s="516">
        <f t="shared" si="4"/>
        <v>17.983199999999997</v>
      </c>
      <c r="KW15" s="516">
        <f t="shared" si="4"/>
        <v>17.983199999999997</v>
      </c>
      <c r="KX15" s="516">
        <f t="shared" si="4"/>
        <v>17.970499999999998</v>
      </c>
      <c r="KY15" s="516">
        <f t="shared" si="4"/>
        <v>18.0213</v>
      </c>
      <c r="KZ15" s="516">
        <f t="shared" si="4"/>
        <v>17.995899999999999</v>
      </c>
      <c r="LA15" s="516">
        <f t="shared" si="4"/>
        <v>17.970499999999998</v>
      </c>
      <c r="LB15" s="516">
        <f t="shared" ref="LB15:MP21" si="5">EM15*25.4</f>
        <v>17.995899999999999</v>
      </c>
      <c r="LC15" s="516">
        <f t="shared" si="5"/>
        <v>17.970499999999998</v>
      </c>
      <c r="LD15" s="516">
        <f t="shared" si="5"/>
        <v>17.970499999999998</v>
      </c>
      <c r="LE15" s="516">
        <f t="shared" si="5"/>
        <v>17.970499999999998</v>
      </c>
      <c r="LF15" s="516">
        <f t="shared" si="5"/>
        <v>17.957799999999999</v>
      </c>
      <c r="LG15" s="516">
        <f t="shared" si="5"/>
        <v>17.983199999999997</v>
      </c>
      <c r="LH15" s="516">
        <f t="shared" si="5"/>
        <v>17.970499999999998</v>
      </c>
      <c r="LI15" s="516">
        <f t="shared" si="5"/>
        <v>17.983199999999997</v>
      </c>
      <c r="LJ15" s="516">
        <f t="shared" si="5"/>
        <v>17.970499999999998</v>
      </c>
      <c r="LK15" s="516">
        <f t="shared" si="5"/>
        <v>17.970499999999998</v>
      </c>
      <c r="LL15" s="516">
        <f t="shared" si="5"/>
        <v>17.983199999999997</v>
      </c>
      <c r="LM15" s="516">
        <f t="shared" si="5"/>
        <v>17.983199999999997</v>
      </c>
      <c r="LN15" s="516">
        <f t="shared" si="5"/>
        <v>17.995899999999999</v>
      </c>
      <c r="LO15" s="516">
        <f t="shared" si="5"/>
        <v>17.983199999999997</v>
      </c>
      <c r="LP15" s="516">
        <f t="shared" si="5"/>
        <v>17.970499999999998</v>
      </c>
      <c r="LQ15" s="516">
        <f t="shared" si="5"/>
        <v>17.983199999999997</v>
      </c>
      <c r="LR15" s="516">
        <f t="shared" si="5"/>
        <v>17.995899999999999</v>
      </c>
      <c r="LS15" s="516">
        <f t="shared" si="5"/>
        <v>17.983199999999997</v>
      </c>
      <c r="LT15" s="516">
        <f t="shared" si="5"/>
        <v>17.970499999999998</v>
      </c>
      <c r="LU15" s="516">
        <f t="shared" si="5"/>
        <v>18.0213</v>
      </c>
      <c r="LV15" s="516">
        <f t="shared" si="5"/>
        <v>17.995899999999999</v>
      </c>
      <c r="LW15" s="516">
        <f t="shared" si="5"/>
        <v>18.008599999999998</v>
      </c>
      <c r="LX15" s="516">
        <f t="shared" si="5"/>
        <v>18.008599999999998</v>
      </c>
      <c r="LY15" s="516">
        <f t="shared" si="5"/>
        <v>18.008599999999998</v>
      </c>
      <c r="LZ15" s="516">
        <f t="shared" si="5"/>
        <v>18.008599999999998</v>
      </c>
      <c r="MA15" s="516">
        <f t="shared" si="5"/>
        <v>17.995899999999999</v>
      </c>
      <c r="MB15" s="516">
        <f t="shared" si="5"/>
        <v>17.970499999999998</v>
      </c>
      <c r="MC15" s="516">
        <f t="shared" si="5"/>
        <v>17.995899999999999</v>
      </c>
      <c r="MD15" s="516">
        <f t="shared" si="5"/>
        <v>17.970499999999998</v>
      </c>
      <c r="ME15" s="516">
        <f t="shared" si="5"/>
        <v>18.008599999999998</v>
      </c>
      <c r="MF15" s="516">
        <f t="shared" si="5"/>
        <v>17.932399999999998</v>
      </c>
      <c r="MG15" s="516">
        <f t="shared" si="5"/>
        <v>17.9451</v>
      </c>
      <c r="MH15" s="516">
        <f t="shared" si="5"/>
        <v>17.9451</v>
      </c>
      <c r="MI15" s="516">
        <f t="shared" si="5"/>
        <v>17.957799999999999</v>
      </c>
      <c r="MJ15" s="516">
        <f t="shared" si="5"/>
        <v>17.970499999999998</v>
      </c>
      <c r="MK15" s="516">
        <f t="shared" si="5"/>
        <v>17.957799999999999</v>
      </c>
      <c r="ML15" s="516">
        <f t="shared" si="5"/>
        <v>17.995899999999999</v>
      </c>
      <c r="MM15" s="516">
        <f t="shared" si="5"/>
        <v>18.008599999999998</v>
      </c>
      <c r="MN15" s="516">
        <f t="shared" si="5"/>
        <v>17.970499999999998</v>
      </c>
      <c r="MO15" s="516">
        <f t="shared" si="5"/>
        <v>17.970499999999998</v>
      </c>
      <c r="MP15" s="521">
        <f t="shared" si="5"/>
        <v>18.008599999999998</v>
      </c>
    </row>
    <row r="16" spans="1:354">
      <c r="A16" s="1273" t="s">
        <v>153</v>
      </c>
      <c r="B16" s="1272"/>
      <c r="C16" s="311">
        <v>10.02</v>
      </c>
      <c r="D16" s="277">
        <v>10.01</v>
      </c>
      <c r="E16" s="277">
        <v>10.01</v>
      </c>
      <c r="F16" s="277">
        <v>10</v>
      </c>
      <c r="G16" s="277">
        <v>10.039999999999999</v>
      </c>
      <c r="H16" s="277">
        <v>10</v>
      </c>
      <c r="I16" s="277">
        <v>9.99</v>
      </c>
      <c r="J16" s="312">
        <v>10.01</v>
      </c>
      <c r="K16" s="312">
        <v>10</v>
      </c>
      <c r="L16" s="312">
        <v>10</v>
      </c>
      <c r="M16" s="175">
        <v>0.39550000000000002</v>
      </c>
      <c r="N16" s="175">
        <v>0.39600000000000002</v>
      </c>
      <c r="O16" s="175">
        <v>0.39500000000000002</v>
      </c>
      <c r="P16" s="175">
        <v>0.39700000000000002</v>
      </c>
      <c r="Q16" s="175">
        <v>0.39500000000000002</v>
      </c>
      <c r="R16" s="175">
        <v>0.39700000000000002</v>
      </c>
      <c r="S16" s="175">
        <v>0.39350000000000002</v>
      </c>
      <c r="T16" s="175">
        <v>0.39450000000000002</v>
      </c>
      <c r="U16" s="175">
        <v>0.39450000000000002</v>
      </c>
      <c r="V16" s="175">
        <v>0.39300000000000002</v>
      </c>
      <c r="W16" s="175">
        <v>0.39300000000000002</v>
      </c>
      <c r="X16" s="175">
        <v>0.39700000000000002</v>
      </c>
      <c r="Y16" s="175">
        <v>0.39150000000000001</v>
      </c>
      <c r="Z16" s="175">
        <v>0.39550000000000002</v>
      </c>
      <c r="AA16" s="175">
        <v>0.39500000000000002</v>
      </c>
      <c r="AB16" s="175">
        <v>0.39300000000000002</v>
      </c>
      <c r="AC16" s="175">
        <v>0.39600000000000002</v>
      </c>
      <c r="AD16" s="175">
        <v>0.39400000000000002</v>
      </c>
      <c r="AE16" s="175">
        <v>0.39600000000000002</v>
      </c>
      <c r="AF16" s="175">
        <v>0.39450000000000002</v>
      </c>
      <c r="AG16" s="175">
        <v>0.39400000000000002</v>
      </c>
      <c r="AH16" s="175">
        <v>0.39250000000000002</v>
      </c>
      <c r="AI16" s="175">
        <v>0.39450000000000002</v>
      </c>
      <c r="AJ16" s="175">
        <v>0.39300000000000002</v>
      </c>
      <c r="AK16" s="175">
        <v>0.39350000000000002</v>
      </c>
      <c r="AL16" s="175">
        <v>0.39350000000000002</v>
      </c>
      <c r="AM16" s="175">
        <v>0.39450000000000002</v>
      </c>
      <c r="AN16" s="175">
        <v>0.39300000000000002</v>
      </c>
      <c r="AO16" s="175">
        <v>0.39350000000000002</v>
      </c>
      <c r="AP16" s="175">
        <v>0.39350000000000002</v>
      </c>
      <c r="AQ16" s="175">
        <v>0.39450000000000002</v>
      </c>
      <c r="AR16" s="175">
        <v>0.39250000000000002</v>
      </c>
      <c r="AS16" s="175">
        <v>0.39300000000000002</v>
      </c>
      <c r="AT16" s="175">
        <v>0.39200000000000002</v>
      </c>
      <c r="AU16" s="175">
        <v>0.39300000000000002</v>
      </c>
      <c r="AV16" s="175">
        <v>0.39350000000000002</v>
      </c>
      <c r="AW16" s="175">
        <v>0.39150000000000001</v>
      </c>
      <c r="AX16" s="175">
        <v>0.39200000000000002</v>
      </c>
      <c r="AY16" s="175">
        <v>0.39500000000000002</v>
      </c>
      <c r="AZ16" s="175">
        <v>0.39300000000000002</v>
      </c>
      <c r="BA16" s="175">
        <v>0.39250000000000002</v>
      </c>
      <c r="BB16" s="175">
        <v>0.39100000000000001</v>
      </c>
      <c r="BC16" s="175">
        <v>0.39300000000000002</v>
      </c>
      <c r="BD16" s="175">
        <v>0.39300000000000002</v>
      </c>
      <c r="BE16" s="175">
        <v>0.39850000000000002</v>
      </c>
      <c r="BF16" s="175">
        <v>0.39500000000000002</v>
      </c>
      <c r="BG16" s="175">
        <v>0.39450000000000002</v>
      </c>
      <c r="BH16" s="175">
        <v>0.39300000000000002</v>
      </c>
      <c r="BI16" s="175">
        <v>0.39300000000000002</v>
      </c>
      <c r="BJ16" s="175">
        <v>0.39650000000000002</v>
      </c>
      <c r="BK16" s="175">
        <v>0.39350000000000002</v>
      </c>
      <c r="BL16" s="175">
        <v>0.39350000000000002</v>
      </c>
      <c r="BM16" s="175">
        <v>0.39350000000000002</v>
      </c>
      <c r="BN16" s="175">
        <v>0.39350000000000002</v>
      </c>
      <c r="BO16" s="175">
        <v>0.39400000000000002</v>
      </c>
      <c r="BP16" s="175">
        <v>0.39450000000000002</v>
      </c>
      <c r="BQ16" s="175">
        <v>0.39550000000000002</v>
      </c>
      <c r="BR16" s="175">
        <v>0.39250000000000002</v>
      </c>
      <c r="BS16" s="175">
        <v>0.39400000000000002</v>
      </c>
      <c r="BT16" s="175">
        <v>0.39350000000000002</v>
      </c>
      <c r="BU16" s="175">
        <v>0.39350000000000002</v>
      </c>
      <c r="BV16" s="175">
        <v>0.39300000000000002</v>
      </c>
      <c r="BW16" s="175">
        <v>0.39300000000000002</v>
      </c>
      <c r="BX16" s="175">
        <v>0.39550000000000002</v>
      </c>
      <c r="BY16" s="175">
        <v>0.39400000000000002</v>
      </c>
      <c r="BZ16" s="175">
        <v>0.39300000000000002</v>
      </c>
      <c r="CA16" s="175">
        <v>0.39300000000000002</v>
      </c>
      <c r="CB16" s="175">
        <v>0.39300000000000002</v>
      </c>
      <c r="CC16" s="175">
        <v>0.39150000000000001</v>
      </c>
      <c r="CD16" s="175">
        <v>0.39450000000000002</v>
      </c>
      <c r="CE16" s="175">
        <v>0.39500000000000002</v>
      </c>
      <c r="CF16" s="175">
        <v>0.39400000000000002</v>
      </c>
      <c r="CG16" s="175">
        <v>0.39300000000000002</v>
      </c>
      <c r="CH16" s="175">
        <v>0.39350000000000002</v>
      </c>
      <c r="CI16" s="175">
        <v>0.39250000000000002</v>
      </c>
      <c r="CJ16" s="175">
        <v>0.39500000000000002</v>
      </c>
      <c r="CK16" s="175">
        <v>0.39250000000000002</v>
      </c>
      <c r="CL16" s="175">
        <v>0.39350000000000002</v>
      </c>
      <c r="CM16" s="175">
        <v>0.39500000000000002</v>
      </c>
      <c r="CN16" s="175">
        <v>0.39300000000000002</v>
      </c>
      <c r="CO16" s="175">
        <v>0.39400000000000002</v>
      </c>
      <c r="CP16" s="175">
        <v>0.39300000000000002</v>
      </c>
      <c r="CQ16" s="175">
        <v>0.39350000000000002</v>
      </c>
      <c r="CR16" s="175">
        <v>0.39300000000000002</v>
      </c>
      <c r="CS16" s="175">
        <v>0.39300000000000002</v>
      </c>
      <c r="CT16" s="175">
        <v>0.39350000000000002</v>
      </c>
      <c r="CU16" s="175">
        <v>0.39350000000000002</v>
      </c>
      <c r="CV16" s="175">
        <v>0.39650000000000002</v>
      </c>
      <c r="CW16" s="175">
        <v>0.39350000000000002</v>
      </c>
      <c r="CX16" s="175">
        <v>0.39400000000000002</v>
      </c>
      <c r="CY16" s="175">
        <v>0.39450000000000002</v>
      </c>
      <c r="CZ16" s="175">
        <v>0.39350000000000002</v>
      </c>
      <c r="DA16" s="175">
        <v>0.39300000000000002</v>
      </c>
      <c r="DB16" s="175">
        <v>0.39300000000000002</v>
      </c>
      <c r="DC16" s="175">
        <v>0.39300000000000002</v>
      </c>
      <c r="DD16" s="175">
        <v>0.39300000000000002</v>
      </c>
      <c r="DE16" s="175">
        <v>0.39350000000000002</v>
      </c>
      <c r="DF16" s="175">
        <v>0.39700000000000002</v>
      </c>
      <c r="DG16" s="175">
        <v>0.39350000000000002</v>
      </c>
      <c r="DH16" s="175">
        <v>0.39500000000000002</v>
      </c>
      <c r="DI16" s="175">
        <v>0.39550000000000002</v>
      </c>
      <c r="DJ16" s="175">
        <v>0.39350000000000002</v>
      </c>
      <c r="DK16" s="175">
        <v>0.39450000000000002</v>
      </c>
      <c r="DL16" s="175">
        <v>0.39400000000000002</v>
      </c>
      <c r="DM16" s="175">
        <v>0.39500000000000002</v>
      </c>
      <c r="DN16" s="175">
        <v>0.39400000000000002</v>
      </c>
      <c r="DO16" s="175">
        <v>0.39450000000000002</v>
      </c>
      <c r="DP16" s="175">
        <v>0.39450000000000002</v>
      </c>
      <c r="DQ16" s="175">
        <v>0.39500000000000002</v>
      </c>
      <c r="DR16" s="175">
        <v>0.39500000000000002</v>
      </c>
      <c r="DS16" s="175">
        <v>0.39500000000000002</v>
      </c>
      <c r="DT16" s="175">
        <v>0.39350000000000002</v>
      </c>
      <c r="DU16" s="175">
        <v>0.39550000000000002</v>
      </c>
      <c r="DV16" s="175">
        <v>0.39350000000000002</v>
      </c>
      <c r="DW16" s="175">
        <v>0.39450000000000002</v>
      </c>
      <c r="DX16" s="175">
        <v>0.39250000000000002</v>
      </c>
      <c r="DY16" s="175">
        <v>0.39450000000000002</v>
      </c>
      <c r="DZ16" s="175">
        <v>0.39400000000000002</v>
      </c>
      <c r="EA16" s="175">
        <v>0.39350000000000002</v>
      </c>
      <c r="EB16" s="175">
        <v>0.39450000000000002</v>
      </c>
      <c r="EC16" s="175">
        <v>0.39450000000000002</v>
      </c>
      <c r="ED16" s="175">
        <v>0.39450000000000002</v>
      </c>
      <c r="EE16" s="175">
        <v>0.39300000000000002</v>
      </c>
      <c r="EF16" s="175">
        <v>0.39350000000000002</v>
      </c>
      <c r="EG16" s="175">
        <v>0.39400000000000002</v>
      </c>
      <c r="EH16" s="175">
        <v>0.39450000000000002</v>
      </c>
      <c r="EI16" s="175">
        <v>0.39300000000000002</v>
      </c>
      <c r="EJ16" s="175">
        <v>0.39200000000000002</v>
      </c>
      <c r="EK16" s="175">
        <v>0.39350000000000002</v>
      </c>
      <c r="EL16" s="175">
        <v>0.39300000000000002</v>
      </c>
      <c r="EM16" s="175">
        <v>0.39350000000000002</v>
      </c>
      <c r="EN16" s="175">
        <v>0.39300000000000002</v>
      </c>
      <c r="EO16" s="175">
        <v>0.39350000000000002</v>
      </c>
      <c r="EP16" s="175">
        <v>0.39300000000000002</v>
      </c>
      <c r="EQ16" s="175">
        <v>0.39450000000000002</v>
      </c>
      <c r="ER16" s="175">
        <v>0.39350000000000002</v>
      </c>
      <c r="ES16" s="175">
        <v>0.39200000000000002</v>
      </c>
      <c r="ET16" s="175">
        <v>0.39350000000000002</v>
      </c>
      <c r="EU16" s="175">
        <v>0.39350000000000002</v>
      </c>
      <c r="EV16" s="175">
        <v>0.39300000000000002</v>
      </c>
      <c r="EW16" s="175">
        <v>0.39300000000000002</v>
      </c>
      <c r="EX16" s="175">
        <v>0.39300000000000002</v>
      </c>
      <c r="EY16" s="175">
        <v>0.39250000000000002</v>
      </c>
      <c r="EZ16" s="175">
        <v>0.39250000000000002</v>
      </c>
      <c r="FA16" s="175">
        <v>0.39350000000000002</v>
      </c>
      <c r="FB16" s="175">
        <v>0.39100000000000001</v>
      </c>
      <c r="FC16" s="175">
        <v>0.39150000000000001</v>
      </c>
      <c r="FD16" s="175">
        <v>0.39400000000000002</v>
      </c>
      <c r="FE16" s="175">
        <v>0.39300000000000002</v>
      </c>
      <c r="FF16" s="175">
        <v>0.39250000000000002</v>
      </c>
      <c r="FG16" s="175">
        <v>0.39350000000000002</v>
      </c>
      <c r="FH16" s="175">
        <v>0.39300000000000002</v>
      </c>
      <c r="FI16" s="175">
        <v>0.39400000000000002</v>
      </c>
      <c r="FJ16" s="175">
        <v>0.39250000000000002</v>
      </c>
      <c r="FK16" s="175">
        <v>0.39100000000000001</v>
      </c>
      <c r="FL16" s="175">
        <v>0.39450000000000002</v>
      </c>
      <c r="FM16" s="175">
        <v>0.39300000000000002</v>
      </c>
      <c r="FN16" s="175">
        <v>0.39400000000000002</v>
      </c>
      <c r="FO16" s="175">
        <v>0.39400000000000002</v>
      </c>
      <c r="FP16" s="175">
        <v>0.39200000000000002</v>
      </c>
      <c r="FQ16" s="175">
        <v>0.39050000000000001</v>
      </c>
      <c r="FR16" s="175">
        <v>0.39200000000000002</v>
      </c>
      <c r="FS16" s="175">
        <v>0.39250000000000002</v>
      </c>
      <c r="FT16" s="175">
        <v>0.39250000000000002</v>
      </c>
      <c r="FU16" s="175">
        <v>0.39200000000000002</v>
      </c>
      <c r="FV16" s="175">
        <v>0.39200000000000002</v>
      </c>
      <c r="FW16" s="175">
        <v>0.39200000000000002</v>
      </c>
      <c r="FX16" s="175">
        <v>0.39250000000000002</v>
      </c>
      <c r="FY16" s="175">
        <v>0.39350000000000002</v>
      </c>
      <c r="FZ16" s="175">
        <v>0.39150000000000001</v>
      </c>
      <c r="GA16" s="505">
        <v>0.39300000000000002</v>
      </c>
      <c r="GB16" s="517">
        <f>M16*25.4</f>
        <v>10.0457</v>
      </c>
      <c r="GC16" s="517">
        <f>N16*25.4</f>
        <v>10.058400000000001</v>
      </c>
      <c r="GD16" s="517">
        <f t="shared" si="3"/>
        <v>10.032999999999999</v>
      </c>
      <c r="GE16" s="517">
        <f t="shared" si="3"/>
        <v>10.0838</v>
      </c>
      <c r="GF16" s="517">
        <f t="shared" si="3"/>
        <v>10.032999999999999</v>
      </c>
      <c r="GG16" s="517">
        <f t="shared" si="3"/>
        <v>10.0838</v>
      </c>
      <c r="GH16" s="517">
        <f t="shared" si="3"/>
        <v>9.9948999999999995</v>
      </c>
      <c r="GI16" s="517">
        <f t="shared" si="3"/>
        <v>10.020300000000001</v>
      </c>
      <c r="GJ16" s="517">
        <f t="shared" si="3"/>
        <v>10.020300000000001</v>
      </c>
      <c r="GK16" s="517">
        <f t="shared" si="3"/>
        <v>9.9822000000000006</v>
      </c>
      <c r="GL16" s="517">
        <f t="shared" si="3"/>
        <v>9.9822000000000006</v>
      </c>
      <c r="GM16" s="517">
        <f t="shared" si="3"/>
        <v>10.0838</v>
      </c>
      <c r="GN16" s="517">
        <f t="shared" si="3"/>
        <v>9.9441000000000006</v>
      </c>
      <c r="GO16" s="517">
        <f t="shared" si="3"/>
        <v>10.0457</v>
      </c>
      <c r="GP16" s="517">
        <f t="shared" si="3"/>
        <v>10.032999999999999</v>
      </c>
      <c r="GQ16" s="517">
        <f t="shared" si="3"/>
        <v>9.9822000000000006</v>
      </c>
      <c r="GR16" s="517">
        <f t="shared" si="3"/>
        <v>10.058400000000001</v>
      </c>
      <c r="GS16" s="517">
        <f t="shared" si="3"/>
        <v>10.0076</v>
      </c>
      <c r="GT16" s="517">
        <f t="shared" si="3"/>
        <v>10.058400000000001</v>
      </c>
      <c r="GU16" s="517">
        <f t="shared" si="3"/>
        <v>10.020300000000001</v>
      </c>
      <c r="GV16" s="517">
        <f t="shared" si="3"/>
        <v>10.0076</v>
      </c>
      <c r="GW16" s="517">
        <f t="shared" si="3"/>
        <v>9.9695</v>
      </c>
      <c r="GX16" s="517">
        <f t="shared" si="3"/>
        <v>10.020300000000001</v>
      </c>
      <c r="GY16" s="517">
        <f t="shared" si="3"/>
        <v>9.9822000000000006</v>
      </c>
      <c r="GZ16" s="517">
        <f t="shared" si="3"/>
        <v>9.9948999999999995</v>
      </c>
      <c r="HA16" s="517">
        <f t="shared" si="3"/>
        <v>9.9948999999999995</v>
      </c>
      <c r="HB16" s="517">
        <f t="shared" si="3"/>
        <v>10.020300000000001</v>
      </c>
      <c r="HC16" s="517">
        <f t="shared" si="3"/>
        <v>9.9822000000000006</v>
      </c>
      <c r="HD16" s="517">
        <f t="shared" si="3"/>
        <v>9.9948999999999995</v>
      </c>
      <c r="HE16" s="517">
        <f t="shared" si="3"/>
        <v>9.9948999999999995</v>
      </c>
      <c r="HF16" s="517">
        <f t="shared" si="3"/>
        <v>10.020300000000001</v>
      </c>
      <c r="HG16" s="517">
        <f t="shared" si="3"/>
        <v>9.9695</v>
      </c>
      <c r="HH16" s="517">
        <f t="shared" si="3"/>
        <v>9.9822000000000006</v>
      </c>
      <c r="HI16" s="517">
        <f t="shared" si="3"/>
        <v>9.9567999999999994</v>
      </c>
      <c r="HJ16" s="517">
        <f t="shared" si="3"/>
        <v>9.9822000000000006</v>
      </c>
      <c r="HK16" s="517">
        <f t="shared" si="3"/>
        <v>9.9948999999999995</v>
      </c>
      <c r="HL16" s="517">
        <f t="shared" si="3"/>
        <v>9.9441000000000006</v>
      </c>
      <c r="HM16" s="517">
        <f t="shared" si="3"/>
        <v>9.9567999999999994</v>
      </c>
      <c r="HN16" s="517">
        <f t="shared" si="3"/>
        <v>10.032999999999999</v>
      </c>
      <c r="HO16" s="517">
        <f t="shared" si="3"/>
        <v>9.9822000000000006</v>
      </c>
      <c r="HP16" s="517">
        <f t="shared" si="3"/>
        <v>9.9695</v>
      </c>
      <c r="HQ16" s="517">
        <f t="shared" si="3"/>
        <v>9.9314</v>
      </c>
      <c r="HR16" s="517">
        <f t="shared" si="3"/>
        <v>9.9822000000000006</v>
      </c>
      <c r="HS16" s="517">
        <f t="shared" si="3"/>
        <v>9.9822000000000006</v>
      </c>
      <c r="HT16" s="517">
        <f t="shared" si="3"/>
        <v>10.1219</v>
      </c>
      <c r="HU16" s="517">
        <f t="shared" si="3"/>
        <v>10.032999999999999</v>
      </c>
      <c r="HV16" s="517">
        <f t="shared" si="3"/>
        <v>10.020300000000001</v>
      </c>
      <c r="HW16" s="517">
        <f t="shared" si="3"/>
        <v>9.9822000000000006</v>
      </c>
      <c r="HX16" s="517">
        <f t="shared" si="3"/>
        <v>9.9822000000000006</v>
      </c>
      <c r="HY16" s="517">
        <f t="shared" si="3"/>
        <v>10.071099999999999</v>
      </c>
      <c r="HZ16" s="517">
        <f t="shared" si="3"/>
        <v>9.9948999999999995</v>
      </c>
      <c r="IA16" s="517">
        <f t="shared" si="3"/>
        <v>9.9948999999999995</v>
      </c>
      <c r="IB16" s="517">
        <f t="shared" si="3"/>
        <v>9.9948999999999995</v>
      </c>
      <c r="IC16" s="517">
        <f t="shared" si="3"/>
        <v>9.9948999999999995</v>
      </c>
      <c r="ID16" s="517">
        <f t="shared" si="3"/>
        <v>10.0076</v>
      </c>
      <c r="IE16" s="517">
        <f t="shared" si="3"/>
        <v>10.020300000000001</v>
      </c>
      <c r="IF16" s="517">
        <f t="shared" si="3"/>
        <v>10.0457</v>
      </c>
      <c r="IG16" s="517">
        <f t="shared" si="3"/>
        <v>9.9695</v>
      </c>
      <c r="IH16" s="517">
        <f t="shared" si="3"/>
        <v>10.0076</v>
      </c>
      <c r="II16" s="517">
        <f t="shared" si="3"/>
        <v>9.9948999999999995</v>
      </c>
      <c r="IJ16" s="517">
        <f t="shared" si="3"/>
        <v>9.9948999999999995</v>
      </c>
      <c r="IK16" s="517">
        <f t="shared" si="3"/>
        <v>9.9822000000000006</v>
      </c>
      <c r="IL16" s="517">
        <f t="shared" si="3"/>
        <v>9.9822000000000006</v>
      </c>
      <c r="IM16" s="517">
        <f t="shared" si="3"/>
        <v>10.0457</v>
      </c>
      <c r="IN16" s="517">
        <f t="shared" si="3"/>
        <v>10.0076</v>
      </c>
      <c r="IO16" s="517">
        <f t="shared" si="3"/>
        <v>9.9822000000000006</v>
      </c>
      <c r="IP16" s="517">
        <f t="shared" si="4"/>
        <v>9.9822000000000006</v>
      </c>
      <c r="IQ16" s="517">
        <f t="shared" si="4"/>
        <v>9.9822000000000006</v>
      </c>
      <c r="IR16" s="517">
        <f t="shared" si="4"/>
        <v>9.9441000000000006</v>
      </c>
      <c r="IS16" s="517">
        <f t="shared" si="4"/>
        <v>10.020300000000001</v>
      </c>
      <c r="IT16" s="517">
        <f t="shared" si="4"/>
        <v>10.032999999999999</v>
      </c>
      <c r="IU16" s="517">
        <f t="shared" si="4"/>
        <v>10.0076</v>
      </c>
      <c r="IV16" s="517">
        <f t="shared" si="4"/>
        <v>9.9822000000000006</v>
      </c>
      <c r="IW16" s="517">
        <f t="shared" si="4"/>
        <v>9.9948999999999995</v>
      </c>
      <c r="IX16" s="517">
        <f t="shared" si="4"/>
        <v>9.9695</v>
      </c>
      <c r="IY16" s="517">
        <f t="shared" si="4"/>
        <v>10.032999999999999</v>
      </c>
      <c r="IZ16" s="517">
        <f t="shared" si="4"/>
        <v>9.9695</v>
      </c>
      <c r="JA16" s="517">
        <f t="shared" si="4"/>
        <v>9.9948999999999995</v>
      </c>
      <c r="JB16" s="517">
        <f t="shared" si="4"/>
        <v>10.032999999999999</v>
      </c>
      <c r="JC16" s="517">
        <f t="shared" si="4"/>
        <v>9.9822000000000006</v>
      </c>
      <c r="JD16" s="517">
        <f t="shared" si="4"/>
        <v>10.0076</v>
      </c>
      <c r="JE16" s="517">
        <f t="shared" si="4"/>
        <v>9.9822000000000006</v>
      </c>
      <c r="JF16" s="517">
        <f t="shared" si="4"/>
        <v>9.9948999999999995</v>
      </c>
      <c r="JG16" s="517">
        <f t="shared" si="4"/>
        <v>9.9822000000000006</v>
      </c>
      <c r="JH16" s="517">
        <f t="shared" si="4"/>
        <v>9.9822000000000006</v>
      </c>
      <c r="JI16" s="517">
        <f t="shared" si="4"/>
        <v>9.9948999999999995</v>
      </c>
      <c r="JJ16" s="517">
        <f t="shared" si="4"/>
        <v>9.9948999999999995</v>
      </c>
      <c r="JK16" s="517">
        <f t="shared" si="4"/>
        <v>10.071099999999999</v>
      </c>
      <c r="JL16" s="517">
        <f t="shared" si="4"/>
        <v>9.9948999999999995</v>
      </c>
      <c r="JM16" s="517">
        <f t="shared" si="4"/>
        <v>10.0076</v>
      </c>
      <c r="JN16" s="517">
        <f t="shared" si="4"/>
        <v>10.020300000000001</v>
      </c>
      <c r="JO16" s="517">
        <f t="shared" si="4"/>
        <v>9.9948999999999995</v>
      </c>
      <c r="JP16" s="517">
        <f t="shared" si="4"/>
        <v>9.9822000000000006</v>
      </c>
      <c r="JQ16" s="517">
        <f t="shared" si="4"/>
        <v>9.9822000000000006</v>
      </c>
      <c r="JR16" s="517">
        <f t="shared" si="4"/>
        <v>9.9822000000000006</v>
      </c>
      <c r="JS16" s="517">
        <f t="shared" si="4"/>
        <v>9.9822000000000006</v>
      </c>
      <c r="JT16" s="517">
        <f t="shared" si="4"/>
        <v>9.9948999999999995</v>
      </c>
      <c r="JU16" s="517">
        <f t="shared" si="4"/>
        <v>10.0838</v>
      </c>
      <c r="JV16" s="517">
        <f t="shared" si="4"/>
        <v>9.9948999999999995</v>
      </c>
      <c r="JW16" s="517">
        <f t="shared" si="4"/>
        <v>10.032999999999999</v>
      </c>
      <c r="JX16" s="517">
        <f t="shared" si="4"/>
        <v>10.0457</v>
      </c>
      <c r="JY16" s="517">
        <f t="shared" si="4"/>
        <v>9.9948999999999995</v>
      </c>
      <c r="JZ16" s="517">
        <f t="shared" si="4"/>
        <v>10.020300000000001</v>
      </c>
      <c r="KA16" s="517">
        <f t="shared" si="4"/>
        <v>10.0076</v>
      </c>
      <c r="KB16" s="517">
        <f t="shared" si="4"/>
        <v>10.032999999999999</v>
      </c>
      <c r="KC16" s="517">
        <f t="shared" si="4"/>
        <v>10.0076</v>
      </c>
      <c r="KD16" s="517">
        <f t="shared" si="4"/>
        <v>10.020300000000001</v>
      </c>
      <c r="KE16" s="517">
        <f t="shared" si="4"/>
        <v>10.020300000000001</v>
      </c>
      <c r="KF16" s="517">
        <f t="shared" si="4"/>
        <v>10.032999999999999</v>
      </c>
      <c r="KG16" s="517">
        <f t="shared" si="4"/>
        <v>10.032999999999999</v>
      </c>
      <c r="KH16" s="517">
        <f t="shared" si="4"/>
        <v>10.032999999999999</v>
      </c>
      <c r="KI16" s="517">
        <f t="shared" si="4"/>
        <v>9.9948999999999995</v>
      </c>
      <c r="KJ16" s="517">
        <f t="shared" si="4"/>
        <v>10.0457</v>
      </c>
      <c r="KK16" s="517">
        <f t="shared" si="4"/>
        <v>9.9948999999999995</v>
      </c>
      <c r="KL16" s="517">
        <f t="shared" si="4"/>
        <v>10.020300000000001</v>
      </c>
      <c r="KM16" s="517">
        <f t="shared" si="4"/>
        <v>9.9695</v>
      </c>
      <c r="KN16" s="517">
        <f t="shared" si="4"/>
        <v>10.020300000000001</v>
      </c>
      <c r="KO16" s="517">
        <f t="shared" si="4"/>
        <v>10.0076</v>
      </c>
      <c r="KP16" s="517">
        <f t="shared" si="4"/>
        <v>9.9948999999999995</v>
      </c>
      <c r="KQ16" s="517">
        <f t="shared" si="4"/>
        <v>10.020300000000001</v>
      </c>
      <c r="KR16" s="517">
        <f t="shared" si="4"/>
        <v>10.020300000000001</v>
      </c>
      <c r="KS16" s="517">
        <f t="shared" si="4"/>
        <v>10.020300000000001</v>
      </c>
      <c r="KT16" s="517">
        <f t="shared" si="4"/>
        <v>9.9822000000000006</v>
      </c>
      <c r="KU16" s="517">
        <f t="shared" si="4"/>
        <v>9.9948999999999995</v>
      </c>
      <c r="KV16" s="517">
        <f t="shared" si="4"/>
        <v>10.0076</v>
      </c>
      <c r="KW16" s="517">
        <f t="shared" si="4"/>
        <v>10.020300000000001</v>
      </c>
      <c r="KX16" s="517">
        <f t="shared" si="4"/>
        <v>9.9822000000000006</v>
      </c>
      <c r="KY16" s="517">
        <f t="shared" si="4"/>
        <v>9.9567999999999994</v>
      </c>
      <c r="KZ16" s="517">
        <f t="shared" si="4"/>
        <v>9.9948999999999995</v>
      </c>
      <c r="LA16" s="517">
        <f t="shared" si="4"/>
        <v>9.9822000000000006</v>
      </c>
      <c r="LB16" s="517">
        <f t="shared" si="5"/>
        <v>9.9948999999999995</v>
      </c>
      <c r="LC16" s="517">
        <f t="shared" si="5"/>
        <v>9.9822000000000006</v>
      </c>
      <c r="LD16" s="517">
        <f t="shared" si="5"/>
        <v>9.9948999999999995</v>
      </c>
      <c r="LE16" s="517">
        <f t="shared" si="5"/>
        <v>9.9822000000000006</v>
      </c>
      <c r="LF16" s="517">
        <f t="shared" si="5"/>
        <v>10.020300000000001</v>
      </c>
      <c r="LG16" s="517">
        <f t="shared" si="5"/>
        <v>9.9948999999999995</v>
      </c>
      <c r="LH16" s="517">
        <f t="shared" si="5"/>
        <v>9.9567999999999994</v>
      </c>
      <c r="LI16" s="517">
        <f t="shared" si="5"/>
        <v>9.9948999999999995</v>
      </c>
      <c r="LJ16" s="517">
        <f t="shared" si="5"/>
        <v>9.9948999999999995</v>
      </c>
      <c r="LK16" s="517">
        <f t="shared" si="5"/>
        <v>9.9822000000000006</v>
      </c>
      <c r="LL16" s="517">
        <f t="shared" si="5"/>
        <v>9.9822000000000006</v>
      </c>
      <c r="LM16" s="517">
        <f t="shared" si="5"/>
        <v>9.9822000000000006</v>
      </c>
      <c r="LN16" s="517">
        <f t="shared" si="5"/>
        <v>9.9695</v>
      </c>
      <c r="LO16" s="517">
        <f t="shared" si="5"/>
        <v>9.9695</v>
      </c>
      <c r="LP16" s="517">
        <f t="shared" si="5"/>
        <v>9.9948999999999995</v>
      </c>
      <c r="LQ16" s="517">
        <f t="shared" si="5"/>
        <v>9.9314</v>
      </c>
      <c r="LR16" s="517">
        <f t="shared" si="5"/>
        <v>9.9441000000000006</v>
      </c>
      <c r="LS16" s="517">
        <f t="shared" si="5"/>
        <v>10.0076</v>
      </c>
      <c r="LT16" s="517">
        <f t="shared" si="5"/>
        <v>9.9822000000000006</v>
      </c>
      <c r="LU16" s="517">
        <f t="shared" si="5"/>
        <v>9.9695</v>
      </c>
      <c r="LV16" s="517">
        <f t="shared" si="5"/>
        <v>9.9948999999999995</v>
      </c>
      <c r="LW16" s="517">
        <f t="shared" si="5"/>
        <v>9.9822000000000006</v>
      </c>
      <c r="LX16" s="517">
        <f t="shared" si="5"/>
        <v>10.0076</v>
      </c>
      <c r="LY16" s="517">
        <f t="shared" si="5"/>
        <v>9.9695</v>
      </c>
      <c r="LZ16" s="517">
        <f t="shared" si="5"/>
        <v>9.9314</v>
      </c>
      <c r="MA16" s="517">
        <f t="shared" si="5"/>
        <v>10.020300000000001</v>
      </c>
      <c r="MB16" s="517">
        <f t="shared" si="5"/>
        <v>9.9822000000000006</v>
      </c>
      <c r="MC16" s="517">
        <f t="shared" si="5"/>
        <v>10.0076</v>
      </c>
      <c r="MD16" s="517">
        <f t="shared" si="5"/>
        <v>10.0076</v>
      </c>
      <c r="ME16" s="517">
        <f t="shared" si="5"/>
        <v>9.9567999999999994</v>
      </c>
      <c r="MF16" s="517">
        <f t="shared" si="5"/>
        <v>9.9186999999999994</v>
      </c>
      <c r="MG16" s="517">
        <f t="shared" si="5"/>
        <v>9.9567999999999994</v>
      </c>
      <c r="MH16" s="517">
        <f t="shared" si="5"/>
        <v>9.9695</v>
      </c>
      <c r="MI16" s="517">
        <f t="shared" si="5"/>
        <v>9.9695</v>
      </c>
      <c r="MJ16" s="517">
        <f t="shared" si="5"/>
        <v>9.9567999999999994</v>
      </c>
      <c r="MK16" s="517">
        <f t="shared" si="5"/>
        <v>9.9567999999999994</v>
      </c>
      <c r="ML16" s="517">
        <f t="shared" si="5"/>
        <v>9.9567999999999994</v>
      </c>
      <c r="MM16" s="517">
        <f t="shared" si="5"/>
        <v>9.9695</v>
      </c>
      <c r="MN16" s="517">
        <f t="shared" si="5"/>
        <v>9.9948999999999995</v>
      </c>
      <c r="MO16" s="517">
        <f t="shared" si="5"/>
        <v>9.9441000000000006</v>
      </c>
      <c r="MP16" s="522">
        <f t="shared" si="5"/>
        <v>9.9822000000000006</v>
      </c>
    </row>
    <row r="17" spans="1:354">
      <c r="A17" s="1274" t="s">
        <v>133</v>
      </c>
      <c r="B17" s="1275"/>
      <c r="C17" s="343">
        <v>0.77500000000000002</v>
      </c>
      <c r="D17" s="344">
        <v>0.77</v>
      </c>
      <c r="E17" s="344">
        <v>0.76500000000000001</v>
      </c>
      <c r="F17" s="344">
        <v>0.77</v>
      </c>
      <c r="G17" s="344">
        <v>0.77500000000000002</v>
      </c>
      <c r="H17" s="344">
        <v>0.76500000000000001</v>
      </c>
      <c r="I17" s="344">
        <v>0.76</v>
      </c>
      <c r="J17" s="345">
        <v>0.77</v>
      </c>
      <c r="K17" s="345">
        <v>0.76</v>
      </c>
      <c r="L17" s="345">
        <v>0.76500000000000001</v>
      </c>
      <c r="M17" s="382">
        <v>0.03</v>
      </c>
      <c r="N17" s="382">
        <v>0.03</v>
      </c>
      <c r="O17" s="382">
        <v>0.03</v>
      </c>
      <c r="P17" s="382">
        <v>0.03</v>
      </c>
      <c r="Q17" s="382">
        <v>0.03</v>
      </c>
      <c r="R17" s="382">
        <v>3.3000000000000002E-2</v>
      </c>
      <c r="S17" s="382">
        <v>3.0099999999999998E-2</v>
      </c>
      <c r="T17" s="382">
        <v>3.0349999999999999E-2</v>
      </c>
      <c r="U17" s="382">
        <v>3.1050000000000001E-2</v>
      </c>
      <c r="V17" s="382">
        <v>2.98E-2</v>
      </c>
      <c r="W17" s="382">
        <v>3.04E-2</v>
      </c>
      <c r="X17" s="382">
        <v>3.0249999999999999E-2</v>
      </c>
      <c r="Y17" s="382">
        <v>2.7E-2</v>
      </c>
      <c r="Z17" s="382">
        <v>3.065E-2</v>
      </c>
      <c r="AA17" s="382">
        <v>2.9950000000000001E-2</v>
      </c>
      <c r="AB17" s="382">
        <v>0.03</v>
      </c>
      <c r="AC17" s="382">
        <v>3.0949999999999998E-2</v>
      </c>
      <c r="AD17" s="382">
        <v>3.0099999999999998E-2</v>
      </c>
      <c r="AE17" s="382">
        <v>2.9749999999999999E-2</v>
      </c>
      <c r="AF17" s="382">
        <v>2.98E-2</v>
      </c>
      <c r="AG17" s="382">
        <v>2.945E-2</v>
      </c>
      <c r="AH17" s="382">
        <v>3.04E-2</v>
      </c>
      <c r="AI17" s="382">
        <v>3.0300000000000001E-2</v>
      </c>
      <c r="AJ17" s="382">
        <v>2.955E-2</v>
      </c>
      <c r="AK17" s="382">
        <v>2.9700000000000001E-2</v>
      </c>
      <c r="AL17" s="382">
        <v>2.98E-2</v>
      </c>
      <c r="AM17" s="382">
        <v>0.03</v>
      </c>
      <c r="AN17" s="382">
        <v>3.0099999999999998E-2</v>
      </c>
      <c r="AO17" s="382">
        <v>0.03</v>
      </c>
      <c r="AP17" s="382">
        <v>2.9399999999999999E-2</v>
      </c>
      <c r="AQ17" s="382">
        <v>2.9600000000000001E-2</v>
      </c>
      <c r="AR17" s="382">
        <v>0.03</v>
      </c>
      <c r="AS17" s="382">
        <v>2.9600000000000001E-2</v>
      </c>
      <c r="AT17" s="382">
        <v>2.9899999999999999E-2</v>
      </c>
      <c r="AU17" s="382">
        <v>3.0200000000000001E-2</v>
      </c>
      <c r="AV17" s="382">
        <v>0.03</v>
      </c>
      <c r="AW17" s="382">
        <v>2.9850000000000002E-2</v>
      </c>
      <c r="AX17" s="382">
        <v>2.9700000000000001E-2</v>
      </c>
      <c r="AY17" s="382">
        <v>2.9649999999999999E-2</v>
      </c>
      <c r="AZ17" s="382">
        <v>3.09E-2</v>
      </c>
      <c r="BA17" s="382">
        <v>2.955E-2</v>
      </c>
      <c r="BB17" s="382">
        <v>0.03</v>
      </c>
      <c r="BC17" s="382">
        <v>2.9700000000000001E-2</v>
      </c>
      <c r="BD17" s="382">
        <v>3.0099999999999998E-2</v>
      </c>
      <c r="BE17" s="382">
        <v>3.005E-2</v>
      </c>
      <c r="BF17" s="382">
        <v>2.98E-2</v>
      </c>
      <c r="BG17" s="382">
        <v>0.03</v>
      </c>
      <c r="BH17" s="382">
        <v>2.9399999999999999E-2</v>
      </c>
      <c r="BI17" s="382">
        <v>2.9000000000000001E-2</v>
      </c>
      <c r="BJ17" s="382">
        <v>2.9899999999999999E-2</v>
      </c>
      <c r="BK17" s="382">
        <v>2.9700000000000001E-2</v>
      </c>
      <c r="BL17" s="382">
        <v>3.0499999999999999E-2</v>
      </c>
      <c r="BM17" s="382">
        <v>2.9399999999999999E-2</v>
      </c>
      <c r="BN17" s="382">
        <v>2.945E-2</v>
      </c>
      <c r="BO17" s="382">
        <v>3.0099999999999998E-2</v>
      </c>
      <c r="BP17" s="382">
        <v>3.005E-2</v>
      </c>
      <c r="BQ17" s="382">
        <v>2.93E-2</v>
      </c>
      <c r="BR17" s="382">
        <v>2.9749999999999999E-2</v>
      </c>
      <c r="BS17" s="382">
        <v>2.9850000000000002E-2</v>
      </c>
      <c r="BT17" s="382">
        <v>0.03</v>
      </c>
      <c r="BU17" s="382">
        <v>2.9649999999999999E-2</v>
      </c>
      <c r="BV17" s="382">
        <v>2.9600000000000001E-2</v>
      </c>
      <c r="BW17" s="382">
        <v>3.015E-2</v>
      </c>
      <c r="BX17" s="382">
        <v>3.005E-2</v>
      </c>
      <c r="BY17" s="382">
        <v>3.005E-2</v>
      </c>
      <c r="BZ17" s="382">
        <v>2.9700000000000001E-2</v>
      </c>
      <c r="CA17" s="382">
        <v>2.98E-2</v>
      </c>
      <c r="CB17" s="382">
        <v>2.9700000000000001E-2</v>
      </c>
      <c r="CC17" s="382">
        <v>0.03</v>
      </c>
      <c r="CD17" s="382">
        <v>2.9350000000000001E-2</v>
      </c>
      <c r="CE17" s="382">
        <v>0.03</v>
      </c>
      <c r="CF17" s="382">
        <v>2.98E-2</v>
      </c>
      <c r="CG17" s="382">
        <v>2.9749999999999999E-2</v>
      </c>
      <c r="CH17" s="382">
        <v>3.0099999999999998E-2</v>
      </c>
      <c r="CI17" s="382">
        <v>2.9950000000000001E-2</v>
      </c>
      <c r="CJ17" s="382">
        <v>2.9499999999999998E-2</v>
      </c>
      <c r="CK17" s="382">
        <v>2.98E-2</v>
      </c>
      <c r="CL17" s="382">
        <v>2.9950000000000001E-2</v>
      </c>
      <c r="CM17" s="382">
        <v>2.9499999999999998E-2</v>
      </c>
      <c r="CN17" s="382">
        <v>2.9950000000000001E-2</v>
      </c>
      <c r="CO17" s="382">
        <v>2.9950000000000001E-2</v>
      </c>
      <c r="CP17" s="382">
        <v>2.9899999999999999E-2</v>
      </c>
      <c r="CQ17" s="382">
        <v>2.9499999999999998E-2</v>
      </c>
      <c r="CR17" s="382">
        <v>0.03</v>
      </c>
      <c r="CS17" s="382">
        <v>2.9649999999999999E-2</v>
      </c>
      <c r="CT17" s="382">
        <v>2.9600000000000001E-2</v>
      </c>
      <c r="CU17" s="382">
        <v>3.0099999999999998E-2</v>
      </c>
      <c r="CV17" s="382">
        <v>2.945E-2</v>
      </c>
      <c r="CW17" s="382">
        <v>2.9700000000000001E-2</v>
      </c>
      <c r="CX17" s="382">
        <v>3.005E-2</v>
      </c>
      <c r="CY17" s="382">
        <v>0.03</v>
      </c>
      <c r="CZ17" s="382">
        <v>0.03</v>
      </c>
      <c r="DA17" s="382">
        <v>2.9149999999999999E-2</v>
      </c>
      <c r="DB17" s="382">
        <v>0.03</v>
      </c>
      <c r="DC17" s="382">
        <v>2.9350000000000001E-2</v>
      </c>
      <c r="DD17" s="382">
        <v>2.9950000000000001E-2</v>
      </c>
      <c r="DE17" s="382">
        <v>2.9899999999999999E-2</v>
      </c>
      <c r="DF17" s="382">
        <v>2.9899999999999999E-2</v>
      </c>
      <c r="DG17" s="382">
        <v>2.9600000000000001E-2</v>
      </c>
      <c r="DH17" s="382">
        <v>3.015E-2</v>
      </c>
      <c r="DI17" s="382">
        <v>2.9749999999999999E-2</v>
      </c>
      <c r="DJ17" s="382">
        <v>2.945E-2</v>
      </c>
      <c r="DK17" s="382">
        <v>3.0450000000000001E-2</v>
      </c>
      <c r="DL17" s="382">
        <v>2.9850000000000002E-2</v>
      </c>
      <c r="DM17" s="382">
        <v>2.9600000000000001E-2</v>
      </c>
      <c r="DN17" s="382">
        <v>0.03</v>
      </c>
      <c r="DO17" s="382">
        <v>2.9850000000000002E-2</v>
      </c>
      <c r="DP17" s="382">
        <v>3.0099999999999998E-2</v>
      </c>
      <c r="DQ17" s="382">
        <v>3.0200000000000001E-2</v>
      </c>
      <c r="DR17" s="382">
        <v>3.005E-2</v>
      </c>
      <c r="DS17" s="382">
        <v>2.9950000000000001E-2</v>
      </c>
      <c r="DT17" s="382">
        <v>2.9850000000000002E-2</v>
      </c>
      <c r="DU17" s="382">
        <v>3.0099999999999998E-2</v>
      </c>
      <c r="DV17" s="382">
        <v>2.9499999999999998E-2</v>
      </c>
      <c r="DW17" s="382">
        <v>2.98E-2</v>
      </c>
      <c r="DX17" s="382">
        <v>2.9700000000000001E-2</v>
      </c>
      <c r="DY17" s="382">
        <v>2.98E-2</v>
      </c>
      <c r="DZ17" s="382">
        <v>2.9899999999999999E-2</v>
      </c>
      <c r="EA17" s="382">
        <v>2.9950000000000001E-2</v>
      </c>
      <c r="EB17" s="382">
        <v>2.9850000000000002E-2</v>
      </c>
      <c r="EC17" s="382">
        <v>2.98E-2</v>
      </c>
      <c r="ED17" s="382">
        <v>2.9950000000000001E-2</v>
      </c>
      <c r="EE17" s="382">
        <v>2.895E-2</v>
      </c>
      <c r="EF17" s="382">
        <v>2.9149999999999999E-2</v>
      </c>
      <c r="EG17" s="382">
        <v>2.98E-2</v>
      </c>
      <c r="EH17" s="382">
        <v>2.9899999999999999E-2</v>
      </c>
      <c r="EI17" s="382">
        <v>2.9649999999999999E-2</v>
      </c>
      <c r="EJ17" s="382">
        <v>2.93E-2</v>
      </c>
      <c r="EK17" s="382">
        <v>2.9749999999999999E-2</v>
      </c>
      <c r="EL17" s="382">
        <v>2.9600000000000001E-2</v>
      </c>
      <c r="EM17" s="382">
        <v>2.9399999999999999E-2</v>
      </c>
      <c r="EN17" s="382">
        <v>3.0099999999999998E-2</v>
      </c>
      <c r="EO17" s="382">
        <v>2.9499999999999998E-2</v>
      </c>
      <c r="EP17" s="382">
        <v>2.9850000000000002E-2</v>
      </c>
      <c r="EQ17" s="382">
        <v>2.9499999999999998E-2</v>
      </c>
      <c r="ER17" s="382">
        <v>2.9950000000000001E-2</v>
      </c>
      <c r="ES17" s="382">
        <v>3.0200000000000001E-2</v>
      </c>
      <c r="ET17" s="382">
        <v>2.9399999999999999E-2</v>
      </c>
      <c r="EU17" s="382">
        <v>2.92E-2</v>
      </c>
      <c r="EV17" s="382">
        <v>2.9899999999999999E-2</v>
      </c>
      <c r="EW17" s="382">
        <v>0.03</v>
      </c>
      <c r="EX17" s="382">
        <v>2.9700000000000001E-2</v>
      </c>
      <c r="EY17" s="382">
        <v>2.9749999999999999E-2</v>
      </c>
      <c r="EZ17" s="382">
        <v>2.9700000000000001E-2</v>
      </c>
      <c r="FA17" s="382">
        <v>2.9600000000000001E-2</v>
      </c>
      <c r="FB17" s="382">
        <v>0.03</v>
      </c>
      <c r="FC17" s="382">
        <v>2.9700000000000001E-2</v>
      </c>
      <c r="FD17" s="382">
        <v>3.0249999999999999E-2</v>
      </c>
      <c r="FE17" s="382">
        <v>2.945E-2</v>
      </c>
      <c r="FF17" s="382">
        <v>0.03</v>
      </c>
      <c r="FG17" s="382">
        <v>2.9850000000000002E-2</v>
      </c>
      <c r="FH17" s="382">
        <v>2.9600000000000001E-2</v>
      </c>
      <c r="FI17" s="382">
        <v>2.9749999999999999E-2</v>
      </c>
      <c r="FJ17" s="382">
        <v>2.93E-2</v>
      </c>
      <c r="FK17" s="382">
        <v>2.98E-2</v>
      </c>
      <c r="FL17" s="382">
        <v>3.015E-2</v>
      </c>
      <c r="FM17" s="382">
        <v>2.9950000000000001E-2</v>
      </c>
      <c r="FN17" s="382">
        <v>2.9454000000000001E-2</v>
      </c>
      <c r="FO17" s="382">
        <v>2.9850000000000002E-2</v>
      </c>
      <c r="FP17" s="382">
        <v>2.9000000000000001E-2</v>
      </c>
      <c r="FQ17" s="382">
        <v>2.9649999999999999E-2</v>
      </c>
      <c r="FR17" s="382">
        <v>2.93E-2</v>
      </c>
      <c r="FS17" s="382">
        <v>0.03</v>
      </c>
      <c r="FT17" s="382">
        <v>2.9850000000000002E-2</v>
      </c>
      <c r="FU17" s="382">
        <v>3.0099999999999998E-2</v>
      </c>
      <c r="FV17" s="382">
        <v>3.0200000000000001E-2</v>
      </c>
      <c r="FW17" s="382">
        <v>2.9600000000000001E-2</v>
      </c>
      <c r="FX17" s="382">
        <v>2.9250000000000002E-2</v>
      </c>
      <c r="FY17" s="382">
        <v>2.9899999999999999E-2</v>
      </c>
      <c r="FZ17" s="382">
        <v>2.9600000000000001E-2</v>
      </c>
      <c r="GA17" s="506">
        <v>2.9399999999999999E-2</v>
      </c>
      <c r="GB17" s="517">
        <f t="shared" ref="GB17:GB32" si="6">M17*25.4</f>
        <v>0.7619999999999999</v>
      </c>
      <c r="GC17" s="517">
        <f t="shared" ref="GC17:GC32" si="7">N17*25.4</f>
        <v>0.7619999999999999</v>
      </c>
      <c r="GD17" s="517">
        <f t="shared" si="3"/>
        <v>0.7619999999999999</v>
      </c>
      <c r="GE17" s="517">
        <f t="shared" si="3"/>
        <v>0.7619999999999999</v>
      </c>
      <c r="GF17" s="517">
        <f t="shared" si="3"/>
        <v>0.7619999999999999</v>
      </c>
      <c r="GG17" s="517">
        <f t="shared" si="3"/>
        <v>0.83819999999999995</v>
      </c>
      <c r="GH17" s="517">
        <f t="shared" si="3"/>
        <v>0.76453999999999989</v>
      </c>
      <c r="GI17" s="517">
        <f t="shared" si="3"/>
        <v>0.77088999999999996</v>
      </c>
      <c r="GJ17" s="517">
        <f t="shared" si="3"/>
        <v>0.78866999999999998</v>
      </c>
      <c r="GK17" s="517">
        <f t="shared" si="3"/>
        <v>0.75691999999999993</v>
      </c>
      <c r="GL17" s="517">
        <f t="shared" si="3"/>
        <v>0.77215999999999996</v>
      </c>
      <c r="GM17" s="517">
        <f t="shared" si="3"/>
        <v>0.76834999999999998</v>
      </c>
      <c r="GN17" s="517">
        <f t="shared" si="3"/>
        <v>0.68579999999999997</v>
      </c>
      <c r="GO17" s="517">
        <f t="shared" si="3"/>
        <v>0.77850999999999992</v>
      </c>
      <c r="GP17" s="517">
        <f t="shared" si="3"/>
        <v>0.76073000000000002</v>
      </c>
      <c r="GQ17" s="517">
        <f t="shared" si="3"/>
        <v>0.7619999999999999</v>
      </c>
      <c r="GR17" s="517">
        <f t="shared" si="3"/>
        <v>0.78612999999999988</v>
      </c>
      <c r="GS17" s="517">
        <f t="shared" si="3"/>
        <v>0.76453999999999989</v>
      </c>
      <c r="GT17" s="517">
        <f t="shared" si="3"/>
        <v>0.75564999999999993</v>
      </c>
      <c r="GU17" s="517">
        <f t="shared" si="3"/>
        <v>0.75691999999999993</v>
      </c>
      <c r="GV17" s="517">
        <f t="shared" si="3"/>
        <v>0.74802999999999997</v>
      </c>
      <c r="GW17" s="517">
        <f t="shared" si="3"/>
        <v>0.77215999999999996</v>
      </c>
      <c r="GX17" s="517">
        <f t="shared" si="3"/>
        <v>0.76961999999999997</v>
      </c>
      <c r="GY17" s="517">
        <f t="shared" si="3"/>
        <v>0.75056999999999996</v>
      </c>
      <c r="GZ17" s="517">
        <f t="shared" si="3"/>
        <v>0.75437999999999994</v>
      </c>
      <c r="HA17" s="517">
        <f t="shared" si="3"/>
        <v>0.75691999999999993</v>
      </c>
      <c r="HB17" s="517">
        <f t="shared" si="3"/>
        <v>0.7619999999999999</v>
      </c>
      <c r="HC17" s="517">
        <f t="shared" si="3"/>
        <v>0.76453999999999989</v>
      </c>
      <c r="HD17" s="517">
        <f t="shared" si="3"/>
        <v>0.7619999999999999</v>
      </c>
      <c r="HE17" s="517">
        <f t="shared" si="3"/>
        <v>0.74675999999999998</v>
      </c>
      <c r="HF17" s="517">
        <f t="shared" si="3"/>
        <v>0.75183999999999995</v>
      </c>
      <c r="HG17" s="517">
        <f t="shared" si="3"/>
        <v>0.7619999999999999</v>
      </c>
      <c r="HH17" s="517">
        <f t="shared" si="3"/>
        <v>0.75183999999999995</v>
      </c>
      <c r="HI17" s="517">
        <f t="shared" si="3"/>
        <v>0.75945999999999991</v>
      </c>
      <c r="HJ17" s="517">
        <f t="shared" si="3"/>
        <v>0.76707999999999998</v>
      </c>
      <c r="HK17" s="517">
        <f t="shared" si="3"/>
        <v>0.7619999999999999</v>
      </c>
      <c r="HL17" s="517">
        <f t="shared" si="3"/>
        <v>0.75819000000000003</v>
      </c>
      <c r="HM17" s="517">
        <f t="shared" si="3"/>
        <v>0.75437999999999994</v>
      </c>
      <c r="HN17" s="517">
        <f t="shared" si="3"/>
        <v>0.75310999999999995</v>
      </c>
      <c r="HO17" s="517">
        <f t="shared" si="3"/>
        <v>0.78486</v>
      </c>
      <c r="HP17" s="517">
        <f t="shared" si="3"/>
        <v>0.75056999999999996</v>
      </c>
      <c r="HQ17" s="517">
        <f t="shared" si="3"/>
        <v>0.7619999999999999</v>
      </c>
      <c r="HR17" s="517">
        <f t="shared" si="3"/>
        <v>0.75437999999999994</v>
      </c>
      <c r="HS17" s="517">
        <f t="shared" si="3"/>
        <v>0.76453999999999989</v>
      </c>
      <c r="HT17" s="517">
        <f t="shared" si="3"/>
        <v>0.76327</v>
      </c>
      <c r="HU17" s="517">
        <f t="shared" si="3"/>
        <v>0.75691999999999993</v>
      </c>
      <c r="HV17" s="517">
        <f t="shared" si="3"/>
        <v>0.7619999999999999</v>
      </c>
      <c r="HW17" s="517">
        <f t="shared" si="3"/>
        <v>0.74675999999999998</v>
      </c>
      <c r="HX17" s="517">
        <f t="shared" si="3"/>
        <v>0.73660000000000003</v>
      </c>
      <c r="HY17" s="517">
        <f t="shared" si="3"/>
        <v>0.75945999999999991</v>
      </c>
      <c r="HZ17" s="517">
        <f t="shared" si="3"/>
        <v>0.75437999999999994</v>
      </c>
      <c r="IA17" s="517">
        <f t="shared" si="3"/>
        <v>0.77469999999999994</v>
      </c>
      <c r="IB17" s="517">
        <f t="shared" si="3"/>
        <v>0.74675999999999998</v>
      </c>
      <c r="IC17" s="517">
        <f t="shared" si="3"/>
        <v>0.74802999999999997</v>
      </c>
      <c r="ID17" s="517">
        <f t="shared" si="3"/>
        <v>0.76453999999999989</v>
      </c>
      <c r="IE17" s="517">
        <f t="shared" si="3"/>
        <v>0.76327</v>
      </c>
      <c r="IF17" s="517">
        <f t="shared" si="3"/>
        <v>0.74421999999999999</v>
      </c>
      <c r="IG17" s="517">
        <f t="shared" si="3"/>
        <v>0.75564999999999993</v>
      </c>
      <c r="IH17" s="517">
        <f t="shared" si="3"/>
        <v>0.75819000000000003</v>
      </c>
      <c r="II17" s="517">
        <f t="shared" si="3"/>
        <v>0.7619999999999999</v>
      </c>
      <c r="IJ17" s="517">
        <f t="shared" si="3"/>
        <v>0.75310999999999995</v>
      </c>
      <c r="IK17" s="517">
        <f t="shared" si="3"/>
        <v>0.75183999999999995</v>
      </c>
      <c r="IL17" s="517">
        <f t="shared" si="3"/>
        <v>0.76580999999999999</v>
      </c>
      <c r="IM17" s="517">
        <f t="shared" si="3"/>
        <v>0.76327</v>
      </c>
      <c r="IN17" s="517">
        <f t="shared" si="3"/>
        <v>0.76327</v>
      </c>
      <c r="IO17" s="517">
        <f t="shared" si="3"/>
        <v>0.75437999999999994</v>
      </c>
      <c r="IP17" s="517">
        <f t="shared" si="4"/>
        <v>0.75691999999999993</v>
      </c>
      <c r="IQ17" s="517">
        <f t="shared" si="4"/>
        <v>0.75437999999999994</v>
      </c>
      <c r="IR17" s="517">
        <f t="shared" si="4"/>
        <v>0.7619999999999999</v>
      </c>
      <c r="IS17" s="517">
        <f t="shared" si="4"/>
        <v>0.74548999999999999</v>
      </c>
      <c r="IT17" s="517">
        <f t="shared" si="4"/>
        <v>0.7619999999999999</v>
      </c>
      <c r="IU17" s="517">
        <f t="shared" si="4"/>
        <v>0.75691999999999993</v>
      </c>
      <c r="IV17" s="517">
        <f t="shared" si="4"/>
        <v>0.75564999999999993</v>
      </c>
      <c r="IW17" s="517">
        <f t="shared" si="4"/>
        <v>0.76453999999999989</v>
      </c>
      <c r="IX17" s="517">
        <f t="shared" si="4"/>
        <v>0.76073000000000002</v>
      </c>
      <c r="IY17" s="517">
        <f t="shared" si="4"/>
        <v>0.74929999999999997</v>
      </c>
      <c r="IZ17" s="517">
        <f t="shared" si="4"/>
        <v>0.75691999999999993</v>
      </c>
      <c r="JA17" s="517">
        <f t="shared" si="4"/>
        <v>0.76073000000000002</v>
      </c>
      <c r="JB17" s="517">
        <f t="shared" si="4"/>
        <v>0.74929999999999997</v>
      </c>
      <c r="JC17" s="517">
        <f t="shared" si="4"/>
        <v>0.76073000000000002</v>
      </c>
      <c r="JD17" s="517">
        <f t="shared" si="4"/>
        <v>0.76073000000000002</v>
      </c>
      <c r="JE17" s="517">
        <f t="shared" si="4"/>
        <v>0.75945999999999991</v>
      </c>
      <c r="JF17" s="517">
        <f t="shared" si="4"/>
        <v>0.74929999999999997</v>
      </c>
      <c r="JG17" s="517">
        <f t="shared" si="4"/>
        <v>0.7619999999999999</v>
      </c>
      <c r="JH17" s="517">
        <f t="shared" si="4"/>
        <v>0.75310999999999995</v>
      </c>
      <c r="JI17" s="517">
        <f t="shared" si="4"/>
        <v>0.75183999999999995</v>
      </c>
      <c r="JJ17" s="517">
        <f t="shared" si="4"/>
        <v>0.76453999999999989</v>
      </c>
      <c r="JK17" s="517">
        <f t="shared" si="4"/>
        <v>0.74802999999999997</v>
      </c>
      <c r="JL17" s="517">
        <f t="shared" si="4"/>
        <v>0.75437999999999994</v>
      </c>
      <c r="JM17" s="517">
        <f t="shared" si="4"/>
        <v>0.76327</v>
      </c>
      <c r="JN17" s="517">
        <f t="shared" si="4"/>
        <v>0.7619999999999999</v>
      </c>
      <c r="JO17" s="517">
        <f t="shared" si="4"/>
        <v>0.7619999999999999</v>
      </c>
      <c r="JP17" s="517">
        <f t="shared" si="4"/>
        <v>0.7404099999999999</v>
      </c>
      <c r="JQ17" s="517">
        <f t="shared" si="4"/>
        <v>0.7619999999999999</v>
      </c>
      <c r="JR17" s="517">
        <f t="shared" si="4"/>
        <v>0.74548999999999999</v>
      </c>
      <c r="JS17" s="517">
        <f t="shared" si="4"/>
        <v>0.76073000000000002</v>
      </c>
      <c r="JT17" s="517">
        <f t="shared" si="4"/>
        <v>0.75945999999999991</v>
      </c>
      <c r="JU17" s="517">
        <f t="shared" si="4"/>
        <v>0.75945999999999991</v>
      </c>
      <c r="JV17" s="517">
        <f t="shared" si="4"/>
        <v>0.75183999999999995</v>
      </c>
      <c r="JW17" s="517">
        <f t="shared" si="4"/>
        <v>0.76580999999999999</v>
      </c>
      <c r="JX17" s="517">
        <f t="shared" si="4"/>
        <v>0.75564999999999993</v>
      </c>
      <c r="JY17" s="517">
        <f t="shared" si="4"/>
        <v>0.74802999999999997</v>
      </c>
      <c r="JZ17" s="517">
        <f t="shared" si="4"/>
        <v>0.77342999999999995</v>
      </c>
      <c r="KA17" s="517">
        <f t="shared" si="4"/>
        <v>0.75819000000000003</v>
      </c>
      <c r="KB17" s="517">
        <f t="shared" si="4"/>
        <v>0.75183999999999995</v>
      </c>
      <c r="KC17" s="517">
        <f t="shared" si="4"/>
        <v>0.7619999999999999</v>
      </c>
      <c r="KD17" s="517">
        <f t="shared" si="4"/>
        <v>0.75819000000000003</v>
      </c>
      <c r="KE17" s="517">
        <f t="shared" si="4"/>
        <v>0.76453999999999989</v>
      </c>
      <c r="KF17" s="517">
        <f t="shared" si="4"/>
        <v>0.76707999999999998</v>
      </c>
      <c r="KG17" s="517">
        <f t="shared" si="4"/>
        <v>0.76327</v>
      </c>
      <c r="KH17" s="517">
        <f t="shared" si="4"/>
        <v>0.76073000000000002</v>
      </c>
      <c r="KI17" s="517">
        <f t="shared" si="4"/>
        <v>0.75819000000000003</v>
      </c>
      <c r="KJ17" s="517">
        <f t="shared" si="4"/>
        <v>0.76453999999999989</v>
      </c>
      <c r="KK17" s="517">
        <f t="shared" si="4"/>
        <v>0.74929999999999997</v>
      </c>
      <c r="KL17" s="517">
        <f t="shared" si="4"/>
        <v>0.75691999999999993</v>
      </c>
      <c r="KM17" s="517">
        <f t="shared" si="4"/>
        <v>0.75437999999999994</v>
      </c>
      <c r="KN17" s="517">
        <f t="shared" si="4"/>
        <v>0.75691999999999993</v>
      </c>
      <c r="KO17" s="517">
        <f t="shared" si="4"/>
        <v>0.75945999999999991</v>
      </c>
      <c r="KP17" s="517">
        <f t="shared" si="4"/>
        <v>0.76073000000000002</v>
      </c>
      <c r="KQ17" s="517">
        <f t="shared" si="4"/>
        <v>0.75819000000000003</v>
      </c>
      <c r="KR17" s="517">
        <f t="shared" si="4"/>
        <v>0.75691999999999993</v>
      </c>
      <c r="KS17" s="517">
        <f t="shared" si="4"/>
        <v>0.76073000000000002</v>
      </c>
      <c r="KT17" s="517">
        <f t="shared" si="4"/>
        <v>0.73532999999999993</v>
      </c>
      <c r="KU17" s="517">
        <f t="shared" si="4"/>
        <v>0.7404099999999999</v>
      </c>
      <c r="KV17" s="517">
        <f t="shared" si="4"/>
        <v>0.75691999999999993</v>
      </c>
      <c r="KW17" s="517">
        <f t="shared" si="4"/>
        <v>0.75945999999999991</v>
      </c>
      <c r="KX17" s="517">
        <f t="shared" si="4"/>
        <v>0.75310999999999995</v>
      </c>
      <c r="KY17" s="517">
        <f t="shared" si="4"/>
        <v>0.74421999999999999</v>
      </c>
      <c r="KZ17" s="517">
        <f t="shared" si="4"/>
        <v>0.75564999999999993</v>
      </c>
      <c r="LA17" s="517">
        <f t="shared" si="4"/>
        <v>0.75183999999999995</v>
      </c>
      <c r="LB17" s="517">
        <f t="shared" si="5"/>
        <v>0.74675999999999998</v>
      </c>
      <c r="LC17" s="517">
        <f t="shared" si="5"/>
        <v>0.76453999999999989</v>
      </c>
      <c r="LD17" s="517">
        <f t="shared" si="5"/>
        <v>0.74929999999999997</v>
      </c>
      <c r="LE17" s="517">
        <f t="shared" si="5"/>
        <v>0.75819000000000003</v>
      </c>
      <c r="LF17" s="517">
        <f t="shared" si="5"/>
        <v>0.74929999999999997</v>
      </c>
      <c r="LG17" s="517">
        <f t="shared" si="5"/>
        <v>0.76073000000000002</v>
      </c>
      <c r="LH17" s="517">
        <f t="shared" si="5"/>
        <v>0.76707999999999998</v>
      </c>
      <c r="LI17" s="517">
        <f t="shared" si="5"/>
        <v>0.74675999999999998</v>
      </c>
      <c r="LJ17" s="517">
        <f t="shared" si="5"/>
        <v>0.74168000000000001</v>
      </c>
      <c r="LK17" s="517">
        <f t="shared" si="5"/>
        <v>0.75945999999999991</v>
      </c>
      <c r="LL17" s="517">
        <f t="shared" si="5"/>
        <v>0.7619999999999999</v>
      </c>
      <c r="LM17" s="517">
        <f t="shared" si="5"/>
        <v>0.75437999999999994</v>
      </c>
      <c r="LN17" s="517">
        <f t="shared" si="5"/>
        <v>0.75564999999999993</v>
      </c>
      <c r="LO17" s="517">
        <f t="shared" si="5"/>
        <v>0.75437999999999994</v>
      </c>
      <c r="LP17" s="517">
        <f t="shared" si="5"/>
        <v>0.75183999999999995</v>
      </c>
      <c r="LQ17" s="517">
        <f t="shared" si="5"/>
        <v>0.7619999999999999</v>
      </c>
      <c r="LR17" s="517">
        <f t="shared" si="5"/>
        <v>0.75437999999999994</v>
      </c>
      <c r="LS17" s="517">
        <f t="shared" si="5"/>
        <v>0.76834999999999998</v>
      </c>
      <c r="LT17" s="517">
        <f t="shared" si="5"/>
        <v>0.74802999999999997</v>
      </c>
      <c r="LU17" s="517">
        <f t="shared" si="5"/>
        <v>0.7619999999999999</v>
      </c>
      <c r="LV17" s="517">
        <f t="shared" si="5"/>
        <v>0.75819000000000003</v>
      </c>
      <c r="LW17" s="517">
        <f t="shared" si="5"/>
        <v>0.75183999999999995</v>
      </c>
      <c r="LX17" s="517">
        <f t="shared" si="5"/>
        <v>0.75564999999999993</v>
      </c>
      <c r="LY17" s="517">
        <f t="shared" si="5"/>
        <v>0.74421999999999999</v>
      </c>
      <c r="LZ17" s="517">
        <f t="shared" si="5"/>
        <v>0.75691999999999993</v>
      </c>
      <c r="MA17" s="517">
        <f t="shared" si="5"/>
        <v>0.76580999999999999</v>
      </c>
      <c r="MB17" s="517">
        <f t="shared" si="5"/>
        <v>0.76073000000000002</v>
      </c>
      <c r="MC17" s="517">
        <f t="shared" si="5"/>
        <v>0.74813160000000001</v>
      </c>
      <c r="MD17" s="517">
        <f t="shared" si="5"/>
        <v>0.75819000000000003</v>
      </c>
      <c r="ME17" s="517">
        <f t="shared" si="5"/>
        <v>0.73660000000000003</v>
      </c>
      <c r="MF17" s="517">
        <f t="shared" si="5"/>
        <v>0.75310999999999995</v>
      </c>
      <c r="MG17" s="517">
        <f t="shared" si="5"/>
        <v>0.74421999999999999</v>
      </c>
      <c r="MH17" s="517">
        <f t="shared" si="5"/>
        <v>0.7619999999999999</v>
      </c>
      <c r="MI17" s="517">
        <f t="shared" si="5"/>
        <v>0.75819000000000003</v>
      </c>
      <c r="MJ17" s="517">
        <f t="shared" si="5"/>
        <v>0.76453999999999989</v>
      </c>
      <c r="MK17" s="517">
        <f t="shared" si="5"/>
        <v>0.76707999999999998</v>
      </c>
      <c r="ML17" s="517">
        <f t="shared" si="5"/>
        <v>0.75183999999999995</v>
      </c>
      <c r="MM17" s="517">
        <f t="shared" si="5"/>
        <v>0.74295</v>
      </c>
      <c r="MN17" s="517">
        <f t="shared" si="5"/>
        <v>0.75945999999999991</v>
      </c>
      <c r="MO17" s="517">
        <f t="shared" si="5"/>
        <v>0.75183999999999995</v>
      </c>
      <c r="MP17" s="522">
        <f t="shared" si="5"/>
        <v>0.74675999999999998</v>
      </c>
    </row>
    <row r="18" spans="1:354">
      <c r="A18" s="1274" t="s">
        <v>135</v>
      </c>
      <c r="B18" s="1275"/>
      <c r="C18" s="343">
        <v>0.77</v>
      </c>
      <c r="D18" s="344">
        <v>0.77500000000000002</v>
      </c>
      <c r="E18" s="344">
        <v>0.76500000000000001</v>
      </c>
      <c r="F18" s="344">
        <v>0.77500000000000002</v>
      </c>
      <c r="G18" s="344">
        <v>0.77500000000000002</v>
      </c>
      <c r="H18" s="344">
        <v>0.76500000000000001</v>
      </c>
      <c r="I18" s="344">
        <v>0.76</v>
      </c>
      <c r="J18" s="345">
        <v>0.78</v>
      </c>
      <c r="K18" s="345">
        <v>0.76</v>
      </c>
      <c r="L18" s="345">
        <v>0.76500000000000001</v>
      </c>
      <c r="M18" s="382">
        <v>0.03</v>
      </c>
      <c r="N18" s="382">
        <v>2.9000000000000001E-2</v>
      </c>
      <c r="O18" s="382">
        <v>2.9000000000000001E-2</v>
      </c>
      <c r="P18" s="382">
        <v>0.03</v>
      </c>
      <c r="Q18" s="382">
        <v>0.03</v>
      </c>
      <c r="R18" s="382">
        <v>0.03</v>
      </c>
      <c r="S18" s="382">
        <v>2.8500000000000001E-2</v>
      </c>
      <c r="T18" s="382">
        <v>3.0200000000000001E-2</v>
      </c>
      <c r="U18" s="382">
        <v>2.9850000000000002E-2</v>
      </c>
      <c r="V18" s="382">
        <v>2.9950000000000001E-2</v>
      </c>
      <c r="W18" s="382">
        <v>3.0700000000000002E-2</v>
      </c>
      <c r="X18" s="382">
        <v>3.005E-2</v>
      </c>
      <c r="Y18" s="382">
        <v>2.7150000000000001E-2</v>
      </c>
      <c r="Z18" s="382">
        <v>2.9700000000000001E-2</v>
      </c>
      <c r="AA18" s="382">
        <v>0.03</v>
      </c>
      <c r="AB18" s="382">
        <v>3.0599999999999999E-2</v>
      </c>
      <c r="AC18" s="382">
        <v>3.005E-2</v>
      </c>
      <c r="AD18" s="382">
        <v>3.0200000000000001E-2</v>
      </c>
      <c r="AE18" s="382">
        <v>2.9399999999999999E-2</v>
      </c>
      <c r="AF18" s="382">
        <v>2.9700000000000001E-2</v>
      </c>
      <c r="AG18" s="382">
        <v>3.0099999999999998E-2</v>
      </c>
      <c r="AH18" s="382">
        <v>3.0599999999999999E-2</v>
      </c>
      <c r="AI18" s="382">
        <v>3.0099999999999998E-2</v>
      </c>
      <c r="AJ18" s="382">
        <v>2.93E-2</v>
      </c>
      <c r="AK18" s="382">
        <v>2.98E-2</v>
      </c>
      <c r="AL18" s="382">
        <v>2.9700000000000001E-2</v>
      </c>
      <c r="AM18" s="382">
        <v>2.9899999999999999E-2</v>
      </c>
      <c r="AN18" s="382">
        <v>3.04E-2</v>
      </c>
      <c r="AO18" s="382">
        <v>2.9950000000000001E-2</v>
      </c>
      <c r="AP18" s="382">
        <v>2.945E-2</v>
      </c>
      <c r="AQ18" s="382">
        <v>2.8750000000000001E-2</v>
      </c>
      <c r="AR18" s="382">
        <v>2.9950000000000001E-2</v>
      </c>
      <c r="AS18" s="382">
        <v>2.9499999999999998E-2</v>
      </c>
      <c r="AT18" s="382">
        <v>2.9649999999999999E-2</v>
      </c>
      <c r="AU18" s="382">
        <v>2.9649999999999999E-2</v>
      </c>
      <c r="AV18" s="382">
        <v>2.9250000000000002E-2</v>
      </c>
      <c r="AW18" s="382">
        <v>2.9749999999999999E-2</v>
      </c>
      <c r="AX18" s="382">
        <v>2.8000000000000001E-2</v>
      </c>
      <c r="AY18" s="382">
        <v>2.9700000000000001E-2</v>
      </c>
      <c r="AZ18" s="382">
        <v>2.9649999999999999E-2</v>
      </c>
      <c r="BA18" s="382">
        <v>2.945E-2</v>
      </c>
      <c r="BB18" s="382">
        <v>2.9700000000000001E-2</v>
      </c>
      <c r="BC18" s="382">
        <v>2.9700000000000001E-2</v>
      </c>
      <c r="BD18" s="382">
        <v>3.0099999999999998E-2</v>
      </c>
      <c r="BE18" s="382">
        <v>3.005E-2</v>
      </c>
      <c r="BF18" s="382">
        <v>2.9600000000000001E-2</v>
      </c>
      <c r="BG18" s="382">
        <v>3.0099999999999998E-2</v>
      </c>
      <c r="BH18" s="382">
        <v>2.8750000000000001E-2</v>
      </c>
      <c r="BI18" s="382">
        <v>2.9700000000000001E-2</v>
      </c>
      <c r="BJ18" s="382">
        <v>2.9600000000000001E-2</v>
      </c>
      <c r="BK18" s="382">
        <v>2.98E-2</v>
      </c>
      <c r="BL18" s="382">
        <v>3.015E-2</v>
      </c>
      <c r="BM18" s="382">
        <v>2.9100000000000001E-2</v>
      </c>
      <c r="BN18" s="382">
        <v>2.945E-2</v>
      </c>
      <c r="BO18" s="382">
        <v>3.0249999999999999E-2</v>
      </c>
      <c r="BP18" s="382">
        <v>2.9600000000000001E-2</v>
      </c>
      <c r="BQ18" s="382">
        <v>2.9350000000000001E-2</v>
      </c>
      <c r="BR18" s="382">
        <v>2.9700000000000001E-2</v>
      </c>
      <c r="BS18" s="382">
        <v>2.9649999999999999E-2</v>
      </c>
      <c r="BT18" s="382">
        <v>2.98E-2</v>
      </c>
      <c r="BU18" s="382">
        <v>2.9350000000000001E-2</v>
      </c>
      <c r="BV18" s="382">
        <v>2.9600000000000001E-2</v>
      </c>
      <c r="BW18" s="382">
        <v>3.015E-2</v>
      </c>
      <c r="BX18" s="382">
        <v>2.9749999999999999E-2</v>
      </c>
      <c r="BY18" s="382">
        <v>0.03</v>
      </c>
      <c r="BZ18" s="382">
        <v>2.9649999999999999E-2</v>
      </c>
      <c r="CA18" s="382">
        <v>2.9600000000000001E-2</v>
      </c>
      <c r="CB18" s="382">
        <v>2.9700000000000001E-2</v>
      </c>
      <c r="CC18" s="382">
        <v>2.9499999999999998E-2</v>
      </c>
      <c r="CD18" s="382">
        <v>2.9399999999999999E-2</v>
      </c>
      <c r="CE18" s="382">
        <v>2.9499999999999998E-2</v>
      </c>
      <c r="CF18" s="382">
        <v>2.9850000000000002E-2</v>
      </c>
      <c r="CG18" s="382">
        <v>2.9649999999999999E-2</v>
      </c>
      <c r="CH18" s="382">
        <v>3.0099999999999998E-2</v>
      </c>
      <c r="CI18" s="382">
        <v>0.03</v>
      </c>
      <c r="CJ18" s="382">
        <v>0.03</v>
      </c>
      <c r="CK18" s="382">
        <v>2.9899999999999999E-2</v>
      </c>
      <c r="CL18" s="382">
        <v>0.03</v>
      </c>
      <c r="CM18" s="382">
        <v>2.98E-2</v>
      </c>
      <c r="CN18" s="382">
        <v>2.9950000000000001E-2</v>
      </c>
      <c r="CO18" s="382">
        <v>0.03</v>
      </c>
      <c r="CP18" s="382">
        <v>2.9700000000000001E-2</v>
      </c>
      <c r="CQ18" s="382">
        <v>2.9600000000000001E-2</v>
      </c>
      <c r="CR18" s="382">
        <v>3.005E-2</v>
      </c>
      <c r="CS18" s="382">
        <v>0.03</v>
      </c>
      <c r="CT18" s="382">
        <v>2.98E-2</v>
      </c>
      <c r="CU18" s="382">
        <v>3.0099999999999998E-2</v>
      </c>
      <c r="CV18" s="382">
        <v>2.9499999999999998E-2</v>
      </c>
      <c r="CW18" s="382">
        <v>2.9899999999999999E-2</v>
      </c>
      <c r="CX18" s="382">
        <v>0.03</v>
      </c>
      <c r="CY18" s="382">
        <v>3.0499999999999999E-2</v>
      </c>
      <c r="CZ18" s="382">
        <v>3.015E-2</v>
      </c>
      <c r="DA18" s="382">
        <v>2.9950000000000001E-2</v>
      </c>
      <c r="DB18" s="382">
        <v>2.9899999999999999E-2</v>
      </c>
      <c r="DC18" s="382">
        <v>2.9700000000000001E-2</v>
      </c>
      <c r="DD18" s="382">
        <v>2.9700000000000001E-2</v>
      </c>
      <c r="DE18" s="382">
        <v>2.98E-2</v>
      </c>
      <c r="DF18" s="382">
        <v>0.03</v>
      </c>
      <c r="DG18" s="382">
        <v>2.9600000000000001E-2</v>
      </c>
      <c r="DH18" s="382">
        <v>2.9950000000000001E-2</v>
      </c>
      <c r="DI18" s="382">
        <v>2.9749999999999999E-2</v>
      </c>
      <c r="DJ18" s="382">
        <v>2.9649999999999999E-2</v>
      </c>
      <c r="DK18" s="382">
        <v>3.0099999999999998E-2</v>
      </c>
      <c r="DL18" s="382">
        <v>2.9749999999999999E-2</v>
      </c>
      <c r="DM18" s="382">
        <v>2.9649999999999999E-2</v>
      </c>
      <c r="DN18" s="382">
        <v>2.98E-2</v>
      </c>
      <c r="DO18" s="382">
        <v>2.9899999999999999E-2</v>
      </c>
      <c r="DP18" s="382">
        <v>3.0249999999999999E-2</v>
      </c>
      <c r="DQ18" s="382">
        <v>2.9950000000000001E-2</v>
      </c>
      <c r="DR18" s="382">
        <v>3.0099999999999998E-2</v>
      </c>
      <c r="DS18" s="382">
        <v>2.98E-2</v>
      </c>
      <c r="DT18" s="382">
        <v>0.03</v>
      </c>
      <c r="DU18" s="382">
        <v>3.0099999999999998E-2</v>
      </c>
      <c r="DV18" s="382">
        <v>2.9600000000000001E-2</v>
      </c>
      <c r="DW18" s="382">
        <v>2.9850000000000002E-2</v>
      </c>
      <c r="DX18" s="382">
        <v>2.9700000000000001E-2</v>
      </c>
      <c r="DY18" s="382">
        <v>2.98E-2</v>
      </c>
      <c r="DZ18" s="382">
        <v>2.9749999999999999E-2</v>
      </c>
      <c r="EA18" s="382">
        <v>2.98E-2</v>
      </c>
      <c r="EB18" s="382">
        <v>2.9850000000000002E-2</v>
      </c>
      <c r="EC18" s="382">
        <v>2.9600000000000001E-2</v>
      </c>
      <c r="ED18" s="382">
        <v>3.005E-2</v>
      </c>
      <c r="EE18" s="382">
        <v>2.9100000000000001E-2</v>
      </c>
      <c r="EF18" s="382">
        <v>2.9399999999999999E-2</v>
      </c>
      <c r="EG18" s="382">
        <v>0.03</v>
      </c>
      <c r="EH18" s="382">
        <v>0.03</v>
      </c>
      <c r="EI18" s="382">
        <v>2.9600000000000001E-2</v>
      </c>
      <c r="EJ18" s="382">
        <v>2.92E-2</v>
      </c>
      <c r="EK18" s="382">
        <v>2.9250000000000002E-2</v>
      </c>
      <c r="EL18" s="382">
        <v>2.945E-2</v>
      </c>
      <c r="EM18" s="382">
        <v>2.98E-2</v>
      </c>
      <c r="EN18" s="382">
        <v>2.9950000000000001E-2</v>
      </c>
      <c r="EO18" s="382">
        <v>2.9850000000000002E-2</v>
      </c>
      <c r="EP18" s="382">
        <v>2.98E-2</v>
      </c>
      <c r="EQ18" s="382">
        <v>2.9499999999999998E-2</v>
      </c>
      <c r="ER18" s="382">
        <v>2.9399999999999999E-2</v>
      </c>
      <c r="ES18" s="382">
        <v>3.005E-2</v>
      </c>
      <c r="ET18" s="382">
        <v>2.955E-2</v>
      </c>
      <c r="EU18" s="382">
        <v>2.8899999999999999E-2</v>
      </c>
      <c r="EV18" s="382">
        <v>2.955E-2</v>
      </c>
      <c r="EW18" s="382">
        <v>2.9600000000000001E-2</v>
      </c>
      <c r="EX18" s="382">
        <v>2.98E-2</v>
      </c>
      <c r="EY18" s="382">
        <v>2.9649999999999999E-2</v>
      </c>
      <c r="EZ18" s="382">
        <v>2.9649999999999999E-2</v>
      </c>
      <c r="FA18" s="382">
        <v>2.9700000000000001E-2</v>
      </c>
      <c r="FB18" s="382">
        <v>2.9700000000000001E-2</v>
      </c>
      <c r="FC18" s="382">
        <v>2.98E-2</v>
      </c>
      <c r="FD18" s="382">
        <v>3.015E-2</v>
      </c>
      <c r="FE18" s="382">
        <v>2.955E-2</v>
      </c>
      <c r="FF18" s="382">
        <v>2.9850000000000002E-2</v>
      </c>
      <c r="FG18" s="382">
        <v>2.9749999999999999E-2</v>
      </c>
      <c r="FH18" s="382">
        <v>2.955E-2</v>
      </c>
      <c r="FI18" s="382">
        <v>2.9399999999999999E-2</v>
      </c>
      <c r="FJ18" s="382">
        <v>2.9600000000000001E-2</v>
      </c>
      <c r="FK18" s="382">
        <v>2.9749999999999999E-2</v>
      </c>
      <c r="FL18" s="382">
        <v>2.9950000000000001E-2</v>
      </c>
      <c r="FM18" s="382">
        <v>2.9649999999999999E-2</v>
      </c>
      <c r="FN18" s="382">
        <v>2.9700000000000001E-2</v>
      </c>
      <c r="FO18" s="382">
        <v>2.9749999999999999E-2</v>
      </c>
      <c r="FP18" s="382">
        <v>2.9250000000000002E-2</v>
      </c>
      <c r="FQ18" s="382">
        <v>2.9649999999999999E-2</v>
      </c>
      <c r="FR18" s="382">
        <v>2.9600000000000001E-2</v>
      </c>
      <c r="FS18" s="382">
        <v>2.9899999999999999E-2</v>
      </c>
      <c r="FT18" s="382">
        <v>2.9749999999999999E-2</v>
      </c>
      <c r="FU18" s="382">
        <v>2.9899999999999999E-2</v>
      </c>
      <c r="FV18" s="382">
        <v>2.9899999999999999E-2</v>
      </c>
      <c r="FW18" s="382">
        <v>2.9499999999999998E-2</v>
      </c>
      <c r="FX18" s="382">
        <v>2.9399999999999999E-2</v>
      </c>
      <c r="FY18" s="382">
        <v>2.98E-2</v>
      </c>
      <c r="FZ18" s="382">
        <v>2.9700000000000001E-2</v>
      </c>
      <c r="GA18" s="506">
        <v>3.005E-2</v>
      </c>
      <c r="GB18" s="517">
        <f t="shared" si="6"/>
        <v>0.7619999999999999</v>
      </c>
      <c r="GC18" s="517">
        <f t="shared" si="7"/>
        <v>0.73660000000000003</v>
      </c>
      <c r="GD18" s="517">
        <f t="shared" si="3"/>
        <v>0.73660000000000003</v>
      </c>
      <c r="GE18" s="517">
        <f t="shared" si="3"/>
        <v>0.7619999999999999</v>
      </c>
      <c r="GF18" s="517">
        <f t="shared" si="3"/>
        <v>0.7619999999999999</v>
      </c>
      <c r="GG18" s="517">
        <f t="shared" si="3"/>
        <v>0.7619999999999999</v>
      </c>
      <c r="GH18" s="517">
        <f t="shared" si="3"/>
        <v>0.72389999999999999</v>
      </c>
      <c r="GI18" s="517">
        <f t="shared" si="3"/>
        <v>0.76707999999999998</v>
      </c>
      <c r="GJ18" s="517">
        <f t="shared" si="3"/>
        <v>0.75819000000000003</v>
      </c>
      <c r="GK18" s="517">
        <f t="shared" si="3"/>
        <v>0.76073000000000002</v>
      </c>
      <c r="GL18" s="517">
        <f t="shared" si="3"/>
        <v>0.77978000000000003</v>
      </c>
      <c r="GM18" s="517">
        <f t="shared" si="3"/>
        <v>0.76327</v>
      </c>
      <c r="GN18" s="517">
        <f t="shared" si="3"/>
        <v>0.68960999999999995</v>
      </c>
      <c r="GO18" s="517">
        <f t="shared" si="3"/>
        <v>0.75437999999999994</v>
      </c>
      <c r="GP18" s="517">
        <f t="shared" si="3"/>
        <v>0.7619999999999999</v>
      </c>
      <c r="GQ18" s="517">
        <f t="shared" si="3"/>
        <v>0.77723999999999993</v>
      </c>
      <c r="GR18" s="517">
        <f t="shared" si="3"/>
        <v>0.76327</v>
      </c>
      <c r="GS18" s="517">
        <f t="shared" si="3"/>
        <v>0.76707999999999998</v>
      </c>
      <c r="GT18" s="517">
        <f t="shared" si="3"/>
        <v>0.74675999999999998</v>
      </c>
      <c r="GU18" s="517">
        <f t="shared" si="3"/>
        <v>0.75437999999999994</v>
      </c>
      <c r="GV18" s="517">
        <f t="shared" si="3"/>
        <v>0.76453999999999989</v>
      </c>
      <c r="GW18" s="517">
        <f t="shared" si="3"/>
        <v>0.77723999999999993</v>
      </c>
      <c r="GX18" s="517">
        <f t="shared" si="3"/>
        <v>0.76453999999999989</v>
      </c>
      <c r="GY18" s="517">
        <f t="shared" si="3"/>
        <v>0.74421999999999999</v>
      </c>
      <c r="GZ18" s="517">
        <f t="shared" si="3"/>
        <v>0.75691999999999993</v>
      </c>
      <c r="HA18" s="517">
        <f t="shared" si="3"/>
        <v>0.75437999999999994</v>
      </c>
      <c r="HB18" s="517">
        <f t="shared" si="3"/>
        <v>0.75945999999999991</v>
      </c>
      <c r="HC18" s="517">
        <f t="shared" si="3"/>
        <v>0.77215999999999996</v>
      </c>
      <c r="HD18" s="517">
        <f t="shared" si="3"/>
        <v>0.76073000000000002</v>
      </c>
      <c r="HE18" s="517">
        <f t="shared" si="3"/>
        <v>0.74802999999999997</v>
      </c>
      <c r="HF18" s="517">
        <f t="shared" si="3"/>
        <v>0.73024999999999995</v>
      </c>
      <c r="HG18" s="517">
        <f t="shared" si="3"/>
        <v>0.76073000000000002</v>
      </c>
      <c r="HH18" s="517">
        <f t="shared" si="3"/>
        <v>0.74929999999999997</v>
      </c>
      <c r="HI18" s="517">
        <f t="shared" si="3"/>
        <v>0.75310999999999995</v>
      </c>
      <c r="HJ18" s="517">
        <f t="shared" si="3"/>
        <v>0.75310999999999995</v>
      </c>
      <c r="HK18" s="517">
        <f t="shared" si="3"/>
        <v>0.74295</v>
      </c>
      <c r="HL18" s="517">
        <f t="shared" si="3"/>
        <v>0.75564999999999993</v>
      </c>
      <c r="HM18" s="517">
        <f t="shared" si="3"/>
        <v>0.71119999999999994</v>
      </c>
      <c r="HN18" s="517">
        <f t="shared" si="3"/>
        <v>0.75437999999999994</v>
      </c>
      <c r="HO18" s="517">
        <f t="shared" si="3"/>
        <v>0.75310999999999995</v>
      </c>
      <c r="HP18" s="517">
        <f t="shared" si="3"/>
        <v>0.74802999999999997</v>
      </c>
      <c r="HQ18" s="517">
        <f t="shared" si="3"/>
        <v>0.75437999999999994</v>
      </c>
      <c r="HR18" s="517">
        <f t="shared" si="3"/>
        <v>0.75437999999999994</v>
      </c>
      <c r="HS18" s="517">
        <f t="shared" si="3"/>
        <v>0.76453999999999989</v>
      </c>
      <c r="HT18" s="517">
        <f t="shared" si="3"/>
        <v>0.76327</v>
      </c>
      <c r="HU18" s="517">
        <f t="shared" si="3"/>
        <v>0.75183999999999995</v>
      </c>
      <c r="HV18" s="517">
        <f t="shared" si="3"/>
        <v>0.76453999999999989</v>
      </c>
      <c r="HW18" s="517">
        <f t="shared" si="3"/>
        <v>0.73024999999999995</v>
      </c>
      <c r="HX18" s="517">
        <f t="shared" si="3"/>
        <v>0.75437999999999994</v>
      </c>
      <c r="HY18" s="517">
        <f t="shared" si="3"/>
        <v>0.75183999999999995</v>
      </c>
      <c r="HZ18" s="517">
        <f t="shared" si="3"/>
        <v>0.75691999999999993</v>
      </c>
      <c r="IA18" s="517">
        <f t="shared" si="3"/>
        <v>0.76580999999999999</v>
      </c>
      <c r="IB18" s="517">
        <f t="shared" si="3"/>
        <v>0.73914000000000002</v>
      </c>
      <c r="IC18" s="517">
        <f t="shared" si="3"/>
        <v>0.74802999999999997</v>
      </c>
      <c r="ID18" s="517">
        <f t="shared" si="3"/>
        <v>0.76834999999999998</v>
      </c>
      <c r="IE18" s="517">
        <f t="shared" si="3"/>
        <v>0.75183999999999995</v>
      </c>
      <c r="IF18" s="517">
        <f t="shared" si="3"/>
        <v>0.74548999999999999</v>
      </c>
      <c r="IG18" s="517">
        <f t="shared" si="3"/>
        <v>0.75437999999999994</v>
      </c>
      <c r="IH18" s="517">
        <f t="shared" si="3"/>
        <v>0.75310999999999995</v>
      </c>
      <c r="II18" s="517">
        <f t="shared" si="3"/>
        <v>0.75691999999999993</v>
      </c>
      <c r="IJ18" s="517">
        <f t="shared" si="3"/>
        <v>0.74548999999999999</v>
      </c>
      <c r="IK18" s="517">
        <f t="shared" si="3"/>
        <v>0.75183999999999995</v>
      </c>
      <c r="IL18" s="517">
        <f t="shared" si="3"/>
        <v>0.76580999999999999</v>
      </c>
      <c r="IM18" s="517">
        <f t="shared" si="3"/>
        <v>0.75564999999999993</v>
      </c>
      <c r="IN18" s="517">
        <f t="shared" si="3"/>
        <v>0.7619999999999999</v>
      </c>
      <c r="IO18" s="517">
        <f t="shared" ref="IO18:IO32" si="8">BZ18*25.4</f>
        <v>0.75310999999999995</v>
      </c>
      <c r="IP18" s="517">
        <f t="shared" si="4"/>
        <v>0.75183999999999995</v>
      </c>
      <c r="IQ18" s="517">
        <f t="shared" si="4"/>
        <v>0.75437999999999994</v>
      </c>
      <c r="IR18" s="517">
        <f t="shared" si="4"/>
        <v>0.74929999999999997</v>
      </c>
      <c r="IS18" s="517">
        <f t="shared" si="4"/>
        <v>0.74675999999999998</v>
      </c>
      <c r="IT18" s="517">
        <f t="shared" si="4"/>
        <v>0.74929999999999997</v>
      </c>
      <c r="IU18" s="517">
        <f t="shared" si="4"/>
        <v>0.75819000000000003</v>
      </c>
      <c r="IV18" s="517">
        <f t="shared" si="4"/>
        <v>0.75310999999999995</v>
      </c>
      <c r="IW18" s="517">
        <f t="shared" si="4"/>
        <v>0.76453999999999989</v>
      </c>
      <c r="IX18" s="517">
        <f t="shared" si="4"/>
        <v>0.7619999999999999</v>
      </c>
      <c r="IY18" s="517">
        <f t="shared" si="4"/>
        <v>0.7619999999999999</v>
      </c>
      <c r="IZ18" s="517">
        <f t="shared" si="4"/>
        <v>0.75945999999999991</v>
      </c>
      <c r="JA18" s="517">
        <f t="shared" si="4"/>
        <v>0.7619999999999999</v>
      </c>
      <c r="JB18" s="517">
        <f t="shared" si="4"/>
        <v>0.75691999999999993</v>
      </c>
      <c r="JC18" s="517">
        <f t="shared" si="4"/>
        <v>0.76073000000000002</v>
      </c>
      <c r="JD18" s="517">
        <f t="shared" si="4"/>
        <v>0.7619999999999999</v>
      </c>
      <c r="JE18" s="517">
        <f t="shared" si="4"/>
        <v>0.75437999999999994</v>
      </c>
      <c r="JF18" s="517">
        <f t="shared" si="4"/>
        <v>0.75183999999999995</v>
      </c>
      <c r="JG18" s="517">
        <f t="shared" si="4"/>
        <v>0.76327</v>
      </c>
      <c r="JH18" s="517">
        <f t="shared" si="4"/>
        <v>0.7619999999999999</v>
      </c>
      <c r="JI18" s="517">
        <f t="shared" si="4"/>
        <v>0.75691999999999993</v>
      </c>
      <c r="JJ18" s="517">
        <f t="shared" si="4"/>
        <v>0.76453999999999989</v>
      </c>
      <c r="JK18" s="517">
        <f t="shared" si="4"/>
        <v>0.74929999999999997</v>
      </c>
      <c r="JL18" s="517">
        <f t="shared" si="4"/>
        <v>0.75945999999999991</v>
      </c>
      <c r="JM18" s="517">
        <f t="shared" si="4"/>
        <v>0.7619999999999999</v>
      </c>
      <c r="JN18" s="517">
        <f t="shared" si="4"/>
        <v>0.77469999999999994</v>
      </c>
      <c r="JO18" s="517">
        <f t="shared" si="4"/>
        <v>0.76580999999999999</v>
      </c>
      <c r="JP18" s="517">
        <f t="shared" si="4"/>
        <v>0.76073000000000002</v>
      </c>
      <c r="JQ18" s="517">
        <f t="shared" si="4"/>
        <v>0.75945999999999991</v>
      </c>
      <c r="JR18" s="517">
        <f t="shared" si="4"/>
        <v>0.75437999999999994</v>
      </c>
      <c r="JS18" s="517">
        <f t="shared" si="4"/>
        <v>0.75437999999999994</v>
      </c>
      <c r="JT18" s="517">
        <f t="shared" si="4"/>
        <v>0.75691999999999993</v>
      </c>
      <c r="JU18" s="517">
        <f t="shared" si="4"/>
        <v>0.7619999999999999</v>
      </c>
      <c r="JV18" s="517">
        <f t="shared" si="4"/>
        <v>0.75183999999999995</v>
      </c>
      <c r="JW18" s="517">
        <f t="shared" si="4"/>
        <v>0.76073000000000002</v>
      </c>
      <c r="JX18" s="517">
        <f t="shared" si="4"/>
        <v>0.75564999999999993</v>
      </c>
      <c r="JY18" s="517">
        <f t="shared" si="4"/>
        <v>0.75310999999999995</v>
      </c>
      <c r="JZ18" s="517">
        <f t="shared" si="4"/>
        <v>0.76453999999999989</v>
      </c>
      <c r="KA18" s="517">
        <f t="shared" si="4"/>
        <v>0.75564999999999993</v>
      </c>
      <c r="KB18" s="517">
        <f t="shared" si="4"/>
        <v>0.75310999999999995</v>
      </c>
      <c r="KC18" s="517">
        <f t="shared" si="4"/>
        <v>0.75691999999999993</v>
      </c>
      <c r="KD18" s="517">
        <f t="shared" si="4"/>
        <v>0.75945999999999991</v>
      </c>
      <c r="KE18" s="517">
        <f t="shared" si="4"/>
        <v>0.76834999999999998</v>
      </c>
      <c r="KF18" s="517">
        <f t="shared" si="4"/>
        <v>0.76073000000000002</v>
      </c>
      <c r="KG18" s="517">
        <f t="shared" si="4"/>
        <v>0.76453999999999989</v>
      </c>
      <c r="KH18" s="517">
        <f t="shared" si="4"/>
        <v>0.75691999999999993</v>
      </c>
      <c r="KI18" s="517">
        <f t="shared" si="4"/>
        <v>0.7619999999999999</v>
      </c>
      <c r="KJ18" s="517">
        <f t="shared" si="4"/>
        <v>0.76453999999999989</v>
      </c>
      <c r="KK18" s="517">
        <f t="shared" si="4"/>
        <v>0.75183999999999995</v>
      </c>
      <c r="KL18" s="517">
        <f t="shared" si="4"/>
        <v>0.75819000000000003</v>
      </c>
      <c r="KM18" s="517">
        <f t="shared" si="4"/>
        <v>0.75437999999999994</v>
      </c>
      <c r="KN18" s="517">
        <f t="shared" si="4"/>
        <v>0.75691999999999993</v>
      </c>
      <c r="KO18" s="517">
        <f t="shared" si="4"/>
        <v>0.75564999999999993</v>
      </c>
      <c r="KP18" s="517">
        <f t="shared" si="4"/>
        <v>0.75691999999999993</v>
      </c>
      <c r="KQ18" s="517">
        <f t="shared" si="4"/>
        <v>0.75819000000000003</v>
      </c>
      <c r="KR18" s="517">
        <f t="shared" si="4"/>
        <v>0.75183999999999995</v>
      </c>
      <c r="KS18" s="517">
        <f t="shared" si="4"/>
        <v>0.76327</v>
      </c>
      <c r="KT18" s="517">
        <f t="shared" si="4"/>
        <v>0.73914000000000002</v>
      </c>
      <c r="KU18" s="517">
        <f t="shared" si="4"/>
        <v>0.74675999999999998</v>
      </c>
      <c r="KV18" s="517">
        <f t="shared" si="4"/>
        <v>0.7619999999999999</v>
      </c>
      <c r="KW18" s="517">
        <f t="shared" si="4"/>
        <v>0.7619999999999999</v>
      </c>
      <c r="KX18" s="517">
        <f t="shared" si="4"/>
        <v>0.75183999999999995</v>
      </c>
      <c r="KY18" s="517">
        <f t="shared" si="4"/>
        <v>0.74168000000000001</v>
      </c>
      <c r="KZ18" s="517">
        <f t="shared" si="4"/>
        <v>0.74295</v>
      </c>
      <c r="LA18" s="517">
        <f t="shared" ref="LA18:LA32" si="9">EL18*25.4</f>
        <v>0.74802999999999997</v>
      </c>
      <c r="LB18" s="517">
        <f t="shared" si="5"/>
        <v>0.75691999999999993</v>
      </c>
      <c r="LC18" s="517">
        <f t="shared" si="5"/>
        <v>0.76073000000000002</v>
      </c>
      <c r="LD18" s="517">
        <f t="shared" si="5"/>
        <v>0.75819000000000003</v>
      </c>
      <c r="LE18" s="517">
        <f t="shared" si="5"/>
        <v>0.75691999999999993</v>
      </c>
      <c r="LF18" s="517">
        <f t="shared" si="5"/>
        <v>0.74929999999999997</v>
      </c>
      <c r="LG18" s="517">
        <f t="shared" si="5"/>
        <v>0.74675999999999998</v>
      </c>
      <c r="LH18" s="517">
        <f t="shared" si="5"/>
        <v>0.76327</v>
      </c>
      <c r="LI18" s="517">
        <f t="shared" si="5"/>
        <v>0.75056999999999996</v>
      </c>
      <c r="LJ18" s="517">
        <f t="shared" si="5"/>
        <v>0.73405999999999993</v>
      </c>
      <c r="LK18" s="517">
        <f t="shared" si="5"/>
        <v>0.75056999999999996</v>
      </c>
      <c r="LL18" s="517">
        <f t="shared" si="5"/>
        <v>0.75183999999999995</v>
      </c>
      <c r="LM18" s="517">
        <f t="shared" si="5"/>
        <v>0.75691999999999993</v>
      </c>
      <c r="LN18" s="517">
        <f t="shared" si="5"/>
        <v>0.75310999999999995</v>
      </c>
      <c r="LO18" s="517">
        <f t="shared" si="5"/>
        <v>0.75310999999999995</v>
      </c>
      <c r="LP18" s="517">
        <f t="shared" si="5"/>
        <v>0.75437999999999994</v>
      </c>
      <c r="LQ18" s="517">
        <f t="shared" si="5"/>
        <v>0.75437999999999994</v>
      </c>
      <c r="LR18" s="517">
        <f t="shared" si="5"/>
        <v>0.75691999999999993</v>
      </c>
      <c r="LS18" s="517">
        <f t="shared" si="5"/>
        <v>0.76580999999999999</v>
      </c>
      <c r="LT18" s="517">
        <f t="shared" si="5"/>
        <v>0.75056999999999996</v>
      </c>
      <c r="LU18" s="517">
        <f t="shared" si="5"/>
        <v>0.75819000000000003</v>
      </c>
      <c r="LV18" s="517">
        <f t="shared" si="5"/>
        <v>0.75564999999999993</v>
      </c>
      <c r="LW18" s="517">
        <f t="shared" si="5"/>
        <v>0.75056999999999996</v>
      </c>
      <c r="LX18" s="517">
        <f t="shared" si="5"/>
        <v>0.74675999999999998</v>
      </c>
      <c r="LY18" s="517">
        <f t="shared" si="5"/>
        <v>0.75183999999999995</v>
      </c>
      <c r="LZ18" s="517">
        <f t="shared" si="5"/>
        <v>0.75564999999999993</v>
      </c>
      <c r="MA18" s="517">
        <f t="shared" si="5"/>
        <v>0.76073000000000002</v>
      </c>
      <c r="MB18" s="517">
        <f t="shared" si="5"/>
        <v>0.75310999999999995</v>
      </c>
      <c r="MC18" s="517">
        <f t="shared" si="5"/>
        <v>0.75437999999999994</v>
      </c>
      <c r="MD18" s="517">
        <f t="shared" si="5"/>
        <v>0.75564999999999993</v>
      </c>
      <c r="ME18" s="517">
        <f t="shared" si="5"/>
        <v>0.74295</v>
      </c>
      <c r="MF18" s="517">
        <f t="shared" si="5"/>
        <v>0.75310999999999995</v>
      </c>
      <c r="MG18" s="517">
        <f t="shared" si="5"/>
        <v>0.75183999999999995</v>
      </c>
      <c r="MH18" s="517">
        <f t="shared" si="5"/>
        <v>0.75945999999999991</v>
      </c>
      <c r="MI18" s="517">
        <f t="shared" si="5"/>
        <v>0.75564999999999993</v>
      </c>
      <c r="MJ18" s="517">
        <f t="shared" si="5"/>
        <v>0.75945999999999991</v>
      </c>
      <c r="MK18" s="517">
        <f t="shared" si="5"/>
        <v>0.75945999999999991</v>
      </c>
      <c r="ML18" s="517">
        <f t="shared" si="5"/>
        <v>0.74929999999999997</v>
      </c>
      <c r="MM18" s="517">
        <f t="shared" si="5"/>
        <v>0.74675999999999998</v>
      </c>
      <c r="MN18" s="517">
        <f t="shared" si="5"/>
        <v>0.75691999999999993</v>
      </c>
      <c r="MO18" s="517">
        <f t="shared" si="5"/>
        <v>0.75437999999999994</v>
      </c>
      <c r="MP18" s="522">
        <f t="shared" si="5"/>
        <v>0.76327</v>
      </c>
    </row>
    <row r="19" spans="1:354">
      <c r="A19" s="1274" t="s">
        <v>137</v>
      </c>
      <c r="B19" s="1275"/>
      <c r="C19" s="343">
        <v>0.77500000000000002</v>
      </c>
      <c r="D19" s="344">
        <v>0.77500000000000002</v>
      </c>
      <c r="E19" s="344">
        <v>0.76500000000000001</v>
      </c>
      <c r="F19" s="344">
        <v>0.77</v>
      </c>
      <c r="G19" s="344">
        <v>0.77</v>
      </c>
      <c r="H19" s="344">
        <v>0.77</v>
      </c>
      <c r="I19" s="344">
        <v>0.76500000000000001</v>
      </c>
      <c r="J19" s="345">
        <v>0.77500000000000002</v>
      </c>
      <c r="K19" s="345">
        <v>0.76500000000000001</v>
      </c>
      <c r="L19" s="345">
        <v>0.77</v>
      </c>
      <c r="M19" s="382">
        <v>0.03</v>
      </c>
      <c r="N19" s="382">
        <v>2.9000000000000001E-2</v>
      </c>
      <c r="O19" s="382">
        <v>2.9000000000000001E-2</v>
      </c>
      <c r="P19" s="382">
        <v>0.03</v>
      </c>
      <c r="Q19" s="382">
        <v>0.03</v>
      </c>
      <c r="R19" s="382">
        <v>0.03</v>
      </c>
      <c r="S19" s="382">
        <v>3.0200000000000001E-2</v>
      </c>
      <c r="T19" s="382">
        <v>3.0349999999999999E-2</v>
      </c>
      <c r="U19" s="382">
        <v>2.98E-2</v>
      </c>
      <c r="V19" s="382">
        <v>2.9850000000000002E-2</v>
      </c>
      <c r="W19" s="382">
        <v>0.03</v>
      </c>
      <c r="X19" s="382">
        <v>3.005E-2</v>
      </c>
      <c r="Y19" s="382">
        <v>2.7400000000000001E-2</v>
      </c>
      <c r="Z19" s="382">
        <v>2.9850000000000002E-2</v>
      </c>
      <c r="AA19" s="382">
        <v>0.03</v>
      </c>
      <c r="AB19" s="382">
        <v>0.03</v>
      </c>
      <c r="AC19" s="382">
        <v>0.03</v>
      </c>
      <c r="AD19" s="382">
        <v>2.9850000000000002E-2</v>
      </c>
      <c r="AE19" s="382">
        <v>2.955E-2</v>
      </c>
      <c r="AF19" s="382">
        <v>2.9749999999999999E-2</v>
      </c>
      <c r="AG19" s="382">
        <v>2.9749999999999999E-2</v>
      </c>
      <c r="AH19" s="382">
        <v>3.04E-2</v>
      </c>
      <c r="AI19" s="382">
        <v>2.9950000000000001E-2</v>
      </c>
      <c r="AJ19" s="382">
        <v>2.9399999999999999E-2</v>
      </c>
      <c r="AK19" s="382">
        <v>2.98E-2</v>
      </c>
      <c r="AL19" s="382">
        <v>2.9499999999999998E-2</v>
      </c>
      <c r="AM19" s="382">
        <v>2.9899999999999999E-2</v>
      </c>
      <c r="AN19" s="382">
        <v>2.9899999999999999E-2</v>
      </c>
      <c r="AO19" s="382">
        <v>2.9700000000000001E-2</v>
      </c>
      <c r="AP19" s="382">
        <v>2.9600000000000001E-2</v>
      </c>
      <c r="AQ19" s="382">
        <v>2.945E-2</v>
      </c>
      <c r="AR19" s="382">
        <v>2.9499999999999998E-2</v>
      </c>
      <c r="AS19" s="382">
        <v>2.98E-2</v>
      </c>
      <c r="AT19" s="382">
        <v>2.9899999999999999E-2</v>
      </c>
      <c r="AU19" s="382">
        <v>2.9350000000000001E-2</v>
      </c>
      <c r="AV19" s="382">
        <v>2.9749999999999999E-2</v>
      </c>
      <c r="AW19" s="382">
        <v>2.9899999999999999E-2</v>
      </c>
      <c r="AX19" s="382">
        <v>2.9749999999999999E-2</v>
      </c>
      <c r="AY19" s="382">
        <v>2.955E-2</v>
      </c>
      <c r="AZ19" s="382">
        <v>2.945E-2</v>
      </c>
      <c r="BA19" s="382">
        <v>0.03</v>
      </c>
      <c r="BB19" s="382">
        <v>2.9600000000000001E-2</v>
      </c>
      <c r="BC19" s="382">
        <v>2.9649999999999999E-2</v>
      </c>
      <c r="BD19" s="382">
        <v>2.9100000000000001E-2</v>
      </c>
      <c r="BE19" s="382">
        <v>2.9950000000000001E-2</v>
      </c>
      <c r="BF19" s="382">
        <v>2.9950000000000001E-2</v>
      </c>
      <c r="BG19" s="382">
        <v>0.03</v>
      </c>
      <c r="BH19" s="382">
        <v>2.9100000000000001E-2</v>
      </c>
      <c r="BI19" s="382">
        <v>2.9899999999999999E-2</v>
      </c>
      <c r="BJ19" s="382">
        <v>2.9899999999999999E-2</v>
      </c>
      <c r="BK19" s="382">
        <v>2.955E-2</v>
      </c>
      <c r="BL19" s="382">
        <v>2.9950000000000001E-2</v>
      </c>
      <c r="BM19" s="382">
        <v>2.92E-2</v>
      </c>
      <c r="BN19" s="382">
        <v>2.945E-2</v>
      </c>
      <c r="BO19" s="382">
        <v>3.0099999999999998E-2</v>
      </c>
      <c r="BP19" s="382">
        <v>2.955E-2</v>
      </c>
      <c r="BQ19" s="382">
        <v>2.9100000000000001E-2</v>
      </c>
      <c r="BR19" s="382">
        <v>2.9700000000000001E-2</v>
      </c>
      <c r="BS19" s="382">
        <v>2.9250000000000002E-2</v>
      </c>
      <c r="BT19" s="382">
        <v>2.9899999999999999E-2</v>
      </c>
      <c r="BU19" s="382">
        <v>2.955E-2</v>
      </c>
      <c r="BV19" s="382">
        <v>2.9600000000000001E-2</v>
      </c>
      <c r="BW19" s="382">
        <v>3.0099999999999998E-2</v>
      </c>
      <c r="BX19" s="382">
        <v>2.9749999999999999E-2</v>
      </c>
      <c r="BY19" s="382">
        <v>0.03</v>
      </c>
      <c r="BZ19" s="382">
        <v>2.955E-2</v>
      </c>
      <c r="CA19" s="382">
        <v>2.9700000000000001E-2</v>
      </c>
      <c r="CB19" s="382">
        <v>2.9649999999999999E-2</v>
      </c>
      <c r="CC19" s="382">
        <v>2.9700000000000001E-2</v>
      </c>
      <c r="CD19" s="382">
        <v>2.945E-2</v>
      </c>
      <c r="CE19" s="382">
        <v>2.9749999999999999E-2</v>
      </c>
      <c r="CF19" s="382">
        <v>2.9250000000000002E-2</v>
      </c>
      <c r="CG19" s="382">
        <v>2.9700000000000001E-2</v>
      </c>
      <c r="CH19" s="382">
        <v>2.9749999999999999E-2</v>
      </c>
      <c r="CI19" s="382">
        <v>0.03</v>
      </c>
      <c r="CJ19" s="382">
        <v>2.9350000000000001E-2</v>
      </c>
      <c r="CK19" s="382">
        <v>2.9700000000000001E-2</v>
      </c>
      <c r="CL19" s="382">
        <v>2.9950000000000001E-2</v>
      </c>
      <c r="CM19" s="382">
        <v>2.9250000000000002E-2</v>
      </c>
      <c r="CN19" s="382">
        <v>2.9899999999999999E-2</v>
      </c>
      <c r="CO19" s="382">
        <v>0.03</v>
      </c>
      <c r="CP19" s="382">
        <v>2.9749999999999999E-2</v>
      </c>
      <c r="CQ19" s="382">
        <v>2.9700000000000001E-2</v>
      </c>
      <c r="CR19" s="382">
        <v>2.9749999999999999E-2</v>
      </c>
      <c r="CS19" s="382">
        <v>3.0099999999999998E-2</v>
      </c>
      <c r="CT19" s="382">
        <v>2.9749999999999999E-2</v>
      </c>
      <c r="CU19" s="382">
        <v>3.005E-2</v>
      </c>
      <c r="CV19" s="382">
        <v>2.945E-2</v>
      </c>
      <c r="CW19" s="382">
        <v>2.9850000000000002E-2</v>
      </c>
      <c r="CX19" s="382">
        <v>0.03</v>
      </c>
      <c r="CY19" s="382">
        <v>2.9950000000000001E-2</v>
      </c>
      <c r="CZ19" s="382">
        <v>3.0099999999999998E-2</v>
      </c>
      <c r="DA19" s="382">
        <v>2.9850000000000002E-2</v>
      </c>
      <c r="DB19" s="382">
        <v>0.03</v>
      </c>
      <c r="DC19" s="382">
        <v>2.9600000000000001E-2</v>
      </c>
      <c r="DD19" s="382">
        <v>2.9950000000000001E-2</v>
      </c>
      <c r="DE19" s="382">
        <v>2.9749999999999999E-2</v>
      </c>
      <c r="DF19" s="382">
        <v>2.9700000000000001E-2</v>
      </c>
      <c r="DG19" s="382">
        <v>2.9600000000000001E-2</v>
      </c>
      <c r="DH19" s="382">
        <v>3.005E-2</v>
      </c>
      <c r="DI19" s="382">
        <v>2.9700000000000001E-2</v>
      </c>
      <c r="DJ19" s="382">
        <v>2.9649999999999999E-2</v>
      </c>
      <c r="DK19" s="382">
        <v>0.03</v>
      </c>
      <c r="DL19" s="382">
        <v>2.9649999999999999E-2</v>
      </c>
      <c r="DM19" s="382">
        <v>2.945E-2</v>
      </c>
      <c r="DN19" s="382">
        <v>2.9600000000000001E-2</v>
      </c>
      <c r="DO19" s="382">
        <v>2.93E-2</v>
      </c>
      <c r="DP19" s="382">
        <v>2.9950000000000001E-2</v>
      </c>
      <c r="DQ19" s="382">
        <v>0.03</v>
      </c>
      <c r="DR19" s="382">
        <v>2.9899999999999999E-2</v>
      </c>
      <c r="DS19" s="382">
        <v>2.9950000000000001E-2</v>
      </c>
      <c r="DT19" s="382">
        <v>2.9850000000000002E-2</v>
      </c>
      <c r="DU19" s="382">
        <v>2.9600000000000001E-2</v>
      </c>
      <c r="DV19" s="382">
        <v>2.955E-2</v>
      </c>
      <c r="DW19" s="382">
        <v>2.98E-2</v>
      </c>
      <c r="DX19" s="382">
        <v>2.9649999999999999E-2</v>
      </c>
      <c r="DY19" s="382">
        <v>2.9700000000000001E-2</v>
      </c>
      <c r="DZ19" s="382">
        <v>2.9600000000000001E-2</v>
      </c>
      <c r="EA19" s="382">
        <v>2.9950000000000001E-2</v>
      </c>
      <c r="EB19" s="382">
        <v>2.9950000000000001E-2</v>
      </c>
      <c r="EC19" s="382">
        <v>2.9600000000000001E-2</v>
      </c>
      <c r="ED19" s="382">
        <v>3.0249999999999999E-2</v>
      </c>
      <c r="EE19" s="382">
        <v>2.92E-2</v>
      </c>
      <c r="EF19" s="382">
        <v>0.03</v>
      </c>
      <c r="EG19" s="382">
        <v>2.98E-2</v>
      </c>
      <c r="EH19" s="382">
        <v>2.98E-2</v>
      </c>
      <c r="EI19" s="382">
        <v>2.9399999999999999E-2</v>
      </c>
      <c r="EJ19" s="382">
        <v>2.9350000000000001E-2</v>
      </c>
      <c r="EK19" s="382">
        <v>2.9749999999999999E-2</v>
      </c>
      <c r="EL19" s="382">
        <v>2.9350000000000001E-2</v>
      </c>
      <c r="EM19" s="382">
        <v>2.9499999999999998E-2</v>
      </c>
      <c r="EN19" s="382">
        <v>2.9850000000000002E-2</v>
      </c>
      <c r="EO19" s="382">
        <v>2.9749999999999999E-2</v>
      </c>
      <c r="EP19" s="382">
        <v>2.98E-2</v>
      </c>
      <c r="EQ19" s="382">
        <v>2.9499999999999998E-2</v>
      </c>
      <c r="ER19" s="382">
        <v>2.92E-2</v>
      </c>
      <c r="ES19" s="382">
        <v>0.03</v>
      </c>
      <c r="ET19" s="382">
        <v>2.9399999999999999E-2</v>
      </c>
      <c r="EU19" s="382">
        <v>2.9350000000000001E-2</v>
      </c>
      <c r="EV19" s="382">
        <v>2.9850000000000002E-2</v>
      </c>
      <c r="EW19" s="382">
        <v>3.0099999999999998E-2</v>
      </c>
      <c r="EX19" s="382">
        <v>2.9749999999999999E-2</v>
      </c>
      <c r="EY19" s="382">
        <v>2.9499999999999998E-2</v>
      </c>
      <c r="EZ19" s="382">
        <v>2.9700000000000001E-2</v>
      </c>
      <c r="FA19" s="382">
        <v>2.9749999999999999E-2</v>
      </c>
      <c r="FB19" s="382">
        <v>0.03</v>
      </c>
      <c r="FC19" s="382">
        <v>2.9749999999999999E-2</v>
      </c>
      <c r="FD19" s="382">
        <v>3.0300000000000001E-2</v>
      </c>
      <c r="FE19" s="382">
        <v>2.9600000000000001E-2</v>
      </c>
      <c r="FF19" s="382">
        <v>2.98E-2</v>
      </c>
      <c r="FG19" s="382">
        <v>2.9600000000000001E-2</v>
      </c>
      <c r="FH19" s="382">
        <v>2.9350000000000001E-2</v>
      </c>
      <c r="FI19" s="382">
        <v>2.9100000000000001E-2</v>
      </c>
      <c r="FJ19" s="382">
        <v>2.93E-2</v>
      </c>
      <c r="FK19" s="382">
        <v>2.9649999999999999E-2</v>
      </c>
      <c r="FL19" s="382">
        <v>0.03</v>
      </c>
      <c r="FM19" s="382">
        <v>0.03</v>
      </c>
      <c r="FN19" s="382">
        <v>2.9700000000000001E-2</v>
      </c>
      <c r="FO19" s="382">
        <v>2.9600000000000001E-2</v>
      </c>
      <c r="FP19" s="382">
        <v>2.9350000000000001E-2</v>
      </c>
      <c r="FQ19" s="382">
        <v>2.9649999999999999E-2</v>
      </c>
      <c r="FR19" s="382">
        <v>2.9250000000000002E-2</v>
      </c>
      <c r="FS19" s="382">
        <v>2.9850000000000002E-2</v>
      </c>
      <c r="FT19" s="382">
        <v>2.955E-2</v>
      </c>
      <c r="FU19" s="382">
        <v>3.005E-2</v>
      </c>
      <c r="FV19" s="382">
        <v>3.0200000000000001E-2</v>
      </c>
      <c r="FW19" s="382">
        <v>2.955E-2</v>
      </c>
      <c r="FX19" s="382">
        <v>2.9399999999999999E-2</v>
      </c>
      <c r="FY19" s="382">
        <v>2.9850000000000002E-2</v>
      </c>
      <c r="FZ19" s="382">
        <v>2.98E-2</v>
      </c>
      <c r="GA19" s="506">
        <v>2.9499999999999998E-2</v>
      </c>
      <c r="GB19" s="517">
        <f t="shared" si="6"/>
        <v>0.7619999999999999</v>
      </c>
      <c r="GC19" s="517">
        <f t="shared" si="7"/>
        <v>0.73660000000000003</v>
      </c>
      <c r="GD19" s="517">
        <f t="shared" ref="GD19:GD32" si="10">O19*25.4</f>
        <v>0.73660000000000003</v>
      </c>
      <c r="GE19" s="517">
        <f t="shared" ref="GE19:GE32" si="11">P19*25.4</f>
        <v>0.7619999999999999</v>
      </c>
      <c r="GF19" s="517">
        <f t="shared" ref="GF19:GF32" si="12">Q19*25.4</f>
        <v>0.7619999999999999</v>
      </c>
      <c r="GG19" s="517">
        <f t="shared" ref="GG19:GG32" si="13">R19*25.4</f>
        <v>0.7619999999999999</v>
      </c>
      <c r="GH19" s="517">
        <f t="shared" ref="GH19:GH32" si="14">S19*25.4</f>
        <v>0.76707999999999998</v>
      </c>
      <c r="GI19" s="517">
        <f t="shared" ref="GI19:GI32" si="15">T19*25.4</f>
        <v>0.77088999999999996</v>
      </c>
      <c r="GJ19" s="517">
        <f t="shared" ref="GJ19:GJ32" si="16">U19*25.4</f>
        <v>0.75691999999999993</v>
      </c>
      <c r="GK19" s="517">
        <f t="shared" ref="GK19:GK32" si="17">V19*25.4</f>
        <v>0.75819000000000003</v>
      </c>
      <c r="GL19" s="517">
        <f t="shared" ref="GL19:GL32" si="18">W19*25.4</f>
        <v>0.7619999999999999</v>
      </c>
      <c r="GM19" s="517">
        <f t="shared" ref="GM19:GM32" si="19">X19*25.4</f>
        <v>0.76327</v>
      </c>
      <c r="GN19" s="517">
        <f t="shared" ref="GN19:GN32" si="20">Y19*25.4</f>
        <v>0.69596000000000002</v>
      </c>
      <c r="GO19" s="517">
        <f t="shared" ref="GO19:GO32" si="21">Z19*25.4</f>
        <v>0.75819000000000003</v>
      </c>
      <c r="GP19" s="517">
        <f t="shared" ref="GP19:GP32" si="22">AA19*25.4</f>
        <v>0.7619999999999999</v>
      </c>
      <c r="GQ19" s="517">
        <f t="shared" ref="GQ19:GQ32" si="23">AB19*25.4</f>
        <v>0.7619999999999999</v>
      </c>
      <c r="GR19" s="517">
        <f t="shared" ref="GR19:GR32" si="24">AC19*25.4</f>
        <v>0.7619999999999999</v>
      </c>
      <c r="GS19" s="517">
        <f t="shared" ref="GS19:GS32" si="25">AD19*25.4</f>
        <v>0.75819000000000003</v>
      </c>
      <c r="GT19" s="517">
        <f t="shared" ref="GT19:GT32" si="26">AE19*25.4</f>
        <v>0.75056999999999996</v>
      </c>
      <c r="GU19" s="517">
        <f t="shared" ref="GU19:GU32" si="27">AF19*25.4</f>
        <v>0.75564999999999993</v>
      </c>
      <c r="GV19" s="517">
        <f t="shared" ref="GV19:GV32" si="28">AG19*25.4</f>
        <v>0.75564999999999993</v>
      </c>
      <c r="GW19" s="517">
        <f t="shared" ref="GW19:GW32" si="29">AH19*25.4</f>
        <v>0.77215999999999996</v>
      </c>
      <c r="GX19" s="517">
        <f t="shared" ref="GX19:GX32" si="30">AI19*25.4</f>
        <v>0.76073000000000002</v>
      </c>
      <c r="GY19" s="517">
        <f t="shared" ref="GY19:GY32" si="31">AJ19*25.4</f>
        <v>0.74675999999999998</v>
      </c>
      <c r="GZ19" s="517">
        <f t="shared" ref="GZ19:GZ32" si="32">AK19*25.4</f>
        <v>0.75691999999999993</v>
      </c>
      <c r="HA19" s="517">
        <f t="shared" ref="HA19:HA32" si="33">AL19*25.4</f>
        <v>0.74929999999999997</v>
      </c>
      <c r="HB19" s="517">
        <f t="shared" ref="HB19:HB32" si="34">AM19*25.4</f>
        <v>0.75945999999999991</v>
      </c>
      <c r="HC19" s="517">
        <f t="shared" ref="HC19:HC32" si="35">AN19*25.4</f>
        <v>0.75945999999999991</v>
      </c>
      <c r="HD19" s="517">
        <f t="shared" ref="HD19:HD32" si="36">AO19*25.4</f>
        <v>0.75437999999999994</v>
      </c>
      <c r="HE19" s="517">
        <f t="shared" ref="HE19:HE32" si="37">AP19*25.4</f>
        <v>0.75183999999999995</v>
      </c>
      <c r="HF19" s="517">
        <f t="shared" ref="HF19:HF32" si="38">AQ19*25.4</f>
        <v>0.74802999999999997</v>
      </c>
      <c r="HG19" s="517">
        <f t="shared" ref="HG19:HG32" si="39">AR19*25.4</f>
        <v>0.74929999999999997</v>
      </c>
      <c r="HH19" s="517">
        <f t="shared" ref="HH19:HH32" si="40">AS19*25.4</f>
        <v>0.75691999999999993</v>
      </c>
      <c r="HI19" s="517">
        <f t="shared" ref="HI19:HI32" si="41">AT19*25.4</f>
        <v>0.75945999999999991</v>
      </c>
      <c r="HJ19" s="517">
        <f t="shared" ref="HJ19:HJ32" si="42">AU19*25.4</f>
        <v>0.74548999999999999</v>
      </c>
      <c r="HK19" s="517">
        <f t="shared" ref="HK19:HK32" si="43">AV19*25.4</f>
        <v>0.75564999999999993</v>
      </c>
      <c r="HL19" s="517">
        <f t="shared" ref="HL19:HL32" si="44">AW19*25.4</f>
        <v>0.75945999999999991</v>
      </c>
      <c r="HM19" s="517">
        <f t="shared" ref="HM19:HM32" si="45">AX19*25.4</f>
        <v>0.75564999999999993</v>
      </c>
      <c r="HN19" s="517">
        <f t="shared" ref="HN19:HN32" si="46">AY19*25.4</f>
        <v>0.75056999999999996</v>
      </c>
      <c r="HO19" s="517">
        <f t="shared" ref="HO19:HO32" si="47">AZ19*25.4</f>
        <v>0.74802999999999997</v>
      </c>
      <c r="HP19" s="517">
        <f t="shared" ref="HP19:HP32" si="48">BA19*25.4</f>
        <v>0.7619999999999999</v>
      </c>
      <c r="HQ19" s="517">
        <f t="shared" ref="HQ19:HQ32" si="49">BB19*25.4</f>
        <v>0.75183999999999995</v>
      </c>
      <c r="HR19" s="517">
        <f t="shared" ref="HR19:HR32" si="50">BC19*25.4</f>
        <v>0.75310999999999995</v>
      </c>
      <c r="HS19" s="517">
        <f t="shared" ref="HS19:HS32" si="51">BD19*25.4</f>
        <v>0.73914000000000002</v>
      </c>
      <c r="HT19" s="517">
        <f t="shared" ref="HT19:HT32" si="52">BE19*25.4</f>
        <v>0.76073000000000002</v>
      </c>
      <c r="HU19" s="517">
        <f t="shared" ref="HU19:HU32" si="53">BF19*25.4</f>
        <v>0.76073000000000002</v>
      </c>
      <c r="HV19" s="517">
        <f t="shared" ref="HV19:HV32" si="54">BG19*25.4</f>
        <v>0.7619999999999999</v>
      </c>
      <c r="HW19" s="517">
        <f t="shared" ref="HW19:HW32" si="55">BH19*25.4</f>
        <v>0.73914000000000002</v>
      </c>
      <c r="HX19" s="517">
        <f t="shared" ref="HX19:HX32" si="56">BI19*25.4</f>
        <v>0.75945999999999991</v>
      </c>
      <c r="HY19" s="517">
        <f t="shared" ref="HY19:HY32" si="57">BJ19*25.4</f>
        <v>0.75945999999999991</v>
      </c>
      <c r="HZ19" s="517">
        <f t="shared" ref="HZ19:HZ32" si="58">BK19*25.4</f>
        <v>0.75056999999999996</v>
      </c>
      <c r="IA19" s="517">
        <f t="shared" ref="IA19:IA32" si="59">BL19*25.4</f>
        <v>0.76073000000000002</v>
      </c>
      <c r="IB19" s="517">
        <f t="shared" ref="IB19:IB32" si="60">BM19*25.4</f>
        <v>0.74168000000000001</v>
      </c>
      <c r="IC19" s="517">
        <f t="shared" ref="IC19:IC32" si="61">BN19*25.4</f>
        <v>0.74802999999999997</v>
      </c>
      <c r="ID19" s="517">
        <f t="shared" ref="ID19:ID32" si="62">BO19*25.4</f>
        <v>0.76453999999999989</v>
      </c>
      <c r="IE19" s="517">
        <f t="shared" ref="IE19:IE32" si="63">BP19*25.4</f>
        <v>0.75056999999999996</v>
      </c>
      <c r="IF19" s="517">
        <f t="shared" ref="IF19:IF32" si="64">BQ19*25.4</f>
        <v>0.73914000000000002</v>
      </c>
      <c r="IG19" s="517">
        <f t="shared" ref="IG19:IG32" si="65">BR19*25.4</f>
        <v>0.75437999999999994</v>
      </c>
      <c r="IH19" s="517">
        <f t="shared" ref="IH19:IH32" si="66">BS19*25.4</f>
        <v>0.74295</v>
      </c>
      <c r="II19" s="517">
        <f t="shared" ref="II19:II32" si="67">BT19*25.4</f>
        <v>0.75945999999999991</v>
      </c>
      <c r="IJ19" s="517">
        <f t="shared" ref="IJ19:IJ32" si="68">BU19*25.4</f>
        <v>0.75056999999999996</v>
      </c>
      <c r="IK19" s="517">
        <f t="shared" ref="IK19:IK32" si="69">BV19*25.4</f>
        <v>0.75183999999999995</v>
      </c>
      <c r="IL19" s="517">
        <f t="shared" ref="IL19:IL32" si="70">BW19*25.4</f>
        <v>0.76453999999999989</v>
      </c>
      <c r="IM19" s="517">
        <f t="shared" ref="IM19:IM32" si="71">BX19*25.4</f>
        <v>0.75564999999999993</v>
      </c>
      <c r="IN19" s="517">
        <f t="shared" ref="IN19:IN32" si="72">BY19*25.4</f>
        <v>0.7619999999999999</v>
      </c>
      <c r="IO19" s="517">
        <f t="shared" si="8"/>
        <v>0.75056999999999996</v>
      </c>
      <c r="IP19" s="517">
        <f t="shared" ref="IP19:IP32" si="73">CA19*25.4</f>
        <v>0.75437999999999994</v>
      </c>
      <c r="IQ19" s="517">
        <f t="shared" ref="IQ19:IQ32" si="74">CB19*25.4</f>
        <v>0.75310999999999995</v>
      </c>
      <c r="IR19" s="517">
        <f t="shared" ref="IR19:IR32" si="75">CC19*25.4</f>
        <v>0.75437999999999994</v>
      </c>
      <c r="IS19" s="517">
        <f t="shared" ref="IS19:IS32" si="76">CD19*25.4</f>
        <v>0.74802999999999997</v>
      </c>
      <c r="IT19" s="517">
        <f t="shared" ref="IT19:IT32" si="77">CE19*25.4</f>
        <v>0.75564999999999993</v>
      </c>
      <c r="IU19" s="517">
        <f t="shared" ref="IU19:IU32" si="78">CF19*25.4</f>
        <v>0.74295</v>
      </c>
      <c r="IV19" s="517">
        <f t="shared" ref="IV19:IV32" si="79">CG19*25.4</f>
        <v>0.75437999999999994</v>
      </c>
      <c r="IW19" s="517">
        <f t="shared" ref="IW19:IW32" si="80">CH19*25.4</f>
        <v>0.75564999999999993</v>
      </c>
      <c r="IX19" s="517">
        <f t="shared" ref="IX19:IX32" si="81">CI19*25.4</f>
        <v>0.7619999999999999</v>
      </c>
      <c r="IY19" s="517">
        <f t="shared" ref="IY19:IY32" si="82">CJ19*25.4</f>
        <v>0.74548999999999999</v>
      </c>
      <c r="IZ19" s="517">
        <f t="shared" ref="IZ19:IZ32" si="83">CK19*25.4</f>
        <v>0.75437999999999994</v>
      </c>
      <c r="JA19" s="517">
        <f t="shared" ref="JA19:JA32" si="84">CL19*25.4</f>
        <v>0.76073000000000002</v>
      </c>
      <c r="JB19" s="517">
        <f t="shared" ref="JB19:JB32" si="85">CM19*25.4</f>
        <v>0.74295</v>
      </c>
      <c r="JC19" s="517">
        <f t="shared" ref="JC19:JC32" si="86">CN19*25.4</f>
        <v>0.75945999999999991</v>
      </c>
      <c r="JD19" s="517">
        <f t="shared" ref="JD19:JD32" si="87">CO19*25.4</f>
        <v>0.7619999999999999</v>
      </c>
      <c r="JE19" s="517">
        <f t="shared" ref="JE19:JE32" si="88">CP19*25.4</f>
        <v>0.75564999999999993</v>
      </c>
      <c r="JF19" s="517">
        <f t="shared" ref="JF19:JF32" si="89">CQ19*25.4</f>
        <v>0.75437999999999994</v>
      </c>
      <c r="JG19" s="517">
        <f t="shared" ref="JG19:JG32" si="90">CR19*25.4</f>
        <v>0.75564999999999993</v>
      </c>
      <c r="JH19" s="517">
        <f t="shared" ref="JH19:JH32" si="91">CS19*25.4</f>
        <v>0.76453999999999989</v>
      </c>
      <c r="JI19" s="517">
        <f t="shared" ref="JI19:JI32" si="92">CT19*25.4</f>
        <v>0.75564999999999993</v>
      </c>
      <c r="JJ19" s="517">
        <f t="shared" ref="JJ19:JJ32" si="93">CU19*25.4</f>
        <v>0.76327</v>
      </c>
      <c r="JK19" s="517">
        <f t="shared" ref="JK19:JK32" si="94">CV19*25.4</f>
        <v>0.74802999999999997</v>
      </c>
      <c r="JL19" s="517">
        <f t="shared" ref="JL19:JL32" si="95">CW19*25.4</f>
        <v>0.75819000000000003</v>
      </c>
      <c r="JM19" s="517">
        <f t="shared" ref="JM19:JM32" si="96">CX19*25.4</f>
        <v>0.7619999999999999</v>
      </c>
      <c r="JN19" s="517">
        <f t="shared" ref="JN19:JN32" si="97">CY19*25.4</f>
        <v>0.76073000000000002</v>
      </c>
      <c r="JO19" s="517">
        <f t="shared" ref="JO19:JO32" si="98">CZ19*25.4</f>
        <v>0.76453999999999989</v>
      </c>
      <c r="JP19" s="517">
        <f t="shared" ref="JP19:JP32" si="99">DA19*25.4</f>
        <v>0.75819000000000003</v>
      </c>
      <c r="JQ19" s="517">
        <f t="shared" ref="JQ19:JQ32" si="100">DB19*25.4</f>
        <v>0.7619999999999999</v>
      </c>
      <c r="JR19" s="517">
        <f t="shared" ref="JR19:JR32" si="101">DC19*25.4</f>
        <v>0.75183999999999995</v>
      </c>
      <c r="JS19" s="517">
        <f t="shared" ref="JS19:JS32" si="102">DD19*25.4</f>
        <v>0.76073000000000002</v>
      </c>
      <c r="JT19" s="517">
        <f t="shared" ref="JT19:JT32" si="103">DE19*25.4</f>
        <v>0.75564999999999993</v>
      </c>
      <c r="JU19" s="517">
        <f t="shared" ref="JU19:JU32" si="104">DF19*25.4</f>
        <v>0.75437999999999994</v>
      </c>
      <c r="JV19" s="517">
        <f t="shared" ref="JV19:JV32" si="105">DG19*25.4</f>
        <v>0.75183999999999995</v>
      </c>
      <c r="JW19" s="517">
        <f t="shared" ref="JW19:JW32" si="106">DH19*25.4</f>
        <v>0.76327</v>
      </c>
      <c r="JX19" s="517">
        <f t="shared" ref="JX19:JX32" si="107">DI19*25.4</f>
        <v>0.75437999999999994</v>
      </c>
      <c r="JY19" s="517">
        <f t="shared" ref="JY19:JY32" si="108">DJ19*25.4</f>
        <v>0.75310999999999995</v>
      </c>
      <c r="JZ19" s="517">
        <f t="shared" ref="JZ19:JZ32" si="109">DK19*25.4</f>
        <v>0.7619999999999999</v>
      </c>
      <c r="KA19" s="517">
        <f t="shared" ref="KA19:KA32" si="110">DL19*25.4</f>
        <v>0.75310999999999995</v>
      </c>
      <c r="KB19" s="517">
        <f t="shared" ref="KB19:KB32" si="111">DM19*25.4</f>
        <v>0.74802999999999997</v>
      </c>
      <c r="KC19" s="517">
        <f t="shared" ref="KC19:KC32" si="112">DN19*25.4</f>
        <v>0.75183999999999995</v>
      </c>
      <c r="KD19" s="517">
        <f t="shared" ref="KD19:KD32" si="113">DO19*25.4</f>
        <v>0.74421999999999999</v>
      </c>
      <c r="KE19" s="517">
        <f t="shared" ref="KE19:KE32" si="114">DP19*25.4</f>
        <v>0.76073000000000002</v>
      </c>
      <c r="KF19" s="517">
        <f t="shared" ref="KF19:KF32" si="115">DQ19*25.4</f>
        <v>0.7619999999999999</v>
      </c>
      <c r="KG19" s="517">
        <f t="shared" ref="KG19:KG32" si="116">DR19*25.4</f>
        <v>0.75945999999999991</v>
      </c>
      <c r="KH19" s="517">
        <f t="shared" ref="KH19:KH32" si="117">DS19*25.4</f>
        <v>0.76073000000000002</v>
      </c>
      <c r="KI19" s="517">
        <f t="shared" ref="KI19:KI32" si="118">DT19*25.4</f>
        <v>0.75819000000000003</v>
      </c>
      <c r="KJ19" s="517">
        <f t="shared" ref="KJ19:KJ32" si="119">DU19*25.4</f>
        <v>0.75183999999999995</v>
      </c>
      <c r="KK19" s="517">
        <f t="shared" ref="KK19:KK32" si="120">DV19*25.4</f>
        <v>0.75056999999999996</v>
      </c>
      <c r="KL19" s="517">
        <f t="shared" ref="KL19:KL32" si="121">DW19*25.4</f>
        <v>0.75691999999999993</v>
      </c>
      <c r="KM19" s="517">
        <f t="shared" ref="KM19:KM32" si="122">DX19*25.4</f>
        <v>0.75310999999999995</v>
      </c>
      <c r="KN19" s="517">
        <f t="shared" ref="KN19:KN32" si="123">DY19*25.4</f>
        <v>0.75437999999999994</v>
      </c>
      <c r="KO19" s="517">
        <f t="shared" ref="KO19:KO32" si="124">DZ19*25.4</f>
        <v>0.75183999999999995</v>
      </c>
      <c r="KP19" s="517">
        <f t="shared" ref="KP19:KP32" si="125">EA19*25.4</f>
        <v>0.76073000000000002</v>
      </c>
      <c r="KQ19" s="517">
        <f t="shared" ref="KQ19:KQ32" si="126">EB19*25.4</f>
        <v>0.76073000000000002</v>
      </c>
      <c r="KR19" s="517">
        <f t="shared" ref="KR19:KR32" si="127">EC19*25.4</f>
        <v>0.75183999999999995</v>
      </c>
      <c r="KS19" s="517">
        <f t="shared" ref="KS19:KS32" si="128">ED19*25.4</f>
        <v>0.76834999999999998</v>
      </c>
      <c r="KT19" s="517">
        <f t="shared" ref="KT19:KT32" si="129">EE19*25.4</f>
        <v>0.74168000000000001</v>
      </c>
      <c r="KU19" s="517">
        <f t="shared" ref="KU19:KU32" si="130">EF19*25.4</f>
        <v>0.7619999999999999</v>
      </c>
      <c r="KV19" s="517">
        <f t="shared" ref="KV19:KV32" si="131">EG19*25.4</f>
        <v>0.75691999999999993</v>
      </c>
      <c r="KW19" s="517">
        <f t="shared" ref="KW19:KW32" si="132">EH19*25.4</f>
        <v>0.75691999999999993</v>
      </c>
      <c r="KX19" s="517">
        <f t="shared" ref="KX19:KX32" si="133">EI19*25.4</f>
        <v>0.74675999999999998</v>
      </c>
      <c r="KY19" s="517">
        <f t="shared" ref="KY19:KY32" si="134">EJ19*25.4</f>
        <v>0.74548999999999999</v>
      </c>
      <c r="KZ19" s="517">
        <f t="shared" ref="KZ19:KZ32" si="135">EK19*25.4</f>
        <v>0.75564999999999993</v>
      </c>
      <c r="LA19" s="517">
        <f t="shared" si="9"/>
        <v>0.74548999999999999</v>
      </c>
      <c r="LB19" s="517">
        <f t="shared" si="5"/>
        <v>0.74929999999999997</v>
      </c>
      <c r="LC19" s="517">
        <f t="shared" si="5"/>
        <v>0.75819000000000003</v>
      </c>
      <c r="LD19" s="517">
        <f t="shared" si="5"/>
        <v>0.75564999999999993</v>
      </c>
      <c r="LE19" s="517">
        <f t="shared" si="5"/>
        <v>0.75691999999999993</v>
      </c>
      <c r="LF19" s="517">
        <f t="shared" si="5"/>
        <v>0.74929999999999997</v>
      </c>
      <c r="LG19" s="517">
        <f t="shared" si="5"/>
        <v>0.74168000000000001</v>
      </c>
      <c r="LH19" s="517">
        <f t="shared" si="5"/>
        <v>0.7619999999999999</v>
      </c>
      <c r="LI19" s="517">
        <f t="shared" si="5"/>
        <v>0.74675999999999998</v>
      </c>
      <c r="LJ19" s="517">
        <f t="shared" si="5"/>
        <v>0.74548999999999999</v>
      </c>
      <c r="LK19" s="517">
        <f t="shared" si="5"/>
        <v>0.75819000000000003</v>
      </c>
      <c r="LL19" s="517">
        <f t="shared" si="5"/>
        <v>0.76453999999999989</v>
      </c>
      <c r="LM19" s="517">
        <f t="shared" si="5"/>
        <v>0.75564999999999993</v>
      </c>
      <c r="LN19" s="517">
        <f t="shared" si="5"/>
        <v>0.74929999999999997</v>
      </c>
      <c r="LO19" s="517">
        <f t="shared" si="5"/>
        <v>0.75437999999999994</v>
      </c>
      <c r="LP19" s="517">
        <f t="shared" si="5"/>
        <v>0.75564999999999993</v>
      </c>
      <c r="LQ19" s="517">
        <f t="shared" si="5"/>
        <v>0.7619999999999999</v>
      </c>
      <c r="LR19" s="517">
        <f t="shared" si="5"/>
        <v>0.75564999999999993</v>
      </c>
      <c r="LS19" s="517">
        <f t="shared" si="5"/>
        <v>0.76961999999999997</v>
      </c>
      <c r="LT19" s="517">
        <f t="shared" si="5"/>
        <v>0.75183999999999995</v>
      </c>
      <c r="LU19" s="517">
        <f t="shared" si="5"/>
        <v>0.75691999999999993</v>
      </c>
      <c r="LV19" s="517">
        <f t="shared" si="5"/>
        <v>0.75183999999999995</v>
      </c>
      <c r="LW19" s="517">
        <f t="shared" si="5"/>
        <v>0.74548999999999999</v>
      </c>
      <c r="LX19" s="517">
        <f t="shared" si="5"/>
        <v>0.73914000000000002</v>
      </c>
      <c r="LY19" s="517">
        <f t="shared" si="5"/>
        <v>0.74421999999999999</v>
      </c>
      <c r="LZ19" s="517">
        <f t="shared" si="5"/>
        <v>0.75310999999999995</v>
      </c>
      <c r="MA19" s="517">
        <f t="shared" si="5"/>
        <v>0.7619999999999999</v>
      </c>
      <c r="MB19" s="517">
        <f t="shared" si="5"/>
        <v>0.7619999999999999</v>
      </c>
      <c r="MC19" s="517">
        <f t="shared" si="5"/>
        <v>0.75437999999999994</v>
      </c>
      <c r="MD19" s="517">
        <f t="shared" si="5"/>
        <v>0.75183999999999995</v>
      </c>
      <c r="ME19" s="517">
        <f t="shared" si="5"/>
        <v>0.74548999999999999</v>
      </c>
      <c r="MF19" s="517">
        <f t="shared" si="5"/>
        <v>0.75310999999999995</v>
      </c>
      <c r="MG19" s="517">
        <f t="shared" si="5"/>
        <v>0.74295</v>
      </c>
      <c r="MH19" s="517">
        <f t="shared" si="5"/>
        <v>0.75819000000000003</v>
      </c>
      <c r="MI19" s="517">
        <f t="shared" si="5"/>
        <v>0.75056999999999996</v>
      </c>
      <c r="MJ19" s="517">
        <f t="shared" si="5"/>
        <v>0.76327</v>
      </c>
      <c r="MK19" s="517">
        <f t="shared" si="5"/>
        <v>0.76707999999999998</v>
      </c>
      <c r="ML19" s="517">
        <f t="shared" si="5"/>
        <v>0.75056999999999996</v>
      </c>
      <c r="MM19" s="517">
        <f t="shared" si="5"/>
        <v>0.74675999999999998</v>
      </c>
      <c r="MN19" s="517">
        <f t="shared" si="5"/>
        <v>0.75819000000000003</v>
      </c>
      <c r="MO19" s="517">
        <f t="shared" si="5"/>
        <v>0.75691999999999993</v>
      </c>
      <c r="MP19" s="522">
        <f t="shared" si="5"/>
        <v>0.74929999999999997</v>
      </c>
    </row>
    <row r="20" spans="1:354">
      <c r="A20" s="1274" t="s">
        <v>138</v>
      </c>
      <c r="B20" s="1275"/>
      <c r="C20" s="343">
        <v>0.77</v>
      </c>
      <c r="D20" s="344">
        <v>0.77800000000000002</v>
      </c>
      <c r="E20" s="344">
        <v>0.76500000000000001</v>
      </c>
      <c r="F20" s="344">
        <v>0.77500000000000002</v>
      </c>
      <c r="G20" s="344">
        <v>0.77</v>
      </c>
      <c r="H20" s="344">
        <v>0.76500000000000001</v>
      </c>
      <c r="I20" s="344">
        <v>0.76500000000000001</v>
      </c>
      <c r="J20" s="345">
        <v>0.77500000000000002</v>
      </c>
      <c r="K20" s="345">
        <v>0.76</v>
      </c>
      <c r="L20" s="345">
        <v>0.77</v>
      </c>
      <c r="M20" s="382">
        <v>0.03</v>
      </c>
      <c r="N20" s="382">
        <v>2.9000000000000001E-2</v>
      </c>
      <c r="O20" s="382">
        <v>2.9000000000000001E-2</v>
      </c>
      <c r="P20" s="382">
        <v>0.03</v>
      </c>
      <c r="Q20" s="382">
        <v>0.03</v>
      </c>
      <c r="R20" s="382">
        <v>0.03</v>
      </c>
      <c r="S20" s="382">
        <v>2.9700000000000001E-2</v>
      </c>
      <c r="T20" s="382">
        <v>3.015E-2</v>
      </c>
      <c r="U20" s="382">
        <v>2.9700000000000001E-2</v>
      </c>
      <c r="V20" s="382">
        <v>2.9649999999999999E-2</v>
      </c>
      <c r="W20" s="382">
        <v>3.0249999999999999E-2</v>
      </c>
      <c r="X20" s="382">
        <v>2.9600000000000001E-2</v>
      </c>
      <c r="Y20" s="382">
        <v>2.8500000000000001E-2</v>
      </c>
      <c r="Z20" s="382">
        <v>0.03</v>
      </c>
      <c r="AA20" s="382">
        <v>2.9700000000000001E-2</v>
      </c>
      <c r="AB20" s="382">
        <v>2.98E-2</v>
      </c>
      <c r="AC20" s="382">
        <v>3.005E-2</v>
      </c>
      <c r="AD20" s="382">
        <v>0.03</v>
      </c>
      <c r="AE20" s="382">
        <v>2.9649999999999999E-2</v>
      </c>
      <c r="AF20" s="382">
        <v>2.9600000000000001E-2</v>
      </c>
      <c r="AG20" s="382">
        <v>2.9250000000000002E-2</v>
      </c>
      <c r="AH20" s="382">
        <v>3.0200000000000001E-2</v>
      </c>
      <c r="AI20" s="382">
        <v>0.03</v>
      </c>
      <c r="AJ20" s="382">
        <v>2.9499999999999998E-2</v>
      </c>
      <c r="AK20" s="382">
        <v>2.9700000000000001E-2</v>
      </c>
      <c r="AL20" s="382">
        <v>2.9649999999999999E-2</v>
      </c>
      <c r="AM20" s="382">
        <v>2.9950000000000001E-2</v>
      </c>
      <c r="AN20" s="382">
        <v>3.005E-2</v>
      </c>
      <c r="AO20" s="382">
        <v>3.005E-2</v>
      </c>
      <c r="AP20" s="382">
        <v>2.9499999999999998E-2</v>
      </c>
      <c r="AQ20" s="382">
        <v>2.9600000000000001E-2</v>
      </c>
      <c r="AR20" s="382">
        <v>2.955E-2</v>
      </c>
      <c r="AS20" s="382">
        <v>2.9749999999999999E-2</v>
      </c>
      <c r="AT20" s="382">
        <v>2.9850000000000002E-2</v>
      </c>
      <c r="AU20" s="382">
        <v>2.9149999999999999E-2</v>
      </c>
      <c r="AV20" s="382">
        <v>2.98E-2</v>
      </c>
      <c r="AW20" s="382">
        <v>2.955E-2</v>
      </c>
      <c r="AX20" s="382">
        <v>2.8000000000000001E-2</v>
      </c>
      <c r="AY20" s="382">
        <v>2.955E-2</v>
      </c>
      <c r="AZ20" s="382">
        <v>2.9100000000000001E-2</v>
      </c>
      <c r="BA20" s="382">
        <v>2.9950000000000001E-2</v>
      </c>
      <c r="BB20" s="382">
        <v>2.9700000000000001E-2</v>
      </c>
      <c r="BC20" s="382">
        <v>2.9950000000000001E-2</v>
      </c>
      <c r="BD20" s="382">
        <v>2.8199999999999999E-2</v>
      </c>
      <c r="BE20" s="382">
        <v>2.9950000000000001E-2</v>
      </c>
      <c r="BF20" s="382">
        <v>2.9850000000000002E-2</v>
      </c>
      <c r="BG20" s="382">
        <v>2.98E-2</v>
      </c>
      <c r="BH20" s="382">
        <v>2.9499999999999998E-2</v>
      </c>
      <c r="BI20" s="382">
        <v>2.9749999999999999E-2</v>
      </c>
      <c r="BJ20" s="382">
        <v>2.9700000000000001E-2</v>
      </c>
      <c r="BK20" s="382">
        <v>2.9000000000000001E-2</v>
      </c>
      <c r="BL20" s="382">
        <v>2.9700000000000001E-2</v>
      </c>
      <c r="BM20" s="382">
        <v>2.945E-2</v>
      </c>
      <c r="BN20" s="382">
        <v>2.955E-2</v>
      </c>
      <c r="BO20" s="382">
        <v>3.005E-2</v>
      </c>
      <c r="BP20" s="382">
        <v>2.9749999999999999E-2</v>
      </c>
      <c r="BQ20" s="382">
        <v>2.9250000000000002E-2</v>
      </c>
      <c r="BR20" s="382">
        <v>2.9649999999999999E-2</v>
      </c>
      <c r="BS20" s="382">
        <v>2.9950000000000001E-2</v>
      </c>
      <c r="BT20" s="382">
        <v>2.9899999999999999E-2</v>
      </c>
      <c r="BU20" s="382">
        <v>2.9649999999999999E-2</v>
      </c>
      <c r="BV20" s="382">
        <v>2.9700000000000001E-2</v>
      </c>
      <c r="BW20" s="382">
        <v>3.0099999999999998E-2</v>
      </c>
      <c r="BX20" s="382">
        <v>2.9749999999999999E-2</v>
      </c>
      <c r="BY20" s="382">
        <v>3.005E-2</v>
      </c>
      <c r="BZ20" s="382">
        <v>2.9499999999999998E-2</v>
      </c>
      <c r="CA20" s="382">
        <v>2.9649999999999999E-2</v>
      </c>
      <c r="CB20" s="382">
        <v>2.9149999999999999E-2</v>
      </c>
      <c r="CC20" s="382">
        <v>2.9700000000000001E-2</v>
      </c>
      <c r="CD20" s="382">
        <v>2.92E-2</v>
      </c>
      <c r="CE20" s="382">
        <v>2.955E-2</v>
      </c>
      <c r="CF20" s="382">
        <v>2.945E-2</v>
      </c>
      <c r="CG20" s="382">
        <v>2.955E-2</v>
      </c>
      <c r="CH20" s="382">
        <v>0.03</v>
      </c>
      <c r="CI20" s="382">
        <v>2.9899999999999999E-2</v>
      </c>
      <c r="CJ20" s="382">
        <v>2.9649999999999999E-2</v>
      </c>
      <c r="CK20" s="382">
        <v>2.9649999999999999E-2</v>
      </c>
      <c r="CL20" s="382">
        <v>2.9950000000000001E-2</v>
      </c>
      <c r="CM20" s="382">
        <v>2.93E-2</v>
      </c>
      <c r="CN20" s="382">
        <v>2.9899999999999999E-2</v>
      </c>
      <c r="CO20" s="382">
        <v>0.03</v>
      </c>
      <c r="CP20" s="382">
        <v>2.98E-2</v>
      </c>
      <c r="CQ20" s="382">
        <v>2.9100000000000001E-2</v>
      </c>
      <c r="CR20" s="382">
        <v>2.9850000000000002E-2</v>
      </c>
      <c r="CS20" s="382">
        <v>0.03</v>
      </c>
      <c r="CT20" s="382">
        <v>2.9899999999999999E-2</v>
      </c>
      <c r="CU20" s="382">
        <v>3.005E-2</v>
      </c>
      <c r="CV20" s="382">
        <v>2.955E-2</v>
      </c>
      <c r="CW20" s="382">
        <v>2.98E-2</v>
      </c>
      <c r="CX20" s="382">
        <v>2.98E-2</v>
      </c>
      <c r="CY20" s="382">
        <v>2.945E-2</v>
      </c>
      <c r="CZ20" s="382">
        <v>3.005E-2</v>
      </c>
      <c r="DA20" s="382">
        <v>2.9700000000000001E-2</v>
      </c>
      <c r="DB20" s="382">
        <v>2.9950000000000001E-2</v>
      </c>
      <c r="DC20" s="382">
        <v>2.9350000000000001E-2</v>
      </c>
      <c r="DD20" s="382">
        <v>2.98E-2</v>
      </c>
      <c r="DE20" s="382">
        <v>2.9749999999999999E-2</v>
      </c>
      <c r="DF20" s="382">
        <v>0.03</v>
      </c>
      <c r="DG20" s="382">
        <v>2.9649999999999999E-2</v>
      </c>
      <c r="DH20" s="382">
        <v>3.0099999999999998E-2</v>
      </c>
      <c r="DI20" s="382">
        <v>2.955E-2</v>
      </c>
      <c r="DJ20" s="382">
        <v>2.9399999999999999E-2</v>
      </c>
      <c r="DK20" s="382">
        <v>3.0099999999999998E-2</v>
      </c>
      <c r="DL20" s="382">
        <v>2.9600000000000001E-2</v>
      </c>
      <c r="DM20" s="382">
        <v>2.955E-2</v>
      </c>
      <c r="DN20" s="382">
        <v>2.9899999999999999E-2</v>
      </c>
      <c r="DO20" s="382">
        <v>2.9899999999999999E-2</v>
      </c>
      <c r="DP20" s="382">
        <v>2.9950000000000001E-2</v>
      </c>
      <c r="DQ20" s="382">
        <v>2.9950000000000001E-2</v>
      </c>
      <c r="DR20" s="382">
        <v>3.0099999999999998E-2</v>
      </c>
      <c r="DS20" s="382">
        <v>2.9850000000000002E-2</v>
      </c>
      <c r="DT20" s="382">
        <v>2.98E-2</v>
      </c>
      <c r="DU20" s="382">
        <v>3.005E-2</v>
      </c>
      <c r="DV20" s="382">
        <v>2.9700000000000001E-2</v>
      </c>
      <c r="DW20" s="382">
        <v>3.005E-2</v>
      </c>
      <c r="DX20" s="382">
        <v>2.955E-2</v>
      </c>
      <c r="DY20" s="382">
        <v>2.9649999999999999E-2</v>
      </c>
      <c r="DZ20" s="382">
        <v>2.9749999999999999E-2</v>
      </c>
      <c r="EA20" s="382">
        <v>3.005E-2</v>
      </c>
      <c r="EB20" s="382">
        <v>3.005E-2</v>
      </c>
      <c r="EC20" s="382">
        <v>2.9649999999999999E-2</v>
      </c>
      <c r="ED20" s="382">
        <v>3.005E-2</v>
      </c>
      <c r="EE20" s="382">
        <v>2.9350000000000001E-2</v>
      </c>
      <c r="EF20" s="382">
        <v>2.9350000000000001E-2</v>
      </c>
      <c r="EG20" s="382">
        <v>2.9850000000000002E-2</v>
      </c>
      <c r="EH20" s="382">
        <v>2.9850000000000002E-2</v>
      </c>
      <c r="EI20" s="382">
        <v>2.9100000000000001E-2</v>
      </c>
      <c r="EJ20" s="382">
        <v>2.9250000000000002E-2</v>
      </c>
      <c r="EK20" s="382">
        <v>2.9899999999999999E-2</v>
      </c>
      <c r="EL20" s="382">
        <v>2.945E-2</v>
      </c>
      <c r="EM20" s="382">
        <v>2.955E-2</v>
      </c>
      <c r="EN20" s="382">
        <v>2.9899999999999999E-2</v>
      </c>
      <c r="EO20" s="382">
        <v>2.9950000000000001E-2</v>
      </c>
      <c r="EP20" s="382">
        <v>2.9850000000000002E-2</v>
      </c>
      <c r="EQ20" s="382">
        <v>2.9850000000000002E-2</v>
      </c>
      <c r="ER20" s="382">
        <v>2.8000000000000001E-2</v>
      </c>
      <c r="ES20" s="382">
        <v>0.03</v>
      </c>
      <c r="ET20" s="382">
        <v>2.93E-2</v>
      </c>
      <c r="EU20" s="382">
        <v>2.93E-2</v>
      </c>
      <c r="EV20" s="382">
        <v>2.9850000000000002E-2</v>
      </c>
      <c r="EW20" s="382">
        <v>3.0099999999999998E-2</v>
      </c>
      <c r="EX20" s="382">
        <v>2.93E-2</v>
      </c>
      <c r="EY20" s="382">
        <v>2.955E-2</v>
      </c>
      <c r="EZ20" s="382">
        <v>2.9250000000000002E-2</v>
      </c>
      <c r="FA20" s="382">
        <v>2.9899999999999999E-2</v>
      </c>
      <c r="FB20" s="382">
        <v>2.955E-2</v>
      </c>
      <c r="FC20" s="382">
        <v>2.9700000000000001E-2</v>
      </c>
      <c r="FD20" s="382">
        <v>3.0200000000000001E-2</v>
      </c>
      <c r="FE20" s="382">
        <v>2.9149999999999999E-2</v>
      </c>
      <c r="FF20" s="382">
        <v>0.03</v>
      </c>
      <c r="FG20" s="382">
        <v>0.03</v>
      </c>
      <c r="FH20" s="382">
        <v>2.9049999999999999E-2</v>
      </c>
      <c r="FI20" s="382">
        <v>2.93E-2</v>
      </c>
      <c r="FJ20" s="382">
        <v>2.9399999999999999E-2</v>
      </c>
      <c r="FK20" s="382">
        <v>2.9700000000000001E-2</v>
      </c>
      <c r="FL20" s="382">
        <v>3.0099999999999998E-2</v>
      </c>
      <c r="FM20" s="382">
        <v>2.9749999999999999E-2</v>
      </c>
      <c r="FN20" s="382">
        <v>2.945E-2</v>
      </c>
      <c r="FO20" s="382">
        <v>2.9600000000000001E-2</v>
      </c>
      <c r="FP20" s="382">
        <v>2.9149999999999999E-2</v>
      </c>
      <c r="FQ20" s="382">
        <v>2.9600000000000001E-2</v>
      </c>
      <c r="FR20" s="382">
        <v>2.8750000000000001E-2</v>
      </c>
      <c r="FS20" s="382">
        <v>2.9749999999999999E-2</v>
      </c>
      <c r="FT20" s="382">
        <v>2.9649999999999999E-2</v>
      </c>
      <c r="FU20" s="382">
        <v>2.9850000000000002E-2</v>
      </c>
      <c r="FV20" s="382">
        <v>3.015E-2</v>
      </c>
      <c r="FW20" s="382">
        <v>2.945E-2</v>
      </c>
      <c r="FX20" s="382">
        <v>2.9250000000000002E-2</v>
      </c>
      <c r="FY20" s="382">
        <v>2.955E-2</v>
      </c>
      <c r="FZ20" s="382">
        <v>2.9899999999999999E-2</v>
      </c>
      <c r="GA20" s="506">
        <v>2.9600000000000001E-2</v>
      </c>
      <c r="GB20" s="517">
        <f t="shared" si="6"/>
        <v>0.7619999999999999</v>
      </c>
      <c r="GC20" s="517">
        <f t="shared" si="7"/>
        <v>0.73660000000000003</v>
      </c>
      <c r="GD20" s="517">
        <f t="shared" si="10"/>
        <v>0.73660000000000003</v>
      </c>
      <c r="GE20" s="517">
        <f t="shared" si="11"/>
        <v>0.7619999999999999</v>
      </c>
      <c r="GF20" s="517">
        <f t="shared" si="12"/>
        <v>0.7619999999999999</v>
      </c>
      <c r="GG20" s="517">
        <f t="shared" si="13"/>
        <v>0.7619999999999999</v>
      </c>
      <c r="GH20" s="517">
        <f t="shared" si="14"/>
        <v>0.75437999999999994</v>
      </c>
      <c r="GI20" s="517">
        <f t="shared" si="15"/>
        <v>0.76580999999999999</v>
      </c>
      <c r="GJ20" s="517">
        <f t="shared" si="16"/>
        <v>0.75437999999999994</v>
      </c>
      <c r="GK20" s="517">
        <f t="shared" si="17"/>
        <v>0.75310999999999995</v>
      </c>
      <c r="GL20" s="517">
        <f t="shared" si="18"/>
        <v>0.76834999999999998</v>
      </c>
      <c r="GM20" s="517">
        <f t="shared" si="19"/>
        <v>0.75183999999999995</v>
      </c>
      <c r="GN20" s="517">
        <f t="shared" si="20"/>
        <v>0.72389999999999999</v>
      </c>
      <c r="GO20" s="517">
        <f t="shared" si="21"/>
        <v>0.7619999999999999</v>
      </c>
      <c r="GP20" s="517">
        <f t="shared" si="22"/>
        <v>0.75437999999999994</v>
      </c>
      <c r="GQ20" s="517">
        <f t="shared" si="23"/>
        <v>0.75691999999999993</v>
      </c>
      <c r="GR20" s="517">
        <f t="shared" si="24"/>
        <v>0.76327</v>
      </c>
      <c r="GS20" s="517">
        <f t="shared" si="25"/>
        <v>0.7619999999999999</v>
      </c>
      <c r="GT20" s="517">
        <f t="shared" si="26"/>
        <v>0.75310999999999995</v>
      </c>
      <c r="GU20" s="517">
        <f t="shared" si="27"/>
        <v>0.75183999999999995</v>
      </c>
      <c r="GV20" s="517">
        <f t="shared" si="28"/>
        <v>0.74295</v>
      </c>
      <c r="GW20" s="517">
        <f t="shared" si="29"/>
        <v>0.76707999999999998</v>
      </c>
      <c r="GX20" s="517">
        <f t="shared" si="30"/>
        <v>0.7619999999999999</v>
      </c>
      <c r="GY20" s="517">
        <f t="shared" si="31"/>
        <v>0.74929999999999997</v>
      </c>
      <c r="GZ20" s="517">
        <f t="shared" si="32"/>
        <v>0.75437999999999994</v>
      </c>
      <c r="HA20" s="517">
        <f t="shared" si="33"/>
        <v>0.75310999999999995</v>
      </c>
      <c r="HB20" s="517">
        <f t="shared" si="34"/>
        <v>0.76073000000000002</v>
      </c>
      <c r="HC20" s="517">
        <f t="shared" si="35"/>
        <v>0.76327</v>
      </c>
      <c r="HD20" s="517">
        <f t="shared" si="36"/>
        <v>0.76327</v>
      </c>
      <c r="HE20" s="517">
        <f t="shared" si="37"/>
        <v>0.74929999999999997</v>
      </c>
      <c r="HF20" s="517">
        <f t="shared" si="38"/>
        <v>0.75183999999999995</v>
      </c>
      <c r="HG20" s="517">
        <f t="shared" si="39"/>
        <v>0.75056999999999996</v>
      </c>
      <c r="HH20" s="517">
        <f t="shared" si="40"/>
        <v>0.75564999999999993</v>
      </c>
      <c r="HI20" s="517">
        <f t="shared" si="41"/>
        <v>0.75819000000000003</v>
      </c>
      <c r="HJ20" s="517">
        <f t="shared" si="42"/>
        <v>0.7404099999999999</v>
      </c>
      <c r="HK20" s="517">
        <f t="shared" si="43"/>
        <v>0.75691999999999993</v>
      </c>
      <c r="HL20" s="517">
        <f t="shared" si="44"/>
        <v>0.75056999999999996</v>
      </c>
      <c r="HM20" s="517">
        <f t="shared" si="45"/>
        <v>0.71119999999999994</v>
      </c>
      <c r="HN20" s="517">
        <f t="shared" si="46"/>
        <v>0.75056999999999996</v>
      </c>
      <c r="HO20" s="517">
        <f t="shared" si="47"/>
        <v>0.73914000000000002</v>
      </c>
      <c r="HP20" s="517">
        <f t="shared" si="48"/>
        <v>0.76073000000000002</v>
      </c>
      <c r="HQ20" s="517">
        <f t="shared" si="49"/>
        <v>0.75437999999999994</v>
      </c>
      <c r="HR20" s="517">
        <f t="shared" si="50"/>
        <v>0.76073000000000002</v>
      </c>
      <c r="HS20" s="517">
        <f t="shared" si="51"/>
        <v>0.71627999999999992</v>
      </c>
      <c r="HT20" s="517">
        <f t="shared" si="52"/>
        <v>0.76073000000000002</v>
      </c>
      <c r="HU20" s="517">
        <f t="shared" si="53"/>
        <v>0.75819000000000003</v>
      </c>
      <c r="HV20" s="517">
        <f t="shared" si="54"/>
        <v>0.75691999999999993</v>
      </c>
      <c r="HW20" s="517">
        <f t="shared" si="55"/>
        <v>0.74929999999999997</v>
      </c>
      <c r="HX20" s="517">
        <f t="shared" si="56"/>
        <v>0.75564999999999993</v>
      </c>
      <c r="HY20" s="517">
        <f t="shared" si="57"/>
        <v>0.75437999999999994</v>
      </c>
      <c r="HZ20" s="517">
        <f t="shared" si="58"/>
        <v>0.73660000000000003</v>
      </c>
      <c r="IA20" s="517">
        <f t="shared" si="59"/>
        <v>0.75437999999999994</v>
      </c>
      <c r="IB20" s="517">
        <f t="shared" si="60"/>
        <v>0.74802999999999997</v>
      </c>
      <c r="IC20" s="517">
        <f t="shared" si="61"/>
        <v>0.75056999999999996</v>
      </c>
      <c r="ID20" s="517">
        <f t="shared" si="62"/>
        <v>0.76327</v>
      </c>
      <c r="IE20" s="517">
        <f t="shared" si="63"/>
        <v>0.75564999999999993</v>
      </c>
      <c r="IF20" s="517">
        <f t="shared" si="64"/>
        <v>0.74295</v>
      </c>
      <c r="IG20" s="517">
        <f t="shared" si="65"/>
        <v>0.75310999999999995</v>
      </c>
      <c r="IH20" s="517">
        <f t="shared" si="66"/>
        <v>0.76073000000000002</v>
      </c>
      <c r="II20" s="517">
        <f t="shared" si="67"/>
        <v>0.75945999999999991</v>
      </c>
      <c r="IJ20" s="517">
        <f t="shared" si="68"/>
        <v>0.75310999999999995</v>
      </c>
      <c r="IK20" s="517">
        <f t="shared" si="69"/>
        <v>0.75437999999999994</v>
      </c>
      <c r="IL20" s="517">
        <f t="shared" si="70"/>
        <v>0.76453999999999989</v>
      </c>
      <c r="IM20" s="517">
        <f t="shared" si="71"/>
        <v>0.75564999999999993</v>
      </c>
      <c r="IN20" s="517">
        <f t="shared" si="72"/>
        <v>0.76327</v>
      </c>
      <c r="IO20" s="517">
        <f t="shared" si="8"/>
        <v>0.74929999999999997</v>
      </c>
      <c r="IP20" s="517">
        <f t="shared" si="73"/>
        <v>0.75310999999999995</v>
      </c>
      <c r="IQ20" s="517">
        <f t="shared" si="74"/>
        <v>0.7404099999999999</v>
      </c>
      <c r="IR20" s="517">
        <f t="shared" si="75"/>
        <v>0.75437999999999994</v>
      </c>
      <c r="IS20" s="517">
        <f t="shared" si="76"/>
        <v>0.74168000000000001</v>
      </c>
      <c r="IT20" s="517">
        <f t="shared" si="77"/>
        <v>0.75056999999999996</v>
      </c>
      <c r="IU20" s="517">
        <f t="shared" si="78"/>
        <v>0.74802999999999997</v>
      </c>
      <c r="IV20" s="517">
        <f t="shared" si="79"/>
        <v>0.75056999999999996</v>
      </c>
      <c r="IW20" s="517">
        <f t="shared" si="80"/>
        <v>0.7619999999999999</v>
      </c>
      <c r="IX20" s="517">
        <f t="shared" si="81"/>
        <v>0.75945999999999991</v>
      </c>
      <c r="IY20" s="517">
        <f t="shared" si="82"/>
        <v>0.75310999999999995</v>
      </c>
      <c r="IZ20" s="517">
        <f t="shared" si="83"/>
        <v>0.75310999999999995</v>
      </c>
      <c r="JA20" s="517">
        <f t="shared" si="84"/>
        <v>0.76073000000000002</v>
      </c>
      <c r="JB20" s="517">
        <f t="shared" si="85"/>
        <v>0.74421999999999999</v>
      </c>
      <c r="JC20" s="517">
        <f t="shared" si="86"/>
        <v>0.75945999999999991</v>
      </c>
      <c r="JD20" s="517">
        <f t="shared" si="87"/>
        <v>0.7619999999999999</v>
      </c>
      <c r="JE20" s="517">
        <f t="shared" si="88"/>
        <v>0.75691999999999993</v>
      </c>
      <c r="JF20" s="517">
        <f t="shared" si="89"/>
        <v>0.73914000000000002</v>
      </c>
      <c r="JG20" s="517">
        <f t="shared" si="90"/>
        <v>0.75819000000000003</v>
      </c>
      <c r="JH20" s="517">
        <f t="shared" si="91"/>
        <v>0.7619999999999999</v>
      </c>
      <c r="JI20" s="517">
        <f t="shared" si="92"/>
        <v>0.75945999999999991</v>
      </c>
      <c r="JJ20" s="517">
        <f t="shared" si="93"/>
        <v>0.76327</v>
      </c>
      <c r="JK20" s="517">
        <f t="shared" si="94"/>
        <v>0.75056999999999996</v>
      </c>
      <c r="JL20" s="517">
        <f t="shared" si="95"/>
        <v>0.75691999999999993</v>
      </c>
      <c r="JM20" s="517">
        <f t="shared" si="96"/>
        <v>0.75691999999999993</v>
      </c>
      <c r="JN20" s="517">
        <f t="shared" si="97"/>
        <v>0.74802999999999997</v>
      </c>
      <c r="JO20" s="517">
        <f t="shared" si="98"/>
        <v>0.76327</v>
      </c>
      <c r="JP20" s="517">
        <f t="shared" si="99"/>
        <v>0.75437999999999994</v>
      </c>
      <c r="JQ20" s="517">
        <f t="shared" si="100"/>
        <v>0.76073000000000002</v>
      </c>
      <c r="JR20" s="517">
        <f t="shared" si="101"/>
        <v>0.74548999999999999</v>
      </c>
      <c r="JS20" s="517">
        <f t="shared" si="102"/>
        <v>0.75691999999999993</v>
      </c>
      <c r="JT20" s="517">
        <f t="shared" si="103"/>
        <v>0.75564999999999993</v>
      </c>
      <c r="JU20" s="517">
        <f t="shared" si="104"/>
        <v>0.7619999999999999</v>
      </c>
      <c r="JV20" s="517">
        <f t="shared" si="105"/>
        <v>0.75310999999999995</v>
      </c>
      <c r="JW20" s="517">
        <f t="shared" si="106"/>
        <v>0.76453999999999989</v>
      </c>
      <c r="JX20" s="517">
        <f t="shared" si="107"/>
        <v>0.75056999999999996</v>
      </c>
      <c r="JY20" s="517">
        <f t="shared" si="108"/>
        <v>0.74675999999999998</v>
      </c>
      <c r="JZ20" s="517">
        <f t="shared" si="109"/>
        <v>0.76453999999999989</v>
      </c>
      <c r="KA20" s="517">
        <f t="shared" si="110"/>
        <v>0.75183999999999995</v>
      </c>
      <c r="KB20" s="517">
        <f t="shared" si="111"/>
        <v>0.75056999999999996</v>
      </c>
      <c r="KC20" s="517">
        <f t="shared" si="112"/>
        <v>0.75945999999999991</v>
      </c>
      <c r="KD20" s="517">
        <f t="shared" si="113"/>
        <v>0.75945999999999991</v>
      </c>
      <c r="KE20" s="517">
        <f t="shared" si="114"/>
        <v>0.76073000000000002</v>
      </c>
      <c r="KF20" s="517">
        <f t="shared" si="115"/>
        <v>0.76073000000000002</v>
      </c>
      <c r="KG20" s="517">
        <f t="shared" si="116"/>
        <v>0.76453999999999989</v>
      </c>
      <c r="KH20" s="517">
        <f t="shared" si="117"/>
        <v>0.75819000000000003</v>
      </c>
      <c r="KI20" s="517">
        <f t="shared" si="118"/>
        <v>0.75691999999999993</v>
      </c>
      <c r="KJ20" s="517">
        <f t="shared" si="119"/>
        <v>0.76327</v>
      </c>
      <c r="KK20" s="517">
        <f t="shared" si="120"/>
        <v>0.75437999999999994</v>
      </c>
      <c r="KL20" s="517">
        <f t="shared" si="121"/>
        <v>0.76327</v>
      </c>
      <c r="KM20" s="517">
        <f t="shared" si="122"/>
        <v>0.75056999999999996</v>
      </c>
      <c r="KN20" s="517">
        <f t="shared" si="123"/>
        <v>0.75310999999999995</v>
      </c>
      <c r="KO20" s="517">
        <f t="shared" si="124"/>
        <v>0.75564999999999993</v>
      </c>
      <c r="KP20" s="517">
        <f t="shared" si="125"/>
        <v>0.76327</v>
      </c>
      <c r="KQ20" s="517">
        <f t="shared" si="126"/>
        <v>0.76327</v>
      </c>
      <c r="KR20" s="517">
        <f t="shared" si="127"/>
        <v>0.75310999999999995</v>
      </c>
      <c r="KS20" s="517">
        <f t="shared" si="128"/>
        <v>0.76327</v>
      </c>
      <c r="KT20" s="517">
        <f t="shared" si="129"/>
        <v>0.74548999999999999</v>
      </c>
      <c r="KU20" s="517">
        <f t="shared" si="130"/>
        <v>0.74548999999999999</v>
      </c>
      <c r="KV20" s="517">
        <f t="shared" si="131"/>
        <v>0.75819000000000003</v>
      </c>
      <c r="KW20" s="517">
        <f t="shared" si="132"/>
        <v>0.75819000000000003</v>
      </c>
      <c r="KX20" s="517">
        <f t="shared" si="133"/>
        <v>0.73914000000000002</v>
      </c>
      <c r="KY20" s="517">
        <f t="shared" si="134"/>
        <v>0.74295</v>
      </c>
      <c r="KZ20" s="517">
        <f t="shared" si="135"/>
        <v>0.75945999999999991</v>
      </c>
      <c r="LA20" s="517">
        <f t="shared" si="9"/>
        <v>0.74802999999999997</v>
      </c>
      <c r="LB20" s="517">
        <f t="shared" si="5"/>
        <v>0.75056999999999996</v>
      </c>
      <c r="LC20" s="517">
        <f t="shared" si="5"/>
        <v>0.75945999999999991</v>
      </c>
      <c r="LD20" s="517">
        <f t="shared" si="5"/>
        <v>0.76073000000000002</v>
      </c>
      <c r="LE20" s="517">
        <f t="shared" si="5"/>
        <v>0.75819000000000003</v>
      </c>
      <c r="LF20" s="517">
        <f t="shared" si="5"/>
        <v>0.75819000000000003</v>
      </c>
      <c r="LG20" s="517">
        <f t="shared" si="5"/>
        <v>0.71119999999999994</v>
      </c>
      <c r="LH20" s="517">
        <f t="shared" si="5"/>
        <v>0.7619999999999999</v>
      </c>
      <c r="LI20" s="517">
        <f t="shared" si="5"/>
        <v>0.74421999999999999</v>
      </c>
      <c r="LJ20" s="517">
        <f t="shared" si="5"/>
        <v>0.74421999999999999</v>
      </c>
      <c r="LK20" s="517">
        <f t="shared" si="5"/>
        <v>0.75819000000000003</v>
      </c>
      <c r="LL20" s="517">
        <f t="shared" si="5"/>
        <v>0.76453999999999989</v>
      </c>
      <c r="LM20" s="517">
        <f t="shared" si="5"/>
        <v>0.74421999999999999</v>
      </c>
      <c r="LN20" s="517">
        <f t="shared" si="5"/>
        <v>0.75056999999999996</v>
      </c>
      <c r="LO20" s="517">
        <f t="shared" si="5"/>
        <v>0.74295</v>
      </c>
      <c r="LP20" s="517">
        <f t="shared" si="5"/>
        <v>0.75945999999999991</v>
      </c>
      <c r="LQ20" s="517">
        <f t="shared" si="5"/>
        <v>0.75056999999999996</v>
      </c>
      <c r="LR20" s="517">
        <f t="shared" si="5"/>
        <v>0.75437999999999994</v>
      </c>
      <c r="LS20" s="517">
        <f t="shared" si="5"/>
        <v>0.76707999999999998</v>
      </c>
      <c r="LT20" s="517">
        <f t="shared" si="5"/>
        <v>0.7404099999999999</v>
      </c>
      <c r="LU20" s="517">
        <f t="shared" si="5"/>
        <v>0.7619999999999999</v>
      </c>
      <c r="LV20" s="517">
        <f t="shared" si="5"/>
        <v>0.7619999999999999</v>
      </c>
      <c r="LW20" s="517">
        <f t="shared" si="5"/>
        <v>0.73786999999999991</v>
      </c>
      <c r="LX20" s="517">
        <f t="shared" si="5"/>
        <v>0.74421999999999999</v>
      </c>
      <c r="LY20" s="517">
        <f t="shared" si="5"/>
        <v>0.74675999999999998</v>
      </c>
      <c r="LZ20" s="517">
        <f t="shared" si="5"/>
        <v>0.75437999999999994</v>
      </c>
      <c r="MA20" s="517">
        <f t="shared" si="5"/>
        <v>0.76453999999999989</v>
      </c>
      <c r="MB20" s="517">
        <f t="shared" si="5"/>
        <v>0.75564999999999993</v>
      </c>
      <c r="MC20" s="517">
        <f t="shared" si="5"/>
        <v>0.74802999999999997</v>
      </c>
      <c r="MD20" s="517">
        <f t="shared" si="5"/>
        <v>0.75183999999999995</v>
      </c>
      <c r="ME20" s="517">
        <f t="shared" si="5"/>
        <v>0.7404099999999999</v>
      </c>
      <c r="MF20" s="517">
        <f t="shared" si="5"/>
        <v>0.75183999999999995</v>
      </c>
      <c r="MG20" s="517">
        <f t="shared" si="5"/>
        <v>0.73024999999999995</v>
      </c>
      <c r="MH20" s="517">
        <f t="shared" si="5"/>
        <v>0.75564999999999993</v>
      </c>
      <c r="MI20" s="517">
        <f t="shared" si="5"/>
        <v>0.75310999999999995</v>
      </c>
      <c r="MJ20" s="517">
        <f t="shared" si="5"/>
        <v>0.75819000000000003</v>
      </c>
      <c r="MK20" s="517">
        <f t="shared" si="5"/>
        <v>0.76580999999999999</v>
      </c>
      <c r="ML20" s="517">
        <f t="shared" si="5"/>
        <v>0.74802999999999997</v>
      </c>
      <c r="MM20" s="517">
        <f t="shared" si="5"/>
        <v>0.74295</v>
      </c>
      <c r="MN20" s="517">
        <f t="shared" si="5"/>
        <v>0.75056999999999996</v>
      </c>
      <c r="MO20" s="517">
        <f t="shared" si="5"/>
        <v>0.75945999999999991</v>
      </c>
      <c r="MP20" s="522">
        <f t="shared" si="5"/>
        <v>0.75183999999999995</v>
      </c>
    </row>
    <row r="21" spans="1:354">
      <c r="A21" s="1274" t="s">
        <v>139</v>
      </c>
      <c r="B21" s="1275"/>
      <c r="C21" s="343">
        <v>0.77</v>
      </c>
      <c r="D21" s="344">
        <v>0.77500000000000002</v>
      </c>
      <c r="E21" s="344">
        <v>0.76500000000000001</v>
      </c>
      <c r="F21" s="344">
        <v>0.77500000000000002</v>
      </c>
      <c r="G21" s="344">
        <v>0.76500000000000001</v>
      </c>
      <c r="H21" s="344">
        <v>0.76</v>
      </c>
      <c r="I21" s="344">
        <v>0.755</v>
      </c>
      <c r="J21" s="345">
        <v>0.77</v>
      </c>
      <c r="K21" s="345">
        <v>0.75</v>
      </c>
      <c r="L21" s="345">
        <v>0.77500000000000002</v>
      </c>
      <c r="M21" s="382">
        <v>0.03</v>
      </c>
      <c r="N21" s="382">
        <v>0.03</v>
      </c>
      <c r="O21" s="382">
        <v>2.9000000000000001E-2</v>
      </c>
      <c r="P21" s="382">
        <v>0.03</v>
      </c>
      <c r="Q21" s="382">
        <v>0.03</v>
      </c>
      <c r="R21" s="382">
        <v>3.1E-2</v>
      </c>
      <c r="S21" s="382">
        <v>2.9700000000000001E-2</v>
      </c>
      <c r="T21" s="382">
        <v>3.0200000000000001E-2</v>
      </c>
      <c r="U21" s="382">
        <v>2.9850000000000002E-2</v>
      </c>
      <c r="V21" s="382">
        <v>2.9899999999999999E-2</v>
      </c>
      <c r="W21" s="382">
        <v>2.9950000000000001E-2</v>
      </c>
      <c r="X21" s="382">
        <v>0.03</v>
      </c>
      <c r="Y21" s="382">
        <v>2.8199999999999999E-2</v>
      </c>
      <c r="Z21" s="382">
        <v>3.005E-2</v>
      </c>
      <c r="AA21" s="382">
        <v>2.9850000000000002E-2</v>
      </c>
      <c r="AB21" s="382">
        <v>2.9950000000000001E-2</v>
      </c>
      <c r="AC21" s="382">
        <v>2.9950000000000001E-2</v>
      </c>
      <c r="AD21" s="382">
        <v>2.98E-2</v>
      </c>
      <c r="AE21" s="382">
        <v>2.98E-2</v>
      </c>
      <c r="AF21" s="382">
        <v>2.955E-2</v>
      </c>
      <c r="AG21" s="382">
        <v>2.9250000000000002E-2</v>
      </c>
      <c r="AH21" s="382">
        <v>3.0349999999999999E-2</v>
      </c>
      <c r="AI21" s="382">
        <v>2.98E-2</v>
      </c>
      <c r="AJ21" s="382">
        <v>2.9350000000000001E-2</v>
      </c>
      <c r="AK21" s="382">
        <v>2.98E-2</v>
      </c>
      <c r="AL21" s="382">
        <v>2.9649999999999999E-2</v>
      </c>
      <c r="AM21" s="382">
        <v>2.9899999999999999E-2</v>
      </c>
      <c r="AN21" s="382">
        <v>3.0200000000000001E-2</v>
      </c>
      <c r="AO21" s="382">
        <v>3.005E-2</v>
      </c>
      <c r="AP21" s="382">
        <v>2.9149999999999999E-2</v>
      </c>
      <c r="AQ21" s="382">
        <v>2.9600000000000001E-2</v>
      </c>
      <c r="AR21" s="382">
        <v>2.945E-2</v>
      </c>
      <c r="AS21" s="382">
        <v>2.9350000000000001E-2</v>
      </c>
      <c r="AT21" s="382">
        <v>2.9899999999999999E-2</v>
      </c>
      <c r="AU21" s="382">
        <v>2.9350000000000001E-2</v>
      </c>
      <c r="AV21" s="382">
        <v>2.9700000000000001E-2</v>
      </c>
      <c r="AW21" s="382">
        <v>2.945E-2</v>
      </c>
      <c r="AX21" s="382">
        <v>2.9700000000000001E-2</v>
      </c>
      <c r="AY21" s="382">
        <v>2.955E-2</v>
      </c>
      <c r="AZ21" s="382">
        <v>2.9100000000000001E-2</v>
      </c>
      <c r="BA21" s="382">
        <v>3.015E-2</v>
      </c>
      <c r="BB21" s="382">
        <v>2.955E-2</v>
      </c>
      <c r="BC21" s="382">
        <v>2.9899999999999999E-2</v>
      </c>
      <c r="BD21" s="382">
        <v>2.9049999999999999E-2</v>
      </c>
      <c r="BE21" s="382">
        <v>0.03</v>
      </c>
      <c r="BF21" s="382">
        <v>2.9950000000000001E-2</v>
      </c>
      <c r="BG21" s="382">
        <v>0.03</v>
      </c>
      <c r="BH21" s="382">
        <v>2.9250000000000002E-2</v>
      </c>
      <c r="BI21" s="382">
        <v>2.9749999999999999E-2</v>
      </c>
      <c r="BJ21" s="382">
        <v>2.9950000000000001E-2</v>
      </c>
      <c r="BK21" s="382">
        <v>2.9350000000000001E-2</v>
      </c>
      <c r="BL21" s="382">
        <v>3.0099999999999998E-2</v>
      </c>
      <c r="BM21" s="382">
        <v>2.9499999999999998E-2</v>
      </c>
      <c r="BN21" s="382">
        <v>2.955E-2</v>
      </c>
      <c r="BO21" s="382">
        <v>0.03</v>
      </c>
      <c r="BP21" s="382">
        <v>2.9749999999999999E-2</v>
      </c>
      <c r="BQ21" s="382">
        <v>2.92E-2</v>
      </c>
      <c r="BR21" s="382">
        <v>2.98E-2</v>
      </c>
      <c r="BS21" s="382">
        <v>2.9850000000000002E-2</v>
      </c>
      <c r="BT21" s="382">
        <v>0.03</v>
      </c>
      <c r="BU21" s="382">
        <v>2.9399999999999999E-2</v>
      </c>
      <c r="BV21" s="382">
        <v>2.93E-2</v>
      </c>
      <c r="BW21" s="382">
        <v>3.005E-2</v>
      </c>
      <c r="BX21" s="382">
        <v>2.9899999999999999E-2</v>
      </c>
      <c r="BY21" s="382">
        <v>3.0099999999999998E-2</v>
      </c>
      <c r="BZ21" s="382">
        <v>2.945E-2</v>
      </c>
      <c r="CA21" s="382">
        <v>2.9749999999999999E-2</v>
      </c>
      <c r="CB21" s="382">
        <v>2.9700000000000001E-2</v>
      </c>
      <c r="CC21" s="382">
        <v>2.9700000000000001E-2</v>
      </c>
      <c r="CD21" s="382">
        <v>2.9350000000000001E-2</v>
      </c>
      <c r="CE21" s="382">
        <v>2.9850000000000002E-2</v>
      </c>
      <c r="CF21" s="382">
        <v>2.955E-2</v>
      </c>
      <c r="CG21" s="382">
        <v>2.9700000000000001E-2</v>
      </c>
      <c r="CH21" s="382">
        <v>2.9850000000000002E-2</v>
      </c>
      <c r="CI21" s="382">
        <v>2.9899999999999999E-2</v>
      </c>
      <c r="CJ21" s="382">
        <v>2.9250000000000002E-2</v>
      </c>
      <c r="CK21" s="382">
        <v>2.945E-2</v>
      </c>
      <c r="CL21" s="382">
        <v>0.03</v>
      </c>
      <c r="CM21" s="382">
        <v>2.955E-2</v>
      </c>
      <c r="CN21" s="382">
        <v>2.9749999999999999E-2</v>
      </c>
      <c r="CO21" s="382">
        <v>0.03</v>
      </c>
      <c r="CP21" s="382">
        <v>2.98E-2</v>
      </c>
      <c r="CQ21" s="382">
        <v>2.9350000000000001E-2</v>
      </c>
      <c r="CR21" s="382">
        <v>2.9899999999999999E-2</v>
      </c>
      <c r="CS21" s="382">
        <v>2.955E-2</v>
      </c>
      <c r="CT21" s="382">
        <v>2.9899999999999999E-2</v>
      </c>
      <c r="CU21" s="382">
        <v>2.9950000000000001E-2</v>
      </c>
      <c r="CV21" s="382">
        <v>2.9499999999999998E-2</v>
      </c>
      <c r="CW21" s="382">
        <v>2.9850000000000002E-2</v>
      </c>
      <c r="CX21" s="382">
        <v>2.9950000000000001E-2</v>
      </c>
      <c r="CY21" s="382">
        <v>0.03</v>
      </c>
      <c r="CZ21" s="382">
        <v>3.005E-2</v>
      </c>
      <c r="DA21" s="382">
        <v>0.03</v>
      </c>
      <c r="DB21" s="382">
        <v>2.9749999999999999E-2</v>
      </c>
      <c r="DC21" s="382">
        <v>2.9600000000000001E-2</v>
      </c>
      <c r="DD21" s="382">
        <v>2.9850000000000002E-2</v>
      </c>
      <c r="DE21" s="382">
        <v>2.9700000000000001E-2</v>
      </c>
      <c r="DF21" s="382">
        <v>2.98E-2</v>
      </c>
      <c r="DG21" s="382">
        <v>2.955E-2</v>
      </c>
      <c r="DH21" s="382">
        <v>2.9899999999999999E-2</v>
      </c>
      <c r="DI21" s="382">
        <v>2.9649999999999999E-2</v>
      </c>
      <c r="DJ21" s="382">
        <v>2.9250000000000002E-2</v>
      </c>
      <c r="DK21" s="382">
        <v>3.0599999999999999E-2</v>
      </c>
      <c r="DL21" s="382">
        <v>0.03</v>
      </c>
      <c r="DM21" s="382">
        <v>2.9250000000000002E-2</v>
      </c>
      <c r="DN21" s="382">
        <v>2.98E-2</v>
      </c>
      <c r="DO21" s="382">
        <v>3.0099999999999998E-2</v>
      </c>
      <c r="DP21" s="382">
        <v>2.9950000000000001E-2</v>
      </c>
      <c r="DQ21" s="382">
        <v>2.9950000000000001E-2</v>
      </c>
      <c r="DR21" s="382">
        <v>3.0200000000000001E-2</v>
      </c>
      <c r="DS21" s="382">
        <v>2.9899999999999999E-2</v>
      </c>
      <c r="DT21" s="382">
        <v>2.9850000000000002E-2</v>
      </c>
      <c r="DU21" s="382">
        <v>3.0099999999999998E-2</v>
      </c>
      <c r="DV21" s="382">
        <v>2.98E-2</v>
      </c>
      <c r="DW21" s="382">
        <v>2.98E-2</v>
      </c>
      <c r="DX21" s="382">
        <v>2.9600000000000001E-2</v>
      </c>
      <c r="DY21" s="382">
        <v>2.9749999999999999E-2</v>
      </c>
      <c r="DZ21" s="382">
        <v>2.9649999999999999E-2</v>
      </c>
      <c r="EA21" s="382">
        <v>3.015E-2</v>
      </c>
      <c r="EB21" s="382">
        <v>2.9899999999999999E-2</v>
      </c>
      <c r="EC21" s="382">
        <v>2.9700000000000001E-2</v>
      </c>
      <c r="ED21" s="382">
        <v>0.03</v>
      </c>
      <c r="EE21" s="382">
        <v>2.9049999999999999E-2</v>
      </c>
      <c r="EF21" s="382">
        <v>2.945E-2</v>
      </c>
      <c r="EG21" s="382">
        <v>0.03</v>
      </c>
      <c r="EH21" s="382">
        <v>3.0200000000000001E-2</v>
      </c>
      <c r="EI21" s="382">
        <v>2.945E-2</v>
      </c>
      <c r="EJ21" s="382">
        <v>2.945E-2</v>
      </c>
      <c r="EK21" s="382">
        <v>2.945E-2</v>
      </c>
      <c r="EL21" s="382">
        <v>2.9499999999999998E-2</v>
      </c>
      <c r="EM21" s="382">
        <v>2.9899999999999999E-2</v>
      </c>
      <c r="EN21" s="382">
        <v>2.98E-2</v>
      </c>
      <c r="EO21" s="382">
        <v>0.03</v>
      </c>
      <c r="EP21" s="382">
        <v>2.9950000000000001E-2</v>
      </c>
      <c r="EQ21" s="382">
        <v>2.955E-2</v>
      </c>
      <c r="ER21" s="382">
        <v>2.9000000000000001E-2</v>
      </c>
      <c r="ES21" s="382">
        <v>3.0099999999999998E-2</v>
      </c>
      <c r="ET21" s="382">
        <v>2.945E-2</v>
      </c>
      <c r="EU21" s="382">
        <v>2.93E-2</v>
      </c>
      <c r="EV21" s="382">
        <v>3.0200000000000001E-2</v>
      </c>
      <c r="EW21" s="382">
        <v>2.9850000000000002E-2</v>
      </c>
      <c r="EX21" s="382">
        <v>2.3E-2</v>
      </c>
      <c r="EY21" s="382">
        <v>2.9850000000000002E-2</v>
      </c>
      <c r="EZ21" s="382">
        <v>2.9649999999999999E-2</v>
      </c>
      <c r="FA21" s="382">
        <v>2.9850000000000002E-2</v>
      </c>
      <c r="FB21" s="382">
        <v>2.9600000000000001E-2</v>
      </c>
      <c r="FC21" s="382">
        <v>2.9700000000000001E-2</v>
      </c>
      <c r="FD21" s="382">
        <v>3.0099999999999998E-2</v>
      </c>
      <c r="FE21" s="382">
        <v>2.9499999999999998E-2</v>
      </c>
      <c r="FF21" s="382">
        <v>2.9499999999999998E-2</v>
      </c>
      <c r="FG21" s="382">
        <v>3.005E-2</v>
      </c>
      <c r="FH21" s="382">
        <v>2.8799999999999999E-2</v>
      </c>
      <c r="FI21" s="382">
        <v>2.9600000000000001E-2</v>
      </c>
      <c r="FJ21" s="382">
        <v>2.9700000000000001E-2</v>
      </c>
      <c r="FK21" s="382">
        <v>2.93E-2</v>
      </c>
      <c r="FL21" s="382">
        <v>3.0200000000000001E-2</v>
      </c>
      <c r="FM21" s="382">
        <v>2.9950000000000001E-2</v>
      </c>
      <c r="FN21" s="382">
        <v>2.9700000000000001E-2</v>
      </c>
      <c r="FO21" s="382">
        <v>2.9600000000000001E-2</v>
      </c>
      <c r="FP21" s="382">
        <v>2.9399999999999999E-2</v>
      </c>
      <c r="FQ21" s="382">
        <v>2.9749999999999999E-2</v>
      </c>
      <c r="FR21" s="382">
        <v>2.75E-2</v>
      </c>
      <c r="FS21" s="382">
        <v>2.9850000000000002E-2</v>
      </c>
      <c r="FT21" s="382">
        <v>2.9749999999999999E-2</v>
      </c>
      <c r="FU21" s="382">
        <v>3.0099999999999998E-2</v>
      </c>
      <c r="FV21" s="382">
        <v>3.0200000000000001E-2</v>
      </c>
      <c r="FW21" s="382">
        <v>2.9899999999999999E-2</v>
      </c>
      <c r="FX21" s="382">
        <v>2.92E-2</v>
      </c>
      <c r="FY21" s="382">
        <v>2.9600000000000001E-2</v>
      </c>
      <c r="FZ21" s="382">
        <v>2.945E-2</v>
      </c>
      <c r="GA21" s="506">
        <v>2.9850000000000002E-2</v>
      </c>
      <c r="GB21" s="517">
        <f t="shared" si="6"/>
        <v>0.7619999999999999</v>
      </c>
      <c r="GC21" s="517">
        <f t="shared" si="7"/>
        <v>0.7619999999999999</v>
      </c>
      <c r="GD21" s="517">
        <f t="shared" si="10"/>
        <v>0.73660000000000003</v>
      </c>
      <c r="GE21" s="517">
        <f t="shared" si="11"/>
        <v>0.7619999999999999</v>
      </c>
      <c r="GF21" s="517">
        <f t="shared" si="12"/>
        <v>0.7619999999999999</v>
      </c>
      <c r="GG21" s="517">
        <f t="shared" si="13"/>
        <v>0.78739999999999999</v>
      </c>
      <c r="GH21" s="517">
        <f t="shared" si="14"/>
        <v>0.75437999999999994</v>
      </c>
      <c r="GI21" s="517">
        <f t="shared" si="15"/>
        <v>0.76707999999999998</v>
      </c>
      <c r="GJ21" s="517">
        <f t="shared" si="16"/>
        <v>0.75819000000000003</v>
      </c>
      <c r="GK21" s="517">
        <f t="shared" si="17"/>
        <v>0.75945999999999991</v>
      </c>
      <c r="GL21" s="517">
        <f t="shared" si="18"/>
        <v>0.76073000000000002</v>
      </c>
      <c r="GM21" s="517">
        <f t="shared" si="19"/>
        <v>0.7619999999999999</v>
      </c>
      <c r="GN21" s="517">
        <f t="shared" si="20"/>
        <v>0.71627999999999992</v>
      </c>
      <c r="GO21" s="517">
        <f t="shared" si="21"/>
        <v>0.76327</v>
      </c>
      <c r="GP21" s="517">
        <f t="shared" si="22"/>
        <v>0.75819000000000003</v>
      </c>
      <c r="GQ21" s="517">
        <f t="shared" si="23"/>
        <v>0.76073000000000002</v>
      </c>
      <c r="GR21" s="517">
        <f t="shared" si="24"/>
        <v>0.76073000000000002</v>
      </c>
      <c r="GS21" s="517">
        <f t="shared" si="25"/>
        <v>0.75691999999999993</v>
      </c>
      <c r="GT21" s="517">
        <f t="shared" si="26"/>
        <v>0.75691999999999993</v>
      </c>
      <c r="GU21" s="517">
        <f t="shared" si="27"/>
        <v>0.75056999999999996</v>
      </c>
      <c r="GV21" s="517">
        <f t="shared" si="28"/>
        <v>0.74295</v>
      </c>
      <c r="GW21" s="517">
        <f t="shared" si="29"/>
        <v>0.77088999999999996</v>
      </c>
      <c r="GX21" s="517">
        <f t="shared" si="30"/>
        <v>0.75691999999999993</v>
      </c>
      <c r="GY21" s="517">
        <f t="shared" si="31"/>
        <v>0.74548999999999999</v>
      </c>
      <c r="GZ21" s="517">
        <f t="shared" si="32"/>
        <v>0.75691999999999993</v>
      </c>
      <c r="HA21" s="517">
        <f t="shared" si="33"/>
        <v>0.75310999999999995</v>
      </c>
      <c r="HB21" s="517">
        <f t="shared" si="34"/>
        <v>0.75945999999999991</v>
      </c>
      <c r="HC21" s="517">
        <f t="shared" si="35"/>
        <v>0.76707999999999998</v>
      </c>
      <c r="HD21" s="517">
        <f t="shared" si="36"/>
        <v>0.76327</v>
      </c>
      <c r="HE21" s="517">
        <f t="shared" si="37"/>
        <v>0.7404099999999999</v>
      </c>
      <c r="HF21" s="517">
        <f t="shared" si="38"/>
        <v>0.75183999999999995</v>
      </c>
      <c r="HG21" s="517">
        <f t="shared" si="39"/>
        <v>0.74802999999999997</v>
      </c>
      <c r="HH21" s="517">
        <f t="shared" si="40"/>
        <v>0.74548999999999999</v>
      </c>
      <c r="HI21" s="517">
        <f t="shared" si="41"/>
        <v>0.75945999999999991</v>
      </c>
      <c r="HJ21" s="517">
        <f t="shared" si="42"/>
        <v>0.74548999999999999</v>
      </c>
      <c r="HK21" s="517">
        <f t="shared" si="43"/>
        <v>0.75437999999999994</v>
      </c>
      <c r="HL21" s="517">
        <f t="shared" si="44"/>
        <v>0.74802999999999997</v>
      </c>
      <c r="HM21" s="517">
        <f t="shared" si="45"/>
        <v>0.75437999999999994</v>
      </c>
      <c r="HN21" s="517">
        <f t="shared" si="46"/>
        <v>0.75056999999999996</v>
      </c>
      <c r="HO21" s="517">
        <f t="shared" si="47"/>
        <v>0.73914000000000002</v>
      </c>
      <c r="HP21" s="517">
        <f t="shared" si="48"/>
        <v>0.76580999999999999</v>
      </c>
      <c r="HQ21" s="517">
        <f t="shared" si="49"/>
        <v>0.75056999999999996</v>
      </c>
      <c r="HR21" s="517">
        <f t="shared" si="50"/>
        <v>0.75945999999999991</v>
      </c>
      <c r="HS21" s="517">
        <f t="shared" si="51"/>
        <v>0.73786999999999991</v>
      </c>
      <c r="HT21" s="517">
        <f t="shared" si="52"/>
        <v>0.7619999999999999</v>
      </c>
      <c r="HU21" s="517">
        <f t="shared" si="53"/>
        <v>0.76073000000000002</v>
      </c>
      <c r="HV21" s="517">
        <f t="shared" si="54"/>
        <v>0.7619999999999999</v>
      </c>
      <c r="HW21" s="517">
        <f t="shared" si="55"/>
        <v>0.74295</v>
      </c>
      <c r="HX21" s="517">
        <f t="shared" si="56"/>
        <v>0.75564999999999993</v>
      </c>
      <c r="HY21" s="517">
        <f t="shared" si="57"/>
        <v>0.76073000000000002</v>
      </c>
      <c r="HZ21" s="517">
        <f t="shared" si="58"/>
        <v>0.74548999999999999</v>
      </c>
      <c r="IA21" s="517">
        <f t="shared" si="59"/>
        <v>0.76453999999999989</v>
      </c>
      <c r="IB21" s="517">
        <f t="shared" si="60"/>
        <v>0.74929999999999997</v>
      </c>
      <c r="IC21" s="517">
        <f t="shared" si="61"/>
        <v>0.75056999999999996</v>
      </c>
      <c r="ID21" s="517">
        <f t="shared" si="62"/>
        <v>0.7619999999999999</v>
      </c>
      <c r="IE21" s="517">
        <f t="shared" si="63"/>
        <v>0.75564999999999993</v>
      </c>
      <c r="IF21" s="517">
        <f t="shared" si="64"/>
        <v>0.74168000000000001</v>
      </c>
      <c r="IG21" s="517">
        <f t="shared" si="65"/>
        <v>0.75691999999999993</v>
      </c>
      <c r="IH21" s="517">
        <f t="shared" si="66"/>
        <v>0.75819000000000003</v>
      </c>
      <c r="II21" s="517">
        <f t="shared" si="67"/>
        <v>0.7619999999999999</v>
      </c>
      <c r="IJ21" s="517">
        <f t="shared" si="68"/>
        <v>0.74675999999999998</v>
      </c>
      <c r="IK21" s="517">
        <f t="shared" si="69"/>
        <v>0.74421999999999999</v>
      </c>
      <c r="IL21" s="517">
        <f t="shared" si="70"/>
        <v>0.76327</v>
      </c>
      <c r="IM21" s="517">
        <f t="shared" si="71"/>
        <v>0.75945999999999991</v>
      </c>
      <c r="IN21" s="517">
        <f t="shared" si="72"/>
        <v>0.76453999999999989</v>
      </c>
      <c r="IO21" s="517">
        <f t="shared" si="8"/>
        <v>0.74802999999999997</v>
      </c>
      <c r="IP21" s="517">
        <f t="shared" si="73"/>
        <v>0.75564999999999993</v>
      </c>
      <c r="IQ21" s="517">
        <f t="shared" si="74"/>
        <v>0.75437999999999994</v>
      </c>
      <c r="IR21" s="517">
        <f t="shared" si="75"/>
        <v>0.75437999999999994</v>
      </c>
      <c r="IS21" s="517">
        <f t="shared" si="76"/>
        <v>0.74548999999999999</v>
      </c>
      <c r="IT21" s="517">
        <f t="shared" si="77"/>
        <v>0.75819000000000003</v>
      </c>
      <c r="IU21" s="517">
        <f t="shared" si="78"/>
        <v>0.75056999999999996</v>
      </c>
      <c r="IV21" s="517">
        <f t="shared" si="79"/>
        <v>0.75437999999999994</v>
      </c>
      <c r="IW21" s="517">
        <f t="shared" si="80"/>
        <v>0.75819000000000003</v>
      </c>
      <c r="IX21" s="517">
        <f t="shared" si="81"/>
        <v>0.75945999999999991</v>
      </c>
      <c r="IY21" s="517">
        <f t="shared" si="82"/>
        <v>0.74295</v>
      </c>
      <c r="IZ21" s="517">
        <f t="shared" si="83"/>
        <v>0.74802999999999997</v>
      </c>
      <c r="JA21" s="517">
        <f t="shared" si="84"/>
        <v>0.7619999999999999</v>
      </c>
      <c r="JB21" s="517">
        <f t="shared" si="85"/>
        <v>0.75056999999999996</v>
      </c>
      <c r="JC21" s="517">
        <f t="shared" si="86"/>
        <v>0.75564999999999993</v>
      </c>
      <c r="JD21" s="517">
        <f t="shared" si="87"/>
        <v>0.7619999999999999</v>
      </c>
      <c r="JE21" s="517">
        <f t="shared" si="88"/>
        <v>0.75691999999999993</v>
      </c>
      <c r="JF21" s="517">
        <f t="shared" si="89"/>
        <v>0.74548999999999999</v>
      </c>
      <c r="JG21" s="517">
        <f t="shared" si="90"/>
        <v>0.75945999999999991</v>
      </c>
      <c r="JH21" s="517">
        <f t="shared" si="91"/>
        <v>0.75056999999999996</v>
      </c>
      <c r="JI21" s="517">
        <f t="shared" si="92"/>
        <v>0.75945999999999991</v>
      </c>
      <c r="JJ21" s="517">
        <f t="shared" si="93"/>
        <v>0.76073000000000002</v>
      </c>
      <c r="JK21" s="517">
        <f t="shared" si="94"/>
        <v>0.74929999999999997</v>
      </c>
      <c r="JL21" s="517">
        <f t="shared" si="95"/>
        <v>0.75819000000000003</v>
      </c>
      <c r="JM21" s="517">
        <f t="shared" si="96"/>
        <v>0.76073000000000002</v>
      </c>
      <c r="JN21" s="517">
        <f t="shared" si="97"/>
        <v>0.7619999999999999</v>
      </c>
      <c r="JO21" s="517">
        <f t="shared" si="98"/>
        <v>0.76327</v>
      </c>
      <c r="JP21" s="517">
        <f t="shared" si="99"/>
        <v>0.7619999999999999</v>
      </c>
      <c r="JQ21" s="517">
        <f t="shared" si="100"/>
        <v>0.75564999999999993</v>
      </c>
      <c r="JR21" s="517">
        <f t="shared" si="101"/>
        <v>0.75183999999999995</v>
      </c>
      <c r="JS21" s="517">
        <f t="shared" si="102"/>
        <v>0.75819000000000003</v>
      </c>
      <c r="JT21" s="517">
        <f t="shared" si="103"/>
        <v>0.75437999999999994</v>
      </c>
      <c r="JU21" s="517">
        <f t="shared" si="104"/>
        <v>0.75691999999999993</v>
      </c>
      <c r="JV21" s="517">
        <f t="shared" si="105"/>
        <v>0.75056999999999996</v>
      </c>
      <c r="JW21" s="517">
        <f t="shared" si="106"/>
        <v>0.75945999999999991</v>
      </c>
      <c r="JX21" s="517">
        <f t="shared" si="107"/>
        <v>0.75310999999999995</v>
      </c>
      <c r="JY21" s="517">
        <f t="shared" si="108"/>
        <v>0.74295</v>
      </c>
      <c r="JZ21" s="517">
        <f t="shared" si="109"/>
        <v>0.77723999999999993</v>
      </c>
      <c r="KA21" s="517">
        <f t="shared" si="110"/>
        <v>0.7619999999999999</v>
      </c>
      <c r="KB21" s="517">
        <f t="shared" si="111"/>
        <v>0.74295</v>
      </c>
      <c r="KC21" s="517">
        <f t="shared" si="112"/>
        <v>0.75691999999999993</v>
      </c>
      <c r="KD21" s="517">
        <f t="shared" si="113"/>
        <v>0.76453999999999989</v>
      </c>
      <c r="KE21" s="517">
        <f t="shared" si="114"/>
        <v>0.76073000000000002</v>
      </c>
      <c r="KF21" s="517">
        <f t="shared" si="115"/>
        <v>0.76073000000000002</v>
      </c>
      <c r="KG21" s="517">
        <f t="shared" si="116"/>
        <v>0.76707999999999998</v>
      </c>
      <c r="KH21" s="517">
        <f t="shared" si="117"/>
        <v>0.75945999999999991</v>
      </c>
      <c r="KI21" s="517">
        <f t="shared" si="118"/>
        <v>0.75819000000000003</v>
      </c>
      <c r="KJ21" s="517">
        <f t="shared" si="119"/>
        <v>0.76453999999999989</v>
      </c>
      <c r="KK21" s="517">
        <f t="shared" si="120"/>
        <v>0.75691999999999993</v>
      </c>
      <c r="KL21" s="517">
        <f t="shared" si="121"/>
        <v>0.75691999999999993</v>
      </c>
      <c r="KM21" s="517">
        <f t="shared" si="122"/>
        <v>0.75183999999999995</v>
      </c>
      <c r="KN21" s="517">
        <f t="shared" si="123"/>
        <v>0.75564999999999993</v>
      </c>
      <c r="KO21" s="517">
        <f t="shared" si="124"/>
        <v>0.75310999999999995</v>
      </c>
      <c r="KP21" s="517">
        <f t="shared" si="125"/>
        <v>0.76580999999999999</v>
      </c>
      <c r="KQ21" s="517">
        <f t="shared" si="126"/>
        <v>0.75945999999999991</v>
      </c>
      <c r="KR21" s="517">
        <f t="shared" si="127"/>
        <v>0.75437999999999994</v>
      </c>
      <c r="KS21" s="517">
        <f t="shared" si="128"/>
        <v>0.7619999999999999</v>
      </c>
      <c r="KT21" s="517">
        <f t="shared" si="129"/>
        <v>0.73786999999999991</v>
      </c>
      <c r="KU21" s="517">
        <f t="shared" si="130"/>
        <v>0.74802999999999997</v>
      </c>
      <c r="KV21" s="517">
        <f t="shared" si="131"/>
        <v>0.7619999999999999</v>
      </c>
      <c r="KW21" s="517">
        <f t="shared" si="132"/>
        <v>0.76707999999999998</v>
      </c>
      <c r="KX21" s="517">
        <f t="shared" si="133"/>
        <v>0.74802999999999997</v>
      </c>
      <c r="KY21" s="517">
        <f t="shared" si="134"/>
        <v>0.74802999999999997</v>
      </c>
      <c r="KZ21" s="517">
        <f t="shared" si="135"/>
        <v>0.74802999999999997</v>
      </c>
      <c r="LA21" s="517">
        <f t="shared" si="9"/>
        <v>0.74929999999999997</v>
      </c>
      <c r="LB21" s="517">
        <f t="shared" si="5"/>
        <v>0.75945999999999991</v>
      </c>
      <c r="LC21" s="517">
        <f t="shared" si="5"/>
        <v>0.75691999999999993</v>
      </c>
      <c r="LD21" s="517">
        <f t="shared" si="5"/>
        <v>0.7619999999999999</v>
      </c>
      <c r="LE21" s="517">
        <f t="shared" si="5"/>
        <v>0.76073000000000002</v>
      </c>
      <c r="LF21" s="517">
        <f t="shared" si="5"/>
        <v>0.75056999999999996</v>
      </c>
      <c r="LG21" s="517">
        <f t="shared" si="5"/>
        <v>0.73660000000000003</v>
      </c>
      <c r="LH21" s="517">
        <f t="shared" si="5"/>
        <v>0.76453999999999989</v>
      </c>
      <c r="LI21" s="517">
        <f t="shared" si="5"/>
        <v>0.74802999999999997</v>
      </c>
      <c r="LJ21" s="517">
        <f t="shared" si="5"/>
        <v>0.74421999999999999</v>
      </c>
      <c r="LK21" s="517">
        <f t="shared" ref="LK21:LK32" si="136">EV21*25.4</f>
        <v>0.76707999999999998</v>
      </c>
      <c r="LL21" s="517">
        <f t="shared" ref="LL21:LL32" si="137">EW21*25.4</f>
        <v>0.75819000000000003</v>
      </c>
      <c r="LM21" s="517">
        <f t="shared" ref="LM21:LM32" si="138">EX21*25.4</f>
        <v>0.58419999999999994</v>
      </c>
      <c r="LN21" s="517">
        <f t="shared" ref="LN21:LN32" si="139">EY21*25.4</f>
        <v>0.75819000000000003</v>
      </c>
      <c r="LO21" s="517">
        <f t="shared" ref="LO21:LO32" si="140">EZ21*25.4</f>
        <v>0.75310999999999995</v>
      </c>
      <c r="LP21" s="517">
        <f t="shared" ref="LP21:LP32" si="141">FA21*25.4</f>
        <v>0.75819000000000003</v>
      </c>
      <c r="LQ21" s="517">
        <f t="shared" ref="LQ21:LQ32" si="142">FB21*25.4</f>
        <v>0.75183999999999995</v>
      </c>
      <c r="LR21" s="517">
        <f t="shared" ref="LR21:LR32" si="143">FC21*25.4</f>
        <v>0.75437999999999994</v>
      </c>
      <c r="LS21" s="517">
        <f t="shared" ref="LS21:LS32" si="144">FD21*25.4</f>
        <v>0.76453999999999989</v>
      </c>
      <c r="LT21" s="517">
        <f t="shared" ref="LT21:LT32" si="145">FE21*25.4</f>
        <v>0.74929999999999997</v>
      </c>
      <c r="LU21" s="517">
        <f t="shared" ref="LU21:LU32" si="146">FF21*25.4</f>
        <v>0.74929999999999997</v>
      </c>
      <c r="LV21" s="517">
        <f t="shared" ref="LV21:LV32" si="147">FG21*25.4</f>
        <v>0.76327</v>
      </c>
      <c r="LW21" s="517">
        <f t="shared" ref="LW21:LW32" si="148">FH21*25.4</f>
        <v>0.73151999999999995</v>
      </c>
      <c r="LX21" s="517">
        <f t="shared" ref="LX21:LX32" si="149">FI21*25.4</f>
        <v>0.75183999999999995</v>
      </c>
      <c r="LY21" s="517">
        <f t="shared" ref="LY21:LY32" si="150">FJ21*25.4</f>
        <v>0.75437999999999994</v>
      </c>
      <c r="LZ21" s="517">
        <f t="shared" ref="LZ21:LZ32" si="151">FK21*25.4</f>
        <v>0.74421999999999999</v>
      </c>
      <c r="MA21" s="517">
        <f t="shared" ref="MA21:MA32" si="152">FL21*25.4</f>
        <v>0.76707999999999998</v>
      </c>
      <c r="MB21" s="517">
        <f t="shared" ref="MB21:MB32" si="153">FM21*25.4</f>
        <v>0.76073000000000002</v>
      </c>
      <c r="MC21" s="517">
        <f t="shared" ref="MC21:MC32" si="154">FN21*25.4</f>
        <v>0.75437999999999994</v>
      </c>
      <c r="MD21" s="517">
        <f t="shared" ref="MD21:MD32" si="155">FO21*25.4</f>
        <v>0.75183999999999995</v>
      </c>
      <c r="ME21" s="517">
        <f t="shared" ref="ME21:ME32" si="156">FP21*25.4</f>
        <v>0.74675999999999998</v>
      </c>
      <c r="MF21" s="517">
        <f t="shared" ref="MF21:MF32" si="157">FQ21*25.4</f>
        <v>0.75564999999999993</v>
      </c>
      <c r="MG21" s="517">
        <f t="shared" ref="MG21:MG32" si="158">FR21*25.4</f>
        <v>0.69850000000000001</v>
      </c>
      <c r="MH21" s="517">
        <f t="shared" ref="MH21:MH32" si="159">FS21*25.4</f>
        <v>0.75819000000000003</v>
      </c>
      <c r="MI21" s="517">
        <f t="shared" ref="MI21:MI32" si="160">FT21*25.4</f>
        <v>0.75564999999999993</v>
      </c>
      <c r="MJ21" s="517">
        <f t="shared" ref="MJ21:MJ32" si="161">FU21*25.4</f>
        <v>0.76453999999999989</v>
      </c>
      <c r="MK21" s="517">
        <f t="shared" ref="MK21:MK32" si="162">FV21*25.4</f>
        <v>0.76707999999999998</v>
      </c>
      <c r="ML21" s="517">
        <f t="shared" ref="ML21:ML32" si="163">FW21*25.4</f>
        <v>0.75945999999999991</v>
      </c>
      <c r="MM21" s="517">
        <f t="shared" ref="MM21:MM32" si="164">FX21*25.4</f>
        <v>0.74168000000000001</v>
      </c>
      <c r="MN21" s="517">
        <f t="shared" ref="MN21:MN32" si="165">FY21*25.4</f>
        <v>0.75183999999999995</v>
      </c>
      <c r="MO21" s="517">
        <f t="shared" ref="MO21:MO32" si="166">FZ21*25.4</f>
        <v>0.74802999999999997</v>
      </c>
      <c r="MP21" s="522">
        <f t="shared" ref="MP21:MP32" si="167">GA21*25.4</f>
        <v>0.75819000000000003</v>
      </c>
    </row>
    <row r="22" spans="1:354">
      <c r="A22" s="1274" t="s">
        <v>140</v>
      </c>
      <c r="B22" s="1275"/>
      <c r="C22" s="343">
        <v>0.77</v>
      </c>
      <c r="D22" s="344">
        <v>0.77</v>
      </c>
      <c r="E22" s="344">
        <v>0.75</v>
      </c>
      <c r="F22" s="344">
        <v>0.77</v>
      </c>
      <c r="G22" s="344">
        <v>0.76500000000000001</v>
      </c>
      <c r="H22" s="344">
        <v>0.76500000000000001</v>
      </c>
      <c r="I22" s="344">
        <v>0.76</v>
      </c>
      <c r="J22" s="345">
        <v>0.77</v>
      </c>
      <c r="K22" s="345">
        <v>0.75</v>
      </c>
      <c r="L22" s="345">
        <v>0.76800000000000002</v>
      </c>
      <c r="M22" s="382">
        <v>0.03</v>
      </c>
      <c r="N22" s="382">
        <v>0.03</v>
      </c>
      <c r="O22" s="382">
        <v>0.03</v>
      </c>
      <c r="P22" s="382">
        <v>2.9700000000000001E-2</v>
      </c>
      <c r="Q22" s="382">
        <v>0.03</v>
      </c>
      <c r="R22" s="382">
        <v>0.03</v>
      </c>
      <c r="S22" s="382">
        <v>2.9749999999999999E-2</v>
      </c>
      <c r="T22" s="382">
        <v>3.0700000000000002E-2</v>
      </c>
      <c r="U22" s="382">
        <v>3.005E-2</v>
      </c>
      <c r="V22" s="382">
        <v>3.0200000000000001E-2</v>
      </c>
      <c r="W22" s="382">
        <v>2.99E-3</v>
      </c>
      <c r="X22" s="382">
        <v>3.0099999999999998E-2</v>
      </c>
      <c r="Y22" s="382">
        <v>2.8299999999999999E-2</v>
      </c>
      <c r="Z22" s="382">
        <v>2.9950000000000001E-2</v>
      </c>
      <c r="AA22" s="382">
        <v>2.9600000000000001E-2</v>
      </c>
      <c r="AB22" s="382">
        <v>3.0599999999999999E-2</v>
      </c>
      <c r="AC22" s="382">
        <v>3.0249999999999999E-2</v>
      </c>
      <c r="AD22" s="382">
        <v>0.03</v>
      </c>
      <c r="AE22" s="382">
        <v>2.9749999999999999E-2</v>
      </c>
      <c r="AF22" s="382">
        <v>0.3</v>
      </c>
      <c r="AG22" s="382">
        <v>2.98E-2</v>
      </c>
      <c r="AH22" s="382">
        <v>3.04E-2</v>
      </c>
      <c r="AI22" s="382">
        <v>3.0249999999999999E-2</v>
      </c>
      <c r="AJ22" s="382">
        <v>2.9899999999999999E-2</v>
      </c>
      <c r="AK22" s="382">
        <v>2.9749999999999999E-2</v>
      </c>
      <c r="AL22" s="382">
        <v>2.9700000000000001E-2</v>
      </c>
      <c r="AM22" s="382">
        <v>0.03</v>
      </c>
      <c r="AN22" s="382">
        <v>3.0099999999999998E-2</v>
      </c>
      <c r="AO22" s="382">
        <v>3.005E-2</v>
      </c>
      <c r="AP22" s="382">
        <v>2.9350000000000001E-2</v>
      </c>
      <c r="AQ22" s="382">
        <v>2.93E-2</v>
      </c>
      <c r="AR22" s="382">
        <v>2.9649999999999999E-2</v>
      </c>
      <c r="AS22" s="382">
        <v>2.9950000000000001E-2</v>
      </c>
      <c r="AT22" s="382">
        <v>2.9700000000000001E-2</v>
      </c>
      <c r="AU22" s="382">
        <v>2.9700000000000001E-2</v>
      </c>
      <c r="AV22" s="382">
        <v>2.9850000000000002E-2</v>
      </c>
      <c r="AW22" s="382">
        <v>2.98E-2</v>
      </c>
      <c r="AX22" s="382">
        <v>2.98E-2</v>
      </c>
      <c r="AY22" s="382">
        <v>2.945E-2</v>
      </c>
      <c r="AZ22" s="382">
        <v>2.93E-2</v>
      </c>
      <c r="BA22" s="382">
        <v>2.9899999999999999E-2</v>
      </c>
      <c r="BB22" s="382">
        <v>2.9600000000000001E-2</v>
      </c>
      <c r="BC22" s="382">
        <v>2.9899999999999999E-2</v>
      </c>
      <c r="BD22" s="382">
        <v>2.9399999999999999E-2</v>
      </c>
      <c r="BE22" s="382">
        <v>2.9700000000000001E-2</v>
      </c>
      <c r="BF22" s="382">
        <v>2.9899999999999999E-2</v>
      </c>
      <c r="BG22" s="382">
        <v>2.9899999999999999E-2</v>
      </c>
      <c r="BH22" s="382">
        <v>2.9399999999999999E-2</v>
      </c>
      <c r="BI22" s="382">
        <v>2.9749999999999999E-2</v>
      </c>
      <c r="BJ22" s="382">
        <v>2.98E-2</v>
      </c>
      <c r="BK22" s="382">
        <v>2.9499999999999998E-2</v>
      </c>
      <c r="BL22" s="382">
        <v>3.005E-2</v>
      </c>
      <c r="BM22" s="382">
        <v>2.9499999999999998E-2</v>
      </c>
      <c r="BN22" s="382">
        <v>2.9600000000000001E-2</v>
      </c>
      <c r="BO22" s="382">
        <v>3.005E-2</v>
      </c>
      <c r="BP22" s="382">
        <v>2.9700000000000001E-2</v>
      </c>
      <c r="BQ22" s="382">
        <v>2.9100000000000001E-2</v>
      </c>
      <c r="BR22" s="382">
        <v>0.03</v>
      </c>
      <c r="BS22" s="382">
        <v>2.9700000000000001E-2</v>
      </c>
      <c r="BT22" s="382">
        <v>2.98E-2</v>
      </c>
      <c r="BU22" s="382">
        <v>2.9250000000000002E-2</v>
      </c>
      <c r="BV22" s="382">
        <v>2.9649999999999999E-2</v>
      </c>
      <c r="BW22" s="382">
        <v>0.03</v>
      </c>
      <c r="BX22" s="382">
        <v>2.98E-2</v>
      </c>
      <c r="BY22" s="382">
        <v>3.015E-2</v>
      </c>
      <c r="BZ22" s="382">
        <v>2.9600000000000001E-2</v>
      </c>
      <c r="CA22" s="382">
        <v>2.9600000000000001E-2</v>
      </c>
      <c r="CB22" s="382">
        <v>2.9749999999999999E-2</v>
      </c>
      <c r="CC22" s="382">
        <v>2.9700000000000001E-2</v>
      </c>
      <c r="CD22" s="382">
        <v>2.9649999999999999E-2</v>
      </c>
      <c r="CE22" s="382">
        <v>2.9899999999999999E-2</v>
      </c>
      <c r="CF22" s="382">
        <v>2.98E-2</v>
      </c>
      <c r="CG22" s="382">
        <v>2.9700000000000001E-2</v>
      </c>
      <c r="CH22" s="382">
        <v>0.03</v>
      </c>
      <c r="CI22" s="382">
        <v>2.9850000000000002E-2</v>
      </c>
      <c r="CJ22" s="382">
        <v>2.9350000000000001E-2</v>
      </c>
      <c r="CK22" s="382">
        <v>2.93E-2</v>
      </c>
      <c r="CL22" s="382">
        <v>0.29899999999999999</v>
      </c>
      <c r="CM22" s="382">
        <v>2.9700000000000001E-2</v>
      </c>
      <c r="CN22" s="382">
        <v>2.9749999999999999E-2</v>
      </c>
      <c r="CO22" s="382">
        <v>3.005E-2</v>
      </c>
      <c r="CP22" s="382">
        <v>2.955E-2</v>
      </c>
      <c r="CQ22" s="382">
        <v>2.9499999999999998E-2</v>
      </c>
      <c r="CR22" s="382">
        <v>6.0299999999999999E-2</v>
      </c>
      <c r="CS22" s="382">
        <v>2.9649999999999999E-2</v>
      </c>
      <c r="CT22" s="382">
        <v>2.945E-2</v>
      </c>
      <c r="CU22" s="382">
        <v>2.9700000000000001E-2</v>
      </c>
      <c r="CV22" s="382">
        <v>2.93E-2</v>
      </c>
      <c r="CW22" s="382">
        <v>2.98E-2</v>
      </c>
      <c r="CX22" s="382">
        <v>2.98E-2</v>
      </c>
      <c r="CY22" s="382">
        <v>2.9850000000000002E-2</v>
      </c>
      <c r="CZ22" s="382">
        <v>3.015E-2</v>
      </c>
      <c r="DA22" s="382">
        <v>2.9399999999999999E-2</v>
      </c>
      <c r="DB22" s="382">
        <v>2.9350000000000001E-2</v>
      </c>
      <c r="DC22" s="382">
        <v>2.9499999999999998E-2</v>
      </c>
      <c r="DD22" s="382">
        <v>2.9850000000000002E-2</v>
      </c>
      <c r="DE22" s="382">
        <v>2.9749999999999999E-2</v>
      </c>
      <c r="DF22" s="382">
        <v>2.9899999999999999E-2</v>
      </c>
      <c r="DG22" s="382">
        <v>2.9700000000000001E-2</v>
      </c>
      <c r="DH22" s="382">
        <v>0.03</v>
      </c>
      <c r="DI22" s="382">
        <v>2.955E-2</v>
      </c>
      <c r="DJ22" s="382">
        <v>2.895E-2</v>
      </c>
      <c r="DK22" s="382">
        <v>0.03</v>
      </c>
      <c r="DL22" s="382">
        <v>2.9749999999999999E-2</v>
      </c>
      <c r="DM22" s="382">
        <v>2.92E-2</v>
      </c>
      <c r="DN22" s="382">
        <v>2.9899999999999999E-2</v>
      </c>
      <c r="DO22" s="382">
        <v>2.9899999999999999E-2</v>
      </c>
      <c r="DP22" s="382">
        <v>3.0099999999999998E-2</v>
      </c>
      <c r="DQ22" s="382">
        <v>0.03</v>
      </c>
      <c r="DR22" s="382">
        <v>3.0200000000000001E-2</v>
      </c>
      <c r="DS22" s="382">
        <v>2.9850000000000002E-2</v>
      </c>
      <c r="DT22" s="382">
        <v>2.9749999999999999E-2</v>
      </c>
      <c r="DU22" s="382">
        <v>3.0099999999999998E-2</v>
      </c>
      <c r="DV22" s="382">
        <v>2.9649999999999999E-2</v>
      </c>
      <c r="DW22" s="382">
        <v>2.98E-2</v>
      </c>
      <c r="DX22" s="382">
        <v>2.9350000000000001E-2</v>
      </c>
      <c r="DY22" s="382">
        <v>2.9649999999999999E-2</v>
      </c>
      <c r="DZ22" s="382">
        <v>2.98E-2</v>
      </c>
      <c r="EA22" s="382">
        <v>3.0099999999999998E-2</v>
      </c>
      <c r="EB22" s="382">
        <v>0.03</v>
      </c>
      <c r="EC22" s="382">
        <v>2.9700000000000001E-2</v>
      </c>
      <c r="ED22" s="382">
        <v>3.0200000000000001E-2</v>
      </c>
      <c r="EE22" s="382">
        <v>2.9250000000000002E-2</v>
      </c>
      <c r="EF22" s="382">
        <v>2.9499999999999998E-2</v>
      </c>
      <c r="EG22" s="382">
        <v>2.9899999999999999E-2</v>
      </c>
      <c r="EH22" s="382">
        <v>2.9600000000000001E-2</v>
      </c>
      <c r="EI22" s="382">
        <v>2.945E-2</v>
      </c>
      <c r="EJ22" s="382">
        <v>2.9850000000000002E-2</v>
      </c>
      <c r="EK22" s="382">
        <v>0.29699999999999999</v>
      </c>
      <c r="EL22" s="382">
        <v>2.9350000000000001E-2</v>
      </c>
      <c r="EM22" s="382">
        <v>2.9000000000000001E-2</v>
      </c>
      <c r="EN22" s="382">
        <v>2.9899999999999999E-2</v>
      </c>
      <c r="EO22" s="382">
        <v>2.98E-2</v>
      </c>
      <c r="EP22" s="382">
        <v>0.03</v>
      </c>
      <c r="EQ22" s="382">
        <v>2.9649999999999999E-2</v>
      </c>
      <c r="ER22" s="382">
        <v>2.9749999999999999E-2</v>
      </c>
      <c r="ES22" s="382">
        <v>0.03</v>
      </c>
      <c r="ET22" s="382">
        <v>2.9350000000000001E-2</v>
      </c>
      <c r="EU22" s="382">
        <v>2.92E-2</v>
      </c>
      <c r="EV22" s="382">
        <v>2.9899999999999999E-2</v>
      </c>
      <c r="EW22" s="382">
        <v>2.98E-2</v>
      </c>
      <c r="EX22" s="382">
        <v>2.955E-2</v>
      </c>
      <c r="EY22" s="382">
        <v>2.9850000000000002E-2</v>
      </c>
      <c r="EZ22" s="382">
        <v>2.98E-2</v>
      </c>
      <c r="FA22" s="382">
        <v>2.9649999999999999E-2</v>
      </c>
      <c r="FB22" s="382">
        <v>2.9700000000000001E-2</v>
      </c>
      <c r="FC22" s="382">
        <v>2.9850000000000002E-2</v>
      </c>
      <c r="FD22" s="382">
        <v>3.005E-2</v>
      </c>
      <c r="FE22" s="382">
        <v>2.9399999999999999E-2</v>
      </c>
      <c r="FF22" s="382">
        <v>2.93E-2</v>
      </c>
      <c r="FG22" s="382">
        <v>2.9950000000000001E-2</v>
      </c>
      <c r="FH22" s="382">
        <v>2.9250000000000002E-2</v>
      </c>
      <c r="FI22" s="382">
        <v>2.9499999999999998E-2</v>
      </c>
      <c r="FJ22" s="382">
        <v>2.9749999999999999E-2</v>
      </c>
      <c r="FK22" s="382">
        <v>2.9399999999999999E-2</v>
      </c>
      <c r="FL22" s="382">
        <v>3.0099999999999998E-2</v>
      </c>
      <c r="FM22" s="382">
        <v>2.9899999999999999E-2</v>
      </c>
      <c r="FN22" s="382">
        <v>2.9700000000000001E-2</v>
      </c>
      <c r="FO22" s="382">
        <v>2.9649999999999999E-2</v>
      </c>
      <c r="FP22" s="382">
        <v>2.9049999999999999E-2</v>
      </c>
      <c r="FQ22" s="382">
        <v>2.9649999999999999E-2</v>
      </c>
      <c r="FR22" s="382">
        <v>2.8250000000000001E-2</v>
      </c>
      <c r="FS22" s="382">
        <v>3.005E-2</v>
      </c>
      <c r="FT22" s="382">
        <v>2.988E-2</v>
      </c>
      <c r="FU22" s="382">
        <v>3.005E-2</v>
      </c>
      <c r="FV22" s="382">
        <v>3.0349999999999999E-2</v>
      </c>
      <c r="FW22" s="382">
        <v>2.955E-2</v>
      </c>
      <c r="FX22" s="382">
        <v>2.9399999999999999E-2</v>
      </c>
      <c r="FY22" s="382">
        <v>2.9899999999999999E-2</v>
      </c>
      <c r="FZ22" s="382">
        <v>2.9749999999999999E-2</v>
      </c>
      <c r="GA22" s="506">
        <v>2.98E-2</v>
      </c>
      <c r="GB22" s="517">
        <f t="shared" si="6"/>
        <v>0.7619999999999999</v>
      </c>
      <c r="GC22" s="517">
        <f t="shared" si="7"/>
        <v>0.7619999999999999</v>
      </c>
      <c r="GD22" s="517">
        <f t="shared" si="10"/>
        <v>0.7619999999999999</v>
      </c>
      <c r="GE22" s="517">
        <f t="shared" si="11"/>
        <v>0.75437999999999994</v>
      </c>
      <c r="GF22" s="517">
        <f t="shared" si="12"/>
        <v>0.7619999999999999</v>
      </c>
      <c r="GG22" s="517">
        <f t="shared" si="13"/>
        <v>0.7619999999999999</v>
      </c>
      <c r="GH22" s="517">
        <f t="shared" si="14"/>
        <v>0.75564999999999993</v>
      </c>
      <c r="GI22" s="517">
        <f t="shared" si="15"/>
        <v>0.77978000000000003</v>
      </c>
      <c r="GJ22" s="517">
        <f t="shared" si="16"/>
        <v>0.76327</v>
      </c>
      <c r="GK22" s="517">
        <f t="shared" si="17"/>
        <v>0.76707999999999998</v>
      </c>
      <c r="GL22" s="517">
        <f t="shared" si="18"/>
        <v>7.5946E-2</v>
      </c>
      <c r="GM22" s="517">
        <f t="shared" si="19"/>
        <v>0.76453999999999989</v>
      </c>
      <c r="GN22" s="517">
        <f t="shared" si="20"/>
        <v>0.7188199999999999</v>
      </c>
      <c r="GO22" s="517">
        <f t="shared" si="21"/>
        <v>0.76073000000000002</v>
      </c>
      <c r="GP22" s="517">
        <f t="shared" si="22"/>
        <v>0.75183999999999995</v>
      </c>
      <c r="GQ22" s="517">
        <f t="shared" si="23"/>
        <v>0.77723999999999993</v>
      </c>
      <c r="GR22" s="517">
        <f t="shared" si="24"/>
        <v>0.76834999999999998</v>
      </c>
      <c r="GS22" s="517">
        <f t="shared" si="25"/>
        <v>0.7619999999999999</v>
      </c>
      <c r="GT22" s="517">
        <f t="shared" si="26"/>
        <v>0.75564999999999993</v>
      </c>
      <c r="GU22" s="517">
        <f t="shared" si="27"/>
        <v>7.6199999999999992</v>
      </c>
      <c r="GV22" s="517">
        <f t="shared" si="28"/>
        <v>0.75691999999999993</v>
      </c>
      <c r="GW22" s="517">
        <f t="shared" si="29"/>
        <v>0.77215999999999996</v>
      </c>
      <c r="GX22" s="517">
        <f t="shared" si="30"/>
        <v>0.76834999999999998</v>
      </c>
      <c r="GY22" s="517">
        <f t="shared" si="31"/>
        <v>0.75945999999999991</v>
      </c>
      <c r="GZ22" s="517">
        <f t="shared" si="32"/>
        <v>0.75564999999999993</v>
      </c>
      <c r="HA22" s="517">
        <f t="shared" si="33"/>
        <v>0.75437999999999994</v>
      </c>
      <c r="HB22" s="517">
        <f t="shared" si="34"/>
        <v>0.7619999999999999</v>
      </c>
      <c r="HC22" s="517">
        <f t="shared" si="35"/>
        <v>0.76453999999999989</v>
      </c>
      <c r="HD22" s="517">
        <f t="shared" si="36"/>
        <v>0.76327</v>
      </c>
      <c r="HE22" s="517">
        <f t="shared" si="37"/>
        <v>0.74548999999999999</v>
      </c>
      <c r="HF22" s="517">
        <f t="shared" si="38"/>
        <v>0.74421999999999999</v>
      </c>
      <c r="HG22" s="517">
        <f t="shared" si="39"/>
        <v>0.75310999999999995</v>
      </c>
      <c r="HH22" s="517">
        <f t="shared" si="40"/>
        <v>0.76073000000000002</v>
      </c>
      <c r="HI22" s="517">
        <f t="shared" si="41"/>
        <v>0.75437999999999994</v>
      </c>
      <c r="HJ22" s="517">
        <f t="shared" si="42"/>
        <v>0.75437999999999994</v>
      </c>
      <c r="HK22" s="517">
        <f t="shared" si="43"/>
        <v>0.75819000000000003</v>
      </c>
      <c r="HL22" s="517">
        <f t="shared" si="44"/>
        <v>0.75691999999999993</v>
      </c>
      <c r="HM22" s="517">
        <f t="shared" si="45"/>
        <v>0.75691999999999993</v>
      </c>
      <c r="HN22" s="517">
        <f t="shared" si="46"/>
        <v>0.74802999999999997</v>
      </c>
      <c r="HO22" s="517">
        <f t="shared" si="47"/>
        <v>0.74421999999999999</v>
      </c>
      <c r="HP22" s="517">
        <f t="shared" si="48"/>
        <v>0.75945999999999991</v>
      </c>
      <c r="HQ22" s="517">
        <f t="shared" si="49"/>
        <v>0.75183999999999995</v>
      </c>
      <c r="HR22" s="517">
        <f t="shared" si="50"/>
        <v>0.75945999999999991</v>
      </c>
      <c r="HS22" s="517">
        <f t="shared" si="51"/>
        <v>0.74675999999999998</v>
      </c>
      <c r="HT22" s="517">
        <f t="shared" si="52"/>
        <v>0.75437999999999994</v>
      </c>
      <c r="HU22" s="517">
        <f t="shared" si="53"/>
        <v>0.75945999999999991</v>
      </c>
      <c r="HV22" s="517">
        <f t="shared" si="54"/>
        <v>0.75945999999999991</v>
      </c>
      <c r="HW22" s="517">
        <f t="shared" si="55"/>
        <v>0.74675999999999998</v>
      </c>
      <c r="HX22" s="517">
        <f t="shared" si="56"/>
        <v>0.75564999999999993</v>
      </c>
      <c r="HY22" s="517">
        <f t="shared" si="57"/>
        <v>0.75691999999999993</v>
      </c>
      <c r="HZ22" s="517">
        <f t="shared" si="58"/>
        <v>0.74929999999999997</v>
      </c>
      <c r="IA22" s="517">
        <f t="shared" si="59"/>
        <v>0.76327</v>
      </c>
      <c r="IB22" s="517">
        <f t="shared" si="60"/>
        <v>0.74929999999999997</v>
      </c>
      <c r="IC22" s="517">
        <f t="shared" si="61"/>
        <v>0.75183999999999995</v>
      </c>
      <c r="ID22" s="517">
        <f t="shared" si="62"/>
        <v>0.76327</v>
      </c>
      <c r="IE22" s="517">
        <f t="shared" si="63"/>
        <v>0.75437999999999994</v>
      </c>
      <c r="IF22" s="517">
        <f t="shared" si="64"/>
        <v>0.73914000000000002</v>
      </c>
      <c r="IG22" s="517">
        <f t="shared" si="65"/>
        <v>0.7619999999999999</v>
      </c>
      <c r="IH22" s="517">
        <f t="shared" si="66"/>
        <v>0.75437999999999994</v>
      </c>
      <c r="II22" s="517">
        <f t="shared" si="67"/>
        <v>0.75691999999999993</v>
      </c>
      <c r="IJ22" s="517">
        <f t="shared" si="68"/>
        <v>0.74295</v>
      </c>
      <c r="IK22" s="517">
        <f t="shared" si="69"/>
        <v>0.75310999999999995</v>
      </c>
      <c r="IL22" s="517">
        <f t="shared" si="70"/>
        <v>0.7619999999999999</v>
      </c>
      <c r="IM22" s="517">
        <f t="shared" si="71"/>
        <v>0.75691999999999993</v>
      </c>
      <c r="IN22" s="517">
        <f t="shared" si="72"/>
        <v>0.76580999999999999</v>
      </c>
      <c r="IO22" s="517">
        <f t="shared" si="8"/>
        <v>0.75183999999999995</v>
      </c>
      <c r="IP22" s="517">
        <f t="shared" si="73"/>
        <v>0.75183999999999995</v>
      </c>
      <c r="IQ22" s="517">
        <f t="shared" si="74"/>
        <v>0.75564999999999993</v>
      </c>
      <c r="IR22" s="517">
        <f t="shared" si="75"/>
        <v>0.75437999999999994</v>
      </c>
      <c r="IS22" s="517">
        <f t="shared" si="76"/>
        <v>0.75310999999999995</v>
      </c>
      <c r="IT22" s="517">
        <f t="shared" si="77"/>
        <v>0.75945999999999991</v>
      </c>
      <c r="IU22" s="517">
        <f t="shared" si="78"/>
        <v>0.75691999999999993</v>
      </c>
      <c r="IV22" s="517">
        <f t="shared" si="79"/>
        <v>0.75437999999999994</v>
      </c>
      <c r="IW22" s="517">
        <f t="shared" si="80"/>
        <v>0.7619999999999999</v>
      </c>
      <c r="IX22" s="517">
        <f t="shared" si="81"/>
        <v>0.75819000000000003</v>
      </c>
      <c r="IY22" s="517">
        <f t="shared" si="82"/>
        <v>0.74548999999999999</v>
      </c>
      <c r="IZ22" s="517">
        <f t="shared" si="83"/>
        <v>0.74421999999999999</v>
      </c>
      <c r="JA22" s="517">
        <f t="shared" si="84"/>
        <v>7.5945999999999989</v>
      </c>
      <c r="JB22" s="517">
        <f t="shared" si="85"/>
        <v>0.75437999999999994</v>
      </c>
      <c r="JC22" s="517">
        <f t="shared" si="86"/>
        <v>0.75564999999999993</v>
      </c>
      <c r="JD22" s="517">
        <f t="shared" si="87"/>
        <v>0.76327</v>
      </c>
      <c r="JE22" s="517">
        <f t="shared" si="88"/>
        <v>0.75056999999999996</v>
      </c>
      <c r="JF22" s="517">
        <f t="shared" si="89"/>
        <v>0.74929999999999997</v>
      </c>
      <c r="JG22" s="517">
        <f t="shared" si="90"/>
        <v>1.53162</v>
      </c>
      <c r="JH22" s="517">
        <f t="shared" si="91"/>
        <v>0.75310999999999995</v>
      </c>
      <c r="JI22" s="517">
        <f t="shared" si="92"/>
        <v>0.74802999999999997</v>
      </c>
      <c r="JJ22" s="517">
        <f t="shared" si="93"/>
        <v>0.75437999999999994</v>
      </c>
      <c r="JK22" s="517">
        <f t="shared" si="94"/>
        <v>0.74421999999999999</v>
      </c>
      <c r="JL22" s="517">
        <f t="shared" si="95"/>
        <v>0.75691999999999993</v>
      </c>
      <c r="JM22" s="517">
        <f t="shared" si="96"/>
        <v>0.75691999999999993</v>
      </c>
      <c r="JN22" s="517">
        <f t="shared" si="97"/>
        <v>0.75819000000000003</v>
      </c>
      <c r="JO22" s="517">
        <f t="shared" si="98"/>
        <v>0.76580999999999999</v>
      </c>
      <c r="JP22" s="517">
        <f t="shared" si="99"/>
        <v>0.74675999999999998</v>
      </c>
      <c r="JQ22" s="517">
        <f t="shared" si="100"/>
        <v>0.74548999999999999</v>
      </c>
      <c r="JR22" s="517">
        <f t="shared" si="101"/>
        <v>0.74929999999999997</v>
      </c>
      <c r="JS22" s="517">
        <f t="shared" si="102"/>
        <v>0.75819000000000003</v>
      </c>
      <c r="JT22" s="517">
        <f t="shared" si="103"/>
        <v>0.75564999999999993</v>
      </c>
      <c r="JU22" s="517">
        <f t="shared" si="104"/>
        <v>0.75945999999999991</v>
      </c>
      <c r="JV22" s="517">
        <f t="shared" si="105"/>
        <v>0.75437999999999994</v>
      </c>
      <c r="JW22" s="517">
        <f t="shared" si="106"/>
        <v>0.7619999999999999</v>
      </c>
      <c r="JX22" s="517">
        <f t="shared" si="107"/>
        <v>0.75056999999999996</v>
      </c>
      <c r="JY22" s="517">
        <f t="shared" si="108"/>
        <v>0.73532999999999993</v>
      </c>
      <c r="JZ22" s="517">
        <f t="shared" si="109"/>
        <v>0.7619999999999999</v>
      </c>
      <c r="KA22" s="517">
        <f t="shared" si="110"/>
        <v>0.75564999999999993</v>
      </c>
      <c r="KB22" s="517">
        <f t="shared" si="111"/>
        <v>0.74168000000000001</v>
      </c>
      <c r="KC22" s="517">
        <f t="shared" si="112"/>
        <v>0.75945999999999991</v>
      </c>
      <c r="KD22" s="517">
        <f t="shared" si="113"/>
        <v>0.75945999999999991</v>
      </c>
      <c r="KE22" s="517">
        <f t="shared" si="114"/>
        <v>0.76453999999999989</v>
      </c>
      <c r="KF22" s="517">
        <f t="shared" si="115"/>
        <v>0.7619999999999999</v>
      </c>
      <c r="KG22" s="517">
        <f t="shared" si="116"/>
        <v>0.76707999999999998</v>
      </c>
      <c r="KH22" s="517">
        <f t="shared" si="117"/>
        <v>0.75819000000000003</v>
      </c>
      <c r="KI22" s="517">
        <f t="shared" si="118"/>
        <v>0.75564999999999993</v>
      </c>
      <c r="KJ22" s="517">
        <f t="shared" si="119"/>
        <v>0.76453999999999989</v>
      </c>
      <c r="KK22" s="517">
        <f t="shared" si="120"/>
        <v>0.75310999999999995</v>
      </c>
      <c r="KL22" s="517">
        <f t="shared" si="121"/>
        <v>0.75691999999999993</v>
      </c>
      <c r="KM22" s="517">
        <f t="shared" si="122"/>
        <v>0.74548999999999999</v>
      </c>
      <c r="KN22" s="517">
        <f t="shared" si="123"/>
        <v>0.75310999999999995</v>
      </c>
      <c r="KO22" s="517">
        <f t="shared" si="124"/>
        <v>0.75691999999999993</v>
      </c>
      <c r="KP22" s="517">
        <f t="shared" si="125"/>
        <v>0.76453999999999989</v>
      </c>
      <c r="KQ22" s="517">
        <f t="shared" si="126"/>
        <v>0.7619999999999999</v>
      </c>
      <c r="KR22" s="517">
        <f t="shared" si="127"/>
        <v>0.75437999999999994</v>
      </c>
      <c r="KS22" s="517">
        <f t="shared" si="128"/>
        <v>0.76707999999999998</v>
      </c>
      <c r="KT22" s="517">
        <f t="shared" si="129"/>
        <v>0.74295</v>
      </c>
      <c r="KU22" s="517">
        <f t="shared" si="130"/>
        <v>0.74929999999999997</v>
      </c>
      <c r="KV22" s="517">
        <f t="shared" si="131"/>
        <v>0.75945999999999991</v>
      </c>
      <c r="KW22" s="517">
        <f t="shared" si="132"/>
        <v>0.75183999999999995</v>
      </c>
      <c r="KX22" s="517">
        <f t="shared" si="133"/>
        <v>0.74802999999999997</v>
      </c>
      <c r="KY22" s="517">
        <f t="shared" si="134"/>
        <v>0.75819000000000003</v>
      </c>
      <c r="KZ22" s="517">
        <f t="shared" si="135"/>
        <v>7.5437999999999992</v>
      </c>
      <c r="LA22" s="517">
        <f t="shared" si="9"/>
        <v>0.74548999999999999</v>
      </c>
      <c r="LB22" s="517">
        <f t="shared" ref="LB22:LB32" si="168">EM22*25.4</f>
        <v>0.73660000000000003</v>
      </c>
      <c r="LC22" s="517">
        <f t="shared" ref="LC22:LC32" si="169">EN22*25.4</f>
        <v>0.75945999999999991</v>
      </c>
      <c r="LD22" s="517">
        <f t="shared" ref="LD22:LD32" si="170">EO22*25.4</f>
        <v>0.75691999999999993</v>
      </c>
      <c r="LE22" s="517">
        <f t="shared" ref="LE22:LE32" si="171">EP22*25.4</f>
        <v>0.7619999999999999</v>
      </c>
      <c r="LF22" s="517">
        <f t="shared" ref="LF22:LF32" si="172">EQ22*25.4</f>
        <v>0.75310999999999995</v>
      </c>
      <c r="LG22" s="517">
        <f t="shared" ref="LG22:LG32" si="173">ER22*25.4</f>
        <v>0.75564999999999993</v>
      </c>
      <c r="LH22" s="517">
        <f t="shared" ref="LH22:LH32" si="174">ES22*25.4</f>
        <v>0.7619999999999999</v>
      </c>
      <c r="LI22" s="517">
        <f t="shared" ref="LI22:LI32" si="175">ET22*25.4</f>
        <v>0.74548999999999999</v>
      </c>
      <c r="LJ22" s="517">
        <f t="shared" ref="LJ22:LJ32" si="176">EU22*25.4</f>
        <v>0.74168000000000001</v>
      </c>
      <c r="LK22" s="517">
        <f t="shared" si="136"/>
        <v>0.75945999999999991</v>
      </c>
      <c r="LL22" s="517">
        <f t="shared" si="137"/>
        <v>0.75691999999999993</v>
      </c>
      <c r="LM22" s="517">
        <f t="shared" si="138"/>
        <v>0.75056999999999996</v>
      </c>
      <c r="LN22" s="517">
        <f t="shared" si="139"/>
        <v>0.75819000000000003</v>
      </c>
      <c r="LO22" s="517">
        <f t="shared" si="140"/>
        <v>0.75691999999999993</v>
      </c>
      <c r="LP22" s="517">
        <f t="shared" si="141"/>
        <v>0.75310999999999995</v>
      </c>
      <c r="LQ22" s="517">
        <f t="shared" si="142"/>
        <v>0.75437999999999994</v>
      </c>
      <c r="LR22" s="517">
        <f t="shared" si="143"/>
        <v>0.75819000000000003</v>
      </c>
      <c r="LS22" s="517">
        <f t="shared" si="144"/>
        <v>0.76327</v>
      </c>
      <c r="LT22" s="517">
        <f t="shared" si="145"/>
        <v>0.74675999999999998</v>
      </c>
      <c r="LU22" s="517">
        <f t="shared" si="146"/>
        <v>0.74421999999999999</v>
      </c>
      <c r="LV22" s="517">
        <f t="shared" si="147"/>
        <v>0.76073000000000002</v>
      </c>
      <c r="LW22" s="517">
        <f t="shared" si="148"/>
        <v>0.74295</v>
      </c>
      <c r="LX22" s="517">
        <f t="shared" si="149"/>
        <v>0.74929999999999997</v>
      </c>
      <c r="LY22" s="517">
        <f t="shared" si="150"/>
        <v>0.75564999999999993</v>
      </c>
      <c r="LZ22" s="517">
        <f t="shared" si="151"/>
        <v>0.74675999999999998</v>
      </c>
      <c r="MA22" s="517">
        <f t="shared" si="152"/>
        <v>0.76453999999999989</v>
      </c>
      <c r="MB22" s="517">
        <f t="shared" si="153"/>
        <v>0.75945999999999991</v>
      </c>
      <c r="MC22" s="517">
        <f t="shared" si="154"/>
        <v>0.75437999999999994</v>
      </c>
      <c r="MD22" s="517">
        <f t="shared" si="155"/>
        <v>0.75310999999999995</v>
      </c>
      <c r="ME22" s="517">
        <f t="shared" si="156"/>
        <v>0.73786999999999991</v>
      </c>
      <c r="MF22" s="517">
        <f t="shared" si="157"/>
        <v>0.75310999999999995</v>
      </c>
      <c r="MG22" s="517">
        <f t="shared" si="158"/>
        <v>0.71755000000000002</v>
      </c>
      <c r="MH22" s="517">
        <f t="shared" si="159"/>
        <v>0.76327</v>
      </c>
      <c r="MI22" s="517">
        <f t="shared" si="160"/>
        <v>0.75895199999999996</v>
      </c>
      <c r="MJ22" s="517">
        <f t="shared" si="161"/>
        <v>0.76327</v>
      </c>
      <c r="MK22" s="517">
        <f t="shared" si="162"/>
        <v>0.77088999999999996</v>
      </c>
      <c r="ML22" s="517">
        <f t="shared" si="163"/>
        <v>0.75056999999999996</v>
      </c>
      <c r="MM22" s="517">
        <f t="shared" si="164"/>
        <v>0.74675999999999998</v>
      </c>
      <c r="MN22" s="517">
        <f t="shared" si="165"/>
        <v>0.75945999999999991</v>
      </c>
      <c r="MO22" s="517">
        <f t="shared" si="166"/>
        <v>0.75564999999999993</v>
      </c>
      <c r="MP22" s="522">
        <f t="shared" si="167"/>
        <v>0.75691999999999993</v>
      </c>
    </row>
    <row r="23" spans="1:354">
      <c r="A23" s="1276" t="s">
        <v>644</v>
      </c>
      <c r="B23" s="1272"/>
      <c r="C23" s="298"/>
      <c r="D23" s="276"/>
      <c r="E23" s="276"/>
      <c r="F23" s="276"/>
      <c r="G23" s="276"/>
      <c r="H23" s="276"/>
      <c r="I23" s="276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282"/>
      <c r="CE23" s="282"/>
      <c r="CF23" s="282"/>
      <c r="CG23" s="282"/>
      <c r="CH23" s="282"/>
      <c r="CI23" s="282"/>
      <c r="CJ23" s="282"/>
      <c r="CK23" s="282"/>
      <c r="CL23" s="282"/>
      <c r="CM23" s="282"/>
      <c r="CN23" s="282"/>
      <c r="CO23" s="282"/>
      <c r="CP23" s="282"/>
      <c r="CQ23" s="282"/>
      <c r="CR23" s="282"/>
      <c r="CS23" s="282"/>
      <c r="CT23" s="282"/>
      <c r="CU23" s="282"/>
      <c r="CV23" s="282"/>
      <c r="CW23" s="282"/>
      <c r="CX23" s="282"/>
      <c r="CY23" s="282"/>
      <c r="CZ23" s="282"/>
      <c r="DA23" s="282"/>
      <c r="DB23" s="282"/>
      <c r="DC23" s="282"/>
      <c r="DD23" s="282"/>
      <c r="DE23" s="282"/>
      <c r="DF23" s="282"/>
      <c r="DG23" s="282"/>
      <c r="DH23" s="282"/>
      <c r="DI23" s="282"/>
      <c r="DJ23" s="282"/>
      <c r="DK23" s="282"/>
      <c r="DL23" s="282"/>
      <c r="DM23" s="282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282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82"/>
      <c r="EO23" s="282"/>
      <c r="EP23" s="282"/>
      <c r="EQ23" s="282"/>
      <c r="ER23" s="282"/>
      <c r="ES23" s="282"/>
      <c r="ET23" s="282"/>
      <c r="EU23" s="282"/>
      <c r="EV23" s="282"/>
      <c r="EW23" s="282"/>
      <c r="EX23" s="282"/>
      <c r="EY23" s="282"/>
      <c r="EZ23" s="282"/>
      <c r="FA23" s="282"/>
      <c r="FB23" s="282"/>
      <c r="FC23" s="282"/>
      <c r="FD23" s="282"/>
      <c r="FE23" s="282"/>
      <c r="FF23" s="282"/>
      <c r="FG23" s="282"/>
      <c r="FH23" s="282"/>
      <c r="FI23" s="282"/>
      <c r="FJ23" s="282"/>
      <c r="FK23" s="282"/>
      <c r="FL23" s="282"/>
      <c r="FM23" s="282"/>
      <c r="FN23" s="282"/>
      <c r="FO23" s="282"/>
      <c r="FP23" s="282"/>
      <c r="FQ23" s="282"/>
      <c r="FR23" s="282"/>
      <c r="FS23" s="282"/>
      <c r="FT23" s="282"/>
      <c r="FU23" s="282"/>
      <c r="FV23" s="282"/>
      <c r="FW23" s="282"/>
      <c r="FX23" s="282"/>
      <c r="FY23" s="282"/>
      <c r="FZ23" s="282"/>
      <c r="GA23" s="507"/>
      <c r="GB23" s="517">
        <f t="shared" si="6"/>
        <v>0</v>
      </c>
      <c r="GC23" s="517">
        <f t="shared" si="7"/>
        <v>0</v>
      </c>
      <c r="GD23" s="517">
        <f t="shared" si="10"/>
        <v>0</v>
      </c>
      <c r="GE23" s="517">
        <f t="shared" si="11"/>
        <v>0</v>
      </c>
      <c r="GF23" s="517">
        <f t="shared" si="12"/>
        <v>0</v>
      </c>
      <c r="GG23" s="517">
        <f t="shared" si="13"/>
        <v>0</v>
      </c>
      <c r="GH23" s="517">
        <f t="shared" si="14"/>
        <v>0</v>
      </c>
      <c r="GI23" s="517">
        <f t="shared" si="15"/>
        <v>0</v>
      </c>
      <c r="GJ23" s="517">
        <f t="shared" si="16"/>
        <v>0</v>
      </c>
      <c r="GK23" s="517">
        <f t="shared" si="17"/>
        <v>0</v>
      </c>
      <c r="GL23" s="517">
        <f t="shared" si="18"/>
        <v>0</v>
      </c>
      <c r="GM23" s="517">
        <f t="shared" si="19"/>
        <v>0</v>
      </c>
      <c r="GN23" s="517">
        <f t="shared" si="20"/>
        <v>0</v>
      </c>
      <c r="GO23" s="517">
        <f t="shared" si="21"/>
        <v>0</v>
      </c>
      <c r="GP23" s="517">
        <f t="shared" si="22"/>
        <v>0</v>
      </c>
      <c r="GQ23" s="517">
        <f t="shared" si="23"/>
        <v>0</v>
      </c>
      <c r="GR23" s="517">
        <f t="shared" si="24"/>
        <v>0</v>
      </c>
      <c r="GS23" s="517">
        <f t="shared" si="25"/>
        <v>0</v>
      </c>
      <c r="GT23" s="517">
        <f t="shared" si="26"/>
        <v>0</v>
      </c>
      <c r="GU23" s="517">
        <f t="shared" si="27"/>
        <v>0</v>
      </c>
      <c r="GV23" s="517">
        <f t="shared" si="28"/>
        <v>0</v>
      </c>
      <c r="GW23" s="517">
        <f t="shared" si="29"/>
        <v>0</v>
      </c>
      <c r="GX23" s="517">
        <f t="shared" si="30"/>
        <v>0</v>
      </c>
      <c r="GY23" s="517">
        <f t="shared" si="31"/>
        <v>0</v>
      </c>
      <c r="GZ23" s="517">
        <f t="shared" si="32"/>
        <v>0</v>
      </c>
      <c r="HA23" s="517">
        <f t="shared" si="33"/>
        <v>0</v>
      </c>
      <c r="HB23" s="517">
        <f t="shared" si="34"/>
        <v>0</v>
      </c>
      <c r="HC23" s="517">
        <f t="shared" si="35"/>
        <v>0</v>
      </c>
      <c r="HD23" s="517">
        <f t="shared" si="36"/>
        <v>0</v>
      </c>
      <c r="HE23" s="517">
        <f t="shared" si="37"/>
        <v>0</v>
      </c>
      <c r="HF23" s="517">
        <f t="shared" si="38"/>
        <v>0</v>
      </c>
      <c r="HG23" s="517">
        <f t="shared" si="39"/>
        <v>0</v>
      </c>
      <c r="HH23" s="517">
        <f t="shared" si="40"/>
        <v>0</v>
      </c>
      <c r="HI23" s="517">
        <f t="shared" si="41"/>
        <v>0</v>
      </c>
      <c r="HJ23" s="517">
        <f t="shared" si="42"/>
        <v>0</v>
      </c>
      <c r="HK23" s="517">
        <f t="shared" si="43"/>
        <v>0</v>
      </c>
      <c r="HL23" s="517">
        <f t="shared" si="44"/>
        <v>0</v>
      </c>
      <c r="HM23" s="517">
        <f t="shared" si="45"/>
        <v>0</v>
      </c>
      <c r="HN23" s="517">
        <f t="shared" si="46"/>
        <v>0</v>
      </c>
      <c r="HO23" s="517">
        <f t="shared" si="47"/>
        <v>0</v>
      </c>
      <c r="HP23" s="517">
        <f t="shared" si="48"/>
        <v>0</v>
      </c>
      <c r="HQ23" s="517">
        <f t="shared" si="49"/>
        <v>0</v>
      </c>
      <c r="HR23" s="517">
        <f t="shared" si="50"/>
        <v>0</v>
      </c>
      <c r="HS23" s="517">
        <f t="shared" si="51"/>
        <v>0</v>
      </c>
      <c r="HT23" s="517">
        <f t="shared" si="52"/>
        <v>0</v>
      </c>
      <c r="HU23" s="517">
        <f t="shared" si="53"/>
        <v>0</v>
      </c>
      <c r="HV23" s="517">
        <f t="shared" si="54"/>
        <v>0</v>
      </c>
      <c r="HW23" s="517">
        <f t="shared" si="55"/>
        <v>0</v>
      </c>
      <c r="HX23" s="517">
        <f t="shared" si="56"/>
        <v>0</v>
      </c>
      <c r="HY23" s="517">
        <f t="shared" si="57"/>
        <v>0</v>
      </c>
      <c r="HZ23" s="517">
        <f t="shared" si="58"/>
        <v>0</v>
      </c>
      <c r="IA23" s="517">
        <f t="shared" si="59"/>
        <v>0</v>
      </c>
      <c r="IB23" s="517">
        <f t="shared" si="60"/>
        <v>0</v>
      </c>
      <c r="IC23" s="517">
        <f t="shared" si="61"/>
        <v>0</v>
      </c>
      <c r="ID23" s="517">
        <f t="shared" si="62"/>
        <v>0</v>
      </c>
      <c r="IE23" s="517">
        <f t="shared" si="63"/>
        <v>0</v>
      </c>
      <c r="IF23" s="517">
        <f t="shared" si="64"/>
        <v>0</v>
      </c>
      <c r="IG23" s="517">
        <f t="shared" si="65"/>
        <v>0</v>
      </c>
      <c r="IH23" s="517">
        <f t="shared" si="66"/>
        <v>0</v>
      </c>
      <c r="II23" s="517">
        <f t="shared" si="67"/>
        <v>0</v>
      </c>
      <c r="IJ23" s="517">
        <f t="shared" si="68"/>
        <v>0</v>
      </c>
      <c r="IK23" s="517">
        <f t="shared" si="69"/>
        <v>0</v>
      </c>
      <c r="IL23" s="517">
        <f t="shared" si="70"/>
        <v>0</v>
      </c>
      <c r="IM23" s="517">
        <f t="shared" si="71"/>
        <v>0</v>
      </c>
      <c r="IN23" s="517">
        <f t="shared" si="72"/>
        <v>0</v>
      </c>
      <c r="IO23" s="517">
        <f t="shared" si="8"/>
        <v>0</v>
      </c>
      <c r="IP23" s="517">
        <f t="shared" si="73"/>
        <v>0</v>
      </c>
      <c r="IQ23" s="517">
        <f t="shared" si="74"/>
        <v>0</v>
      </c>
      <c r="IR23" s="517">
        <f t="shared" si="75"/>
        <v>0</v>
      </c>
      <c r="IS23" s="517">
        <f t="shared" si="76"/>
        <v>0</v>
      </c>
      <c r="IT23" s="517">
        <f t="shared" si="77"/>
        <v>0</v>
      </c>
      <c r="IU23" s="517">
        <f t="shared" si="78"/>
        <v>0</v>
      </c>
      <c r="IV23" s="517">
        <f t="shared" si="79"/>
        <v>0</v>
      </c>
      <c r="IW23" s="517">
        <f t="shared" si="80"/>
        <v>0</v>
      </c>
      <c r="IX23" s="517">
        <f t="shared" si="81"/>
        <v>0</v>
      </c>
      <c r="IY23" s="517">
        <f t="shared" si="82"/>
        <v>0</v>
      </c>
      <c r="IZ23" s="517">
        <f t="shared" si="83"/>
        <v>0</v>
      </c>
      <c r="JA23" s="517">
        <f t="shared" si="84"/>
        <v>0</v>
      </c>
      <c r="JB23" s="517">
        <f t="shared" si="85"/>
        <v>0</v>
      </c>
      <c r="JC23" s="517">
        <f t="shared" si="86"/>
        <v>0</v>
      </c>
      <c r="JD23" s="517">
        <f t="shared" si="87"/>
        <v>0</v>
      </c>
      <c r="JE23" s="517">
        <f t="shared" si="88"/>
        <v>0</v>
      </c>
      <c r="JF23" s="517">
        <f t="shared" si="89"/>
        <v>0</v>
      </c>
      <c r="JG23" s="517">
        <f t="shared" si="90"/>
        <v>0</v>
      </c>
      <c r="JH23" s="517">
        <f t="shared" si="91"/>
        <v>0</v>
      </c>
      <c r="JI23" s="517">
        <f t="shared" si="92"/>
        <v>0</v>
      </c>
      <c r="JJ23" s="517">
        <f t="shared" si="93"/>
        <v>0</v>
      </c>
      <c r="JK23" s="517">
        <f t="shared" si="94"/>
        <v>0</v>
      </c>
      <c r="JL23" s="517">
        <f t="shared" si="95"/>
        <v>0</v>
      </c>
      <c r="JM23" s="517">
        <f t="shared" si="96"/>
        <v>0</v>
      </c>
      <c r="JN23" s="517">
        <f t="shared" si="97"/>
        <v>0</v>
      </c>
      <c r="JO23" s="517">
        <f t="shared" si="98"/>
        <v>0</v>
      </c>
      <c r="JP23" s="517">
        <f t="shared" si="99"/>
        <v>0</v>
      </c>
      <c r="JQ23" s="517">
        <f t="shared" si="100"/>
        <v>0</v>
      </c>
      <c r="JR23" s="517">
        <f t="shared" si="101"/>
        <v>0</v>
      </c>
      <c r="JS23" s="517">
        <f t="shared" si="102"/>
        <v>0</v>
      </c>
      <c r="JT23" s="517">
        <f t="shared" si="103"/>
        <v>0</v>
      </c>
      <c r="JU23" s="517">
        <f t="shared" si="104"/>
        <v>0</v>
      </c>
      <c r="JV23" s="517">
        <f t="shared" si="105"/>
        <v>0</v>
      </c>
      <c r="JW23" s="517">
        <f t="shared" si="106"/>
        <v>0</v>
      </c>
      <c r="JX23" s="517">
        <f t="shared" si="107"/>
        <v>0</v>
      </c>
      <c r="JY23" s="517">
        <f t="shared" si="108"/>
        <v>0</v>
      </c>
      <c r="JZ23" s="517">
        <f t="shared" si="109"/>
        <v>0</v>
      </c>
      <c r="KA23" s="517">
        <f t="shared" si="110"/>
        <v>0</v>
      </c>
      <c r="KB23" s="517">
        <f t="shared" si="111"/>
        <v>0</v>
      </c>
      <c r="KC23" s="517">
        <f t="shared" si="112"/>
        <v>0</v>
      </c>
      <c r="KD23" s="517">
        <f t="shared" si="113"/>
        <v>0</v>
      </c>
      <c r="KE23" s="517">
        <f t="shared" si="114"/>
        <v>0</v>
      </c>
      <c r="KF23" s="517">
        <f t="shared" si="115"/>
        <v>0</v>
      </c>
      <c r="KG23" s="517">
        <f t="shared" si="116"/>
        <v>0</v>
      </c>
      <c r="KH23" s="517">
        <f t="shared" si="117"/>
        <v>0</v>
      </c>
      <c r="KI23" s="517">
        <f t="shared" si="118"/>
        <v>0</v>
      </c>
      <c r="KJ23" s="517">
        <f t="shared" si="119"/>
        <v>0</v>
      </c>
      <c r="KK23" s="517">
        <f t="shared" si="120"/>
        <v>0</v>
      </c>
      <c r="KL23" s="517">
        <f t="shared" si="121"/>
        <v>0</v>
      </c>
      <c r="KM23" s="517">
        <f t="shared" si="122"/>
        <v>0</v>
      </c>
      <c r="KN23" s="517">
        <f t="shared" si="123"/>
        <v>0</v>
      </c>
      <c r="KO23" s="517">
        <f t="shared" si="124"/>
        <v>0</v>
      </c>
      <c r="KP23" s="517">
        <f t="shared" si="125"/>
        <v>0</v>
      </c>
      <c r="KQ23" s="517">
        <f t="shared" si="126"/>
        <v>0</v>
      </c>
      <c r="KR23" s="517">
        <f t="shared" si="127"/>
        <v>0</v>
      </c>
      <c r="KS23" s="517">
        <f t="shared" si="128"/>
        <v>0</v>
      </c>
      <c r="KT23" s="517">
        <f t="shared" si="129"/>
        <v>0</v>
      </c>
      <c r="KU23" s="517">
        <f t="shared" si="130"/>
        <v>0</v>
      </c>
      <c r="KV23" s="517">
        <f t="shared" si="131"/>
        <v>0</v>
      </c>
      <c r="KW23" s="517">
        <f t="shared" si="132"/>
        <v>0</v>
      </c>
      <c r="KX23" s="517">
        <f t="shared" si="133"/>
        <v>0</v>
      </c>
      <c r="KY23" s="517">
        <f t="shared" si="134"/>
        <v>0</v>
      </c>
      <c r="KZ23" s="517">
        <f t="shared" si="135"/>
        <v>0</v>
      </c>
      <c r="LA23" s="517">
        <f t="shared" si="9"/>
        <v>0</v>
      </c>
      <c r="LB23" s="517">
        <f t="shared" si="168"/>
        <v>0</v>
      </c>
      <c r="LC23" s="517">
        <f t="shared" si="169"/>
        <v>0</v>
      </c>
      <c r="LD23" s="517">
        <f t="shared" si="170"/>
        <v>0</v>
      </c>
      <c r="LE23" s="517">
        <f t="shared" si="171"/>
        <v>0</v>
      </c>
      <c r="LF23" s="517">
        <f t="shared" si="172"/>
        <v>0</v>
      </c>
      <c r="LG23" s="517">
        <f t="shared" si="173"/>
        <v>0</v>
      </c>
      <c r="LH23" s="517">
        <f t="shared" si="174"/>
        <v>0</v>
      </c>
      <c r="LI23" s="517">
        <f t="shared" si="175"/>
        <v>0</v>
      </c>
      <c r="LJ23" s="517">
        <f t="shared" si="176"/>
        <v>0</v>
      </c>
      <c r="LK23" s="517">
        <f t="shared" si="136"/>
        <v>0</v>
      </c>
      <c r="LL23" s="517">
        <f t="shared" si="137"/>
        <v>0</v>
      </c>
      <c r="LM23" s="517">
        <f t="shared" si="138"/>
        <v>0</v>
      </c>
      <c r="LN23" s="517">
        <f t="shared" si="139"/>
        <v>0</v>
      </c>
      <c r="LO23" s="517">
        <f t="shared" si="140"/>
        <v>0</v>
      </c>
      <c r="LP23" s="517">
        <f t="shared" si="141"/>
        <v>0</v>
      </c>
      <c r="LQ23" s="517">
        <f t="shared" si="142"/>
        <v>0</v>
      </c>
      <c r="LR23" s="517">
        <f t="shared" si="143"/>
        <v>0</v>
      </c>
      <c r="LS23" s="517">
        <f t="shared" si="144"/>
        <v>0</v>
      </c>
      <c r="LT23" s="517">
        <f t="shared" si="145"/>
        <v>0</v>
      </c>
      <c r="LU23" s="517">
        <f t="shared" si="146"/>
        <v>0</v>
      </c>
      <c r="LV23" s="517">
        <f t="shared" si="147"/>
        <v>0</v>
      </c>
      <c r="LW23" s="517">
        <f t="shared" si="148"/>
        <v>0</v>
      </c>
      <c r="LX23" s="517">
        <f t="shared" si="149"/>
        <v>0</v>
      </c>
      <c r="LY23" s="517">
        <f t="shared" si="150"/>
        <v>0</v>
      </c>
      <c r="LZ23" s="517">
        <f t="shared" si="151"/>
        <v>0</v>
      </c>
      <c r="MA23" s="517">
        <f t="shared" si="152"/>
        <v>0</v>
      </c>
      <c r="MB23" s="517">
        <f t="shared" si="153"/>
        <v>0</v>
      </c>
      <c r="MC23" s="517">
        <f t="shared" si="154"/>
        <v>0</v>
      </c>
      <c r="MD23" s="517">
        <f t="shared" si="155"/>
        <v>0</v>
      </c>
      <c r="ME23" s="517">
        <f t="shared" si="156"/>
        <v>0</v>
      </c>
      <c r="MF23" s="517">
        <f t="shared" si="157"/>
        <v>0</v>
      </c>
      <c r="MG23" s="517">
        <f t="shared" si="158"/>
        <v>0</v>
      </c>
      <c r="MH23" s="517">
        <f t="shared" si="159"/>
        <v>0</v>
      </c>
      <c r="MI23" s="517">
        <f t="shared" si="160"/>
        <v>0</v>
      </c>
      <c r="MJ23" s="517">
        <f t="shared" si="161"/>
        <v>0</v>
      </c>
      <c r="MK23" s="517">
        <f t="shared" si="162"/>
        <v>0</v>
      </c>
      <c r="ML23" s="517">
        <f t="shared" si="163"/>
        <v>0</v>
      </c>
      <c r="MM23" s="517">
        <f t="shared" si="164"/>
        <v>0</v>
      </c>
      <c r="MN23" s="517">
        <f t="shared" si="165"/>
        <v>0</v>
      </c>
      <c r="MO23" s="517">
        <f t="shared" si="166"/>
        <v>0</v>
      </c>
      <c r="MP23" s="522">
        <f t="shared" si="167"/>
        <v>0</v>
      </c>
    </row>
    <row r="24" spans="1:354">
      <c r="A24" s="1276" t="s">
        <v>645</v>
      </c>
      <c r="B24" s="1272"/>
      <c r="C24" s="298"/>
      <c r="D24" s="276"/>
      <c r="E24" s="276"/>
      <c r="F24" s="276"/>
      <c r="G24" s="276"/>
      <c r="H24" s="276"/>
      <c r="I24" s="276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  <c r="BB24" s="282"/>
      <c r="BC24" s="282"/>
      <c r="BD24" s="282"/>
      <c r="BE24" s="282"/>
      <c r="BF24" s="282"/>
      <c r="BG24" s="282"/>
      <c r="BH24" s="282"/>
      <c r="BI24" s="282"/>
      <c r="BJ24" s="282"/>
      <c r="BK24" s="282"/>
      <c r="BL24" s="282"/>
      <c r="BM24" s="282"/>
      <c r="BN24" s="282"/>
      <c r="BO24" s="282"/>
      <c r="BP24" s="282"/>
      <c r="BQ24" s="282"/>
      <c r="BR24" s="282"/>
      <c r="BS24" s="282"/>
      <c r="BT24" s="282"/>
      <c r="BU24" s="282"/>
      <c r="BV24" s="282"/>
      <c r="BW24" s="282"/>
      <c r="BX24" s="282"/>
      <c r="BY24" s="282"/>
      <c r="BZ24" s="282"/>
      <c r="CA24" s="282"/>
      <c r="CB24" s="282"/>
      <c r="CC24" s="282"/>
      <c r="CD24" s="282"/>
      <c r="CE24" s="282"/>
      <c r="CF24" s="282"/>
      <c r="CG24" s="282"/>
      <c r="CH24" s="282"/>
      <c r="CI24" s="282"/>
      <c r="CJ24" s="282"/>
      <c r="CK24" s="282"/>
      <c r="CL24" s="282"/>
      <c r="CM24" s="282"/>
      <c r="CN24" s="282"/>
      <c r="CO24" s="282"/>
      <c r="CP24" s="282"/>
      <c r="CQ24" s="282"/>
      <c r="CR24" s="282"/>
      <c r="CS24" s="282"/>
      <c r="CT24" s="282"/>
      <c r="CU24" s="282"/>
      <c r="CV24" s="282"/>
      <c r="CW24" s="282"/>
      <c r="CX24" s="282"/>
      <c r="CY24" s="282"/>
      <c r="CZ24" s="282"/>
      <c r="DA24" s="282"/>
      <c r="DB24" s="282"/>
      <c r="DC24" s="282"/>
      <c r="DD24" s="282"/>
      <c r="DE24" s="282"/>
      <c r="DF24" s="282"/>
      <c r="DG24" s="282"/>
      <c r="DH24" s="282"/>
      <c r="DI24" s="282"/>
      <c r="DJ24" s="282"/>
      <c r="DK24" s="282"/>
      <c r="DL24" s="282"/>
      <c r="DM24" s="282"/>
      <c r="DN24" s="282"/>
      <c r="DO24" s="282"/>
      <c r="DP24" s="282"/>
      <c r="DQ24" s="282"/>
      <c r="DR24" s="282"/>
      <c r="DS24" s="282"/>
      <c r="DT24" s="282"/>
      <c r="DU24" s="282"/>
      <c r="DV24" s="282"/>
      <c r="DW24" s="282"/>
      <c r="DX24" s="282"/>
      <c r="DY24" s="282"/>
      <c r="DZ24" s="282"/>
      <c r="EA24" s="282"/>
      <c r="EB24" s="282"/>
      <c r="EC24" s="282"/>
      <c r="ED24" s="282"/>
      <c r="EE24" s="282"/>
      <c r="EF24" s="282"/>
      <c r="EG24" s="282"/>
      <c r="EH24" s="282"/>
      <c r="EI24" s="282"/>
      <c r="EJ24" s="282"/>
      <c r="EK24" s="282"/>
      <c r="EL24" s="282"/>
      <c r="EM24" s="282"/>
      <c r="EN24" s="282"/>
      <c r="EO24" s="282"/>
      <c r="EP24" s="282"/>
      <c r="EQ24" s="282"/>
      <c r="ER24" s="282"/>
      <c r="ES24" s="282"/>
      <c r="ET24" s="282"/>
      <c r="EU24" s="282"/>
      <c r="EV24" s="282"/>
      <c r="EW24" s="282"/>
      <c r="EX24" s="282"/>
      <c r="EY24" s="282"/>
      <c r="EZ24" s="282"/>
      <c r="FA24" s="282"/>
      <c r="FB24" s="282"/>
      <c r="FC24" s="282"/>
      <c r="FD24" s="282"/>
      <c r="FE24" s="282"/>
      <c r="FF24" s="282"/>
      <c r="FG24" s="282"/>
      <c r="FH24" s="282"/>
      <c r="FI24" s="282"/>
      <c r="FJ24" s="282"/>
      <c r="FK24" s="282"/>
      <c r="FL24" s="282"/>
      <c r="FM24" s="282"/>
      <c r="FN24" s="282"/>
      <c r="FO24" s="282"/>
      <c r="FP24" s="282"/>
      <c r="FQ24" s="282"/>
      <c r="FR24" s="282"/>
      <c r="FS24" s="282"/>
      <c r="FT24" s="282"/>
      <c r="FU24" s="282"/>
      <c r="FV24" s="282"/>
      <c r="FW24" s="282"/>
      <c r="FX24" s="282"/>
      <c r="FY24" s="282"/>
      <c r="FZ24" s="282"/>
      <c r="GA24" s="507"/>
      <c r="GB24" s="517">
        <f t="shared" si="6"/>
        <v>0</v>
      </c>
      <c r="GC24" s="517">
        <f t="shared" si="7"/>
        <v>0</v>
      </c>
      <c r="GD24" s="517">
        <f t="shared" si="10"/>
        <v>0</v>
      </c>
      <c r="GE24" s="517">
        <f t="shared" si="11"/>
        <v>0</v>
      </c>
      <c r="GF24" s="517">
        <f t="shared" si="12"/>
        <v>0</v>
      </c>
      <c r="GG24" s="517">
        <f t="shared" si="13"/>
        <v>0</v>
      </c>
      <c r="GH24" s="517">
        <f t="shared" si="14"/>
        <v>0</v>
      </c>
      <c r="GI24" s="517">
        <f t="shared" si="15"/>
        <v>0</v>
      </c>
      <c r="GJ24" s="517">
        <f t="shared" si="16"/>
        <v>0</v>
      </c>
      <c r="GK24" s="517">
        <f t="shared" si="17"/>
        <v>0</v>
      </c>
      <c r="GL24" s="517">
        <f t="shared" si="18"/>
        <v>0</v>
      </c>
      <c r="GM24" s="517">
        <f t="shared" si="19"/>
        <v>0</v>
      </c>
      <c r="GN24" s="517">
        <f t="shared" si="20"/>
        <v>0</v>
      </c>
      <c r="GO24" s="517">
        <f t="shared" si="21"/>
        <v>0</v>
      </c>
      <c r="GP24" s="517">
        <f t="shared" si="22"/>
        <v>0</v>
      </c>
      <c r="GQ24" s="517">
        <f t="shared" si="23"/>
        <v>0</v>
      </c>
      <c r="GR24" s="517">
        <f t="shared" si="24"/>
        <v>0</v>
      </c>
      <c r="GS24" s="517">
        <f t="shared" si="25"/>
        <v>0</v>
      </c>
      <c r="GT24" s="517">
        <f t="shared" si="26"/>
        <v>0</v>
      </c>
      <c r="GU24" s="517">
        <f t="shared" si="27"/>
        <v>0</v>
      </c>
      <c r="GV24" s="517">
        <f t="shared" si="28"/>
        <v>0</v>
      </c>
      <c r="GW24" s="517">
        <f t="shared" si="29"/>
        <v>0</v>
      </c>
      <c r="GX24" s="517">
        <f t="shared" si="30"/>
        <v>0</v>
      </c>
      <c r="GY24" s="517">
        <f t="shared" si="31"/>
        <v>0</v>
      </c>
      <c r="GZ24" s="517">
        <f t="shared" si="32"/>
        <v>0</v>
      </c>
      <c r="HA24" s="517">
        <f t="shared" si="33"/>
        <v>0</v>
      </c>
      <c r="HB24" s="517">
        <f t="shared" si="34"/>
        <v>0</v>
      </c>
      <c r="HC24" s="517">
        <f t="shared" si="35"/>
        <v>0</v>
      </c>
      <c r="HD24" s="517">
        <f t="shared" si="36"/>
        <v>0</v>
      </c>
      <c r="HE24" s="517">
        <f t="shared" si="37"/>
        <v>0</v>
      </c>
      <c r="HF24" s="517">
        <f t="shared" si="38"/>
        <v>0</v>
      </c>
      <c r="HG24" s="517">
        <f t="shared" si="39"/>
        <v>0</v>
      </c>
      <c r="HH24" s="517">
        <f t="shared" si="40"/>
        <v>0</v>
      </c>
      <c r="HI24" s="517">
        <f t="shared" si="41"/>
        <v>0</v>
      </c>
      <c r="HJ24" s="517">
        <f t="shared" si="42"/>
        <v>0</v>
      </c>
      <c r="HK24" s="517">
        <f t="shared" si="43"/>
        <v>0</v>
      </c>
      <c r="HL24" s="517">
        <f t="shared" si="44"/>
        <v>0</v>
      </c>
      <c r="HM24" s="517">
        <f t="shared" si="45"/>
        <v>0</v>
      </c>
      <c r="HN24" s="517">
        <f t="shared" si="46"/>
        <v>0</v>
      </c>
      <c r="HO24" s="517">
        <f t="shared" si="47"/>
        <v>0</v>
      </c>
      <c r="HP24" s="517">
        <f t="shared" si="48"/>
        <v>0</v>
      </c>
      <c r="HQ24" s="517">
        <f t="shared" si="49"/>
        <v>0</v>
      </c>
      <c r="HR24" s="517">
        <f t="shared" si="50"/>
        <v>0</v>
      </c>
      <c r="HS24" s="517">
        <f t="shared" si="51"/>
        <v>0</v>
      </c>
      <c r="HT24" s="517">
        <f t="shared" si="52"/>
        <v>0</v>
      </c>
      <c r="HU24" s="517">
        <f t="shared" si="53"/>
        <v>0</v>
      </c>
      <c r="HV24" s="517">
        <f t="shared" si="54"/>
        <v>0</v>
      </c>
      <c r="HW24" s="517">
        <f t="shared" si="55"/>
        <v>0</v>
      </c>
      <c r="HX24" s="517">
        <f t="shared" si="56"/>
        <v>0</v>
      </c>
      <c r="HY24" s="517">
        <f t="shared" si="57"/>
        <v>0</v>
      </c>
      <c r="HZ24" s="517">
        <f t="shared" si="58"/>
        <v>0</v>
      </c>
      <c r="IA24" s="517">
        <f t="shared" si="59"/>
        <v>0</v>
      </c>
      <c r="IB24" s="517">
        <f t="shared" si="60"/>
        <v>0</v>
      </c>
      <c r="IC24" s="517">
        <f t="shared" si="61"/>
        <v>0</v>
      </c>
      <c r="ID24" s="517">
        <f t="shared" si="62"/>
        <v>0</v>
      </c>
      <c r="IE24" s="517">
        <f t="shared" si="63"/>
        <v>0</v>
      </c>
      <c r="IF24" s="517">
        <f t="shared" si="64"/>
        <v>0</v>
      </c>
      <c r="IG24" s="517">
        <f t="shared" si="65"/>
        <v>0</v>
      </c>
      <c r="IH24" s="517">
        <f t="shared" si="66"/>
        <v>0</v>
      </c>
      <c r="II24" s="517">
        <f t="shared" si="67"/>
        <v>0</v>
      </c>
      <c r="IJ24" s="517">
        <f t="shared" si="68"/>
        <v>0</v>
      </c>
      <c r="IK24" s="517">
        <f t="shared" si="69"/>
        <v>0</v>
      </c>
      <c r="IL24" s="517">
        <f t="shared" si="70"/>
        <v>0</v>
      </c>
      <c r="IM24" s="517">
        <f t="shared" si="71"/>
        <v>0</v>
      </c>
      <c r="IN24" s="517">
        <f t="shared" si="72"/>
        <v>0</v>
      </c>
      <c r="IO24" s="517">
        <f t="shared" si="8"/>
        <v>0</v>
      </c>
      <c r="IP24" s="517">
        <f t="shared" si="73"/>
        <v>0</v>
      </c>
      <c r="IQ24" s="517">
        <f t="shared" si="74"/>
        <v>0</v>
      </c>
      <c r="IR24" s="517">
        <f t="shared" si="75"/>
        <v>0</v>
      </c>
      <c r="IS24" s="517">
        <f t="shared" si="76"/>
        <v>0</v>
      </c>
      <c r="IT24" s="517">
        <f t="shared" si="77"/>
        <v>0</v>
      </c>
      <c r="IU24" s="517">
        <f t="shared" si="78"/>
        <v>0</v>
      </c>
      <c r="IV24" s="517">
        <f t="shared" si="79"/>
        <v>0</v>
      </c>
      <c r="IW24" s="517">
        <f t="shared" si="80"/>
        <v>0</v>
      </c>
      <c r="IX24" s="517">
        <f t="shared" si="81"/>
        <v>0</v>
      </c>
      <c r="IY24" s="517">
        <f t="shared" si="82"/>
        <v>0</v>
      </c>
      <c r="IZ24" s="517">
        <f t="shared" si="83"/>
        <v>0</v>
      </c>
      <c r="JA24" s="517">
        <f t="shared" si="84"/>
        <v>0</v>
      </c>
      <c r="JB24" s="517">
        <f t="shared" si="85"/>
        <v>0</v>
      </c>
      <c r="JC24" s="517">
        <f t="shared" si="86"/>
        <v>0</v>
      </c>
      <c r="JD24" s="517">
        <f t="shared" si="87"/>
        <v>0</v>
      </c>
      <c r="JE24" s="517">
        <f t="shared" si="88"/>
        <v>0</v>
      </c>
      <c r="JF24" s="517">
        <f t="shared" si="89"/>
        <v>0</v>
      </c>
      <c r="JG24" s="517">
        <f t="shared" si="90"/>
        <v>0</v>
      </c>
      <c r="JH24" s="517">
        <f t="shared" si="91"/>
        <v>0</v>
      </c>
      <c r="JI24" s="517">
        <f t="shared" si="92"/>
        <v>0</v>
      </c>
      <c r="JJ24" s="517">
        <f t="shared" si="93"/>
        <v>0</v>
      </c>
      <c r="JK24" s="517">
        <f t="shared" si="94"/>
        <v>0</v>
      </c>
      <c r="JL24" s="517">
        <f t="shared" si="95"/>
        <v>0</v>
      </c>
      <c r="JM24" s="517">
        <f t="shared" si="96"/>
        <v>0</v>
      </c>
      <c r="JN24" s="517">
        <f t="shared" si="97"/>
        <v>0</v>
      </c>
      <c r="JO24" s="517">
        <f t="shared" si="98"/>
        <v>0</v>
      </c>
      <c r="JP24" s="517">
        <f t="shared" si="99"/>
        <v>0</v>
      </c>
      <c r="JQ24" s="517">
        <f t="shared" si="100"/>
        <v>0</v>
      </c>
      <c r="JR24" s="517">
        <f t="shared" si="101"/>
        <v>0</v>
      </c>
      <c r="JS24" s="517">
        <f t="shared" si="102"/>
        <v>0</v>
      </c>
      <c r="JT24" s="517">
        <f t="shared" si="103"/>
        <v>0</v>
      </c>
      <c r="JU24" s="517">
        <f t="shared" si="104"/>
        <v>0</v>
      </c>
      <c r="JV24" s="517">
        <f t="shared" si="105"/>
        <v>0</v>
      </c>
      <c r="JW24" s="517">
        <f t="shared" si="106"/>
        <v>0</v>
      </c>
      <c r="JX24" s="517">
        <f t="shared" si="107"/>
        <v>0</v>
      </c>
      <c r="JY24" s="517">
        <f t="shared" si="108"/>
        <v>0</v>
      </c>
      <c r="JZ24" s="517">
        <f t="shared" si="109"/>
        <v>0</v>
      </c>
      <c r="KA24" s="517">
        <f t="shared" si="110"/>
        <v>0</v>
      </c>
      <c r="KB24" s="517">
        <f t="shared" si="111"/>
        <v>0</v>
      </c>
      <c r="KC24" s="517">
        <f t="shared" si="112"/>
        <v>0</v>
      </c>
      <c r="KD24" s="517">
        <f t="shared" si="113"/>
        <v>0</v>
      </c>
      <c r="KE24" s="517">
        <f t="shared" si="114"/>
        <v>0</v>
      </c>
      <c r="KF24" s="517">
        <f t="shared" si="115"/>
        <v>0</v>
      </c>
      <c r="KG24" s="517">
        <f t="shared" si="116"/>
        <v>0</v>
      </c>
      <c r="KH24" s="517">
        <f t="shared" si="117"/>
        <v>0</v>
      </c>
      <c r="KI24" s="517">
        <f t="shared" si="118"/>
        <v>0</v>
      </c>
      <c r="KJ24" s="517">
        <f t="shared" si="119"/>
        <v>0</v>
      </c>
      <c r="KK24" s="517">
        <f t="shared" si="120"/>
        <v>0</v>
      </c>
      <c r="KL24" s="517">
        <f t="shared" si="121"/>
        <v>0</v>
      </c>
      <c r="KM24" s="517">
        <f t="shared" si="122"/>
        <v>0</v>
      </c>
      <c r="KN24" s="517">
        <f t="shared" si="123"/>
        <v>0</v>
      </c>
      <c r="KO24" s="517">
        <f t="shared" si="124"/>
        <v>0</v>
      </c>
      <c r="KP24" s="517">
        <f t="shared" si="125"/>
        <v>0</v>
      </c>
      <c r="KQ24" s="517">
        <f t="shared" si="126"/>
        <v>0</v>
      </c>
      <c r="KR24" s="517">
        <f t="shared" si="127"/>
        <v>0</v>
      </c>
      <c r="KS24" s="517">
        <f t="shared" si="128"/>
        <v>0</v>
      </c>
      <c r="KT24" s="517">
        <f t="shared" si="129"/>
        <v>0</v>
      </c>
      <c r="KU24" s="517">
        <f t="shared" si="130"/>
        <v>0</v>
      </c>
      <c r="KV24" s="517">
        <f t="shared" si="131"/>
        <v>0</v>
      </c>
      <c r="KW24" s="517">
        <f t="shared" si="132"/>
        <v>0</v>
      </c>
      <c r="KX24" s="517">
        <f t="shared" si="133"/>
        <v>0</v>
      </c>
      <c r="KY24" s="517">
        <f t="shared" si="134"/>
        <v>0</v>
      </c>
      <c r="KZ24" s="517">
        <f t="shared" si="135"/>
        <v>0</v>
      </c>
      <c r="LA24" s="517">
        <f t="shared" si="9"/>
        <v>0</v>
      </c>
      <c r="LB24" s="517">
        <f t="shared" si="168"/>
        <v>0</v>
      </c>
      <c r="LC24" s="517">
        <f t="shared" si="169"/>
        <v>0</v>
      </c>
      <c r="LD24" s="517">
        <f t="shared" si="170"/>
        <v>0</v>
      </c>
      <c r="LE24" s="517">
        <f t="shared" si="171"/>
        <v>0</v>
      </c>
      <c r="LF24" s="517">
        <f t="shared" si="172"/>
        <v>0</v>
      </c>
      <c r="LG24" s="517">
        <f t="shared" si="173"/>
        <v>0</v>
      </c>
      <c r="LH24" s="517">
        <f t="shared" si="174"/>
        <v>0</v>
      </c>
      <c r="LI24" s="517">
        <f t="shared" si="175"/>
        <v>0</v>
      </c>
      <c r="LJ24" s="517">
        <f t="shared" si="176"/>
        <v>0</v>
      </c>
      <c r="LK24" s="517">
        <f t="shared" si="136"/>
        <v>0</v>
      </c>
      <c r="LL24" s="517">
        <f t="shared" si="137"/>
        <v>0</v>
      </c>
      <c r="LM24" s="517">
        <f t="shared" si="138"/>
        <v>0</v>
      </c>
      <c r="LN24" s="517">
        <f t="shared" si="139"/>
        <v>0</v>
      </c>
      <c r="LO24" s="517">
        <f t="shared" si="140"/>
        <v>0</v>
      </c>
      <c r="LP24" s="517">
        <f t="shared" si="141"/>
        <v>0</v>
      </c>
      <c r="LQ24" s="517">
        <f t="shared" si="142"/>
        <v>0</v>
      </c>
      <c r="LR24" s="517">
        <f t="shared" si="143"/>
        <v>0</v>
      </c>
      <c r="LS24" s="517">
        <f t="shared" si="144"/>
        <v>0</v>
      </c>
      <c r="LT24" s="517">
        <f t="shared" si="145"/>
        <v>0</v>
      </c>
      <c r="LU24" s="517">
        <f t="shared" si="146"/>
        <v>0</v>
      </c>
      <c r="LV24" s="517">
        <f t="shared" si="147"/>
        <v>0</v>
      </c>
      <c r="LW24" s="517">
        <f t="shared" si="148"/>
        <v>0</v>
      </c>
      <c r="LX24" s="517">
        <f t="shared" si="149"/>
        <v>0</v>
      </c>
      <c r="LY24" s="517">
        <f t="shared" si="150"/>
        <v>0</v>
      </c>
      <c r="LZ24" s="517">
        <f t="shared" si="151"/>
        <v>0</v>
      </c>
      <c r="MA24" s="517">
        <f t="shared" si="152"/>
        <v>0</v>
      </c>
      <c r="MB24" s="517">
        <f t="shared" si="153"/>
        <v>0</v>
      </c>
      <c r="MC24" s="517">
        <f t="shared" si="154"/>
        <v>0</v>
      </c>
      <c r="MD24" s="517">
        <f t="shared" si="155"/>
        <v>0</v>
      </c>
      <c r="ME24" s="517">
        <f t="shared" si="156"/>
        <v>0</v>
      </c>
      <c r="MF24" s="517">
        <f t="shared" si="157"/>
        <v>0</v>
      </c>
      <c r="MG24" s="517">
        <f t="shared" si="158"/>
        <v>0</v>
      </c>
      <c r="MH24" s="517">
        <f t="shared" si="159"/>
        <v>0</v>
      </c>
      <c r="MI24" s="517">
        <f t="shared" si="160"/>
        <v>0</v>
      </c>
      <c r="MJ24" s="517">
        <f t="shared" si="161"/>
        <v>0</v>
      </c>
      <c r="MK24" s="517">
        <f t="shared" si="162"/>
        <v>0</v>
      </c>
      <c r="ML24" s="517">
        <f t="shared" si="163"/>
        <v>0</v>
      </c>
      <c r="MM24" s="517">
        <f t="shared" si="164"/>
        <v>0</v>
      </c>
      <c r="MN24" s="517">
        <f t="shared" si="165"/>
        <v>0</v>
      </c>
      <c r="MO24" s="517">
        <f t="shared" si="166"/>
        <v>0</v>
      </c>
      <c r="MP24" s="522">
        <f t="shared" si="167"/>
        <v>0</v>
      </c>
    </row>
    <row r="25" spans="1:354">
      <c r="A25" s="1239" t="s">
        <v>256</v>
      </c>
      <c r="B25" s="1272"/>
      <c r="C25" s="311">
        <v>78.41</v>
      </c>
      <c r="D25" s="364">
        <v>78.25</v>
      </c>
      <c r="E25" s="277">
        <v>77.349999999999994</v>
      </c>
      <c r="F25" s="277">
        <v>78.819999999999993</v>
      </c>
      <c r="G25" s="277">
        <v>77.56</v>
      </c>
      <c r="H25" s="277">
        <v>78.31</v>
      </c>
      <c r="I25" s="277">
        <v>78.28</v>
      </c>
      <c r="J25" s="312">
        <v>78.599999999999994</v>
      </c>
      <c r="K25" s="312">
        <v>77.62</v>
      </c>
      <c r="L25" s="312">
        <v>77.94</v>
      </c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312"/>
      <c r="AH25" s="312"/>
      <c r="AI25" s="312"/>
      <c r="AJ25" s="312"/>
      <c r="AK25" s="312"/>
      <c r="AL25" s="312"/>
      <c r="AM25" s="312"/>
      <c r="AN25" s="312"/>
      <c r="AO25" s="312"/>
      <c r="AP25" s="312"/>
      <c r="AQ25" s="312"/>
      <c r="AR25" s="312"/>
      <c r="AS25" s="312"/>
      <c r="AT25" s="312"/>
      <c r="AU25" s="312"/>
      <c r="AV25" s="312"/>
      <c r="AW25" s="312"/>
      <c r="AX25" s="312"/>
      <c r="AY25" s="312"/>
      <c r="AZ25" s="312"/>
      <c r="BA25" s="312"/>
      <c r="BB25" s="312"/>
      <c r="BC25" s="312"/>
      <c r="BD25" s="312"/>
      <c r="BE25" s="312"/>
      <c r="BF25" s="312"/>
      <c r="BG25" s="312"/>
      <c r="BH25" s="312"/>
      <c r="BI25" s="312"/>
      <c r="BJ25" s="312"/>
      <c r="BK25" s="312"/>
      <c r="BL25" s="312"/>
      <c r="BM25" s="312"/>
      <c r="BN25" s="312"/>
      <c r="BO25" s="312"/>
      <c r="BP25" s="312"/>
      <c r="BQ25" s="312"/>
      <c r="BR25" s="312"/>
      <c r="BS25" s="312"/>
      <c r="BT25" s="312"/>
      <c r="BU25" s="312"/>
      <c r="BV25" s="312"/>
      <c r="BW25" s="312"/>
      <c r="BX25" s="312"/>
      <c r="BY25" s="312"/>
      <c r="BZ25" s="312"/>
      <c r="CA25" s="312"/>
      <c r="CB25" s="312"/>
      <c r="CC25" s="312"/>
      <c r="CD25" s="312"/>
      <c r="CE25" s="312"/>
      <c r="CF25" s="312"/>
      <c r="CG25" s="312"/>
      <c r="CH25" s="312"/>
      <c r="CI25" s="312"/>
      <c r="CJ25" s="312"/>
      <c r="CK25" s="312"/>
      <c r="CL25" s="312"/>
      <c r="CM25" s="312"/>
      <c r="CN25" s="312"/>
      <c r="CO25" s="312"/>
      <c r="CP25" s="312"/>
      <c r="CQ25" s="312"/>
      <c r="CR25" s="312"/>
      <c r="CS25" s="312"/>
      <c r="CT25" s="312"/>
      <c r="CU25" s="312"/>
      <c r="CV25" s="312"/>
      <c r="CW25" s="312"/>
      <c r="CX25" s="312"/>
      <c r="CY25" s="312"/>
      <c r="CZ25" s="312"/>
      <c r="DA25" s="312"/>
      <c r="DB25" s="312"/>
      <c r="DC25" s="312"/>
      <c r="DD25" s="312"/>
      <c r="DE25" s="312"/>
      <c r="DF25" s="312"/>
      <c r="DG25" s="312"/>
      <c r="DH25" s="312"/>
      <c r="DI25" s="312"/>
      <c r="DJ25" s="312"/>
      <c r="DK25" s="312"/>
      <c r="DL25" s="312"/>
      <c r="DM25" s="312"/>
      <c r="DN25" s="312"/>
      <c r="DO25" s="312"/>
      <c r="DP25" s="312"/>
      <c r="DQ25" s="312"/>
      <c r="DR25" s="312"/>
      <c r="DS25" s="312"/>
      <c r="DT25" s="312"/>
      <c r="DU25" s="312"/>
      <c r="DV25" s="312"/>
      <c r="DW25" s="312"/>
      <c r="DX25" s="312"/>
      <c r="DY25" s="282"/>
      <c r="DZ25" s="282"/>
      <c r="EA25" s="282"/>
      <c r="EB25" s="282"/>
      <c r="EC25" s="282"/>
      <c r="ED25" s="282"/>
      <c r="EE25" s="282"/>
      <c r="EF25" s="282"/>
      <c r="EG25" s="282"/>
      <c r="EH25" s="282"/>
      <c r="EI25" s="282"/>
      <c r="EJ25" s="282"/>
      <c r="EK25" s="282"/>
      <c r="EL25" s="282"/>
      <c r="EM25" s="282"/>
      <c r="EN25" s="282"/>
      <c r="EO25" s="282"/>
      <c r="EP25" s="282"/>
      <c r="EQ25" s="282"/>
      <c r="ER25" s="282"/>
      <c r="ES25" s="282"/>
      <c r="ET25" s="282"/>
      <c r="EU25" s="282"/>
      <c r="EV25" s="282"/>
      <c r="EW25" s="282"/>
      <c r="EX25" s="282"/>
      <c r="EY25" s="282"/>
      <c r="EZ25" s="282"/>
      <c r="FA25" s="282"/>
      <c r="FB25" s="282"/>
      <c r="FC25" s="282"/>
      <c r="FD25" s="282"/>
      <c r="FE25" s="282"/>
      <c r="FF25" s="282"/>
      <c r="FG25" s="282"/>
      <c r="FH25" s="282"/>
      <c r="FI25" s="282"/>
      <c r="FJ25" s="282"/>
      <c r="FK25" s="282"/>
      <c r="FL25" s="282"/>
      <c r="FM25" s="282"/>
      <c r="FN25" s="282"/>
      <c r="FO25" s="282"/>
      <c r="FP25" s="282"/>
      <c r="FQ25" s="282"/>
      <c r="FR25" s="282"/>
      <c r="FS25" s="282"/>
      <c r="FT25" s="282"/>
      <c r="FU25" s="282"/>
      <c r="FV25" s="282"/>
      <c r="FW25" s="282"/>
      <c r="FX25" s="282"/>
      <c r="FY25" s="282"/>
      <c r="FZ25" s="282"/>
      <c r="GA25" s="507"/>
      <c r="GB25" s="517">
        <f t="shared" si="6"/>
        <v>0</v>
      </c>
      <c r="GC25" s="517">
        <f t="shared" si="7"/>
        <v>0</v>
      </c>
      <c r="GD25" s="517">
        <f t="shared" si="10"/>
        <v>0</v>
      </c>
      <c r="GE25" s="517">
        <f t="shared" si="11"/>
        <v>0</v>
      </c>
      <c r="GF25" s="517">
        <f t="shared" si="12"/>
        <v>0</v>
      </c>
      <c r="GG25" s="517">
        <f t="shared" si="13"/>
        <v>0</v>
      </c>
      <c r="GH25" s="517">
        <f t="shared" si="14"/>
        <v>0</v>
      </c>
      <c r="GI25" s="517">
        <f t="shared" si="15"/>
        <v>0</v>
      </c>
      <c r="GJ25" s="517">
        <f t="shared" si="16"/>
        <v>0</v>
      </c>
      <c r="GK25" s="517">
        <f t="shared" si="17"/>
        <v>0</v>
      </c>
      <c r="GL25" s="517">
        <f t="shared" si="18"/>
        <v>0</v>
      </c>
      <c r="GM25" s="517">
        <f t="shared" si="19"/>
        <v>0</v>
      </c>
      <c r="GN25" s="517">
        <f t="shared" si="20"/>
        <v>0</v>
      </c>
      <c r="GO25" s="517">
        <f t="shared" si="21"/>
        <v>0</v>
      </c>
      <c r="GP25" s="517">
        <f t="shared" si="22"/>
        <v>0</v>
      </c>
      <c r="GQ25" s="517">
        <f t="shared" si="23"/>
        <v>0</v>
      </c>
      <c r="GR25" s="517">
        <f t="shared" si="24"/>
        <v>0</v>
      </c>
      <c r="GS25" s="517">
        <f t="shared" si="25"/>
        <v>0</v>
      </c>
      <c r="GT25" s="517">
        <f t="shared" si="26"/>
        <v>0</v>
      </c>
      <c r="GU25" s="517">
        <f t="shared" si="27"/>
        <v>0</v>
      </c>
      <c r="GV25" s="517">
        <f t="shared" si="28"/>
        <v>0</v>
      </c>
      <c r="GW25" s="517">
        <f t="shared" si="29"/>
        <v>0</v>
      </c>
      <c r="GX25" s="517">
        <f t="shared" si="30"/>
        <v>0</v>
      </c>
      <c r="GY25" s="517">
        <f t="shared" si="31"/>
        <v>0</v>
      </c>
      <c r="GZ25" s="517">
        <f t="shared" si="32"/>
        <v>0</v>
      </c>
      <c r="HA25" s="517">
        <f t="shared" si="33"/>
        <v>0</v>
      </c>
      <c r="HB25" s="517">
        <f t="shared" si="34"/>
        <v>0</v>
      </c>
      <c r="HC25" s="517">
        <f t="shared" si="35"/>
        <v>0</v>
      </c>
      <c r="HD25" s="517">
        <f t="shared" si="36"/>
        <v>0</v>
      </c>
      <c r="HE25" s="517">
        <f t="shared" si="37"/>
        <v>0</v>
      </c>
      <c r="HF25" s="517">
        <f t="shared" si="38"/>
        <v>0</v>
      </c>
      <c r="HG25" s="517">
        <f t="shared" si="39"/>
        <v>0</v>
      </c>
      <c r="HH25" s="517">
        <f t="shared" si="40"/>
        <v>0</v>
      </c>
      <c r="HI25" s="517">
        <f t="shared" si="41"/>
        <v>0</v>
      </c>
      <c r="HJ25" s="517">
        <f t="shared" si="42"/>
        <v>0</v>
      </c>
      <c r="HK25" s="517">
        <f t="shared" si="43"/>
        <v>0</v>
      </c>
      <c r="HL25" s="517">
        <f t="shared" si="44"/>
        <v>0</v>
      </c>
      <c r="HM25" s="517">
        <f t="shared" si="45"/>
        <v>0</v>
      </c>
      <c r="HN25" s="517">
        <f t="shared" si="46"/>
        <v>0</v>
      </c>
      <c r="HO25" s="517">
        <f t="shared" si="47"/>
        <v>0</v>
      </c>
      <c r="HP25" s="517">
        <f t="shared" si="48"/>
        <v>0</v>
      </c>
      <c r="HQ25" s="517">
        <f t="shared" si="49"/>
        <v>0</v>
      </c>
      <c r="HR25" s="517">
        <f t="shared" si="50"/>
        <v>0</v>
      </c>
      <c r="HS25" s="517">
        <f t="shared" si="51"/>
        <v>0</v>
      </c>
      <c r="HT25" s="517">
        <f t="shared" si="52"/>
        <v>0</v>
      </c>
      <c r="HU25" s="517">
        <f t="shared" si="53"/>
        <v>0</v>
      </c>
      <c r="HV25" s="517">
        <f t="shared" si="54"/>
        <v>0</v>
      </c>
      <c r="HW25" s="517">
        <f t="shared" si="55"/>
        <v>0</v>
      </c>
      <c r="HX25" s="517">
        <f t="shared" si="56"/>
        <v>0</v>
      </c>
      <c r="HY25" s="517">
        <f t="shared" si="57"/>
        <v>0</v>
      </c>
      <c r="HZ25" s="517">
        <f t="shared" si="58"/>
        <v>0</v>
      </c>
      <c r="IA25" s="517">
        <f t="shared" si="59"/>
        <v>0</v>
      </c>
      <c r="IB25" s="517">
        <f t="shared" si="60"/>
        <v>0</v>
      </c>
      <c r="IC25" s="517">
        <f t="shared" si="61"/>
        <v>0</v>
      </c>
      <c r="ID25" s="517">
        <f t="shared" si="62"/>
        <v>0</v>
      </c>
      <c r="IE25" s="517">
        <f t="shared" si="63"/>
        <v>0</v>
      </c>
      <c r="IF25" s="517">
        <f t="shared" si="64"/>
        <v>0</v>
      </c>
      <c r="IG25" s="517">
        <f t="shared" si="65"/>
        <v>0</v>
      </c>
      <c r="IH25" s="517">
        <f t="shared" si="66"/>
        <v>0</v>
      </c>
      <c r="II25" s="517">
        <f t="shared" si="67"/>
        <v>0</v>
      </c>
      <c r="IJ25" s="517">
        <f t="shared" si="68"/>
        <v>0</v>
      </c>
      <c r="IK25" s="517">
        <f t="shared" si="69"/>
        <v>0</v>
      </c>
      <c r="IL25" s="517">
        <f t="shared" si="70"/>
        <v>0</v>
      </c>
      <c r="IM25" s="517">
        <f t="shared" si="71"/>
        <v>0</v>
      </c>
      <c r="IN25" s="517">
        <f t="shared" si="72"/>
        <v>0</v>
      </c>
      <c r="IO25" s="517">
        <f t="shared" si="8"/>
        <v>0</v>
      </c>
      <c r="IP25" s="517">
        <f t="shared" si="73"/>
        <v>0</v>
      </c>
      <c r="IQ25" s="517">
        <f t="shared" si="74"/>
        <v>0</v>
      </c>
      <c r="IR25" s="517">
        <f t="shared" si="75"/>
        <v>0</v>
      </c>
      <c r="IS25" s="517">
        <f t="shared" si="76"/>
        <v>0</v>
      </c>
      <c r="IT25" s="517">
        <f t="shared" si="77"/>
        <v>0</v>
      </c>
      <c r="IU25" s="517">
        <f t="shared" si="78"/>
        <v>0</v>
      </c>
      <c r="IV25" s="517">
        <f t="shared" si="79"/>
        <v>0</v>
      </c>
      <c r="IW25" s="517">
        <f t="shared" si="80"/>
        <v>0</v>
      </c>
      <c r="IX25" s="517">
        <f t="shared" si="81"/>
        <v>0</v>
      </c>
      <c r="IY25" s="517">
        <f t="shared" si="82"/>
        <v>0</v>
      </c>
      <c r="IZ25" s="517">
        <f t="shared" si="83"/>
        <v>0</v>
      </c>
      <c r="JA25" s="517">
        <f t="shared" si="84"/>
        <v>0</v>
      </c>
      <c r="JB25" s="517">
        <f t="shared" si="85"/>
        <v>0</v>
      </c>
      <c r="JC25" s="517">
        <f t="shared" si="86"/>
        <v>0</v>
      </c>
      <c r="JD25" s="517">
        <f t="shared" si="87"/>
        <v>0</v>
      </c>
      <c r="JE25" s="517">
        <f t="shared" si="88"/>
        <v>0</v>
      </c>
      <c r="JF25" s="517">
        <f t="shared" si="89"/>
        <v>0</v>
      </c>
      <c r="JG25" s="517">
        <f t="shared" si="90"/>
        <v>0</v>
      </c>
      <c r="JH25" s="517">
        <f t="shared" si="91"/>
        <v>0</v>
      </c>
      <c r="JI25" s="517">
        <f t="shared" si="92"/>
        <v>0</v>
      </c>
      <c r="JJ25" s="517">
        <f t="shared" si="93"/>
        <v>0</v>
      </c>
      <c r="JK25" s="517">
        <f t="shared" si="94"/>
        <v>0</v>
      </c>
      <c r="JL25" s="517">
        <f t="shared" si="95"/>
        <v>0</v>
      </c>
      <c r="JM25" s="517">
        <f t="shared" si="96"/>
        <v>0</v>
      </c>
      <c r="JN25" s="517">
        <f t="shared" si="97"/>
        <v>0</v>
      </c>
      <c r="JO25" s="517">
        <f t="shared" si="98"/>
        <v>0</v>
      </c>
      <c r="JP25" s="517">
        <f t="shared" si="99"/>
        <v>0</v>
      </c>
      <c r="JQ25" s="517">
        <f t="shared" si="100"/>
        <v>0</v>
      </c>
      <c r="JR25" s="517">
        <f t="shared" si="101"/>
        <v>0</v>
      </c>
      <c r="JS25" s="517">
        <f t="shared" si="102"/>
        <v>0</v>
      </c>
      <c r="JT25" s="517">
        <f t="shared" si="103"/>
        <v>0</v>
      </c>
      <c r="JU25" s="517">
        <f t="shared" si="104"/>
        <v>0</v>
      </c>
      <c r="JV25" s="517">
        <f t="shared" si="105"/>
        <v>0</v>
      </c>
      <c r="JW25" s="517">
        <f t="shared" si="106"/>
        <v>0</v>
      </c>
      <c r="JX25" s="517">
        <f t="shared" si="107"/>
        <v>0</v>
      </c>
      <c r="JY25" s="517">
        <f t="shared" si="108"/>
        <v>0</v>
      </c>
      <c r="JZ25" s="517">
        <f t="shared" si="109"/>
        <v>0</v>
      </c>
      <c r="KA25" s="517">
        <f t="shared" si="110"/>
        <v>0</v>
      </c>
      <c r="KB25" s="517">
        <f t="shared" si="111"/>
        <v>0</v>
      </c>
      <c r="KC25" s="517">
        <f t="shared" si="112"/>
        <v>0</v>
      </c>
      <c r="KD25" s="517">
        <f t="shared" si="113"/>
        <v>0</v>
      </c>
      <c r="KE25" s="517">
        <f t="shared" si="114"/>
        <v>0</v>
      </c>
      <c r="KF25" s="517">
        <f t="shared" si="115"/>
        <v>0</v>
      </c>
      <c r="KG25" s="517">
        <f t="shared" si="116"/>
        <v>0</v>
      </c>
      <c r="KH25" s="517">
        <f t="shared" si="117"/>
        <v>0</v>
      </c>
      <c r="KI25" s="517">
        <f t="shared" si="118"/>
        <v>0</v>
      </c>
      <c r="KJ25" s="517">
        <f t="shared" si="119"/>
        <v>0</v>
      </c>
      <c r="KK25" s="517">
        <f t="shared" si="120"/>
        <v>0</v>
      </c>
      <c r="KL25" s="517">
        <f t="shared" si="121"/>
        <v>0</v>
      </c>
      <c r="KM25" s="517">
        <f t="shared" si="122"/>
        <v>0</v>
      </c>
      <c r="KN25" s="517">
        <f t="shared" si="123"/>
        <v>0</v>
      </c>
      <c r="KO25" s="517">
        <f t="shared" si="124"/>
        <v>0</v>
      </c>
      <c r="KP25" s="517">
        <f t="shared" si="125"/>
        <v>0</v>
      </c>
      <c r="KQ25" s="517">
        <f t="shared" si="126"/>
        <v>0</v>
      </c>
      <c r="KR25" s="517">
        <f t="shared" si="127"/>
        <v>0</v>
      </c>
      <c r="KS25" s="517">
        <f t="shared" si="128"/>
        <v>0</v>
      </c>
      <c r="KT25" s="517">
        <f t="shared" si="129"/>
        <v>0</v>
      </c>
      <c r="KU25" s="517">
        <f t="shared" si="130"/>
        <v>0</v>
      </c>
      <c r="KV25" s="517">
        <f t="shared" si="131"/>
        <v>0</v>
      </c>
      <c r="KW25" s="517">
        <f t="shared" si="132"/>
        <v>0</v>
      </c>
      <c r="KX25" s="517">
        <f t="shared" si="133"/>
        <v>0</v>
      </c>
      <c r="KY25" s="517">
        <f t="shared" si="134"/>
        <v>0</v>
      </c>
      <c r="KZ25" s="517">
        <f t="shared" si="135"/>
        <v>0</v>
      </c>
      <c r="LA25" s="517">
        <f t="shared" si="9"/>
        <v>0</v>
      </c>
      <c r="LB25" s="517">
        <f t="shared" si="168"/>
        <v>0</v>
      </c>
      <c r="LC25" s="517">
        <f t="shared" si="169"/>
        <v>0</v>
      </c>
      <c r="LD25" s="517">
        <f t="shared" si="170"/>
        <v>0</v>
      </c>
      <c r="LE25" s="517">
        <f t="shared" si="171"/>
        <v>0</v>
      </c>
      <c r="LF25" s="517">
        <f t="shared" si="172"/>
        <v>0</v>
      </c>
      <c r="LG25" s="517">
        <f t="shared" si="173"/>
        <v>0</v>
      </c>
      <c r="LH25" s="517">
        <f t="shared" si="174"/>
        <v>0</v>
      </c>
      <c r="LI25" s="517">
        <f t="shared" si="175"/>
        <v>0</v>
      </c>
      <c r="LJ25" s="517">
        <f t="shared" si="176"/>
        <v>0</v>
      </c>
      <c r="LK25" s="517">
        <f t="shared" si="136"/>
        <v>0</v>
      </c>
      <c r="LL25" s="517">
        <f t="shared" si="137"/>
        <v>0</v>
      </c>
      <c r="LM25" s="517">
        <f t="shared" si="138"/>
        <v>0</v>
      </c>
      <c r="LN25" s="517">
        <f t="shared" si="139"/>
        <v>0</v>
      </c>
      <c r="LO25" s="517">
        <f t="shared" si="140"/>
        <v>0</v>
      </c>
      <c r="LP25" s="517">
        <f t="shared" si="141"/>
        <v>0</v>
      </c>
      <c r="LQ25" s="517">
        <f t="shared" si="142"/>
        <v>0</v>
      </c>
      <c r="LR25" s="517">
        <f t="shared" si="143"/>
        <v>0</v>
      </c>
      <c r="LS25" s="517">
        <f t="shared" si="144"/>
        <v>0</v>
      </c>
      <c r="LT25" s="517">
        <f t="shared" si="145"/>
        <v>0</v>
      </c>
      <c r="LU25" s="517">
        <f t="shared" si="146"/>
        <v>0</v>
      </c>
      <c r="LV25" s="517">
        <f t="shared" si="147"/>
        <v>0</v>
      </c>
      <c r="LW25" s="517">
        <f t="shared" si="148"/>
        <v>0</v>
      </c>
      <c r="LX25" s="517">
        <f t="shared" si="149"/>
        <v>0</v>
      </c>
      <c r="LY25" s="517">
        <f t="shared" si="150"/>
        <v>0</v>
      </c>
      <c r="LZ25" s="517">
        <f t="shared" si="151"/>
        <v>0</v>
      </c>
      <c r="MA25" s="517">
        <f t="shared" si="152"/>
        <v>0</v>
      </c>
      <c r="MB25" s="517">
        <f t="shared" si="153"/>
        <v>0</v>
      </c>
      <c r="MC25" s="517">
        <f t="shared" si="154"/>
        <v>0</v>
      </c>
      <c r="MD25" s="517">
        <f t="shared" si="155"/>
        <v>0</v>
      </c>
      <c r="ME25" s="517">
        <f t="shared" si="156"/>
        <v>0</v>
      </c>
      <c r="MF25" s="517">
        <f t="shared" si="157"/>
        <v>0</v>
      </c>
      <c r="MG25" s="517">
        <f t="shared" si="158"/>
        <v>0</v>
      </c>
      <c r="MH25" s="517">
        <f t="shared" si="159"/>
        <v>0</v>
      </c>
      <c r="MI25" s="517">
        <f t="shared" si="160"/>
        <v>0</v>
      </c>
      <c r="MJ25" s="517">
        <f t="shared" si="161"/>
        <v>0</v>
      </c>
      <c r="MK25" s="517">
        <f t="shared" si="162"/>
        <v>0</v>
      </c>
      <c r="ML25" s="517">
        <f t="shared" si="163"/>
        <v>0</v>
      </c>
      <c r="MM25" s="517">
        <f t="shared" si="164"/>
        <v>0</v>
      </c>
      <c r="MN25" s="517">
        <f t="shared" si="165"/>
        <v>0</v>
      </c>
      <c r="MO25" s="517">
        <f t="shared" si="166"/>
        <v>0</v>
      </c>
      <c r="MP25" s="522">
        <f t="shared" si="167"/>
        <v>0</v>
      </c>
    </row>
    <row r="26" spans="1:354">
      <c r="A26" s="1239" t="s">
        <v>257</v>
      </c>
      <c r="B26" s="1272"/>
      <c r="C26" s="311">
        <v>2.17</v>
      </c>
      <c r="D26" s="277">
        <v>3.11</v>
      </c>
      <c r="E26" s="277">
        <v>-0.67</v>
      </c>
      <c r="F26" s="277">
        <v>1.79</v>
      </c>
      <c r="G26" s="277">
        <v>-1.0900000000000001</v>
      </c>
      <c r="H26" s="277">
        <v>0.99</v>
      </c>
      <c r="I26" s="277">
        <v>-3.84</v>
      </c>
      <c r="J26" s="312">
        <v>2.98</v>
      </c>
      <c r="K26" s="312">
        <v>-5.38</v>
      </c>
      <c r="L26" s="312">
        <v>-2.1</v>
      </c>
      <c r="M26" s="312"/>
      <c r="N26" s="312"/>
      <c r="O26" s="312"/>
      <c r="P26" s="312"/>
      <c r="Q26" s="312"/>
      <c r="R26" s="312"/>
      <c r="S26" s="312"/>
      <c r="T26" s="312"/>
      <c r="U26" s="312"/>
      <c r="V26" s="312"/>
      <c r="W26" s="312"/>
      <c r="X26" s="312"/>
      <c r="Y26" s="312"/>
      <c r="Z26" s="312"/>
      <c r="AA26" s="312"/>
      <c r="AB26" s="312"/>
      <c r="AC26" s="312"/>
      <c r="AD26" s="312"/>
      <c r="AE26" s="312"/>
      <c r="AF26" s="312"/>
      <c r="AG26" s="312"/>
      <c r="AH26" s="312"/>
      <c r="AI26" s="312"/>
      <c r="AJ26" s="312"/>
      <c r="AK26" s="312"/>
      <c r="AL26" s="312"/>
      <c r="AM26" s="312"/>
      <c r="AN26" s="312"/>
      <c r="AO26" s="312"/>
      <c r="AP26" s="312"/>
      <c r="AQ26" s="312"/>
      <c r="AR26" s="312"/>
      <c r="AS26" s="312"/>
      <c r="AT26" s="312"/>
      <c r="AU26" s="312"/>
      <c r="AV26" s="312"/>
      <c r="AW26" s="312"/>
      <c r="AX26" s="312"/>
      <c r="AY26" s="312"/>
      <c r="AZ26" s="312"/>
      <c r="BA26" s="312"/>
      <c r="BB26" s="312"/>
      <c r="BC26" s="312"/>
      <c r="BD26" s="312"/>
      <c r="BE26" s="312"/>
      <c r="BF26" s="312"/>
      <c r="BG26" s="312"/>
      <c r="BH26" s="312"/>
      <c r="BI26" s="312"/>
      <c r="BJ26" s="312"/>
      <c r="BK26" s="312"/>
      <c r="BL26" s="312"/>
      <c r="BM26" s="312"/>
      <c r="BN26" s="312"/>
      <c r="BO26" s="312"/>
      <c r="BP26" s="312"/>
      <c r="BQ26" s="312"/>
      <c r="BR26" s="312"/>
      <c r="BS26" s="312"/>
      <c r="BT26" s="312"/>
      <c r="BU26" s="312"/>
      <c r="BV26" s="312"/>
      <c r="BW26" s="312"/>
      <c r="BX26" s="312"/>
      <c r="BY26" s="312"/>
      <c r="BZ26" s="312"/>
      <c r="CA26" s="312"/>
      <c r="CB26" s="312"/>
      <c r="CC26" s="312"/>
      <c r="CD26" s="312"/>
      <c r="CE26" s="312"/>
      <c r="CF26" s="312"/>
      <c r="CG26" s="312"/>
      <c r="CH26" s="312"/>
      <c r="CI26" s="312"/>
      <c r="CJ26" s="312"/>
      <c r="CK26" s="312"/>
      <c r="CL26" s="312"/>
      <c r="CM26" s="312"/>
      <c r="CN26" s="312"/>
      <c r="CO26" s="312"/>
      <c r="CP26" s="312"/>
      <c r="CQ26" s="312"/>
      <c r="CR26" s="312"/>
      <c r="CS26" s="312"/>
      <c r="CT26" s="312"/>
      <c r="CU26" s="312"/>
      <c r="CV26" s="312"/>
      <c r="CW26" s="312"/>
      <c r="CX26" s="312"/>
      <c r="CY26" s="312"/>
      <c r="CZ26" s="312"/>
      <c r="DA26" s="312"/>
      <c r="DB26" s="312"/>
      <c r="DC26" s="312"/>
      <c r="DD26" s="312"/>
      <c r="DE26" s="312"/>
      <c r="DF26" s="312"/>
      <c r="DG26" s="312"/>
      <c r="DH26" s="312"/>
      <c r="DI26" s="312"/>
      <c r="DJ26" s="312"/>
      <c r="DK26" s="312"/>
      <c r="DL26" s="312"/>
      <c r="DM26" s="312"/>
      <c r="DN26" s="312"/>
      <c r="DO26" s="312"/>
      <c r="DP26" s="312"/>
      <c r="DQ26" s="312"/>
      <c r="DR26" s="312"/>
      <c r="DS26" s="312"/>
      <c r="DT26" s="312"/>
      <c r="DU26" s="312"/>
      <c r="DV26" s="312"/>
      <c r="DW26" s="312"/>
      <c r="DX26" s="312"/>
      <c r="DY26" s="282"/>
      <c r="DZ26" s="282"/>
      <c r="EA26" s="282"/>
      <c r="EB26" s="282"/>
      <c r="EC26" s="282"/>
      <c r="ED26" s="282"/>
      <c r="EE26" s="282"/>
      <c r="EF26" s="282"/>
      <c r="EG26" s="282"/>
      <c r="EH26" s="282"/>
      <c r="EI26" s="282"/>
      <c r="EJ26" s="282"/>
      <c r="EK26" s="282"/>
      <c r="EL26" s="282"/>
      <c r="EM26" s="282"/>
      <c r="EN26" s="282"/>
      <c r="EO26" s="282"/>
      <c r="EP26" s="282"/>
      <c r="EQ26" s="282"/>
      <c r="ER26" s="282"/>
      <c r="ES26" s="282"/>
      <c r="ET26" s="282"/>
      <c r="EU26" s="282"/>
      <c r="EV26" s="282"/>
      <c r="EW26" s="282"/>
      <c r="EX26" s="282"/>
      <c r="EY26" s="282"/>
      <c r="EZ26" s="282"/>
      <c r="FA26" s="282"/>
      <c r="FB26" s="282"/>
      <c r="FC26" s="282"/>
      <c r="FD26" s="282"/>
      <c r="FE26" s="282"/>
      <c r="FF26" s="282"/>
      <c r="FG26" s="282"/>
      <c r="FH26" s="282"/>
      <c r="FI26" s="282"/>
      <c r="FJ26" s="282"/>
      <c r="FK26" s="282"/>
      <c r="FL26" s="282"/>
      <c r="FM26" s="282"/>
      <c r="FN26" s="282"/>
      <c r="FO26" s="282"/>
      <c r="FP26" s="282"/>
      <c r="FQ26" s="282"/>
      <c r="FR26" s="282"/>
      <c r="FS26" s="282"/>
      <c r="FT26" s="282"/>
      <c r="FU26" s="282"/>
      <c r="FV26" s="282"/>
      <c r="FW26" s="282"/>
      <c r="FX26" s="282"/>
      <c r="FY26" s="282"/>
      <c r="FZ26" s="282"/>
      <c r="GA26" s="507"/>
      <c r="GB26" s="517">
        <f t="shared" si="6"/>
        <v>0</v>
      </c>
      <c r="GC26" s="517">
        <f t="shared" si="7"/>
        <v>0</v>
      </c>
      <c r="GD26" s="517">
        <f t="shared" si="10"/>
        <v>0</v>
      </c>
      <c r="GE26" s="517">
        <f t="shared" si="11"/>
        <v>0</v>
      </c>
      <c r="GF26" s="517">
        <f t="shared" si="12"/>
        <v>0</v>
      </c>
      <c r="GG26" s="517">
        <f t="shared" si="13"/>
        <v>0</v>
      </c>
      <c r="GH26" s="517">
        <f t="shared" si="14"/>
        <v>0</v>
      </c>
      <c r="GI26" s="517">
        <f t="shared" si="15"/>
        <v>0</v>
      </c>
      <c r="GJ26" s="517">
        <f t="shared" si="16"/>
        <v>0</v>
      </c>
      <c r="GK26" s="517">
        <f t="shared" si="17"/>
        <v>0</v>
      </c>
      <c r="GL26" s="517">
        <f t="shared" si="18"/>
        <v>0</v>
      </c>
      <c r="GM26" s="517">
        <f t="shared" si="19"/>
        <v>0</v>
      </c>
      <c r="GN26" s="517">
        <f t="shared" si="20"/>
        <v>0</v>
      </c>
      <c r="GO26" s="517">
        <f t="shared" si="21"/>
        <v>0</v>
      </c>
      <c r="GP26" s="517">
        <f t="shared" si="22"/>
        <v>0</v>
      </c>
      <c r="GQ26" s="517">
        <f t="shared" si="23"/>
        <v>0</v>
      </c>
      <c r="GR26" s="517">
        <f t="shared" si="24"/>
        <v>0</v>
      </c>
      <c r="GS26" s="517">
        <f t="shared" si="25"/>
        <v>0</v>
      </c>
      <c r="GT26" s="517">
        <f t="shared" si="26"/>
        <v>0</v>
      </c>
      <c r="GU26" s="517">
        <f t="shared" si="27"/>
        <v>0</v>
      </c>
      <c r="GV26" s="517">
        <f t="shared" si="28"/>
        <v>0</v>
      </c>
      <c r="GW26" s="517">
        <f t="shared" si="29"/>
        <v>0</v>
      </c>
      <c r="GX26" s="517">
        <f t="shared" si="30"/>
        <v>0</v>
      </c>
      <c r="GY26" s="517">
        <f t="shared" si="31"/>
        <v>0</v>
      </c>
      <c r="GZ26" s="517">
        <f t="shared" si="32"/>
        <v>0</v>
      </c>
      <c r="HA26" s="517">
        <f t="shared" si="33"/>
        <v>0</v>
      </c>
      <c r="HB26" s="517">
        <f t="shared" si="34"/>
        <v>0</v>
      </c>
      <c r="HC26" s="517">
        <f t="shared" si="35"/>
        <v>0</v>
      </c>
      <c r="HD26" s="517">
        <f t="shared" si="36"/>
        <v>0</v>
      </c>
      <c r="HE26" s="517">
        <f t="shared" si="37"/>
        <v>0</v>
      </c>
      <c r="HF26" s="517">
        <f t="shared" si="38"/>
        <v>0</v>
      </c>
      <c r="HG26" s="517">
        <f t="shared" si="39"/>
        <v>0</v>
      </c>
      <c r="HH26" s="517">
        <f t="shared" si="40"/>
        <v>0</v>
      </c>
      <c r="HI26" s="517">
        <f t="shared" si="41"/>
        <v>0</v>
      </c>
      <c r="HJ26" s="517">
        <f t="shared" si="42"/>
        <v>0</v>
      </c>
      <c r="HK26" s="517">
        <f t="shared" si="43"/>
        <v>0</v>
      </c>
      <c r="HL26" s="517">
        <f t="shared" si="44"/>
        <v>0</v>
      </c>
      <c r="HM26" s="517">
        <f t="shared" si="45"/>
        <v>0</v>
      </c>
      <c r="HN26" s="517">
        <f t="shared" si="46"/>
        <v>0</v>
      </c>
      <c r="HO26" s="517">
        <f t="shared" si="47"/>
        <v>0</v>
      </c>
      <c r="HP26" s="517">
        <f t="shared" si="48"/>
        <v>0</v>
      </c>
      <c r="HQ26" s="517">
        <f t="shared" si="49"/>
        <v>0</v>
      </c>
      <c r="HR26" s="517">
        <f t="shared" si="50"/>
        <v>0</v>
      </c>
      <c r="HS26" s="517">
        <f t="shared" si="51"/>
        <v>0</v>
      </c>
      <c r="HT26" s="517">
        <f t="shared" si="52"/>
        <v>0</v>
      </c>
      <c r="HU26" s="517">
        <f t="shared" si="53"/>
        <v>0</v>
      </c>
      <c r="HV26" s="517">
        <f t="shared" si="54"/>
        <v>0</v>
      </c>
      <c r="HW26" s="517">
        <f t="shared" si="55"/>
        <v>0</v>
      </c>
      <c r="HX26" s="517">
        <f t="shared" si="56"/>
        <v>0</v>
      </c>
      <c r="HY26" s="517">
        <f t="shared" si="57"/>
        <v>0</v>
      </c>
      <c r="HZ26" s="517">
        <f t="shared" si="58"/>
        <v>0</v>
      </c>
      <c r="IA26" s="517">
        <f t="shared" si="59"/>
        <v>0</v>
      </c>
      <c r="IB26" s="517">
        <f t="shared" si="60"/>
        <v>0</v>
      </c>
      <c r="IC26" s="517">
        <f t="shared" si="61"/>
        <v>0</v>
      </c>
      <c r="ID26" s="517">
        <f t="shared" si="62"/>
        <v>0</v>
      </c>
      <c r="IE26" s="517">
        <f t="shared" si="63"/>
        <v>0</v>
      </c>
      <c r="IF26" s="517">
        <f t="shared" si="64"/>
        <v>0</v>
      </c>
      <c r="IG26" s="517">
        <f t="shared" si="65"/>
        <v>0</v>
      </c>
      <c r="IH26" s="517">
        <f t="shared" si="66"/>
        <v>0</v>
      </c>
      <c r="II26" s="517">
        <f t="shared" si="67"/>
        <v>0</v>
      </c>
      <c r="IJ26" s="517">
        <f t="shared" si="68"/>
        <v>0</v>
      </c>
      <c r="IK26" s="517">
        <f t="shared" si="69"/>
        <v>0</v>
      </c>
      <c r="IL26" s="517">
        <f t="shared" si="70"/>
        <v>0</v>
      </c>
      <c r="IM26" s="517">
        <f t="shared" si="71"/>
        <v>0</v>
      </c>
      <c r="IN26" s="517">
        <f t="shared" si="72"/>
        <v>0</v>
      </c>
      <c r="IO26" s="517">
        <f t="shared" si="8"/>
        <v>0</v>
      </c>
      <c r="IP26" s="517">
        <f t="shared" si="73"/>
        <v>0</v>
      </c>
      <c r="IQ26" s="517">
        <f t="shared" si="74"/>
        <v>0</v>
      </c>
      <c r="IR26" s="517">
        <f t="shared" si="75"/>
        <v>0</v>
      </c>
      <c r="IS26" s="517">
        <f t="shared" si="76"/>
        <v>0</v>
      </c>
      <c r="IT26" s="517">
        <f t="shared" si="77"/>
        <v>0</v>
      </c>
      <c r="IU26" s="517">
        <f t="shared" si="78"/>
        <v>0</v>
      </c>
      <c r="IV26" s="517">
        <f t="shared" si="79"/>
        <v>0</v>
      </c>
      <c r="IW26" s="517">
        <f t="shared" si="80"/>
        <v>0</v>
      </c>
      <c r="IX26" s="517">
        <f t="shared" si="81"/>
        <v>0</v>
      </c>
      <c r="IY26" s="517">
        <f t="shared" si="82"/>
        <v>0</v>
      </c>
      <c r="IZ26" s="517">
        <f t="shared" si="83"/>
        <v>0</v>
      </c>
      <c r="JA26" s="517">
        <f t="shared" si="84"/>
        <v>0</v>
      </c>
      <c r="JB26" s="517">
        <f t="shared" si="85"/>
        <v>0</v>
      </c>
      <c r="JC26" s="517">
        <f t="shared" si="86"/>
        <v>0</v>
      </c>
      <c r="JD26" s="517">
        <f t="shared" si="87"/>
        <v>0</v>
      </c>
      <c r="JE26" s="517">
        <f t="shared" si="88"/>
        <v>0</v>
      </c>
      <c r="JF26" s="517">
        <f t="shared" si="89"/>
        <v>0</v>
      </c>
      <c r="JG26" s="517">
        <f t="shared" si="90"/>
        <v>0</v>
      </c>
      <c r="JH26" s="517">
        <f t="shared" si="91"/>
        <v>0</v>
      </c>
      <c r="JI26" s="517">
        <f t="shared" si="92"/>
        <v>0</v>
      </c>
      <c r="JJ26" s="517">
        <f t="shared" si="93"/>
        <v>0</v>
      </c>
      <c r="JK26" s="517">
        <f t="shared" si="94"/>
        <v>0</v>
      </c>
      <c r="JL26" s="517">
        <f t="shared" si="95"/>
        <v>0</v>
      </c>
      <c r="JM26" s="517">
        <f t="shared" si="96"/>
        <v>0</v>
      </c>
      <c r="JN26" s="517">
        <f t="shared" si="97"/>
        <v>0</v>
      </c>
      <c r="JO26" s="517">
        <f t="shared" si="98"/>
        <v>0</v>
      </c>
      <c r="JP26" s="517">
        <f t="shared" si="99"/>
        <v>0</v>
      </c>
      <c r="JQ26" s="517">
        <f t="shared" si="100"/>
        <v>0</v>
      </c>
      <c r="JR26" s="517">
        <f t="shared" si="101"/>
        <v>0</v>
      </c>
      <c r="JS26" s="517">
        <f t="shared" si="102"/>
        <v>0</v>
      </c>
      <c r="JT26" s="517">
        <f t="shared" si="103"/>
        <v>0</v>
      </c>
      <c r="JU26" s="517">
        <f t="shared" si="104"/>
        <v>0</v>
      </c>
      <c r="JV26" s="517">
        <f t="shared" si="105"/>
        <v>0</v>
      </c>
      <c r="JW26" s="517">
        <f t="shared" si="106"/>
        <v>0</v>
      </c>
      <c r="JX26" s="517">
        <f t="shared" si="107"/>
        <v>0</v>
      </c>
      <c r="JY26" s="517">
        <f t="shared" si="108"/>
        <v>0</v>
      </c>
      <c r="JZ26" s="517">
        <f t="shared" si="109"/>
        <v>0</v>
      </c>
      <c r="KA26" s="517">
        <f t="shared" si="110"/>
        <v>0</v>
      </c>
      <c r="KB26" s="517">
        <f t="shared" si="111"/>
        <v>0</v>
      </c>
      <c r="KC26" s="517">
        <f t="shared" si="112"/>
        <v>0</v>
      </c>
      <c r="KD26" s="517">
        <f t="shared" si="113"/>
        <v>0</v>
      </c>
      <c r="KE26" s="517">
        <f t="shared" si="114"/>
        <v>0</v>
      </c>
      <c r="KF26" s="517">
        <f t="shared" si="115"/>
        <v>0</v>
      </c>
      <c r="KG26" s="517">
        <f t="shared" si="116"/>
        <v>0</v>
      </c>
      <c r="KH26" s="517">
        <f t="shared" si="117"/>
        <v>0</v>
      </c>
      <c r="KI26" s="517">
        <f t="shared" si="118"/>
        <v>0</v>
      </c>
      <c r="KJ26" s="517">
        <f t="shared" si="119"/>
        <v>0</v>
      </c>
      <c r="KK26" s="517">
        <f t="shared" si="120"/>
        <v>0</v>
      </c>
      <c r="KL26" s="517">
        <f t="shared" si="121"/>
        <v>0</v>
      </c>
      <c r="KM26" s="517">
        <f t="shared" si="122"/>
        <v>0</v>
      </c>
      <c r="KN26" s="517">
        <f t="shared" si="123"/>
        <v>0</v>
      </c>
      <c r="KO26" s="517">
        <f t="shared" si="124"/>
        <v>0</v>
      </c>
      <c r="KP26" s="517">
        <f t="shared" si="125"/>
        <v>0</v>
      </c>
      <c r="KQ26" s="517">
        <f t="shared" si="126"/>
        <v>0</v>
      </c>
      <c r="KR26" s="517">
        <f t="shared" si="127"/>
        <v>0</v>
      </c>
      <c r="KS26" s="517">
        <f t="shared" si="128"/>
        <v>0</v>
      </c>
      <c r="KT26" s="517">
        <f t="shared" si="129"/>
        <v>0</v>
      </c>
      <c r="KU26" s="517">
        <f t="shared" si="130"/>
        <v>0</v>
      </c>
      <c r="KV26" s="517">
        <f t="shared" si="131"/>
        <v>0</v>
      </c>
      <c r="KW26" s="517">
        <f t="shared" si="132"/>
        <v>0</v>
      </c>
      <c r="KX26" s="517">
        <f t="shared" si="133"/>
        <v>0</v>
      </c>
      <c r="KY26" s="517">
        <f t="shared" si="134"/>
        <v>0</v>
      </c>
      <c r="KZ26" s="517">
        <f t="shared" si="135"/>
        <v>0</v>
      </c>
      <c r="LA26" s="517">
        <f t="shared" si="9"/>
        <v>0</v>
      </c>
      <c r="LB26" s="517">
        <f t="shared" si="168"/>
        <v>0</v>
      </c>
      <c r="LC26" s="517">
        <f t="shared" si="169"/>
        <v>0</v>
      </c>
      <c r="LD26" s="517">
        <f t="shared" si="170"/>
        <v>0</v>
      </c>
      <c r="LE26" s="517">
        <f t="shared" si="171"/>
        <v>0</v>
      </c>
      <c r="LF26" s="517">
        <f t="shared" si="172"/>
        <v>0</v>
      </c>
      <c r="LG26" s="517">
        <f t="shared" si="173"/>
        <v>0</v>
      </c>
      <c r="LH26" s="517">
        <f t="shared" si="174"/>
        <v>0</v>
      </c>
      <c r="LI26" s="517">
        <f t="shared" si="175"/>
        <v>0</v>
      </c>
      <c r="LJ26" s="517">
        <f t="shared" si="176"/>
        <v>0</v>
      </c>
      <c r="LK26" s="517">
        <f t="shared" si="136"/>
        <v>0</v>
      </c>
      <c r="LL26" s="517">
        <f t="shared" si="137"/>
        <v>0</v>
      </c>
      <c r="LM26" s="517">
        <f t="shared" si="138"/>
        <v>0</v>
      </c>
      <c r="LN26" s="517">
        <f t="shared" si="139"/>
        <v>0</v>
      </c>
      <c r="LO26" s="517">
        <f t="shared" si="140"/>
        <v>0</v>
      </c>
      <c r="LP26" s="517">
        <f t="shared" si="141"/>
        <v>0</v>
      </c>
      <c r="LQ26" s="517">
        <f t="shared" si="142"/>
        <v>0</v>
      </c>
      <c r="LR26" s="517">
        <f t="shared" si="143"/>
        <v>0</v>
      </c>
      <c r="LS26" s="517">
        <f t="shared" si="144"/>
        <v>0</v>
      </c>
      <c r="LT26" s="517">
        <f t="shared" si="145"/>
        <v>0</v>
      </c>
      <c r="LU26" s="517">
        <f t="shared" si="146"/>
        <v>0</v>
      </c>
      <c r="LV26" s="517">
        <f t="shared" si="147"/>
        <v>0</v>
      </c>
      <c r="LW26" s="517">
        <f t="shared" si="148"/>
        <v>0</v>
      </c>
      <c r="LX26" s="517">
        <f t="shared" si="149"/>
        <v>0</v>
      </c>
      <c r="LY26" s="517">
        <f t="shared" si="150"/>
        <v>0</v>
      </c>
      <c r="LZ26" s="517">
        <f t="shared" si="151"/>
        <v>0</v>
      </c>
      <c r="MA26" s="517">
        <f t="shared" si="152"/>
        <v>0</v>
      </c>
      <c r="MB26" s="517">
        <f t="shared" si="153"/>
        <v>0</v>
      </c>
      <c r="MC26" s="517">
        <f t="shared" si="154"/>
        <v>0</v>
      </c>
      <c r="MD26" s="517">
        <f t="shared" si="155"/>
        <v>0</v>
      </c>
      <c r="ME26" s="517">
        <f t="shared" si="156"/>
        <v>0</v>
      </c>
      <c r="MF26" s="517">
        <f t="shared" si="157"/>
        <v>0</v>
      </c>
      <c r="MG26" s="517">
        <f t="shared" si="158"/>
        <v>0</v>
      </c>
      <c r="MH26" s="517">
        <f t="shared" si="159"/>
        <v>0</v>
      </c>
      <c r="MI26" s="517">
        <f t="shared" si="160"/>
        <v>0</v>
      </c>
      <c r="MJ26" s="517">
        <f t="shared" si="161"/>
        <v>0</v>
      </c>
      <c r="MK26" s="517">
        <f t="shared" si="162"/>
        <v>0</v>
      </c>
      <c r="ML26" s="517">
        <f t="shared" si="163"/>
        <v>0</v>
      </c>
      <c r="MM26" s="517">
        <f t="shared" si="164"/>
        <v>0</v>
      </c>
      <c r="MN26" s="517">
        <f t="shared" si="165"/>
        <v>0</v>
      </c>
      <c r="MO26" s="517">
        <f t="shared" si="166"/>
        <v>0</v>
      </c>
      <c r="MP26" s="522">
        <f t="shared" si="167"/>
        <v>0</v>
      </c>
    </row>
    <row r="27" spans="1:354">
      <c r="A27" s="1239" t="s">
        <v>258</v>
      </c>
      <c r="B27" s="1272"/>
      <c r="C27" s="311">
        <v>78.25</v>
      </c>
      <c r="D27" s="277">
        <v>78.03</v>
      </c>
      <c r="E27" s="277">
        <v>77.16</v>
      </c>
      <c r="F27" s="277">
        <v>78.66</v>
      </c>
      <c r="G27" s="277">
        <v>77.31</v>
      </c>
      <c r="H27" s="277">
        <v>78.150000000000006</v>
      </c>
      <c r="I27" s="277">
        <v>78.069999999999993</v>
      </c>
      <c r="J27" s="312">
        <v>78.400000000000006</v>
      </c>
      <c r="K27" s="312">
        <v>77.400000000000006</v>
      </c>
      <c r="L27" s="312">
        <v>77.709999999999994</v>
      </c>
      <c r="M27" s="312"/>
      <c r="N27" s="312"/>
      <c r="O27" s="312"/>
      <c r="P27" s="312"/>
      <c r="Q27" s="312"/>
      <c r="R27" s="312"/>
      <c r="S27" s="312"/>
      <c r="T27" s="312"/>
      <c r="U27" s="312"/>
      <c r="V27" s="312"/>
      <c r="W27" s="312"/>
      <c r="X27" s="312"/>
      <c r="Y27" s="312"/>
      <c r="Z27" s="312"/>
      <c r="AA27" s="312"/>
      <c r="AB27" s="312"/>
      <c r="AC27" s="312"/>
      <c r="AD27" s="312"/>
      <c r="AE27" s="312"/>
      <c r="AF27" s="312"/>
      <c r="AG27" s="312"/>
      <c r="AH27" s="312"/>
      <c r="AI27" s="312"/>
      <c r="AJ27" s="312"/>
      <c r="AK27" s="312"/>
      <c r="AL27" s="312"/>
      <c r="AM27" s="312"/>
      <c r="AN27" s="312"/>
      <c r="AO27" s="312"/>
      <c r="AP27" s="312"/>
      <c r="AQ27" s="312"/>
      <c r="AR27" s="312"/>
      <c r="AS27" s="312"/>
      <c r="AT27" s="312"/>
      <c r="AU27" s="312"/>
      <c r="AV27" s="312"/>
      <c r="AW27" s="312"/>
      <c r="AX27" s="312"/>
      <c r="AY27" s="312"/>
      <c r="AZ27" s="312"/>
      <c r="BA27" s="312"/>
      <c r="BB27" s="312"/>
      <c r="BC27" s="312"/>
      <c r="BD27" s="312"/>
      <c r="BE27" s="312"/>
      <c r="BF27" s="312"/>
      <c r="BG27" s="312"/>
      <c r="BH27" s="312"/>
      <c r="BI27" s="312"/>
      <c r="BJ27" s="312"/>
      <c r="BK27" s="312"/>
      <c r="BL27" s="312"/>
      <c r="BM27" s="312"/>
      <c r="BN27" s="312"/>
      <c r="BO27" s="312"/>
      <c r="BP27" s="312"/>
      <c r="BQ27" s="312"/>
      <c r="BR27" s="312"/>
      <c r="BS27" s="312"/>
      <c r="BT27" s="312"/>
      <c r="BU27" s="312"/>
      <c r="BV27" s="312"/>
      <c r="BW27" s="312"/>
      <c r="BX27" s="312"/>
      <c r="BY27" s="312"/>
      <c r="BZ27" s="312"/>
      <c r="CA27" s="312"/>
      <c r="CB27" s="312"/>
      <c r="CC27" s="312"/>
      <c r="CD27" s="312"/>
      <c r="CE27" s="312"/>
      <c r="CF27" s="312"/>
      <c r="CG27" s="312"/>
      <c r="CH27" s="312"/>
      <c r="CI27" s="312"/>
      <c r="CJ27" s="312"/>
      <c r="CK27" s="312"/>
      <c r="CL27" s="312"/>
      <c r="CM27" s="312"/>
      <c r="CN27" s="312"/>
      <c r="CO27" s="312"/>
      <c r="CP27" s="312"/>
      <c r="CQ27" s="312"/>
      <c r="CR27" s="312"/>
      <c r="CS27" s="312"/>
      <c r="CT27" s="312"/>
      <c r="CU27" s="312"/>
      <c r="CV27" s="312"/>
      <c r="CW27" s="312"/>
      <c r="CX27" s="312"/>
      <c r="CY27" s="312"/>
      <c r="CZ27" s="312"/>
      <c r="DA27" s="312"/>
      <c r="DB27" s="312"/>
      <c r="DC27" s="312"/>
      <c r="DD27" s="312"/>
      <c r="DE27" s="312"/>
      <c r="DF27" s="312"/>
      <c r="DG27" s="312"/>
      <c r="DH27" s="312"/>
      <c r="DI27" s="312"/>
      <c r="DJ27" s="312"/>
      <c r="DK27" s="312"/>
      <c r="DL27" s="312"/>
      <c r="DM27" s="312"/>
      <c r="DN27" s="312"/>
      <c r="DO27" s="312"/>
      <c r="DP27" s="312"/>
      <c r="DQ27" s="312"/>
      <c r="DR27" s="312"/>
      <c r="DS27" s="312"/>
      <c r="DT27" s="312"/>
      <c r="DU27" s="312"/>
      <c r="DV27" s="312"/>
      <c r="DW27" s="312"/>
      <c r="DX27" s="312"/>
      <c r="DY27" s="282"/>
      <c r="DZ27" s="282"/>
      <c r="EA27" s="282"/>
      <c r="EB27" s="282"/>
      <c r="EC27" s="282"/>
      <c r="ED27" s="282"/>
      <c r="EE27" s="282"/>
      <c r="EF27" s="282"/>
      <c r="EG27" s="282"/>
      <c r="EH27" s="282"/>
      <c r="EI27" s="282"/>
      <c r="EJ27" s="282"/>
      <c r="EK27" s="282"/>
      <c r="EL27" s="282"/>
      <c r="EM27" s="282"/>
      <c r="EN27" s="282"/>
      <c r="EO27" s="282"/>
      <c r="EP27" s="282"/>
      <c r="EQ27" s="282"/>
      <c r="ER27" s="282"/>
      <c r="ES27" s="282"/>
      <c r="ET27" s="282"/>
      <c r="EU27" s="282"/>
      <c r="EV27" s="282"/>
      <c r="EW27" s="282"/>
      <c r="EX27" s="282"/>
      <c r="EY27" s="282"/>
      <c r="EZ27" s="282"/>
      <c r="FA27" s="282"/>
      <c r="FB27" s="282"/>
      <c r="FC27" s="282"/>
      <c r="FD27" s="282"/>
      <c r="FE27" s="282"/>
      <c r="FF27" s="282"/>
      <c r="FG27" s="282"/>
      <c r="FH27" s="282"/>
      <c r="FI27" s="282"/>
      <c r="FJ27" s="282"/>
      <c r="FK27" s="282"/>
      <c r="FL27" s="282"/>
      <c r="FM27" s="282"/>
      <c r="FN27" s="282"/>
      <c r="FO27" s="282"/>
      <c r="FP27" s="282"/>
      <c r="FQ27" s="282"/>
      <c r="FR27" s="282"/>
      <c r="FS27" s="282"/>
      <c r="FT27" s="282"/>
      <c r="FU27" s="282"/>
      <c r="FV27" s="282"/>
      <c r="FW27" s="282"/>
      <c r="FX27" s="282"/>
      <c r="FY27" s="282"/>
      <c r="FZ27" s="282"/>
      <c r="GA27" s="507"/>
      <c r="GB27" s="517">
        <f t="shared" si="6"/>
        <v>0</v>
      </c>
      <c r="GC27" s="517">
        <f t="shared" si="7"/>
        <v>0</v>
      </c>
      <c r="GD27" s="517">
        <f t="shared" si="10"/>
        <v>0</v>
      </c>
      <c r="GE27" s="517">
        <f t="shared" si="11"/>
        <v>0</v>
      </c>
      <c r="GF27" s="517">
        <f t="shared" si="12"/>
        <v>0</v>
      </c>
      <c r="GG27" s="517">
        <f t="shared" si="13"/>
        <v>0</v>
      </c>
      <c r="GH27" s="517">
        <f t="shared" si="14"/>
        <v>0</v>
      </c>
      <c r="GI27" s="517">
        <f t="shared" si="15"/>
        <v>0</v>
      </c>
      <c r="GJ27" s="517">
        <f t="shared" si="16"/>
        <v>0</v>
      </c>
      <c r="GK27" s="517">
        <f t="shared" si="17"/>
        <v>0</v>
      </c>
      <c r="GL27" s="517">
        <f t="shared" si="18"/>
        <v>0</v>
      </c>
      <c r="GM27" s="517">
        <f t="shared" si="19"/>
        <v>0</v>
      </c>
      <c r="GN27" s="517">
        <f t="shared" si="20"/>
        <v>0</v>
      </c>
      <c r="GO27" s="517">
        <f t="shared" si="21"/>
        <v>0</v>
      </c>
      <c r="GP27" s="517">
        <f t="shared" si="22"/>
        <v>0</v>
      </c>
      <c r="GQ27" s="517">
        <f t="shared" si="23"/>
        <v>0</v>
      </c>
      <c r="GR27" s="517">
        <f t="shared" si="24"/>
        <v>0</v>
      </c>
      <c r="GS27" s="517">
        <f t="shared" si="25"/>
        <v>0</v>
      </c>
      <c r="GT27" s="517">
        <f t="shared" si="26"/>
        <v>0</v>
      </c>
      <c r="GU27" s="517">
        <f t="shared" si="27"/>
        <v>0</v>
      </c>
      <c r="GV27" s="517">
        <f t="shared" si="28"/>
        <v>0</v>
      </c>
      <c r="GW27" s="517">
        <f t="shared" si="29"/>
        <v>0</v>
      </c>
      <c r="GX27" s="517">
        <f t="shared" si="30"/>
        <v>0</v>
      </c>
      <c r="GY27" s="517">
        <f t="shared" si="31"/>
        <v>0</v>
      </c>
      <c r="GZ27" s="517">
        <f t="shared" si="32"/>
        <v>0</v>
      </c>
      <c r="HA27" s="517">
        <f t="shared" si="33"/>
        <v>0</v>
      </c>
      <c r="HB27" s="517">
        <f t="shared" si="34"/>
        <v>0</v>
      </c>
      <c r="HC27" s="517">
        <f t="shared" si="35"/>
        <v>0</v>
      </c>
      <c r="HD27" s="517">
        <f t="shared" si="36"/>
        <v>0</v>
      </c>
      <c r="HE27" s="517">
        <f t="shared" si="37"/>
        <v>0</v>
      </c>
      <c r="HF27" s="517">
        <f t="shared" si="38"/>
        <v>0</v>
      </c>
      <c r="HG27" s="517">
        <f t="shared" si="39"/>
        <v>0</v>
      </c>
      <c r="HH27" s="517">
        <f t="shared" si="40"/>
        <v>0</v>
      </c>
      <c r="HI27" s="517">
        <f t="shared" si="41"/>
        <v>0</v>
      </c>
      <c r="HJ27" s="517">
        <f t="shared" si="42"/>
        <v>0</v>
      </c>
      <c r="HK27" s="517">
        <f t="shared" si="43"/>
        <v>0</v>
      </c>
      <c r="HL27" s="517">
        <f t="shared" si="44"/>
        <v>0</v>
      </c>
      <c r="HM27" s="517">
        <f t="shared" si="45"/>
        <v>0</v>
      </c>
      <c r="HN27" s="517">
        <f t="shared" si="46"/>
        <v>0</v>
      </c>
      <c r="HO27" s="517">
        <f t="shared" si="47"/>
        <v>0</v>
      </c>
      <c r="HP27" s="517">
        <f t="shared" si="48"/>
        <v>0</v>
      </c>
      <c r="HQ27" s="517">
        <f t="shared" si="49"/>
        <v>0</v>
      </c>
      <c r="HR27" s="517">
        <f t="shared" si="50"/>
        <v>0</v>
      </c>
      <c r="HS27" s="517">
        <f t="shared" si="51"/>
        <v>0</v>
      </c>
      <c r="HT27" s="517">
        <f t="shared" si="52"/>
        <v>0</v>
      </c>
      <c r="HU27" s="517">
        <f t="shared" si="53"/>
        <v>0</v>
      </c>
      <c r="HV27" s="517">
        <f t="shared" si="54"/>
        <v>0</v>
      </c>
      <c r="HW27" s="517">
        <f t="shared" si="55"/>
        <v>0</v>
      </c>
      <c r="HX27" s="517">
        <f t="shared" si="56"/>
        <v>0</v>
      </c>
      <c r="HY27" s="517">
        <f t="shared" si="57"/>
        <v>0</v>
      </c>
      <c r="HZ27" s="517">
        <f t="shared" si="58"/>
        <v>0</v>
      </c>
      <c r="IA27" s="517">
        <f t="shared" si="59"/>
        <v>0</v>
      </c>
      <c r="IB27" s="517">
        <f t="shared" si="60"/>
        <v>0</v>
      </c>
      <c r="IC27" s="517">
        <f t="shared" si="61"/>
        <v>0</v>
      </c>
      <c r="ID27" s="517">
        <f t="shared" si="62"/>
        <v>0</v>
      </c>
      <c r="IE27" s="517">
        <f t="shared" si="63"/>
        <v>0</v>
      </c>
      <c r="IF27" s="517">
        <f t="shared" si="64"/>
        <v>0</v>
      </c>
      <c r="IG27" s="517">
        <f t="shared" si="65"/>
        <v>0</v>
      </c>
      <c r="IH27" s="517">
        <f t="shared" si="66"/>
        <v>0</v>
      </c>
      <c r="II27" s="517">
        <f t="shared" si="67"/>
        <v>0</v>
      </c>
      <c r="IJ27" s="517">
        <f t="shared" si="68"/>
        <v>0</v>
      </c>
      <c r="IK27" s="517">
        <f t="shared" si="69"/>
        <v>0</v>
      </c>
      <c r="IL27" s="517">
        <f t="shared" si="70"/>
        <v>0</v>
      </c>
      <c r="IM27" s="517">
        <f t="shared" si="71"/>
        <v>0</v>
      </c>
      <c r="IN27" s="517">
        <f t="shared" si="72"/>
        <v>0</v>
      </c>
      <c r="IO27" s="517">
        <f t="shared" si="8"/>
        <v>0</v>
      </c>
      <c r="IP27" s="517">
        <f t="shared" si="73"/>
        <v>0</v>
      </c>
      <c r="IQ27" s="517">
        <f t="shared" si="74"/>
        <v>0</v>
      </c>
      <c r="IR27" s="517">
        <f t="shared" si="75"/>
        <v>0</v>
      </c>
      <c r="IS27" s="517">
        <f t="shared" si="76"/>
        <v>0</v>
      </c>
      <c r="IT27" s="517">
        <f t="shared" si="77"/>
        <v>0</v>
      </c>
      <c r="IU27" s="517">
        <f t="shared" si="78"/>
        <v>0</v>
      </c>
      <c r="IV27" s="517">
        <f t="shared" si="79"/>
        <v>0</v>
      </c>
      <c r="IW27" s="517">
        <f t="shared" si="80"/>
        <v>0</v>
      </c>
      <c r="IX27" s="517">
        <f t="shared" si="81"/>
        <v>0</v>
      </c>
      <c r="IY27" s="517">
        <f t="shared" si="82"/>
        <v>0</v>
      </c>
      <c r="IZ27" s="517">
        <f t="shared" si="83"/>
        <v>0</v>
      </c>
      <c r="JA27" s="517">
        <f t="shared" si="84"/>
        <v>0</v>
      </c>
      <c r="JB27" s="517">
        <f t="shared" si="85"/>
        <v>0</v>
      </c>
      <c r="JC27" s="517">
        <f t="shared" si="86"/>
        <v>0</v>
      </c>
      <c r="JD27" s="517">
        <f t="shared" si="87"/>
        <v>0</v>
      </c>
      <c r="JE27" s="517">
        <f t="shared" si="88"/>
        <v>0</v>
      </c>
      <c r="JF27" s="517">
        <f t="shared" si="89"/>
        <v>0</v>
      </c>
      <c r="JG27" s="517">
        <f t="shared" si="90"/>
        <v>0</v>
      </c>
      <c r="JH27" s="517">
        <f t="shared" si="91"/>
        <v>0</v>
      </c>
      <c r="JI27" s="517">
        <f t="shared" si="92"/>
        <v>0</v>
      </c>
      <c r="JJ27" s="517">
        <f t="shared" si="93"/>
        <v>0</v>
      </c>
      <c r="JK27" s="517">
        <f t="shared" si="94"/>
        <v>0</v>
      </c>
      <c r="JL27" s="517">
        <f t="shared" si="95"/>
        <v>0</v>
      </c>
      <c r="JM27" s="517">
        <f t="shared" si="96"/>
        <v>0</v>
      </c>
      <c r="JN27" s="517">
        <f t="shared" si="97"/>
        <v>0</v>
      </c>
      <c r="JO27" s="517">
        <f t="shared" si="98"/>
        <v>0</v>
      </c>
      <c r="JP27" s="517">
        <f t="shared" si="99"/>
        <v>0</v>
      </c>
      <c r="JQ27" s="517">
        <f t="shared" si="100"/>
        <v>0</v>
      </c>
      <c r="JR27" s="517">
        <f t="shared" si="101"/>
        <v>0</v>
      </c>
      <c r="JS27" s="517">
        <f t="shared" si="102"/>
        <v>0</v>
      </c>
      <c r="JT27" s="517">
        <f t="shared" si="103"/>
        <v>0</v>
      </c>
      <c r="JU27" s="517">
        <f t="shared" si="104"/>
        <v>0</v>
      </c>
      <c r="JV27" s="517">
        <f t="shared" si="105"/>
        <v>0</v>
      </c>
      <c r="JW27" s="517">
        <f t="shared" si="106"/>
        <v>0</v>
      </c>
      <c r="JX27" s="517">
        <f t="shared" si="107"/>
        <v>0</v>
      </c>
      <c r="JY27" s="517">
        <f t="shared" si="108"/>
        <v>0</v>
      </c>
      <c r="JZ27" s="517">
        <f t="shared" si="109"/>
        <v>0</v>
      </c>
      <c r="KA27" s="517">
        <f t="shared" si="110"/>
        <v>0</v>
      </c>
      <c r="KB27" s="517">
        <f t="shared" si="111"/>
        <v>0</v>
      </c>
      <c r="KC27" s="517">
        <f t="shared" si="112"/>
        <v>0</v>
      </c>
      <c r="KD27" s="517">
        <f t="shared" si="113"/>
        <v>0</v>
      </c>
      <c r="KE27" s="517">
        <f t="shared" si="114"/>
        <v>0</v>
      </c>
      <c r="KF27" s="517">
        <f t="shared" si="115"/>
        <v>0</v>
      </c>
      <c r="KG27" s="517">
        <f t="shared" si="116"/>
        <v>0</v>
      </c>
      <c r="KH27" s="517">
        <f t="shared" si="117"/>
        <v>0</v>
      </c>
      <c r="KI27" s="517">
        <f t="shared" si="118"/>
        <v>0</v>
      </c>
      <c r="KJ27" s="517">
        <f t="shared" si="119"/>
        <v>0</v>
      </c>
      <c r="KK27" s="517">
        <f t="shared" si="120"/>
        <v>0</v>
      </c>
      <c r="KL27" s="517">
        <f t="shared" si="121"/>
        <v>0</v>
      </c>
      <c r="KM27" s="517">
        <f t="shared" si="122"/>
        <v>0</v>
      </c>
      <c r="KN27" s="517">
        <f t="shared" si="123"/>
        <v>0</v>
      </c>
      <c r="KO27" s="517">
        <f t="shared" si="124"/>
        <v>0</v>
      </c>
      <c r="KP27" s="517">
        <f t="shared" si="125"/>
        <v>0</v>
      </c>
      <c r="KQ27" s="517">
        <f t="shared" si="126"/>
        <v>0</v>
      </c>
      <c r="KR27" s="517">
        <f t="shared" si="127"/>
        <v>0</v>
      </c>
      <c r="KS27" s="517">
        <f t="shared" si="128"/>
        <v>0</v>
      </c>
      <c r="KT27" s="517">
        <f t="shared" si="129"/>
        <v>0</v>
      </c>
      <c r="KU27" s="517">
        <f t="shared" si="130"/>
        <v>0</v>
      </c>
      <c r="KV27" s="517">
        <f t="shared" si="131"/>
        <v>0</v>
      </c>
      <c r="KW27" s="517">
        <f t="shared" si="132"/>
        <v>0</v>
      </c>
      <c r="KX27" s="517">
        <f t="shared" si="133"/>
        <v>0</v>
      </c>
      <c r="KY27" s="517">
        <f t="shared" si="134"/>
        <v>0</v>
      </c>
      <c r="KZ27" s="517">
        <f t="shared" si="135"/>
        <v>0</v>
      </c>
      <c r="LA27" s="517">
        <f t="shared" si="9"/>
        <v>0</v>
      </c>
      <c r="LB27" s="517">
        <f t="shared" si="168"/>
        <v>0</v>
      </c>
      <c r="LC27" s="517">
        <f t="shared" si="169"/>
        <v>0</v>
      </c>
      <c r="LD27" s="517">
        <f t="shared" si="170"/>
        <v>0</v>
      </c>
      <c r="LE27" s="517">
        <f t="shared" si="171"/>
        <v>0</v>
      </c>
      <c r="LF27" s="517">
        <f t="shared" si="172"/>
        <v>0</v>
      </c>
      <c r="LG27" s="517">
        <f t="shared" si="173"/>
        <v>0</v>
      </c>
      <c r="LH27" s="517">
        <f t="shared" si="174"/>
        <v>0</v>
      </c>
      <c r="LI27" s="517">
        <f t="shared" si="175"/>
        <v>0</v>
      </c>
      <c r="LJ27" s="517">
        <f t="shared" si="176"/>
        <v>0</v>
      </c>
      <c r="LK27" s="517">
        <f t="shared" si="136"/>
        <v>0</v>
      </c>
      <c r="LL27" s="517">
        <f t="shared" si="137"/>
        <v>0</v>
      </c>
      <c r="LM27" s="517">
        <f t="shared" si="138"/>
        <v>0</v>
      </c>
      <c r="LN27" s="517">
        <f t="shared" si="139"/>
        <v>0</v>
      </c>
      <c r="LO27" s="517">
        <f t="shared" si="140"/>
        <v>0</v>
      </c>
      <c r="LP27" s="517">
        <f t="shared" si="141"/>
        <v>0</v>
      </c>
      <c r="LQ27" s="517">
        <f t="shared" si="142"/>
        <v>0</v>
      </c>
      <c r="LR27" s="517">
        <f t="shared" si="143"/>
        <v>0</v>
      </c>
      <c r="LS27" s="517">
        <f t="shared" si="144"/>
        <v>0</v>
      </c>
      <c r="LT27" s="517">
        <f t="shared" si="145"/>
        <v>0</v>
      </c>
      <c r="LU27" s="517">
        <f t="shared" si="146"/>
        <v>0</v>
      </c>
      <c r="LV27" s="517">
        <f t="shared" si="147"/>
        <v>0</v>
      </c>
      <c r="LW27" s="517">
        <f t="shared" si="148"/>
        <v>0</v>
      </c>
      <c r="LX27" s="517">
        <f t="shared" si="149"/>
        <v>0</v>
      </c>
      <c r="LY27" s="517">
        <f t="shared" si="150"/>
        <v>0</v>
      </c>
      <c r="LZ27" s="517">
        <f t="shared" si="151"/>
        <v>0</v>
      </c>
      <c r="MA27" s="517">
        <f t="shared" si="152"/>
        <v>0</v>
      </c>
      <c r="MB27" s="517">
        <f t="shared" si="153"/>
        <v>0</v>
      </c>
      <c r="MC27" s="517">
        <f t="shared" si="154"/>
        <v>0</v>
      </c>
      <c r="MD27" s="517">
        <f t="shared" si="155"/>
        <v>0</v>
      </c>
      <c r="ME27" s="517">
        <f t="shared" si="156"/>
        <v>0</v>
      </c>
      <c r="MF27" s="517">
        <f t="shared" si="157"/>
        <v>0</v>
      </c>
      <c r="MG27" s="517">
        <f t="shared" si="158"/>
        <v>0</v>
      </c>
      <c r="MH27" s="517">
        <f t="shared" si="159"/>
        <v>0</v>
      </c>
      <c r="MI27" s="517">
        <f t="shared" si="160"/>
        <v>0</v>
      </c>
      <c r="MJ27" s="517">
        <f t="shared" si="161"/>
        <v>0</v>
      </c>
      <c r="MK27" s="517">
        <f t="shared" si="162"/>
        <v>0</v>
      </c>
      <c r="ML27" s="517">
        <f t="shared" si="163"/>
        <v>0</v>
      </c>
      <c r="MM27" s="517">
        <f t="shared" si="164"/>
        <v>0</v>
      </c>
      <c r="MN27" s="517">
        <f t="shared" si="165"/>
        <v>0</v>
      </c>
      <c r="MO27" s="517">
        <f t="shared" si="166"/>
        <v>0</v>
      </c>
      <c r="MP27" s="522">
        <f t="shared" si="167"/>
        <v>0</v>
      </c>
    </row>
    <row r="28" spans="1:354">
      <c r="A28" s="1239" t="s">
        <v>259</v>
      </c>
      <c r="B28" s="1272"/>
      <c r="C28" s="311">
        <v>2.41</v>
      </c>
      <c r="D28" s="277">
        <v>3.1</v>
      </c>
      <c r="E28" s="277">
        <v>-0.82</v>
      </c>
      <c r="F28" s="277">
        <v>2.13</v>
      </c>
      <c r="G28" s="277">
        <v>-1.33</v>
      </c>
      <c r="H28" s="277">
        <v>0.89</v>
      </c>
      <c r="I28" s="277">
        <v>-3.85</v>
      </c>
      <c r="J28" s="312">
        <v>2.9</v>
      </c>
      <c r="K28" s="312">
        <v>-5.23</v>
      </c>
      <c r="L28" s="312">
        <v>-2.19</v>
      </c>
      <c r="M28" s="312"/>
      <c r="N28" s="312"/>
      <c r="O28" s="312"/>
      <c r="P28" s="312"/>
      <c r="Q28" s="312"/>
      <c r="R28" s="312"/>
      <c r="S28" s="312"/>
      <c r="T28" s="312"/>
      <c r="U28" s="312"/>
      <c r="V28" s="312"/>
      <c r="W28" s="312"/>
      <c r="X28" s="312"/>
      <c r="Y28" s="312"/>
      <c r="Z28" s="312"/>
      <c r="AA28" s="312"/>
      <c r="AB28" s="312"/>
      <c r="AC28" s="312"/>
      <c r="AD28" s="312"/>
      <c r="AE28" s="312"/>
      <c r="AF28" s="312"/>
      <c r="AG28" s="312"/>
      <c r="AH28" s="312"/>
      <c r="AI28" s="312"/>
      <c r="AJ28" s="312"/>
      <c r="AK28" s="312"/>
      <c r="AL28" s="312"/>
      <c r="AM28" s="312"/>
      <c r="AN28" s="312"/>
      <c r="AO28" s="312"/>
      <c r="AP28" s="312"/>
      <c r="AQ28" s="312"/>
      <c r="AR28" s="312"/>
      <c r="AS28" s="312"/>
      <c r="AT28" s="312"/>
      <c r="AU28" s="312"/>
      <c r="AV28" s="312"/>
      <c r="AW28" s="312"/>
      <c r="AX28" s="312"/>
      <c r="AY28" s="312"/>
      <c r="AZ28" s="312"/>
      <c r="BA28" s="312"/>
      <c r="BB28" s="312"/>
      <c r="BC28" s="312"/>
      <c r="BD28" s="312"/>
      <c r="BE28" s="312"/>
      <c r="BF28" s="312"/>
      <c r="BG28" s="312"/>
      <c r="BH28" s="312"/>
      <c r="BI28" s="312"/>
      <c r="BJ28" s="312"/>
      <c r="BK28" s="312"/>
      <c r="BL28" s="312"/>
      <c r="BM28" s="312"/>
      <c r="BN28" s="312"/>
      <c r="BO28" s="312"/>
      <c r="BP28" s="312"/>
      <c r="BQ28" s="312"/>
      <c r="BR28" s="312"/>
      <c r="BS28" s="312"/>
      <c r="BT28" s="312"/>
      <c r="BU28" s="312"/>
      <c r="BV28" s="312"/>
      <c r="BW28" s="312"/>
      <c r="BX28" s="312"/>
      <c r="BY28" s="312"/>
      <c r="BZ28" s="312"/>
      <c r="CA28" s="312"/>
      <c r="CB28" s="312"/>
      <c r="CC28" s="312"/>
      <c r="CD28" s="312"/>
      <c r="CE28" s="312"/>
      <c r="CF28" s="312"/>
      <c r="CG28" s="312"/>
      <c r="CH28" s="312"/>
      <c r="CI28" s="312"/>
      <c r="CJ28" s="312"/>
      <c r="CK28" s="312"/>
      <c r="CL28" s="312"/>
      <c r="CM28" s="312"/>
      <c r="CN28" s="312"/>
      <c r="CO28" s="312"/>
      <c r="CP28" s="312"/>
      <c r="CQ28" s="312"/>
      <c r="CR28" s="312"/>
      <c r="CS28" s="312"/>
      <c r="CT28" s="312"/>
      <c r="CU28" s="312"/>
      <c r="CV28" s="312"/>
      <c r="CW28" s="312"/>
      <c r="CX28" s="312"/>
      <c r="CY28" s="312"/>
      <c r="CZ28" s="312"/>
      <c r="DA28" s="312"/>
      <c r="DB28" s="312"/>
      <c r="DC28" s="312"/>
      <c r="DD28" s="312"/>
      <c r="DE28" s="312"/>
      <c r="DF28" s="312"/>
      <c r="DG28" s="312"/>
      <c r="DH28" s="312"/>
      <c r="DI28" s="312"/>
      <c r="DJ28" s="312"/>
      <c r="DK28" s="312"/>
      <c r="DL28" s="312"/>
      <c r="DM28" s="312"/>
      <c r="DN28" s="312"/>
      <c r="DO28" s="312"/>
      <c r="DP28" s="312"/>
      <c r="DQ28" s="312"/>
      <c r="DR28" s="312"/>
      <c r="DS28" s="312"/>
      <c r="DT28" s="312"/>
      <c r="DU28" s="312"/>
      <c r="DV28" s="312"/>
      <c r="DW28" s="312"/>
      <c r="DX28" s="312"/>
      <c r="DY28" s="282"/>
      <c r="DZ28" s="282"/>
      <c r="EA28" s="282"/>
      <c r="EB28" s="282"/>
      <c r="EC28" s="282"/>
      <c r="ED28" s="282"/>
      <c r="EE28" s="282"/>
      <c r="EF28" s="282"/>
      <c r="EG28" s="282"/>
      <c r="EH28" s="282"/>
      <c r="EI28" s="282"/>
      <c r="EJ28" s="282"/>
      <c r="EK28" s="282"/>
      <c r="EL28" s="282"/>
      <c r="EM28" s="282"/>
      <c r="EN28" s="282"/>
      <c r="EO28" s="282"/>
      <c r="EP28" s="282"/>
      <c r="EQ28" s="282"/>
      <c r="ER28" s="282"/>
      <c r="ES28" s="282"/>
      <c r="ET28" s="282"/>
      <c r="EU28" s="282"/>
      <c r="EV28" s="282"/>
      <c r="EW28" s="282"/>
      <c r="EX28" s="282"/>
      <c r="EY28" s="282"/>
      <c r="EZ28" s="282"/>
      <c r="FA28" s="282"/>
      <c r="FB28" s="282"/>
      <c r="FC28" s="282"/>
      <c r="FD28" s="282"/>
      <c r="FE28" s="282"/>
      <c r="FF28" s="282"/>
      <c r="FG28" s="282"/>
      <c r="FH28" s="282"/>
      <c r="FI28" s="282"/>
      <c r="FJ28" s="282"/>
      <c r="FK28" s="282"/>
      <c r="FL28" s="282"/>
      <c r="FM28" s="282"/>
      <c r="FN28" s="282"/>
      <c r="FO28" s="282"/>
      <c r="FP28" s="282"/>
      <c r="FQ28" s="282"/>
      <c r="FR28" s="282"/>
      <c r="FS28" s="282"/>
      <c r="FT28" s="282"/>
      <c r="FU28" s="282"/>
      <c r="FV28" s="282"/>
      <c r="FW28" s="282"/>
      <c r="FX28" s="282"/>
      <c r="FY28" s="282"/>
      <c r="FZ28" s="282"/>
      <c r="GA28" s="507"/>
      <c r="GB28" s="517">
        <f t="shared" si="6"/>
        <v>0</v>
      </c>
      <c r="GC28" s="517">
        <f t="shared" si="7"/>
        <v>0</v>
      </c>
      <c r="GD28" s="517">
        <f t="shared" si="10"/>
        <v>0</v>
      </c>
      <c r="GE28" s="517">
        <f t="shared" si="11"/>
        <v>0</v>
      </c>
      <c r="GF28" s="517">
        <f t="shared" si="12"/>
        <v>0</v>
      </c>
      <c r="GG28" s="517">
        <f t="shared" si="13"/>
        <v>0</v>
      </c>
      <c r="GH28" s="517">
        <f t="shared" si="14"/>
        <v>0</v>
      </c>
      <c r="GI28" s="517">
        <f t="shared" si="15"/>
        <v>0</v>
      </c>
      <c r="GJ28" s="517">
        <f t="shared" si="16"/>
        <v>0</v>
      </c>
      <c r="GK28" s="517">
        <f t="shared" si="17"/>
        <v>0</v>
      </c>
      <c r="GL28" s="517">
        <f t="shared" si="18"/>
        <v>0</v>
      </c>
      <c r="GM28" s="517">
        <f t="shared" si="19"/>
        <v>0</v>
      </c>
      <c r="GN28" s="517">
        <f t="shared" si="20"/>
        <v>0</v>
      </c>
      <c r="GO28" s="517">
        <f t="shared" si="21"/>
        <v>0</v>
      </c>
      <c r="GP28" s="517">
        <f t="shared" si="22"/>
        <v>0</v>
      </c>
      <c r="GQ28" s="517">
        <f t="shared" si="23"/>
        <v>0</v>
      </c>
      <c r="GR28" s="517">
        <f t="shared" si="24"/>
        <v>0</v>
      </c>
      <c r="GS28" s="517">
        <f t="shared" si="25"/>
        <v>0</v>
      </c>
      <c r="GT28" s="517">
        <f t="shared" si="26"/>
        <v>0</v>
      </c>
      <c r="GU28" s="517">
        <f t="shared" si="27"/>
        <v>0</v>
      </c>
      <c r="GV28" s="517">
        <f t="shared" si="28"/>
        <v>0</v>
      </c>
      <c r="GW28" s="517">
        <f t="shared" si="29"/>
        <v>0</v>
      </c>
      <c r="GX28" s="517">
        <f t="shared" si="30"/>
        <v>0</v>
      </c>
      <c r="GY28" s="517">
        <f t="shared" si="31"/>
        <v>0</v>
      </c>
      <c r="GZ28" s="517">
        <f t="shared" si="32"/>
        <v>0</v>
      </c>
      <c r="HA28" s="517">
        <f t="shared" si="33"/>
        <v>0</v>
      </c>
      <c r="HB28" s="517">
        <f t="shared" si="34"/>
        <v>0</v>
      </c>
      <c r="HC28" s="517">
        <f t="shared" si="35"/>
        <v>0</v>
      </c>
      <c r="HD28" s="517">
        <f t="shared" si="36"/>
        <v>0</v>
      </c>
      <c r="HE28" s="517">
        <f t="shared" si="37"/>
        <v>0</v>
      </c>
      <c r="HF28" s="517">
        <f t="shared" si="38"/>
        <v>0</v>
      </c>
      <c r="HG28" s="517">
        <f t="shared" si="39"/>
        <v>0</v>
      </c>
      <c r="HH28" s="517">
        <f t="shared" si="40"/>
        <v>0</v>
      </c>
      <c r="HI28" s="517">
        <f t="shared" si="41"/>
        <v>0</v>
      </c>
      <c r="HJ28" s="517">
        <f t="shared" si="42"/>
        <v>0</v>
      </c>
      <c r="HK28" s="517">
        <f t="shared" si="43"/>
        <v>0</v>
      </c>
      <c r="HL28" s="517">
        <f t="shared" si="44"/>
        <v>0</v>
      </c>
      <c r="HM28" s="517">
        <f t="shared" si="45"/>
        <v>0</v>
      </c>
      <c r="HN28" s="517">
        <f t="shared" si="46"/>
        <v>0</v>
      </c>
      <c r="HO28" s="517">
        <f t="shared" si="47"/>
        <v>0</v>
      </c>
      <c r="HP28" s="517">
        <f t="shared" si="48"/>
        <v>0</v>
      </c>
      <c r="HQ28" s="517">
        <f t="shared" si="49"/>
        <v>0</v>
      </c>
      <c r="HR28" s="517">
        <f t="shared" si="50"/>
        <v>0</v>
      </c>
      <c r="HS28" s="517">
        <f t="shared" si="51"/>
        <v>0</v>
      </c>
      <c r="HT28" s="517">
        <f t="shared" si="52"/>
        <v>0</v>
      </c>
      <c r="HU28" s="517">
        <f t="shared" si="53"/>
        <v>0</v>
      </c>
      <c r="HV28" s="517">
        <f t="shared" si="54"/>
        <v>0</v>
      </c>
      <c r="HW28" s="517">
        <f t="shared" si="55"/>
        <v>0</v>
      </c>
      <c r="HX28" s="517">
        <f t="shared" si="56"/>
        <v>0</v>
      </c>
      <c r="HY28" s="517">
        <f t="shared" si="57"/>
        <v>0</v>
      </c>
      <c r="HZ28" s="517">
        <f t="shared" si="58"/>
        <v>0</v>
      </c>
      <c r="IA28" s="517">
        <f t="shared" si="59"/>
        <v>0</v>
      </c>
      <c r="IB28" s="517">
        <f t="shared" si="60"/>
        <v>0</v>
      </c>
      <c r="IC28" s="517">
        <f t="shared" si="61"/>
        <v>0</v>
      </c>
      <c r="ID28" s="517">
        <f t="shared" si="62"/>
        <v>0</v>
      </c>
      <c r="IE28" s="517">
        <f t="shared" si="63"/>
        <v>0</v>
      </c>
      <c r="IF28" s="517">
        <f t="shared" si="64"/>
        <v>0</v>
      </c>
      <c r="IG28" s="517">
        <f t="shared" si="65"/>
        <v>0</v>
      </c>
      <c r="IH28" s="517">
        <f t="shared" si="66"/>
        <v>0</v>
      </c>
      <c r="II28" s="517">
        <f t="shared" si="67"/>
        <v>0</v>
      </c>
      <c r="IJ28" s="517">
        <f t="shared" si="68"/>
        <v>0</v>
      </c>
      <c r="IK28" s="517">
        <f t="shared" si="69"/>
        <v>0</v>
      </c>
      <c r="IL28" s="517">
        <f t="shared" si="70"/>
        <v>0</v>
      </c>
      <c r="IM28" s="517">
        <f t="shared" si="71"/>
        <v>0</v>
      </c>
      <c r="IN28" s="517">
        <f t="shared" si="72"/>
        <v>0</v>
      </c>
      <c r="IO28" s="517">
        <f t="shared" si="8"/>
        <v>0</v>
      </c>
      <c r="IP28" s="517">
        <f t="shared" si="73"/>
        <v>0</v>
      </c>
      <c r="IQ28" s="517">
        <f t="shared" si="74"/>
        <v>0</v>
      </c>
      <c r="IR28" s="517">
        <f t="shared" si="75"/>
        <v>0</v>
      </c>
      <c r="IS28" s="517">
        <f t="shared" si="76"/>
        <v>0</v>
      </c>
      <c r="IT28" s="517">
        <f t="shared" si="77"/>
        <v>0</v>
      </c>
      <c r="IU28" s="517">
        <f t="shared" si="78"/>
        <v>0</v>
      </c>
      <c r="IV28" s="517">
        <f t="shared" si="79"/>
        <v>0</v>
      </c>
      <c r="IW28" s="517">
        <f t="shared" si="80"/>
        <v>0</v>
      </c>
      <c r="IX28" s="517">
        <f t="shared" si="81"/>
        <v>0</v>
      </c>
      <c r="IY28" s="517">
        <f t="shared" si="82"/>
        <v>0</v>
      </c>
      <c r="IZ28" s="517">
        <f t="shared" si="83"/>
        <v>0</v>
      </c>
      <c r="JA28" s="517">
        <f t="shared" si="84"/>
        <v>0</v>
      </c>
      <c r="JB28" s="517">
        <f t="shared" si="85"/>
        <v>0</v>
      </c>
      <c r="JC28" s="517">
        <f t="shared" si="86"/>
        <v>0</v>
      </c>
      <c r="JD28" s="517">
        <f t="shared" si="87"/>
        <v>0</v>
      </c>
      <c r="JE28" s="517">
        <f t="shared" si="88"/>
        <v>0</v>
      </c>
      <c r="JF28" s="517">
        <f t="shared" si="89"/>
        <v>0</v>
      </c>
      <c r="JG28" s="517">
        <f t="shared" si="90"/>
        <v>0</v>
      </c>
      <c r="JH28" s="517">
        <f t="shared" si="91"/>
        <v>0</v>
      </c>
      <c r="JI28" s="517">
        <f t="shared" si="92"/>
        <v>0</v>
      </c>
      <c r="JJ28" s="517">
        <f t="shared" si="93"/>
        <v>0</v>
      </c>
      <c r="JK28" s="517">
        <f t="shared" si="94"/>
        <v>0</v>
      </c>
      <c r="JL28" s="517">
        <f t="shared" si="95"/>
        <v>0</v>
      </c>
      <c r="JM28" s="517">
        <f t="shared" si="96"/>
        <v>0</v>
      </c>
      <c r="JN28" s="517">
        <f t="shared" si="97"/>
        <v>0</v>
      </c>
      <c r="JO28" s="517">
        <f t="shared" si="98"/>
        <v>0</v>
      </c>
      <c r="JP28" s="517">
        <f t="shared" si="99"/>
        <v>0</v>
      </c>
      <c r="JQ28" s="517">
        <f t="shared" si="100"/>
        <v>0</v>
      </c>
      <c r="JR28" s="517">
        <f t="shared" si="101"/>
        <v>0</v>
      </c>
      <c r="JS28" s="517">
        <f t="shared" si="102"/>
        <v>0</v>
      </c>
      <c r="JT28" s="517">
        <f t="shared" si="103"/>
        <v>0</v>
      </c>
      <c r="JU28" s="517">
        <f t="shared" si="104"/>
        <v>0</v>
      </c>
      <c r="JV28" s="517">
        <f t="shared" si="105"/>
        <v>0</v>
      </c>
      <c r="JW28" s="517">
        <f t="shared" si="106"/>
        <v>0</v>
      </c>
      <c r="JX28" s="517">
        <f t="shared" si="107"/>
        <v>0</v>
      </c>
      <c r="JY28" s="517">
        <f t="shared" si="108"/>
        <v>0</v>
      </c>
      <c r="JZ28" s="517">
        <f t="shared" si="109"/>
        <v>0</v>
      </c>
      <c r="KA28" s="517">
        <f t="shared" si="110"/>
        <v>0</v>
      </c>
      <c r="KB28" s="517">
        <f t="shared" si="111"/>
        <v>0</v>
      </c>
      <c r="KC28" s="517">
        <f t="shared" si="112"/>
        <v>0</v>
      </c>
      <c r="KD28" s="517">
        <f t="shared" si="113"/>
        <v>0</v>
      </c>
      <c r="KE28" s="517">
        <f t="shared" si="114"/>
        <v>0</v>
      </c>
      <c r="KF28" s="517">
        <f t="shared" si="115"/>
        <v>0</v>
      </c>
      <c r="KG28" s="517">
        <f t="shared" si="116"/>
        <v>0</v>
      </c>
      <c r="KH28" s="517">
        <f t="shared" si="117"/>
        <v>0</v>
      </c>
      <c r="KI28" s="517">
        <f t="shared" si="118"/>
        <v>0</v>
      </c>
      <c r="KJ28" s="517">
        <f t="shared" si="119"/>
        <v>0</v>
      </c>
      <c r="KK28" s="517">
        <f t="shared" si="120"/>
        <v>0</v>
      </c>
      <c r="KL28" s="517">
        <f t="shared" si="121"/>
        <v>0</v>
      </c>
      <c r="KM28" s="517">
        <f t="shared" si="122"/>
        <v>0</v>
      </c>
      <c r="KN28" s="517">
        <f t="shared" si="123"/>
        <v>0</v>
      </c>
      <c r="KO28" s="517">
        <f t="shared" si="124"/>
        <v>0</v>
      </c>
      <c r="KP28" s="517">
        <f t="shared" si="125"/>
        <v>0</v>
      </c>
      <c r="KQ28" s="517">
        <f t="shared" si="126"/>
        <v>0</v>
      </c>
      <c r="KR28" s="517">
        <f t="shared" si="127"/>
        <v>0</v>
      </c>
      <c r="KS28" s="517">
        <f t="shared" si="128"/>
        <v>0</v>
      </c>
      <c r="KT28" s="517">
        <f t="shared" si="129"/>
        <v>0</v>
      </c>
      <c r="KU28" s="517">
        <f t="shared" si="130"/>
        <v>0</v>
      </c>
      <c r="KV28" s="517">
        <f t="shared" si="131"/>
        <v>0</v>
      </c>
      <c r="KW28" s="517">
        <f t="shared" si="132"/>
        <v>0</v>
      </c>
      <c r="KX28" s="517">
        <f t="shared" si="133"/>
        <v>0</v>
      </c>
      <c r="KY28" s="517">
        <f t="shared" si="134"/>
        <v>0</v>
      </c>
      <c r="KZ28" s="517">
        <f t="shared" si="135"/>
        <v>0</v>
      </c>
      <c r="LA28" s="517">
        <f t="shared" si="9"/>
        <v>0</v>
      </c>
      <c r="LB28" s="517">
        <f t="shared" si="168"/>
        <v>0</v>
      </c>
      <c r="LC28" s="517">
        <f t="shared" si="169"/>
        <v>0</v>
      </c>
      <c r="LD28" s="517">
        <f t="shared" si="170"/>
        <v>0</v>
      </c>
      <c r="LE28" s="517">
        <f t="shared" si="171"/>
        <v>0</v>
      </c>
      <c r="LF28" s="517">
        <f t="shared" si="172"/>
        <v>0</v>
      </c>
      <c r="LG28" s="517">
        <f t="shared" si="173"/>
        <v>0</v>
      </c>
      <c r="LH28" s="517">
        <f t="shared" si="174"/>
        <v>0</v>
      </c>
      <c r="LI28" s="517">
        <f t="shared" si="175"/>
        <v>0</v>
      </c>
      <c r="LJ28" s="517">
        <f t="shared" si="176"/>
        <v>0</v>
      </c>
      <c r="LK28" s="517">
        <f t="shared" si="136"/>
        <v>0</v>
      </c>
      <c r="LL28" s="517">
        <f t="shared" si="137"/>
        <v>0</v>
      </c>
      <c r="LM28" s="517">
        <f t="shared" si="138"/>
        <v>0</v>
      </c>
      <c r="LN28" s="517">
        <f t="shared" si="139"/>
        <v>0</v>
      </c>
      <c r="LO28" s="517">
        <f t="shared" si="140"/>
        <v>0</v>
      </c>
      <c r="LP28" s="517">
        <f t="shared" si="141"/>
        <v>0</v>
      </c>
      <c r="LQ28" s="517">
        <f t="shared" si="142"/>
        <v>0</v>
      </c>
      <c r="LR28" s="517">
        <f t="shared" si="143"/>
        <v>0</v>
      </c>
      <c r="LS28" s="517">
        <f t="shared" si="144"/>
        <v>0</v>
      </c>
      <c r="LT28" s="517">
        <f t="shared" si="145"/>
        <v>0</v>
      </c>
      <c r="LU28" s="517">
        <f t="shared" si="146"/>
        <v>0</v>
      </c>
      <c r="LV28" s="517">
        <f t="shared" si="147"/>
        <v>0</v>
      </c>
      <c r="LW28" s="517">
        <f t="shared" si="148"/>
        <v>0</v>
      </c>
      <c r="LX28" s="517">
        <f t="shared" si="149"/>
        <v>0</v>
      </c>
      <c r="LY28" s="517">
        <f t="shared" si="150"/>
        <v>0</v>
      </c>
      <c r="LZ28" s="517">
        <f t="shared" si="151"/>
        <v>0</v>
      </c>
      <c r="MA28" s="517">
        <f t="shared" si="152"/>
        <v>0</v>
      </c>
      <c r="MB28" s="517">
        <f t="shared" si="153"/>
        <v>0</v>
      </c>
      <c r="MC28" s="517">
        <f t="shared" si="154"/>
        <v>0</v>
      </c>
      <c r="MD28" s="517">
        <f t="shared" si="155"/>
        <v>0</v>
      </c>
      <c r="ME28" s="517">
        <f t="shared" si="156"/>
        <v>0</v>
      </c>
      <c r="MF28" s="517">
        <f t="shared" si="157"/>
        <v>0</v>
      </c>
      <c r="MG28" s="517">
        <f t="shared" si="158"/>
        <v>0</v>
      </c>
      <c r="MH28" s="517">
        <f t="shared" si="159"/>
        <v>0</v>
      </c>
      <c r="MI28" s="517">
        <f t="shared" si="160"/>
        <v>0</v>
      </c>
      <c r="MJ28" s="517">
        <f t="shared" si="161"/>
        <v>0</v>
      </c>
      <c r="MK28" s="517">
        <f t="shared" si="162"/>
        <v>0</v>
      </c>
      <c r="ML28" s="517">
        <f t="shared" si="163"/>
        <v>0</v>
      </c>
      <c r="MM28" s="517">
        <f t="shared" si="164"/>
        <v>0</v>
      </c>
      <c r="MN28" s="517">
        <f t="shared" si="165"/>
        <v>0</v>
      </c>
      <c r="MO28" s="517">
        <f t="shared" si="166"/>
        <v>0</v>
      </c>
      <c r="MP28" s="522">
        <f t="shared" si="167"/>
        <v>0</v>
      </c>
    </row>
    <row r="29" spans="1:354">
      <c r="A29" s="1239" t="s">
        <v>260</v>
      </c>
      <c r="B29" s="1272"/>
      <c r="C29" s="311">
        <v>78.42</v>
      </c>
      <c r="D29" s="277">
        <v>78.180000000000007</v>
      </c>
      <c r="E29" s="277">
        <v>77.34</v>
      </c>
      <c r="F29" s="277">
        <v>78.62</v>
      </c>
      <c r="G29" s="277">
        <v>77.39</v>
      </c>
      <c r="H29" s="277">
        <v>78.17</v>
      </c>
      <c r="I29" s="277">
        <v>78.14</v>
      </c>
      <c r="J29" s="312">
        <v>78.52</v>
      </c>
      <c r="K29" s="312">
        <v>77.53</v>
      </c>
      <c r="L29" s="365">
        <v>77.83</v>
      </c>
      <c r="M29" s="365"/>
      <c r="N29" s="365"/>
      <c r="O29" s="365"/>
      <c r="P29" s="365"/>
      <c r="Q29" s="365"/>
      <c r="R29" s="365"/>
      <c r="S29" s="365"/>
      <c r="T29" s="365"/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65"/>
      <c r="AI29" s="365"/>
      <c r="AJ29" s="365"/>
      <c r="AK29" s="365"/>
      <c r="AL29" s="365"/>
      <c r="AM29" s="365"/>
      <c r="AN29" s="365"/>
      <c r="AO29" s="365"/>
      <c r="AP29" s="365"/>
      <c r="AQ29" s="365"/>
      <c r="AR29" s="365"/>
      <c r="AS29" s="365"/>
      <c r="AT29" s="365"/>
      <c r="AU29" s="365"/>
      <c r="AV29" s="365"/>
      <c r="AW29" s="365"/>
      <c r="AX29" s="365"/>
      <c r="AY29" s="365"/>
      <c r="AZ29" s="365"/>
      <c r="BA29" s="365"/>
      <c r="BB29" s="365"/>
      <c r="BC29" s="365"/>
      <c r="BD29" s="365"/>
      <c r="BE29" s="365"/>
      <c r="BF29" s="365"/>
      <c r="BG29" s="365"/>
      <c r="BH29" s="365"/>
      <c r="BI29" s="365"/>
      <c r="BJ29" s="365"/>
      <c r="BK29" s="365"/>
      <c r="BL29" s="365"/>
      <c r="BM29" s="365"/>
      <c r="BN29" s="365"/>
      <c r="BO29" s="365"/>
      <c r="BP29" s="365"/>
      <c r="BQ29" s="365"/>
      <c r="BR29" s="365"/>
      <c r="BS29" s="365"/>
      <c r="BT29" s="365"/>
      <c r="BU29" s="365"/>
      <c r="BV29" s="365"/>
      <c r="BW29" s="365"/>
      <c r="BX29" s="365"/>
      <c r="BY29" s="365"/>
      <c r="BZ29" s="365"/>
      <c r="CA29" s="365"/>
      <c r="CB29" s="365"/>
      <c r="CC29" s="365"/>
      <c r="CD29" s="365"/>
      <c r="CE29" s="365"/>
      <c r="CF29" s="365"/>
      <c r="CG29" s="365"/>
      <c r="CH29" s="365"/>
      <c r="CI29" s="365"/>
      <c r="CJ29" s="365"/>
      <c r="CK29" s="365"/>
      <c r="CL29" s="365"/>
      <c r="CM29" s="365"/>
      <c r="CN29" s="365"/>
      <c r="CO29" s="365"/>
      <c r="CP29" s="365"/>
      <c r="CQ29" s="365"/>
      <c r="CR29" s="365"/>
      <c r="CS29" s="365"/>
      <c r="CT29" s="365"/>
      <c r="CU29" s="365"/>
      <c r="CV29" s="365"/>
      <c r="CW29" s="365"/>
      <c r="CX29" s="365"/>
      <c r="CY29" s="365"/>
      <c r="CZ29" s="365"/>
      <c r="DA29" s="365"/>
      <c r="DB29" s="365"/>
      <c r="DC29" s="365"/>
      <c r="DD29" s="365"/>
      <c r="DE29" s="365"/>
      <c r="DF29" s="365"/>
      <c r="DG29" s="365"/>
      <c r="DH29" s="365"/>
      <c r="DI29" s="365"/>
      <c r="DJ29" s="365"/>
      <c r="DK29" s="365"/>
      <c r="DL29" s="365"/>
      <c r="DM29" s="365"/>
      <c r="DN29" s="365"/>
      <c r="DO29" s="365"/>
      <c r="DP29" s="365"/>
      <c r="DQ29" s="365"/>
      <c r="DR29" s="365"/>
      <c r="DS29" s="365"/>
      <c r="DT29" s="365"/>
      <c r="DU29" s="365"/>
      <c r="DV29" s="365"/>
      <c r="DW29" s="365"/>
      <c r="DX29" s="365"/>
      <c r="DY29" s="282"/>
      <c r="DZ29" s="282"/>
      <c r="EA29" s="282"/>
      <c r="EB29" s="282"/>
      <c r="EC29" s="282"/>
      <c r="ED29" s="282"/>
      <c r="EE29" s="282"/>
      <c r="EF29" s="282"/>
      <c r="EG29" s="282"/>
      <c r="EH29" s="282"/>
      <c r="EI29" s="282"/>
      <c r="EJ29" s="282"/>
      <c r="EK29" s="282"/>
      <c r="EL29" s="282"/>
      <c r="EM29" s="282"/>
      <c r="EN29" s="282"/>
      <c r="EO29" s="282"/>
      <c r="EP29" s="282"/>
      <c r="EQ29" s="282"/>
      <c r="ER29" s="282"/>
      <c r="ES29" s="282"/>
      <c r="ET29" s="282"/>
      <c r="EU29" s="282"/>
      <c r="EV29" s="282"/>
      <c r="EW29" s="282"/>
      <c r="EX29" s="282"/>
      <c r="EY29" s="282"/>
      <c r="EZ29" s="282"/>
      <c r="FA29" s="282"/>
      <c r="FB29" s="282"/>
      <c r="FC29" s="282"/>
      <c r="FD29" s="282"/>
      <c r="FE29" s="282"/>
      <c r="FF29" s="282"/>
      <c r="FG29" s="282"/>
      <c r="FH29" s="282"/>
      <c r="FI29" s="282"/>
      <c r="FJ29" s="282"/>
      <c r="FK29" s="282"/>
      <c r="FL29" s="282"/>
      <c r="FM29" s="282"/>
      <c r="FN29" s="282"/>
      <c r="FO29" s="282"/>
      <c r="FP29" s="282"/>
      <c r="FQ29" s="282"/>
      <c r="FR29" s="282"/>
      <c r="FS29" s="282"/>
      <c r="FT29" s="282"/>
      <c r="FU29" s="282"/>
      <c r="FV29" s="282"/>
      <c r="FW29" s="282"/>
      <c r="FX29" s="282"/>
      <c r="FY29" s="282"/>
      <c r="FZ29" s="282"/>
      <c r="GA29" s="507"/>
      <c r="GB29" s="517">
        <f t="shared" si="6"/>
        <v>0</v>
      </c>
      <c r="GC29" s="517">
        <f t="shared" si="7"/>
        <v>0</v>
      </c>
      <c r="GD29" s="517">
        <f t="shared" si="10"/>
        <v>0</v>
      </c>
      <c r="GE29" s="517">
        <f t="shared" si="11"/>
        <v>0</v>
      </c>
      <c r="GF29" s="517">
        <f t="shared" si="12"/>
        <v>0</v>
      </c>
      <c r="GG29" s="517">
        <f t="shared" si="13"/>
        <v>0</v>
      </c>
      <c r="GH29" s="517">
        <f t="shared" si="14"/>
        <v>0</v>
      </c>
      <c r="GI29" s="517">
        <f t="shared" si="15"/>
        <v>0</v>
      </c>
      <c r="GJ29" s="517">
        <f t="shared" si="16"/>
        <v>0</v>
      </c>
      <c r="GK29" s="517">
        <f t="shared" si="17"/>
        <v>0</v>
      </c>
      <c r="GL29" s="517">
        <f t="shared" si="18"/>
        <v>0</v>
      </c>
      <c r="GM29" s="517">
        <f t="shared" si="19"/>
        <v>0</v>
      </c>
      <c r="GN29" s="517">
        <f t="shared" si="20"/>
        <v>0</v>
      </c>
      <c r="GO29" s="517">
        <f t="shared" si="21"/>
        <v>0</v>
      </c>
      <c r="GP29" s="517">
        <f t="shared" si="22"/>
        <v>0</v>
      </c>
      <c r="GQ29" s="517">
        <f t="shared" si="23"/>
        <v>0</v>
      </c>
      <c r="GR29" s="517">
        <f t="shared" si="24"/>
        <v>0</v>
      </c>
      <c r="GS29" s="517">
        <f t="shared" si="25"/>
        <v>0</v>
      </c>
      <c r="GT29" s="517">
        <f t="shared" si="26"/>
        <v>0</v>
      </c>
      <c r="GU29" s="517">
        <f t="shared" si="27"/>
        <v>0</v>
      </c>
      <c r="GV29" s="517">
        <f t="shared" si="28"/>
        <v>0</v>
      </c>
      <c r="GW29" s="517">
        <f t="shared" si="29"/>
        <v>0</v>
      </c>
      <c r="GX29" s="517">
        <f t="shared" si="30"/>
        <v>0</v>
      </c>
      <c r="GY29" s="517">
        <f t="shared" si="31"/>
        <v>0</v>
      </c>
      <c r="GZ29" s="517">
        <f t="shared" si="32"/>
        <v>0</v>
      </c>
      <c r="HA29" s="517">
        <f t="shared" si="33"/>
        <v>0</v>
      </c>
      <c r="HB29" s="517">
        <f t="shared" si="34"/>
        <v>0</v>
      </c>
      <c r="HC29" s="517">
        <f t="shared" si="35"/>
        <v>0</v>
      </c>
      <c r="HD29" s="517">
        <f t="shared" si="36"/>
        <v>0</v>
      </c>
      <c r="HE29" s="517">
        <f t="shared" si="37"/>
        <v>0</v>
      </c>
      <c r="HF29" s="517">
        <f t="shared" si="38"/>
        <v>0</v>
      </c>
      <c r="HG29" s="517">
        <f t="shared" si="39"/>
        <v>0</v>
      </c>
      <c r="HH29" s="517">
        <f t="shared" si="40"/>
        <v>0</v>
      </c>
      <c r="HI29" s="517">
        <f t="shared" si="41"/>
        <v>0</v>
      </c>
      <c r="HJ29" s="517">
        <f t="shared" si="42"/>
        <v>0</v>
      </c>
      <c r="HK29" s="517">
        <f t="shared" si="43"/>
        <v>0</v>
      </c>
      <c r="HL29" s="517">
        <f t="shared" si="44"/>
        <v>0</v>
      </c>
      <c r="HM29" s="517">
        <f t="shared" si="45"/>
        <v>0</v>
      </c>
      <c r="HN29" s="517">
        <f t="shared" si="46"/>
        <v>0</v>
      </c>
      <c r="HO29" s="517">
        <f t="shared" si="47"/>
        <v>0</v>
      </c>
      <c r="HP29" s="517">
        <f t="shared" si="48"/>
        <v>0</v>
      </c>
      <c r="HQ29" s="517">
        <f t="shared" si="49"/>
        <v>0</v>
      </c>
      <c r="HR29" s="517">
        <f t="shared" si="50"/>
        <v>0</v>
      </c>
      <c r="HS29" s="517">
        <f t="shared" si="51"/>
        <v>0</v>
      </c>
      <c r="HT29" s="517">
        <f t="shared" si="52"/>
        <v>0</v>
      </c>
      <c r="HU29" s="517">
        <f t="shared" si="53"/>
        <v>0</v>
      </c>
      <c r="HV29" s="517">
        <f t="shared" si="54"/>
        <v>0</v>
      </c>
      <c r="HW29" s="517">
        <f t="shared" si="55"/>
        <v>0</v>
      </c>
      <c r="HX29" s="517">
        <f t="shared" si="56"/>
        <v>0</v>
      </c>
      <c r="HY29" s="517">
        <f t="shared" si="57"/>
        <v>0</v>
      </c>
      <c r="HZ29" s="517">
        <f t="shared" si="58"/>
        <v>0</v>
      </c>
      <c r="IA29" s="517">
        <f t="shared" si="59"/>
        <v>0</v>
      </c>
      <c r="IB29" s="517">
        <f t="shared" si="60"/>
        <v>0</v>
      </c>
      <c r="IC29" s="517">
        <f t="shared" si="61"/>
        <v>0</v>
      </c>
      <c r="ID29" s="517">
        <f t="shared" si="62"/>
        <v>0</v>
      </c>
      <c r="IE29" s="517">
        <f t="shared" si="63"/>
        <v>0</v>
      </c>
      <c r="IF29" s="517">
        <f t="shared" si="64"/>
        <v>0</v>
      </c>
      <c r="IG29" s="517">
        <f t="shared" si="65"/>
        <v>0</v>
      </c>
      <c r="IH29" s="517">
        <f t="shared" si="66"/>
        <v>0</v>
      </c>
      <c r="II29" s="517">
        <f t="shared" si="67"/>
        <v>0</v>
      </c>
      <c r="IJ29" s="517">
        <f t="shared" si="68"/>
        <v>0</v>
      </c>
      <c r="IK29" s="517">
        <f t="shared" si="69"/>
        <v>0</v>
      </c>
      <c r="IL29" s="517">
        <f t="shared" si="70"/>
        <v>0</v>
      </c>
      <c r="IM29" s="517">
        <f t="shared" si="71"/>
        <v>0</v>
      </c>
      <c r="IN29" s="517">
        <f t="shared" si="72"/>
        <v>0</v>
      </c>
      <c r="IO29" s="517">
        <f t="shared" si="8"/>
        <v>0</v>
      </c>
      <c r="IP29" s="517">
        <f t="shared" si="73"/>
        <v>0</v>
      </c>
      <c r="IQ29" s="517">
        <f t="shared" si="74"/>
        <v>0</v>
      </c>
      <c r="IR29" s="517">
        <f t="shared" si="75"/>
        <v>0</v>
      </c>
      <c r="IS29" s="517">
        <f t="shared" si="76"/>
        <v>0</v>
      </c>
      <c r="IT29" s="517">
        <f t="shared" si="77"/>
        <v>0</v>
      </c>
      <c r="IU29" s="517">
        <f t="shared" si="78"/>
        <v>0</v>
      </c>
      <c r="IV29" s="517">
        <f t="shared" si="79"/>
        <v>0</v>
      </c>
      <c r="IW29" s="517">
        <f t="shared" si="80"/>
        <v>0</v>
      </c>
      <c r="IX29" s="517">
        <f t="shared" si="81"/>
        <v>0</v>
      </c>
      <c r="IY29" s="517">
        <f t="shared" si="82"/>
        <v>0</v>
      </c>
      <c r="IZ29" s="517">
        <f t="shared" si="83"/>
        <v>0</v>
      </c>
      <c r="JA29" s="517">
        <f t="shared" si="84"/>
        <v>0</v>
      </c>
      <c r="JB29" s="517">
        <f t="shared" si="85"/>
        <v>0</v>
      </c>
      <c r="JC29" s="517">
        <f t="shared" si="86"/>
        <v>0</v>
      </c>
      <c r="JD29" s="517">
        <f t="shared" si="87"/>
        <v>0</v>
      </c>
      <c r="JE29" s="517">
        <f t="shared" si="88"/>
        <v>0</v>
      </c>
      <c r="JF29" s="517">
        <f t="shared" si="89"/>
        <v>0</v>
      </c>
      <c r="JG29" s="517">
        <f t="shared" si="90"/>
        <v>0</v>
      </c>
      <c r="JH29" s="517">
        <f t="shared" si="91"/>
        <v>0</v>
      </c>
      <c r="JI29" s="517">
        <f t="shared" si="92"/>
        <v>0</v>
      </c>
      <c r="JJ29" s="517">
        <f t="shared" si="93"/>
        <v>0</v>
      </c>
      <c r="JK29" s="517">
        <f t="shared" si="94"/>
        <v>0</v>
      </c>
      <c r="JL29" s="517">
        <f t="shared" si="95"/>
        <v>0</v>
      </c>
      <c r="JM29" s="517">
        <f t="shared" si="96"/>
        <v>0</v>
      </c>
      <c r="JN29" s="517">
        <f t="shared" si="97"/>
        <v>0</v>
      </c>
      <c r="JO29" s="517">
        <f t="shared" si="98"/>
        <v>0</v>
      </c>
      <c r="JP29" s="517">
        <f t="shared" si="99"/>
        <v>0</v>
      </c>
      <c r="JQ29" s="517">
        <f t="shared" si="100"/>
        <v>0</v>
      </c>
      <c r="JR29" s="517">
        <f t="shared" si="101"/>
        <v>0</v>
      </c>
      <c r="JS29" s="517">
        <f t="shared" si="102"/>
        <v>0</v>
      </c>
      <c r="JT29" s="517">
        <f t="shared" si="103"/>
        <v>0</v>
      </c>
      <c r="JU29" s="517">
        <f t="shared" si="104"/>
        <v>0</v>
      </c>
      <c r="JV29" s="517">
        <f t="shared" si="105"/>
        <v>0</v>
      </c>
      <c r="JW29" s="517">
        <f t="shared" si="106"/>
        <v>0</v>
      </c>
      <c r="JX29" s="517">
        <f t="shared" si="107"/>
        <v>0</v>
      </c>
      <c r="JY29" s="517">
        <f t="shared" si="108"/>
        <v>0</v>
      </c>
      <c r="JZ29" s="517">
        <f t="shared" si="109"/>
        <v>0</v>
      </c>
      <c r="KA29" s="517">
        <f t="shared" si="110"/>
        <v>0</v>
      </c>
      <c r="KB29" s="517">
        <f t="shared" si="111"/>
        <v>0</v>
      </c>
      <c r="KC29" s="517">
        <f t="shared" si="112"/>
        <v>0</v>
      </c>
      <c r="KD29" s="517">
        <f t="shared" si="113"/>
        <v>0</v>
      </c>
      <c r="KE29" s="517">
        <f t="shared" si="114"/>
        <v>0</v>
      </c>
      <c r="KF29" s="517">
        <f t="shared" si="115"/>
        <v>0</v>
      </c>
      <c r="KG29" s="517">
        <f t="shared" si="116"/>
        <v>0</v>
      </c>
      <c r="KH29" s="517">
        <f t="shared" si="117"/>
        <v>0</v>
      </c>
      <c r="KI29" s="517">
        <f t="shared" si="118"/>
        <v>0</v>
      </c>
      <c r="KJ29" s="517">
        <f t="shared" si="119"/>
        <v>0</v>
      </c>
      <c r="KK29" s="517">
        <f t="shared" si="120"/>
        <v>0</v>
      </c>
      <c r="KL29" s="517">
        <f t="shared" si="121"/>
        <v>0</v>
      </c>
      <c r="KM29" s="517">
        <f t="shared" si="122"/>
        <v>0</v>
      </c>
      <c r="KN29" s="517">
        <f t="shared" si="123"/>
        <v>0</v>
      </c>
      <c r="KO29" s="517">
        <f t="shared" si="124"/>
        <v>0</v>
      </c>
      <c r="KP29" s="517">
        <f t="shared" si="125"/>
        <v>0</v>
      </c>
      <c r="KQ29" s="517">
        <f t="shared" si="126"/>
        <v>0</v>
      </c>
      <c r="KR29" s="517">
        <f t="shared" si="127"/>
        <v>0</v>
      </c>
      <c r="KS29" s="517">
        <f t="shared" si="128"/>
        <v>0</v>
      </c>
      <c r="KT29" s="517">
        <f t="shared" si="129"/>
        <v>0</v>
      </c>
      <c r="KU29" s="517">
        <f t="shared" si="130"/>
        <v>0</v>
      </c>
      <c r="KV29" s="517">
        <f t="shared" si="131"/>
        <v>0</v>
      </c>
      <c r="KW29" s="517">
        <f t="shared" si="132"/>
        <v>0</v>
      </c>
      <c r="KX29" s="517">
        <f t="shared" si="133"/>
        <v>0</v>
      </c>
      <c r="KY29" s="517">
        <f t="shared" si="134"/>
        <v>0</v>
      </c>
      <c r="KZ29" s="517">
        <f t="shared" si="135"/>
        <v>0</v>
      </c>
      <c r="LA29" s="517">
        <f t="shared" si="9"/>
        <v>0</v>
      </c>
      <c r="LB29" s="517">
        <f t="shared" si="168"/>
        <v>0</v>
      </c>
      <c r="LC29" s="517">
        <f t="shared" si="169"/>
        <v>0</v>
      </c>
      <c r="LD29" s="517">
        <f t="shared" si="170"/>
        <v>0</v>
      </c>
      <c r="LE29" s="517">
        <f t="shared" si="171"/>
        <v>0</v>
      </c>
      <c r="LF29" s="517">
        <f t="shared" si="172"/>
        <v>0</v>
      </c>
      <c r="LG29" s="517">
        <f t="shared" si="173"/>
        <v>0</v>
      </c>
      <c r="LH29" s="517">
        <f t="shared" si="174"/>
        <v>0</v>
      </c>
      <c r="LI29" s="517">
        <f t="shared" si="175"/>
        <v>0</v>
      </c>
      <c r="LJ29" s="517">
        <f t="shared" si="176"/>
        <v>0</v>
      </c>
      <c r="LK29" s="517">
        <f t="shared" si="136"/>
        <v>0</v>
      </c>
      <c r="LL29" s="517">
        <f t="shared" si="137"/>
        <v>0</v>
      </c>
      <c r="LM29" s="517">
        <f t="shared" si="138"/>
        <v>0</v>
      </c>
      <c r="LN29" s="517">
        <f t="shared" si="139"/>
        <v>0</v>
      </c>
      <c r="LO29" s="517">
        <f t="shared" si="140"/>
        <v>0</v>
      </c>
      <c r="LP29" s="517">
        <f t="shared" si="141"/>
        <v>0</v>
      </c>
      <c r="LQ29" s="517">
        <f t="shared" si="142"/>
        <v>0</v>
      </c>
      <c r="LR29" s="517">
        <f t="shared" si="143"/>
        <v>0</v>
      </c>
      <c r="LS29" s="517">
        <f t="shared" si="144"/>
        <v>0</v>
      </c>
      <c r="LT29" s="517">
        <f t="shared" si="145"/>
        <v>0</v>
      </c>
      <c r="LU29" s="517">
        <f t="shared" si="146"/>
        <v>0</v>
      </c>
      <c r="LV29" s="517">
        <f t="shared" si="147"/>
        <v>0</v>
      </c>
      <c r="LW29" s="517">
        <f t="shared" si="148"/>
        <v>0</v>
      </c>
      <c r="LX29" s="517">
        <f t="shared" si="149"/>
        <v>0</v>
      </c>
      <c r="LY29" s="517">
        <f t="shared" si="150"/>
        <v>0</v>
      </c>
      <c r="LZ29" s="517">
        <f t="shared" si="151"/>
        <v>0</v>
      </c>
      <c r="MA29" s="517">
        <f t="shared" si="152"/>
        <v>0</v>
      </c>
      <c r="MB29" s="517">
        <f t="shared" si="153"/>
        <v>0</v>
      </c>
      <c r="MC29" s="517">
        <f t="shared" si="154"/>
        <v>0</v>
      </c>
      <c r="MD29" s="517">
        <f t="shared" si="155"/>
        <v>0</v>
      </c>
      <c r="ME29" s="517">
        <f t="shared" si="156"/>
        <v>0</v>
      </c>
      <c r="MF29" s="517">
        <f t="shared" si="157"/>
        <v>0</v>
      </c>
      <c r="MG29" s="517">
        <f t="shared" si="158"/>
        <v>0</v>
      </c>
      <c r="MH29" s="517">
        <f t="shared" si="159"/>
        <v>0</v>
      </c>
      <c r="MI29" s="517">
        <f t="shared" si="160"/>
        <v>0</v>
      </c>
      <c r="MJ29" s="517">
        <f t="shared" si="161"/>
        <v>0</v>
      </c>
      <c r="MK29" s="517">
        <f t="shared" si="162"/>
        <v>0</v>
      </c>
      <c r="ML29" s="517">
        <f t="shared" si="163"/>
        <v>0</v>
      </c>
      <c r="MM29" s="517">
        <f t="shared" si="164"/>
        <v>0</v>
      </c>
      <c r="MN29" s="517">
        <f t="shared" si="165"/>
        <v>0</v>
      </c>
      <c r="MO29" s="517">
        <f t="shared" si="166"/>
        <v>0</v>
      </c>
      <c r="MP29" s="522">
        <f t="shared" si="167"/>
        <v>0</v>
      </c>
    </row>
    <row r="30" spans="1:354">
      <c r="A30" s="1276" t="s">
        <v>620</v>
      </c>
      <c r="B30" s="1272"/>
      <c r="C30" s="311">
        <v>1.85</v>
      </c>
      <c r="D30" s="277">
        <v>1.85</v>
      </c>
      <c r="E30" s="277">
        <v>1.85</v>
      </c>
      <c r="F30" s="277">
        <v>1.85</v>
      </c>
      <c r="G30" s="277">
        <v>1.85</v>
      </c>
      <c r="H30" s="277">
        <v>1.85</v>
      </c>
      <c r="I30" s="277">
        <v>1.85</v>
      </c>
      <c r="J30" s="312">
        <v>1.85</v>
      </c>
      <c r="K30" s="312">
        <v>1.85</v>
      </c>
      <c r="L30" s="312">
        <v>1.85</v>
      </c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12"/>
      <c r="BH30" s="312"/>
      <c r="BI30" s="312"/>
      <c r="BJ30" s="312"/>
      <c r="BK30" s="312"/>
      <c r="BL30" s="312"/>
      <c r="BM30" s="312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  <c r="EZ30" s="312"/>
      <c r="FA30" s="312"/>
      <c r="FB30" s="312"/>
      <c r="FC30" s="312"/>
      <c r="FD30" s="312"/>
      <c r="FE30" s="312"/>
      <c r="FF30" s="312"/>
      <c r="FG30" s="312"/>
      <c r="FH30" s="312"/>
      <c r="FI30" s="312"/>
      <c r="FJ30" s="312"/>
      <c r="FK30" s="312"/>
      <c r="FL30" s="312"/>
      <c r="FM30" s="312"/>
      <c r="FN30" s="312"/>
      <c r="FO30" s="312"/>
      <c r="FP30" s="312"/>
      <c r="FQ30" s="312"/>
      <c r="FR30" s="312"/>
      <c r="FS30" s="312"/>
      <c r="FT30" s="312"/>
      <c r="FU30" s="312"/>
      <c r="FV30" s="312"/>
      <c r="FW30" s="312"/>
      <c r="FX30" s="312"/>
      <c r="FY30" s="312"/>
      <c r="FZ30" s="312"/>
      <c r="GA30" s="508"/>
      <c r="GB30" s="517">
        <f t="shared" si="6"/>
        <v>0</v>
      </c>
      <c r="GC30" s="517">
        <f t="shared" si="7"/>
        <v>0</v>
      </c>
      <c r="GD30" s="517">
        <f t="shared" si="10"/>
        <v>0</v>
      </c>
      <c r="GE30" s="517">
        <f t="shared" si="11"/>
        <v>0</v>
      </c>
      <c r="GF30" s="517">
        <f t="shared" si="12"/>
        <v>0</v>
      </c>
      <c r="GG30" s="517">
        <f t="shared" si="13"/>
        <v>0</v>
      </c>
      <c r="GH30" s="517">
        <f t="shared" si="14"/>
        <v>0</v>
      </c>
      <c r="GI30" s="517">
        <f t="shared" si="15"/>
        <v>0</v>
      </c>
      <c r="GJ30" s="517">
        <f t="shared" si="16"/>
        <v>0</v>
      </c>
      <c r="GK30" s="517">
        <f t="shared" si="17"/>
        <v>0</v>
      </c>
      <c r="GL30" s="517">
        <f t="shared" si="18"/>
        <v>0</v>
      </c>
      <c r="GM30" s="517">
        <f t="shared" si="19"/>
        <v>0</v>
      </c>
      <c r="GN30" s="517">
        <f t="shared" si="20"/>
        <v>0</v>
      </c>
      <c r="GO30" s="517">
        <f t="shared" si="21"/>
        <v>0</v>
      </c>
      <c r="GP30" s="517">
        <f t="shared" si="22"/>
        <v>0</v>
      </c>
      <c r="GQ30" s="517">
        <f t="shared" si="23"/>
        <v>0</v>
      </c>
      <c r="GR30" s="517">
        <f t="shared" si="24"/>
        <v>0</v>
      </c>
      <c r="GS30" s="517">
        <f t="shared" si="25"/>
        <v>0</v>
      </c>
      <c r="GT30" s="517">
        <f t="shared" si="26"/>
        <v>0</v>
      </c>
      <c r="GU30" s="517">
        <f t="shared" si="27"/>
        <v>0</v>
      </c>
      <c r="GV30" s="517">
        <f t="shared" si="28"/>
        <v>0</v>
      </c>
      <c r="GW30" s="517">
        <f t="shared" si="29"/>
        <v>0</v>
      </c>
      <c r="GX30" s="517">
        <f t="shared" si="30"/>
        <v>0</v>
      </c>
      <c r="GY30" s="517">
        <f t="shared" si="31"/>
        <v>0</v>
      </c>
      <c r="GZ30" s="517">
        <f t="shared" si="32"/>
        <v>0</v>
      </c>
      <c r="HA30" s="517">
        <f t="shared" si="33"/>
        <v>0</v>
      </c>
      <c r="HB30" s="517">
        <f t="shared" si="34"/>
        <v>0</v>
      </c>
      <c r="HC30" s="517">
        <f t="shared" si="35"/>
        <v>0</v>
      </c>
      <c r="HD30" s="517">
        <f t="shared" si="36"/>
        <v>0</v>
      </c>
      <c r="HE30" s="517">
        <f t="shared" si="37"/>
        <v>0</v>
      </c>
      <c r="HF30" s="517">
        <f t="shared" si="38"/>
        <v>0</v>
      </c>
      <c r="HG30" s="517">
        <f t="shared" si="39"/>
        <v>0</v>
      </c>
      <c r="HH30" s="517">
        <f t="shared" si="40"/>
        <v>0</v>
      </c>
      <c r="HI30" s="517">
        <f t="shared" si="41"/>
        <v>0</v>
      </c>
      <c r="HJ30" s="517">
        <f t="shared" si="42"/>
        <v>0</v>
      </c>
      <c r="HK30" s="517">
        <f t="shared" si="43"/>
        <v>0</v>
      </c>
      <c r="HL30" s="517">
        <f t="shared" si="44"/>
        <v>0</v>
      </c>
      <c r="HM30" s="517">
        <f t="shared" si="45"/>
        <v>0</v>
      </c>
      <c r="HN30" s="517">
        <f t="shared" si="46"/>
        <v>0</v>
      </c>
      <c r="HO30" s="517">
        <f t="shared" si="47"/>
        <v>0</v>
      </c>
      <c r="HP30" s="517">
        <f t="shared" si="48"/>
        <v>0</v>
      </c>
      <c r="HQ30" s="517">
        <f t="shared" si="49"/>
        <v>0</v>
      </c>
      <c r="HR30" s="517">
        <f t="shared" si="50"/>
        <v>0</v>
      </c>
      <c r="HS30" s="517">
        <f t="shared" si="51"/>
        <v>0</v>
      </c>
      <c r="HT30" s="517">
        <f t="shared" si="52"/>
        <v>0</v>
      </c>
      <c r="HU30" s="517">
        <f t="shared" si="53"/>
        <v>0</v>
      </c>
      <c r="HV30" s="517">
        <f t="shared" si="54"/>
        <v>0</v>
      </c>
      <c r="HW30" s="517">
        <f t="shared" si="55"/>
        <v>0</v>
      </c>
      <c r="HX30" s="517">
        <f t="shared" si="56"/>
        <v>0</v>
      </c>
      <c r="HY30" s="517">
        <f t="shared" si="57"/>
        <v>0</v>
      </c>
      <c r="HZ30" s="517">
        <f t="shared" si="58"/>
        <v>0</v>
      </c>
      <c r="IA30" s="517">
        <f t="shared" si="59"/>
        <v>0</v>
      </c>
      <c r="IB30" s="517">
        <f t="shared" si="60"/>
        <v>0</v>
      </c>
      <c r="IC30" s="517">
        <f t="shared" si="61"/>
        <v>0</v>
      </c>
      <c r="ID30" s="517">
        <f t="shared" si="62"/>
        <v>0</v>
      </c>
      <c r="IE30" s="517">
        <f t="shared" si="63"/>
        <v>0</v>
      </c>
      <c r="IF30" s="517">
        <f t="shared" si="64"/>
        <v>0</v>
      </c>
      <c r="IG30" s="517">
        <f t="shared" si="65"/>
        <v>0</v>
      </c>
      <c r="IH30" s="517">
        <f t="shared" si="66"/>
        <v>0</v>
      </c>
      <c r="II30" s="517">
        <f t="shared" si="67"/>
        <v>0</v>
      </c>
      <c r="IJ30" s="517">
        <f t="shared" si="68"/>
        <v>0</v>
      </c>
      <c r="IK30" s="517">
        <f t="shared" si="69"/>
        <v>0</v>
      </c>
      <c r="IL30" s="517">
        <f t="shared" si="70"/>
        <v>0</v>
      </c>
      <c r="IM30" s="517">
        <f t="shared" si="71"/>
        <v>0</v>
      </c>
      <c r="IN30" s="517">
        <f t="shared" si="72"/>
        <v>0</v>
      </c>
      <c r="IO30" s="517">
        <f t="shared" si="8"/>
        <v>0</v>
      </c>
      <c r="IP30" s="517">
        <f t="shared" si="73"/>
        <v>0</v>
      </c>
      <c r="IQ30" s="517">
        <f t="shared" si="74"/>
        <v>0</v>
      </c>
      <c r="IR30" s="517">
        <f t="shared" si="75"/>
        <v>0</v>
      </c>
      <c r="IS30" s="517">
        <f t="shared" si="76"/>
        <v>0</v>
      </c>
      <c r="IT30" s="517">
        <f t="shared" si="77"/>
        <v>0</v>
      </c>
      <c r="IU30" s="517">
        <f t="shared" si="78"/>
        <v>0</v>
      </c>
      <c r="IV30" s="517">
        <f t="shared" si="79"/>
        <v>0</v>
      </c>
      <c r="IW30" s="517">
        <f t="shared" si="80"/>
        <v>0</v>
      </c>
      <c r="IX30" s="517">
        <f t="shared" si="81"/>
        <v>0</v>
      </c>
      <c r="IY30" s="517">
        <f t="shared" si="82"/>
        <v>0</v>
      </c>
      <c r="IZ30" s="517">
        <f t="shared" si="83"/>
        <v>0</v>
      </c>
      <c r="JA30" s="517">
        <f t="shared" si="84"/>
        <v>0</v>
      </c>
      <c r="JB30" s="517">
        <f t="shared" si="85"/>
        <v>0</v>
      </c>
      <c r="JC30" s="517">
        <f t="shared" si="86"/>
        <v>0</v>
      </c>
      <c r="JD30" s="517">
        <f t="shared" si="87"/>
        <v>0</v>
      </c>
      <c r="JE30" s="517">
        <f t="shared" si="88"/>
        <v>0</v>
      </c>
      <c r="JF30" s="517">
        <f t="shared" si="89"/>
        <v>0</v>
      </c>
      <c r="JG30" s="517">
        <f t="shared" si="90"/>
        <v>0</v>
      </c>
      <c r="JH30" s="517">
        <f t="shared" si="91"/>
        <v>0</v>
      </c>
      <c r="JI30" s="517">
        <f t="shared" si="92"/>
        <v>0</v>
      </c>
      <c r="JJ30" s="517">
        <f t="shared" si="93"/>
        <v>0</v>
      </c>
      <c r="JK30" s="517">
        <f t="shared" si="94"/>
        <v>0</v>
      </c>
      <c r="JL30" s="517">
        <f t="shared" si="95"/>
        <v>0</v>
      </c>
      <c r="JM30" s="517">
        <f t="shared" si="96"/>
        <v>0</v>
      </c>
      <c r="JN30" s="517">
        <f t="shared" si="97"/>
        <v>0</v>
      </c>
      <c r="JO30" s="517">
        <f t="shared" si="98"/>
        <v>0</v>
      </c>
      <c r="JP30" s="517">
        <f t="shared" si="99"/>
        <v>0</v>
      </c>
      <c r="JQ30" s="517">
        <f t="shared" si="100"/>
        <v>0</v>
      </c>
      <c r="JR30" s="517">
        <f t="shared" si="101"/>
        <v>0</v>
      </c>
      <c r="JS30" s="517">
        <f t="shared" si="102"/>
        <v>0</v>
      </c>
      <c r="JT30" s="517">
        <f t="shared" si="103"/>
        <v>0</v>
      </c>
      <c r="JU30" s="517">
        <f t="shared" si="104"/>
        <v>0</v>
      </c>
      <c r="JV30" s="517">
        <f t="shared" si="105"/>
        <v>0</v>
      </c>
      <c r="JW30" s="517">
        <f t="shared" si="106"/>
        <v>0</v>
      </c>
      <c r="JX30" s="517">
        <f t="shared" si="107"/>
        <v>0</v>
      </c>
      <c r="JY30" s="517">
        <f t="shared" si="108"/>
        <v>0</v>
      </c>
      <c r="JZ30" s="517">
        <f t="shared" si="109"/>
        <v>0</v>
      </c>
      <c r="KA30" s="517">
        <f t="shared" si="110"/>
        <v>0</v>
      </c>
      <c r="KB30" s="517">
        <f t="shared" si="111"/>
        <v>0</v>
      </c>
      <c r="KC30" s="517">
        <f t="shared" si="112"/>
        <v>0</v>
      </c>
      <c r="KD30" s="517">
        <f t="shared" si="113"/>
        <v>0</v>
      </c>
      <c r="KE30" s="517">
        <f t="shared" si="114"/>
        <v>0</v>
      </c>
      <c r="KF30" s="517">
        <f t="shared" si="115"/>
        <v>0</v>
      </c>
      <c r="KG30" s="517">
        <f t="shared" si="116"/>
        <v>0</v>
      </c>
      <c r="KH30" s="517">
        <f t="shared" si="117"/>
        <v>0</v>
      </c>
      <c r="KI30" s="517">
        <f t="shared" si="118"/>
        <v>0</v>
      </c>
      <c r="KJ30" s="517">
        <f t="shared" si="119"/>
        <v>0</v>
      </c>
      <c r="KK30" s="517">
        <f t="shared" si="120"/>
        <v>0</v>
      </c>
      <c r="KL30" s="517">
        <f t="shared" si="121"/>
        <v>0</v>
      </c>
      <c r="KM30" s="517">
        <f t="shared" si="122"/>
        <v>0</v>
      </c>
      <c r="KN30" s="517">
        <f t="shared" si="123"/>
        <v>0</v>
      </c>
      <c r="KO30" s="517">
        <f t="shared" si="124"/>
        <v>0</v>
      </c>
      <c r="KP30" s="517">
        <f t="shared" si="125"/>
        <v>0</v>
      </c>
      <c r="KQ30" s="517">
        <f t="shared" si="126"/>
        <v>0</v>
      </c>
      <c r="KR30" s="517">
        <f t="shared" si="127"/>
        <v>0</v>
      </c>
      <c r="KS30" s="517">
        <f t="shared" si="128"/>
        <v>0</v>
      </c>
      <c r="KT30" s="517">
        <f t="shared" si="129"/>
        <v>0</v>
      </c>
      <c r="KU30" s="517">
        <f t="shared" si="130"/>
        <v>0</v>
      </c>
      <c r="KV30" s="517">
        <f t="shared" si="131"/>
        <v>0</v>
      </c>
      <c r="KW30" s="517">
        <f t="shared" si="132"/>
        <v>0</v>
      </c>
      <c r="KX30" s="517">
        <f t="shared" si="133"/>
        <v>0</v>
      </c>
      <c r="KY30" s="517">
        <f t="shared" si="134"/>
        <v>0</v>
      </c>
      <c r="KZ30" s="517">
        <f t="shared" si="135"/>
        <v>0</v>
      </c>
      <c r="LA30" s="517">
        <f t="shared" si="9"/>
        <v>0</v>
      </c>
      <c r="LB30" s="517">
        <f t="shared" si="168"/>
        <v>0</v>
      </c>
      <c r="LC30" s="517">
        <f t="shared" si="169"/>
        <v>0</v>
      </c>
      <c r="LD30" s="517">
        <f t="shared" si="170"/>
        <v>0</v>
      </c>
      <c r="LE30" s="517">
        <f t="shared" si="171"/>
        <v>0</v>
      </c>
      <c r="LF30" s="517">
        <f t="shared" si="172"/>
        <v>0</v>
      </c>
      <c r="LG30" s="517">
        <f t="shared" si="173"/>
        <v>0</v>
      </c>
      <c r="LH30" s="517">
        <f t="shared" si="174"/>
        <v>0</v>
      </c>
      <c r="LI30" s="517">
        <f t="shared" si="175"/>
        <v>0</v>
      </c>
      <c r="LJ30" s="517">
        <f t="shared" si="176"/>
        <v>0</v>
      </c>
      <c r="LK30" s="517">
        <f t="shared" si="136"/>
        <v>0</v>
      </c>
      <c r="LL30" s="517">
        <f t="shared" si="137"/>
        <v>0</v>
      </c>
      <c r="LM30" s="517">
        <f t="shared" si="138"/>
        <v>0</v>
      </c>
      <c r="LN30" s="517">
        <f t="shared" si="139"/>
        <v>0</v>
      </c>
      <c r="LO30" s="517">
        <f t="shared" si="140"/>
        <v>0</v>
      </c>
      <c r="LP30" s="517">
        <f t="shared" si="141"/>
        <v>0</v>
      </c>
      <c r="LQ30" s="517">
        <f t="shared" si="142"/>
        <v>0</v>
      </c>
      <c r="LR30" s="517">
        <f t="shared" si="143"/>
        <v>0</v>
      </c>
      <c r="LS30" s="517">
        <f t="shared" si="144"/>
        <v>0</v>
      </c>
      <c r="LT30" s="517">
        <f t="shared" si="145"/>
        <v>0</v>
      </c>
      <c r="LU30" s="517">
        <f t="shared" si="146"/>
        <v>0</v>
      </c>
      <c r="LV30" s="517">
        <f t="shared" si="147"/>
        <v>0</v>
      </c>
      <c r="LW30" s="517">
        <f t="shared" si="148"/>
        <v>0</v>
      </c>
      <c r="LX30" s="517">
        <f t="shared" si="149"/>
        <v>0</v>
      </c>
      <c r="LY30" s="517">
        <f t="shared" si="150"/>
        <v>0</v>
      </c>
      <c r="LZ30" s="517">
        <f t="shared" si="151"/>
        <v>0</v>
      </c>
      <c r="MA30" s="517">
        <f t="shared" si="152"/>
        <v>0</v>
      </c>
      <c r="MB30" s="517">
        <f t="shared" si="153"/>
        <v>0</v>
      </c>
      <c r="MC30" s="517">
        <f t="shared" si="154"/>
        <v>0</v>
      </c>
      <c r="MD30" s="517">
        <f t="shared" si="155"/>
        <v>0</v>
      </c>
      <c r="ME30" s="517">
        <f t="shared" si="156"/>
        <v>0</v>
      </c>
      <c r="MF30" s="517">
        <f t="shared" si="157"/>
        <v>0</v>
      </c>
      <c r="MG30" s="517">
        <f t="shared" si="158"/>
        <v>0</v>
      </c>
      <c r="MH30" s="517">
        <f t="shared" si="159"/>
        <v>0</v>
      </c>
      <c r="MI30" s="517">
        <f t="shared" si="160"/>
        <v>0</v>
      </c>
      <c r="MJ30" s="517">
        <f t="shared" si="161"/>
        <v>0</v>
      </c>
      <c r="MK30" s="517">
        <f t="shared" si="162"/>
        <v>0</v>
      </c>
      <c r="ML30" s="517">
        <f t="shared" si="163"/>
        <v>0</v>
      </c>
      <c r="MM30" s="517">
        <f t="shared" si="164"/>
        <v>0</v>
      </c>
      <c r="MN30" s="517">
        <f t="shared" si="165"/>
        <v>0</v>
      </c>
      <c r="MO30" s="517">
        <f t="shared" si="166"/>
        <v>0</v>
      </c>
      <c r="MP30" s="522">
        <f t="shared" si="167"/>
        <v>0</v>
      </c>
    </row>
    <row r="31" spans="1:354">
      <c r="B31" s="315" t="s">
        <v>261</v>
      </c>
      <c r="C31" s="347">
        <v>78.486999999999995</v>
      </c>
      <c r="D31" s="322">
        <v>78.557000000000002</v>
      </c>
      <c r="E31" s="322">
        <v>78.606999999999999</v>
      </c>
      <c r="F31" s="322">
        <v>78.587000000000003</v>
      </c>
      <c r="G31" s="322">
        <v>78.432000000000002</v>
      </c>
      <c r="H31" s="322">
        <v>78.397000000000006</v>
      </c>
      <c r="I31" s="322">
        <v>78.456999999999994</v>
      </c>
      <c r="J31" s="323">
        <v>78.447000000000003</v>
      </c>
      <c r="K31" s="323">
        <v>78.527000000000001</v>
      </c>
      <c r="L31" s="323">
        <v>78.507000000000005</v>
      </c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  <c r="AA31" s="323"/>
      <c r="AB31" s="323"/>
      <c r="AC31" s="323"/>
      <c r="AD31" s="323"/>
      <c r="AE31" s="323"/>
      <c r="AF31" s="323"/>
      <c r="AG31" s="323"/>
      <c r="AH31" s="323"/>
      <c r="AI31" s="323"/>
      <c r="AJ31" s="323"/>
      <c r="AK31" s="323"/>
      <c r="AL31" s="323"/>
      <c r="AM31" s="323"/>
      <c r="AN31" s="323"/>
      <c r="AO31" s="323"/>
      <c r="AP31" s="323"/>
      <c r="AQ31" s="323"/>
      <c r="AR31" s="323"/>
      <c r="AS31" s="323"/>
      <c r="AT31" s="323"/>
      <c r="AU31" s="323"/>
      <c r="AV31" s="323"/>
      <c r="AW31" s="323"/>
      <c r="AX31" s="323"/>
      <c r="AY31" s="323"/>
      <c r="AZ31" s="323"/>
      <c r="BA31" s="323"/>
      <c r="BB31" s="323"/>
      <c r="BC31" s="323"/>
      <c r="BD31" s="323"/>
      <c r="BE31" s="323"/>
      <c r="BF31" s="323"/>
      <c r="BG31" s="323"/>
      <c r="BH31" s="323"/>
      <c r="BI31" s="323"/>
      <c r="BJ31" s="323"/>
      <c r="BK31" s="323"/>
      <c r="BL31" s="323"/>
      <c r="BM31" s="323"/>
      <c r="BN31" s="323"/>
      <c r="BO31" s="323"/>
      <c r="BP31" s="323"/>
      <c r="BQ31" s="323"/>
      <c r="BR31" s="323"/>
      <c r="BS31" s="323"/>
      <c r="BT31" s="323"/>
      <c r="BU31" s="323"/>
      <c r="BV31" s="323"/>
      <c r="BW31" s="323"/>
      <c r="BX31" s="323"/>
      <c r="BY31" s="323"/>
      <c r="BZ31" s="323"/>
      <c r="CA31" s="323"/>
      <c r="CB31" s="323"/>
      <c r="CC31" s="323"/>
      <c r="CD31" s="323"/>
      <c r="CE31" s="323"/>
      <c r="CF31" s="323"/>
      <c r="CG31" s="323"/>
      <c r="CH31" s="323"/>
      <c r="CI31" s="323"/>
      <c r="CJ31" s="323"/>
      <c r="CK31" s="323"/>
      <c r="CL31" s="323"/>
      <c r="CM31" s="323"/>
      <c r="CN31" s="323"/>
      <c r="CO31" s="323"/>
      <c r="CP31" s="323"/>
      <c r="CQ31" s="323"/>
      <c r="CR31" s="323"/>
      <c r="CS31" s="323"/>
      <c r="CT31" s="323"/>
      <c r="CU31" s="323"/>
      <c r="CV31" s="323"/>
      <c r="CW31" s="323"/>
      <c r="CX31" s="323"/>
      <c r="CY31" s="323"/>
      <c r="CZ31" s="323"/>
      <c r="DA31" s="323"/>
      <c r="DB31" s="323"/>
      <c r="DC31" s="323"/>
      <c r="DD31" s="323"/>
      <c r="DE31" s="323"/>
      <c r="DF31" s="323"/>
      <c r="DG31" s="323"/>
      <c r="DH31" s="323"/>
      <c r="DI31" s="323"/>
      <c r="DJ31" s="323"/>
      <c r="DK31" s="323"/>
      <c r="DL31" s="323"/>
      <c r="DM31" s="323"/>
      <c r="DN31" s="323"/>
      <c r="DO31" s="323"/>
      <c r="DP31" s="323"/>
      <c r="DQ31" s="323"/>
      <c r="DR31" s="323"/>
      <c r="DS31" s="323"/>
      <c r="DT31" s="323"/>
      <c r="DU31" s="323"/>
      <c r="DV31" s="323"/>
      <c r="DW31" s="323"/>
      <c r="DX31" s="323"/>
      <c r="DY31" s="356"/>
      <c r="DZ31" s="428"/>
      <c r="EA31" s="428"/>
      <c r="EB31" s="428"/>
      <c r="EC31" s="428"/>
      <c r="ED31" s="428"/>
      <c r="EE31" s="428"/>
      <c r="EF31" s="428"/>
      <c r="EG31" s="428"/>
      <c r="EH31" s="428"/>
      <c r="EI31" s="428"/>
      <c r="EJ31" s="428"/>
      <c r="EK31" s="428"/>
      <c r="EL31" s="428"/>
      <c r="EM31" s="428"/>
      <c r="EN31" s="428"/>
      <c r="EO31" s="428"/>
      <c r="EP31" s="428"/>
      <c r="EQ31" s="428"/>
      <c r="ER31" s="428"/>
      <c r="ES31" s="428"/>
      <c r="ET31" s="428"/>
      <c r="EU31" s="428"/>
      <c r="EV31" s="428"/>
      <c r="EW31" s="428"/>
      <c r="EX31" s="428"/>
      <c r="EY31" s="428"/>
      <c r="EZ31" s="428"/>
      <c r="FA31" s="428"/>
      <c r="FB31" s="428"/>
      <c r="FC31" s="428"/>
      <c r="FD31" s="428"/>
      <c r="FE31" s="428"/>
      <c r="FF31" s="428"/>
      <c r="FG31" s="428"/>
      <c r="FH31" s="428"/>
      <c r="FI31" s="428"/>
      <c r="FJ31" s="428"/>
      <c r="FK31" s="428"/>
      <c r="FL31" s="428"/>
      <c r="FM31" s="428"/>
      <c r="FN31" s="428"/>
      <c r="FO31" s="428"/>
      <c r="FP31" s="428"/>
      <c r="FQ31" s="428"/>
      <c r="FR31" s="428"/>
      <c r="FS31" s="428"/>
      <c r="FT31" s="428"/>
      <c r="FU31" s="428"/>
      <c r="FV31" s="428"/>
      <c r="FW31" s="428"/>
      <c r="FX31" s="428"/>
      <c r="FY31" s="428"/>
      <c r="FZ31" s="428"/>
      <c r="GA31" s="509"/>
      <c r="GB31" s="517">
        <f t="shared" si="6"/>
        <v>0</v>
      </c>
      <c r="GC31" s="517">
        <f t="shared" si="7"/>
        <v>0</v>
      </c>
      <c r="GD31" s="517">
        <f t="shared" si="10"/>
        <v>0</v>
      </c>
      <c r="GE31" s="517">
        <f t="shared" si="11"/>
        <v>0</v>
      </c>
      <c r="GF31" s="517">
        <f t="shared" si="12"/>
        <v>0</v>
      </c>
      <c r="GG31" s="517">
        <f t="shared" si="13"/>
        <v>0</v>
      </c>
      <c r="GH31" s="517">
        <f t="shared" si="14"/>
        <v>0</v>
      </c>
      <c r="GI31" s="517">
        <f t="shared" si="15"/>
        <v>0</v>
      </c>
      <c r="GJ31" s="517">
        <f t="shared" si="16"/>
        <v>0</v>
      </c>
      <c r="GK31" s="517">
        <f t="shared" si="17"/>
        <v>0</v>
      </c>
      <c r="GL31" s="517">
        <f t="shared" si="18"/>
        <v>0</v>
      </c>
      <c r="GM31" s="517">
        <f t="shared" si="19"/>
        <v>0</v>
      </c>
      <c r="GN31" s="517">
        <f t="shared" si="20"/>
        <v>0</v>
      </c>
      <c r="GO31" s="517">
        <f t="shared" si="21"/>
        <v>0</v>
      </c>
      <c r="GP31" s="517">
        <f t="shared" si="22"/>
        <v>0</v>
      </c>
      <c r="GQ31" s="517">
        <f t="shared" si="23"/>
        <v>0</v>
      </c>
      <c r="GR31" s="517">
        <f t="shared" si="24"/>
        <v>0</v>
      </c>
      <c r="GS31" s="517">
        <f t="shared" si="25"/>
        <v>0</v>
      </c>
      <c r="GT31" s="517">
        <f t="shared" si="26"/>
        <v>0</v>
      </c>
      <c r="GU31" s="517">
        <f t="shared" si="27"/>
        <v>0</v>
      </c>
      <c r="GV31" s="517">
        <f t="shared" si="28"/>
        <v>0</v>
      </c>
      <c r="GW31" s="517">
        <f t="shared" si="29"/>
        <v>0</v>
      </c>
      <c r="GX31" s="517">
        <f t="shared" si="30"/>
        <v>0</v>
      </c>
      <c r="GY31" s="517">
        <f t="shared" si="31"/>
        <v>0</v>
      </c>
      <c r="GZ31" s="517">
        <f t="shared" si="32"/>
        <v>0</v>
      </c>
      <c r="HA31" s="517">
        <f t="shared" si="33"/>
        <v>0</v>
      </c>
      <c r="HB31" s="517">
        <f t="shared" si="34"/>
        <v>0</v>
      </c>
      <c r="HC31" s="517">
        <f t="shared" si="35"/>
        <v>0</v>
      </c>
      <c r="HD31" s="517">
        <f t="shared" si="36"/>
        <v>0</v>
      </c>
      <c r="HE31" s="517">
        <f t="shared" si="37"/>
        <v>0</v>
      </c>
      <c r="HF31" s="517">
        <f t="shared" si="38"/>
        <v>0</v>
      </c>
      <c r="HG31" s="517">
        <f t="shared" si="39"/>
        <v>0</v>
      </c>
      <c r="HH31" s="517">
        <f t="shared" si="40"/>
        <v>0</v>
      </c>
      <c r="HI31" s="517">
        <f t="shared" si="41"/>
        <v>0</v>
      </c>
      <c r="HJ31" s="517">
        <f t="shared" si="42"/>
        <v>0</v>
      </c>
      <c r="HK31" s="517">
        <f t="shared" si="43"/>
        <v>0</v>
      </c>
      <c r="HL31" s="517">
        <f t="shared" si="44"/>
        <v>0</v>
      </c>
      <c r="HM31" s="517">
        <f t="shared" si="45"/>
        <v>0</v>
      </c>
      <c r="HN31" s="517">
        <f t="shared" si="46"/>
        <v>0</v>
      </c>
      <c r="HO31" s="517">
        <f t="shared" si="47"/>
        <v>0</v>
      </c>
      <c r="HP31" s="517">
        <f t="shared" si="48"/>
        <v>0</v>
      </c>
      <c r="HQ31" s="517">
        <f t="shared" si="49"/>
        <v>0</v>
      </c>
      <c r="HR31" s="517">
        <f t="shared" si="50"/>
        <v>0</v>
      </c>
      <c r="HS31" s="517">
        <f t="shared" si="51"/>
        <v>0</v>
      </c>
      <c r="HT31" s="517">
        <f t="shared" si="52"/>
        <v>0</v>
      </c>
      <c r="HU31" s="517">
        <f t="shared" si="53"/>
        <v>0</v>
      </c>
      <c r="HV31" s="517">
        <f t="shared" si="54"/>
        <v>0</v>
      </c>
      <c r="HW31" s="517">
        <f t="shared" si="55"/>
        <v>0</v>
      </c>
      <c r="HX31" s="517">
        <f t="shared" si="56"/>
        <v>0</v>
      </c>
      <c r="HY31" s="517">
        <f t="shared" si="57"/>
        <v>0</v>
      </c>
      <c r="HZ31" s="517">
        <f t="shared" si="58"/>
        <v>0</v>
      </c>
      <c r="IA31" s="517">
        <f t="shared" si="59"/>
        <v>0</v>
      </c>
      <c r="IB31" s="517">
        <f t="shared" si="60"/>
        <v>0</v>
      </c>
      <c r="IC31" s="517">
        <f t="shared" si="61"/>
        <v>0</v>
      </c>
      <c r="ID31" s="517">
        <f t="shared" si="62"/>
        <v>0</v>
      </c>
      <c r="IE31" s="517">
        <f t="shared" si="63"/>
        <v>0</v>
      </c>
      <c r="IF31" s="517">
        <f t="shared" si="64"/>
        <v>0</v>
      </c>
      <c r="IG31" s="517">
        <f t="shared" si="65"/>
        <v>0</v>
      </c>
      <c r="IH31" s="517">
        <f t="shared" si="66"/>
        <v>0</v>
      </c>
      <c r="II31" s="517">
        <f t="shared" si="67"/>
        <v>0</v>
      </c>
      <c r="IJ31" s="517">
        <f t="shared" si="68"/>
        <v>0</v>
      </c>
      <c r="IK31" s="517">
        <f t="shared" si="69"/>
        <v>0</v>
      </c>
      <c r="IL31" s="517">
        <f t="shared" si="70"/>
        <v>0</v>
      </c>
      <c r="IM31" s="517">
        <f t="shared" si="71"/>
        <v>0</v>
      </c>
      <c r="IN31" s="517">
        <f t="shared" si="72"/>
        <v>0</v>
      </c>
      <c r="IO31" s="517">
        <f t="shared" si="8"/>
        <v>0</v>
      </c>
      <c r="IP31" s="517">
        <f t="shared" si="73"/>
        <v>0</v>
      </c>
      <c r="IQ31" s="517">
        <f t="shared" si="74"/>
        <v>0</v>
      </c>
      <c r="IR31" s="517">
        <f t="shared" si="75"/>
        <v>0</v>
      </c>
      <c r="IS31" s="517">
        <f t="shared" si="76"/>
        <v>0</v>
      </c>
      <c r="IT31" s="517">
        <f t="shared" si="77"/>
        <v>0</v>
      </c>
      <c r="IU31" s="517">
        <f t="shared" si="78"/>
        <v>0</v>
      </c>
      <c r="IV31" s="517">
        <f t="shared" si="79"/>
        <v>0</v>
      </c>
      <c r="IW31" s="517">
        <f t="shared" si="80"/>
        <v>0</v>
      </c>
      <c r="IX31" s="517">
        <f t="shared" si="81"/>
        <v>0</v>
      </c>
      <c r="IY31" s="517">
        <f t="shared" si="82"/>
        <v>0</v>
      </c>
      <c r="IZ31" s="517">
        <f t="shared" si="83"/>
        <v>0</v>
      </c>
      <c r="JA31" s="517">
        <f t="shared" si="84"/>
        <v>0</v>
      </c>
      <c r="JB31" s="517">
        <f t="shared" si="85"/>
        <v>0</v>
      </c>
      <c r="JC31" s="517">
        <f t="shared" si="86"/>
        <v>0</v>
      </c>
      <c r="JD31" s="517">
        <f t="shared" si="87"/>
        <v>0</v>
      </c>
      <c r="JE31" s="517">
        <f t="shared" si="88"/>
        <v>0</v>
      </c>
      <c r="JF31" s="517">
        <f t="shared" si="89"/>
        <v>0</v>
      </c>
      <c r="JG31" s="517">
        <f t="shared" si="90"/>
        <v>0</v>
      </c>
      <c r="JH31" s="517">
        <f t="shared" si="91"/>
        <v>0</v>
      </c>
      <c r="JI31" s="517">
        <f t="shared" si="92"/>
        <v>0</v>
      </c>
      <c r="JJ31" s="517">
        <f t="shared" si="93"/>
        <v>0</v>
      </c>
      <c r="JK31" s="517">
        <f t="shared" si="94"/>
        <v>0</v>
      </c>
      <c r="JL31" s="517">
        <f t="shared" si="95"/>
        <v>0</v>
      </c>
      <c r="JM31" s="517">
        <f t="shared" si="96"/>
        <v>0</v>
      </c>
      <c r="JN31" s="517">
        <f t="shared" si="97"/>
        <v>0</v>
      </c>
      <c r="JO31" s="517">
        <f t="shared" si="98"/>
        <v>0</v>
      </c>
      <c r="JP31" s="517">
        <f t="shared" si="99"/>
        <v>0</v>
      </c>
      <c r="JQ31" s="517">
        <f t="shared" si="100"/>
        <v>0</v>
      </c>
      <c r="JR31" s="517">
        <f t="shared" si="101"/>
        <v>0</v>
      </c>
      <c r="JS31" s="517">
        <f t="shared" si="102"/>
        <v>0</v>
      </c>
      <c r="JT31" s="517">
        <f t="shared" si="103"/>
        <v>0</v>
      </c>
      <c r="JU31" s="517">
        <f t="shared" si="104"/>
        <v>0</v>
      </c>
      <c r="JV31" s="517">
        <f t="shared" si="105"/>
        <v>0</v>
      </c>
      <c r="JW31" s="517">
        <f t="shared" si="106"/>
        <v>0</v>
      </c>
      <c r="JX31" s="517">
        <f t="shared" si="107"/>
        <v>0</v>
      </c>
      <c r="JY31" s="517">
        <f t="shared" si="108"/>
        <v>0</v>
      </c>
      <c r="JZ31" s="517">
        <f t="shared" si="109"/>
        <v>0</v>
      </c>
      <c r="KA31" s="517">
        <f t="shared" si="110"/>
        <v>0</v>
      </c>
      <c r="KB31" s="517">
        <f t="shared" si="111"/>
        <v>0</v>
      </c>
      <c r="KC31" s="517">
        <f t="shared" si="112"/>
        <v>0</v>
      </c>
      <c r="KD31" s="517">
        <f t="shared" si="113"/>
        <v>0</v>
      </c>
      <c r="KE31" s="517">
        <f t="shared" si="114"/>
        <v>0</v>
      </c>
      <c r="KF31" s="517">
        <f t="shared" si="115"/>
        <v>0</v>
      </c>
      <c r="KG31" s="517">
        <f t="shared" si="116"/>
        <v>0</v>
      </c>
      <c r="KH31" s="517">
        <f t="shared" si="117"/>
        <v>0</v>
      </c>
      <c r="KI31" s="517">
        <f t="shared" si="118"/>
        <v>0</v>
      </c>
      <c r="KJ31" s="517">
        <f t="shared" si="119"/>
        <v>0</v>
      </c>
      <c r="KK31" s="517">
        <f t="shared" si="120"/>
        <v>0</v>
      </c>
      <c r="KL31" s="517">
        <f t="shared" si="121"/>
        <v>0</v>
      </c>
      <c r="KM31" s="517">
        <f t="shared" si="122"/>
        <v>0</v>
      </c>
      <c r="KN31" s="517">
        <f t="shared" si="123"/>
        <v>0</v>
      </c>
      <c r="KO31" s="517">
        <f t="shared" si="124"/>
        <v>0</v>
      </c>
      <c r="KP31" s="517">
        <f t="shared" si="125"/>
        <v>0</v>
      </c>
      <c r="KQ31" s="517">
        <f t="shared" si="126"/>
        <v>0</v>
      </c>
      <c r="KR31" s="517">
        <f t="shared" si="127"/>
        <v>0</v>
      </c>
      <c r="KS31" s="517">
        <f t="shared" si="128"/>
        <v>0</v>
      </c>
      <c r="KT31" s="517">
        <f t="shared" si="129"/>
        <v>0</v>
      </c>
      <c r="KU31" s="517">
        <f t="shared" si="130"/>
        <v>0</v>
      </c>
      <c r="KV31" s="517">
        <f t="shared" si="131"/>
        <v>0</v>
      </c>
      <c r="KW31" s="517">
        <f t="shared" si="132"/>
        <v>0</v>
      </c>
      <c r="KX31" s="517">
        <f t="shared" si="133"/>
        <v>0</v>
      </c>
      <c r="KY31" s="517">
        <f t="shared" si="134"/>
        <v>0</v>
      </c>
      <c r="KZ31" s="517">
        <f t="shared" si="135"/>
        <v>0</v>
      </c>
      <c r="LA31" s="517">
        <f t="shared" si="9"/>
        <v>0</v>
      </c>
      <c r="LB31" s="517">
        <f t="shared" si="168"/>
        <v>0</v>
      </c>
      <c r="LC31" s="517">
        <f t="shared" si="169"/>
        <v>0</v>
      </c>
      <c r="LD31" s="517">
        <f t="shared" si="170"/>
        <v>0</v>
      </c>
      <c r="LE31" s="517">
        <f t="shared" si="171"/>
        <v>0</v>
      </c>
      <c r="LF31" s="517">
        <f t="shared" si="172"/>
        <v>0</v>
      </c>
      <c r="LG31" s="517">
        <f t="shared" si="173"/>
        <v>0</v>
      </c>
      <c r="LH31" s="517">
        <f t="shared" si="174"/>
        <v>0</v>
      </c>
      <c r="LI31" s="517">
        <f t="shared" si="175"/>
        <v>0</v>
      </c>
      <c r="LJ31" s="517">
        <f t="shared" si="176"/>
        <v>0</v>
      </c>
      <c r="LK31" s="517">
        <f t="shared" si="136"/>
        <v>0</v>
      </c>
      <c r="LL31" s="517">
        <f t="shared" si="137"/>
        <v>0</v>
      </c>
      <c r="LM31" s="517">
        <f t="shared" si="138"/>
        <v>0</v>
      </c>
      <c r="LN31" s="517">
        <f t="shared" si="139"/>
        <v>0</v>
      </c>
      <c r="LO31" s="517">
        <f t="shared" si="140"/>
        <v>0</v>
      </c>
      <c r="LP31" s="517">
        <f t="shared" si="141"/>
        <v>0</v>
      </c>
      <c r="LQ31" s="517">
        <f t="shared" si="142"/>
        <v>0</v>
      </c>
      <c r="LR31" s="517">
        <f t="shared" si="143"/>
        <v>0</v>
      </c>
      <c r="LS31" s="517">
        <f t="shared" si="144"/>
        <v>0</v>
      </c>
      <c r="LT31" s="517">
        <f t="shared" si="145"/>
        <v>0</v>
      </c>
      <c r="LU31" s="517">
        <f t="shared" si="146"/>
        <v>0</v>
      </c>
      <c r="LV31" s="517">
        <f t="shared" si="147"/>
        <v>0</v>
      </c>
      <c r="LW31" s="517">
        <f t="shared" si="148"/>
        <v>0</v>
      </c>
      <c r="LX31" s="517">
        <f t="shared" si="149"/>
        <v>0</v>
      </c>
      <c r="LY31" s="517">
        <f t="shared" si="150"/>
        <v>0</v>
      </c>
      <c r="LZ31" s="517">
        <f t="shared" si="151"/>
        <v>0</v>
      </c>
      <c r="MA31" s="517">
        <f t="shared" si="152"/>
        <v>0</v>
      </c>
      <c r="MB31" s="517">
        <f t="shared" si="153"/>
        <v>0</v>
      </c>
      <c r="MC31" s="517">
        <f t="shared" si="154"/>
        <v>0</v>
      </c>
      <c r="MD31" s="517">
        <f t="shared" si="155"/>
        <v>0</v>
      </c>
      <c r="ME31" s="517">
        <f t="shared" si="156"/>
        <v>0</v>
      </c>
      <c r="MF31" s="517">
        <f t="shared" si="157"/>
        <v>0</v>
      </c>
      <c r="MG31" s="517">
        <f t="shared" si="158"/>
        <v>0</v>
      </c>
      <c r="MH31" s="517">
        <f t="shared" si="159"/>
        <v>0</v>
      </c>
      <c r="MI31" s="517">
        <f t="shared" si="160"/>
        <v>0</v>
      </c>
      <c r="MJ31" s="517">
        <f t="shared" si="161"/>
        <v>0</v>
      </c>
      <c r="MK31" s="517">
        <f t="shared" si="162"/>
        <v>0</v>
      </c>
      <c r="ML31" s="517">
        <f t="shared" si="163"/>
        <v>0</v>
      </c>
      <c r="MM31" s="517">
        <f t="shared" si="164"/>
        <v>0</v>
      </c>
      <c r="MN31" s="517">
        <f t="shared" si="165"/>
        <v>0</v>
      </c>
      <c r="MO31" s="517">
        <f t="shared" si="166"/>
        <v>0</v>
      </c>
      <c r="MP31" s="522">
        <f t="shared" si="167"/>
        <v>0</v>
      </c>
    </row>
    <row r="32" spans="1:354" ht="13" thickBot="1">
      <c r="A32" s="1277" t="s">
        <v>624</v>
      </c>
      <c r="B32" s="1278"/>
      <c r="C32" s="352">
        <v>8.6</v>
      </c>
      <c r="D32" s="278">
        <v>8.6</v>
      </c>
      <c r="E32" s="278">
        <v>8.5</v>
      </c>
      <c r="F32" s="278">
        <v>8.5</v>
      </c>
      <c r="G32" s="471">
        <v>8.5</v>
      </c>
      <c r="H32" s="278">
        <v>8.5</v>
      </c>
      <c r="I32" s="278">
        <v>8.4</v>
      </c>
      <c r="J32" s="278">
        <v>8.5</v>
      </c>
      <c r="K32" s="353">
        <v>8.3000000000000007</v>
      </c>
      <c r="L32" s="353">
        <v>8.5</v>
      </c>
      <c r="M32" s="353"/>
      <c r="N32" s="353"/>
      <c r="O32" s="353"/>
      <c r="P32" s="353"/>
      <c r="Q32" s="353"/>
      <c r="R32" s="353"/>
      <c r="S32" s="353"/>
      <c r="T32" s="353"/>
      <c r="U32" s="353"/>
      <c r="V32" s="353"/>
      <c r="W32" s="353"/>
      <c r="X32" s="353"/>
      <c r="Y32" s="353"/>
      <c r="Z32" s="353"/>
      <c r="AA32" s="353"/>
      <c r="AB32" s="353"/>
      <c r="AC32" s="353"/>
      <c r="AD32" s="353"/>
      <c r="AE32" s="353"/>
      <c r="AF32" s="353"/>
      <c r="AG32" s="353"/>
      <c r="AH32" s="353"/>
      <c r="AI32" s="353"/>
      <c r="AJ32" s="353"/>
      <c r="AK32" s="353"/>
      <c r="AL32" s="353"/>
      <c r="AM32" s="353"/>
      <c r="AN32" s="353"/>
      <c r="AO32" s="353"/>
      <c r="AP32" s="353"/>
      <c r="AQ32" s="353"/>
      <c r="AR32" s="353"/>
      <c r="AS32" s="353"/>
      <c r="AT32" s="353"/>
      <c r="AU32" s="353"/>
      <c r="AV32" s="353"/>
      <c r="AW32" s="353"/>
      <c r="AX32" s="353"/>
      <c r="AY32" s="353"/>
      <c r="AZ32" s="353"/>
      <c r="BA32" s="353"/>
      <c r="BB32" s="353"/>
      <c r="BC32" s="353"/>
      <c r="BD32" s="353"/>
      <c r="BE32" s="353"/>
      <c r="BF32" s="353"/>
      <c r="BG32" s="353"/>
      <c r="BH32" s="353"/>
      <c r="BI32" s="353"/>
      <c r="BJ32" s="353"/>
      <c r="BK32" s="353"/>
      <c r="BL32" s="353"/>
      <c r="BM32" s="353"/>
      <c r="BN32" s="353"/>
      <c r="BO32" s="353"/>
      <c r="BP32" s="353"/>
      <c r="BQ32" s="353"/>
      <c r="BR32" s="353"/>
      <c r="BS32" s="353"/>
      <c r="BT32" s="353"/>
      <c r="BU32" s="353"/>
      <c r="BV32" s="353"/>
      <c r="BW32" s="353"/>
      <c r="BX32" s="353"/>
      <c r="BY32" s="353"/>
      <c r="BZ32" s="353"/>
      <c r="CA32" s="353"/>
      <c r="CB32" s="353"/>
      <c r="CC32" s="353"/>
      <c r="CD32" s="353"/>
      <c r="CE32" s="353"/>
      <c r="CF32" s="353"/>
      <c r="CG32" s="353"/>
      <c r="CH32" s="353"/>
      <c r="CI32" s="353"/>
      <c r="CJ32" s="353"/>
      <c r="CK32" s="353"/>
      <c r="CL32" s="353"/>
      <c r="CM32" s="353"/>
      <c r="CN32" s="353"/>
      <c r="CO32" s="353"/>
      <c r="CP32" s="353"/>
      <c r="CQ32" s="353"/>
      <c r="CR32" s="353"/>
      <c r="CS32" s="353"/>
      <c r="CT32" s="353"/>
      <c r="CU32" s="353"/>
      <c r="CV32" s="353"/>
      <c r="CW32" s="353"/>
      <c r="CX32" s="353"/>
      <c r="CY32" s="353"/>
      <c r="CZ32" s="353"/>
      <c r="DA32" s="353"/>
      <c r="DB32" s="353"/>
      <c r="DC32" s="353"/>
      <c r="DD32" s="353"/>
      <c r="DE32" s="353"/>
      <c r="DF32" s="353"/>
      <c r="DG32" s="353"/>
      <c r="DH32" s="353"/>
      <c r="DI32" s="353"/>
      <c r="DJ32" s="353"/>
      <c r="DK32" s="353"/>
      <c r="DL32" s="353"/>
      <c r="DM32" s="353"/>
      <c r="DN32" s="353"/>
      <c r="DO32" s="353"/>
      <c r="DP32" s="353"/>
      <c r="DQ32" s="353"/>
      <c r="DR32" s="353"/>
      <c r="DS32" s="353"/>
      <c r="DT32" s="353"/>
      <c r="DU32" s="353"/>
      <c r="DV32" s="353"/>
      <c r="DW32" s="353"/>
      <c r="DX32" s="353"/>
      <c r="DY32" s="353"/>
      <c r="DZ32" s="353"/>
      <c r="EA32" s="353"/>
      <c r="EB32" s="353"/>
      <c r="EC32" s="353"/>
      <c r="ED32" s="353"/>
      <c r="EE32" s="353"/>
      <c r="EF32" s="353"/>
      <c r="EG32" s="353"/>
      <c r="EH32" s="353"/>
      <c r="EI32" s="353"/>
      <c r="EJ32" s="353"/>
      <c r="EK32" s="353"/>
      <c r="EL32" s="353"/>
      <c r="EM32" s="353"/>
      <c r="EN32" s="353"/>
      <c r="EO32" s="353"/>
      <c r="EP32" s="353"/>
      <c r="EQ32" s="353"/>
      <c r="ER32" s="353"/>
      <c r="ES32" s="353"/>
      <c r="ET32" s="353"/>
      <c r="EU32" s="353"/>
      <c r="EV32" s="353"/>
      <c r="EW32" s="353"/>
      <c r="EX32" s="353"/>
      <c r="EY32" s="353"/>
      <c r="EZ32" s="353"/>
      <c r="FA32" s="353"/>
      <c r="FB32" s="353"/>
      <c r="FC32" s="353"/>
      <c r="FD32" s="353"/>
      <c r="FE32" s="353"/>
      <c r="FF32" s="353"/>
      <c r="FG32" s="353"/>
      <c r="FH32" s="353"/>
      <c r="FI32" s="353"/>
      <c r="FJ32" s="353"/>
      <c r="FK32" s="353"/>
      <c r="FL32" s="353"/>
      <c r="FM32" s="353"/>
      <c r="FN32" s="353"/>
      <c r="FO32" s="353"/>
      <c r="FP32" s="353"/>
      <c r="FQ32" s="353"/>
      <c r="FR32" s="353"/>
      <c r="FS32" s="353"/>
      <c r="FT32" s="353"/>
      <c r="FU32" s="353"/>
      <c r="FV32" s="353"/>
      <c r="FW32" s="353"/>
      <c r="FX32" s="353"/>
      <c r="FY32" s="353"/>
      <c r="FZ32" s="353"/>
      <c r="GA32" s="510"/>
      <c r="GB32" s="517">
        <f t="shared" si="6"/>
        <v>0</v>
      </c>
      <c r="GC32" s="517">
        <f t="shared" si="7"/>
        <v>0</v>
      </c>
      <c r="GD32" s="517">
        <f t="shared" si="10"/>
        <v>0</v>
      </c>
      <c r="GE32" s="517">
        <f t="shared" si="11"/>
        <v>0</v>
      </c>
      <c r="GF32" s="517">
        <f t="shared" si="12"/>
        <v>0</v>
      </c>
      <c r="GG32" s="517">
        <f t="shared" si="13"/>
        <v>0</v>
      </c>
      <c r="GH32" s="517">
        <f t="shared" si="14"/>
        <v>0</v>
      </c>
      <c r="GI32" s="517">
        <f t="shared" si="15"/>
        <v>0</v>
      </c>
      <c r="GJ32" s="517">
        <f t="shared" si="16"/>
        <v>0</v>
      </c>
      <c r="GK32" s="517">
        <f t="shared" si="17"/>
        <v>0</v>
      </c>
      <c r="GL32" s="517">
        <f t="shared" si="18"/>
        <v>0</v>
      </c>
      <c r="GM32" s="517">
        <f t="shared" si="19"/>
        <v>0</v>
      </c>
      <c r="GN32" s="517">
        <f t="shared" si="20"/>
        <v>0</v>
      </c>
      <c r="GO32" s="517">
        <f t="shared" si="21"/>
        <v>0</v>
      </c>
      <c r="GP32" s="517">
        <f t="shared" si="22"/>
        <v>0</v>
      </c>
      <c r="GQ32" s="517">
        <f t="shared" si="23"/>
        <v>0</v>
      </c>
      <c r="GR32" s="517">
        <f t="shared" si="24"/>
        <v>0</v>
      </c>
      <c r="GS32" s="517">
        <f t="shared" si="25"/>
        <v>0</v>
      </c>
      <c r="GT32" s="517">
        <f t="shared" si="26"/>
        <v>0</v>
      </c>
      <c r="GU32" s="517">
        <f t="shared" si="27"/>
        <v>0</v>
      </c>
      <c r="GV32" s="517">
        <f t="shared" si="28"/>
        <v>0</v>
      </c>
      <c r="GW32" s="517">
        <f t="shared" si="29"/>
        <v>0</v>
      </c>
      <c r="GX32" s="517">
        <f t="shared" si="30"/>
        <v>0</v>
      </c>
      <c r="GY32" s="517">
        <f t="shared" si="31"/>
        <v>0</v>
      </c>
      <c r="GZ32" s="517">
        <f t="shared" si="32"/>
        <v>0</v>
      </c>
      <c r="HA32" s="517">
        <f t="shared" si="33"/>
        <v>0</v>
      </c>
      <c r="HB32" s="517">
        <f t="shared" si="34"/>
        <v>0</v>
      </c>
      <c r="HC32" s="517">
        <f t="shared" si="35"/>
        <v>0</v>
      </c>
      <c r="HD32" s="517">
        <f t="shared" si="36"/>
        <v>0</v>
      </c>
      <c r="HE32" s="517">
        <f t="shared" si="37"/>
        <v>0</v>
      </c>
      <c r="HF32" s="517">
        <f t="shared" si="38"/>
        <v>0</v>
      </c>
      <c r="HG32" s="517">
        <f t="shared" si="39"/>
        <v>0</v>
      </c>
      <c r="HH32" s="517">
        <f t="shared" si="40"/>
        <v>0</v>
      </c>
      <c r="HI32" s="517">
        <f t="shared" si="41"/>
        <v>0</v>
      </c>
      <c r="HJ32" s="517">
        <f t="shared" si="42"/>
        <v>0</v>
      </c>
      <c r="HK32" s="517">
        <f t="shared" si="43"/>
        <v>0</v>
      </c>
      <c r="HL32" s="517">
        <f t="shared" si="44"/>
        <v>0</v>
      </c>
      <c r="HM32" s="517">
        <f t="shared" si="45"/>
        <v>0</v>
      </c>
      <c r="HN32" s="517">
        <f t="shared" si="46"/>
        <v>0</v>
      </c>
      <c r="HO32" s="517">
        <f t="shared" si="47"/>
        <v>0</v>
      </c>
      <c r="HP32" s="517">
        <f t="shared" si="48"/>
        <v>0</v>
      </c>
      <c r="HQ32" s="517">
        <f t="shared" si="49"/>
        <v>0</v>
      </c>
      <c r="HR32" s="517">
        <f t="shared" si="50"/>
        <v>0</v>
      </c>
      <c r="HS32" s="517">
        <f t="shared" si="51"/>
        <v>0</v>
      </c>
      <c r="HT32" s="517">
        <f t="shared" si="52"/>
        <v>0</v>
      </c>
      <c r="HU32" s="517">
        <f t="shared" si="53"/>
        <v>0</v>
      </c>
      <c r="HV32" s="517">
        <f t="shared" si="54"/>
        <v>0</v>
      </c>
      <c r="HW32" s="517">
        <f t="shared" si="55"/>
        <v>0</v>
      </c>
      <c r="HX32" s="517">
        <f t="shared" si="56"/>
        <v>0</v>
      </c>
      <c r="HY32" s="517">
        <f t="shared" si="57"/>
        <v>0</v>
      </c>
      <c r="HZ32" s="517">
        <f t="shared" si="58"/>
        <v>0</v>
      </c>
      <c r="IA32" s="517">
        <f t="shared" si="59"/>
        <v>0</v>
      </c>
      <c r="IB32" s="517">
        <f t="shared" si="60"/>
        <v>0</v>
      </c>
      <c r="IC32" s="517">
        <f t="shared" si="61"/>
        <v>0</v>
      </c>
      <c r="ID32" s="517">
        <f t="shared" si="62"/>
        <v>0</v>
      </c>
      <c r="IE32" s="517">
        <f t="shared" si="63"/>
        <v>0</v>
      </c>
      <c r="IF32" s="517">
        <f t="shared" si="64"/>
        <v>0</v>
      </c>
      <c r="IG32" s="517">
        <f t="shared" si="65"/>
        <v>0</v>
      </c>
      <c r="IH32" s="517">
        <f t="shared" si="66"/>
        <v>0</v>
      </c>
      <c r="II32" s="517">
        <f t="shared" si="67"/>
        <v>0</v>
      </c>
      <c r="IJ32" s="517">
        <f t="shared" si="68"/>
        <v>0</v>
      </c>
      <c r="IK32" s="517">
        <f t="shared" si="69"/>
        <v>0</v>
      </c>
      <c r="IL32" s="517">
        <f t="shared" si="70"/>
        <v>0</v>
      </c>
      <c r="IM32" s="517">
        <f t="shared" si="71"/>
        <v>0</v>
      </c>
      <c r="IN32" s="517">
        <f t="shared" si="72"/>
        <v>0</v>
      </c>
      <c r="IO32" s="517">
        <f t="shared" si="8"/>
        <v>0</v>
      </c>
      <c r="IP32" s="517">
        <f t="shared" si="73"/>
        <v>0</v>
      </c>
      <c r="IQ32" s="517">
        <f t="shared" si="74"/>
        <v>0</v>
      </c>
      <c r="IR32" s="517">
        <f t="shared" si="75"/>
        <v>0</v>
      </c>
      <c r="IS32" s="517">
        <f t="shared" si="76"/>
        <v>0</v>
      </c>
      <c r="IT32" s="517">
        <f t="shared" si="77"/>
        <v>0</v>
      </c>
      <c r="IU32" s="517">
        <f t="shared" si="78"/>
        <v>0</v>
      </c>
      <c r="IV32" s="517">
        <f t="shared" si="79"/>
        <v>0</v>
      </c>
      <c r="IW32" s="517">
        <f t="shared" si="80"/>
        <v>0</v>
      </c>
      <c r="IX32" s="517">
        <f t="shared" si="81"/>
        <v>0</v>
      </c>
      <c r="IY32" s="517">
        <f t="shared" si="82"/>
        <v>0</v>
      </c>
      <c r="IZ32" s="517">
        <f t="shared" si="83"/>
        <v>0</v>
      </c>
      <c r="JA32" s="517">
        <f t="shared" si="84"/>
        <v>0</v>
      </c>
      <c r="JB32" s="517">
        <f t="shared" si="85"/>
        <v>0</v>
      </c>
      <c r="JC32" s="517">
        <f t="shared" si="86"/>
        <v>0</v>
      </c>
      <c r="JD32" s="517">
        <f t="shared" si="87"/>
        <v>0</v>
      </c>
      <c r="JE32" s="517">
        <f t="shared" si="88"/>
        <v>0</v>
      </c>
      <c r="JF32" s="517">
        <f t="shared" si="89"/>
        <v>0</v>
      </c>
      <c r="JG32" s="517">
        <f t="shared" si="90"/>
        <v>0</v>
      </c>
      <c r="JH32" s="517">
        <f t="shared" si="91"/>
        <v>0</v>
      </c>
      <c r="JI32" s="517">
        <f t="shared" si="92"/>
        <v>0</v>
      </c>
      <c r="JJ32" s="517">
        <f t="shared" si="93"/>
        <v>0</v>
      </c>
      <c r="JK32" s="517">
        <f t="shared" si="94"/>
        <v>0</v>
      </c>
      <c r="JL32" s="517">
        <f t="shared" si="95"/>
        <v>0</v>
      </c>
      <c r="JM32" s="517">
        <f t="shared" si="96"/>
        <v>0</v>
      </c>
      <c r="JN32" s="517">
        <f t="shared" si="97"/>
        <v>0</v>
      </c>
      <c r="JO32" s="517">
        <f t="shared" si="98"/>
        <v>0</v>
      </c>
      <c r="JP32" s="517">
        <f t="shared" si="99"/>
        <v>0</v>
      </c>
      <c r="JQ32" s="517">
        <f t="shared" si="100"/>
        <v>0</v>
      </c>
      <c r="JR32" s="517">
        <f t="shared" si="101"/>
        <v>0</v>
      </c>
      <c r="JS32" s="517">
        <f t="shared" si="102"/>
        <v>0</v>
      </c>
      <c r="JT32" s="517">
        <f t="shared" si="103"/>
        <v>0</v>
      </c>
      <c r="JU32" s="517">
        <f t="shared" si="104"/>
        <v>0</v>
      </c>
      <c r="JV32" s="517">
        <f t="shared" si="105"/>
        <v>0</v>
      </c>
      <c r="JW32" s="517">
        <f t="shared" si="106"/>
        <v>0</v>
      </c>
      <c r="JX32" s="517">
        <f t="shared" si="107"/>
        <v>0</v>
      </c>
      <c r="JY32" s="517">
        <f t="shared" si="108"/>
        <v>0</v>
      </c>
      <c r="JZ32" s="517">
        <f t="shared" si="109"/>
        <v>0</v>
      </c>
      <c r="KA32" s="517">
        <f t="shared" si="110"/>
        <v>0</v>
      </c>
      <c r="KB32" s="517">
        <f t="shared" si="111"/>
        <v>0</v>
      </c>
      <c r="KC32" s="517">
        <f t="shared" si="112"/>
        <v>0</v>
      </c>
      <c r="KD32" s="517">
        <f t="shared" si="113"/>
        <v>0</v>
      </c>
      <c r="KE32" s="517">
        <f t="shared" si="114"/>
        <v>0</v>
      </c>
      <c r="KF32" s="517">
        <f t="shared" si="115"/>
        <v>0</v>
      </c>
      <c r="KG32" s="517">
        <f t="shared" si="116"/>
        <v>0</v>
      </c>
      <c r="KH32" s="517">
        <f t="shared" si="117"/>
        <v>0</v>
      </c>
      <c r="KI32" s="517">
        <f t="shared" si="118"/>
        <v>0</v>
      </c>
      <c r="KJ32" s="517">
        <f t="shared" si="119"/>
        <v>0</v>
      </c>
      <c r="KK32" s="517">
        <f t="shared" si="120"/>
        <v>0</v>
      </c>
      <c r="KL32" s="517">
        <f t="shared" si="121"/>
        <v>0</v>
      </c>
      <c r="KM32" s="517">
        <f t="shared" si="122"/>
        <v>0</v>
      </c>
      <c r="KN32" s="517">
        <f t="shared" si="123"/>
        <v>0</v>
      </c>
      <c r="KO32" s="517">
        <f t="shared" si="124"/>
        <v>0</v>
      </c>
      <c r="KP32" s="517">
        <f t="shared" si="125"/>
        <v>0</v>
      </c>
      <c r="KQ32" s="517">
        <f t="shared" si="126"/>
        <v>0</v>
      </c>
      <c r="KR32" s="517">
        <f t="shared" si="127"/>
        <v>0</v>
      </c>
      <c r="KS32" s="517">
        <f t="shared" si="128"/>
        <v>0</v>
      </c>
      <c r="KT32" s="517">
        <f t="shared" si="129"/>
        <v>0</v>
      </c>
      <c r="KU32" s="517">
        <f t="shared" si="130"/>
        <v>0</v>
      </c>
      <c r="KV32" s="517">
        <f t="shared" si="131"/>
        <v>0</v>
      </c>
      <c r="KW32" s="517">
        <f t="shared" si="132"/>
        <v>0</v>
      </c>
      <c r="KX32" s="517">
        <f t="shared" si="133"/>
        <v>0</v>
      </c>
      <c r="KY32" s="517">
        <f t="shared" si="134"/>
        <v>0</v>
      </c>
      <c r="KZ32" s="517">
        <f t="shared" si="135"/>
        <v>0</v>
      </c>
      <c r="LA32" s="517">
        <f t="shared" si="9"/>
        <v>0</v>
      </c>
      <c r="LB32" s="517">
        <f t="shared" si="168"/>
        <v>0</v>
      </c>
      <c r="LC32" s="517">
        <f t="shared" si="169"/>
        <v>0</v>
      </c>
      <c r="LD32" s="517">
        <f t="shared" si="170"/>
        <v>0</v>
      </c>
      <c r="LE32" s="517">
        <f t="shared" si="171"/>
        <v>0</v>
      </c>
      <c r="LF32" s="517">
        <f t="shared" si="172"/>
        <v>0</v>
      </c>
      <c r="LG32" s="517">
        <f t="shared" si="173"/>
        <v>0</v>
      </c>
      <c r="LH32" s="517">
        <f t="shared" si="174"/>
        <v>0</v>
      </c>
      <c r="LI32" s="517">
        <f t="shared" si="175"/>
        <v>0</v>
      </c>
      <c r="LJ32" s="517">
        <f t="shared" si="176"/>
        <v>0</v>
      </c>
      <c r="LK32" s="517">
        <f t="shared" si="136"/>
        <v>0</v>
      </c>
      <c r="LL32" s="517">
        <f t="shared" si="137"/>
        <v>0</v>
      </c>
      <c r="LM32" s="517">
        <f t="shared" si="138"/>
        <v>0</v>
      </c>
      <c r="LN32" s="517">
        <f t="shared" si="139"/>
        <v>0</v>
      </c>
      <c r="LO32" s="517">
        <f t="shared" si="140"/>
        <v>0</v>
      </c>
      <c r="LP32" s="517">
        <f t="shared" si="141"/>
        <v>0</v>
      </c>
      <c r="LQ32" s="517">
        <f t="shared" si="142"/>
        <v>0</v>
      </c>
      <c r="LR32" s="517">
        <f t="shared" si="143"/>
        <v>0</v>
      </c>
      <c r="LS32" s="517">
        <f t="shared" si="144"/>
        <v>0</v>
      </c>
      <c r="LT32" s="517">
        <f t="shared" si="145"/>
        <v>0</v>
      </c>
      <c r="LU32" s="517">
        <f t="shared" si="146"/>
        <v>0</v>
      </c>
      <c r="LV32" s="517">
        <f t="shared" si="147"/>
        <v>0</v>
      </c>
      <c r="LW32" s="517">
        <f t="shared" si="148"/>
        <v>0</v>
      </c>
      <c r="LX32" s="517">
        <f t="shared" si="149"/>
        <v>0</v>
      </c>
      <c r="LY32" s="517">
        <f t="shared" si="150"/>
        <v>0</v>
      </c>
      <c r="LZ32" s="517">
        <f t="shared" si="151"/>
        <v>0</v>
      </c>
      <c r="MA32" s="517">
        <f t="shared" si="152"/>
        <v>0</v>
      </c>
      <c r="MB32" s="517">
        <f t="shared" si="153"/>
        <v>0</v>
      </c>
      <c r="MC32" s="517">
        <f t="shared" si="154"/>
        <v>0</v>
      </c>
      <c r="MD32" s="517">
        <f t="shared" si="155"/>
        <v>0</v>
      </c>
      <c r="ME32" s="517">
        <f t="shared" si="156"/>
        <v>0</v>
      </c>
      <c r="MF32" s="517">
        <f t="shared" si="157"/>
        <v>0</v>
      </c>
      <c r="MG32" s="517">
        <f t="shared" si="158"/>
        <v>0</v>
      </c>
      <c r="MH32" s="517">
        <f t="shared" si="159"/>
        <v>0</v>
      </c>
      <c r="MI32" s="517">
        <f t="shared" si="160"/>
        <v>0</v>
      </c>
      <c r="MJ32" s="517">
        <f t="shared" si="161"/>
        <v>0</v>
      </c>
      <c r="MK32" s="517">
        <f t="shared" si="162"/>
        <v>0</v>
      </c>
      <c r="ML32" s="517">
        <f t="shared" si="163"/>
        <v>0</v>
      </c>
      <c r="MM32" s="517">
        <f t="shared" si="164"/>
        <v>0</v>
      </c>
      <c r="MN32" s="517">
        <f t="shared" si="165"/>
        <v>0</v>
      </c>
      <c r="MO32" s="517">
        <f t="shared" si="166"/>
        <v>0</v>
      </c>
      <c r="MP32" s="522">
        <f t="shared" si="167"/>
        <v>0</v>
      </c>
    </row>
    <row r="33" spans="1:354" ht="13" thickBot="1">
      <c r="A33" s="1279"/>
      <c r="B33" s="1280"/>
      <c r="C33" s="25">
        <v>8.6</v>
      </c>
      <c r="D33" s="26"/>
      <c r="E33" s="328"/>
      <c r="F33" s="26"/>
      <c r="G33" s="26"/>
      <c r="H33" s="26"/>
      <c r="I33" s="26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  <c r="BP33" s="180"/>
      <c r="BQ33" s="180"/>
      <c r="BR33" s="180"/>
      <c r="BS33" s="180"/>
      <c r="BT33" s="180"/>
      <c r="BU33" s="180"/>
      <c r="BV33" s="180"/>
      <c r="BW33" s="180"/>
      <c r="BX33" s="180"/>
      <c r="BY33" s="180"/>
      <c r="BZ33" s="180"/>
      <c r="CA33" s="180"/>
      <c r="CB33" s="180"/>
      <c r="CC33" s="180"/>
      <c r="CD33" s="180"/>
      <c r="CE33" s="180"/>
      <c r="CF33" s="180"/>
      <c r="CG33" s="180"/>
      <c r="CH33" s="180"/>
      <c r="CI33" s="180"/>
      <c r="CJ33" s="180"/>
      <c r="CK33" s="180"/>
      <c r="CL33" s="180"/>
      <c r="CM33" s="180"/>
      <c r="CN33" s="180"/>
      <c r="CO33" s="180"/>
      <c r="CP33" s="180"/>
      <c r="CQ33" s="180"/>
      <c r="CR33" s="180"/>
      <c r="CS33" s="180"/>
      <c r="CT33" s="180"/>
      <c r="CU33" s="180"/>
      <c r="CV33" s="180"/>
      <c r="CW33" s="180"/>
      <c r="CX33" s="180"/>
      <c r="CY33" s="180"/>
      <c r="CZ33" s="180"/>
      <c r="DA33" s="180"/>
      <c r="DB33" s="180"/>
      <c r="DC33" s="180"/>
      <c r="DD33" s="180"/>
      <c r="DE33" s="180"/>
      <c r="DF33" s="180"/>
      <c r="DG33" s="180"/>
      <c r="DH33" s="180"/>
      <c r="DI33" s="180"/>
      <c r="DJ33" s="180"/>
      <c r="DK33" s="180"/>
      <c r="DL33" s="180"/>
      <c r="DM33" s="180"/>
      <c r="DN33" s="180"/>
      <c r="DO33" s="180"/>
      <c r="DP33" s="180"/>
      <c r="DQ33" s="180"/>
      <c r="DR33" s="180"/>
      <c r="DS33" s="180"/>
      <c r="DT33" s="180"/>
      <c r="DU33" s="180"/>
      <c r="DV33" s="180"/>
      <c r="DW33" s="180"/>
      <c r="DX33" s="180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523"/>
      <c r="GC33" s="523"/>
      <c r="GD33" s="523"/>
      <c r="GE33" s="523"/>
      <c r="GF33" s="523"/>
      <c r="GG33" s="523"/>
      <c r="GH33" s="523"/>
      <c r="GI33" s="523"/>
      <c r="GJ33" s="523"/>
      <c r="GK33" s="523"/>
      <c r="GL33" s="523"/>
      <c r="GM33" s="523"/>
      <c r="GN33" s="523"/>
      <c r="GO33" s="523"/>
      <c r="GP33" s="523"/>
      <c r="GQ33" s="523"/>
      <c r="GR33" s="523"/>
      <c r="GS33" s="523"/>
      <c r="GT33" s="523"/>
      <c r="GU33" s="523"/>
      <c r="GV33" s="523"/>
      <c r="GW33" s="523"/>
      <c r="GX33" s="523"/>
      <c r="GY33" s="523"/>
      <c r="GZ33" s="523"/>
      <c r="HA33" s="523"/>
      <c r="HB33" s="523"/>
      <c r="HC33" s="523"/>
      <c r="HD33" s="523"/>
      <c r="HE33" s="523"/>
      <c r="HF33" s="523"/>
      <c r="HG33" s="523"/>
      <c r="HH33" s="523"/>
      <c r="HI33" s="523"/>
      <c r="HJ33" s="523"/>
      <c r="HK33" s="523"/>
      <c r="HL33" s="523"/>
      <c r="HM33" s="523"/>
      <c r="HN33" s="523"/>
      <c r="HO33" s="523"/>
      <c r="HP33" s="523"/>
      <c r="HQ33" s="523"/>
      <c r="HR33" s="523"/>
      <c r="HS33" s="523"/>
      <c r="HT33" s="523"/>
      <c r="HU33" s="523"/>
      <c r="HV33" s="523"/>
      <c r="HW33" s="523"/>
      <c r="HX33" s="523"/>
      <c r="HY33" s="523"/>
      <c r="HZ33" s="523"/>
      <c r="IA33" s="523"/>
      <c r="IB33" s="523"/>
      <c r="IC33" s="523"/>
      <c r="ID33" s="523"/>
      <c r="IE33" s="523"/>
      <c r="IF33" s="523"/>
      <c r="IG33" s="523"/>
      <c r="IH33" s="523"/>
      <c r="II33" s="523"/>
      <c r="IJ33" s="523"/>
      <c r="IK33" s="523"/>
      <c r="IL33" s="523"/>
      <c r="IM33" s="523"/>
      <c r="IN33" s="523"/>
      <c r="IO33" s="523"/>
      <c r="IP33" s="523"/>
      <c r="IQ33" s="523"/>
      <c r="IR33" s="523"/>
      <c r="IS33" s="523"/>
      <c r="IT33" s="523"/>
      <c r="IU33" s="523"/>
      <c r="IV33" s="523"/>
      <c r="IW33" s="523"/>
      <c r="IX33" s="523"/>
      <c r="IY33" s="523"/>
      <c r="IZ33" s="523"/>
      <c r="JA33" s="523"/>
      <c r="JB33" s="523"/>
      <c r="JC33" s="523"/>
      <c r="JD33" s="523"/>
      <c r="JE33" s="523"/>
      <c r="JF33" s="523"/>
      <c r="JG33" s="523"/>
      <c r="JH33" s="523"/>
      <c r="JI33" s="523"/>
      <c r="JJ33" s="523"/>
      <c r="JK33" s="523"/>
      <c r="JL33" s="523"/>
      <c r="JM33" s="523"/>
      <c r="JN33" s="523"/>
      <c r="JO33" s="523"/>
      <c r="JP33" s="523"/>
      <c r="JQ33" s="523"/>
      <c r="JR33" s="523"/>
      <c r="JS33" s="523"/>
      <c r="JT33" s="523"/>
      <c r="JU33" s="523"/>
      <c r="JV33" s="523"/>
      <c r="JW33" s="523"/>
      <c r="JX33" s="523"/>
      <c r="JY33" s="523"/>
      <c r="JZ33" s="523"/>
      <c r="KA33" s="523"/>
      <c r="KB33" s="523"/>
      <c r="KC33" s="523"/>
      <c r="KD33" s="523"/>
      <c r="KE33" s="523"/>
      <c r="KF33" s="523"/>
      <c r="KG33" s="523"/>
      <c r="KH33" s="523"/>
      <c r="KI33" s="523"/>
      <c r="KJ33" s="523"/>
      <c r="KK33" s="523"/>
      <c r="KL33" s="523"/>
      <c r="KM33" s="523"/>
      <c r="KN33" s="523"/>
      <c r="KO33" s="523"/>
      <c r="KP33" s="523"/>
      <c r="KQ33" s="523"/>
      <c r="KR33" s="523"/>
      <c r="KS33" s="523"/>
      <c r="KT33" s="523"/>
      <c r="KU33" s="523"/>
      <c r="KV33" s="523"/>
      <c r="KW33" s="523"/>
      <c r="KX33" s="523"/>
      <c r="KY33" s="523"/>
      <c r="KZ33" s="523"/>
      <c r="LA33" s="523"/>
      <c r="LB33" s="523"/>
      <c r="LC33" s="523"/>
      <c r="LD33" s="523"/>
      <c r="LE33" s="523"/>
      <c r="LF33" s="523"/>
      <c r="LG33" s="523"/>
      <c r="LH33" s="523"/>
      <c r="LI33" s="523"/>
      <c r="LJ33" s="523"/>
      <c r="LK33" s="523"/>
      <c r="LL33" s="523"/>
      <c r="LM33" s="523"/>
      <c r="LN33" s="523"/>
      <c r="LO33" s="523"/>
      <c r="LP33" s="523"/>
      <c r="LQ33" s="523"/>
      <c r="LR33" s="523"/>
      <c r="LS33" s="523"/>
      <c r="LT33" s="523"/>
      <c r="LU33" s="523"/>
      <c r="LV33" s="523"/>
      <c r="LW33" s="523"/>
      <c r="LX33" s="523"/>
      <c r="LY33" s="523"/>
      <c r="LZ33" s="523"/>
      <c r="MA33" s="523"/>
      <c r="MB33" s="523"/>
      <c r="MC33" s="523"/>
      <c r="MD33" s="523"/>
      <c r="ME33" s="523"/>
      <c r="MF33" s="523"/>
      <c r="MG33" s="523"/>
      <c r="MH33" s="523"/>
      <c r="MI33" s="523"/>
      <c r="MJ33" s="523"/>
      <c r="MK33" s="523"/>
      <c r="ML33" s="523"/>
      <c r="MM33" s="523"/>
      <c r="MN33" s="523"/>
      <c r="MO33" s="523"/>
      <c r="MP33" s="494"/>
    </row>
    <row r="34" spans="1:354">
      <c r="A34" s="1281" t="s">
        <v>623</v>
      </c>
      <c r="B34" s="1282"/>
      <c r="C34" s="47">
        <f>ABS(C25-AVERAGE(C26,C28))</f>
        <v>76.11999999999999</v>
      </c>
      <c r="D34" s="47">
        <f>ABS(D25-AVERAGE(D26,D28))</f>
        <v>75.144999999999996</v>
      </c>
      <c r="E34" s="47">
        <f t="shared" ref="E34:O34" si="177">ABS(E25-AVERAGE(E26,E28))</f>
        <v>78.094999999999999</v>
      </c>
      <c r="F34" s="47">
        <f t="shared" si="177"/>
        <v>76.86</v>
      </c>
      <c r="G34" s="47">
        <f t="shared" si="177"/>
        <v>78.77</v>
      </c>
      <c r="H34" s="47">
        <f t="shared" si="177"/>
        <v>77.37</v>
      </c>
      <c r="I34" s="47">
        <f t="shared" si="177"/>
        <v>82.125</v>
      </c>
      <c r="J34" s="47">
        <f t="shared" si="177"/>
        <v>75.66</v>
      </c>
      <c r="K34" s="47">
        <f t="shared" si="177"/>
        <v>82.925000000000011</v>
      </c>
      <c r="L34" s="47">
        <f t="shared" si="177"/>
        <v>80.084999999999994</v>
      </c>
      <c r="M34" s="47" t="e">
        <f t="shared" si="177"/>
        <v>#DIV/0!</v>
      </c>
      <c r="N34" s="47" t="e">
        <f t="shared" si="177"/>
        <v>#DIV/0!</v>
      </c>
      <c r="O34" s="47" t="e">
        <f t="shared" si="177"/>
        <v>#DIV/0!</v>
      </c>
      <c r="P34" s="47" t="e">
        <f t="shared" ref="P34:CA34" si="178">ABS(P25-AVERAGE(P26,P28))</f>
        <v>#DIV/0!</v>
      </c>
      <c r="Q34" s="47" t="e">
        <f t="shared" si="178"/>
        <v>#DIV/0!</v>
      </c>
      <c r="R34" s="47" t="e">
        <f t="shared" si="178"/>
        <v>#DIV/0!</v>
      </c>
      <c r="S34" s="47" t="e">
        <f t="shared" si="178"/>
        <v>#DIV/0!</v>
      </c>
      <c r="T34" s="47" t="e">
        <f t="shared" si="178"/>
        <v>#DIV/0!</v>
      </c>
      <c r="U34" s="47" t="e">
        <f t="shared" si="178"/>
        <v>#DIV/0!</v>
      </c>
      <c r="V34" s="47" t="e">
        <f t="shared" si="178"/>
        <v>#DIV/0!</v>
      </c>
      <c r="W34" s="47" t="e">
        <f t="shared" si="178"/>
        <v>#DIV/0!</v>
      </c>
      <c r="X34" s="47" t="e">
        <f t="shared" si="178"/>
        <v>#DIV/0!</v>
      </c>
      <c r="Y34" s="47" t="e">
        <f t="shared" si="178"/>
        <v>#DIV/0!</v>
      </c>
      <c r="Z34" s="47" t="e">
        <f t="shared" si="178"/>
        <v>#DIV/0!</v>
      </c>
      <c r="AA34" s="47" t="e">
        <f t="shared" si="178"/>
        <v>#DIV/0!</v>
      </c>
      <c r="AB34" s="47" t="e">
        <f t="shared" si="178"/>
        <v>#DIV/0!</v>
      </c>
      <c r="AC34" s="47" t="e">
        <f t="shared" si="178"/>
        <v>#DIV/0!</v>
      </c>
      <c r="AD34" s="47" t="e">
        <f t="shared" si="178"/>
        <v>#DIV/0!</v>
      </c>
      <c r="AE34" s="47" t="e">
        <f t="shared" si="178"/>
        <v>#DIV/0!</v>
      </c>
      <c r="AF34" s="47" t="e">
        <f t="shared" si="178"/>
        <v>#DIV/0!</v>
      </c>
      <c r="AG34" s="47" t="e">
        <f t="shared" si="178"/>
        <v>#DIV/0!</v>
      </c>
      <c r="AH34" s="47" t="e">
        <f t="shared" si="178"/>
        <v>#DIV/0!</v>
      </c>
      <c r="AI34" s="47" t="e">
        <f t="shared" si="178"/>
        <v>#DIV/0!</v>
      </c>
      <c r="AJ34" s="47" t="e">
        <f t="shared" si="178"/>
        <v>#DIV/0!</v>
      </c>
      <c r="AK34" s="47" t="e">
        <f t="shared" si="178"/>
        <v>#DIV/0!</v>
      </c>
      <c r="AL34" s="47" t="e">
        <f t="shared" si="178"/>
        <v>#DIV/0!</v>
      </c>
      <c r="AM34" s="47" t="e">
        <f t="shared" si="178"/>
        <v>#DIV/0!</v>
      </c>
      <c r="AN34" s="47" t="e">
        <f t="shared" si="178"/>
        <v>#DIV/0!</v>
      </c>
      <c r="AO34" s="47" t="e">
        <f t="shared" si="178"/>
        <v>#DIV/0!</v>
      </c>
      <c r="AP34" s="47" t="e">
        <f t="shared" si="178"/>
        <v>#DIV/0!</v>
      </c>
      <c r="AQ34" s="47" t="e">
        <f t="shared" si="178"/>
        <v>#DIV/0!</v>
      </c>
      <c r="AR34" s="47" t="e">
        <f t="shared" si="178"/>
        <v>#DIV/0!</v>
      </c>
      <c r="AS34" s="47" t="e">
        <f t="shared" si="178"/>
        <v>#DIV/0!</v>
      </c>
      <c r="AT34" s="47" t="e">
        <f t="shared" si="178"/>
        <v>#DIV/0!</v>
      </c>
      <c r="AU34" s="47" t="e">
        <f t="shared" si="178"/>
        <v>#DIV/0!</v>
      </c>
      <c r="AV34" s="47" t="e">
        <f t="shared" si="178"/>
        <v>#DIV/0!</v>
      </c>
      <c r="AW34" s="47" t="e">
        <f t="shared" si="178"/>
        <v>#DIV/0!</v>
      </c>
      <c r="AX34" s="47" t="e">
        <f t="shared" si="178"/>
        <v>#DIV/0!</v>
      </c>
      <c r="AY34" s="47" t="e">
        <f t="shared" si="178"/>
        <v>#DIV/0!</v>
      </c>
      <c r="AZ34" s="47" t="e">
        <f t="shared" si="178"/>
        <v>#DIV/0!</v>
      </c>
      <c r="BA34" s="47" t="e">
        <f t="shared" si="178"/>
        <v>#DIV/0!</v>
      </c>
      <c r="BB34" s="47" t="e">
        <f t="shared" si="178"/>
        <v>#DIV/0!</v>
      </c>
      <c r="BC34" s="47" t="e">
        <f t="shared" si="178"/>
        <v>#DIV/0!</v>
      </c>
      <c r="BD34" s="47" t="e">
        <f t="shared" si="178"/>
        <v>#DIV/0!</v>
      </c>
      <c r="BE34" s="47" t="e">
        <f t="shared" si="178"/>
        <v>#DIV/0!</v>
      </c>
      <c r="BF34" s="47" t="e">
        <f t="shared" si="178"/>
        <v>#DIV/0!</v>
      </c>
      <c r="BG34" s="47" t="e">
        <f t="shared" si="178"/>
        <v>#DIV/0!</v>
      </c>
      <c r="BH34" s="47" t="e">
        <f t="shared" si="178"/>
        <v>#DIV/0!</v>
      </c>
      <c r="BI34" s="47" t="e">
        <f t="shared" si="178"/>
        <v>#DIV/0!</v>
      </c>
      <c r="BJ34" s="47" t="e">
        <f t="shared" si="178"/>
        <v>#DIV/0!</v>
      </c>
      <c r="BK34" s="47" t="e">
        <f t="shared" si="178"/>
        <v>#DIV/0!</v>
      </c>
      <c r="BL34" s="47" t="e">
        <f t="shared" si="178"/>
        <v>#DIV/0!</v>
      </c>
      <c r="BM34" s="47" t="e">
        <f t="shared" si="178"/>
        <v>#DIV/0!</v>
      </c>
      <c r="BN34" s="47" t="e">
        <f t="shared" si="178"/>
        <v>#DIV/0!</v>
      </c>
      <c r="BO34" s="47" t="e">
        <f t="shared" si="178"/>
        <v>#DIV/0!</v>
      </c>
      <c r="BP34" s="47" t="e">
        <f t="shared" si="178"/>
        <v>#DIV/0!</v>
      </c>
      <c r="BQ34" s="47" t="e">
        <f t="shared" si="178"/>
        <v>#DIV/0!</v>
      </c>
      <c r="BR34" s="47" t="e">
        <f t="shared" si="178"/>
        <v>#DIV/0!</v>
      </c>
      <c r="BS34" s="47" t="e">
        <f t="shared" si="178"/>
        <v>#DIV/0!</v>
      </c>
      <c r="BT34" s="47" t="e">
        <f t="shared" si="178"/>
        <v>#DIV/0!</v>
      </c>
      <c r="BU34" s="47" t="e">
        <f t="shared" si="178"/>
        <v>#DIV/0!</v>
      </c>
      <c r="BV34" s="47" t="e">
        <f t="shared" si="178"/>
        <v>#DIV/0!</v>
      </c>
      <c r="BW34" s="47" t="e">
        <f t="shared" si="178"/>
        <v>#DIV/0!</v>
      </c>
      <c r="BX34" s="47" t="e">
        <f t="shared" si="178"/>
        <v>#DIV/0!</v>
      </c>
      <c r="BY34" s="47" t="e">
        <f t="shared" si="178"/>
        <v>#DIV/0!</v>
      </c>
      <c r="BZ34" s="47" t="e">
        <f t="shared" si="178"/>
        <v>#DIV/0!</v>
      </c>
      <c r="CA34" s="47" t="e">
        <f t="shared" si="178"/>
        <v>#DIV/0!</v>
      </c>
      <c r="CB34" s="47" t="e">
        <f t="shared" ref="CB34:DY34" si="179">ABS(CB25-AVERAGE(CB26,CB28))</f>
        <v>#DIV/0!</v>
      </c>
      <c r="CC34" s="47" t="e">
        <f t="shared" si="179"/>
        <v>#DIV/0!</v>
      </c>
      <c r="CD34" s="47" t="e">
        <f t="shared" si="179"/>
        <v>#DIV/0!</v>
      </c>
      <c r="CE34" s="47" t="e">
        <f t="shared" si="179"/>
        <v>#DIV/0!</v>
      </c>
      <c r="CF34" s="47" t="e">
        <f t="shared" si="179"/>
        <v>#DIV/0!</v>
      </c>
      <c r="CG34" s="47" t="e">
        <f t="shared" si="179"/>
        <v>#DIV/0!</v>
      </c>
      <c r="CH34" s="47" t="e">
        <f t="shared" si="179"/>
        <v>#DIV/0!</v>
      </c>
      <c r="CI34" s="47" t="e">
        <f t="shared" si="179"/>
        <v>#DIV/0!</v>
      </c>
      <c r="CJ34" s="47" t="e">
        <f t="shared" si="179"/>
        <v>#DIV/0!</v>
      </c>
      <c r="CK34" s="47" t="e">
        <f t="shared" si="179"/>
        <v>#DIV/0!</v>
      </c>
      <c r="CL34" s="47" t="e">
        <f t="shared" si="179"/>
        <v>#DIV/0!</v>
      </c>
      <c r="CM34" s="47" t="e">
        <f t="shared" si="179"/>
        <v>#DIV/0!</v>
      </c>
      <c r="CN34" s="47" t="e">
        <f t="shared" si="179"/>
        <v>#DIV/0!</v>
      </c>
      <c r="CO34" s="47" t="e">
        <f t="shared" si="179"/>
        <v>#DIV/0!</v>
      </c>
      <c r="CP34" s="47" t="e">
        <f t="shared" si="179"/>
        <v>#DIV/0!</v>
      </c>
      <c r="CQ34" s="47" t="e">
        <f t="shared" si="179"/>
        <v>#DIV/0!</v>
      </c>
      <c r="CR34" s="47" t="e">
        <f t="shared" si="179"/>
        <v>#DIV/0!</v>
      </c>
      <c r="CS34" s="47" t="e">
        <f t="shared" si="179"/>
        <v>#DIV/0!</v>
      </c>
      <c r="CT34" s="47" t="e">
        <f t="shared" si="179"/>
        <v>#DIV/0!</v>
      </c>
      <c r="CU34" s="47" t="e">
        <f t="shared" si="179"/>
        <v>#DIV/0!</v>
      </c>
      <c r="CV34" s="47" t="e">
        <f t="shared" si="179"/>
        <v>#DIV/0!</v>
      </c>
      <c r="CW34" s="47" t="e">
        <f t="shared" si="179"/>
        <v>#DIV/0!</v>
      </c>
      <c r="CX34" s="47" t="e">
        <f t="shared" si="179"/>
        <v>#DIV/0!</v>
      </c>
      <c r="CY34" s="47" t="e">
        <f t="shared" si="179"/>
        <v>#DIV/0!</v>
      </c>
      <c r="CZ34" s="47" t="e">
        <f t="shared" si="179"/>
        <v>#DIV/0!</v>
      </c>
      <c r="DA34" s="47" t="e">
        <f t="shared" si="179"/>
        <v>#DIV/0!</v>
      </c>
      <c r="DB34" s="47" t="e">
        <f t="shared" si="179"/>
        <v>#DIV/0!</v>
      </c>
      <c r="DC34" s="47" t="e">
        <f t="shared" si="179"/>
        <v>#DIV/0!</v>
      </c>
      <c r="DD34" s="47" t="e">
        <f t="shared" si="179"/>
        <v>#DIV/0!</v>
      </c>
      <c r="DE34" s="47" t="e">
        <f t="shared" si="179"/>
        <v>#DIV/0!</v>
      </c>
      <c r="DF34" s="47" t="e">
        <f t="shared" si="179"/>
        <v>#DIV/0!</v>
      </c>
      <c r="DG34" s="47" t="e">
        <f t="shared" si="179"/>
        <v>#DIV/0!</v>
      </c>
      <c r="DH34" s="47" t="e">
        <f t="shared" si="179"/>
        <v>#DIV/0!</v>
      </c>
      <c r="DI34" s="47" t="e">
        <f t="shared" si="179"/>
        <v>#DIV/0!</v>
      </c>
      <c r="DJ34" s="47" t="e">
        <f t="shared" si="179"/>
        <v>#DIV/0!</v>
      </c>
      <c r="DK34" s="47" t="e">
        <f t="shared" si="179"/>
        <v>#DIV/0!</v>
      </c>
      <c r="DL34" s="47" t="e">
        <f t="shared" si="179"/>
        <v>#DIV/0!</v>
      </c>
      <c r="DM34" s="47" t="e">
        <f t="shared" si="179"/>
        <v>#DIV/0!</v>
      </c>
      <c r="DN34" s="47" t="e">
        <f t="shared" si="179"/>
        <v>#DIV/0!</v>
      </c>
      <c r="DO34" s="47" t="e">
        <f t="shared" si="179"/>
        <v>#DIV/0!</v>
      </c>
      <c r="DP34" s="47" t="e">
        <f t="shared" si="179"/>
        <v>#DIV/0!</v>
      </c>
      <c r="DQ34" s="47" t="e">
        <f t="shared" si="179"/>
        <v>#DIV/0!</v>
      </c>
      <c r="DR34" s="47" t="e">
        <f t="shared" si="179"/>
        <v>#DIV/0!</v>
      </c>
      <c r="DS34" s="47" t="e">
        <f t="shared" si="179"/>
        <v>#DIV/0!</v>
      </c>
      <c r="DT34" s="47" t="e">
        <f t="shared" si="179"/>
        <v>#DIV/0!</v>
      </c>
      <c r="DU34" s="47" t="e">
        <f t="shared" si="179"/>
        <v>#DIV/0!</v>
      </c>
      <c r="DV34" s="47" t="e">
        <f t="shared" si="179"/>
        <v>#DIV/0!</v>
      </c>
      <c r="DW34" s="47" t="e">
        <f t="shared" si="179"/>
        <v>#DIV/0!</v>
      </c>
      <c r="DX34" s="47" t="e">
        <f t="shared" si="179"/>
        <v>#DIV/0!</v>
      </c>
      <c r="DY34" s="47" t="e">
        <f t="shared" si="179"/>
        <v>#DIV/0!</v>
      </c>
      <c r="DZ34" s="47" t="e">
        <f t="shared" ref="DZ34:GA34" si="180">ABS(DZ25-AVERAGE(DZ26,DZ28))</f>
        <v>#DIV/0!</v>
      </c>
      <c r="EA34" s="47" t="e">
        <f t="shared" si="180"/>
        <v>#DIV/0!</v>
      </c>
      <c r="EB34" s="47" t="e">
        <f t="shared" si="180"/>
        <v>#DIV/0!</v>
      </c>
      <c r="EC34" s="47" t="e">
        <f t="shared" si="180"/>
        <v>#DIV/0!</v>
      </c>
      <c r="ED34" s="47" t="e">
        <f t="shared" si="180"/>
        <v>#DIV/0!</v>
      </c>
      <c r="EE34" s="47" t="e">
        <f t="shared" si="180"/>
        <v>#DIV/0!</v>
      </c>
      <c r="EF34" s="47" t="e">
        <f t="shared" si="180"/>
        <v>#DIV/0!</v>
      </c>
      <c r="EG34" s="47" t="e">
        <f t="shared" si="180"/>
        <v>#DIV/0!</v>
      </c>
      <c r="EH34" s="47" t="e">
        <f t="shared" si="180"/>
        <v>#DIV/0!</v>
      </c>
      <c r="EI34" s="47" t="e">
        <f t="shared" si="180"/>
        <v>#DIV/0!</v>
      </c>
      <c r="EJ34" s="47" t="e">
        <f t="shared" si="180"/>
        <v>#DIV/0!</v>
      </c>
      <c r="EK34" s="47" t="e">
        <f t="shared" si="180"/>
        <v>#DIV/0!</v>
      </c>
      <c r="EL34" s="47" t="e">
        <f t="shared" si="180"/>
        <v>#DIV/0!</v>
      </c>
      <c r="EM34" s="47" t="e">
        <f t="shared" si="180"/>
        <v>#DIV/0!</v>
      </c>
      <c r="EN34" s="47" t="e">
        <f t="shared" si="180"/>
        <v>#DIV/0!</v>
      </c>
      <c r="EO34" s="47" t="e">
        <f t="shared" si="180"/>
        <v>#DIV/0!</v>
      </c>
      <c r="EP34" s="47" t="e">
        <f t="shared" si="180"/>
        <v>#DIV/0!</v>
      </c>
      <c r="EQ34" s="47" t="e">
        <f t="shared" si="180"/>
        <v>#DIV/0!</v>
      </c>
      <c r="ER34" s="47" t="e">
        <f t="shared" si="180"/>
        <v>#DIV/0!</v>
      </c>
      <c r="ES34" s="47" t="e">
        <f t="shared" si="180"/>
        <v>#DIV/0!</v>
      </c>
      <c r="ET34" s="47" t="e">
        <f t="shared" si="180"/>
        <v>#DIV/0!</v>
      </c>
      <c r="EU34" s="47" t="e">
        <f t="shared" si="180"/>
        <v>#DIV/0!</v>
      </c>
      <c r="EV34" s="47" t="e">
        <f t="shared" si="180"/>
        <v>#DIV/0!</v>
      </c>
      <c r="EW34" s="47" t="e">
        <f t="shared" si="180"/>
        <v>#DIV/0!</v>
      </c>
      <c r="EX34" s="47" t="e">
        <f t="shared" si="180"/>
        <v>#DIV/0!</v>
      </c>
      <c r="EY34" s="47" t="e">
        <f t="shared" si="180"/>
        <v>#DIV/0!</v>
      </c>
      <c r="EZ34" s="47" t="e">
        <f t="shared" si="180"/>
        <v>#DIV/0!</v>
      </c>
      <c r="FA34" s="47" t="e">
        <f t="shared" si="180"/>
        <v>#DIV/0!</v>
      </c>
      <c r="FB34" s="47" t="e">
        <f t="shared" si="180"/>
        <v>#DIV/0!</v>
      </c>
      <c r="FC34" s="47" t="e">
        <f t="shared" si="180"/>
        <v>#DIV/0!</v>
      </c>
      <c r="FD34" s="47" t="e">
        <f t="shared" si="180"/>
        <v>#DIV/0!</v>
      </c>
      <c r="FE34" s="47" t="e">
        <f t="shared" si="180"/>
        <v>#DIV/0!</v>
      </c>
      <c r="FF34" s="47" t="e">
        <f t="shared" si="180"/>
        <v>#DIV/0!</v>
      </c>
      <c r="FG34" s="47" t="e">
        <f t="shared" si="180"/>
        <v>#DIV/0!</v>
      </c>
      <c r="FH34" s="47" t="e">
        <f t="shared" si="180"/>
        <v>#DIV/0!</v>
      </c>
      <c r="FI34" s="47" t="e">
        <f t="shared" si="180"/>
        <v>#DIV/0!</v>
      </c>
      <c r="FJ34" s="47" t="e">
        <f t="shared" si="180"/>
        <v>#DIV/0!</v>
      </c>
      <c r="FK34" s="47" t="e">
        <f t="shared" si="180"/>
        <v>#DIV/0!</v>
      </c>
      <c r="FL34" s="47" t="e">
        <f t="shared" si="180"/>
        <v>#DIV/0!</v>
      </c>
      <c r="FM34" s="47" t="e">
        <f t="shared" si="180"/>
        <v>#DIV/0!</v>
      </c>
      <c r="FN34" s="47" t="e">
        <f t="shared" si="180"/>
        <v>#DIV/0!</v>
      </c>
      <c r="FO34" s="47" t="e">
        <f t="shared" si="180"/>
        <v>#DIV/0!</v>
      </c>
      <c r="FP34" s="47" t="e">
        <f t="shared" si="180"/>
        <v>#DIV/0!</v>
      </c>
      <c r="FQ34" s="47" t="e">
        <f t="shared" si="180"/>
        <v>#DIV/0!</v>
      </c>
      <c r="FR34" s="47" t="e">
        <f t="shared" si="180"/>
        <v>#DIV/0!</v>
      </c>
      <c r="FS34" s="47" t="e">
        <f t="shared" si="180"/>
        <v>#DIV/0!</v>
      </c>
      <c r="FT34" s="47" t="e">
        <f t="shared" si="180"/>
        <v>#DIV/0!</v>
      </c>
      <c r="FU34" s="47" t="e">
        <f t="shared" si="180"/>
        <v>#DIV/0!</v>
      </c>
      <c r="FV34" s="47" t="e">
        <f t="shared" si="180"/>
        <v>#DIV/0!</v>
      </c>
      <c r="FW34" s="47" t="e">
        <f t="shared" si="180"/>
        <v>#DIV/0!</v>
      </c>
      <c r="FX34" s="47" t="e">
        <f t="shared" si="180"/>
        <v>#DIV/0!</v>
      </c>
      <c r="FY34" s="47" t="e">
        <f t="shared" si="180"/>
        <v>#DIV/0!</v>
      </c>
      <c r="FZ34" s="47" t="e">
        <f t="shared" si="180"/>
        <v>#DIV/0!</v>
      </c>
      <c r="GA34" s="511" t="e">
        <f t="shared" si="180"/>
        <v>#DIV/0!</v>
      </c>
      <c r="GB34" s="511">
        <f t="shared" ref="GB34:IM34" si="181">ABS(GB25-AVERAGE(GB26,GB28))</f>
        <v>0</v>
      </c>
      <c r="GC34" s="511">
        <f t="shared" si="181"/>
        <v>0</v>
      </c>
      <c r="GD34" s="511">
        <f t="shared" si="181"/>
        <v>0</v>
      </c>
      <c r="GE34" s="511">
        <f t="shared" si="181"/>
        <v>0</v>
      </c>
      <c r="GF34" s="511">
        <f t="shared" si="181"/>
        <v>0</v>
      </c>
      <c r="GG34" s="511">
        <f t="shared" si="181"/>
        <v>0</v>
      </c>
      <c r="GH34" s="511">
        <f t="shared" si="181"/>
        <v>0</v>
      </c>
      <c r="GI34" s="511">
        <f t="shared" si="181"/>
        <v>0</v>
      </c>
      <c r="GJ34" s="511">
        <f t="shared" si="181"/>
        <v>0</v>
      </c>
      <c r="GK34" s="511">
        <f t="shared" si="181"/>
        <v>0</v>
      </c>
      <c r="GL34" s="511">
        <f t="shared" si="181"/>
        <v>0</v>
      </c>
      <c r="GM34" s="511">
        <f t="shared" si="181"/>
        <v>0</v>
      </c>
      <c r="GN34" s="511">
        <f t="shared" si="181"/>
        <v>0</v>
      </c>
      <c r="GO34" s="511">
        <f t="shared" si="181"/>
        <v>0</v>
      </c>
      <c r="GP34" s="511">
        <f t="shared" si="181"/>
        <v>0</v>
      </c>
      <c r="GQ34" s="511">
        <f t="shared" si="181"/>
        <v>0</v>
      </c>
      <c r="GR34" s="511">
        <f t="shared" si="181"/>
        <v>0</v>
      </c>
      <c r="GS34" s="511">
        <f t="shared" si="181"/>
        <v>0</v>
      </c>
      <c r="GT34" s="511">
        <f t="shared" si="181"/>
        <v>0</v>
      </c>
      <c r="GU34" s="511">
        <f t="shared" si="181"/>
        <v>0</v>
      </c>
      <c r="GV34" s="511">
        <f t="shared" si="181"/>
        <v>0</v>
      </c>
      <c r="GW34" s="511">
        <f t="shared" si="181"/>
        <v>0</v>
      </c>
      <c r="GX34" s="511">
        <f t="shared" si="181"/>
        <v>0</v>
      </c>
      <c r="GY34" s="511">
        <f t="shared" si="181"/>
        <v>0</v>
      </c>
      <c r="GZ34" s="511">
        <f t="shared" si="181"/>
        <v>0</v>
      </c>
      <c r="HA34" s="511">
        <f t="shared" si="181"/>
        <v>0</v>
      </c>
      <c r="HB34" s="511">
        <f t="shared" si="181"/>
        <v>0</v>
      </c>
      <c r="HC34" s="511">
        <f t="shared" si="181"/>
        <v>0</v>
      </c>
      <c r="HD34" s="511">
        <f t="shared" si="181"/>
        <v>0</v>
      </c>
      <c r="HE34" s="511">
        <f t="shared" si="181"/>
        <v>0</v>
      </c>
      <c r="HF34" s="511">
        <f t="shared" si="181"/>
        <v>0</v>
      </c>
      <c r="HG34" s="511">
        <f t="shared" si="181"/>
        <v>0</v>
      </c>
      <c r="HH34" s="511">
        <f t="shared" si="181"/>
        <v>0</v>
      </c>
      <c r="HI34" s="511">
        <f t="shared" si="181"/>
        <v>0</v>
      </c>
      <c r="HJ34" s="511">
        <f t="shared" si="181"/>
        <v>0</v>
      </c>
      <c r="HK34" s="511">
        <f t="shared" si="181"/>
        <v>0</v>
      </c>
      <c r="HL34" s="511">
        <f t="shared" si="181"/>
        <v>0</v>
      </c>
      <c r="HM34" s="511">
        <f t="shared" si="181"/>
        <v>0</v>
      </c>
      <c r="HN34" s="511">
        <f t="shared" si="181"/>
        <v>0</v>
      </c>
      <c r="HO34" s="511">
        <f t="shared" si="181"/>
        <v>0</v>
      </c>
      <c r="HP34" s="511">
        <f t="shared" si="181"/>
        <v>0</v>
      </c>
      <c r="HQ34" s="511">
        <f t="shared" si="181"/>
        <v>0</v>
      </c>
      <c r="HR34" s="511">
        <f t="shared" si="181"/>
        <v>0</v>
      </c>
      <c r="HS34" s="511">
        <f t="shared" si="181"/>
        <v>0</v>
      </c>
      <c r="HT34" s="511">
        <f t="shared" si="181"/>
        <v>0</v>
      </c>
      <c r="HU34" s="511">
        <f t="shared" si="181"/>
        <v>0</v>
      </c>
      <c r="HV34" s="511">
        <f t="shared" si="181"/>
        <v>0</v>
      </c>
      <c r="HW34" s="511">
        <f t="shared" si="181"/>
        <v>0</v>
      </c>
      <c r="HX34" s="511">
        <f t="shared" si="181"/>
        <v>0</v>
      </c>
      <c r="HY34" s="511">
        <f t="shared" si="181"/>
        <v>0</v>
      </c>
      <c r="HZ34" s="511">
        <f t="shared" si="181"/>
        <v>0</v>
      </c>
      <c r="IA34" s="511">
        <f t="shared" si="181"/>
        <v>0</v>
      </c>
      <c r="IB34" s="511">
        <f t="shared" si="181"/>
        <v>0</v>
      </c>
      <c r="IC34" s="511">
        <f t="shared" si="181"/>
        <v>0</v>
      </c>
      <c r="ID34" s="511">
        <f t="shared" si="181"/>
        <v>0</v>
      </c>
      <c r="IE34" s="511">
        <f t="shared" si="181"/>
        <v>0</v>
      </c>
      <c r="IF34" s="511">
        <f t="shared" si="181"/>
        <v>0</v>
      </c>
      <c r="IG34" s="511">
        <f t="shared" si="181"/>
        <v>0</v>
      </c>
      <c r="IH34" s="511">
        <f t="shared" si="181"/>
        <v>0</v>
      </c>
      <c r="II34" s="511">
        <f t="shared" si="181"/>
        <v>0</v>
      </c>
      <c r="IJ34" s="511">
        <f t="shared" si="181"/>
        <v>0</v>
      </c>
      <c r="IK34" s="511">
        <f t="shared" si="181"/>
        <v>0</v>
      </c>
      <c r="IL34" s="511">
        <f t="shared" si="181"/>
        <v>0</v>
      </c>
      <c r="IM34" s="511">
        <f t="shared" si="181"/>
        <v>0</v>
      </c>
      <c r="IN34" s="511">
        <f t="shared" ref="IN34:KY34" si="182">ABS(IN25-AVERAGE(IN26,IN28))</f>
        <v>0</v>
      </c>
      <c r="IO34" s="511">
        <f t="shared" si="182"/>
        <v>0</v>
      </c>
      <c r="IP34" s="511">
        <f t="shared" si="182"/>
        <v>0</v>
      </c>
      <c r="IQ34" s="511">
        <f t="shared" si="182"/>
        <v>0</v>
      </c>
      <c r="IR34" s="511">
        <f t="shared" si="182"/>
        <v>0</v>
      </c>
      <c r="IS34" s="511">
        <f t="shared" si="182"/>
        <v>0</v>
      </c>
      <c r="IT34" s="511">
        <f t="shared" si="182"/>
        <v>0</v>
      </c>
      <c r="IU34" s="511">
        <f t="shared" si="182"/>
        <v>0</v>
      </c>
      <c r="IV34" s="511">
        <f t="shared" si="182"/>
        <v>0</v>
      </c>
      <c r="IW34" s="511">
        <f t="shared" si="182"/>
        <v>0</v>
      </c>
      <c r="IX34" s="511">
        <f t="shared" si="182"/>
        <v>0</v>
      </c>
      <c r="IY34" s="511">
        <f t="shared" si="182"/>
        <v>0</v>
      </c>
      <c r="IZ34" s="511">
        <f t="shared" si="182"/>
        <v>0</v>
      </c>
      <c r="JA34" s="511">
        <f t="shared" si="182"/>
        <v>0</v>
      </c>
      <c r="JB34" s="511">
        <f t="shared" si="182"/>
        <v>0</v>
      </c>
      <c r="JC34" s="511">
        <f t="shared" si="182"/>
        <v>0</v>
      </c>
      <c r="JD34" s="511">
        <f t="shared" si="182"/>
        <v>0</v>
      </c>
      <c r="JE34" s="511">
        <f t="shared" si="182"/>
        <v>0</v>
      </c>
      <c r="JF34" s="511">
        <f t="shared" si="182"/>
        <v>0</v>
      </c>
      <c r="JG34" s="511">
        <f t="shared" si="182"/>
        <v>0</v>
      </c>
      <c r="JH34" s="511">
        <f t="shared" si="182"/>
        <v>0</v>
      </c>
      <c r="JI34" s="511">
        <f t="shared" si="182"/>
        <v>0</v>
      </c>
      <c r="JJ34" s="511">
        <f t="shared" si="182"/>
        <v>0</v>
      </c>
      <c r="JK34" s="511">
        <f t="shared" si="182"/>
        <v>0</v>
      </c>
      <c r="JL34" s="511">
        <f t="shared" si="182"/>
        <v>0</v>
      </c>
      <c r="JM34" s="511">
        <f t="shared" si="182"/>
        <v>0</v>
      </c>
      <c r="JN34" s="511">
        <f t="shared" si="182"/>
        <v>0</v>
      </c>
      <c r="JO34" s="511">
        <f t="shared" si="182"/>
        <v>0</v>
      </c>
      <c r="JP34" s="511">
        <f t="shared" si="182"/>
        <v>0</v>
      </c>
      <c r="JQ34" s="511">
        <f t="shared" si="182"/>
        <v>0</v>
      </c>
      <c r="JR34" s="511">
        <f t="shared" si="182"/>
        <v>0</v>
      </c>
      <c r="JS34" s="511">
        <f t="shared" si="182"/>
        <v>0</v>
      </c>
      <c r="JT34" s="511">
        <f t="shared" si="182"/>
        <v>0</v>
      </c>
      <c r="JU34" s="511">
        <f t="shared" si="182"/>
        <v>0</v>
      </c>
      <c r="JV34" s="511">
        <f t="shared" si="182"/>
        <v>0</v>
      </c>
      <c r="JW34" s="511">
        <f t="shared" si="182"/>
        <v>0</v>
      </c>
      <c r="JX34" s="511">
        <f t="shared" si="182"/>
        <v>0</v>
      </c>
      <c r="JY34" s="511">
        <f t="shared" si="182"/>
        <v>0</v>
      </c>
      <c r="JZ34" s="511">
        <f t="shared" si="182"/>
        <v>0</v>
      </c>
      <c r="KA34" s="511">
        <f t="shared" si="182"/>
        <v>0</v>
      </c>
      <c r="KB34" s="511">
        <f t="shared" si="182"/>
        <v>0</v>
      </c>
      <c r="KC34" s="511">
        <f t="shared" si="182"/>
        <v>0</v>
      </c>
      <c r="KD34" s="511">
        <f t="shared" si="182"/>
        <v>0</v>
      </c>
      <c r="KE34" s="511">
        <f t="shared" si="182"/>
        <v>0</v>
      </c>
      <c r="KF34" s="511">
        <f t="shared" si="182"/>
        <v>0</v>
      </c>
      <c r="KG34" s="511">
        <f t="shared" si="182"/>
        <v>0</v>
      </c>
      <c r="KH34" s="511">
        <f t="shared" si="182"/>
        <v>0</v>
      </c>
      <c r="KI34" s="511">
        <f t="shared" si="182"/>
        <v>0</v>
      </c>
      <c r="KJ34" s="511">
        <f t="shared" si="182"/>
        <v>0</v>
      </c>
      <c r="KK34" s="511">
        <f t="shared" si="182"/>
        <v>0</v>
      </c>
      <c r="KL34" s="511">
        <f t="shared" si="182"/>
        <v>0</v>
      </c>
      <c r="KM34" s="511">
        <f t="shared" si="182"/>
        <v>0</v>
      </c>
      <c r="KN34" s="511">
        <f t="shared" si="182"/>
        <v>0</v>
      </c>
      <c r="KO34" s="511">
        <f t="shared" si="182"/>
        <v>0</v>
      </c>
      <c r="KP34" s="511">
        <f t="shared" si="182"/>
        <v>0</v>
      </c>
      <c r="KQ34" s="511">
        <f t="shared" si="182"/>
        <v>0</v>
      </c>
      <c r="KR34" s="511">
        <f t="shared" si="182"/>
        <v>0</v>
      </c>
      <c r="KS34" s="511">
        <f t="shared" si="182"/>
        <v>0</v>
      </c>
      <c r="KT34" s="511">
        <f t="shared" si="182"/>
        <v>0</v>
      </c>
      <c r="KU34" s="511">
        <f t="shared" si="182"/>
        <v>0</v>
      </c>
      <c r="KV34" s="511">
        <f t="shared" si="182"/>
        <v>0</v>
      </c>
      <c r="KW34" s="511">
        <f t="shared" si="182"/>
        <v>0</v>
      </c>
      <c r="KX34" s="511">
        <f t="shared" si="182"/>
        <v>0</v>
      </c>
      <c r="KY34" s="511">
        <f t="shared" si="182"/>
        <v>0</v>
      </c>
      <c r="KZ34" s="511">
        <f t="shared" ref="KZ34:MP34" si="183">ABS(KZ25-AVERAGE(KZ26,KZ28))</f>
        <v>0</v>
      </c>
      <c r="LA34" s="511">
        <f t="shared" si="183"/>
        <v>0</v>
      </c>
      <c r="LB34" s="511">
        <f t="shared" si="183"/>
        <v>0</v>
      </c>
      <c r="LC34" s="511">
        <f t="shared" si="183"/>
        <v>0</v>
      </c>
      <c r="LD34" s="511">
        <f t="shared" si="183"/>
        <v>0</v>
      </c>
      <c r="LE34" s="511">
        <f t="shared" si="183"/>
        <v>0</v>
      </c>
      <c r="LF34" s="511">
        <f t="shared" si="183"/>
        <v>0</v>
      </c>
      <c r="LG34" s="511">
        <f t="shared" si="183"/>
        <v>0</v>
      </c>
      <c r="LH34" s="511">
        <f t="shared" si="183"/>
        <v>0</v>
      </c>
      <c r="LI34" s="511">
        <f t="shared" si="183"/>
        <v>0</v>
      </c>
      <c r="LJ34" s="511">
        <f t="shared" si="183"/>
        <v>0</v>
      </c>
      <c r="LK34" s="511">
        <f t="shared" si="183"/>
        <v>0</v>
      </c>
      <c r="LL34" s="511">
        <f t="shared" si="183"/>
        <v>0</v>
      </c>
      <c r="LM34" s="511">
        <f t="shared" si="183"/>
        <v>0</v>
      </c>
      <c r="LN34" s="511">
        <f t="shared" si="183"/>
        <v>0</v>
      </c>
      <c r="LO34" s="511">
        <f t="shared" si="183"/>
        <v>0</v>
      </c>
      <c r="LP34" s="511">
        <f t="shared" si="183"/>
        <v>0</v>
      </c>
      <c r="LQ34" s="511">
        <f t="shared" si="183"/>
        <v>0</v>
      </c>
      <c r="LR34" s="511">
        <f t="shared" si="183"/>
        <v>0</v>
      </c>
      <c r="LS34" s="511">
        <f t="shared" si="183"/>
        <v>0</v>
      </c>
      <c r="LT34" s="511">
        <f t="shared" si="183"/>
        <v>0</v>
      </c>
      <c r="LU34" s="511">
        <f t="shared" si="183"/>
        <v>0</v>
      </c>
      <c r="LV34" s="511">
        <f t="shared" si="183"/>
        <v>0</v>
      </c>
      <c r="LW34" s="511">
        <f t="shared" si="183"/>
        <v>0</v>
      </c>
      <c r="LX34" s="511">
        <f t="shared" si="183"/>
        <v>0</v>
      </c>
      <c r="LY34" s="511">
        <f t="shared" si="183"/>
        <v>0</v>
      </c>
      <c r="LZ34" s="511">
        <f t="shared" si="183"/>
        <v>0</v>
      </c>
      <c r="MA34" s="511">
        <f t="shared" si="183"/>
        <v>0</v>
      </c>
      <c r="MB34" s="511">
        <f t="shared" si="183"/>
        <v>0</v>
      </c>
      <c r="MC34" s="511">
        <f t="shared" si="183"/>
        <v>0</v>
      </c>
      <c r="MD34" s="511">
        <f t="shared" si="183"/>
        <v>0</v>
      </c>
      <c r="ME34" s="511">
        <f t="shared" si="183"/>
        <v>0</v>
      </c>
      <c r="MF34" s="511">
        <f t="shared" si="183"/>
        <v>0</v>
      </c>
      <c r="MG34" s="511">
        <f t="shared" si="183"/>
        <v>0</v>
      </c>
      <c r="MH34" s="511">
        <f t="shared" si="183"/>
        <v>0</v>
      </c>
      <c r="MI34" s="511">
        <f t="shared" si="183"/>
        <v>0</v>
      </c>
      <c r="MJ34" s="511">
        <f t="shared" si="183"/>
        <v>0</v>
      </c>
      <c r="MK34" s="511">
        <f t="shared" si="183"/>
        <v>0</v>
      </c>
      <c r="ML34" s="511">
        <f t="shared" si="183"/>
        <v>0</v>
      </c>
      <c r="MM34" s="511">
        <f t="shared" si="183"/>
        <v>0</v>
      </c>
      <c r="MN34" s="511">
        <f t="shared" si="183"/>
        <v>0</v>
      </c>
      <c r="MO34" s="511">
        <f t="shared" si="183"/>
        <v>0</v>
      </c>
      <c r="MP34" s="511">
        <f t="shared" si="183"/>
        <v>0</v>
      </c>
    </row>
    <row r="35" spans="1:354">
      <c r="A35" s="1276" t="s">
        <v>460</v>
      </c>
      <c r="B35" s="1283"/>
      <c r="C35" s="50">
        <f>C25-C27</f>
        <v>0.15999999999999659</v>
      </c>
      <c r="D35" s="50">
        <f>D25-D27</f>
        <v>0.21999999999999886</v>
      </c>
      <c r="E35" s="50">
        <f t="shared" ref="E35:O35" si="184">E25-E27</f>
        <v>0.18999999999999773</v>
      </c>
      <c r="F35" s="50">
        <f t="shared" si="184"/>
        <v>0.15999999999999659</v>
      </c>
      <c r="G35" s="50">
        <f t="shared" si="184"/>
        <v>0.25</v>
      </c>
      <c r="H35" s="50">
        <f t="shared" si="184"/>
        <v>0.15999999999999659</v>
      </c>
      <c r="I35" s="50">
        <f t="shared" si="184"/>
        <v>0.21000000000000796</v>
      </c>
      <c r="J35" s="50">
        <f t="shared" si="184"/>
        <v>0.19999999999998863</v>
      </c>
      <c r="K35" s="50">
        <f t="shared" si="184"/>
        <v>0.21999999999999886</v>
      </c>
      <c r="L35" s="50">
        <f t="shared" si="184"/>
        <v>0.23000000000000398</v>
      </c>
      <c r="M35" s="50">
        <f t="shared" si="184"/>
        <v>0</v>
      </c>
      <c r="N35" s="50">
        <f t="shared" si="184"/>
        <v>0</v>
      </c>
      <c r="O35" s="50">
        <f t="shared" si="184"/>
        <v>0</v>
      </c>
      <c r="P35" s="50">
        <f t="shared" ref="P35:CA35" si="185">P25-P27</f>
        <v>0</v>
      </c>
      <c r="Q35" s="50">
        <f t="shared" si="185"/>
        <v>0</v>
      </c>
      <c r="R35" s="50">
        <f t="shared" si="185"/>
        <v>0</v>
      </c>
      <c r="S35" s="50">
        <f t="shared" si="185"/>
        <v>0</v>
      </c>
      <c r="T35" s="50">
        <f t="shared" si="185"/>
        <v>0</v>
      </c>
      <c r="U35" s="50">
        <f t="shared" si="185"/>
        <v>0</v>
      </c>
      <c r="V35" s="50">
        <f t="shared" si="185"/>
        <v>0</v>
      </c>
      <c r="W35" s="50">
        <f t="shared" si="185"/>
        <v>0</v>
      </c>
      <c r="X35" s="50">
        <f t="shared" si="185"/>
        <v>0</v>
      </c>
      <c r="Y35" s="50">
        <f t="shared" si="185"/>
        <v>0</v>
      </c>
      <c r="Z35" s="50">
        <f t="shared" si="185"/>
        <v>0</v>
      </c>
      <c r="AA35" s="50">
        <f t="shared" si="185"/>
        <v>0</v>
      </c>
      <c r="AB35" s="50">
        <f t="shared" si="185"/>
        <v>0</v>
      </c>
      <c r="AC35" s="50">
        <f t="shared" si="185"/>
        <v>0</v>
      </c>
      <c r="AD35" s="50">
        <f t="shared" si="185"/>
        <v>0</v>
      </c>
      <c r="AE35" s="50">
        <f t="shared" si="185"/>
        <v>0</v>
      </c>
      <c r="AF35" s="50">
        <f t="shared" si="185"/>
        <v>0</v>
      </c>
      <c r="AG35" s="50">
        <f t="shared" si="185"/>
        <v>0</v>
      </c>
      <c r="AH35" s="50">
        <f t="shared" si="185"/>
        <v>0</v>
      </c>
      <c r="AI35" s="50">
        <f t="shared" si="185"/>
        <v>0</v>
      </c>
      <c r="AJ35" s="50">
        <f t="shared" si="185"/>
        <v>0</v>
      </c>
      <c r="AK35" s="50">
        <f t="shared" si="185"/>
        <v>0</v>
      </c>
      <c r="AL35" s="50">
        <f t="shared" si="185"/>
        <v>0</v>
      </c>
      <c r="AM35" s="50">
        <f t="shared" si="185"/>
        <v>0</v>
      </c>
      <c r="AN35" s="50">
        <f t="shared" si="185"/>
        <v>0</v>
      </c>
      <c r="AO35" s="50">
        <f t="shared" si="185"/>
        <v>0</v>
      </c>
      <c r="AP35" s="50">
        <f t="shared" si="185"/>
        <v>0</v>
      </c>
      <c r="AQ35" s="50">
        <f t="shared" si="185"/>
        <v>0</v>
      </c>
      <c r="AR35" s="50">
        <f t="shared" si="185"/>
        <v>0</v>
      </c>
      <c r="AS35" s="50">
        <f t="shared" si="185"/>
        <v>0</v>
      </c>
      <c r="AT35" s="50">
        <f t="shared" si="185"/>
        <v>0</v>
      </c>
      <c r="AU35" s="50">
        <f t="shared" si="185"/>
        <v>0</v>
      </c>
      <c r="AV35" s="50">
        <f t="shared" si="185"/>
        <v>0</v>
      </c>
      <c r="AW35" s="50">
        <f t="shared" si="185"/>
        <v>0</v>
      </c>
      <c r="AX35" s="50">
        <f t="shared" si="185"/>
        <v>0</v>
      </c>
      <c r="AY35" s="50">
        <f t="shared" si="185"/>
        <v>0</v>
      </c>
      <c r="AZ35" s="50">
        <f t="shared" si="185"/>
        <v>0</v>
      </c>
      <c r="BA35" s="50">
        <f t="shared" si="185"/>
        <v>0</v>
      </c>
      <c r="BB35" s="50">
        <f t="shared" si="185"/>
        <v>0</v>
      </c>
      <c r="BC35" s="50">
        <f t="shared" si="185"/>
        <v>0</v>
      </c>
      <c r="BD35" s="50">
        <f t="shared" si="185"/>
        <v>0</v>
      </c>
      <c r="BE35" s="50">
        <f t="shared" si="185"/>
        <v>0</v>
      </c>
      <c r="BF35" s="50">
        <f t="shared" si="185"/>
        <v>0</v>
      </c>
      <c r="BG35" s="50">
        <f t="shared" si="185"/>
        <v>0</v>
      </c>
      <c r="BH35" s="50">
        <f t="shared" si="185"/>
        <v>0</v>
      </c>
      <c r="BI35" s="50">
        <f t="shared" si="185"/>
        <v>0</v>
      </c>
      <c r="BJ35" s="50">
        <f t="shared" si="185"/>
        <v>0</v>
      </c>
      <c r="BK35" s="50">
        <f t="shared" si="185"/>
        <v>0</v>
      </c>
      <c r="BL35" s="50">
        <f t="shared" si="185"/>
        <v>0</v>
      </c>
      <c r="BM35" s="50">
        <f t="shared" si="185"/>
        <v>0</v>
      </c>
      <c r="BN35" s="50">
        <f t="shared" si="185"/>
        <v>0</v>
      </c>
      <c r="BO35" s="50">
        <f t="shared" si="185"/>
        <v>0</v>
      </c>
      <c r="BP35" s="50">
        <f t="shared" si="185"/>
        <v>0</v>
      </c>
      <c r="BQ35" s="50">
        <f t="shared" si="185"/>
        <v>0</v>
      </c>
      <c r="BR35" s="50">
        <f t="shared" si="185"/>
        <v>0</v>
      </c>
      <c r="BS35" s="50">
        <f t="shared" si="185"/>
        <v>0</v>
      </c>
      <c r="BT35" s="50">
        <f t="shared" si="185"/>
        <v>0</v>
      </c>
      <c r="BU35" s="50">
        <f t="shared" si="185"/>
        <v>0</v>
      </c>
      <c r="BV35" s="50">
        <f t="shared" si="185"/>
        <v>0</v>
      </c>
      <c r="BW35" s="50">
        <f t="shared" si="185"/>
        <v>0</v>
      </c>
      <c r="BX35" s="50">
        <f t="shared" si="185"/>
        <v>0</v>
      </c>
      <c r="BY35" s="50">
        <f t="shared" si="185"/>
        <v>0</v>
      </c>
      <c r="BZ35" s="50">
        <f t="shared" si="185"/>
        <v>0</v>
      </c>
      <c r="CA35" s="50">
        <f t="shared" si="185"/>
        <v>0</v>
      </c>
      <c r="CB35" s="50">
        <f t="shared" ref="CB35:DY35" si="186">CB25-CB27</f>
        <v>0</v>
      </c>
      <c r="CC35" s="50">
        <f t="shared" si="186"/>
        <v>0</v>
      </c>
      <c r="CD35" s="50">
        <f t="shared" si="186"/>
        <v>0</v>
      </c>
      <c r="CE35" s="50">
        <f t="shared" si="186"/>
        <v>0</v>
      </c>
      <c r="CF35" s="50">
        <f t="shared" si="186"/>
        <v>0</v>
      </c>
      <c r="CG35" s="50">
        <f t="shared" si="186"/>
        <v>0</v>
      </c>
      <c r="CH35" s="50">
        <f t="shared" si="186"/>
        <v>0</v>
      </c>
      <c r="CI35" s="50">
        <f t="shared" si="186"/>
        <v>0</v>
      </c>
      <c r="CJ35" s="50">
        <f t="shared" si="186"/>
        <v>0</v>
      </c>
      <c r="CK35" s="50">
        <f t="shared" si="186"/>
        <v>0</v>
      </c>
      <c r="CL35" s="50">
        <f t="shared" si="186"/>
        <v>0</v>
      </c>
      <c r="CM35" s="50">
        <f t="shared" si="186"/>
        <v>0</v>
      </c>
      <c r="CN35" s="50">
        <f t="shared" si="186"/>
        <v>0</v>
      </c>
      <c r="CO35" s="50">
        <f t="shared" si="186"/>
        <v>0</v>
      </c>
      <c r="CP35" s="50">
        <f t="shared" si="186"/>
        <v>0</v>
      </c>
      <c r="CQ35" s="50">
        <f t="shared" si="186"/>
        <v>0</v>
      </c>
      <c r="CR35" s="50">
        <f t="shared" si="186"/>
        <v>0</v>
      </c>
      <c r="CS35" s="50">
        <f t="shared" si="186"/>
        <v>0</v>
      </c>
      <c r="CT35" s="50">
        <f t="shared" si="186"/>
        <v>0</v>
      </c>
      <c r="CU35" s="50">
        <f t="shared" si="186"/>
        <v>0</v>
      </c>
      <c r="CV35" s="50">
        <f t="shared" si="186"/>
        <v>0</v>
      </c>
      <c r="CW35" s="50">
        <f t="shared" si="186"/>
        <v>0</v>
      </c>
      <c r="CX35" s="50">
        <f t="shared" si="186"/>
        <v>0</v>
      </c>
      <c r="CY35" s="50">
        <f t="shared" si="186"/>
        <v>0</v>
      </c>
      <c r="CZ35" s="50">
        <f t="shared" si="186"/>
        <v>0</v>
      </c>
      <c r="DA35" s="50">
        <f t="shared" si="186"/>
        <v>0</v>
      </c>
      <c r="DB35" s="50">
        <f t="shared" si="186"/>
        <v>0</v>
      </c>
      <c r="DC35" s="50">
        <f t="shared" si="186"/>
        <v>0</v>
      </c>
      <c r="DD35" s="50">
        <f t="shared" si="186"/>
        <v>0</v>
      </c>
      <c r="DE35" s="50">
        <f t="shared" si="186"/>
        <v>0</v>
      </c>
      <c r="DF35" s="50">
        <f t="shared" si="186"/>
        <v>0</v>
      </c>
      <c r="DG35" s="50">
        <f t="shared" si="186"/>
        <v>0</v>
      </c>
      <c r="DH35" s="50">
        <f t="shared" si="186"/>
        <v>0</v>
      </c>
      <c r="DI35" s="50">
        <f t="shared" si="186"/>
        <v>0</v>
      </c>
      <c r="DJ35" s="50">
        <f t="shared" si="186"/>
        <v>0</v>
      </c>
      <c r="DK35" s="50">
        <f t="shared" si="186"/>
        <v>0</v>
      </c>
      <c r="DL35" s="50">
        <f t="shared" si="186"/>
        <v>0</v>
      </c>
      <c r="DM35" s="50">
        <f t="shared" si="186"/>
        <v>0</v>
      </c>
      <c r="DN35" s="50">
        <f t="shared" si="186"/>
        <v>0</v>
      </c>
      <c r="DO35" s="50">
        <f t="shared" si="186"/>
        <v>0</v>
      </c>
      <c r="DP35" s="50">
        <f t="shared" si="186"/>
        <v>0</v>
      </c>
      <c r="DQ35" s="50">
        <f t="shared" si="186"/>
        <v>0</v>
      </c>
      <c r="DR35" s="50">
        <f t="shared" si="186"/>
        <v>0</v>
      </c>
      <c r="DS35" s="50">
        <f t="shared" si="186"/>
        <v>0</v>
      </c>
      <c r="DT35" s="50">
        <f t="shared" si="186"/>
        <v>0</v>
      </c>
      <c r="DU35" s="50">
        <f t="shared" si="186"/>
        <v>0</v>
      </c>
      <c r="DV35" s="50">
        <f t="shared" si="186"/>
        <v>0</v>
      </c>
      <c r="DW35" s="50">
        <f t="shared" si="186"/>
        <v>0</v>
      </c>
      <c r="DX35" s="50">
        <f t="shared" si="186"/>
        <v>0</v>
      </c>
      <c r="DY35" s="50">
        <f t="shared" si="186"/>
        <v>0</v>
      </c>
      <c r="DZ35" s="50">
        <f t="shared" ref="DZ35:GA35" si="187">DZ25-DZ27</f>
        <v>0</v>
      </c>
      <c r="EA35" s="50">
        <f t="shared" si="187"/>
        <v>0</v>
      </c>
      <c r="EB35" s="50">
        <f t="shared" si="187"/>
        <v>0</v>
      </c>
      <c r="EC35" s="50">
        <f t="shared" si="187"/>
        <v>0</v>
      </c>
      <c r="ED35" s="50">
        <f t="shared" si="187"/>
        <v>0</v>
      </c>
      <c r="EE35" s="50">
        <f t="shared" si="187"/>
        <v>0</v>
      </c>
      <c r="EF35" s="50">
        <f t="shared" si="187"/>
        <v>0</v>
      </c>
      <c r="EG35" s="50">
        <f t="shared" si="187"/>
        <v>0</v>
      </c>
      <c r="EH35" s="50">
        <f t="shared" si="187"/>
        <v>0</v>
      </c>
      <c r="EI35" s="50">
        <f t="shared" si="187"/>
        <v>0</v>
      </c>
      <c r="EJ35" s="50">
        <f t="shared" si="187"/>
        <v>0</v>
      </c>
      <c r="EK35" s="50">
        <f t="shared" si="187"/>
        <v>0</v>
      </c>
      <c r="EL35" s="50">
        <f t="shared" si="187"/>
        <v>0</v>
      </c>
      <c r="EM35" s="50">
        <f t="shared" si="187"/>
        <v>0</v>
      </c>
      <c r="EN35" s="50">
        <f t="shared" si="187"/>
        <v>0</v>
      </c>
      <c r="EO35" s="50">
        <f t="shared" si="187"/>
        <v>0</v>
      </c>
      <c r="EP35" s="50">
        <f t="shared" si="187"/>
        <v>0</v>
      </c>
      <c r="EQ35" s="50">
        <f t="shared" si="187"/>
        <v>0</v>
      </c>
      <c r="ER35" s="50">
        <f t="shared" si="187"/>
        <v>0</v>
      </c>
      <c r="ES35" s="50">
        <f t="shared" si="187"/>
        <v>0</v>
      </c>
      <c r="ET35" s="50">
        <f t="shared" si="187"/>
        <v>0</v>
      </c>
      <c r="EU35" s="50">
        <f t="shared" si="187"/>
        <v>0</v>
      </c>
      <c r="EV35" s="50">
        <f t="shared" si="187"/>
        <v>0</v>
      </c>
      <c r="EW35" s="50">
        <f t="shared" si="187"/>
        <v>0</v>
      </c>
      <c r="EX35" s="50">
        <f t="shared" si="187"/>
        <v>0</v>
      </c>
      <c r="EY35" s="50">
        <f t="shared" si="187"/>
        <v>0</v>
      </c>
      <c r="EZ35" s="50">
        <f t="shared" si="187"/>
        <v>0</v>
      </c>
      <c r="FA35" s="50">
        <f t="shared" si="187"/>
        <v>0</v>
      </c>
      <c r="FB35" s="50">
        <f t="shared" si="187"/>
        <v>0</v>
      </c>
      <c r="FC35" s="50">
        <f t="shared" si="187"/>
        <v>0</v>
      </c>
      <c r="FD35" s="50">
        <f t="shared" si="187"/>
        <v>0</v>
      </c>
      <c r="FE35" s="50">
        <f t="shared" si="187"/>
        <v>0</v>
      </c>
      <c r="FF35" s="50">
        <f t="shared" si="187"/>
        <v>0</v>
      </c>
      <c r="FG35" s="50">
        <f t="shared" si="187"/>
        <v>0</v>
      </c>
      <c r="FH35" s="50">
        <f t="shared" si="187"/>
        <v>0</v>
      </c>
      <c r="FI35" s="50">
        <f t="shared" si="187"/>
        <v>0</v>
      </c>
      <c r="FJ35" s="50">
        <f t="shared" si="187"/>
        <v>0</v>
      </c>
      <c r="FK35" s="50">
        <f t="shared" si="187"/>
        <v>0</v>
      </c>
      <c r="FL35" s="50">
        <f t="shared" si="187"/>
        <v>0</v>
      </c>
      <c r="FM35" s="50">
        <f t="shared" si="187"/>
        <v>0</v>
      </c>
      <c r="FN35" s="50">
        <f t="shared" si="187"/>
        <v>0</v>
      </c>
      <c r="FO35" s="50">
        <f t="shared" si="187"/>
        <v>0</v>
      </c>
      <c r="FP35" s="50">
        <f t="shared" si="187"/>
        <v>0</v>
      </c>
      <c r="FQ35" s="50">
        <f t="shared" si="187"/>
        <v>0</v>
      </c>
      <c r="FR35" s="50">
        <f t="shared" si="187"/>
        <v>0</v>
      </c>
      <c r="FS35" s="50">
        <f t="shared" si="187"/>
        <v>0</v>
      </c>
      <c r="FT35" s="50">
        <f t="shared" si="187"/>
        <v>0</v>
      </c>
      <c r="FU35" s="50">
        <f t="shared" si="187"/>
        <v>0</v>
      </c>
      <c r="FV35" s="50">
        <f t="shared" si="187"/>
        <v>0</v>
      </c>
      <c r="FW35" s="50">
        <f t="shared" si="187"/>
        <v>0</v>
      </c>
      <c r="FX35" s="50">
        <f t="shared" si="187"/>
        <v>0</v>
      </c>
      <c r="FY35" s="50">
        <f t="shared" si="187"/>
        <v>0</v>
      </c>
      <c r="FZ35" s="50">
        <f t="shared" si="187"/>
        <v>0</v>
      </c>
      <c r="GA35" s="512">
        <f t="shared" si="187"/>
        <v>0</v>
      </c>
      <c r="GB35" s="512">
        <f t="shared" ref="GB35:IM35" si="188">GB25-GB27</f>
        <v>0</v>
      </c>
      <c r="GC35" s="512">
        <f t="shared" si="188"/>
        <v>0</v>
      </c>
      <c r="GD35" s="512">
        <f t="shared" si="188"/>
        <v>0</v>
      </c>
      <c r="GE35" s="512">
        <f t="shared" si="188"/>
        <v>0</v>
      </c>
      <c r="GF35" s="512">
        <f t="shared" si="188"/>
        <v>0</v>
      </c>
      <c r="GG35" s="512">
        <f t="shared" si="188"/>
        <v>0</v>
      </c>
      <c r="GH35" s="512">
        <f t="shared" si="188"/>
        <v>0</v>
      </c>
      <c r="GI35" s="512">
        <f t="shared" si="188"/>
        <v>0</v>
      </c>
      <c r="GJ35" s="512">
        <f t="shared" si="188"/>
        <v>0</v>
      </c>
      <c r="GK35" s="512">
        <f t="shared" si="188"/>
        <v>0</v>
      </c>
      <c r="GL35" s="512">
        <f t="shared" si="188"/>
        <v>0</v>
      </c>
      <c r="GM35" s="512">
        <f t="shared" si="188"/>
        <v>0</v>
      </c>
      <c r="GN35" s="512">
        <f t="shared" si="188"/>
        <v>0</v>
      </c>
      <c r="GO35" s="512">
        <f t="shared" si="188"/>
        <v>0</v>
      </c>
      <c r="GP35" s="512">
        <f t="shared" si="188"/>
        <v>0</v>
      </c>
      <c r="GQ35" s="512">
        <f t="shared" si="188"/>
        <v>0</v>
      </c>
      <c r="GR35" s="512">
        <f t="shared" si="188"/>
        <v>0</v>
      </c>
      <c r="GS35" s="512">
        <f t="shared" si="188"/>
        <v>0</v>
      </c>
      <c r="GT35" s="512">
        <f t="shared" si="188"/>
        <v>0</v>
      </c>
      <c r="GU35" s="512">
        <f t="shared" si="188"/>
        <v>0</v>
      </c>
      <c r="GV35" s="512">
        <f t="shared" si="188"/>
        <v>0</v>
      </c>
      <c r="GW35" s="512">
        <f t="shared" si="188"/>
        <v>0</v>
      </c>
      <c r="GX35" s="512">
        <f t="shared" si="188"/>
        <v>0</v>
      </c>
      <c r="GY35" s="512">
        <f t="shared" si="188"/>
        <v>0</v>
      </c>
      <c r="GZ35" s="512">
        <f t="shared" si="188"/>
        <v>0</v>
      </c>
      <c r="HA35" s="512">
        <f t="shared" si="188"/>
        <v>0</v>
      </c>
      <c r="HB35" s="512">
        <f t="shared" si="188"/>
        <v>0</v>
      </c>
      <c r="HC35" s="512">
        <f t="shared" si="188"/>
        <v>0</v>
      </c>
      <c r="HD35" s="512">
        <f t="shared" si="188"/>
        <v>0</v>
      </c>
      <c r="HE35" s="512">
        <f t="shared" si="188"/>
        <v>0</v>
      </c>
      <c r="HF35" s="512">
        <f t="shared" si="188"/>
        <v>0</v>
      </c>
      <c r="HG35" s="512">
        <f t="shared" si="188"/>
        <v>0</v>
      </c>
      <c r="HH35" s="512">
        <f t="shared" si="188"/>
        <v>0</v>
      </c>
      <c r="HI35" s="512">
        <f t="shared" si="188"/>
        <v>0</v>
      </c>
      <c r="HJ35" s="512">
        <f t="shared" si="188"/>
        <v>0</v>
      </c>
      <c r="HK35" s="512">
        <f t="shared" si="188"/>
        <v>0</v>
      </c>
      <c r="HL35" s="512">
        <f t="shared" si="188"/>
        <v>0</v>
      </c>
      <c r="HM35" s="512">
        <f t="shared" si="188"/>
        <v>0</v>
      </c>
      <c r="HN35" s="512">
        <f t="shared" si="188"/>
        <v>0</v>
      </c>
      <c r="HO35" s="512">
        <f t="shared" si="188"/>
        <v>0</v>
      </c>
      <c r="HP35" s="512">
        <f t="shared" si="188"/>
        <v>0</v>
      </c>
      <c r="HQ35" s="512">
        <f t="shared" si="188"/>
        <v>0</v>
      </c>
      <c r="HR35" s="512">
        <f t="shared" si="188"/>
        <v>0</v>
      </c>
      <c r="HS35" s="512">
        <f t="shared" si="188"/>
        <v>0</v>
      </c>
      <c r="HT35" s="512">
        <f t="shared" si="188"/>
        <v>0</v>
      </c>
      <c r="HU35" s="512">
        <f t="shared" si="188"/>
        <v>0</v>
      </c>
      <c r="HV35" s="512">
        <f t="shared" si="188"/>
        <v>0</v>
      </c>
      <c r="HW35" s="512">
        <f t="shared" si="188"/>
        <v>0</v>
      </c>
      <c r="HX35" s="512">
        <f t="shared" si="188"/>
        <v>0</v>
      </c>
      <c r="HY35" s="512">
        <f t="shared" si="188"/>
        <v>0</v>
      </c>
      <c r="HZ35" s="512">
        <f t="shared" si="188"/>
        <v>0</v>
      </c>
      <c r="IA35" s="512">
        <f t="shared" si="188"/>
        <v>0</v>
      </c>
      <c r="IB35" s="512">
        <f t="shared" si="188"/>
        <v>0</v>
      </c>
      <c r="IC35" s="512">
        <f t="shared" si="188"/>
        <v>0</v>
      </c>
      <c r="ID35" s="512">
        <f t="shared" si="188"/>
        <v>0</v>
      </c>
      <c r="IE35" s="512">
        <f t="shared" si="188"/>
        <v>0</v>
      </c>
      <c r="IF35" s="512">
        <f t="shared" si="188"/>
        <v>0</v>
      </c>
      <c r="IG35" s="512">
        <f t="shared" si="188"/>
        <v>0</v>
      </c>
      <c r="IH35" s="512">
        <f t="shared" si="188"/>
        <v>0</v>
      </c>
      <c r="II35" s="512">
        <f t="shared" si="188"/>
        <v>0</v>
      </c>
      <c r="IJ35" s="512">
        <f t="shared" si="188"/>
        <v>0</v>
      </c>
      <c r="IK35" s="512">
        <f t="shared" si="188"/>
        <v>0</v>
      </c>
      <c r="IL35" s="512">
        <f t="shared" si="188"/>
        <v>0</v>
      </c>
      <c r="IM35" s="512">
        <f t="shared" si="188"/>
        <v>0</v>
      </c>
      <c r="IN35" s="512">
        <f t="shared" ref="IN35:KY35" si="189">IN25-IN27</f>
        <v>0</v>
      </c>
      <c r="IO35" s="512">
        <f t="shared" si="189"/>
        <v>0</v>
      </c>
      <c r="IP35" s="512">
        <f t="shared" si="189"/>
        <v>0</v>
      </c>
      <c r="IQ35" s="512">
        <f t="shared" si="189"/>
        <v>0</v>
      </c>
      <c r="IR35" s="512">
        <f t="shared" si="189"/>
        <v>0</v>
      </c>
      <c r="IS35" s="512">
        <f t="shared" si="189"/>
        <v>0</v>
      </c>
      <c r="IT35" s="512">
        <f t="shared" si="189"/>
        <v>0</v>
      </c>
      <c r="IU35" s="512">
        <f t="shared" si="189"/>
        <v>0</v>
      </c>
      <c r="IV35" s="512">
        <f t="shared" si="189"/>
        <v>0</v>
      </c>
      <c r="IW35" s="512">
        <f t="shared" si="189"/>
        <v>0</v>
      </c>
      <c r="IX35" s="512">
        <f t="shared" si="189"/>
        <v>0</v>
      </c>
      <c r="IY35" s="512">
        <f t="shared" si="189"/>
        <v>0</v>
      </c>
      <c r="IZ35" s="512">
        <f t="shared" si="189"/>
        <v>0</v>
      </c>
      <c r="JA35" s="512">
        <f t="shared" si="189"/>
        <v>0</v>
      </c>
      <c r="JB35" s="512">
        <f t="shared" si="189"/>
        <v>0</v>
      </c>
      <c r="JC35" s="512">
        <f t="shared" si="189"/>
        <v>0</v>
      </c>
      <c r="JD35" s="512">
        <f t="shared" si="189"/>
        <v>0</v>
      </c>
      <c r="JE35" s="512">
        <f t="shared" si="189"/>
        <v>0</v>
      </c>
      <c r="JF35" s="512">
        <f t="shared" si="189"/>
        <v>0</v>
      </c>
      <c r="JG35" s="512">
        <f t="shared" si="189"/>
        <v>0</v>
      </c>
      <c r="JH35" s="512">
        <f t="shared" si="189"/>
        <v>0</v>
      </c>
      <c r="JI35" s="512">
        <f t="shared" si="189"/>
        <v>0</v>
      </c>
      <c r="JJ35" s="512">
        <f t="shared" si="189"/>
        <v>0</v>
      </c>
      <c r="JK35" s="512">
        <f t="shared" si="189"/>
        <v>0</v>
      </c>
      <c r="JL35" s="512">
        <f t="shared" si="189"/>
        <v>0</v>
      </c>
      <c r="JM35" s="512">
        <f t="shared" si="189"/>
        <v>0</v>
      </c>
      <c r="JN35" s="512">
        <f t="shared" si="189"/>
        <v>0</v>
      </c>
      <c r="JO35" s="512">
        <f t="shared" si="189"/>
        <v>0</v>
      </c>
      <c r="JP35" s="512">
        <f t="shared" si="189"/>
        <v>0</v>
      </c>
      <c r="JQ35" s="512">
        <f t="shared" si="189"/>
        <v>0</v>
      </c>
      <c r="JR35" s="512">
        <f t="shared" si="189"/>
        <v>0</v>
      </c>
      <c r="JS35" s="512">
        <f t="shared" si="189"/>
        <v>0</v>
      </c>
      <c r="JT35" s="512">
        <f t="shared" si="189"/>
        <v>0</v>
      </c>
      <c r="JU35" s="512">
        <f t="shared" si="189"/>
        <v>0</v>
      </c>
      <c r="JV35" s="512">
        <f t="shared" si="189"/>
        <v>0</v>
      </c>
      <c r="JW35" s="512">
        <f t="shared" si="189"/>
        <v>0</v>
      </c>
      <c r="JX35" s="512">
        <f t="shared" si="189"/>
        <v>0</v>
      </c>
      <c r="JY35" s="512">
        <f t="shared" si="189"/>
        <v>0</v>
      </c>
      <c r="JZ35" s="512">
        <f t="shared" si="189"/>
        <v>0</v>
      </c>
      <c r="KA35" s="512">
        <f t="shared" si="189"/>
        <v>0</v>
      </c>
      <c r="KB35" s="512">
        <f t="shared" si="189"/>
        <v>0</v>
      </c>
      <c r="KC35" s="512">
        <f t="shared" si="189"/>
        <v>0</v>
      </c>
      <c r="KD35" s="512">
        <f t="shared" si="189"/>
        <v>0</v>
      </c>
      <c r="KE35" s="512">
        <f t="shared" si="189"/>
        <v>0</v>
      </c>
      <c r="KF35" s="512">
        <f t="shared" si="189"/>
        <v>0</v>
      </c>
      <c r="KG35" s="512">
        <f t="shared" si="189"/>
        <v>0</v>
      </c>
      <c r="KH35" s="512">
        <f t="shared" si="189"/>
        <v>0</v>
      </c>
      <c r="KI35" s="512">
        <f t="shared" si="189"/>
        <v>0</v>
      </c>
      <c r="KJ35" s="512">
        <f t="shared" si="189"/>
        <v>0</v>
      </c>
      <c r="KK35" s="512">
        <f t="shared" si="189"/>
        <v>0</v>
      </c>
      <c r="KL35" s="512">
        <f t="shared" si="189"/>
        <v>0</v>
      </c>
      <c r="KM35" s="512">
        <f t="shared" si="189"/>
        <v>0</v>
      </c>
      <c r="KN35" s="512">
        <f t="shared" si="189"/>
        <v>0</v>
      </c>
      <c r="KO35" s="512">
        <f t="shared" si="189"/>
        <v>0</v>
      </c>
      <c r="KP35" s="512">
        <f t="shared" si="189"/>
        <v>0</v>
      </c>
      <c r="KQ35" s="512">
        <f t="shared" si="189"/>
        <v>0</v>
      </c>
      <c r="KR35" s="512">
        <f t="shared" si="189"/>
        <v>0</v>
      </c>
      <c r="KS35" s="512">
        <f t="shared" si="189"/>
        <v>0</v>
      </c>
      <c r="KT35" s="512">
        <f t="shared" si="189"/>
        <v>0</v>
      </c>
      <c r="KU35" s="512">
        <f t="shared" si="189"/>
        <v>0</v>
      </c>
      <c r="KV35" s="512">
        <f t="shared" si="189"/>
        <v>0</v>
      </c>
      <c r="KW35" s="512">
        <f t="shared" si="189"/>
        <v>0</v>
      </c>
      <c r="KX35" s="512">
        <f t="shared" si="189"/>
        <v>0</v>
      </c>
      <c r="KY35" s="512">
        <f t="shared" si="189"/>
        <v>0</v>
      </c>
      <c r="KZ35" s="512">
        <f t="shared" ref="KZ35:MP35" si="190">KZ25-KZ27</f>
        <v>0</v>
      </c>
      <c r="LA35" s="512">
        <f t="shared" si="190"/>
        <v>0</v>
      </c>
      <c r="LB35" s="512">
        <f t="shared" si="190"/>
        <v>0</v>
      </c>
      <c r="LC35" s="512">
        <f t="shared" si="190"/>
        <v>0</v>
      </c>
      <c r="LD35" s="512">
        <f t="shared" si="190"/>
        <v>0</v>
      </c>
      <c r="LE35" s="512">
        <f t="shared" si="190"/>
        <v>0</v>
      </c>
      <c r="LF35" s="512">
        <f t="shared" si="190"/>
        <v>0</v>
      </c>
      <c r="LG35" s="512">
        <f t="shared" si="190"/>
        <v>0</v>
      </c>
      <c r="LH35" s="512">
        <f t="shared" si="190"/>
        <v>0</v>
      </c>
      <c r="LI35" s="512">
        <f t="shared" si="190"/>
        <v>0</v>
      </c>
      <c r="LJ35" s="512">
        <f t="shared" si="190"/>
        <v>0</v>
      </c>
      <c r="LK35" s="512">
        <f t="shared" si="190"/>
        <v>0</v>
      </c>
      <c r="LL35" s="512">
        <f t="shared" si="190"/>
        <v>0</v>
      </c>
      <c r="LM35" s="512">
        <f t="shared" si="190"/>
        <v>0</v>
      </c>
      <c r="LN35" s="512">
        <f t="shared" si="190"/>
        <v>0</v>
      </c>
      <c r="LO35" s="512">
        <f t="shared" si="190"/>
        <v>0</v>
      </c>
      <c r="LP35" s="512">
        <f t="shared" si="190"/>
        <v>0</v>
      </c>
      <c r="LQ35" s="512">
        <f t="shared" si="190"/>
        <v>0</v>
      </c>
      <c r="LR35" s="512">
        <f t="shared" si="190"/>
        <v>0</v>
      </c>
      <c r="LS35" s="512">
        <f t="shared" si="190"/>
        <v>0</v>
      </c>
      <c r="LT35" s="512">
        <f t="shared" si="190"/>
        <v>0</v>
      </c>
      <c r="LU35" s="512">
        <f t="shared" si="190"/>
        <v>0</v>
      </c>
      <c r="LV35" s="512">
        <f t="shared" si="190"/>
        <v>0</v>
      </c>
      <c r="LW35" s="512">
        <f t="shared" si="190"/>
        <v>0</v>
      </c>
      <c r="LX35" s="512">
        <f t="shared" si="190"/>
        <v>0</v>
      </c>
      <c r="LY35" s="512">
        <f t="shared" si="190"/>
        <v>0</v>
      </c>
      <c r="LZ35" s="512">
        <f t="shared" si="190"/>
        <v>0</v>
      </c>
      <c r="MA35" s="512">
        <f t="shared" si="190"/>
        <v>0</v>
      </c>
      <c r="MB35" s="512">
        <f t="shared" si="190"/>
        <v>0</v>
      </c>
      <c r="MC35" s="512">
        <f t="shared" si="190"/>
        <v>0</v>
      </c>
      <c r="MD35" s="512">
        <f t="shared" si="190"/>
        <v>0</v>
      </c>
      <c r="ME35" s="512">
        <f t="shared" si="190"/>
        <v>0</v>
      </c>
      <c r="MF35" s="512">
        <f t="shared" si="190"/>
        <v>0</v>
      </c>
      <c r="MG35" s="512">
        <f t="shared" si="190"/>
        <v>0</v>
      </c>
      <c r="MH35" s="512">
        <f t="shared" si="190"/>
        <v>0</v>
      </c>
      <c r="MI35" s="512">
        <f t="shared" si="190"/>
        <v>0</v>
      </c>
      <c r="MJ35" s="512">
        <f t="shared" si="190"/>
        <v>0</v>
      </c>
      <c r="MK35" s="512">
        <f t="shared" si="190"/>
        <v>0</v>
      </c>
      <c r="ML35" s="512">
        <f t="shared" si="190"/>
        <v>0</v>
      </c>
      <c r="MM35" s="512">
        <f t="shared" si="190"/>
        <v>0</v>
      </c>
      <c r="MN35" s="512">
        <f t="shared" si="190"/>
        <v>0</v>
      </c>
      <c r="MO35" s="512">
        <f t="shared" si="190"/>
        <v>0</v>
      </c>
      <c r="MP35" s="512">
        <f t="shared" si="190"/>
        <v>0</v>
      </c>
    </row>
    <row r="36" spans="1:354">
      <c r="A36" s="1276" t="s">
        <v>461</v>
      </c>
      <c r="B36" s="1283"/>
      <c r="C36" s="50">
        <f>C27-C29</f>
        <v>-0.17000000000000171</v>
      </c>
      <c r="D36" s="50">
        <f>D27-D29</f>
        <v>-0.15000000000000568</v>
      </c>
      <c r="E36" s="50">
        <f t="shared" ref="E36:O36" si="191">E27-E29</f>
        <v>-0.18000000000000682</v>
      </c>
      <c r="F36" s="50">
        <f t="shared" si="191"/>
        <v>3.9999999999992042E-2</v>
      </c>
      <c r="G36" s="50">
        <f t="shared" si="191"/>
        <v>-7.9999999999998295E-2</v>
      </c>
      <c r="H36" s="50">
        <f t="shared" si="191"/>
        <v>-1.9999999999996021E-2</v>
      </c>
      <c r="I36" s="50">
        <f t="shared" si="191"/>
        <v>-7.000000000000739E-2</v>
      </c>
      <c r="J36" s="50">
        <f t="shared" si="191"/>
        <v>-0.11999999999999034</v>
      </c>
      <c r="K36" s="50">
        <f t="shared" si="191"/>
        <v>-0.12999999999999545</v>
      </c>
      <c r="L36" s="50">
        <f t="shared" si="191"/>
        <v>-0.12000000000000455</v>
      </c>
      <c r="M36" s="50">
        <f t="shared" si="191"/>
        <v>0</v>
      </c>
      <c r="N36" s="50">
        <f t="shared" si="191"/>
        <v>0</v>
      </c>
      <c r="O36" s="50">
        <f t="shared" si="191"/>
        <v>0</v>
      </c>
      <c r="P36" s="50">
        <f t="shared" ref="P36:CA36" si="192">P27-P29</f>
        <v>0</v>
      </c>
      <c r="Q36" s="50">
        <f t="shared" si="192"/>
        <v>0</v>
      </c>
      <c r="R36" s="50">
        <f t="shared" si="192"/>
        <v>0</v>
      </c>
      <c r="S36" s="50">
        <f t="shared" si="192"/>
        <v>0</v>
      </c>
      <c r="T36" s="50">
        <f t="shared" si="192"/>
        <v>0</v>
      </c>
      <c r="U36" s="50">
        <f t="shared" si="192"/>
        <v>0</v>
      </c>
      <c r="V36" s="50">
        <f t="shared" si="192"/>
        <v>0</v>
      </c>
      <c r="W36" s="50">
        <f t="shared" si="192"/>
        <v>0</v>
      </c>
      <c r="X36" s="50">
        <f t="shared" si="192"/>
        <v>0</v>
      </c>
      <c r="Y36" s="50">
        <f t="shared" si="192"/>
        <v>0</v>
      </c>
      <c r="Z36" s="50">
        <f t="shared" si="192"/>
        <v>0</v>
      </c>
      <c r="AA36" s="50">
        <f t="shared" si="192"/>
        <v>0</v>
      </c>
      <c r="AB36" s="50">
        <f t="shared" si="192"/>
        <v>0</v>
      </c>
      <c r="AC36" s="50">
        <f t="shared" si="192"/>
        <v>0</v>
      </c>
      <c r="AD36" s="50">
        <f t="shared" si="192"/>
        <v>0</v>
      </c>
      <c r="AE36" s="50">
        <f t="shared" si="192"/>
        <v>0</v>
      </c>
      <c r="AF36" s="50">
        <f t="shared" si="192"/>
        <v>0</v>
      </c>
      <c r="AG36" s="50">
        <f t="shared" si="192"/>
        <v>0</v>
      </c>
      <c r="AH36" s="50">
        <f t="shared" si="192"/>
        <v>0</v>
      </c>
      <c r="AI36" s="50">
        <f t="shared" si="192"/>
        <v>0</v>
      </c>
      <c r="AJ36" s="50">
        <f t="shared" si="192"/>
        <v>0</v>
      </c>
      <c r="AK36" s="50">
        <f t="shared" si="192"/>
        <v>0</v>
      </c>
      <c r="AL36" s="50">
        <f t="shared" si="192"/>
        <v>0</v>
      </c>
      <c r="AM36" s="50">
        <f t="shared" si="192"/>
        <v>0</v>
      </c>
      <c r="AN36" s="50">
        <f t="shared" si="192"/>
        <v>0</v>
      </c>
      <c r="AO36" s="50">
        <f t="shared" si="192"/>
        <v>0</v>
      </c>
      <c r="AP36" s="50">
        <f t="shared" si="192"/>
        <v>0</v>
      </c>
      <c r="AQ36" s="50">
        <f t="shared" si="192"/>
        <v>0</v>
      </c>
      <c r="AR36" s="50">
        <f t="shared" si="192"/>
        <v>0</v>
      </c>
      <c r="AS36" s="50">
        <f t="shared" si="192"/>
        <v>0</v>
      </c>
      <c r="AT36" s="50">
        <f t="shared" si="192"/>
        <v>0</v>
      </c>
      <c r="AU36" s="50">
        <f t="shared" si="192"/>
        <v>0</v>
      </c>
      <c r="AV36" s="50">
        <f t="shared" si="192"/>
        <v>0</v>
      </c>
      <c r="AW36" s="50">
        <f t="shared" si="192"/>
        <v>0</v>
      </c>
      <c r="AX36" s="50">
        <f t="shared" si="192"/>
        <v>0</v>
      </c>
      <c r="AY36" s="50">
        <f t="shared" si="192"/>
        <v>0</v>
      </c>
      <c r="AZ36" s="50">
        <f t="shared" si="192"/>
        <v>0</v>
      </c>
      <c r="BA36" s="50">
        <f t="shared" si="192"/>
        <v>0</v>
      </c>
      <c r="BB36" s="50">
        <f t="shared" si="192"/>
        <v>0</v>
      </c>
      <c r="BC36" s="50">
        <f t="shared" si="192"/>
        <v>0</v>
      </c>
      <c r="BD36" s="50">
        <f t="shared" si="192"/>
        <v>0</v>
      </c>
      <c r="BE36" s="50">
        <f t="shared" si="192"/>
        <v>0</v>
      </c>
      <c r="BF36" s="50">
        <f t="shared" si="192"/>
        <v>0</v>
      </c>
      <c r="BG36" s="50">
        <f t="shared" si="192"/>
        <v>0</v>
      </c>
      <c r="BH36" s="50">
        <f t="shared" si="192"/>
        <v>0</v>
      </c>
      <c r="BI36" s="50">
        <f t="shared" si="192"/>
        <v>0</v>
      </c>
      <c r="BJ36" s="50">
        <f t="shared" si="192"/>
        <v>0</v>
      </c>
      <c r="BK36" s="50">
        <f t="shared" si="192"/>
        <v>0</v>
      </c>
      <c r="BL36" s="50">
        <f t="shared" si="192"/>
        <v>0</v>
      </c>
      <c r="BM36" s="50">
        <f t="shared" si="192"/>
        <v>0</v>
      </c>
      <c r="BN36" s="50">
        <f t="shared" si="192"/>
        <v>0</v>
      </c>
      <c r="BO36" s="50">
        <f t="shared" si="192"/>
        <v>0</v>
      </c>
      <c r="BP36" s="50">
        <f t="shared" si="192"/>
        <v>0</v>
      </c>
      <c r="BQ36" s="50">
        <f t="shared" si="192"/>
        <v>0</v>
      </c>
      <c r="BR36" s="50">
        <f t="shared" si="192"/>
        <v>0</v>
      </c>
      <c r="BS36" s="50">
        <f t="shared" si="192"/>
        <v>0</v>
      </c>
      <c r="BT36" s="50">
        <f t="shared" si="192"/>
        <v>0</v>
      </c>
      <c r="BU36" s="50">
        <f t="shared" si="192"/>
        <v>0</v>
      </c>
      <c r="BV36" s="50">
        <f t="shared" si="192"/>
        <v>0</v>
      </c>
      <c r="BW36" s="50">
        <f t="shared" si="192"/>
        <v>0</v>
      </c>
      <c r="BX36" s="50">
        <f t="shared" si="192"/>
        <v>0</v>
      </c>
      <c r="BY36" s="50">
        <f t="shared" si="192"/>
        <v>0</v>
      </c>
      <c r="BZ36" s="50">
        <f t="shared" si="192"/>
        <v>0</v>
      </c>
      <c r="CA36" s="50">
        <f t="shared" si="192"/>
        <v>0</v>
      </c>
      <c r="CB36" s="50">
        <f t="shared" ref="CB36:DY36" si="193">CB27-CB29</f>
        <v>0</v>
      </c>
      <c r="CC36" s="50">
        <f t="shared" si="193"/>
        <v>0</v>
      </c>
      <c r="CD36" s="50">
        <f t="shared" si="193"/>
        <v>0</v>
      </c>
      <c r="CE36" s="50">
        <f t="shared" si="193"/>
        <v>0</v>
      </c>
      <c r="CF36" s="50">
        <f t="shared" si="193"/>
        <v>0</v>
      </c>
      <c r="CG36" s="50">
        <f t="shared" si="193"/>
        <v>0</v>
      </c>
      <c r="CH36" s="50">
        <f t="shared" si="193"/>
        <v>0</v>
      </c>
      <c r="CI36" s="50">
        <f t="shared" si="193"/>
        <v>0</v>
      </c>
      <c r="CJ36" s="50">
        <f t="shared" si="193"/>
        <v>0</v>
      </c>
      <c r="CK36" s="50">
        <f t="shared" si="193"/>
        <v>0</v>
      </c>
      <c r="CL36" s="50">
        <f t="shared" si="193"/>
        <v>0</v>
      </c>
      <c r="CM36" s="50">
        <f t="shared" si="193"/>
        <v>0</v>
      </c>
      <c r="CN36" s="50">
        <f t="shared" si="193"/>
        <v>0</v>
      </c>
      <c r="CO36" s="50">
        <f t="shared" si="193"/>
        <v>0</v>
      </c>
      <c r="CP36" s="50">
        <f t="shared" si="193"/>
        <v>0</v>
      </c>
      <c r="CQ36" s="50">
        <f t="shared" si="193"/>
        <v>0</v>
      </c>
      <c r="CR36" s="50">
        <f t="shared" si="193"/>
        <v>0</v>
      </c>
      <c r="CS36" s="50">
        <f t="shared" si="193"/>
        <v>0</v>
      </c>
      <c r="CT36" s="50">
        <f t="shared" si="193"/>
        <v>0</v>
      </c>
      <c r="CU36" s="50">
        <f t="shared" si="193"/>
        <v>0</v>
      </c>
      <c r="CV36" s="50">
        <f t="shared" si="193"/>
        <v>0</v>
      </c>
      <c r="CW36" s="50">
        <f t="shared" si="193"/>
        <v>0</v>
      </c>
      <c r="CX36" s="50">
        <f t="shared" si="193"/>
        <v>0</v>
      </c>
      <c r="CY36" s="50">
        <f t="shared" si="193"/>
        <v>0</v>
      </c>
      <c r="CZ36" s="50">
        <f t="shared" si="193"/>
        <v>0</v>
      </c>
      <c r="DA36" s="50">
        <f t="shared" si="193"/>
        <v>0</v>
      </c>
      <c r="DB36" s="50">
        <f t="shared" si="193"/>
        <v>0</v>
      </c>
      <c r="DC36" s="50">
        <f t="shared" si="193"/>
        <v>0</v>
      </c>
      <c r="DD36" s="50">
        <f t="shared" si="193"/>
        <v>0</v>
      </c>
      <c r="DE36" s="50">
        <f t="shared" si="193"/>
        <v>0</v>
      </c>
      <c r="DF36" s="50">
        <f t="shared" si="193"/>
        <v>0</v>
      </c>
      <c r="DG36" s="50">
        <f t="shared" si="193"/>
        <v>0</v>
      </c>
      <c r="DH36" s="50">
        <f t="shared" si="193"/>
        <v>0</v>
      </c>
      <c r="DI36" s="50">
        <f t="shared" si="193"/>
        <v>0</v>
      </c>
      <c r="DJ36" s="50">
        <f t="shared" si="193"/>
        <v>0</v>
      </c>
      <c r="DK36" s="50">
        <f t="shared" si="193"/>
        <v>0</v>
      </c>
      <c r="DL36" s="50">
        <f t="shared" si="193"/>
        <v>0</v>
      </c>
      <c r="DM36" s="50">
        <f t="shared" si="193"/>
        <v>0</v>
      </c>
      <c r="DN36" s="50">
        <f t="shared" si="193"/>
        <v>0</v>
      </c>
      <c r="DO36" s="50">
        <f t="shared" si="193"/>
        <v>0</v>
      </c>
      <c r="DP36" s="50">
        <f t="shared" si="193"/>
        <v>0</v>
      </c>
      <c r="DQ36" s="50">
        <f t="shared" si="193"/>
        <v>0</v>
      </c>
      <c r="DR36" s="50">
        <f t="shared" si="193"/>
        <v>0</v>
      </c>
      <c r="DS36" s="50">
        <f t="shared" si="193"/>
        <v>0</v>
      </c>
      <c r="DT36" s="50">
        <f t="shared" si="193"/>
        <v>0</v>
      </c>
      <c r="DU36" s="50">
        <f t="shared" si="193"/>
        <v>0</v>
      </c>
      <c r="DV36" s="50">
        <f t="shared" si="193"/>
        <v>0</v>
      </c>
      <c r="DW36" s="50">
        <f t="shared" si="193"/>
        <v>0</v>
      </c>
      <c r="DX36" s="50">
        <f t="shared" si="193"/>
        <v>0</v>
      </c>
      <c r="DY36" s="50">
        <f t="shared" si="193"/>
        <v>0</v>
      </c>
      <c r="DZ36" s="50">
        <f t="shared" ref="DZ36:GA36" si="194">DZ27-DZ29</f>
        <v>0</v>
      </c>
      <c r="EA36" s="50">
        <f t="shared" si="194"/>
        <v>0</v>
      </c>
      <c r="EB36" s="50">
        <f t="shared" si="194"/>
        <v>0</v>
      </c>
      <c r="EC36" s="50">
        <f t="shared" si="194"/>
        <v>0</v>
      </c>
      <c r="ED36" s="50">
        <f t="shared" si="194"/>
        <v>0</v>
      </c>
      <c r="EE36" s="50">
        <f t="shared" si="194"/>
        <v>0</v>
      </c>
      <c r="EF36" s="50">
        <f t="shared" si="194"/>
        <v>0</v>
      </c>
      <c r="EG36" s="50">
        <f t="shared" si="194"/>
        <v>0</v>
      </c>
      <c r="EH36" s="50">
        <f t="shared" si="194"/>
        <v>0</v>
      </c>
      <c r="EI36" s="50">
        <f t="shared" si="194"/>
        <v>0</v>
      </c>
      <c r="EJ36" s="50">
        <f t="shared" si="194"/>
        <v>0</v>
      </c>
      <c r="EK36" s="50">
        <f t="shared" si="194"/>
        <v>0</v>
      </c>
      <c r="EL36" s="50">
        <f t="shared" si="194"/>
        <v>0</v>
      </c>
      <c r="EM36" s="50">
        <f t="shared" si="194"/>
        <v>0</v>
      </c>
      <c r="EN36" s="50">
        <f t="shared" si="194"/>
        <v>0</v>
      </c>
      <c r="EO36" s="50">
        <f t="shared" si="194"/>
        <v>0</v>
      </c>
      <c r="EP36" s="50">
        <f t="shared" si="194"/>
        <v>0</v>
      </c>
      <c r="EQ36" s="50">
        <f t="shared" si="194"/>
        <v>0</v>
      </c>
      <c r="ER36" s="50">
        <f t="shared" si="194"/>
        <v>0</v>
      </c>
      <c r="ES36" s="50">
        <f t="shared" si="194"/>
        <v>0</v>
      </c>
      <c r="ET36" s="50">
        <f t="shared" si="194"/>
        <v>0</v>
      </c>
      <c r="EU36" s="50">
        <f t="shared" si="194"/>
        <v>0</v>
      </c>
      <c r="EV36" s="50">
        <f t="shared" si="194"/>
        <v>0</v>
      </c>
      <c r="EW36" s="50">
        <f t="shared" si="194"/>
        <v>0</v>
      </c>
      <c r="EX36" s="50">
        <f t="shared" si="194"/>
        <v>0</v>
      </c>
      <c r="EY36" s="50">
        <f t="shared" si="194"/>
        <v>0</v>
      </c>
      <c r="EZ36" s="50">
        <f t="shared" si="194"/>
        <v>0</v>
      </c>
      <c r="FA36" s="50">
        <f t="shared" si="194"/>
        <v>0</v>
      </c>
      <c r="FB36" s="50">
        <f t="shared" si="194"/>
        <v>0</v>
      </c>
      <c r="FC36" s="50">
        <f t="shared" si="194"/>
        <v>0</v>
      </c>
      <c r="FD36" s="50">
        <f t="shared" si="194"/>
        <v>0</v>
      </c>
      <c r="FE36" s="50">
        <f t="shared" si="194"/>
        <v>0</v>
      </c>
      <c r="FF36" s="50">
        <f t="shared" si="194"/>
        <v>0</v>
      </c>
      <c r="FG36" s="50">
        <f t="shared" si="194"/>
        <v>0</v>
      </c>
      <c r="FH36" s="50">
        <f t="shared" si="194"/>
        <v>0</v>
      </c>
      <c r="FI36" s="50">
        <f t="shared" si="194"/>
        <v>0</v>
      </c>
      <c r="FJ36" s="50">
        <f t="shared" si="194"/>
        <v>0</v>
      </c>
      <c r="FK36" s="50">
        <f t="shared" si="194"/>
        <v>0</v>
      </c>
      <c r="FL36" s="50">
        <f t="shared" si="194"/>
        <v>0</v>
      </c>
      <c r="FM36" s="50">
        <f t="shared" si="194"/>
        <v>0</v>
      </c>
      <c r="FN36" s="50">
        <f t="shared" si="194"/>
        <v>0</v>
      </c>
      <c r="FO36" s="50">
        <f t="shared" si="194"/>
        <v>0</v>
      </c>
      <c r="FP36" s="50">
        <f t="shared" si="194"/>
        <v>0</v>
      </c>
      <c r="FQ36" s="50">
        <f t="shared" si="194"/>
        <v>0</v>
      </c>
      <c r="FR36" s="50">
        <f t="shared" si="194"/>
        <v>0</v>
      </c>
      <c r="FS36" s="50">
        <f t="shared" si="194"/>
        <v>0</v>
      </c>
      <c r="FT36" s="50">
        <f t="shared" si="194"/>
        <v>0</v>
      </c>
      <c r="FU36" s="50">
        <f t="shared" si="194"/>
        <v>0</v>
      </c>
      <c r="FV36" s="50">
        <f t="shared" si="194"/>
        <v>0</v>
      </c>
      <c r="FW36" s="50">
        <f t="shared" si="194"/>
        <v>0</v>
      </c>
      <c r="FX36" s="50">
        <f t="shared" si="194"/>
        <v>0</v>
      </c>
      <c r="FY36" s="50">
        <f t="shared" si="194"/>
        <v>0</v>
      </c>
      <c r="FZ36" s="50">
        <f t="shared" si="194"/>
        <v>0</v>
      </c>
      <c r="GA36" s="512">
        <f t="shared" si="194"/>
        <v>0</v>
      </c>
      <c r="GB36" s="512">
        <f t="shared" ref="GB36:IM36" si="195">GB27-GB29</f>
        <v>0</v>
      </c>
      <c r="GC36" s="512">
        <f t="shared" si="195"/>
        <v>0</v>
      </c>
      <c r="GD36" s="512">
        <f t="shared" si="195"/>
        <v>0</v>
      </c>
      <c r="GE36" s="512">
        <f t="shared" si="195"/>
        <v>0</v>
      </c>
      <c r="GF36" s="512">
        <f t="shared" si="195"/>
        <v>0</v>
      </c>
      <c r="GG36" s="512">
        <f t="shared" si="195"/>
        <v>0</v>
      </c>
      <c r="GH36" s="512">
        <f t="shared" si="195"/>
        <v>0</v>
      </c>
      <c r="GI36" s="512">
        <f t="shared" si="195"/>
        <v>0</v>
      </c>
      <c r="GJ36" s="512">
        <f t="shared" si="195"/>
        <v>0</v>
      </c>
      <c r="GK36" s="512">
        <f t="shared" si="195"/>
        <v>0</v>
      </c>
      <c r="GL36" s="512">
        <f t="shared" si="195"/>
        <v>0</v>
      </c>
      <c r="GM36" s="512">
        <f t="shared" si="195"/>
        <v>0</v>
      </c>
      <c r="GN36" s="512">
        <f t="shared" si="195"/>
        <v>0</v>
      </c>
      <c r="GO36" s="512">
        <f t="shared" si="195"/>
        <v>0</v>
      </c>
      <c r="GP36" s="512">
        <f t="shared" si="195"/>
        <v>0</v>
      </c>
      <c r="GQ36" s="512">
        <f t="shared" si="195"/>
        <v>0</v>
      </c>
      <c r="GR36" s="512">
        <f t="shared" si="195"/>
        <v>0</v>
      </c>
      <c r="GS36" s="512">
        <f t="shared" si="195"/>
        <v>0</v>
      </c>
      <c r="GT36" s="512">
        <f t="shared" si="195"/>
        <v>0</v>
      </c>
      <c r="GU36" s="512">
        <f t="shared" si="195"/>
        <v>0</v>
      </c>
      <c r="GV36" s="512">
        <f t="shared" si="195"/>
        <v>0</v>
      </c>
      <c r="GW36" s="512">
        <f t="shared" si="195"/>
        <v>0</v>
      </c>
      <c r="GX36" s="512">
        <f t="shared" si="195"/>
        <v>0</v>
      </c>
      <c r="GY36" s="512">
        <f t="shared" si="195"/>
        <v>0</v>
      </c>
      <c r="GZ36" s="512">
        <f t="shared" si="195"/>
        <v>0</v>
      </c>
      <c r="HA36" s="512">
        <f t="shared" si="195"/>
        <v>0</v>
      </c>
      <c r="HB36" s="512">
        <f t="shared" si="195"/>
        <v>0</v>
      </c>
      <c r="HC36" s="512">
        <f t="shared" si="195"/>
        <v>0</v>
      </c>
      <c r="HD36" s="512">
        <f t="shared" si="195"/>
        <v>0</v>
      </c>
      <c r="HE36" s="512">
        <f t="shared" si="195"/>
        <v>0</v>
      </c>
      <c r="HF36" s="512">
        <f t="shared" si="195"/>
        <v>0</v>
      </c>
      <c r="HG36" s="512">
        <f t="shared" si="195"/>
        <v>0</v>
      </c>
      <c r="HH36" s="512">
        <f t="shared" si="195"/>
        <v>0</v>
      </c>
      <c r="HI36" s="512">
        <f t="shared" si="195"/>
        <v>0</v>
      </c>
      <c r="HJ36" s="512">
        <f t="shared" si="195"/>
        <v>0</v>
      </c>
      <c r="HK36" s="512">
        <f t="shared" si="195"/>
        <v>0</v>
      </c>
      <c r="HL36" s="512">
        <f t="shared" si="195"/>
        <v>0</v>
      </c>
      <c r="HM36" s="512">
        <f t="shared" si="195"/>
        <v>0</v>
      </c>
      <c r="HN36" s="512">
        <f t="shared" si="195"/>
        <v>0</v>
      </c>
      <c r="HO36" s="512">
        <f t="shared" si="195"/>
        <v>0</v>
      </c>
      <c r="HP36" s="512">
        <f t="shared" si="195"/>
        <v>0</v>
      </c>
      <c r="HQ36" s="512">
        <f t="shared" si="195"/>
        <v>0</v>
      </c>
      <c r="HR36" s="512">
        <f t="shared" si="195"/>
        <v>0</v>
      </c>
      <c r="HS36" s="512">
        <f t="shared" si="195"/>
        <v>0</v>
      </c>
      <c r="HT36" s="512">
        <f t="shared" si="195"/>
        <v>0</v>
      </c>
      <c r="HU36" s="512">
        <f t="shared" si="195"/>
        <v>0</v>
      </c>
      <c r="HV36" s="512">
        <f t="shared" si="195"/>
        <v>0</v>
      </c>
      <c r="HW36" s="512">
        <f t="shared" si="195"/>
        <v>0</v>
      </c>
      <c r="HX36" s="512">
        <f t="shared" si="195"/>
        <v>0</v>
      </c>
      <c r="HY36" s="512">
        <f t="shared" si="195"/>
        <v>0</v>
      </c>
      <c r="HZ36" s="512">
        <f t="shared" si="195"/>
        <v>0</v>
      </c>
      <c r="IA36" s="512">
        <f t="shared" si="195"/>
        <v>0</v>
      </c>
      <c r="IB36" s="512">
        <f t="shared" si="195"/>
        <v>0</v>
      </c>
      <c r="IC36" s="512">
        <f t="shared" si="195"/>
        <v>0</v>
      </c>
      <c r="ID36" s="512">
        <f t="shared" si="195"/>
        <v>0</v>
      </c>
      <c r="IE36" s="512">
        <f t="shared" si="195"/>
        <v>0</v>
      </c>
      <c r="IF36" s="512">
        <f t="shared" si="195"/>
        <v>0</v>
      </c>
      <c r="IG36" s="512">
        <f t="shared" si="195"/>
        <v>0</v>
      </c>
      <c r="IH36" s="512">
        <f t="shared" si="195"/>
        <v>0</v>
      </c>
      <c r="II36" s="512">
        <f t="shared" si="195"/>
        <v>0</v>
      </c>
      <c r="IJ36" s="512">
        <f t="shared" si="195"/>
        <v>0</v>
      </c>
      <c r="IK36" s="512">
        <f t="shared" si="195"/>
        <v>0</v>
      </c>
      <c r="IL36" s="512">
        <f t="shared" si="195"/>
        <v>0</v>
      </c>
      <c r="IM36" s="512">
        <f t="shared" si="195"/>
        <v>0</v>
      </c>
      <c r="IN36" s="512">
        <f t="shared" ref="IN36:KY36" si="196">IN27-IN29</f>
        <v>0</v>
      </c>
      <c r="IO36" s="512">
        <f t="shared" si="196"/>
        <v>0</v>
      </c>
      <c r="IP36" s="512">
        <f t="shared" si="196"/>
        <v>0</v>
      </c>
      <c r="IQ36" s="512">
        <f t="shared" si="196"/>
        <v>0</v>
      </c>
      <c r="IR36" s="512">
        <f t="shared" si="196"/>
        <v>0</v>
      </c>
      <c r="IS36" s="512">
        <f t="shared" si="196"/>
        <v>0</v>
      </c>
      <c r="IT36" s="512">
        <f t="shared" si="196"/>
        <v>0</v>
      </c>
      <c r="IU36" s="512">
        <f t="shared" si="196"/>
        <v>0</v>
      </c>
      <c r="IV36" s="512">
        <f t="shared" si="196"/>
        <v>0</v>
      </c>
      <c r="IW36" s="512">
        <f t="shared" si="196"/>
        <v>0</v>
      </c>
      <c r="IX36" s="512">
        <f t="shared" si="196"/>
        <v>0</v>
      </c>
      <c r="IY36" s="512">
        <f t="shared" si="196"/>
        <v>0</v>
      </c>
      <c r="IZ36" s="512">
        <f t="shared" si="196"/>
        <v>0</v>
      </c>
      <c r="JA36" s="512">
        <f t="shared" si="196"/>
        <v>0</v>
      </c>
      <c r="JB36" s="512">
        <f t="shared" si="196"/>
        <v>0</v>
      </c>
      <c r="JC36" s="512">
        <f t="shared" si="196"/>
        <v>0</v>
      </c>
      <c r="JD36" s="512">
        <f t="shared" si="196"/>
        <v>0</v>
      </c>
      <c r="JE36" s="512">
        <f t="shared" si="196"/>
        <v>0</v>
      </c>
      <c r="JF36" s="512">
        <f t="shared" si="196"/>
        <v>0</v>
      </c>
      <c r="JG36" s="512">
        <f t="shared" si="196"/>
        <v>0</v>
      </c>
      <c r="JH36" s="512">
        <f t="shared" si="196"/>
        <v>0</v>
      </c>
      <c r="JI36" s="512">
        <f t="shared" si="196"/>
        <v>0</v>
      </c>
      <c r="JJ36" s="512">
        <f t="shared" si="196"/>
        <v>0</v>
      </c>
      <c r="JK36" s="512">
        <f t="shared" si="196"/>
        <v>0</v>
      </c>
      <c r="JL36" s="512">
        <f t="shared" si="196"/>
        <v>0</v>
      </c>
      <c r="JM36" s="512">
        <f t="shared" si="196"/>
        <v>0</v>
      </c>
      <c r="JN36" s="512">
        <f t="shared" si="196"/>
        <v>0</v>
      </c>
      <c r="JO36" s="512">
        <f t="shared" si="196"/>
        <v>0</v>
      </c>
      <c r="JP36" s="512">
        <f t="shared" si="196"/>
        <v>0</v>
      </c>
      <c r="JQ36" s="512">
        <f t="shared" si="196"/>
        <v>0</v>
      </c>
      <c r="JR36" s="512">
        <f t="shared" si="196"/>
        <v>0</v>
      </c>
      <c r="JS36" s="512">
        <f t="shared" si="196"/>
        <v>0</v>
      </c>
      <c r="JT36" s="512">
        <f t="shared" si="196"/>
        <v>0</v>
      </c>
      <c r="JU36" s="512">
        <f t="shared" si="196"/>
        <v>0</v>
      </c>
      <c r="JV36" s="512">
        <f t="shared" si="196"/>
        <v>0</v>
      </c>
      <c r="JW36" s="512">
        <f t="shared" si="196"/>
        <v>0</v>
      </c>
      <c r="JX36" s="512">
        <f t="shared" si="196"/>
        <v>0</v>
      </c>
      <c r="JY36" s="512">
        <f t="shared" si="196"/>
        <v>0</v>
      </c>
      <c r="JZ36" s="512">
        <f t="shared" si="196"/>
        <v>0</v>
      </c>
      <c r="KA36" s="512">
        <f t="shared" si="196"/>
        <v>0</v>
      </c>
      <c r="KB36" s="512">
        <f t="shared" si="196"/>
        <v>0</v>
      </c>
      <c r="KC36" s="512">
        <f t="shared" si="196"/>
        <v>0</v>
      </c>
      <c r="KD36" s="512">
        <f t="shared" si="196"/>
        <v>0</v>
      </c>
      <c r="KE36" s="512">
        <f t="shared" si="196"/>
        <v>0</v>
      </c>
      <c r="KF36" s="512">
        <f t="shared" si="196"/>
        <v>0</v>
      </c>
      <c r="KG36" s="512">
        <f t="shared" si="196"/>
        <v>0</v>
      </c>
      <c r="KH36" s="512">
        <f t="shared" si="196"/>
        <v>0</v>
      </c>
      <c r="KI36" s="512">
        <f t="shared" si="196"/>
        <v>0</v>
      </c>
      <c r="KJ36" s="512">
        <f t="shared" si="196"/>
        <v>0</v>
      </c>
      <c r="KK36" s="512">
        <f t="shared" si="196"/>
        <v>0</v>
      </c>
      <c r="KL36" s="512">
        <f t="shared" si="196"/>
        <v>0</v>
      </c>
      <c r="KM36" s="512">
        <f t="shared" si="196"/>
        <v>0</v>
      </c>
      <c r="KN36" s="512">
        <f t="shared" si="196"/>
        <v>0</v>
      </c>
      <c r="KO36" s="512">
        <f t="shared" si="196"/>
        <v>0</v>
      </c>
      <c r="KP36" s="512">
        <f t="shared" si="196"/>
        <v>0</v>
      </c>
      <c r="KQ36" s="512">
        <f t="shared" si="196"/>
        <v>0</v>
      </c>
      <c r="KR36" s="512">
        <f t="shared" si="196"/>
        <v>0</v>
      </c>
      <c r="KS36" s="512">
        <f t="shared" si="196"/>
        <v>0</v>
      </c>
      <c r="KT36" s="512">
        <f t="shared" si="196"/>
        <v>0</v>
      </c>
      <c r="KU36" s="512">
        <f t="shared" si="196"/>
        <v>0</v>
      </c>
      <c r="KV36" s="512">
        <f t="shared" si="196"/>
        <v>0</v>
      </c>
      <c r="KW36" s="512">
        <f t="shared" si="196"/>
        <v>0</v>
      </c>
      <c r="KX36" s="512">
        <f t="shared" si="196"/>
        <v>0</v>
      </c>
      <c r="KY36" s="512">
        <f t="shared" si="196"/>
        <v>0</v>
      </c>
      <c r="KZ36" s="512">
        <f t="shared" ref="KZ36:MP36" si="197">KZ27-KZ29</f>
        <v>0</v>
      </c>
      <c r="LA36" s="512">
        <f t="shared" si="197"/>
        <v>0</v>
      </c>
      <c r="LB36" s="512">
        <f t="shared" si="197"/>
        <v>0</v>
      </c>
      <c r="LC36" s="512">
        <f t="shared" si="197"/>
        <v>0</v>
      </c>
      <c r="LD36" s="512">
        <f t="shared" si="197"/>
        <v>0</v>
      </c>
      <c r="LE36" s="512">
        <f t="shared" si="197"/>
        <v>0</v>
      </c>
      <c r="LF36" s="512">
        <f t="shared" si="197"/>
        <v>0</v>
      </c>
      <c r="LG36" s="512">
        <f t="shared" si="197"/>
        <v>0</v>
      </c>
      <c r="LH36" s="512">
        <f t="shared" si="197"/>
        <v>0</v>
      </c>
      <c r="LI36" s="512">
        <f t="shared" si="197"/>
        <v>0</v>
      </c>
      <c r="LJ36" s="512">
        <f t="shared" si="197"/>
        <v>0</v>
      </c>
      <c r="LK36" s="512">
        <f t="shared" si="197"/>
        <v>0</v>
      </c>
      <c r="LL36" s="512">
        <f t="shared" si="197"/>
        <v>0</v>
      </c>
      <c r="LM36" s="512">
        <f t="shared" si="197"/>
        <v>0</v>
      </c>
      <c r="LN36" s="512">
        <f t="shared" si="197"/>
        <v>0</v>
      </c>
      <c r="LO36" s="512">
        <f t="shared" si="197"/>
        <v>0</v>
      </c>
      <c r="LP36" s="512">
        <f t="shared" si="197"/>
        <v>0</v>
      </c>
      <c r="LQ36" s="512">
        <f t="shared" si="197"/>
        <v>0</v>
      </c>
      <c r="LR36" s="512">
        <f t="shared" si="197"/>
        <v>0</v>
      </c>
      <c r="LS36" s="512">
        <f t="shared" si="197"/>
        <v>0</v>
      </c>
      <c r="LT36" s="512">
        <f t="shared" si="197"/>
        <v>0</v>
      </c>
      <c r="LU36" s="512">
        <f t="shared" si="197"/>
        <v>0</v>
      </c>
      <c r="LV36" s="512">
        <f t="shared" si="197"/>
        <v>0</v>
      </c>
      <c r="LW36" s="512">
        <f t="shared" si="197"/>
        <v>0</v>
      </c>
      <c r="LX36" s="512">
        <f t="shared" si="197"/>
        <v>0</v>
      </c>
      <c r="LY36" s="512">
        <f t="shared" si="197"/>
        <v>0</v>
      </c>
      <c r="LZ36" s="512">
        <f t="shared" si="197"/>
        <v>0</v>
      </c>
      <c r="MA36" s="512">
        <f t="shared" si="197"/>
        <v>0</v>
      </c>
      <c r="MB36" s="512">
        <f t="shared" si="197"/>
        <v>0</v>
      </c>
      <c r="MC36" s="512">
        <f t="shared" si="197"/>
        <v>0</v>
      </c>
      <c r="MD36" s="512">
        <f t="shared" si="197"/>
        <v>0</v>
      </c>
      <c r="ME36" s="512">
        <f t="shared" si="197"/>
        <v>0</v>
      </c>
      <c r="MF36" s="512">
        <f t="shared" si="197"/>
        <v>0</v>
      </c>
      <c r="MG36" s="512">
        <f t="shared" si="197"/>
        <v>0</v>
      </c>
      <c r="MH36" s="512">
        <f t="shared" si="197"/>
        <v>0</v>
      </c>
      <c r="MI36" s="512">
        <f t="shared" si="197"/>
        <v>0</v>
      </c>
      <c r="MJ36" s="512">
        <f t="shared" si="197"/>
        <v>0</v>
      </c>
      <c r="MK36" s="512">
        <f t="shared" si="197"/>
        <v>0</v>
      </c>
      <c r="ML36" s="512">
        <f t="shared" si="197"/>
        <v>0</v>
      </c>
      <c r="MM36" s="512">
        <f t="shared" si="197"/>
        <v>0</v>
      </c>
      <c r="MN36" s="512">
        <f t="shared" si="197"/>
        <v>0</v>
      </c>
      <c r="MO36" s="512">
        <f t="shared" si="197"/>
        <v>0</v>
      </c>
      <c r="MP36" s="512">
        <f t="shared" si="197"/>
        <v>0</v>
      </c>
    </row>
    <row r="37" spans="1:354">
      <c r="A37" s="1276" t="s">
        <v>585</v>
      </c>
      <c r="B37" s="1283"/>
      <c r="C37" s="124">
        <f>C31-C34</f>
        <v>2.3670000000000044</v>
      </c>
      <c r="D37" s="124">
        <f>D31-D34</f>
        <v>3.4120000000000061</v>
      </c>
      <c r="E37" s="124">
        <f t="shared" ref="E37:O37" si="198">E31-E34</f>
        <v>0.51200000000000045</v>
      </c>
      <c r="F37" s="124">
        <f t="shared" si="198"/>
        <v>1.7270000000000039</v>
      </c>
      <c r="G37" s="124">
        <f t="shared" si="198"/>
        <v>-0.33799999999999386</v>
      </c>
      <c r="H37" s="124">
        <f t="shared" si="198"/>
        <v>1.027000000000001</v>
      </c>
      <c r="I37" s="124">
        <f t="shared" si="198"/>
        <v>-3.6680000000000064</v>
      </c>
      <c r="J37" s="124">
        <f t="shared" si="198"/>
        <v>2.7870000000000061</v>
      </c>
      <c r="K37" s="124">
        <f t="shared" si="198"/>
        <v>-4.3980000000000103</v>
      </c>
      <c r="L37" s="124">
        <f t="shared" si="198"/>
        <v>-1.5779999999999887</v>
      </c>
      <c r="M37" s="124" t="e">
        <f t="shared" si="198"/>
        <v>#DIV/0!</v>
      </c>
      <c r="N37" s="124" t="e">
        <f t="shared" si="198"/>
        <v>#DIV/0!</v>
      </c>
      <c r="O37" s="124" t="e">
        <f t="shared" si="198"/>
        <v>#DIV/0!</v>
      </c>
      <c r="P37" s="124" t="e">
        <f t="shared" ref="P37:CA37" si="199">P31-P34</f>
        <v>#DIV/0!</v>
      </c>
      <c r="Q37" s="124" t="e">
        <f t="shared" si="199"/>
        <v>#DIV/0!</v>
      </c>
      <c r="R37" s="124" t="e">
        <f t="shared" si="199"/>
        <v>#DIV/0!</v>
      </c>
      <c r="S37" s="124" t="e">
        <f t="shared" si="199"/>
        <v>#DIV/0!</v>
      </c>
      <c r="T37" s="124" t="e">
        <f t="shared" si="199"/>
        <v>#DIV/0!</v>
      </c>
      <c r="U37" s="124" t="e">
        <f t="shared" si="199"/>
        <v>#DIV/0!</v>
      </c>
      <c r="V37" s="124" t="e">
        <f t="shared" si="199"/>
        <v>#DIV/0!</v>
      </c>
      <c r="W37" s="124" t="e">
        <f t="shared" si="199"/>
        <v>#DIV/0!</v>
      </c>
      <c r="X37" s="124" t="e">
        <f t="shared" si="199"/>
        <v>#DIV/0!</v>
      </c>
      <c r="Y37" s="124" t="e">
        <f t="shared" si="199"/>
        <v>#DIV/0!</v>
      </c>
      <c r="Z37" s="124" t="e">
        <f t="shared" si="199"/>
        <v>#DIV/0!</v>
      </c>
      <c r="AA37" s="124" t="e">
        <f t="shared" si="199"/>
        <v>#DIV/0!</v>
      </c>
      <c r="AB37" s="124" t="e">
        <f t="shared" si="199"/>
        <v>#DIV/0!</v>
      </c>
      <c r="AC37" s="124" t="e">
        <f t="shared" si="199"/>
        <v>#DIV/0!</v>
      </c>
      <c r="AD37" s="124" t="e">
        <f t="shared" si="199"/>
        <v>#DIV/0!</v>
      </c>
      <c r="AE37" s="124" t="e">
        <f t="shared" si="199"/>
        <v>#DIV/0!</v>
      </c>
      <c r="AF37" s="124" t="e">
        <f t="shared" si="199"/>
        <v>#DIV/0!</v>
      </c>
      <c r="AG37" s="124" t="e">
        <f t="shared" si="199"/>
        <v>#DIV/0!</v>
      </c>
      <c r="AH37" s="124" t="e">
        <f t="shared" si="199"/>
        <v>#DIV/0!</v>
      </c>
      <c r="AI37" s="124" t="e">
        <f t="shared" si="199"/>
        <v>#DIV/0!</v>
      </c>
      <c r="AJ37" s="124" t="e">
        <f t="shared" si="199"/>
        <v>#DIV/0!</v>
      </c>
      <c r="AK37" s="124" t="e">
        <f t="shared" si="199"/>
        <v>#DIV/0!</v>
      </c>
      <c r="AL37" s="124" t="e">
        <f t="shared" si="199"/>
        <v>#DIV/0!</v>
      </c>
      <c r="AM37" s="124" t="e">
        <f t="shared" si="199"/>
        <v>#DIV/0!</v>
      </c>
      <c r="AN37" s="124" t="e">
        <f t="shared" si="199"/>
        <v>#DIV/0!</v>
      </c>
      <c r="AO37" s="124" t="e">
        <f t="shared" si="199"/>
        <v>#DIV/0!</v>
      </c>
      <c r="AP37" s="124" t="e">
        <f t="shared" si="199"/>
        <v>#DIV/0!</v>
      </c>
      <c r="AQ37" s="124" t="e">
        <f t="shared" si="199"/>
        <v>#DIV/0!</v>
      </c>
      <c r="AR37" s="124" t="e">
        <f t="shared" si="199"/>
        <v>#DIV/0!</v>
      </c>
      <c r="AS37" s="124" t="e">
        <f t="shared" si="199"/>
        <v>#DIV/0!</v>
      </c>
      <c r="AT37" s="124" t="e">
        <f t="shared" si="199"/>
        <v>#DIV/0!</v>
      </c>
      <c r="AU37" s="124" t="e">
        <f t="shared" si="199"/>
        <v>#DIV/0!</v>
      </c>
      <c r="AV37" s="124" t="e">
        <f t="shared" si="199"/>
        <v>#DIV/0!</v>
      </c>
      <c r="AW37" s="124" t="e">
        <f t="shared" si="199"/>
        <v>#DIV/0!</v>
      </c>
      <c r="AX37" s="124" t="e">
        <f t="shared" si="199"/>
        <v>#DIV/0!</v>
      </c>
      <c r="AY37" s="124" t="e">
        <f t="shared" si="199"/>
        <v>#DIV/0!</v>
      </c>
      <c r="AZ37" s="124" t="e">
        <f t="shared" si="199"/>
        <v>#DIV/0!</v>
      </c>
      <c r="BA37" s="124" t="e">
        <f t="shared" si="199"/>
        <v>#DIV/0!</v>
      </c>
      <c r="BB37" s="124" t="e">
        <f t="shared" si="199"/>
        <v>#DIV/0!</v>
      </c>
      <c r="BC37" s="124" t="e">
        <f t="shared" si="199"/>
        <v>#DIV/0!</v>
      </c>
      <c r="BD37" s="124" t="e">
        <f t="shared" si="199"/>
        <v>#DIV/0!</v>
      </c>
      <c r="BE37" s="124" t="e">
        <f t="shared" si="199"/>
        <v>#DIV/0!</v>
      </c>
      <c r="BF37" s="124" t="e">
        <f t="shared" si="199"/>
        <v>#DIV/0!</v>
      </c>
      <c r="BG37" s="124" t="e">
        <f t="shared" si="199"/>
        <v>#DIV/0!</v>
      </c>
      <c r="BH37" s="124" t="e">
        <f t="shared" si="199"/>
        <v>#DIV/0!</v>
      </c>
      <c r="BI37" s="124" t="e">
        <f t="shared" si="199"/>
        <v>#DIV/0!</v>
      </c>
      <c r="BJ37" s="124" t="e">
        <f t="shared" si="199"/>
        <v>#DIV/0!</v>
      </c>
      <c r="BK37" s="124" t="e">
        <f t="shared" si="199"/>
        <v>#DIV/0!</v>
      </c>
      <c r="BL37" s="124" t="e">
        <f t="shared" si="199"/>
        <v>#DIV/0!</v>
      </c>
      <c r="BM37" s="124" t="e">
        <f t="shared" si="199"/>
        <v>#DIV/0!</v>
      </c>
      <c r="BN37" s="124" t="e">
        <f t="shared" si="199"/>
        <v>#DIV/0!</v>
      </c>
      <c r="BO37" s="124" t="e">
        <f t="shared" si="199"/>
        <v>#DIV/0!</v>
      </c>
      <c r="BP37" s="124" t="e">
        <f t="shared" si="199"/>
        <v>#DIV/0!</v>
      </c>
      <c r="BQ37" s="124" t="e">
        <f t="shared" si="199"/>
        <v>#DIV/0!</v>
      </c>
      <c r="BR37" s="124" t="e">
        <f t="shared" si="199"/>
        <v>#DIV/0!</v>
      </c>
      <c r="BS37" s="124" t="e">
        <f t="shared" si="199"/>
        <v>#DIV/0!</v>
      </c>
      <c r="BT37" s="124" t="e">
        <f t="shared" si="199"/>
        <v>#DIV/0!</v>
      </c>
      <c r="BU37" s="124" t="e">
        <f t="shared" si="199"/>
        <v>#DIV/0!</v>
      </c>
      <c r="BV37" s="124" t="e">
        <f t="shared" si="199"/>
        <v>#DIV/0!</v>
      </c>
      <c r="BW37" s="124" t="e">
        <f t="shared" si="199"/>
        <v>#DIV/0!</v>
      </c>
      <c r="BX37" s="124" t="e">
        <f t="shared" si="199"/>
        <v>#DIV/0!</v>
      </c>
      <c r="BY37" s="124" t="e">
        <f t="shared" si="199"/>
        <v>#DIV/0!</v>
      </c>
      <c r="BZ37" s="124" t="e">
        <f t="shared" si="199"/>
        <v>#DIV/0!</v>
      </c>
      <c r="CA37" s="124" t="e">
        <f t="shared" si="199"/>
        <v>#DIV/0!</v>
      </c>
      <c r="CB37" s="124" t="e">
        <f t="shared" ref="CB37:DY37" si="200">CB31-CB34</f>
        <v>#DIV/0!</v>
      </c>
      <c r="CC37" s="124" t="e">
        <f t="shared" si="200"/>
        <v>#DIV/0!</v>
      </c>
      <c r="CD37" s="124" t="e">
        <f t="shared" si="200"/>
        <v>#DIV/0!</v>
      </c>
      <c r="CE37" s="124" t="e">
        <f t="shared" si="200"/>
        <v>#DIV/0!</v>
      </c>
      <c r="CF37" s="124" t="e">
        <f t="shared" si="200"/>
        <v>#DIV/0!</v>
      </c>
      <c r="CG37" s="124" t="e">
        <f t="shared" si="200"/>
        <v>#DIV/0!</v>
      </c>
      <c r="CH37" s="124" t="e">
        <f t="shared" si="200"/>
        <v>#DIV/0!</v>
      </c>
      <c r="CI37" s="124" t="e">
        <f t="shared" si="200"/>
        <v>#DIV/0!</v>
      </c>
      <c r="CJ37" s="124" t="e">
        <f t="shared" si="200"/>
        <v>#DIV/0!</v>
      </c>
      <c r="CK37" s="124" t="e">
        <f t="shared" si="200"/>
        <v>#DIV/0!</v>
      </c>
      <c r="CL37" s="124" t="e">
        <f t="shared" si="200"/>
        <v>#DIV/0!</v>
      </c>
      <c r="CM37" s="124" t="e">
        <f t="shared" si="200"/>
        <v>#DIV/0!</v>
      </c>
      <c r="CN37" s="124" t="e">
        <f t="shared" si="200"/>
        <v>#DIV/0!</v>
      </c>
      <c r="CO37" s="124" t="e">
        <f t="shared" si="200"/>
        <v>#DIV/0!</v>
      </c>
      <c r="CP37" s="124" t="e">
        <f t="shared" si="200"/>
        <v>#DIV/0!</v>
      </c>
      <c r="CQ37" s="124" t="e">
        <f t="shared" si="200"/>
        <v>#DIV/0!</v>
      </c>
      <c r="CR37" s="124" t="e">
        <f t="shared" si="200"/>
        <v>#DIV/0!</v>
      </c>
      <c r="CS37" s="124" t="e">
        <f t="shared" si="200"/>
        <v>#DIV/0!</v>
      </c>
      <c r="CT37" s="124" t="e">
        <f t="shared" si="200"/>
        <v>#DIV/0!</v>
      </c>
      <c r="CU37" s="124" t="e">
        <f t="shared" si="200"/>
        <v>#DIV/0!</v>
      </c>
      <c r="CV37" s="124" t="e">
        <f t="shared" si="200"/>
        <v>#DIV/0!</v>
      </c>
      <c r="CW37" s="124" t="e">
        <f t="shared" si="200"/>
        <v>#DIV/0!</v>
      </c>
      <c r="CX37" s="124" t="e">
        <f t="shared" si="200"/>
        <v>#DIV/0!</v>
      </c>
      <c r="CY37" s="124" t="e">
        <f t="shared" si="200"/>
        <v>#DIV/0!</v>
      </c>
      <c r="CZ37" s="124" t="e">
        <f t="shared" si="200"/>
        <v>#DIV/0!</v>
      </c>
      <c r="DA37" s="124" t="e">
        <f t="shared" si="200"/>
        <v>#DIV/0!</v>
      </c>
      <c r="DB37" s="124" t="e">
        <f t="shared" si="200"/>
        <v>#DIV/0!</v>
      </c>
      <c r="DC37" s="124" t="e">
        <f t="shared" si="200"/>
        <v>#DIV/0!</v>
      </c>
      <c r="DD37" s="124" t="e">
        <f t="shared" si="200"/>
        <v>#DIV/0!</v>
      </c>
      <c r="DE37" s="124" t="e">
        <f t="shared" si="200"/>
        <v>#DIV/0!</v>
      </c>
      <c r="DF37" s="124" t="e">
        <f t="shared" si="200"/>
        <v>#DIV/0!</v>
      </c>
      <c r="DG37" s="124" t="e">
        <f t="shared" si="200"/>
        <v>#DIV/0!</v>
      </c>
      <c r="DH37" s="124" t="e">
        <f t="shared" si="200"/>
        <v>#DIV/0!</v>
      </c>
      <c r="DI37" s="124" t="e">
        <f t="shared" si="200"/>
        <v>#DIV/0!</v>
      </c>
      <c r="DJ37" s="124" t="e">
        <f t="shared" si="200"/>
        <v>#DIV/0!</v>
      </c>
      <c r="DK37" s="124" t="e">
        <f t="shared" si="200"/>
        <v>#DIV/0!</v>
      </c>
      <c r="DL37" s="124" t="e">
        <f t="shared" si="200"/>
        <v>#DIV/0!</v>
      </c>
      <c r="DM37" s="124" t="e">
        <f t="shared" si="200"/>
        <v>#DIV/0!</v>
      </c>
      <c r="DN37" s="124" t="e">
        <f t="shared" si="200"/>
        <v>#DIV/0!</v>
      </c>
      <c r="DO37" s="124" t="e">
        <f t="shared" si="200"/>
        <v>#DIV/0!</v>
      </c>
      <c r="DP37" s="124" t="e">
        <f t="shared" si="200"/>
        <v>#DIV/0!</v>
      </c>
      <c r="DQ37" s="124" t="e">
        <f t="shared" si="200"/>
        <v>#DIV/0!</v>
      </c>
      <c r="DR37" s="124" t="e">
        <f t="shared" si="200"/>
        <v>#DIV/0!</v>
      </c>
      <c r="DS37" s="124" t="e">
        <f t="shared" si="200"/>
        <v>#DIV/0!</v>
      </c>
      <c r="DT37" s="124" t="e">
        <f t="shared" si="200"/>
        <v>#DIV/0!</v>
      </c>
      <c r="DU37" s="124" t="e">
        <f t="shared" si="200"/>
        <v>#DIV/0!</v>
      </c>
      <c r="DV37" s="124" t="e">
        <f t="shared" si="200"/>
        <v>#DIV/0!</v>
      </c>
      <c r="DW37" s="124" t="e">
        <f t="shared" si="200"/>
        <v>#DIV/0!</v>
      </c>
      <c r="DX37" s="124" t="e">
        <f t="shared" si="200"/>
        <v>#DIV/0!</v>
      </c>
      <c r="DY37" s="124" t="e">
        <f t="shared" si="200"/>
        <v>#DIV/0!</v>
      </c>
      <c r="DZ37" s="124" t="e">
        <f t="shared" ref="DZ37:GA37" si="201">DZ31-DZ34</f>
        <v>#DIV/0!</v>
      </c>
      <c r="EA37" s="124" t="e">
        <f t="shared" si="201"/>
        <v>#DIV/0!</v>
      </c>
      <c r="EB37" s="124" t="e">
        <f t="shared" si="201"/>
        <v>#DIV/0!</v>
      </c>
      <c r="EC37" s="124" t="e">
        <f t="shared" si="201"/>
        <v>#DIV/0!</v>
      </c>
      <c r="ED37" s="124" t="e">
        <f t="shared" si="201"/>
        <v>#DIV/0!</v>
      </c>
      <c r="EE37" s="124" t="e">
        <f t="shared" si="201"/>
        <v>#DIV/0!</v>
      </c>
      <c r="EF37" s="124" t="e">
        <f t="shared" si="201"/>
        <v>#DIV/0!</v>
      </c>
      <c r="EG37" s="124" t="e">
        <f t="shared" si="201"/>
        <v>#DIV/0!</v>
      </c>
      <c r="EH37" s="124" t="e">
        <f t="shared" si="201"/>
        <v>#DIV/0!</v>
      </c>
      <c r="EI37" s="124" t="e">
        <f t="shared" si="201"/>
        <v>#DIV/0!</v>
      </c>
      <c r="EJ37" s="124" t="e">
        <f t="shared" si="201"/>
        <v>#DIV/0!</v>
      </c>
      <c r="EK37" s="124" t="e">
        <f t="shared" si="201"/>
        <v>#DIV/0!</v>
      </c>
      <c r="EL37" s="124" t="e">
        <f t="shared" si="201"/>
        <v>#DIV/0!</v>
      </c>
      <c r="EM37" s="124" t="e">
        <f t="shared" si="201"/>
        <v>#DIV/0!</v>
      </c>
      <c r="EN37" s="124" t="e">
        <f t="shared" si="201"/>
        <v>#DIV/0!</v>
      </c>
      <c r="EO37" s="124" t="e">
        <f t="shared" si="201"/>
        <v>#DIV/0!</v>
      </c>
      <c r="EP37" s="124" t="e">
        <f t="shared" si="201"/>
        <v>#DIV/0!</v>
      </c>
      <c r="EQ37" s="124" t="e">
        <f t="shared" si="201"/>
        <v>#DIV/0!</v>
      </c>
      <c r="ER37" s="124" t="e">
        <f t="shared" si="201"/>
        <v>#DIV/0!</v>
      </c>
      <c r="ES37" s="124" t="e">
        <f t="shared" si="201"/>
        <v>#DIV/0!</v>
      </c>
      <c r="ET37" s="124" t="e">
        <f t="shared" si="201"/>
        <v>#DIV/0!</v>
      </c>
      <c r="EU37" s="124" t="e">
        <f t="shared" si="201"/>
        <v>#DIV/0!</v>
      </c>
      <c r="EV37" s="124" t="e">
        <f t="shared" si="201"/>
        <v>#DIV/0!</v>
      </c>
      <c r="EW37" s="124" t="e">
        <f t="shared" si="201"/>
        <v>#DIV/0!</v>
      </c>
      <c r="EX37" s="124" t="e">
        <f t="shared" si="201"/>
        <v>#DIV/0!</v>
      </c>
      <c r="EY37" s="124" t="e">
        <f t="shared" si="201"/>
        <v>#DIV/0!</v>
      </c>
      <c r="EZ37" s="124" t="e">
        <f t="shared" si="201"/>
        <v>#DIV/0!</v>
      </c>
      <c r="FA37" s="124" t="e">
        <f t="shared" si="201"/>
        <v>#DIV/0!</v>
      </c>
      <c r="FB37" s="124" t="e">
        <f t="shared" si="201"/>
        <v>#DIV/0!</v>
      </c>
      <c r="FC37" s="124" t="e">
        <f t="shared" si="201"/>
        <v>#DIV/0!</v>
      </c>
      <c r="FD37" s="124" t="e">
        <f t="shared" si="201"/>
        <v>#DIV/0!</v>
      </c>
      <c r="FE37" s="124" t="e">
        <f t="shared" si="201"/>
        <v>#DIV/0!</v>
      </c>
      <c r="FF37" s="124" t="e">
        <f t="shared" si="201"/>
        <v>#DIV/0!</v>
      </c>
      <c r="FG37" s="124" t="e">
        <f t="shared" si="201"/>
        <v>#DIV/0!</v>
      </c>
      <c r="FH37" s="124" t="e">
        <f t="shared" si="201"/>
        <v>#DIV/0!</v>
      </c>
      <c r="FI37" s="124" t="e">
        <f t="shared" si="201"/>
        <v>#DIV/0!</v>
      </c>
      <c r="FJ37" s="124" t="e">
        <f t="shared" si="201"/>
        <v>#DIV/0!</v>
      </c>
      <c r="FK37" s="124" t="e">
        <f t="shared" si="201"/>
        <v>#DIV/0!</v>
      </c>
      <c r="FL37" s="124" t="e">
        <f t="shared" si="201"/>
        <v>#DIV/0!</v>
      </c>
      <c r="FM37" s="124" t="e">
        <f t="shared" si="201"/>
        <v>#DIV/0!</v>
      </c>
      <c r="FN37" s="124" t="e">
        <f t="shared" si="201"/>
        <v>#DIV/0!</v>
      </c>
      <c r="FO37" s="124" t="e">
        <f t="shared" si="201"/>
        <v>#DIV/0!</v>
      </c>
      <c r="FP37" s="124" t="e">
        <f t="shared" si="201"/>
        <v>#DIV/0!</v>
      </c>
      <c r="FQ37" s="124" t="e">
        <f t="shared" si="201"/>
        <v>#DIV/0!</v>
      </c>
      <c r="FR37" s="124" t="e">
        <f t="shared" si="201"/>
        <v>#DIV/0!</v>
      </c>
      <c r="FS37" s="124" t="e">
        <f t="shared" si="201"/>
        <v>#DIV/0!</v>
      </c>
      <c r="FT37" s="124" t="e">
        <f t="shared" si="201"/>
        <v>#DIV/0!</v>
      </c>
      <c r="FU37" s="124" t="e">
        <f t="shared" si="201"/>
        <v>#DIV/0!</v>
      </c>
      <c r="FV37" s="124" t="e">
        <f t="shared" si="201"/>
        <v>#DIV/0!</v>
      </c>
      <c r="FW37" s="124" t="e">
        <f t="shared" si="201"/>
        <v>#DIV/0!</v>
      </c>
      <c r="FX37" s="124" t="e">
        <f t="shared" si="201"/>
        <v>#DIV/0!</v>
      </c>
      <c r="FY37" s="124" t="e">
        <f t="shared" si="201"/>
        <v>#DIV/0!</v>
      </c>
      <c r="FZ37" s="124" t="e">
        <f t="shared" si="201"/>
        <v>#DIV/0!</v>
      </c>
      <c r="GA37" s="513" t="e">
        <f t="shared" si="201"/>
        <v>#DIV/0!</v>
      </c>
      <c r="GB37" s="513">
        <f t="shared" ref="GB37:IM37" si="202">GB31-GB34</f>
        <v>0</v>
      </c>
      <c r="GC37" s="513">
        <f t="shared" si="202"/>
        <v>0</v>
      </c>
      <c r="GD37" s="513">
        <f t="shared" si="202"/>
        <v>0</v>
      </c>
      <c r="GE37" s="513">
        <f t="shared" si="202"/>
        <v>0</v>
      </c>
      <c r="GF37" s="513">
        <f t="shared" si="202"/>
        <v>0</v>
      </c>
      <c r="GG37" s="513">
        <f t="shared" si="202"/>
        <v>0</v>
      </c>
      <c r="GH37" s="513">
        <f t="shared" si="202"/>
        <v>0</v>
      </c>
      <c r="GI37" s="513">
        <f t="shared" si="202"/>
        <v>0</v>
      </c>
      <c r="GJ37" s="513">
        <f t="shared" si="202"/>
        <v>0</v>
      </c>
      <c r="GK37" s="513">
        <f t="shared" si="202"/>
        <v>0</v>
      </c>
      <c r="GL37" s="513">
        <f t="shared" si="202"/>
        <v>0</v>
      </c>
      <c r="GM37" s="513">
        <f t="shared" si="202"/>
        <v>0</v>
      </c>
      <c r="GN37" s="513">
        <f t="shared" si="202"/>
        <v>0</v>
      </c>
      <c r="GO37" s="513">
        <f t="shared" si="202"/>
        <v>0</v>
      </c>
      <c r="GP37" s="513">
        <f t="shared" si="202"/>
        <v>0</v>
      </c>
      <c r="GQ37" s="513">
        <f t="shared" si="202"/>
        <v>0</v>
      </c>
      <c r="GR37" s="513">
        <f t="shared" si="202"/>
        <v>0</v>
      </c>
      <c r="GS37" s="513">
        <f t="shared" si="202"/>
        <v>0</v>
      </c>
      <c r="GT37" s="513">
        <f t="shared" si="202"/>
        <v>0</v>
      </c>
      <c r="GU37" s="513">
        <f t="shared" si="202"/>
        <v>0</v>
      </c>
      <c r="GV37" s="513">
        <f t="shared" si="202"/>
        <v>0</v>
      </c>
      <c r="GW37" s="513">
        <f t="shared" si="202"/>
        <v>0</v>
      </c>
      <c r="GX37" s="513">
        <f t="shared" si="202"/>
        <v>0</v>
      </c>
      <c r="GY37" s="513">
        <f t="shared" si="202"/>
        <v>0</v>
      </c>
      <c r="GZ37" s="513">
        <f t="shared" si="202"/>
        <v>0</v>
      </c>
      <c r="HA37" s="513">
        <f t="shared" si="202"/>
        <v>0</v>
      </c>
      <c r="HB37" s="513">
        <f t="shared" si="202"/>
        <v>0</v>
      </c>
      <c r="HC37" s="513">
        <f t="shared" si="202"/>
        <v>0</v>
      </c>
      <c r="HD37" s="513">
        <f t="shared" si="202"/>
        <v>0</v>
      </c>
      <c r="HE37" s="513">
        <f t="shared" si="202"/>
        <v>0</v>
      </c>
      <c r="HF37" s="513">
        <f t="shared" si="202"/>
        <v>0</v>
      </c>
      <c r="HG37" s="513">
        <f t="shared" si="202"/>
        <v>0</v>
      </c>
      <c r="HH37" s="513">
        <f t="shared" si="202"/>
        <v>0</v>
      </c>
      <c r="HI37" s="513">
        <f t="shared" si="202"/>
        <v>0</v>
      </c>
      <c r="HJ37" s="513">
        <f t="shared" si="202"/>
        <v>0</v>
      </c>
      <c r="HK37" s="513">
        <f t="shared" si="202"/>
        <v>0</v>
      </c>
      <c r="HL37" s="513">
        <f t="shared" si="202"/>
        <v>0</v>
      </c>
      <c r="HM37" s="513">
        <f t="shared" si="202"/>
        <v>0</v>
      </c>
      <c r="HN37" s="513">
        <f t="shared" si="202"/>
        <v>0</v>
      </c>
      <c r="HO37" s="513">
        <f t="shared" si="202"/>
        <v>0</v>
      </c>
      <c r="HP37" s="513">
        <f t="shared" si="202"/>
        <v>0</v>
      </c>
      <c r="HQ37" s="513">
        <f t="shared" si="202"/>
        <v>0</v>
      </c>
      <c r="HR37" s="513">
        <f t="shared" si="202"/>
        <v>0</v>
      </c>
      <c r="HS37" s="513">
        <f t="shared" si="202"/>
        <v>0</v>
      </c>
      <c r="HT37" s="513">
        <f t="shared" si="202"/>
        <v>0</v>
      </c>
      <c r="HU37" s="513">
        <f t="shared" si="202"/>
        <v>0</v>
      </c>
      <c r="HV37" s="513">
        <f t="shared" si="202"/>
        <v>0</v>
      </c>
      <c r="HW37" s="513">
        <f t="shared" si="202"/>
        <v>0</v>
      </c>
      <c r="HX37" s="513">
        <f t="shared" si="202"/>
        <v>0</v>
      </c>
      <c r="HY37" s="513">
        <f t="shared" si="202"/>
        <v>0</v>
      </c>
      <c r="HZ37" s="513">
        <f t="shared" si="202"/>
        <v>0</v>
      </c>
      <c r="IA37" s="513">
        <f t="shared" si="202"/>
        <v>0</v>
      </c>
      <c r="IB37" s="513">
        <f t="shared" si="202"/>
        <v>0</v>
      </c>
      <c r="IC37" s="513">
        <f t="shared" si="202"/>
        <v>0</v>
      </c>
      <c r="ID37" s="513">
        <f t="shared" si="202"/>
        <v>0</v>
      </c>
      <c r="IE37" s="513">
        <f t="shared" si="202"/>
        <v>0</v>
      </c>
      <c r="IF37" s="513">
        <f t="shared" si="202"/>
        <v>0</v>
      </c>
      <c r="IG37" s="513">
        <f t="shared" si="202"/>
        <v>0</v>
      </c>
      <c r="IH37" s="513">
        <f t="shared" si="202"/>
        <v>0</v>
      </c>
      <c r="II37" s="513">
        <f t="shared" si="202"/>
        <v>0</v>
      </c>
      <c r="IJ37" s="513">
        <f t="shared" si="202"/>
        <v>0</v>
      </c>
      <c r="IK37" s="513">
        <f t="shared" si="202"/>
        <v>0</v>
      </c>
      <c r="IL37" s="513">
        <f t="shared" si="202"/>
        <v>0</v>
      </c>
      <c r="IM37" s="513">
        <f t="shared" si="202"/>
        <v>0</v>
      </c>
      <c r="IN37" s="513">
        <f t="shared" ref="IN37:KY37" si="203">IN31-IN34</f>
        <v>0</v>
      </c>
      <c r="IO37" s="513">
        <f t="shared" si="203"/>
        <v>0</v>
      </c>
      <c r="IP37" s="513">
        <f t="shared" si="203"/>
        <v>0</v>
      </c>
      <c r="IQ37" s="513">
        <f t="shared" si="203"/>
        <v>0</v>
      </c>
      <c r="IR37" s="513">
        <f t="shared" si="203"/>
        <v>0</v>
      </c>
      <c r="IS37" s="513">
        <f t="shared" si="203"/>
        <v>0</v>
      </c>
      <c r="IT37" s="513">
        <f t="shared" si="203"/>
        <v>0</v>
      </c>
      <c r="IU37" s="513">
        <f t="shared" si="203"/>
        <v>0</v>
      </c>
      <c r="IV37" s="513">
        <f t="shared" si="203"/>
        <v>0</v>
      </c>
      <c r="IW37" s="513">
        <f t="shared" si="203"/>
        <v>0</v>
      </c>
      <c r="IX37" s="513">
        <f t="shared" si="203"/>
        <v>0</v>
      </c>
      <c r="IY37" s="513">
        <f t="shared" si="203"/>
        <v>0</v>
      </c>
      <c r="IZ37" s="513">
        <f t="shared" si="203"/>
        <v>0</v>
      </c>
      <c r="JA37" s="513">
        <f t="shared" si="203"/>
        <v>0</v>
      </c>
      <c r="JB37" s="513">
        <f t="shared" si="203"/>
        <v>0</v>
      </c>
      <c r="JC37" s="513">
        <f t="shared" si="203"/>
        <v>0</v>
      </c>
      <c r="JD37" s="513">
        <f t="shared" si="203"/>
        <v>0</v>
      </c>
      <c r="JE37" s="513">
        <f t="shared" si="203"/>
        <v>0</v>
      </c>
      <c r="JF37" s="513">
        <f t="shared" si="203"/>
        <v>0</v>
      </c>
      <c r="JG37" s="513">
        <f t="shared" si="203"/>
        <v>0</v>
      </c>
      <c r="JH37" s="513">
        <f t="shared" si="203"/>
        <v>0</v>
      </c>
      <c r="JI37" s="513">
        <f t="shared" si="203"/>
        <v>0</v>
      </c>
      <c r="JJ37" s="513">
        <f t="shared" si="203"/>
        <v>0</v>
      </c>
      <c r="JK37" s="513">
        <f t="shared" si="203"/>
        <v>0</v>
      </c>
      <c r="JL37" s="513">
        <f t="shared" si="203"/>
        <v>0</v>
      </c>
      <c r="JM37" s="513">
        <f t="shared" si="203"/>
        <v>0</v>
      </c>
      <c r="JN37" s="513">
        <f t="shared" si="203"/>
        <v>0</v>
      </c>
      <c r="JO37" s="513">
        <f t="shared" si="203"/>
        <v>0</v>
      </c>
      <c r="JP37" s="513">
        <f t="shared" si="203"/>
        <v>0</v>
      </c>
      <c r="JQ37" s="513">
        <f t="shared" si="203"/>
        <v>0</v>
      </c>
      <c r="JR37" s="513">
        <f t="shared" si="203"/>
        <v>0</v>
      </c>
      <c r="JS37" s="513">
        <f t="shared" si="203"/>
        <v>0</v>
      </c>
      <c r="JT37" s="513">
        <f t="shared" si="203"/>
        <v>0</v>
      </c>
      <c r="JU37" s="513">
        <f t="shared" si="203"/>
        <v>0</v>
      </c>
      <c r="JV37" s="513">
        <f t="shared" si="203"/>
        <v>0</v>
      </c>
      <c r="JW37" s="513">
        <f t="shared" si="203"/>
        <v>0</v>
      </c>
      <c r="JX37" s="513">
        <f t="shared" si="203"/>
        <v>0</v>
      </c>
      <c r="JY37" s="513">
        <f t="shared" si="203"/>
        <v>0</v>
      </c>
      <c r="JZ37" s="513">
        <f t="shared" si="203"/>
        <v>0</v>
      </c>
      <c r="KA37" s="513">
        <f t="shared" si="203"/>
        <v>0</v>
      </c>
      <c r="KB37" s="513">
        <f t="shared" si="203"/>
        <v>0</v>
      </c>
      <c r="KC37" s="513">
        <f t="shared" si="203"/>
        <v>0</v>
      </c>
      <c r="KD37" s="513">
        <f t="shared" si="203"/>
        <v>0</v>
      </c>
      <c r="KE37" s="513">
        <f t="shared" si="203"/>
        <v>0</v>
      </c>
      <c r="KF37" s="513">
        <f t="shared" si="203"/>
        <v>0</v>
      </c>
      <c r="KG37" s="513">
        <f t="shared" si="203"/>
        <v>0</v>
      </c>
      <c r="KH37" s="513">
        <f t="shared" si="203"/>
        <v>0</v>
      </c>
      <c r="KI37" s="513">
        <f t="shared" si="203"/>
        <v>0</v>
      </c>
      <c r="KJ37" s="513">
        <f t="shared" si="203"/>
        <v>0</v>
      </c>
      <c r="KK37" s="513">
        <f t="shared" si="203"/>
        <v>0</v>
      </c>
      <c r="KL37" s="513">
        <f t="shared" si="203"/>
        <v>0</v>
      </c>
      <c r="KM37" s="513">
        <f t="shared" si="203"/>
        <v>0</v>
      </c>
      <c r="KN37" s="513">
        <f t="shared" si="203"/>
        <v>0</v>
      </c>
      <c r="KO37" s="513">
        <f t="shared" si="203"/>
        <v>0</v>
      </c>
      <c r="KP37" s="513">
        <f t="shared" si="203"/>
        <v>0</v>
      </c>
      <c r="KQ37" s="513">
        <f t="shared" si="203"/>
        <v>0</v>
      </c>
      <c r="KR37" s="513">
        <f t="shared" si="203"/>
        <v>0</v>
      </c>
      <c r="KS37" s="513">
        <f t="shared" si="203"/>
        <v>0</v>
      </c>
      <c r="KT37" s="513">
        <f t="shared" si="203"/>
        <v>0</v>
      </c>
      <c r="KU37" s="513">
        <f t="shared" si="203"/>
        <v>0</v>
      </c>
      <c r="KV37" s="513">
        <f t="shared" si="203"/>
        <v>0</v>
      </c>
      <c r="KW37" s="513">
        <f t="shared" si="203"/>
        <v>0</v>
      </c>
      <c r="KX37" s="513">
        <f t="shared" si="203"/>
        <v>0</v>
      </c>
      <c r="KY37" s="513">
        <f t="shared" si="203"/>
        <v>0</v>
      </c>
      <c r="KZ37" s="513">
        <f t="shared" ref="KZ37:MP37" si="204">KZ31-KZ34</f>
        <v>0</v>
      </c>
      <c r="LA37" s="513">
        <f t="shared" si="204"/>
        <v>0</v>
      </c>
      <c r="LB37" s="513">
        <f t="shared" si="204"/>
        <v>0</v>
      </c>
      <c r="LC37" s="513">
        <f t="shared" si="204"/>
        <v>0</v>
      </c>
      <c r="LD37" s="513">
        <f t="shared" si="204"/>
        <v>0</v>
      </c>
      <c r="LE37" s="513">
        <f t="shared" si="204"/>
        <v>0</v>
      </c>
      <c r="LF37" s="513">
        <f t="shared" si="204"/>
        <v>0</v>
      </c>
      <c r="LG37" s="513">
        <f t="shared" si="204"/>
        <v>0</v>
      </c>
      <c r="LH37" s="513">
        <f t="shared" si="204"/>
        <v>0</v>
      </c>
      <c r="LI37" s="513">
        <f t="shared" si="204"/>
        <v>0</v>
      </c>
      <c r="LJ37" s="513">
        <f t="shared" si="204"/>
        <v>0</v>
      </c>
      <c r="LK37" s="513">
        <f t="shared" si="204"/>
        <v>0</v>
      </c>
      <c r="LL37" s="513">
        <f t="shared" si="204"/>
        <v>0</v>
      </c>
      <c r="LM37" s="513">
        <f t="shared" si="204"/>
        <v>0</v>
      </c>
      <c r="LN37" s="513">
        <f t="shared" si="204"/>
        <v>0</v>
      </c>
      <c r="LO37" s="513">
        <f t="shared" si="204"/>
        <v>0</v>
      </c>
      <c r="LP37" s="513">
        <f t="shared" si="204"/>
        <v>0</v>
      </c>
      <c r="LQ37" s="513">
        <f t="shared" si="204"/>
        <v>0</v>
      </c>
      <c r="LR37" s="513">
        <f t="shared" si="204"/>
        <v>0</v>
      </c>
      <c r="LS37" s="513">
        <f t="shared" si="204"/>
        <v>0</v>
      </c>
      <c r="LT37" s="513">
        <f t="shared" si="204"/>
        <v>0</v>
      </c>
      <c r="LU37" s="513">
        <f t="shared" si="204"/>
        <v>0</v>
      </c>
      <c r="LV37" s="513">
        <f t="shared" si="204"/>
        <v>0</v>
      </c>
      <c r="LW37" s="513">
        <f t="shared" si="204"/>
        <v>0</v>
      </c>
      <c r="LX37" s="513">
        <f t="shared" si="204"/>
        <v>0</v>
      </c>
      <c r="LY37" s="513">
        <f t="shared" si="204"/>
        <v>0</v>
      </c>
      <c r="LZ37" s="513">
        <f t="shared" si="204"/>
        <v>0</v>
      </c>
      <c r="MA37" s="513">
        <f t="shared" si="204"/>
        <v>0</v>
      </c>
      <c r="MB37" s="513">
        <f t="shared" si="204"/>
        <v>0</v>
      </c>
      <c r="MC37" s="513">
        <f t="shared" si="204"/>
        <v>0</v>
      </c>
      <c r="MD37" s="513">
        <f t="shared" si="204"/>
        <v>0</v>
      </c>
      <c r="ME37" s="513">
        <f t="shared" si="204"/>
        <v>0</v>
      </c>
      <c r="MF37" s="513">
        <f t="shared" si="204"/>
        <v>0</v>
      </c>
      <c r="MG37" s="513">
        <f t="shared" si="204"/>
        <v>0</v>
      </c>
      <c r="MH37" s="513">
        <f t="shared" si="204"/>
        <v>0</v>
      </c>
      <c r="MI37" s="513">
        <f t="shared" si="204"/>
        <v>0</v>
      </c>
      <c r="MJ37" s="513">
        <f t="shared" si="204"/>
        <v>0</v>
      </c>
      <c r="MK37" s="513">
        <f t="shared" si="204"/>
        <v>0</v>
      </c>
      <c r="ML37" s="513">
        <f t="shared" si="204"/>
        <v>0</v>
      </c>
      <c r="MM37" s="513">
        <f t="shared" si="204"/>
        <v>0</v>
      </c>
      <c r="MN37" s="513">
        <f t="shared" si="204"/>
        <v>0</v>
      </c>
      <c r="MO37" s="513">
        <f t="shared" si="204"/>
        <v>0</v>
      </c>
      <c r="MP37" s="513">
        <f t="shared" si="204"/>
        <v>0</v>
      </c>
    </row>
    <row r="38" spans="1:354" ht="13" thickBot="1">
      <c r="A38" s="1284" t="s">
        <v>586</v>
      </c>
      <c r="B38" s="1285"/>
      <c r="C38" s="125">
        <f>C31-$B$3-C34</f>
        <v>2.3470000000000084</v>
      </c>
      <c r="D38" s="125">
        <f>D31-$B$3-D34</f>
        <v>3.3920000000000101</v>
      </c>
      <c r="E38" s="125">
        <f t="shared" ref="E38:O38" si="205">E31-$B$3-E34</f>
        <v>0.49200000000000443</v>
      </c>
      <c r="F38" s="125">
        <f t="shared" si="205"/>
        <v>1.7070000000000078</v>
      </c>
      <c r="G38" s="125">
        <f t="shared" si="205"/>
        <v>-0.35799999999998988</v>
      </c>
      <c r="H38" s="125">
        <f t="shared" si="205"/>
        <v>1.007000000000005</v>
      </c>
      <c r="I38" s="125">
        <f t="shared" si="205"/>
        <v>-3.6880000000000024</v>
      </c>
      <c r="J38" s="125">
        <f t="shared" si="205"/>
        <v>2.7670000000000101</v>
      </c>
      <c r="K38" s="125">
        <f t="shared" si="205"/>
        <v>-4.4180000000000064</v>
      </c>
      <c r="L38" s="125">
        <f t="shared" si="205"/>
        <v>-1.5979999999999848</v>
      </c>
      <c r="M38" s="125" t="e">
        <f t="shared" si="205"/>
        <v>#DIV/0!</v>
      </c>
      <c r="N38" s="125" t="e">
        <f t="shared" si="205"/>
        <v>#DIV/0!</v>
      </c>
      <c r="O38" s="125" t="e">
        <f t="shared" si="205"/>
        <v>#DIV/0!</v>
      </c>
      <c r="P38" s="125" t="e">
        <f t="shared" ref="P38:CA38" si="206">P31-$B$3-P34</f>
        <v>#DIV/0!</v>
      </c>
      <c r="Q38" s="125" t="e">
        <f t="shared" si="206"/>
        <v>#DIV/0!</v>
      </c>
      <c r="R38" s="125" t="e">
        <f t="shared" si="206"/>
        <v>#DIV/0!</v>
      </c>
      <c r="S38" s="125" t="e">
        <f t="shared" si="206"/>
        <v>#DIV/0!</v>
      </c>
      <c r="T38" s="125" t="e">
        <f t="shared" si="206"/>
        <v>#DIV/0!</v>
      </c>
      <c r="U38" s="125" t="e">
        <f t="shared" si="206"/>
        <v>#DIV/0!</v>
      </c>
      <c r="V38" s="125" t="e">
        <f t="shared" si="206"/>
        <v>#DIV/0!</v>
      </c>
      <c r="W38" s="125" t="e">
        <f t="shared" si="206"/>
        <v>#DIV/0!</v>
      </c>
      <c r="X38" s="125" t="e">
        <f t="shared" si="206"/>
        <v>#DIV/0!</v>
      </c>
      <c r="Y38" s="125" t="e">
        <f t="shared" si="206"/>
        <v>#DIV/0!</v>
      </c>
      <c r="Z38" s="125" t="e">
        <f t="shared" si="206"/>
        <v>#DIV/0!</v>
      </c>
      <c r="AA38" s="125" t="e">
        <f t="shared" si="206"/>
        <v>#DIV/0!</v>
      </c>
      <c r="AB38" s="125" t="e">
        <f t="shared" si="206"/>
        <v>#DIV/0!</v>
      </c>
      <c r="AC38" s="125" t="e">
        <f t="shared" si="206"/>
        <v>#DIV/0!</v>
      </c>
      <c r="AD38" s="125" t="e">
        <f t="shared" si="206"/>
        <v>#DIV/0!</v>
      </c>
      <c r="AE38" s="125" t="e">
        <f t="shared" si="206"/>
        <v>#DIV/0!</v>
      </c>
      <c r="AF38" s="125" t="e">
        <f t="shared" si="206"/>
        <v>#DIV/0!</v>
      </c>
      <c r="AG38" s="125" t="e">
        <f t="shared" si="206"/>
        <v>#DIV/0!</v>
      </c>
      <c r="AH38" s="125" t="e">
        <f t="shared" si="206"/>
        <v>#DIV/0!</v>
      </c>
      <c r="AI38" s="125" t="e">
        <f t="shared" si="206"/>
        <v>#DIV/0!</v>
      </c>
      <c r="AJ38" s="125" t="e">
        <f t="shared" si="206"/>
        <v>#DIV/0!</v>
      </c>
      <c r="AK38" s="125" t="e">
        <f t="shared" si="206"/>
        <v>#DIV/0!</v>
      </c>
      <c r="AL38" s="125" t="e">
        <f t="shared" si="206"/>
        <v>#DIV/0!</v>
      </c>
      <c r="AM38" s="125" t="e">
        <f t="shared" si="206"/>
        <v>#DIV/0!</v>
      </c>
      <c r="AN38" s="125" t="e">
        <f t="shared" si="206"/>
        <v>#DIV/0!</v>
      </c>
      <c r="AO38" s="125" t="e">
        <f t="shared" si="206"/>
        <v>#DIV/0!</v>
      </c>
      <c r="AP38" s="125" t="e">
        <f t="shared" si="206"/>
        <v>#DIV/0!</v>
      </c>
      <c r="AQ38" s="125" t="e">
        <f t="shared" si="206"/>
        <v>#DIV/0!</v>
      </c>
      <c r="AR38" s="125" t="e">
        <f t="shared" si="206"/>
        <v>#DIV/0!</v>
      </c>
      <c r="AS38" s="125" t="e">
        <f t="shared" si="206"/>
        <v>#DIV/0!</v>
      </c>
      <c r="AT38" s="125" t="e">
        <f t="shared" si="206"/>
        <v>#DIV/0!</v>
      </c>
      <c r="AU38" s="125" t="e">
        <f t="shared" si="206"/>
        <v>#DIV/0!</v>
      </c>
      <c r="AV38" s="125" t="e">
        <f t="shared" si="206"/>
        <v>#DIV/0!</v>
      </c>
      <c r="AW38" s="125" t="e">
        <f t="shared" si="206"/>
        <v>#DIV/0!</v>
      </c>
      <c r="AX38" s="125" t="e">
        <f t="shared" si="206"/>
        <v>#DIV/0!</v>
      </c>
      <c r="AY38" s="125" t="e">
        <f t="shared" si="206"/>
        <v>#DIV/0!</v>
      </c>
      <c r="AZ38" s="125" t="e">
        <f t="shared" si="206"/>
        <v>#DIV/0!</v>
      </c>
      <c r="BA38" s="125" t="e">
        <f t="shared" si="206"/>
        <v>#DIV/0!</v>
      </c>
      <c r="BB38" s="125" t="e">
        <f t="shared" si="206"/>
        <v>#DIV/0!</v>
      </c>
      <c r="BC38" s="125" t="e">
        <f t="shared" si="206"/>
        <v>#DIV/0!</v>
      </c>
      <c r="BD38" s="125" t="e">
        <f t="shared" si="206"/>
        <v>#DIV/0!</v>
      </c>
      <c r="BE38" s="125" t="e">
        <f t="shared" si="206"/>
        <v>#DIV/0!</v>
      </c>
      <c r="BF38" s="125" t="e">
        <f t="shared" si="206"/>
        <v>#DIV/0!</v>
      </c>
      <c r="BG38" s="125" t="e">
        <f t="shared" si="206"/>
        <v>#DIV/0!</v>
      </c>
      <c r="BH38" s="125" t="e">
        <f t="shared" si="206"/>
        <v>#DIV/0!</v>
      </c>
      <c r="BI38" s="125" t="e">
        <f t="shared" si="206"/>
        <v>#DIV/0!</v>
      </c>
      <c r="BJ38" s="125" t="e">
        <f t="shared" si="206"/>
        <v>#DIV/0!</v>
      </c>
      <c r="BK38" s="125" t="e">
        <f t="shared" si="206"/>
        <v>#DIV/0!</v>
      </c>
      <c r="BL38" s="125" t="e">
        <f t="shared" si="206"/>
        <v>#DIV/0!</v>
      </c>
      <c r="BM38" s="125" t="e">
        <f t="shared" si="206"/>
        <v>#DIV/0!</v>
      </c>
      <c r="BN38" s="125" t="e">
        <f t="shared" si="206"/>
        <v>#DIV/0!</v>
      </c>
      <c r="BO38" s="125" t="e">
        <f t="shared" si="206"/>
        <v>#DIV/0!</v>
      </c>
      <c r="BP38" s="125" t="e">
        <f t="shared" si="206"/>
        <v>#DIV/0!</v>
      </c>
      <c r="BQ38" s="125" t="e">
        <f t="shared" si="206"/>
        <v>#DIV/0!</v>
      </c>
      <c r="BR38" s="125" t="e">
        <f t="shared" si="206"/>
        <v>#DIV/0!</v>
      </c>
      <c r="BS38" s="125" t="e">
        <f t="shared" si="206"/>
        <v>#DIV/0!</v>
      </c>
      <c r="BT38" s="125" t="e">
        <f t="shared" si="206"/>
        <v>#DIV/0!</v>
      </c>
      <c r="BU38" s="125" t="e">
        <f t="shared" si="206"/>
        <v>#DIV/0!</v>
      </c>
      <c r="BV38" s="125" t="e">
        <f t="shared" si="206"/>
        <v>#DIV/0!</v>
      </c>
      <c r="BW38" s="125" t="e">
        <f t="shared" si="206"/>
        <v>#DIV/0!</v>
      </c>
      <c r="BX38" s="125" t="e">
        <f t="shared" si="206"/>
        <v>#DIV/0!</v>
      </c>
      <c r="BY38" s="125" t="e">
        <f t="shared" si="206"/>
        <v>#DIV/0!</v>
      </c>
      <c r="BZ38" s="125" t="e">
        <f t="shared" si="206"/>
        <v>#DIV/0!</v>
      </c>
      <c r="CA38" s="125" t="e">
        <f t="shared" si="206"/>
        <v>#DIV/0!</v>
      </c>
      <c r="CB38" s="125" t="e">
        <f t="shared" ref="CB38:DY38" si="207">CB31-$B$3-CB34</f>
        <v>#DIV/0!</v>
      </c>
      <c r="CC38" s="125" t="e">
        <f t="shared" si="207"/>
        <v>#DIV/0!</v>
      </c>
      <c r="CD38" s="125" t="e">
        <f t="shared" si="207"/>
        <v>#DIV/0!</v>
      </c>
      <c r="CE38" s="125" t="e">
        <f t="shared" si="207"/>
        <v>#DIV/0!</v>
      </c>
      <c r="CF38" s="125" t="e">
        <f t="shared" si="207"/>
        <v>#DIV/0!</v>
      </c>
      <c r="CG38" s="125" t="e">
        <f t="shared" si="207"/>
        <v>#DIV/0!</v>
      </c>
      <c r="CH38" s="125" t="e">
        <f t="shared" si="207"/>
        <v>#DIV/0!</v>
      </c>
      <c r="CI38" s="125" t="e">
        <f t="shared" si="207"/>
        <v>#DIV/0!</v>
      </c>
      <c r="CJ38" s="125" t="e">
        <f t="shared" si="207"/>
        <v>#DIV/0!</v>
      </c>
      <c r="CK38" s="125" t="e">
        <f t="shared" si="207"/>
        <v>#DIV/0!</v>
      </c>
      <c r="CL38" s="125" t="e">
        <f t="shared" si="207"/>
        <v>#DIV/0!</v>
      </c>
      <c r="CM38" s="125" t="e">
        <f t="shared" si="207"/>
        <v>#DIV/0!</v>
      </c>
      <c r="CN38" s="125" t="e">
        <f t="shared" si="207"/>
        <v>#DIV/0!</v>
      </c>
      <c r="CO38" s="125" t="e">
        <f t="shared" si="207"/>
        <v>#DIV/0!</v>
      </c>
      <c r="CP38" s="125" t="e">
        <f t="shared" si="207"/>
        <v>#DIV/0!</v>
      </c>
      <c r="CQ38" s="125" t="e">
        <f t="shared" si="207"/>
        <v>#DIV/0!</v>
      </c>
      <c r="CR38" s="125" t="e">
        <f t="shared" si="207"/>
        <v>#DIV/0!</v>
      </c>
      <c r="CS38" s="125" t="e">
        <f t="shared" si="207"/>
        <v>#DIV/0!</v>
      </c>
      <c r="CT38" s="125" t="e">
        <f t="shared" si="207"/>
        <v>#DIV/0!</v>
      </c>
      <c r="CU38" s="125" t="e">
        <f t="shared" si="207"/>
        <v>#DIV/0!</v>
      </c>
      <c r="CV38" s="125" t="e">
        <f t="shared" si="207"/>
        <v>#DIV/0!</v>
      </c>
      <c r="CW38" s="125" t="e">
        <f t="shared" si="207"/>
        <v>#DIV/0!</v>
      </c>
      <c r="CX38" s="125" t="e">
        <f t="shared" si="207"/>
        <v>#DIV/0!</v>
      </c>
      <c r="CY38" s="125" t="e">
        <f t="shared" si="207"/>
        <v>#DIV/0!</v>
      </c>
      <c r="CZ38" s="125" t="e">
        <f t="shared" si="207"/>
        <v>#DIV/0!</v>
      </c>
      <c r="DA38" s="125" t="e">
        <f t="shared" si="207"/>
        <v>#DIV/0!</v>
      </c>
      <c r="DB38" s="125" t="e">
        <f t="shared" si="207"/>
        <v>#DIV/0!</v>
      </c>
      <c r="DC38" s="125" t="e">
        <f t="shared" si="207"/>
        <v>#DIV/0!</v>
      </c>
      <c r="DD38" s="125" t="e">
        <f t="shared" si="207"/>
        <v>#DIV/0!</v>
      </c>
      <c r="DE38" s="125" t="e">
        <f t="shared" si="207"/>
        <v>#DIV/0!</v>
      </c>
      <c r="DF38" s="125" t="e">
        <f t="shared" si="207"/>
        <v>#DIV/0!</v>
      </c>
      <c r="DG38" s="125" t="e">
        <f t="shared" si="207"/>
        <v>#DIV/0!</v>
      </c>
      <c r="DH38" s="125" t="e">
        <f t="shared" si="207"/>
        <v>#DIV/0!</v>
      </c>
      <c r="DI38" s="125" t="e">
        <f t="shared" si="207"/>
        <v>#DIV/0!</v>
      </c>
      <c r="DJ38" s="125" t="e">
        <f t="shared" si="207"/>
        <v>#DIV/0!</v>
      </c>
      <c r="DK38" s="125" t="e">
        <f t="shared" si="207"/>
        <v>#DIV/0!</v>
      </c>
      <c r="DL38" s="125" t="e">
        <f t="shared" si="207"/>
        <v>#DIV/0!</v>
      </c>
      <c r="DM38" s="125" t="e">
        <f t="shared" si="207"/>
        <v>#DIV/0!</v>
      </c>
      <c r="DN38" s="125" t="e">
        <f t="shared" si="207"/>
        <v>#DIV/0!</v>
      </c>
      <c r="DO38" s="125" t="e">
        <f t="shared" si="207"/>
        <v>#DIV/0!</v>
      </c>
      <c r="DP38" s="125" t="e">
        <f t="shared" si="207"/>
        <v>#DIV/0!</v>
      </c>
      <c r="DQ38" s="125" t="e">
        <f t="shared" si="207"/>
        <v>#DIV/0!</v>
      </c>
      <c r="DR38" s="125" t="e">
        <f t="shared" si="207"/>
        <v>#DIV/0!</v>
      </c>
      <c r="DS38" s="125" t="e">
        <f t="shared" si="207"/>
        <v>#DIV/0!</v>
      </c>
      <c r="DT38" s="125" t="e">
        <f t="shared" si="207"/>
        <v>#DIV/0!</v>
      </c>
      <c r="DU38" s="125" t="e">
        <f t="shared" si="207"/>
        <v>#DIV/0!</v>
      </c>
      <c r="DV38" s="125" t="e">
        <f t="shared" si="207"/>
        <v>#DIV/0!</v>
      </c>
      <c r="DW38" s="125" t="e">
        <f t="shared" si="207"/>
        <v>#DIV/0!</v>
      </c>
      <c r="DX38" s="125" t="e">
        <f t="shared" si="207"/>
        <v>#DIV/0!</v>
      </c>
      <c r="DY38" s="125" t="e">
        <f t="shared" si="207"/>
        <v>#DIV/0!</v>
      </c>
      <c r="DZ38" s="125" t="e">
        <f t="shared" ref="DZ38:GA38" si="208">DZ31-$B$3-DZ34</f>
        <v>#DIV/0!</v>
      </c>
      <c r="EA38" s="125" t="e">
        <f t="shared" si="208"/>
        <v>#DIV/0!</v>
      </c>
      <c r="EB38" s="125" t="e">
        <f t="shared" si="208"/>
        <v>#DIV/0!</v>
      </c>
      <c r="EC38" s="125" t="e">
        <f t="shared" si="208"/>
        <v>#DIV/0!</v>
      </c>
      <c r="ED38" s="125" t="e">
        <f t="shared" si="208"/>
        <v>#DIV/0!</v>
      </c>
      <c r="EE38" s="125" t="e">
        <f t="shared" si="208"/>
        <v>#DIV/0!</v>
      </c>
      <c r="EF38" s="125" t="e">
        <f t="shared" si="208"/>
        <v>#DIV/0!</v>
      </c>
      <c r="EG38" s="125" t="e">
        <f t="shared" si="208"/>
        <v>#DIV/0!</v>
      </c>
      <c r="EH38" s="125" t="e">
        <f t="shared" si="208"/>
        <v>#DIV/0!</v>
      </c>
      <c r="EI38" s="125" t="e">
        <f t="shared" si="208"/>
        <v>#DIV/0!</v>
      </c>
      <c r="EJ38" s="125" t="e">
        <f t="shared" si="208"/>
        <v>#DIV/0!</v>
      </c>
      <c r="EK38" s="125" t="e">
        <f t="shared" si="208"/>
        <v>#DIV/0!</v>
      </c>
      <c r="EL38" s="125" t="e">
        <f t="shared" si="208"/>
        <v>#DIV/0!</v>
      </c>
      <c r="EM38" s="125" t="e">
        <f t="shared" si="208"/>
        <v>#DIV/0!</v>
      </c>
      <c r="EN38" s="125" t="e">
        <f t="shared" si="208"/>
        <v>#DIV/0!</v>
      </c>
      <c r="EO38" s="125" t="e">
        <f t="shared" si="208"/>
        <v>#DIV/0!</v>
      </c>
      <c r="EP38" s="125" t="e">
        <f t="shared" si="208"/>
        <v>#DIV/0!</v>
      </c>
      <c r="EQ38" s="125" t="e">
        <f t="shared" si="208"/>
        <v>#DIV/0!</v>
      </c>
      <c r="ER38" s="125" t="e">
        <f t="shared" si="208"/>
        <v>#DIV/0!</v>
      </c>
      <c r="ES38" s="125" t="e">
        <f t="shared" si="208"/>
        <v>#DIV/0!</v>
      </c>
      <c r="ET38" s="125" t="e">
        <f t="shared" si="208"/>
        <v>#DIV/0!</v>
      </c>
      <c r="EU38" s="125" t="e">
        <f t="shared" si="208"/>
        <v>#DIV/0!</v>
      </c>
      <c r="EV38" s="125" t="e">
        <f t="shared" si="208"/>
        <v>#DIV/0!</v>
      </c>
      <c r="EW38" s="125" t="e">
        <f t="shared" si="208"/>
        <v>#DIV/0!</v>
      </c>
      <c r="EX38" s="125" t="e">
        <f t="shared" si="208"/>
        <v>#DIV/0!</v>
      </c>
      <c r="EY38" s="125" t="e">
        <f t="shared" si="208"/>
        <v>#DIV/0!</v>
      </c>
      <c r="EZ38" s="125" t="e">
        <f t="shared" si="208"/>
        <v>#DIV/0!</v>
      </c>
      <c r="FA38" s="125" t="e">
        <f t="shared" si="208"/>
        <v>#DIV/0!</v>
      </c>
      <c r="FB38" s="125" t="e">
        <f t="shared" si="208"/>
        <v>#DIV/0!</v>
      </c>
      <c r="FC38" s="125" t="e">
        <f t="shared" si="208"/>
        <v>#DIV/0!</v>
      </c>
      <c r="FD38" s="125" t="e">
        <f t="shared" si="208"/>
        <v>#DIV/0!</v>
      </c>
      <c r="FE38" s="125" t="e">
        <f t="shared" si="208"/>
        <v>#DIV/0!</v>
      </c>
      <c r="FF38" s="125" t="e">
        <f t="shared" si="208"/>
        <v>#DIV/0!</v>
      </c>
      <c r="FG38" s="125" t="e">
        <f t="shared" si="208"/>
        <v>#DIV/0!</v>
      </c>
      <c r="FH38" s="125" t="e">
        <f t="shared" si="208"/>
        <v>#DIV/0!</v>
      </c>
      <c r="FI38" s="125" t="e">
        <f t="shared" si="208"/>
        <v>#DIV/0!</v>
      </c>
      <c r="FJ38" s="125" t="e">
        <f t="shared" si="208"/>
        <v>#DIV/0!</v>
      </c>
      <c r="FK38" s="125" t="e">
        <f t="shared" si="208"/>
        <v>#DIV/0!</v>
      </c>
      <c r="FL38" s="125" t="e">
        <f t="shared" si="208"/>
        <v>#DIV/0!</v>
      </c>
      <c r="FM38" s="125" t="e">
        <f t="shared" si="208"/>
        <v>#DIV/0!</v>
      </c>
      <c r="FN38" s="125" t="e">
        <f t="shared" si="208"/>
        <v>#DIV/0!</v>
      </c>
      <c r="FO38" s="125" t="e">
        <f t="shared" si="208"/>
        <v>#DIV/0!</v>
      </c>
      <c r="FP38" s="125" t="e">
        <f t="shared" si="208"/>
        <v>#DIV/0!</v>
      </c>
      <c r="FQ38" s="125" t="e">
        <f t="shared" si="208"/>
        <v>#DIV/0!</v>
      </c>
      <c r="FR38" s="125" t="e">
        <f t="shared" si="208"/>
        <v>#DIV/0!</v>
      </c>
      <c r="FS38" s="125" t="e">
        <f t="shared" si="208"/>
        <v>#DIV/0!</v>
      </c>
      <c r="FT38" s="125" t="e">
        <f t="shared" si="208"/>
        <v>#DIV/0!</v>
      </c>
      <c r="FU38" s="125" t="e">
        <f t="shared" si="208"/>
        <v>#DIV/0!</v>
      </c>
      <c r="FV38" s="125" t="e">
        <f t="shared" si="208"/>
        <v>#DIV/0!</v>
      </c>
      <c r="FW38" s="125" t="e">
        <f t="shared" si="208"/>
        <v>#DIV/0!</v>
      </c>
      <c r="FX38" s="125" t="e">
        <f t="shared" si="208"/>
        <v>#DIV/0!</v>
      </c>
      <c r="FY38" s="125" t="e">
        <f t="shared" si="208"/>
        <v>#DIV/0!</v>
      </c>
      <c r="FZ38" s="125" t="e">
        <f t="shared" si="208"/>
        <v>#DIV/0!</v>
      </c>
      <c r="GA38" s="514" t="e">
        <f t="shared" si="208"/>
        <v>#DIV/0!</v>
      </c>
      <c r="GB38" s="514">
        <f t="shared" ref="GB38:IM38" si="209">GB31-$B$3-GB34</f>
        <v>-0.02</v>
      </c>
      <c r="GC38" s="514">
        <f t="shared" si="209"/>
        <v>-0.02</v>
      </c>
      <c r="GD38" s="514">
        <f t="shared" si="209"/>
        <v>-0.02</v>
      </c>
      <c r="GE38" s="514">
        <f t="shared" si="209"/>
        <v>-0.02</v>
      </c>
      <c r="GF38" s="514">
        <f t="shared" si="209"/>
        <v>-0.02</v>
      </c>
      <c r="GG38" s="514">
        <f t="shared" si="209"/>
        <v>-0.02</v>
      </c>
      <c r="GH38" s="514">
        <f t="shared" si="209"/>
        <v>-0.02</v>
      </c>
      <c r="GI38" s="514">
        <f t="shared" si="209"/>
        <v>-0.02</v>
      </c>
      <c r="GJ38" s="514">
        <f t="shared" si="209"/>
        <v>-0.02</v>
      </c>
      <c r="GK38" s="514">
        <f t="shared" si="209"/>
        <v>-0.02</v>
      </c>
      <c r="GL38" s="514">
        <f t="shared" si="209"/>
        <v>-0.02</v>
      </c>
      <c r="GM38" s="514">
        <f t="shared" si="209"/>
        <v>-0.02</v>
      </c>
      <c r="GN38" s="514">
        <f t="shared" si="209"/>
        <v>-0.02</v>
      </c>
      <c r="GO38" s="514">
        <f t="shared" si="209"/>
        <v>-0.02</v>
      </c>
      <c r="GP38" s="514">
        <f t="shared" si="209"/>
        <v>-0.02</v>
      </c>
      <c r="GQ38" s="514">
        <f t="shared" si="209"/>
        <v>-0.02</v>
      </c>
      <c r="GR38" s="514">
        <f t="shared" si="209"/>
        <v>-0.02</v>
      </c>
      <c r="GS38" s="514">
        <f t="shared" si="209"/>
        <v>-0.02</v>
      </c>
      <c r="GT38" s="514">
        <f t="shared" si="209"/>
        <v>-0.02</v>
      </c>
      <c r="GU38" s="514">
        <f t="shared" si="209"/>
        <v>-0.02</v>
      </c>
      <c r="GV38" s="514">
        <f t="shared" si="209"/>
        <v>-0.02</v>
      </c>
      <c r="GW38" s="514">
        <f t="shared" si="209"/>
        <v>-0.02</v>
      </c>
      <c r="GX38" s="514">
        <f t="shared" si="209"/>
        <v>-0.02</v>
      </c>
      <c r="GY38" s="514">
        <f t="shared" si="209"/>
        <v>-0.02</v>
      </c>
      <c r="GZ38" s="514">
        <f t="shared" si="209"/>
        <v>-0.02</v>
      </c>
      <c r="HA38" s="514">
        <f t="shared" si="209"/>
        <v>-0.02</v>
      </c>
      <c r="HB38" s="514">
        <f t="shared" si="209"/>
        <v>-0.02</v>
      </c>
      <c r="HC38" s="514">
        <f t="shared" si="209"/>
        <v>-0.02</v>
      </c>
      <c r="HD38" s="514">
        <f t="shared" si="209"/>
        <v>-0.02</v>
      </c>
      <c r="HE38" s="514">
        <f t="shared" si="209"/>
        <v>-0.02</v>
      </c>
      <c r="HF38" s="514">
        <f t="shared" si="209"/>
        <v>-0.02</v>
      </c>
      <c r="HG38" s="514">
        <f t="shared" si="209"/>
        <v>-0.02</v>
      </c>
      <c r="HH38" s="514">
        <f t="shared" si="209"/>
        <v>-0.02</v>
      </c>
      <c r="HI38" s="514">
        <f t="shared" si="209"/>
        <v>-0.02</v>
      </c>
      <c r="HJ38" s="514">
        <f t="shared" si="209"/>
        <v>-0.02</v>
      </c>
      <c r="HK38" s="514">
        <f t="shared" si="209"/>
        <v>-0.02</v>
      </c>
      <c r="HL38" s="514">
        <f t="shared" si="209"/>
        <v>-0.02</v>
      </c>
      <c r="HM38" s="514">
        <f t="shared" si="209"/>
        <v>-0.02</v>
      </c>
      <c r="HN38" s="514">
        <f t="shared" si="209"/>
        <v>-0.02</v>
      </c>
      <c r="HO38" s="514">
        <f t="shared" si="209"/>
        <v>-0.02</v>
      </c>
      <c r="HP38" s="514">
        <f t="shared" si="209"/>
        <v>-0.02</v>
      </c>
      <c r="HQ38" s="514">
        <f t="shared" si="209"/>
        <v>-0.02</v>
      </c>
      <c r="HR38" s="514">
        <f t="shared" si="209"/>
        <v>-0.02</v>
      </c>
      <c r="HS38" s="514">
        <f t="shared" si="209"/>
        <v>-0.02</v>
      </c>
      <c r="HT38" s="514">
        <f t="shared" si="209"/>
        <v>-0.02</v>
      </c>
      <c r="HU38" s="514">
        <f t="shared" si="209"/>
        <v>-0.02</v>
      </c>
      <c r="HV38" s="514">
        <f t="shared" si="209"/>
        <v>-0.02</v>
      </c>
      <c r="HW38" s="514">
        <f t="shared" si="209"/>
        <v>-0.02</v>
      </c>
      <c r="HX38" s="514">
        <f t="shared" si="209"/>
        <v>-0.02</v>
      </c>
      <c r="HY38" s="514">
        <f t="shared" si="209"/>
        <v>-0.02</v>
      </c>
      <c r="HZ38" s="514">
        <f t="shared" si="209"/>
        <v>-0.02</v>
      </c>
      <c r="IA38" s="514">
        <f t="shared" si="209"/>
        <v>-0.02</v>
      </c>
      <c r="IB38" s="514">
        <f t="shared" si="209"/>
        <v>-0.02</v>
      </c>
      <c r="IC38" s="514">
        <f t="shared" si="209"/>
        <v>-0.02</v>
      </c>
      <c r="ID38" s="514">
        <f t="shared" si="209"/>
        <v>-0.02</v>
      </c>
      <c r="IE38" s="514">
        <f t="shared" si="209"/>
        <v>-0.02</v>
      </c>
      <c r="IF38" s="514">
        <f t="shared" si="209"/>
        <v>-0.02</v>
      </c>
      <c r="IG38" s="514">
        <f t="shared" si="209"/>
        <v>-0.02</v>
      </c>
      <c r="IH38" s="514">
        <f t="shared" si="209"/>
        <v>-0.02</v>
      </c>
      <c r="II38" s="514">
        <f t="shared" si="209"/>
        <v>-0.02</v>
      </c>
      <c r="IJ38" s="514">
        <f t="shared" si="209"/>
        <v>-0.02</v>
      </c>
      <c r="IK38" s="514">
        <f t="shared" si="209"/>
        <v>-0.02</v>
      </c>
      <c r="IL38" s="514">
        <f t="shared" si="209"/>
        <v>-0.02</v>
      </c>
      <c r="IM38" s="514">
        <f t="shared" si="209"/>
        <v>-0.02</v>
      </c>
      <c r="IN38" s="514">
        <f t="shared" ref="IN38:KY38" si="210">IN31-$B$3-IN34</f>
        <v>-0.02</v>
      </c>
      <c r="IO38" s="514">
        <f t="shared" si="210"/>
        <v>-0.02</v>
      </c>
      <c r="IP38" s="514">
        <f t="shared" si="210"/>
        <v>-0.02</v>
      </c>
      <c r="IQ38" s="514">
        <f t="shared" si="210"/>
        <v>-0.02</v>
      </c>
      <c r="IR38" s="514">
        <f t="shared" si="210"/>
        <v>-0.02</v>
      </c>
      <c r="IS38" s="514">
        <f t="shared" si="210"/>
        <v>-0.02</v>
      </c>
      <c r="IT38" s="514">
        <f t="shared" si="210"/>
        <v>-0.02</v>
      </c>
      <c r="IU38" s="514">
        <f t="shared" si="210"/>
        <v>-0.02</v>
      </c>
      <c r="IV38" s="514">
        <f t="shared" si="210"/>
        <v>-0.02</v>
      </c>
      <c r="IW38" s="514">
        <f t="shared" si="210"/>
        <v>-0.02</v>
      </c>
      <c r="IX38" s="514">
        <f t="shared" si="210"/>
        <v>-0.02</v>
      </c>
      <c r="IY38" s="514">
        <f t="shared" si="210"/>
        <v>-0.02</v>
      </c>
      <c r="IZ38" s="514">
        <f t="shared" si="210"/>
        <v>-0.02</v>
      </c>
      <c r="JA38" s="514">
        <f t="shared" si="210"/>
        <v>-0.02</v>
      </c>
      <c r="JB38" s="514">
        <f t="shared" si="210"/>
        <v>-0.02</v>
      </c>
      <c r="JC38" s="514">
        <f t="shared" si="210"/>
        <v>-0.02</v>
      </c>
      <c r="JD38" s="514">
        <f t="shared" si="210"/>
        <v>-0.02</v>
      </c>
      <c r="JE38" s="514">
        <f t="shared" si="210"/>
        <v>-0.02</v>
      </c>
      <c r="JF38" s="514">
        <f t="shared" si="210"/>
        <v>-0.02</v>
      </c>
      <c r="JG38" s="514">
        <f t="shared" si="210"/>
        <v>-0.02</v>
      </c>
      <c r="JH38" s="514">
        <f t="shared" si="210"/>
        <v>-0.02</v>
      </c>
      <c r="JI38" s="514">
        <f t="shared" si="210"/>
        <v>-0.02</v>
      </c>
      <c r="JJ38" s="514">
        <f t="shared" si="210"/>
        <v>-0.02</v>
      </c>
      <c r="JK38" s="514">
        <f t="shared" si="210"/>
        <v>-0.02</v>
      </c>
      <c r="JL38" s="514">
        <f t="shared" si="210"/>
        <v>-0.02</v>
      </c>
      <c r="JM38" s="514">
        <f t="shared" si="210"/>
        <v>-0.02</v>
      </c>
      <c r="JN38" s="514">
        <f t="shared" si="210"/>
        <v>-0.02</v>
      </c>
      <c r="JO38" s="514">
        <f t="shared" si="210"/>
        <v>-0.02</v>
      </c>
      <c r="JP38" s="514">
        <f t="shared" si="210"/>
        <v>-0.02</v>
      </c>
      <c r="JQ38" s="514">
        <f t="shared" si="210"/>
        <v>-0.02</v>
      </c>
      <c r="JR38" s="514">
        <f t="shared" si="210"/>
        <v>-0.02</v>
      </c>
      <c r="JS38" s="514">
        <f t="shared" si="210"/>
        <v>-0.02</v>
      </c>
      <c r="JT38" s="514">
        <f t="shared" si="210"/>
        <v>-0.02</v>
      </c>
      <c r="JU38" s="514">
        <f t="shared" si="210"/>
        <v>-0.02</v>
      </c>
      <c r="JV38" s="514">
        <f t="shared" si="210"/>
        <v>-0.02</v>
      </c>
      <c r="JW38" s="514">
        <f t="shared" si="210"/>
        <v>-0.02</v>
      </c>
      <c r="JX38" s="514">
        <f t="shared" si="210"/>
        <v>-0.02</v>
      </c>
      <c r="JY38" s="514">
        <f t="shared" si="210"/>
        <v>-0.02</v>
      </c>
      <c r="JZ38" s="514">
        <f t="shared" si="210"/>
        <v>-0.02</v>
      </c>
      <c r="KA38" s="514">
        <f t="shared" si="210"/>
        <v>-0.02</v>
      </c>
      <c r="KB38" s="514">
        <f t="shared" si="210"/>
        <v>-0.02</v>
      </c>
      <c r="KC38" s="514">
        <f t="shared" si="210"/>
        <v>-0.02</v>
      </c>
      <c r="KD38" s="514">
        <f t="shared" si="210"/>
        <v>-0.02</v>
      </c>
      <c r="KE38" s="514">
        <f t="shared" si="210"/>
        <v>-0.02</v>
      </c>
      <c r="KF38" s="514">
        <f t="shared" si="210"/>
        <v>-0.02</v>
      </c>
      <c r="KG38" s="514">
        <f t="shared" si="210"/>
        <v>-0.02</v>
      </c>
      <c r="KH38" s="514">
        <f t="shared" si="210"/>
        <v>-0.02</v>
      </c>
      <c r="KI38" s="514">
        <f t="shared" si="210"/>
        <v>-0.02</v>
      </c>
      <c r="KJ38" s="514">
        <f t="shared" si="210"/>
        <v>-0.02</v>
      </c>
      <c r="KK38" s="514">
        <f t="shared" si="210"/>
        <v>-0.02</v>
      </c>
      <c r="KL38" s="514">
        <f t="shared" si="210"/>
        <v>-0.02</v>
      </c>
      <c r="KM38" s="514">
        <f t="shared" si="210"/>
        <v>-0.02</v>
      </c>
      <c r="KN38" s="514">
        <f t="shared" si="210"/>
        <v>-0.02</v>
      </c>
      <c r="KO38" s="514">
        <f t="shared" si="210"/>
        <v>-0.02</v>
      </c>
      <c r="KP38" s="514">
        <f t="shared" si="210"/>
        <v>-0.02</v>
      </c>
      <c r="KQ38" s="514">
        <f t="shared" si="210"/>
        <v>-0.02</v>
      </c>
      <c r="KR38" s="514">
        <f t="shared" si="210"/>
        <v>-0.02</v>
      </c>
      <c r="KS38" s="514">
        <f t="shared" si="210"/>
        <v>-0.02</v>
      </c>
      <c r="KT38" s="514">
        <f t="shared" si="210"/>
        <v>-0.02</v>
      </c>
      <c r="KU38" s="514">
        <f t="shared" si="210"/>
        <v>-0.02</v>
      </c>
      <c r="KV38" s="514">
        <f t="shared" si="210"/>
        <v>-0.02</v>
      </c>
      <c r="KW38" s="514">
        <f t="shared" si="210"/>
        <v>-0.02</v>
      </c>
      <c r="KX38" s="514">
        <f t="shared" si="210"/>
        <v>-0.02</v>
      </c>
      <c r="KY38" s="514">
        <f t="shared" si="210"/>
        <v>-0.02</v>
      </c>
      <c r="KZ38" s="514">
        <f t="shared" ref="KZ38:MP38" si="211">KZ31-$B$3-KZ34</f>
        <v>-0.02</v>
      </c>
      <c r="LA38" s="514">
        <f t="shared" si="211"/>
        <v>-0.02</v>
      </c>
      <c r="LB38" s="514">
        <f t="shared" si="211"/>
        <v>-0.02</v>
      </c>
      <c r="LC38" s="514">
        <f t="shared" si="211"/>
        <v>-0.02</v>
      </c>
      <c r="LD38" s="514">
        <f t="shared" si="211"/>
        <v>-0.02</v>
      </c>
      <c r="LE38" s="514">
        <f t="shared" si="211"/>
        <v>-0.02</v>
      </c>
      <c r="LF38" s="514">
        <f t="shared" si="211"/>
        <v>-0.02</v>
      </c>
      <c r="LG38" s="514">
        <f t="shared" si="211"/>
        <v>-0.02</v>
      </c>
      <c r="LH38" s="514">
        <f t="shared" si="211"/>
        <v>-0.02</v>
      </c>
      <c r="LI38" s="514">
        <f t="shared" si="211"/>
        <v>-0.02</v>
      </c>
      <c r="LJ38" s="514">
        <f t="shared" si="211"/>
        <v>-0.02</v>
      </c>
      <c r="LK38" s="514">
        <f t="shared" si="211"/>
        <v>-0.02</v>
      </c>
      <c r="LL38" s="514">
        <f t="shared" si="211"/>
        <v>-0.02</v>
      </c>
      <c r="LM38" s="514">
        <f t="shared" si="211"/>
        <v>-0.02</v>
      </c>
      <c r="LN38" s="514">
        <f t="shared" si="211"/>
        <v>-0.02</v>
      </c>
      <c r="LO38" s="514">
        <f t="shared" si="211"/>
        <v>-0.02</v>
      </c>
      <c r="LP38" s="514">
        <f t="shared" si="211"/>
        <v>-0.02</v>
      </c>
      <c r="LQ38" s="514">
        <f t="shared" si="211"/>
        <v>-0.02</v>
      </c>
      <c r="LR38" s="514">
        <f t="shared" si="211"/>
        <v>-0.02</v>
      </c>
      <c r="LS38" s="514">
        <f t="shared" si="211"/>
        <v>-0.02</v>
      </c>
      <c r="LT38" s="514">
        <f t="shared" si="211"/>
        <v>-0.02</v>
      </c>
      <c r="LU38" s="514">
        <f t="shared" si="211"/>
        <v>-0.02</v>
      </c>
      <c r="LV38" s="514">
        <f t="shared" si="211"/>
        <v>-0.02</v>
      </c>
      <c r="LW38" s="514">
        <f t="shared" si="211"/>
        <v>-0.02</v>
      </c>
      <c r="LX38" s="514">
        <f t="shared" si="211"/>
        <v>-0.02</v>
      </c>
      <c r="LY38" s="514">
        <f t="shared" si="211"/>
        <v>-0.02</v>
      </c>
      <c r="LZ38" s="514">
        <f t="shared" si="211"/>
        <v>-0.02</v>
      </c>
      <c r="MA38" s="514">
        <f t="shared" si="211"/>
        <v>-0.02</v>
      </c>
      <c r="MB38" s="514">
        <f t="shared" si="211"/>
        <v>-0.02</v>
      </c>
      <c r="MC38" s="514">
        <f t="shared" si="211"/>
        <v>-0.02</v>
      </c>
      <c r="MD38" s="514">
        <f t="shared" si="211"/>
        <v>-0.02</v>
      </c>
      <c r="ME38" s="514">
        <f t="shared" si="211"/>
        <v>-0.02</v>
      </c>
      <c r="MF38" s="514">
        <f t="shared" si="211"/>
        <v>-0.02</v>
      </c>
      <c r="MG38" s="514">
        <f t="shared" si="211"/>
        <v>-0.02</v>
      </c>
      <c r="MH38" s="514">
        <f t="shared" si="211"/>
        <v>-0.02</v>
      </c>
      <c r="MI38" s="514">
        <f t="shared" si="211"/>
        <v>-0.02</v>
      </c>
      <c r="MJ38" s="514">
        <f t="shared" si="211"/>
        <v>-0.02</v>
      </c>
      <c r="MK38" s="514">
        <f t="shared" si="211"/>
        <v>-0.02</v>
      </c>
      <c r="ML38" s="514">
        <f t="shared" si="211"/>
        <v>-0.02</v>
      </c>
      <c r="MM38" s="514">
        <f t="shared" si="211"/>
        <v>-0.02</v>
      </c>
      <c r="MN38" s="514">
        <f t="shared" si="211"/>
        <v>-0.02</v>
      </c>
      <c r="MO38" s="514">
        <f t="shared" si="211"/>
        <v>-0.02</v>
      </c>
      <c r="MP38" s="514">
        <f t="shared" si="211"/>
        <v>-0.02</v>
      </c>
    </row>
    <row r="39" spans="1:354">
      <c r="A39" s="268"/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268"/>
      <c r="GB39" s="527"/>
      <c r="GC39" s="527"/>
      <c r="GD39" s="527"/>
      <c r="GE39" s="527"/>
      <c r="GF39" s="527"/>
      <c r="GG39" s="527"/>
      <c r="GH39" s="527"/>
      <c r="GI39" s="527"/>
      <c r="GJ39" s="527"/>
      <c r="GK39" s="527"/>
      <c r="GL39" s="527"/>
      <c r="GM39" s="527"/>
      <c r="GN39" s="527"/>
      <c r="GO39" s="527"/>
      <c r="GP39" s="527"/>
      <c r="GQ39" s="527"/>
      <c r="GR39" s="527"/>
      <c r="GS39" s="527"/>
      <c r="GT39" s="527"/>
      <c r="GU39" s="527"/>
      <c r="GV39" s="527"/>
      <c r="GW39" s="527"/>
      <c r="GX39" s="527"/>
      <c r="GY39" s="527"/>
      <c r="GZ39" s="527"/>
      <c r="HA39" s="527"/>
      <c r="HB39" s="527"/>
      <c r="HC39" s="527"/>
      <c r="HD39" s="527"/>
      <c r="HE39" s="527"/>
      <c r="HF39" s="527"/>
      <c r="HG39" s="527"/>
      <c r="HH39" s="527"/>
      <c r="HI39" s="527"/>
      <c r="HJ39" s="527"/>
      <c r="HK39" s="527"/>
      <c r="HL39" s="527"/>
      <c r="HM39" s="527"/>
      <c r="HN39" s="527"/>
      <c r="HO39" s="527"/>
      <c r="HP39" s="527"/>
      <c r="HQ39" s="527"/>
      <c r="HR39" s="527"/>
      <c r="HS39" s="527"/>
      <c r="HT39" s="527"/>
      <c r="HU39" s="527"/>
      <c r="HV39" s="527"/>
      <c r="HW39" s="527"/>
      <c r="HX39" s="527"/>
      <c r="HY39" s="527"/>
      <c r="HZ39" s="527"/>
      <c r="IA39" s="527"/>
      <c r="IB39" s="527"/>
      <c r="IC39" s="527"/>
      <c r="ID39" s="527"/>
      <c r="IE39" s="527"/>
      <c r="IF39" s="527"/>
      <c r="IG39" s="527"/>
      <c r="IH39" s="527"/>
      <c r="II39" s="527"/>
      <c r="IJ39" s="527"/>
      <c r="IK39" s="527"/>
      <c r="IL39" s="527"/>
      <c r="IM39" s="527"/>
      <c r="IN39" s="527"/>
      <c r="IO39" s="527"/>
      <c r="IP39" s="527"/>
      <c r="IQ39" s="527"/>
      <c r="IR39" s="527"/>
      <c r="IS39" s="527"/>
      <c r="IT39" s="527"/>
      <c r="IU39" s="527"/>
      <c r="IV39" s="527"/>
      <c r="IW39" s="527"/>
      <c r="IX39" s="527"/>
      <c r="IY39" s="527"/>
      <c r="IZ39" s="527"/>
      <c r="JA39" s="527"/>
      <c r="JB39" s="527"/>
      <c r="JC39" s="527"/>
      <c r="JD39" s="527"/>
      <c r="JE39" s="527"/>
      <c r="JF39" s="527"/>
      <c r="JG39" s="527"/>
      <c r="JH39" s="527"/>
      <c r="JI39" s="527"/>
      <c r="JJ39" s="527"/>
      <c r="JK39" s="527"/>
      <c r="JL39" s="527"/>
      <c r="JM39" s="527"/>
      <c r="JN39" s="527"/>
      <c r="JO39" s="527"/>
      <c r="JP39" s="527"/>
      <c r="JQ39" s="527"/>
      <c r="JR39" s="527"/>
      <c r="JS39" s="527"/>
      <c r="JT39" s="527"/>
      <c r="JU39" s="527"/>
      <c r="JV39" s="527"/>
      <c r="JW39" s="527"/>
      <c r="JX39" s="527"/>
      <c r="JY39" s="527"/>
      <c r="JZ39" s="527"/>
      <c r="KA39" s="527"/>
      <c r="KB39" s="527"/>
      <c r="KC39" s="527"/>
      <c r="KD39" s="527"/>
      <c r="KE39" s="527"/>
      <c r="KF39" s="527"/>
      <c r="KG39" s="527"/>
      <c r="KH39" s="527"/>
      <c r="KI39" s="527"/>
      <c r="KJ39" s="527"/>
      <c r="KK39" s="527"/>
      <c r="KL39" s="527"/>
      <c r="KM39" s="527"/>
      <c r="KN39" s="527"/>
    </row>
    <row r="40" spans="1:354">
      <c r="A40" s="1189" t="s">
        <v>517</v>
      </c>
      <c r="B40" s="1189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89"/>
      <c r="BV40" s="389"/>
      <c r="BW40" s="389"/>
      <c r="BX40" s="389"/>
      <c r="BY40" s="389"/>
      <c r="BZ40" s="389"/>
      <c r="CA40" s="389"/>
      <c r="CB40" s="389"/>
      <c r="CC40" s="389"/>
      <c r="CD40" s="389"/>
      <c r="CE40" s="389"/>
      <c r="CF40" s="389"/>
      <c r="CG40" s="389"/>
      <c r="CH40" s="389"/>
      <c r="CI40" s="389"/>
      <c r="CJ40" s="389"/>
      <c r="CK40" s="389"/>
      <c r="CL40" s="389"/>
      <c r="CM40" s="389"/>
      <c r="CN40" s="389"/>
      <c r="CO40" s="389"/>
      <c r="CP40" s="389"/>
      <c r="CQ40" s="389"/>
      <c r="CR40" s="389"/>
      <c r="CS40" s="389"/>
      <c r="CT40" s="389"/>
      <c r="CU40" s="389"/>
      <c r="CV40" s="389"/>
      <c r="CW40" s="389"/>
      <c r="CX40" s="389"/>
      <c r="CY40" s="389"/>
      <c r="CZ40" s="389"/>
      <c r="DA40" s="389"/>
      <c r="DB40" s="389"/>
      <c r="DC40" s="389"/>
      <c r="DD40" s="389"/>
      <c r="DE40" s="389"/>
      <c r="DF40" s="389"/>
      <c r="DG40" s="389"/>
      <c r="DH40" s="389"/>
      <c r="DI40" s="389"/>
      <c r="DJ40" s="389"/>
      <c r="DK40" s="389"/>
      <c r="DL40" s="389"/>
      <c r="DM40" s="389"/>
      <c r="DN40" s="389"/>
      <c r="DO40" s="389"/>
      <c r="DP40" s="389"/>
      <c r="DQ40" s="389"/>
      <c r="DR40" s="389"/>
      <c r="DS40" s="389"/>
      <c r="DT40" s="389"/>
      <c r="DU40" s="389"/>
      <c r="DV40" s="389"/>
      <c r="DW40" s="389"/>
      <c r="DX40" s="389"/>
      <c r="DY40" s="268"/>
      <c r="GB40" s="527"/>
      <c r="GC40" s="527"/>
      <c r="GD40" s="527"/>
      <c r="GE40" s="527"/>
      <c r="GF40" s="527"/>
      <c r="GG40" s="527"/>
      <c r="GH40" s="527"/>
      <c r="GI40" s="527"/>
      <c r="GJ40" s="527"/>
      <c r="GK40" s="527"/>
      <c r="GL40" s="527"/>
      <c r="GM40" s="527"/>
      <c r="GN40" s="527"/>
      <c r="GO40" s="527"/>
      <c r="GP40" s="527"/>
      <c r="GQ40" s="527"/>
      <c r="GR40" s="527"/>
      <c r="GS40" s="527"/>
      <c r="GT40" s="527"/>
      <c r="GU40" s="527"/>
      <c r="GV40" s="527"/>
      <c r="GW40" s="527"/>
      <c r="GX40" s="527"/>
      <c r="GY40" s="527"/>
      <c r="GZ40" s="527"/>
      <c r="HA40" s="527"/>
      <c r="HB40" s="527"/>
      <c r="HC40" s="527"/>
      <c r="HD40" s="527"/>
      <c r="HE40" s="527"/>
      <c r="HF40" s="527"/>
      <c r="HG40" s="527"/>
      <c r="HH40" s="527"/>
      <c r="HI40" s="527"/>
      <c r="HJ40" s="527"/>
      <c r="HK40" s="527"/>
      <c r="HL40" s="527"/>
      <c r="HM40" s="527"/>
      <c r="HN40" s="527"/>
      <c r="HO40" s="527"/>
      <c r="HP40" s="527"/>
      <c r="HQ40" s="527"/>
      <c r="HR40" s="527"/>
      <c r="HS40" s="527"/>
      <c r="HT40" s="527"/>
      <c r="HU40" s="527"/>
      <c r="HV40" s="527"/>
      <c r="HW40" s="527"/>
      <c r="HX40" s="527"/>
      <c r="HY40" s="527"/>
      <c r="HZ40" s="527"/>
      <c r="IA40" s="527"/>
      <c r="IB40" s="527"/>
      <c r="IC40" s="527"/>
      <c r="ID40" s="527"/>
      <c r="IE40" s="527"/>
      <c r="IF40" s="527"/>
      <c r="IG40" s="527"/>
      <c r="IH40" s="527"/>
      <c r="II40" s="527"/>
      <c r="IJ40" s="527"/>
      <c r="IK40" s="527"/>
      <c r="IL40" s="527"/>
      <c r="IM40" s="527"/>
      <c r="IN40" s="527"/>
      <c r="IO40" s="527"/>
      <c r="IP40" s="527"/>
      <c r="IQ40" s="527"/>
      <c r="IR40" s="527"/>
      <c r="IS40" s="527"/>
      <c r="IT40" s="527"/>
      <c r="IU40" s="527"/>
      <c r="IV40" s="527"/>
      <c r="IW40" s="527"/>
      <c r="IX40" s="527"/>
      <c r="IY40" s="527"/>
      <c r="IZ40" s="527"/>
      <c r="JA40" s="527"/>
      <c r="JB40" s="527"/>
      <c r="JC40" s="527"/>
      <c r="JD40" s="527"/>
      <c r="JE40" s="527"/>
      <c r="JF40" s="527"/>
      <c r="JG40" s="527"/>
      <c r="JH40" s="527"/>
      <c r="JI40" s="527"/>
      <c r="JJ40" s="527"/>
      <c r="JK40" s="527"/>
      <c r="JL40" s="527"/>
      <c r="JM40" s="527"/>
      <c r="JN40" s="527"/>
      <c r="JO40" s="527"/>
      <c r="JP40" s="527"/>
      <c r="JQ40" s="527"/>
      <c r="JR40" s="527"/>
      <c r="JS40" s="527"/>
      <c r="JT40" s="527"/>
      <c r="JU40" s="527"/>
      <c r="JV40" s="527"/>
      <c r="JW40" s="527"/>
      <c r="JX40" s="527"/>
      <c r="JY40" s="527"/>
      <c r="JZ40" s="527"/>
      <c r="KA40" s="527"/>
      <c r="KB40" s="527"/>
      <c r="KC40" s="527"/>
      <c r="KD40" s="527"/>
      <c r="KE40" s="527"/>
      <c r="KF40" s="527"/>
      <c r="KG40" s="527"/>
      <c r="KH40" s="527"/>
      <c r="KI40" s="527"/>
      <c r="KJ40" s="527"/>
      <c r="KK40" s="527"/>
      <c r="KL40" s="527"/>
      <c r="KM40" s="527"/>
      <c r="KN40" s="527"/>
    </row>
  </sheetData>
  <mergeCells count="28">
    <mergeCell ref="A40:B40"/>
    <mergeCell ref="A28:B28"/>
    <mergeCell ref="A29:B29"/>
    <mergeCell ref="A30:B30"/>
    <mergeCell ref="A32:B32"/>
    <mergeCell ref="A33:B33"/>
    <mergeCell ref="A34:B34"/>
    <mergeCell ref="A35:B35"/>
    <mergeCell ref="A36:B36"/>
    <mergeCell ref="A37:B37"/>
    <mergeCell ref="A38:B38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15:B15"/>
    <mergeCell ref="B1:G1"/>
    <mergeCell ref="B2:G2"/>
    <mergeCell ref="A13:B13"/>
    <mergeCell ref="A14:B14"/>
  </mergeCells>
  <phoneticPr fontId="18" type="noConversion"/>
  <conditionalFormatting sqref="C38:MP38">
    <cfRule type="expression" dxfId="483" priority="1" stopIfTrue="1">
      <formula>ABS(C38)&gt;=0.1181</formula>
    </cfRule>
    <cfRule type="expression" dxfId="482" priority="2" stopIfTrue="1">
      <formula>ABS(C38)&gt;0.07874</formula>
    </cfRule>
  </conditionalFormatting>
  <conditionalFormatting sqref="C35:MP36">
    <cfRule type="expression" dxfId="481" priority="3" stopIfTrue="1">
      <formula>ABS(C35)&gt;=0.07874</formula>
    </cfRule>
    <cfRule type="expression" dxfId="480" priority="4" stopIfTrue="1">
      <formula>ABS(C35)&gt;0.03937</formula>
    </cfRule>
  </conditionalFormatting>
  <pageMargins left="0.7" right="0.7" top="0.75" bottom="0.75" header="0.3" footer="0.3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2" tint="-0.499984740745262"/>
  </sheetPr>
  <dimension ref="A1:BG40"/>
  <sheetViews>
    <sheetView zoomScale="125" zoomScaleNormal="125" zoomScalePageLayoutView="12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C41" sqref="C41"/>
    </sheetView>
  </sheetViews>
  <sheetFormatPr baseColWidth="10" defaultColWidth="8.83203125" defaultRowHeight="12" x14ac:dyDescent="0"/>
  <cols>
    <col min="1" max="1" width="30.83203125" customWidth="1"/>
    <col min="2" max="2" width="15.83203125" customWidth="1"/>
    <col min="18" max="38" width="8.83203125" style="191"/>
    <col min="39" max="59" width="8.83203125" style="484"/>
  </cols>
  <sheetData>
    <row r="1" spans="1:59" ht="13" thickBot="1">
      <c r="A1" s="118" t="s">
        <v>633</v>
      </c>
      <c r="B1" s="1268" t="s">
        <v>503</v>
      </c>
      <c r="C1" s="1195"/>
      <c r="D1" s="1195"/>
      <c r="E1" s="1195"/>
      <c r="F1" s="1195"/>
      <c r="G1" s="1196"/>
    </row>
    <row r="2" spans="1:59" ht="13" thickBot="1">
      <c r="A2" s="119" t="s">
        <v>634</v>
      </c>
      <c r="B2" s="1269" t="s">
        <v>372</v>
      </c>
      <c r="C2" s="1197"/>
      <c r="D2" s="1197"/>
      <c r="E2" s="1197"/>
      <c r="F2" s="1197"/>
      <c r="G2" s="1198"/>
    </row>
    <row r="3" spans="1:59" ht="13" thickBot="1">
      <c r="A3" s="119" t="s">
        <v>457</v>
      </c>
      <c r="B3" s="540">
        <v>0.2</v>
      </c>
      <c r="C3" s="88" t="s">
        <v>476</v>
      </c>
      <c r="D3" s="466" t="s">
        <v>731</v>
      </c>
      <c r="E3" s="283"/>
      <c r="F3" s="268"/>
      <c r="G3" s="268"/>
    </row>
    <row r="4" spans="1:59" ht="13" thickBot="1">
      <c r="A4" s="120" t="s">
        <v>459</v>
      </c>
      <c r="B4" s="284">
        <v>4.9000000000000004</v>
      </c>
      <c r="C4" s="88" t="s">
        <v>632</v>
      </c>
      <c r="D4" s="268" t="s">
        <v>373</v>
      </c>
      <c r="E4" s="268"/>
      <c r="F4" s="268"/>
      <c r="G4" s="268"/>
    </row>
    <row r="5" spans="1:59" ht="13" thickBot="1">
      <c r="A5" s="77"/>
      <c r="B5" s="78"/>
      <c r="C5" s="268"/>
      <c r="D5" s="268"/>
      <c r="E5" s="268"/>
      <c r="F5" s="268"/>
      <c r="G5" s="268"/>
    </row>
    <row r="6" spans="1:59" ht="13" thickBot="1">
      <c r="A6" s="126" t="s">
        <v>622</v>
      </c>
      <c r="B6" s="285" t="s">
        <v>476</v>
      </c>
      <c r="C6" s="132" t="s">
        <v>387</v>
      </c>
      <c r="D6" s="268"/>
      <c r="E6" s="268"/>
      <c r="F6" s="268"/>
      <c r="G6" s="268"/>
    </row>
    <row r="7" spans="1:59">
      <c r="A7" s="287" t="s">
        <v>635</v>
      </c>
      <c r="B7" s="133">
        <v>1.57</v>
      </c>
      <c r="C7" s="134">
        <f>B7*25.4</f>
        <v>39.878</v>
      </c>
      <c r="D7" s="268"/>
      <c r="E7" s="268"/>
      <c r="F7" s="268"/>
      <c r="G7" s="268"/>
    </row>
    <row r="8" spans="1:59">
      <c r="A8" s="288" t="s">
        <v>636</v>
      </c>
      <c r="B8" s="127">
        <v>0.63</v>
      </c>
      <c r="C8" s="130">
        <f>B8*25.4</f>
        <v>16.001999999999999</v>
      </c>
      <c r="D8" s="268"/>
      <c r="E8" s="268"/>
      <c r="F8" s="268"/>
      <c r="G8" s="268"/>
      <c r="I8" s="289"/>
    </row>
    <row r="9" spans="1:59">
      <c r="A9" s="288" t="s">
        <v>621</v>
      </c>
      <c r="B9" s="128">
        <v>5.8999999999999997E-2</v>
      </c>
      <c r="C9" s="334">
        <v>1.5</v>
      </c>
      <c r="D9" s="255" t="s">
        <v>374</v>
      </c>
      <c r="E9" s="268"/>
      <c r="F9" s="268"/>
      <c r="G9" s="268"/>
      <c r="I9" s="289"/>
      <c r="R9" s="191" t="s">
        <v>285</v>
      </c>
    </row>
    <row r="10" spans="1:59">
      <c r="A10" s="288" t="s">
        <v>645</v>
      </c>
      <c r="B10" s="128">
        <v>10.628</v>
      </c>
      <c r="C10" s="130">
        <v>270</v>
      </c>
      <c r="D10" s="268"/>
      <c r="E10" s="268"/>
      <c r="F10" s="268"/>
      <c r="G10" s="268"/>
      <c r="K10" s="289" t="s">
        <v>486</v>
      </c>
      <c r="R10" s="191" t="s">
        <v>722</v>
      </c>
    </row>
    <row r="11" spans="1:59" ht="13" thickBot="1">
      <c r="A11" s="290" t="s">
        <v>647</v>
      </c>
      <c r="B11" s="291">
        <v>6.2679999999999998</v>
      </c>
      <c r="C11" s="70">
        <v>159.19999999999999</v>
      </c>
      <c r="D11" s="255" t="s">
        <v>227</v>
      </c>
      <c r="E11" s="268"/>
      <c r="F11" s="268"/>
      <c r="G11" s="268"/>
      <c r="H11" s="289"/>
      <c r="I11" s="269" t="s">
        <v>252</v>
      </c>
      <c r="K11" s="289" t="s">
        <v>487</v>
      </c>
      <c r="R11" s="191" t="s">
        <v>723</v>
      </c>
    </row>
    <row r="12" spans="1:59" s="292" customFormat="1" ht="13" thickBot="1">
      <c r="A12" s="335"/>
      <c r="B12" s="336"/>
      <c r="C12" s="337"/>
      <c r="D12" s="337"/>
      <c r="E12" s="337"/>
      <c r="F12" s="337"/>
      <c r="G12" s="337"/>
      <c r="H12" s="338"/>
      <c r="K12" s="338" t="s">
        <v>253</v>
      </c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549"/>
      <c r="AH12" s="549"/>
      <c r="AI12" s="549"/>
      <c r="AJ12" s="549"/>
      <c r="AK12" s="549"/>
      <c r="AL12" s="549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</row>
    <row r="13" spans="1:59" s="292" customFormat="1" ht="13" thickBot="1">
      <c r="A13" s="1290" t="s">
        <v>462</v>
      </c>
      <c r="B13" s="1291"/>
      <c r="C13" s="1292"/>
      <c r="D13" s="1292"/>
      <c r="E13" s="1292"/>
      <c r="F13" s="1292"/>
      <c r="G13" s="1292"/>
      <c r="H13" s="1292"/>
      <c r="I13" s="1292"/>
      <c r="J13" s="1292"/>
      <c r="K13" s="1292"/>
      <c r="L13" s="1292"/>
      <c r="M13" s="1292"/>
      <c r="N13" s="339"/>
      <c r="O13" s="333"/>
      <c r="P13" s="333"/>
      <c r="Q13" s="333"/>
      <c r="R13" s="293" t="s">
        <v>735</v>
      </c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552" t="s">
        <v>729</v>
      </c>
      <c r="AN13" s="552"/>
      <c r="AO13" s="552"/>
      <c r="AP13" s="552"/>
      <c r="AQ13" s="552"/>
      <c r="AR13" s="552"/>
      <c r="AS13" s="552"/>
      <c r="AT13" s="552"/>
      <c r="AU13" s="552"/>
      <c r="AV13" s="552"/>
      <c r="AW13" s="552"/>
      <c r="AX13" s="552"/>
      <c r="AY13" s="552"/>
      <c r="AZ13" s="552"/>
      <c r="BA13" s="552"/>
      <c r="BB13" s="552"/>
      <c r="BC13" s="552"/>
      <c r="BD13" s="552"/>
      <c r="BE13" s="552"/>
      <c r="BF13" s="552"/>
      <c r="BG13" s="553"/>
    </row>
    <row r="14" spans="1:59" s="548" customFormat="1" ht="14" thickBot="1">
      <c r="A14" s="1293" t="s">
        <v>637</v>
      </c>
      <c r="B14" s="1294"/>
      <c r="C14" s="542" t="s">
        <v>677</v>
      </c>
      <c r="D14" s="543" t="s">
        <v>675</v>
      </c>
      <c r="E14" s="543" t="s">
        <v>678</v>
      </c>
      <c r="F14" s="543" t="s">
        <v>679</v>
      </c>
      <c r="G14" s="543" t="s">
        <v>680</v>
      </c>
      <c r="H14" s="544" t="s">
        <v>681</v>
      </c>
      <c r="I14" s="545">
        <v>507</v>
      </c>
      <c r="J14" s="546" t="s">
        <v>532</v>
      </c>
      <c r="K14" s="544" t="s">
        <v>254</v>
      </c>
      <c r="L14" s="544" t="s">
        <v>255</v>
      </c>
      <c r="M14" s="547" t="s">
        <v>683</v>
      </c>
      <c r="N14" s="547">
        <v>515</v>
      </c>
      <c r="O14" s="547" t="s">
        <v>606</v>
      </c>
      <c r="P14" s="547" t="s">
        <v>733</v>
      </c>
      <c r="Q14" s="547" t="s">
        <v>734</v>
      </c>
      <c r="R14" s="547" t="s">
        <v>736</v>
      </c>
      <c r="S14" s="547" t="s">
        <v>737</v>
      </c>
      <c r="T14" s="547" t="s">
        <v>738</v>
      </c>
      <c r="U14" s="547" t="s">
        <v>739</v>
      </c>
      <c r="V14" s="547" t="s">
        <v>740</v>
      </c>
      <c r="W14" s="547" t="s">
        <v>741</v>
      </c>
      <c r="X14" s="547" t="s">
        <v>742</v>
      </c>
      <c r="Y14" s="547" t="s">
        <v>743</v>
      </c>
      <c r="Z14" s="547" t="s">
        <v>744</v>
      </c>
      <c r="AA14" s="547" t="s">
        <v>745</v>
      </c>
      <c r="AB14" s="547" t="s">
        <v>746</v>
      </c>
      <c r="AC14" s="547" t="s">
        <v>747</v>
      </c>
      <c r="AD14" s="547" t="s">
        <v>748</v>
      </c>
      <c r="AE14" s="547" t="s">
        <v>543</v>
      </c>
      <c r="AF14" s="547" t="s">
        <v>544</v>
      </c>
      <c r="AG14" s="547" t="s">
        <v>545</v>
      </c>
      <c r="AH14" s="547" t="s">
        <v>546</v>
      </c>
      <c r="AI14" s="547" t="s">
        <v>547</v>
      </c>
      <c r="AJ14" s="547" t="s">
        <v>548</v>
      </c>
      <c r="AK14" s="547" t="s">
        <v>549</v>
      </c>
      <c r="AL14" s="547" t="s">
        <v>550</v>
      </c>
      <c r="AM14" s="554" t="str">
        <f>R14</f>
        <v>513</v>
      </c>
      <c r="AN14" s="554" t="str">
        <f t="shared" ref="AN14:BB14" si="0">S14</f>
        <v>510</v>
      </c>
      <c r="AO14" s="554" t="str">
        <f t="shared" si="0"/>
        <v>592</v>
      </c>
      <c r="AP14" s="554" t="str">
        <f t="shared" si="0"/>
        <v>520</v>
      </c>
      <c r="AQ14" s="554" t="str">
        <f t="shared" si="0"/>
        <v>504</v>
      </c>
      <c r="AR14" s="554" t="str">
        <f t="shared" si="0"/>
        <v>511</v>
      </c>
      <c r="AS14" s="554" t="str">
        <f t="shared" si="0"/>
        <v>522</v>
      </c>
      <c r="AT14" s="554" t="str">
        <f t="shared" si="0"/>
        <v>515</v>
      </c>
      <c r="AU14" s="554" t="str">
        <f t="shared" si="0"/>
        <v>505</v>
      </c>
      <c r="AV14" s="554" t="str">
        <f t="shared" si="0"/>
        <v>519</v>
      </c>
      <c r="AW14" s="554" t="str">
        <f t="shared" si="0"/>
        <v>512</v>
      </c>
      <c r="AX14" s="554" t="str">
        <f t="shared" si="0"/>
        <v>503</v>
      </c>
      <c r="AY14" s="554" t="str">
        <f t="shared" si="0"/>
        <v>508</v>
      </c>
      <c r="AZ14" s="554" t="str">
        <f t="shared" si="0"/>
        <v>507</v>
      </c>
      <c r="BA14" s="554" t="str">
        <f t="shared" si="0"/>
        <v>506</v>
      </c>
      <c r="BB14" s="554" t="str">
        <f t="shared" si="0"/>
        <v>517</v>
      </c>
      <c r="BC14" s="554" t="str">
        <f>AH14</f>
        <v>509</v>
      </c>
      <c r="BD14" s="554" t="str">
        <f>AI14</f>
        <v>518</v>
      </c>
      <c r="BE14" s="554" t="str">
        <f>AJ14</f>
        <v>521</v>
      </c>
      <c r="BF14" s="554" t="str">
        <f>AK14</f>
        <v>516</v>
      </c>
      <c r="BG14" s="555" t="str">
        <f>AL14</f>
        <v>501</v>
      </c>
    </row>
    <row r="15" spans="1:59">
      <c r="A15" s="1266" t="s">
        <v>367</v>
      </c>
      <c r="B15" s="1267"/>
      <c r="C15" s="294">
        <v>1.57</v>
      </c>
      <c r="D15" s="295">
        <v>1.5705</v>
      </c>
      <c r="E15" s="295">
        <v>1.571</v>
      </c>
      <c r="F15" s="295">
        <v>1.5705</v>
      </c>
      <c r="G15" s="295">
        <v>1.57</v>
      </c>
      <c r="H15" s="295">
        <v>1.571</v>
      </c>
      <c r="I15" s="340">
        <v>1.57</v>
      </c>
      <c r="J15" s="296">
        <v>1.5740000000000001</v>
      </c>
      <c r="K15" s="296">
        <v>1.57</v>
      </c>
      <c r="L15" s="296">
        <v>1.571</v>
      </c>
      <c r="M15" s="340"/>
      <c r="N15" s="341"/>
      <c r="O15" s="308"/>
      <c r="P15" s="308"/>
      <c r="Q15" s="308"/>
      <c r="R15" s="550">
        <v>1.5669999999999999</v>
      </c>
      <c r="S15" s="550">
        <v>1.5669999999999999</v>
      </c>
      <c r="T15" s="550">
        <v>1.5669999999999999</v>
      </c>
      <c r="U15" s="550">
        <v>1.5680000000000001</v>
      </c>
      <c r="V15" s="550">
        <v>1.5674999999999999</v>
      </c>
      <c r="W15" s="550">
        <v>1.5680000000000001</v>
      </c>
      <c r="X15" s="550">
        <v>1.5654999999999999</v>
      </c>
      <c r="Y15" s="550">
        <v>1.5649999999999999</v>
      </c>
      <c r="Z15" s="550">
        <v>1.5674999999999999</v>
      </c>
      <c r="AA15" s="550">
        <v>1.5669</v>
      </c>
      <c r="AB15" s="550">
        <v>1.5665</v>
      </c>
      <c r="AC15" s="550">
        <v>1.5669999999999999</v>
      </c>
      <c r="AD15" s="550">
        <v>1.5669999999999999</v>
      </c>
      <c r="AE15" s="550">
        <v>1.5660000000000001</v>
      </c>
      <c r="AF15" s="550">
        <v>1.5674999999999999</v>
      </c>
      <c r="AG15" s="550">
        <v>1.5669999999999999</v>
      </c>
      <c r="AH15" s="550">
        <v>1.5665</v>
      </c>
      <c r="AI15" s="550">
        <v>1.5665</v>
      </c>
      <c r="AJ15" s="550">
        <v>1.5665</v>
      </c>
      <c r="AK15" s="550">
        <v>1.5674999999999999</v>
      </c>
      <c r="AL15" s="550">
        <v>1.5685</v>
      </c>
      <c r="AM15" s="556">
        <f>R15*25.4</f>
        <v>39.801799999999993</v>
      </c>
      <c r="AN15" s="556">
        <f t="shared" ref="AN15:BG27" si="1">S15*25.4</f>
        <v>39.801799999999993</v>
      </c>
      <c r="AO15" s="556">
        <f t="shared" si="1"/>
        <v>39.801799999999993</v>
      </c>
      <c r="AP15" s="556">
        <f t="shared" si="1"/>
        <v>39.827199999999998</v>
      </c>
      <c r="AQ15" s="556">
        <f t="shared" si="1"/>
        <v>39.814499999999995</v>
      </c>
      <c r="AR15" s="556">
        <f t="shared" si="1"/>
        <v>39.827199999999998</v>
      </c>
      <c r="AS15" s="556">
        <f t="shared" si="1"/>
        <v>39.763699999999993</v>
      </c>
      <c r="AT15" s="556">
        <f t="shared" si="1"/>
        <v>39.750999999999998</v>
      </c>
      <c r="AU15" s="556">
        <f t="shared" si="1"/>
        <v>39.814499999999995</v>
      </c>
      <c r="AV15" s="556">
        <f t="shared" si="1"/>
        <v>39.799259999999997</v>
      </c>
      <c r="AW15" s="556">
        <f t="shared" si="1"/>
        <v>39.789099999999998</v>
      </c>
      <c r="AX15" s="556">
        <f t="shared" si="1"/>
        <v>39.801799999999993</v>
      </c>
      <c r="AY15" s="556">
        <f t="shared" si="1"/>
        <v>39.801799999999993</v>
      </c>
      <c r="AZ15" s="556">
        <f t="shared" si="1"/>
        <v>39.776400000000002</v>
      </c>
      <c r="BA15" s="556">
        <f t="shared" si="1"/>
        <v>39.814499999999995</v>
      </c>
      <c r="BB15" s="556">
        <f t="shared" si="1"/>
        <v>39.801799999999993</v>
      </c>
      <c r="BC15" s="556">
        <f t="shared" si="1"/>
        <v>39.789099999999998</v>
      </c>
      <c r="BD15" s="556">
        <f t="shared" si="1"/>
        <v>39.789099999999998</v>
      </c>
      <c r="BE15" s="556">
        <f t="shared" si="1"/>
        <v>39.789099999999998</v>
      </c>
      <c r="BF15" s="556">
        <f t="shared" si="1"/>
        <v>39.814499999999995</v>
      </c>
      <c r="BG15" s="556">
        <f t="shared" si="1"/>
        <v>39.8399</v>
      </c>
    </row>
    <row r="16" spans="1:59">
      <c r="A16" s="1273" t="s">
        <v>368</v>
      </c>
      <c r="B16" s="1272"/>
      <c r="C16" s="298">
        <v>0.63149999999999995</v>
      </c>
      <c r="D16" s="276">
        <v>0.63249999999999995</v>
      </c>
      <c r="E16" s="276">
        <v>0.63049999999999995</v>
      </c>
      <c r="F16" s="276">
        <v>0.63049999999999995</v>
      </c>
      <c r="G16" s="276">
        <v>0.63049999999999995</v>
      </c>
      <c r="H16" s="276">
        <v>0.63149999999999995</v>
      </c>
      <c r="I16" s="276">
        <v>0.63</v>
      </c>
      <c r="J16" s="282">
        <v>0.63049999999999995</v>
      </c>
      <c r="K16" s="282">
        <v>0.63</v>
      </c>
      <c r="L16" s="282">
        <v>0.63</v>
      </c>
      <c r="M16" s="276"/>
      <c r="N16" s="342"/>
      <c r="O16" s="321"/>
      <c r="P16" s="321"/>
      <c r="Q16" s="321"/>
      <c r="R16" s="420">
        <v>0.629</v>
      </c>
      <c r="S16" s="420">
        <v>0.62849999999999995</v>
      </c>
      <c r="T16" s="420">
        <v>0.63</v>
      </c>
      <c r="U16" s="420">
        <v>0.62849999999999995</v>
      </c>
      <c r="V16" s="420">
        <v>0.63249999999999995</v>
      </c>
      <c r="W16" s="420">
        <v>0.62849999999999995</v>
      </c>
      <c r="X16" s="420">
        <v>0.62949999999999995</v>
      </c>
      <c r="Y16" s="420">
        <v>0.626</v>
      </c>
      <c r="Z16" s="420">
        <v>0.62749999999999995</v>
      </c>
      <c r="AA16" s="420">
        <v>0.62849999999999995</v>
      </c>
      <c r="AB16" s="420">
        <v>0.62849999999999995</v>
      </c>
      <c r="AC16" s="420">
        <v>0.628</v>
      </c>
      <c r="AD16" s="420">
        <v>0.62949999999999995</v>
      </c>
      <c r="AE16" s="420">
        <v>0.629</v>
      </c>
      <c r="AF16" s="420">
        <v>0.62849999999999995</v>
      </c>
      <c r="AG16" s="420">
        <v>0.63</v>
      </c>
      <c r="AH16" s="420">
        <v>0.629</v>
      </c>
      <c r="AI16" s="420">
        <v>0.62849999999999995</v>
      </c>
      <c r="AJ16" s="420">
        <v>0.628</v>
      </c>
      <c r="AK16" s="420">
        <v>0.62849999999999995</v>
      </c>
      <c r="AL16" s="420">
        <v>0.62949999999999995</v>
      </c>
      <c r="AM16" s="557">
        <f>R16*25.4</f>
        <v>15.976599999999999</v>
      </c>
      <c r="AN16" s="557">
        <f t="shared" si="1"/>
        <v>15.963899999999997</v>
      </c>
      <c r="AO16" s="557">
        <f t="shared" si="1"/>
        <v>16.001999999999999</v>
      </c>
      <c r="AP16" s="557">
        <f t="shared" si="1"/>
        <v>15.963899999999997</v>
      </c>
      <c r="AQ16" s="557">
        <f t="shared" si="1"/>
        <v>16.065499999999997</v>
      </c>
      <c r="AR16" s="557">
        <f t="shared" si="1"/>
        <v>15.963899999999997</v>
      </c>
      <c r="AS16" s="557">
        <f t="shared" si="1"/>
        <v>15.989299999999998</v>
      </c>
      <c r="AT16" s="557">
        <f t="shared" si="1"/>
        <v>15.900399999999999</v>
      </c>
      <c r="AU16" s="557">
        <f t="shared" si="1"/>
        <v>15.938499999999998</v>
      </c>
      <c r="AV16" s="557">
        <f t="shared" si="1"/>
        <v>15.963899999999997</v>
      </c>
      <c r="AW16" s="557">
        <f t="shared" si="1"/>
        <v>15.963899999999997</v>
      </c>
      <c r="AX16" s="557">
        <f t="shared" si="1"/>
        <v>15.9512</v>
      </c>
      <c r="AY16" s="557">
        <f t="shared" si="1"/>
        <v>15.989299999999998</v>
      </c>
      <c r="AZ16" s="557">
        <f t="shared" si="1"/>
        <v>15.976599999999999</v>
      </c>
      <c r="BA16" s="557">
        <f t="shared" si="1"/>
        <v>15.963899999999997</v>
      </c>
      <c r="BB16" s="557">
        <f t="shared" si="1"/>
        <v>16.001999999999999</v>
      </c>
      <c r="BC16" s="557">
        <f t="shared" si="1"/>
        <v>15.976599999999999</v>
      </c>
      <c r="BD16" s="557">
        <f t="shared" si="1"/>
        <v>15.963899999999997</v>
      </c>
      <c r="BE16" s="557">
        <f t="shared" si="1"/>
        <v>15.9512</v>
      </c>
      <c r="BF16" s="557">
        <f t="shared" si="1"/>
        <v>15.963899999999997</v>
      </c>
      <c r="BG16" s="557">
        <f t="shared" si="1"/>
        <v>15.989299999999998</v>
      </c>
    </row>
    <row r="17" spans="1:59">
      <c r="A17" s="1274" t="s">
        <v>491</v>
      </c>
      <c r="B17" s="1275"/>
      <c r="C17" s="343">
        <v>1.5</v>
      </c>
      <c r="D17" s="344">
        <v>1.51</v>
      </c>
      <c r="E17" s="344">
        <v>1.51</v>
      </c>
      <c r="F17" s="344">
        <v>1.5</v>
      </c>
      <c r="G17" s="344">
        <v>1.51</v>
      </c>
      <c r="H17" s="344">
        <v>1.5</v>
      </c>
      <c r="I17" s="344">
        <v>1.5</v>
      </c>
      <c r="J17" s="345">
        <v>1.51</v>
      </c>
      <c r="K17" s="345">
        <v>1.4950000000000001</v>
      </c>
      <c r="L17" s="345">
        <v>1.51</v>
      </c>
      <c r="M17" s="301"/>
      <c r="N17" s="346"/>
      <c r="O17" s="321"/>
      <c r="P17" s="321"/>
      <c r="Q17" s="321"/>
      <c r="R17" s="310">
        <v>5.9450000000000003E-2</v>
      </c>
      <c r="S17" s="310">
        <v>5.9650000000000002E-2</v>
      </c>
      <c r="T17" s="310">
        <v>5.91E-2</v>
      </c>
      <c r="U17" s="310">
        <v>5.9549999999999999E-2</v>
      </c>
      <c r="V17" s="310">
        <v>5.9900000000000002E-2</v>
      </c>
      <c r="W17" s="310">
        <v>5.91E-2</v>
      </c>
      <c r="X17" s="310">
        <v>5.8250000000000003E-2</v>
      </c>
      <c r="Y17" s="310">
        <v>5.6099999999999997E-2</v>
      </c>
      <c r="Z17" s="310">
        <v>5.9400000000000001E-2</v>
      </c>
      <c r="AA17" s="310">
        <v>5.9200000000000003E-2</v>
      </c>
      <c r="AB17" s="310">
        <v>5.9150000000000001E-2</v>
      </c>
      <c r="AC17" s="310">
        <v>5.885E-2</v>
      </c>
      <c r="AD17" s="310">
        <v>5.8799999999999998E-2</v>
      </c>
      <c r="AE17" s="310">
        <v>5.8650000000000001E-2</v>
      </c>
      <c r="AF17" s="310">
        <v>5.9049999999999998E-2</v>
      </c>
      <c r="AG17" s="310">
        <v>5.8200000000000002E-2</v>
      </c>
      <c r="AH17" s="310">
        <v>5.8700000000000002E-2</v>
      </c>
      <c r="AI17" s="310">
        <v>5.9299999999999999E-2</v>
      </c>
      <c r="AJ17" s="310">
        <v>5.8950000000000002E-2</v>
      </c>
      <c r="AK17" s="310">
        <v>5.8400000000000001E-2</v>
      </c>
      <c r="AL17" s="310">
        <v>5.8999999999999997E-2</v>
      </c>
      <c r="AM17" s="557">
        <f t="shared" ref="AM17:AM32" si="2">R17*25.4</f>
        <v>1.51003</v>
      </c>
      <c r="AN17" s="557">
        <f t="shared" si="1"/>
        <v>1.51511</v>
      </c>
      <c r="AO17" s="557">
        <f t="shared" si="1"/>
        <v>1.5011399999999999</v>
      </c>
      <c r="AP17" s="557">
        <f t="shared" si="1"/>
        <v>1.51257</v>
      </c>
      <c r="AQ17" s="557">
        <f t="shared" si="1"/>
        <v>1.52146</v>
      </c>
      <c r="AR17" s="557">
        <f t="shared" si="1"/>
        <v>1.5011399999999999</v>
      </c>
      <c r="AS17" s="557">
        <f t="shared" si="1"/>
        <v>1.4795499999999999</v>
      </c>
      <c r="AT17" s="557">
        <f t="shared" si="1"/>
        <v>1.4249399999999999</v>
      </c>
      <c r="AU17" s="557">
        <f t="shared" si="1"/>
        <v>1.5087599999999999</v>
      </c>
      <c r="AV17" s="557">
        <f t="shared" si="1"/>
        <v>1.5036799999999999</v>
      </c>
      <c r="AW17" s="557">
        <f t="shared" si="1"/>
        <v>1.50241</v>
      </c>
      <c r="AX17" s="557">
        <f t="shared" si="1"/>
        <v>1.4947899999999998</v>
      </c>
      <c r="AY17" s="557">
        <f t="shared" si="1"/>
        <v>1.49352</v>
      </c>
      <c r="AZ17" s="557">
        <f t="shared" si="1"/>
        <v>1.4897099999999999</v>
      </c>
      <c r="BA17" s="557">
        <f t="shared" si="1"/>
        <v>1.4998699999999998</v>
      </c>
      <c r="BB17" s="557">
        <f t="shared" si="1"/>
        <v>1.47828</v>
      </c>
      <c r="BC17" s="557">
        <f t="shared" si="1"/>
        <v>1.49098</v>
      </c>
      <c r="BD17" s="557">
        <f t="shared" si="1"/>
        <v>1.5062199999999999</v>
      </c>
      <c r="BE17" s="557">
        <f t="shared" si="1"/>
        <v>1.49733</v>
      </c>
      <c r="BF17" s="557">
        <f t="shared" si="1"/>
        <v>1.48336</v>
      </c>
      <c r="BG17" s="557">
        <f t="shared" si="1"/>
        <v>1.4985999999999999</v>
      </c>
    </row>
    <row r="18" spans="1:59">
      <c r="A18" s="1274" t="s">
        <v>492</v>
      </c>
      <c r="B18" s="1275"/>
      <c r="C18" s="343">
        <v>1.49</v>
      </c>
      <c r="D18" s="344">
        <v>1.5</v>
      </c>
      <c r="E18" s="344">
        <v>1.49</v>
      </c>
      <c r="F18" s="344">
        <v>1.49</v>
      </c>
      <c r="G18" s="344">
        <v>1.5</v>
      </c>
      <c r="H18" s="344">
        <v>1.49</v>
      </c>
      <c r="I18" s="344">
        <v>1.49</v>
      </c>
      <c r="J18" s="345">
        <v>1.5</v>
      </c>
      <c r="K18" s="345">
        <v>1.49</v>
      </c>
      <c r="L18" s="345">
        <v>1.4950000000000001</v>
      </c>
      <c r="M18" s="301"/>
      <c r="N18" s="346"/>
      <c r="O18" s="321"/>
      <c r="P18" s="321"/>
      <c r="Q18" s="321"/>
      <c r="R18" s="310">
        <v>0.06</v>
      </c>
      <c r="S18" s="310">
        <v>5.9549999999999999E-2</v>
      </c>
      <c r="T18" s="310">
        <v>5.8799999999999998E-2</v>
      </c>
      <c r="U18" s="310">
        <v>5.9249999999999997E-2</v>
      </c>
      <c r="V18" s="310">
        <v>5.8549999999999998E-2</v>
      </c>
      <c r="W18" s="310">
        <v>5.8900000000000001E-2</v>
      </c>
      <c r="X18" s="310">
        <v>5.8299999999999998E-2</v>
      </c>
      <c r="Y18" s="310">
        <v>5.57E-2</v>
      </c>
      <c r="Z18" s="310">
        <v>5.9049999999999998E-2</v>
      </c>
      <c r="AA18" s="310">
        <v>5.9249999999999997E-2</v>
      </c>
      <c r="AB18" s="310">
        <v>5.9249999999999997E-2</v>
      </c>
      <c r="AC18" s="310">
        <v>5.8599999999999999E-2</v>
      </c>
      <c r="AD18" s="310">
        <v>5.935E-2</v>
      </c>
      <c r="AE18" s="310">
        <v>5.8700000000000002E-2</v>
      </c>
      <c r="AF18" s="310">
        <v>5.8999999999999997E-2</v>
      </c>
      <c r="AG18" s="310">
        <v>5.8950000000000002E-2</v>
      </c>
      <c r="AH18" s="310">
        <v>5.8549999999999998E-2</v>
      </c>
      <c r="AI18" s="310">
        <v>5.8950000000000002E-2</v>
      </c>
      <c r="AJ18" s="310">
        <v>5.8500000000000003E-2</v>
      </c>
      <c r="AK18" s="310">
        <v>5.8099999999999999E-2</v>
      </c>
      <c r="AL18" s="310">
        <v>5.885E-2</v>
      </c>
      <c r="AM18" s="557">
        <f t="shared" si="2"/>
        <v>1.5239999999999998</v>
      </c>
      <c r="AN18" s="557">
        <f t="shared" si="1"/>
        <v>1.51257</v>
      </c>
      <c r="AO18" s="557">
        <f t="shared" si="1"/>
        <v>1.49352</v>
      </c>
      <c r="AP18" s="557">
        <f t="shared" si="1"/>
        <v>1.5049499999999998</v>
      </c>
      <c r="AQ18" s="557">
        <f t="shared" si="1"/>
        <v>1.4871699999999999</v>
      </c>
      <c r="AR18" s="557">
        <f t="shared" si="1"/>
        <v>1.4960599999999999</v>
      </c>
      <c r="AS18" s="557">
        <f t="shared" si="1"/>
        <v>1.4808199999999998</v>
      </c>
      <c r="AT18" s="557">
        <f t="shared" si="1"/>
        <v>1.4147799999999999</v>
      </c>
      <c r="AU18" s="557">
        <f t="shared" si="1"/>
        <v>1.4998699999999998</v>
      </c>
      <c r="AV18" s="557">
        <f t="shared" si="1"/>
        <v>1.5049499999999998</v>
      </c>
      <c r="AW18" s="557">
        <f t="shared" si="1"/>
        <v>1.5049499999999998</v>
      </c>
      <c r="AX18" s="557">
        <f t="shared" si="1"/>
        <v>1.48844</v>
      </c>
      <c r="AY18" s="557">
        <f t="shared" si="1"/>
        <v>1.50749</v>
      </c>
      <c r="AZ18" s="557">
        <f t="shared" si="1"/>
        <v>1.49098</v>
      </c>
      <c r="BA18" s="557">
        <f t="shared" si="1"/>
        <v>1.4985999999999999</v>
      </c>
      <c r="BB18" s="557">
        <f t="shared" si="1"/>
        <v>1.49733</v>
      </c>
      <c r="BC18" s="557">
        <f t="shared" si="1"/>
        <v>1.4871699999999999</v>
      </c>
      <c r="BD18" s="557">
        <f t="shared" si="1"/>
        <v>1.49733</v>
      </c>
      <c r="BE18" s="557">
        <f t="shared" si="1"/>
        <v>1.4859</v>
      </c>
      <c r="BF18" s="557">
        <f t="shared" si="1"/>
        <v>1.4757399999999998</v>
      </c>
      <c r="BG18" s="557">
        <f t="shared" si="1"/>
        <v>1.4947899999999998</v>
      </c>
    </row>
    <row r="19" spans="1:59">
      <c r="A19" s="1274" t="s">
        <v>493</v>
      </c>
      <c r="B19" s="1275"/>
      <c r="C19" s="343">
        <v>1.5</v>
      </c>
      <c r="D19" s="344">
        <v>1.5</v>
      </c>
      <c r="E19" s="344">
        <v>1.5</v>
      </c>
      <c r="F19" s="344">
        <v>1.49</v>
      </c>
      <c r="G19" s="344">
        <v>1.5</v>
      </c>
      <c r="H19" s="344">
        <v>1.4950000000000001</v>
      </c>
      <c r="I19" s="344">
        <v>1.5</v>
      </c>
      <c r="J19" s="345">
        <v>1.5</v>
      </c>
      <c r="K19" s="345">
        <v>1.49</v>
      </c>
      <c r="L19" s="345">
        <v>1.4950000000000001</v>
      </c>
      <c r="M19" s="301"/>
      <c r="N19" s="346"/>
      <c r="O19" s="321"/>
      <c r="P19" s="321"/>
      <c r="Q19" s="321"/>
      <c r="R19" s="310">
        <v>5.9700000000000003E-2</v>
      </c>
      <c r="S19" s="310">
        <v>5.8999999999999997E-2</v>
      </c>
      <c r="T19" s="310">
        <v>5.885E-2</v>
      </c>
      <c r="U19" s="310">
        <v>5.9200000000000003E-2</v>
      </c>
      <c r="V19" s="310">
        <v>5.9049999999999998E-2</v>
      </c>
      <c r="W19" s="310">
        <v>5.8999999999999997E-2</v>
      </c>
      <c r="X19" s="310">
        <v>5.8400000000000001E-2</v>
      </c>
      <c r="Y19" s="310">
        <v>5.6099999999999997E-2</v>
      </c>
      <c r="Z19" s="310">
        <v>5.8799999999999998E-2</v>
      </c>
      <c r="AA19" s="310">
        <v>5.9200000000000003E-2</v>
      </c>
      <c r="AB19" s="310">
        <v>5.9150000000000001E-2</v>
      </c>
      <c r="AC19" s="310">
        <v>5.8599999999999999E-2</v>
      </c>
      <c r="AD19" s="310">
        <v>5.8799999999999998E-2</v>
      </c>
      <c r="AE19" s="310">
        <v>5.8950000000000002E-2</v>
      </c>
      <c r="AF19" s="310">
        <v>5.985E-2</v>
      </c>
      <c r="AG19" s="310">
        <v>5.8900000000000001E-2</v>
      </c>
      <c r="AH19" s="310">
        <v>5.8500000000000003E-2</v>
      </c>
      <c r="AI19" s="310">
        <v>5.9049999999999998E-2</v>
      </c>
      <c r="AJ19" s="310">
        <v>5.8999999999999997E-2</v>
      </c>
      <c r="AK19" s="310">
        <v>5.8599999999999999E-2</v>
      </c>
      <c r="AL19" s="310">
        <v>5.8999999999999997E-2</v>
      </c>
      <c r="AM19" s="557">
        <f t="shared" si="2"/>
        <v>1.5163800000000001</v>
      </c>
      <c r="AN19" s="557">
        <f t="shared" si="1"/>
        <v>1.4985999999999999</v>
      </c>
      <c r="AO19" s="557">
        <f t="shared" si="1"/>
        <v>1.4947899999999998</v>
      </c>
      <c r="AP19" s="557">
        <f t="shared" si="1"/>
        <v>1.5036799999999999</v>
      </c>
      <c r="AQ19" s="557">
        <f t="shared" si="1"/>
        <v>1.4998699999999998</v>
      </c>
      <c r="AR19" s="557">
        <f t="shared" si="1"/>
        <v>1.4985999999999999</v>
      </c>
      <c r="AS19" s="557">
        <f t="shared" si="1"/>
        <v>1.48336</v>
      </c>
      <c r="AT19" s="557">
        <f t="shared" si="1"/>
        <v>1.4249399999999999</v>
      </c>
      <c r="AU19" s="557">
        <f t="shared" si="1"/>
        <v>1.49352</v>
      </c>
      <c r="AV19" s="557">
        <f t="shared" si="1"/>
        <v>1.5036799999999999</v>
      </c>
      <c r="AW19" s="557">
        <f t="shared" si="1"/>
        <v>1.50241</v>
      </c>
      <c r="AX19" s="557">
        <f t="shared" si="1"/>
        <v>1.48844</v>
      </c>
      <c r="AY19" s="557">
        <f t="shared" si="1"/>
        <v>1.49352</v>
      </c>
      <c r="AZ19" s="557">
        <f t="shared" si="1"/>
        <v>1.49733</v>
      </c>
      <c r="BA19" s="557">
        <f t="shared" si="1"/>
        <v>1.5201899999999999</v>
      </c>
      <c r="BB19" s="557">
        <f t="shared" si="1"/>
        <v>1.4960599999999999</v>
      </c>
      <c r="BC19" s="557">
        <f t="shared" si="1"/>
        <v>1.4859</v>
      </c>
      <c r="BD19" s="557">
        <f t="shared" si="1"/>
        <v>1.4998699999999998</v>
      </c>
      <c r="BE19" s="557">
        <f t="shared" si="1"/>
        <v>1.4985999999999999</v>
      </c>
      <c r="BF19" s="557">
        <f t="shared" si="1"/>
        <v>1.48844</v>
      </c>
      <c r="BG19" s="557">
        <f t="shared" si="1"/>
        <v>1.4985999999999999</v>
      </c>
    </row>
    <row r="20" spans="1:59">
      <c r="A20" s="1274" t="s">
        <v>494</v>
      </c>
      <c r="B20" s="1275"/>
      <c r="C20" s="343">
        <v>1.5</v>
      </c>
      <c r="D20" s="344">
        <v>1.5</v>
      </c>
      <c r="E20" s="344">
        <v>1.5</v>
      </c>
      <c r="F20" s="344">
        <v>1.49</v>
      </c>
      <c r="G20" s="344">
        <v>1.4950000000000001</v>
      </c>
      <c r="H20" s="344">
        <v>1.4950000000000001</v>
      </c>
      <c r="I20" s="344">
        <v>1.49</v>
      </c>
      <c r="J20" s="345">
        <v>1.5</v>
      </c>
      <c r="K20" s="345">
        <v>1.4950000000000001</v>
      </c>
      <c r="L20" s="345">
        <v>1.4950000000000001</v>
      </c>
      <c r="M20" s="301"/>
      <c r="N20" s="346"/>
      <c r="O20" s="321"/>
      <c r="P20" s="321"/>
      <c r="Q20" s="321"/>
      <c r="R20" s="310">
        <v>5.9549999999999999E-2</v>
      </c>
      <c r="S20" s="310">
        <v>5.935E-2</v>
      </c>
      <c r="T20" s="310">
        <v>5.8549999999999998E-2</v>
      </c>
      <c r="U20" s="310">
        <v>5.91E-2</v>
      </c>
      <c r="V20" s="310">
        <v>5.8799999999999998E-2</v>
      </c>
      <c r="W20" s="310">
        <v>5.9950000000000003E-2</v>
      </c>
      <c r="X20" s="310">
        <v>5.885E-2</v>
      </c>
      <c r="Y20" s="310">
        <v>5.6349999999999997E-2</v>
      </c>
      <c r="Z20" s="310">
        <v>5.8900000000000001E-2</v>
      </c>
      <c r="AA20" s="310">
        <v>5.9400000000000001E-2</v>
      </c>
      <c r="AB20" s="310">
        <v>5.9299999999999999E-2</v>
      </c>
      <c r="AC20" s="310">
        <v>5.8250000000000003E-2</v>
      </c>
      <c r="AD20" s="310">
        <v>5.8950000000000002E-2</v>
      </c>
      <c r="AE20" s="310">
        <v>5.8700000000000002E-2</v>
      </c>
      <c r="AF20" s="310">
        <v>5.8349999999999999E-2</v>
      </c>
      <c r="AG20" s="310">
        <v>5.8999999999999997E-2</v>
      </c>
      <c r="AH20" s="310">
        <v>5.8749999999999997E-2</v>
      </c>
      <c r="AI20" s="310">
        <v>5.8450000000000002E-2</v>
      </c>
      <c r="AJ20" s="310">
        <v>5.9150000000000001E-2</v>
      </c>
      <c r="AK20" s="310">
        <v>5.8349999999999999E-2</v>
      </c>
      <c r="AL20" s="310">
        <v>5.91E-2</v>
      </c>
      <c r="AM20" s="557">
        <f t="shared" si="2"/>
        <v>1.51257</v>
      </c>
      <c r="AN20" s="557">
        <f t="shared" si="1"/>
        <v>1.50749</v>
      </c>
      <c r="AO20" s="557">
        <f t="shared" si="1"/>
        <v>1.4871699999999999</v>
      </c>
      <c r="AP20" s="557">
        <f t="shared" si="1"/>
        <v>1.5011399999999999</v>
      </c>
      <c r="AQ20" s="557">
        <f t="shared" si="1"/>
        <v>1.49352</v>
      </c>
      <c r="AR20" s="557">
        <f t="shared" si="1"/>
        <v>1.5227299999999999</v>
      </c>
      <c r="AS20" s="557">
        <f t="shared" si="1"/>
        <v>1.4947899999999998</v>
      </c>
      <c r="AT20" s="557">
        <f t="shared" si="1"/>
        <v>1.43129</v>
      </c>
      <c r="AU20" s="557">
        <f t="shared" si="1"/>
        <v>1.4960599999999999</v>
      </c>
      <c r="AV20" s="557">
        <f t="shared" si="1"/>
        <v>1.5087599999999999</v>
      </c>
      <c r="AW20" s="557">
        <f t="shared" si="1"/>
        <v>1.5062199999999999</v>
      </c>
      <c r="AX20" s="557">
        <f t="shared" si="1"/>
        <v>1.4795499999999999</v>
      </c>
      <c r="AY20" s="557">
        <f t="shared" si="1"/>
        <v>1.49733</v>
      </c>
      <c r="AZ20" s="557">
        <f t="shared" si="1"/>
        <v>1.49098</v>
      </c>
      <c r="BA20" s="557">
        <f t="shared" si="1"/>
        <v>1.4820899999999999</v>
      </c>
      <c r="BB20" s="557">
        <f t="shared" si="1"/>
        <v>1.4985999999999999</v>
      </c>
      <c r="BC20" s="557">
        <f t="shared" si="1"/>
        <v>1.4922499999999999</v>
      </c>
      <c r="BD20" s="557">
        <f t="shared" si="1"/>
        <v>1.4846299999999999</v>
      </c>
      <c r="BE20" s="557">
        <f t="shared" si="1"/>
        <v>1.50241</v>
      </c>
      <c r="BF20" s="557">
        <f t="shared" si="1"/>
        <v>1.4820899999999999</v>
      </c>
      <c r="BG20" s="557">
        <f t="shared" si="1"/>
        <v>1.5011399999999999</v>
      </c>
    </row>
    <row r="21" spans="1:59">
      <c r="A21" s="1274" t="s">
        <v>495</v>
      </c>
      <c r="B21" s="1275"/>
      <c r="C21" s="343">
        <v>1.51</v>
      </c>
      <c r="D21" s="344">
        <v>1.51</v>
      </c>
      <c r="E21" s="344">
        <v>1.49</v>
      </c>
      <c r="F21" s="344">
        <v>1.49</v>
      </c>
      <c r="G21" s="344">
        <v>1.5</v>
      </c>
      <c r="H21" s="344">
        <v>1.5</v>
      </c>
      <c r="I21" s="344">
        <v>1.5</v>
      </c>
      <c r="J21" s="345">
        <v>1.51</v>
      </c>
      <c r="K21" s="345">
        <v>1.5</v>
      </c>
      <c r="L21" s="345">
        <v>1.4950000000000001</v>
      </c>
      <c r="M21" s="301"/>
      <c r="N21" s="346"/>
      <c r="O21" s="321"/>
      <c r="P21" s="321"/>
      <c r="Q21" s="321"/>
      <c r="R21" s="310">
        <v>5.8650000000000001E-2</v>
      </c>
      <c r="S21" s="310">
        <v>5.9650000000000002E-2</v>
      </c>
      <c r="T21" s="310">
        <v>5.8799999999999998E-2</v>
      </c>
      <c r="U21" s="310">
        <v>5.8599999999999999E-2</v>
      </c>
      <c r="V21" s="310">
        <v>5.9049999999999998E-2</v>
      </c>
      <c r="W21" s="310">
        <v>5.9400000000000001E-2</v>
      </c>
      <c r="X21" s="310">
        <v>5.8200000000000002E-2</v>
      </c>
      <c r="Y21" s="310">
        <v>5.7299999999999997E-2</v>
      </c>
      <c r="Z21" s="310">
        <v>5.91E-2</v>
      </c>
      <c r="AA21" s="310">
        <v>5.8999999999999997E-2</v>
      </c>
      <c r="AB21" s="310">
        <v>5.9299999999999999E-2</v>
      </c>
      <c r="AC21" s="310">
        <v>5.8099999999999999E-2</v>
      </c>
      <c r="AD21" s="310">
        <v>5.885E-2</v>
      </c>
      <c r="AE21" s="310">
        <v>5.8250000000000003E-2</v>
      </c>
      <c r="AF21" s="310">
        <v>5.8200000000000002E-2</v>
      </c>
      <c r="AG21" s="310">
        <v>5.8450000000000002E-2</v>
      </c>
      <c r="AH21" s="310">
        <v>5.8549999999999998E-2</v>
      </c>
      <c r="AI21" s="310">
        <v>5.8900000000000001E-2</v>
      </c>
      <c r="AJ21" s="310">
        <v>5.8650000000000001E-2</v>
      </c>
      <c r="AK21" s="310">
        <v>5.8500000000000003E-2</v>
      </c>
      <c r="AL21" s="310">
        <v>5.885E-2</v>
      </c>
      <c r="AM21" s="557">
        <f t="shared" si="2"/>
        <v>1.4897099999999999</v>
      </c>
      <c r="AN21" s="557">
        <f t="shared" si="1"/>
        <v>1.51511</v>
      </c>
      <c r="AO21" s="557">
        <f t="shared" si="1"/>
        <v>1.49352</v>
      </c>
      <c r="AP21" s="557">
        <f t="shared" si="1"/>
        <v>1.48844</v>
      </c>
      <c r="AQ21" s="557">
        <f t="shared" si="1"/>
        <v>1.4998699999999998</v>
      </c>
      <c r="AR21" s="557">
        <f t="shared" si="1"/>
        <v>1.5087599999999999</v>
      </c>
      <c r="AS21" s="557">
        <f t="shared" si="1"/>
        <v>1.47828</v>
      </c>
      <c r="AT21" s="557">
        <f t="shared" si="1"/>
        <v>1.4554199999999999</v>
      </c>
      <c r="AU21" s="557">
        <f t="shared" si="1"/>
        <v>1.5011399999999999</v>
      </c>
      <c r="AV21" s="557">
        <f t="shared" si="1"/>
        <v>1.4985999999999999</v>
      </c>
      <c r="AW21" s="557">
        <f t="shared" si="1"/>
        <v>1.5062199999999999</v>
      </c>
      <c r="AX21" s="557">
        <f t="shared" si="1"/>
        <v>1.4757399999999998</v>
      </c>
      <c r="AY21" s="557">
        <f t="shared" si="1"/>
        <v>1.4947899999999998</v>
      </c>
      <c r="AZ21" s="557">
        <f t="shared" si="1"/>
        <v>1.4795499999999999</v>
      </c>
      <c r="BA21" s="557">
        <f t="shared" si="1"/>
        <v>1.47828</v>
      </c>
      <c r="BB21" s="557">
        <f t="shared" si="1"/>
        <v>1.4846299999999999</v>
      </c>
      <c r="BC21" s="557">
        <f t="shared" si="1"/>
        <v>1.4871699999999999</v>
      </c>
      <c r="BD21" s="557">
        <f t="shared" si="1"/>
        <v>1.4960599999999999</v>
      </c>
      <c r="BE21" s="557">
        <f t="shared" si="1"/>
        <v>1.4897099999999999</v>
      </c>
      <c r="BF21" s="557">
        <f t="shared" si="1"/>
        <v>1.4859</v>
      </c>
      <c r="BG21" s="557">
        <f t="shared" si="1"/>
        <v>1.4947899999999998</v>
      </c>
    </row>
    <row r="22" spans="1:59">
      <c r="A22" s="1274" t="s">
        <v>496</v>
      </c>
      <c r="B22" s="1275"/>
      <c r="C22" s="343">
        <v>1.51</v>
      </c>
      <c r="D22" s="344">
        <v>1.51</v>
      </c>
      <c r="E22" s="344">
        <v>1.52</v>
      </c>
      <c r="F22" s="344">
        <v>1.4950000000000001</v>
      </c>
      <c r="G22" s="344">
        <v>1.5</v>
      </c>
      <c r="H22" s="344">
        <v>1.5</v>
      </c>
      <c r="I22" s="344">
        <v>1.5</v>
      </c>
      <c r="J22" s="345">
        <v>1.5049999999999999</v>
      </c>
      <c r="K22" s="345">
        <v>1.5</v>
      </c>
      <c r="L22" s="345">
        <v>1.5</v>
      </c>
      <c r="M22" s="301"/>
      <c r="N22" s="346"/>
      <c r="O22" s="321"/>
      <c r="P22" s="321"/>
      <c r="Q22" s="321"/>
      <c r="R22" s="310">
        <v>5.8950000000000002E-2</v>
      </c>
      <c r="S22" s="310">
        <v>5.935E-2</v>
      </c>
      <c r="T22" s="310">
        <v>5.9049999999999998E-2</v>
      </c>
      <c r="U22" s="310">
        <v>5.91E-2</v>
      </c>
      <c r="V22" s="310">
        <v>5.8799999999999998E-2</v>
      </c>
      <c r="W22" s="310">
        <v>5.9299999999999999E-2</v>
      </c>
      <c r="X22" s="310">
        <v>5.8549999999999998E-2</v>
      </c>
      <c r="Y22" s="310">
        <v>5.7149999999999999E-2</v>
      </c>
      <c r="Z22" s="310">
        <v>5.8999999999999997E-2</v>
      </c>
      <c r="AA22" s="310">
        <v>5.885E-2</v>
      </c>
      <c r="AB22" s="310">
        <v>5.8549999999999998E-2</v>
      </c>
      <c r="AC22" s="310">
        <v>5.8250000000000003E-2</v>
      </c>
      <c r="AD22" s="310">
        <v>5.8799999999999998E-2</v>
      </c>
      <c r="AE22" s="310">
        <v>5.8650000000000001E-2</v>
      </c>
      <c r="AF22" s="310">
        <v>5.8450000000000002E-2</v>
      </c>
      <c r="AG22" s="310">
        <v>5.8250000000000003E-2</v>
      </c>
      <c r="AH22" s="310">
        <v>5.815E-2</v>
      </c>
      <c r="AI22" s="310">
        <v>5.8700000000000002E-2</v>
      </c>
      <c r="AJ22" s="310">
        <v>5.8599999999999999E-2</v>
      </c>
      <c r="AK22" s="310">
        <v>5.8500000000000003E-2</v>
      </c>
      <c r="AL22" s="310">
        <v>5.885E-2</v>
      </c>
      <c r="AM22" s="557">
        <f t="shared" si="2"/>
        <v>1.49733</v>
      </c>
      <c r="AN22" s="557">
        <f t="shared" si="1"/>
        <v>1.50749</v>
      </c>
      <c r="AO22" s="557">
        <f t="shared" si="1"/>
        <v>1.4998699999999998</v>
      </c>
      <c r="AP22" s="557">
        <f t="shared" si="1"/>
        <v>1.5011399999999999</v>
      </c>
      <c r="AQ22" s="557">
        <f t="shared" si="1"/>
        <v>1.49352</v>
      </c>
      <c r="AR22" s="557">
        <f t="shared" si="1"/>
        <v>1.5062199999999999</v>
      </c>
      <c r="AS22" s="557">
        <f t="shared" si="1"/>
        <v>1.4871699999999999</v>
      </c>
      <c r="AT22" s="557">
        <f t="shared" si="1"/>
        <v>1.4516099999999998</v>
      </c>
      <c r="AU22" s="557">
        <f t="shared" si="1"/>
        <v>1.4985999999999999</v>
      </c>
      <c r="AV22" s="557">
        <f t="shared" si="1"/>
        <v>1.4947899999999998</v>
      </c>
      <c r="AW22" s="557">
        <f t="shared" si="1"/>
        <v>1.4871699999999999</v>
      </c>
      <c r="AX22" s="557">
        <f t="shared" si="1"/>
        <v>1.4795499999999999</v>
      </c>
      <c r="AY22" s="557">
        <f t="shared" si="1"/>
        <v>1.49352</v>
      </c>
      <c r="AZ22" s="557">
        <f t="shared" si="1"/>
        <v>1.4897099999999999</v>
      </c>
      <c r="BA22" s="557">
        <f t="shared" si="1"/>
        <v>1.4846299999999999</v>
      </c>
      <c r="BB22" s="557">
        <f t="shared" si="1"/>
        <v>1.4795499999999999</v>
      </c>
      <c r="BC22" s="557">
        <f t="shared" si="1"/>
        <v>1.4770099999999999</v>
      </c>
      <c r="BD22" s="557">
        <f t="shared" si="1"/>
        <v>1.49098</v>
      </c>
      <c r="BE22" s="557">
        <f t="shared" si="1"/>
        <v>1.48844</v>
      </c>
      <c r="BF22" s="557">
        <f t="shared" si="1"/>
        <v>1.4859</v>
      </c>
      <c r="BG22" s="557">
        <f t="shared" si="1"/>
        <v>1.4947899999999998</v>
      </c>
    </row>
    <row r="23" spans="1:59">
      <c r="A23" s="1276" t="s">
        <v>644</v>
      </c>
      <c r="B23" s="1272"/>
      <c r="C23" s="347"/>
      <c r="D23" s="320"/>
      <c r="E23" s="320"/>
      <c r="F23" s="320"/>
      <c r="G23" s="320"/>
      <c r="H23" s="320"/>
      <c r="I23" s="320"/>
      <c r="J23" s="281"/>
      <c r="K23" s="281"/>
      <c r="L23" s="281"/>
      <c r="M23" s="276"/>
      <c r="N23" s="342"/>
      <c r="O23" s="321"/>
      <c r="P23" s="321"/>
      <c r="Q23" s="321"/>
      <c r="R23" s="310"/>
      <c r="S23" s="310"/>
      <c r="T23" s="310"/>
      <c r="U23" s="310"/>
      <c r="V23" s="310"/>
      <c r="W23" s="310"/>
      <c r="X23" s="310"/>
      <c r="Y23" s="310"/>
      <c r="Z23" s="310"/>
      <c r="AA23" s="310"/>
      <c r="AB23" s="310"/>
      <c r="AC23" s="310"/>
      <c r="AD23" s="310"/>
      <c r="AE23" s="310"/>
      <c r="AF23" s="310"/>
      <c r="AG23" s="310"/>
      <c r="AH23" s="310"/>
      <c r="AI23" s="310"/>
      <c r="AJ23" s="310"/>
      <c r="AK23" s="310"/>
      <c r="AL23" s="310"/>
      <c r="AM23" s="556">
        <f t="shared" si="2"/>
        <v>0</v>
      </c>
      <c r="AN23" s="556">
        <f t="shared" si="1"/>
        <v>0</v>
      </c>
      <c r="AO23" s="556">
        <f t="shared" si="1"/>
        <v>0</v>
      </c>
      <c r="AP23" s="556">
        <f t="shared" si="1"/>
        <v>0</v>
      </c>
      <c r="AQ23" s="556">
        <f t="shared" si="1"/>
        <v>0</v>
      </c>
      <c r="AR23" s="556">
        <f t="shared" si="1"/>
        <v>0</v>
      </c>
      <c r="AS23" s="556">
        <f t="shared" si="1"/>
        <v>0</v>
      </c>
      <c r="AT23" s="556">
        <f t="shared" si="1"/>
        <v>0</v>
      </c>
      <c r="AU23" s="556">
        <f t="shared" si="1"/>
        <v>0</v>
      </c>
      <c r="AV23" s="556">
        <f t="shared" si="1"/>
        <v>0</v>
      </c>
      <c r="AW23" s="556">
        <f t="shared" si="1"/>
        <v>0</v>
      </c>
      <c r="AX23" s="556">
        <f t="shared" si="1"/>
        <v>0</v>
      </c>
      <c r="AY23" s="556">
        <f t="shared" si="1"/>
        <v>0</v>
      </c>
      <c r="AZ23" s="556">
        <f t="shared" si="1"/>
        <v>0</v>
      </c>
      <c r="BA23" s="556">
        <f t="shared" si="1"/>
        <v>0</v>
      </c>
      <c r="BB23" s="556">
        <f t="shared" si="1"/>
        <v>0</v>
      </c>
      <c r="BC23" s="556">
        <f t="shared" si="1"/>
        <v>0</v>
      </c>
      <c r="BD23" s="556">
        <f t="shared" si="1"/>
        <v>0</v>
      </c>
      <c r="BE23" s="556">
        <f t="shared" si="1"/>
        <v>0</v>
      </c>
      <c r="BF23" s="556">
        <f t="shared" si="1"/>
        <v>0</v>
      </c>
      <c r="BG23" s="556">
        <f t="shared" ref="BG23:BG32" si="3">AL23*25.4</f>
        <v>0</v>
      </c>
    </row>
    <row r="24" spans="1:59">
      <c r="A24" s="1276" t="s">
        <v>645</v>
      </c>
      <c r="B24" s="1272"/>
      <c r="C24" s="298"/>
      <c r="D24" s="276"/>
      <c r="E24" s="276"/>
      <c r="F24" s="276"/>
      <c r="G24" s="276"/>
      <c r="H24" s="276"/>
      <c r="I24" s="276"/>
      <c r="J24" s="282"/>
      <c r="K24" s="282"/>
      <c r="L24" s="282"/>
      <c r="M24" s="340"/>
      <c r="N24" s="342"/>
      <c r="O24" s="321"/>
      <c r="P24" s="321"/>
      <c r="Q24" s="321"/>
      <c r="R24" s="310"/>
      <c r="S24" s="310"/>
      <c r="T24" s="310"/>
      <c r="U24" s="310"/>
      <c r="V24" s="310"/>
      <c r="W24" s="310"/>
      <c r="X24" s="310"/>
      <c r="Y24" s="310"/>
      <c r="Z24" s="310"/>
      <c r="AA24" s="310"/>
      <c r="AB24" s="310"/>
      <c r="AC24" s="310"/>
      <c r="AD24" s="310"/>
      <c r="AE24" s="310"/>
      <c r="AF24" s="310"/>
      <c r="AG24" s="310"/>
      <c r="AH24" s="310"/>
      <c r="AI24" s="310"/>
      <c r="AJ24" s="310"/>
      <c r="AK24" s="310"/>
      <c r="AL24" s="310"/>
      <c r="AM24" s="557">
        <f t="shared" si="2"/>
        <v>0</v>
      </c>
      <c r="AN24" s="557">
        <f t="shared" si="1"/>
        <v>0</v>
      </c>
      <c r="AO24" s="557">
        <f t="shared" si="1"/>
        <v>0</v>
      </c>
      <c r="AP24" s="557">
        <f t="shared" si="1"/>
        <v>0</v>
      </c>
      <c r="AQ24" s="557">
        <f t="shared" si="1"/>
        <v>0</v>
      </c>
      <c r="AR24" s="557">
        <f t="shared" si="1"/>
        <v>0</v>
      </c>
      <c r="AS24" s="557">
        <f t="shared" si="1"/>
        <v>0</v>
      </c>
      <c r="AT24" s="557">
        <f t="shared" si="1"/>
        <v>0</v>
      </c>
      <c r="AU24" s="557">
        <f t="shared" si="1"/>
        <v>0</v>
      </c>
      <c r="AV24" s="557">
        <f t="shared" si="1"/>
        <v>0</v>
      </c>
      <c r="AW24" s="557">
        <f t="shared" si="1"/>
        <v>0</v>
      </c>
      <c r="AX24" s="557">
        <f t="shared" si="1"/>
        <v>0</v>
      </c>
      <c r="AY24" s="557">
        <f t="shared" si="1"/>
        <v>0</v>
      </c>
      <c r="AZ24" s="557">
        <f t="shared" si="1"/>
        <v>0</v>
      </c>
      <c r="BA24" s="557">
        <f t="shared" si="1"/>
        <v>0</v>
      </c>
      <c r="BB24" s="557">
        <f t="shared" si="1"/>
        <v>0</v>
      </c>
      <c r="BC24" s="557">
        <f t="shared" si="1"/>
        <v>0</v>
      </c>
      <c r="BD24" s="557">
        <f t="shared" si="1"/>
        <v>0</v>
      </c>
      <c r="BE24" s="557">
        <f t="shared" si="1"/>
        <v>0</v>
      </c>
      <c r="BF24" s="557">
        <f t="shared" si="1"/>
        <v>0</v>
      </c>
      <c r="BG24" s="557">
        <f t="shared" si="3"/>
        <v>0</v>
      </c>
    </row>
    <row r="25" spans="1:59">
      <c r="A25" s="1239" t="s">
        <v>256</v>
      </c>
      <c r="B25" s="1272"/>
      <c r="C25" s="311">
        <v>159.29</v>
      </c>
      <c r="D25" s="277">
        <v>158.58000000000001</v>
      </c>
      <c r="E25" s="277">
        <v>158.29</v>
      </c>
      <c r="F25" s="277">
        <v>158.79</v>
      </c>
      <c r="G25" s="277">
        <v>158.44</v>
      </c>
      <c r="H25" s="277">
        <v>158.56</v>
      </c>
      <c r="I25" s="277">
        <v>158.91999999999999</v>
      </c>
      <c r="J25" s="312">
        <v>159.1</v>
      </c>
      <c r="K25" s="312">
        <v>158.44</v>
      </c>
      <c r="L25" s="312">
        <v>159.06</v>
      </c>
      <c r="M25" s="157">
        <v>158.94999999999999</v>
      </c>
      <c r="N25" s="348">
        <v>158.69</v>
      </c>
      <c r="O25" s="349">
        <v>159.01</v>
      </c>
      <c r="P25" s="349">
        <v>159.05000000000001</v>
      </c>
      <c r="Q25" s="349">
        <v>159.19999999999999</v>
      </c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49"/>
      <c r="AD25" s="349"/>
      <c r="AE25" s="349"/>
      <c r="AF25" s="349"/>
      <c r="AG25" s="349"/>
      <c r="AH25" s="349"/>
      <c r="AI25" s="349"/>
      <c r="AJ25" s="349"/>
      <c r="AK25" s="349"/>
      <c r="AL25" s="349"/>
      <c r="AM25" s="557">
        <f t="shared" si="2"/>
        <v>0</v>
      </c>
      <c r="AN25" s="557">
        <f t="shared" si="1"/>
        <v>0</v>
      </c>
      <c r="AO25" s="557">
        <f t="shared" si="1"/>
        <v>0</v>
      </c>
      <c r="AP25" s="557">
        <f t="shared" si="1"/>
        <v>0</v>
      </c>
      <c r="AQ25" s="557">
        <f t="shared" si="1"/>
        <v>0</v>
      </c>
      <c r="AR25" s="557">
        <f t="shared" si="1"/>
        <v>0</v>
      </c>
      <c r="AS25" s="557">
        <f t="shared" si="1"/>
        <v>0</v>
      </c>
      <c r="AT25" s="557">
        <f t="shared" si="1"/>
        <v>0</v>
      </c>
      <c r="AU25" s="557">
        <f t="shared" si="1"/>
        <v>0</v>
      </c>
      <c r="AV25" s="557">
        <f t="shared" si="1"/>
        <v>0</v>
      </c>
      <c r="AW25" s="557">
        <f t="shared" si="1"/>
        <v>0</v>
      </c>
      <c r="AX25" s="557">
        <f t="shared" si="1"/>
        <v>0</v>
      </c>
      <c r="AY25" s="557">
        <f t="shared" si="1"/>
        <v>0</v>
      </c>
      <c r="AZ25" s="557">
        <f t="shared" si="1"/>
        <v>0</v>
      </c>
      <c r="BA25" s="557">
        <f t="shared" si="1"/>
        <v>0</v>
      </c>
      <c r="BB25" s="557">
        <f t="shared" si="1"/>
        <v>0</v>
      </c>
      <c r="BC25" s="557">
        <f t="shared" si="1"/>
        <v>0</v>
      </c>
      <c r="BD25" s="557">
        <f t="shared" si="1"/>
        <v>0</v>
      </c>
      <c r="BE25" s="557">
        <f t="shared" si="1"/>
        <v>0</v>
      </c>
      <c r="BF25" s="557">
        <f t="shared" si="1"/>
        <v>0</v>
      </c>
      <c r="BG25" s="557">
        <f t="shared" si="3"/>
        <v>0</v>
      </c>
    </row>
    <row r="26" spans="1:59">
      <c r="A26" s="1239" t="s">
        <v>257</v>
      </c>
      <c r="B26" s="1272"/>
      <c r="C26" s="311">
        <v>16.670000000000002</v>
      </c>
      <c r="D26" s="277">
        <v>14.58</v>
      </c>
      <c r="E26" s="277">
        <v>14.01</v>
      </c>
      <c r="F26" s="277">
        <v>18.54</v>
      </c>
      <c r="G26" s="277">
        <v>14.83</v>
      </c>
      <c r="H26" s="277">
        <v>16.25</v>
      </c>
      <c r="I26" s="277">
        <v>17.46</v>
      </c>
      <c r="J26" s="312">
        <v>16.18</v>
      </c>
      <c r="K26" s="312">
        <v>15.53</v>
      </c>
      <c r="L26" s="312">
        <v>17.13</v>
      </c>
      <c r="M26" s="157">
        <v>14.93</v>
      </c>
      <c r="N26" s="348">
        <v>12.91</v>
      </c>
      <c r="O26" s="349">
        <v>13.77</v>
      </c>
      <c r="P26" s="349">
        <v>15.45</v>
      </c>
      <c r="Q26" s="349">
        <v>13.22</v>
      </c>
      <c r="R26" s="349"/>
      <c r="S26" s="349"/>
      <c r="T26" s="349"/>
      <c r="U26" s="349"/>
      <c r="V26" s="349"/>
      <c r="W26" s="349"/>
      <c r="X26" s="349"/>
      <c r="Y26" s="349"/>
      <c r="Z26" s="349"/>
      <c r="AA26" s="349"/>
      <c r="AB26" s="349"/>
      <c r="AC26" s="349"/>
      <c r="AD26" s="349"/>
      <c r="AE26" s="349"/>
      <c r="AF26" s="349"/>
      <c r="AG26" s="349"/>
      <c r="AH26" s="349"/>
      <c r="AI26" s="349"/>
      <c r="AJ26" s="349"/>
      <c r="AK26" s="349"/>
      <c r="AL26" s="349"/>
      <c r="AM26" s="557">
        <f t="shared" si="2"/>
        <v>0</v>
      </c>
      <c r="AN26" s="557">
        <f t="shared" si="1"/>
        <v>0</v>
      </c>
      <c r="AO26" s="557">
        <f t="shared" si="1"/>
        <v>0</v>
      </c>
      <c r="AP26" s="557">
        <f t="shared" si="1"/>
        <v>0</v>
      </c>
      <c r="AQ26" s="557">
        <f t="shared" si="1"/>
        <v>0</v>
      </c>
      <c r="AR26" s="557">
        <f t="shared" si="1"/>
        <v>0</v>
      </c>
      <c r="AS26" s="557">
        <f t="shared" si="1"/>
        <v>0</v>
      </c>
      <c r="AT26" s="557">
        <f t="shared" si="1"/>
        <v>0</v>
      </c>
      <c r="AU26" s="557">
        <f t="shared" si="1"/>
        <v>0</v>
      </c>
      <c r="AV26" s="557">
        <f t="shared" si="1"/>
        <v>0</v>
      </c>
      <c r="AW26" s="557">
        <f t="shared" si="1"/>
        <v>0</v>
      </c>
      <c r="AX26" s="557">
        <f t="shared" si="1"/>
        <v>0</v>
      </c>
      <c r="AY26" s="557">
        <f t="shared" si="1"/>
        <v>0</v>
      </c>
      <c r="AZ26" s="557">
        <f t="shared" si="1"/>
        <v>0</v>
      </c>
      <c r="BA26" s="557">
        <f t="shared" si="1"/>
        <v>0</v>
      </c>
      <c r="BB26" s="557">
        <f t="shared" si="1"/>
        <v>0</v>
      </c>
      <c r="BC26" s="557">
        <f t="shared" si="1"/>
        <v>0</v>
      </c>
      <c r="BD26" s="557">
        <f t="shared" si="1"/>
        <v>0</v>
      </c>
      <c r="BE26" s="557">
        <f t="shared" si="1"/>
        <v>0</v>
      </c>
      <c r="BF26" s="557">
        <f t="shared" si="1"/>
        <v>0</v>
      </c>
      <c r="BG26" s="557">
        <f t="shared" si="3"/>
        <v>0</v>
      </c>
    </row>
    <row r="27" spans="1:59">
      <c r="A27" s="1239" t="s">
        <v>258</v>
      </c>
      <c r="B27" s="1272"/>
      <c r="C27" s="311">
        <v>158.97999999999999</v>
      </c>
      <c r="D27" s="277">
        <v>158.24</v>
      </c>
      <c r="E27" s="277">
        <v>157.86000000000001</v>
      </c>
      <c r="F27" s="277">
        <v>158.5</v>
      </c>
      <c r="G27" s="277">
        <v>158.16999999999999</v>
      </c>
      <c r="H27" s="277">
        <v>158.30000000000001</v>
      </c>
      <c r="I27" s="277">
        <v>158.58000000000001</v>
      </c>
      <c r="J27" s="312">
        <v>158.80000000000001</v>
      </c>
      <c r="K27" s="312">
        <v>158.02000000000001</v>
      </c>
      <c r="L27" s="312">
        <v>158.68</v>
      </c>
      <c r="M27" s="157">
        <v>158.69</v>
      </c>
      <c r="N27" s="348">
        <v>158.44</v>
      </c>
      <c r="O27" s="349">
        <v>158.75</v>
      </c>
      <c r="P27" s="349">
        <v>158.74</v>
      </c>
      <c r="Q27" s="349">
        <v>158.96</v>
      </c>
      <c r="R27" s="349"/>
      <c r="S27" s="349"/>
      <c r="T27" s="349"/>
      <c r="U27" s="349"/>
      <c r="V27" s="349"/>
      <c r="W27" s="349"/>
      <c r="X27" s="349"/>
      <c r="Y27" s="349"/>
      <c r="Z27" s="349"/>
      <c r="AA27" s="349"/>
      <c r="AB27" s="349"/>
      <c r="AC27" s="349"/>
      <c r="AD27" s="349"/>
      <c r="AE27" s="349"/>
      <c r="AF27" s="349"/>
      <c r="AG27" s="349"/>
      <c r="AH27" s="349"/>
      <c r="AI27" s="349"/>
      <c r="AJ27" s="349"/>
      <c r="AK27" s="349"/>
      <c r="AL27" s="349"/>
      <c r="AM27" s="557">
        <f t="shared" si="2"/>
        <v>0</v>
      </c>
      <c r="AN27" s="557">
        <f t="shared" si="1"/>
        <v>0</v>
      </c>
      <c r="AO27" s="557">
        <f t="shared" si="1"/>
        <v>0</v>
      </c>
      <c r="AP27" s="557">
        <f t="shared" si="1"/>
        <v>0</v>
      </c>
      <c r="AQ27" s="557">
        <f t="shared" si="1"/>
        <v>0</v>
      </c>
      <c r="AR27" s="557">
        <f t="shared" si="1"/>
        <v>0</v>
      </c>
      <c r="AS27" s="557">
        <f t="shared" si="1"/>
        <v>0</v>
      </c>
      <c r="AT27" s="557">
        <f t="shared" si="1"/>
        <v>0</v>
      </c>
      <c r="AU27" s="557">
        <f t="shared" si="1"/>
        <v>0</v>
      </c>
      <c r="AV27" s="557">
        <f t="shared" si="1"/>
        <v>0</v>
      </c>
      <c r="AW27" s="557">
        <f t="shared" si="1"/>
        <v>0</v>
      </c>
      <c r="AX27" s="557">
        <f t="shared" si="1"/>
        <v>0</v>
      </c>
      <c r="AY27" s="557">
        <f t="shared" si="1"/>
        <v>0</v>
      </c>
      <c r="AZ27" s="557">
        <f t="shared" si="1"/>
        <v>0</v>
      </c>
      <c r="BA27" s="557">
        <f t="shared" si="1"/>
        <v>0</v>
      </c>
      <c r="BB27" s="557">
        <f t="shared" si="1"/>
        <v>0</v>
      </c>
      <c r="BC27" s="557">
        <f t="shared" si="1"/>
        <v>0</v>
      </c>
      <c r="BD27" s="557">
        <f t="shared" si="1"/>
        <v>0</v>
      </c>
      <c r="BE27" s="557">
        <f t="shared" si="1"/>
        <v>0</v>
      </c>
      <c r="BF27" s="557">
        <f t="shared" si="1"/>
        <v>0</v>
      </c>
      <c r="BG27" s="557">
        <f t="shared" si="3"/>
        <v>0</v>
      </c>
    </row>
    <row r="28" spans="1:59">
      <c r="A28" s="1239" t="s">
        <v>259</v>
      </c>
      <c r="B28" s="1272"/>
      <c r="C28" s="311">
        <v>16.61</v>
      </c>
      <c r="D28" s="277">
        <v>15.02</v>
      </c>
      <c r="E28" s="277">
        <v>14.12</v>
      </c>
      <c r="F28" s="277">
        <v>18.489999999999998</v>
      </c>
      <c r="G28" s="277">
        <v>14.78</v>
      </c>
      <c r="H28" s="277">
        <v>16.41</v>
      </c>
      <c r="I28" s="277">
        <v>17.47</v>
      </c>
      <c r="J28" s="312">
        <v>16.27</v>
      </c>
      <c r="K28" s="312">
        <v>15.47</v>
      </c>
      <c r="L28" s="312">
        <v>17.16</v>
      </c>
      <c r="M28" s="157">
        <v>15.14</v>
      </c>
      <c r="N28" s="348">
        <v>12.7</v>
      </c>
      <c r="O28" s="349">
        <v>13.52</v>
      </c>
      <c r="P28" s="349">
        <v>15.9</v>
      </c>
      <c r="Q28" s="349">
        <v>13.23</v>
      </c>
      <c r="R28" s="349"/>
      <c r="S28" s="349"/>
      <c r="T28" s="349"/>
      <c r="U28" s="349"/>
      <c r="V28" s="349"/>
      <c r="W28" s="349"/>
      <c r="X28" s="349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  <c r="AL28" s="349"/>
      <c r="AM28" s="557">
        <f t="shared" si="2"/>
        <v>0</v>
      </c>
      <c r="AN28" s="557">
        <f t="shared" ref="AN28:AW32" si="4">S28*25.4</f>
        <v>0</v>
      </c>
      <c r="AO28" s="557">
        <f t="shared" si="4"/>
        <v>0</v>
      </c>
      <c r="AP28" s="557">
        <f t="shared" si="4"/>
        <v>0</v>
      </c>
      <c r="AQ28" s="557">
        <f t="shared" si="4"/>
        <v>0</v>
      </c>
      <c r="AR28" s="557">
        <f t="shared" si="4"/>
        <v>0</v>
      </c>
      <c r="AS28" s="557">
        <f t="shared" si="4"/>
        <v>0</v>
      </c>
      <c r="AT28" s="557">
        <f t="shared" si="4"/>
        <v>0</v>
      </c>
      <c r="AU28" s="557">
        <f t="shared" si="4"/>
        <v>0</v>
      </c>
      <c r="AV28" s="557">
        <f t="shared" si="4"/>
        <v>0</v>
      </c>
      <c r="AW28" s="557">
        <f t="shared" si="4"/>
        <v>0</v>
      </c>
      <c r="AX28" s="557">
        <f t="shared" ref="AX28:BF32" si="5">AC28*25.4</f>
        <v>0</v>
      </c>
      <c r="AY28" s="557">
        <f t="shared" si="5"/>
        <v>0</v>
      </c>
      <c r="AZ28" s="557">
        <f t="shared" si="5"/>
        <v>0</v>
      </c>
      <c r="BA28" s="557">
        <f t="shared" si="5"/>
        <v>0</v>
      </c>
      <c r="BB28" s="557">
        <f t="shared" si="5"/>
        <v>0</v>
      </c>
      <c r="BC28" s="557">
        <f t="shared" si="5"/>
        <v>0</v>
      </c>
      <c r="BD28" s="557">
        <f t="shared" si="5"/>
        <v>0</v>
      </c>
      <c r="BE28" s="557">
        <f t="shared" si="5"/>
        <v>0</v>
      </c>
      <c r="BF28" s="557">
        <f t="shared" si="5"/>
        <v>0</v>
      </c>
      <c r="BG28" s="557">
        <f t="shared" si="3"/>
        <v>0</v>
      </c>
    </row>
    <row r="29" spans="1:59">
      <c r="A29" s="1239" t="s">
        <v>260</v>
      </c>
      <c r="B29" s="1272"/>
      <c r="C29" s="311">
        <v>159.16</v>
      </c>
      <c r="D29" s="277">
        <v>158.49</v>
      </c>
      <c r="E29" s="277">
        <v>158.52000000000001</v>
      </c>
      <c r="F29" s="277">
        <v>158.76</v>
      </c>
      <c r="G29" s="277">
        <v>158.31</v>
      </c>
      <c r="H29" s="277">
        <v>158.47999999999999</v>
      </c>
      <c r="I29" s="277">
        <v>158.63999999999999</v>
      </c>
      <c r="J29" s="312">
        <v>158.88999999999999</v>
      </c>
      <c r="K29" s="312">
        <v>158.18</v>
      </c>
      <c r="L29" s="312">
        <v>158.87</v>
      </c>
      <c r="M29" s="157">
        <v>158.86000000000001</v>
      </c>
      <c r="N29" s="348">
        <v>158.72</v>
      </c>
      <c r="O29" s="349">
        <v>158.94999999999999</v>
      </c>
      <c r="P29" s="349">
        <v>158.93</v>
      </c>
      <c r="Q29" s="349">
        <v>159.18</v>
      </c>
      <c r="R29" s="349"/>
      <c r="S29" s="349"/>
      <c r="T29" s="349"/>
      <c r="U29" s="349"/>
      <c r="V29" s="349"/>
      <c r="W29" s="349"/>
      <c r="X29" s="349"/>
      <c r="Y29" s="349"/>
      <c r="Z29" s="349"/>
      <c r="AA29" s="349"/>
      <c r="AB29" s="349"/>
      <c r="AC29" s="349"/>
      <c r="AD29" s="349"/>
      <c r="AE29" s="349"/>
      <c r="AF29" s="349"/>
      <c r="AG29" s="349"/>
      <c r="AH29" s="349"/>
      <c r="AI29" s="349"/>
      <c r="AJ29" s="349"/>
      <c r="AK29" s="349"/>
      <c r="AL29" s="349"/>
      <c r="AM29" s="557">
        <f t="shared" si="2"/>
        <v>0</v>
      </c>
      <c r="AN29" s="557">
        <f t="shared" si="4"/>
        <v>0</v>
      </c>
      <c r="AO29" s="557">
        <f t="shared" si="4"/>
        <v>0</v>
      </c>
      <c r="AP29" s="557">
        <f t="shared" si="4"/>
        <v>0</v>
      </c>
      <c r="AQ29" s="557">
        <f t="shared" si="4"/>
        <v>0</v>
      </c>
      <c r="AR29" s="557">
        <f t="shared" si="4"/>
        <v>0</v>
      </c>
      <c r="AS29" s="557">
        <f t="shared" si="4"/>
        <v>0</v>
      </c>
      <c r="AT29" s="557">
        <f t="shared" si="4"/>
        <v>0</v>
      </c>
      <c r="AU29" s="557">
        <f t="shared" si="4"/>
        <v>0</v>
      </c>
      <c r="AV29" s="557">
        <f t="shared" si="4"/>
        <v>0</v>
      </c>
      <c r="AW29" s="557">
        <f t="shared" si="4"/>
        <v>0</v>
      </c>
      <c r="AX29" s="557">
        <f t="shared" si="5"/>
        <v>0</v>
      </c>
      <c r="AY29" s="557">
        <f t="shared" si="5"/>
        <v>0</v>
      </c>
      <c r="AZ29" s="557">
        <f t="shared" si="5"/>
        <v>0</v>
      </c>
      <c r="BA29" s="557">
        <f t="shared" si="5"/>
        <v>0</v>
      </c>
      <c r="BB29" s="557">
        <f t="shared" si="5"/>
        <v>0</v>
      </c>
      <c r="BC29" s="557">
        <f t="shared" si="5"/>
        <v>0</v>
      </c>
      <c r="BD29" s="557">
        <f t="shared" si="5"/>
        <v>0</v>
      </c>
      <c r="BE29" s="557">
        <f t="shared" si="5"/>
        <v>0</v>
      </c>
      <c r="BF29" s="557">
        <f t="shared" si="5"/>
        <v>0</v>
      </c>
      <c r="BG29" s="557">
        <f t="shared" si="3"/>
        <v>0</v>
      </c>
    </row>
    <row r="30" spans="1:59">
      <c r="A30" s="1276" t="s">
        <v>620</v>
      </c>
      <c r="B30" s="1272"/>
      <c r="C30" s="311">
        <v>1.25</v>
      </c>
      <c r="D30" s="277">
        <v>1.25</v>
      </c>
      <c r="E30" s="277">
        <v>1.25</v>
      </c>
      <c r="F30" s="277">
        <v>1.25</v>
      </c>
      <c r="G30" s="277">
        <v>1.25</v>
      </c>
      <c r="H30" s="277">
        <v>1.25</v>
      </c>
      <c r="I30" s="277">
        <v>1.25</v>
      </c>
      <c r="J30" s="312">
        <v>1.25</v>
      </c>
      <c r="K30" s="312">
        <v>1.25</v>
      </c>
      <c r="L30" s="312">
        <v>1.25</v>
      </c>
      <c r="M30" s="157">
        <v>1.25</v>
      </c>
      <c r="N30" s="350">
        <v>1.25</v>
      </c>
      <c r="O30" s="351">
        <v>1.25</v>
      </c>
      <c r="P30" s="351">
        <v>1.25</v>
      </c>
      <c r="Q30" s="351">
        <v>1.25</v>
      </c>
      <c r="R30" s="351"/>
      <c r="S30" s="351"/>
      <c r="T30" s="351"/>
      <c r="U30" s="351"/>
      <c r="V30" s="351"/>
      <c r="W30" s="351"/>
      <c r="X30" s="351"/>
      <c r="Y30" s="351"/>
      <c r="Z30" s="351"/>
      <c r="AA30" s="351"/>
      <c r="AB30" s="351"/>
      <c r="AC30" s="351"/>
      <c r="AD30" s="351"/>
      <c r="AE30" s="351"/>
      <c r="AF30" s="351"/>
      <c r="AG30" s="351"/>
      <c r="AH30" s="351"/>
      <c r="AI30" s="351"/>
      <c r="AJ30" s="351"/>
      <c r="AK30" s="351"/>
      <c r="AL30" s="351"/>
      <c r="AM30" s="557">
        <f t="shared" si="2"/>
        <v>0</v>
      </c>
      <c r="AN30" s="557">
        <f t="shared" si="4"/>
        <v>0</v>
      </c>
      <c r="AO30" s="557">
        <f t="shared" si="4"/>
        <v>0</v>
      </c>
      <c r="AP30" s="557">
        <f t="shared" si="4"/>
        <v>0</v>
      </c>
      <c r="AQ30" s="557">
        <f t="shared" si="4"/>
        <v>0</v>
      </c>
      <c r="AR30" s="557">
        <f t="shared" si="4"/>
        <v>0</v>
      </c>
      <c r="AS30" s="557">
        <f t="shared" si="4"/>
        <v>0</v>
      </c>
      <c r="AT30" s="557">
        <f t="shared" si="4"/>
        <v>0</v>
      </c>
      <c r="AU30" s="557">
        <f t="shared" si="4"/>
        <v>0</v>
      </c>
      <c r="AV30" s="557">
        <f t="shared" si="4"/>
        <v>0</v>
      </c>
      <c r="AW30" s="557">
        <f t="shared" si="4"/>
        <v>0</v>
      </c>
      <c r="AX30" s="557">
        <f t="shared" si="5"/>
        <v>0</v>
      </c>
      <c r="AY30" s="557">
        <f t="shared" si="5"/>
        <v>0</v>
      </c>
      <c r="AZ30" s="557">
        <f t="shared" si="5"/>
        <v>0</v>
      </c>
      <c r="BA30" s="557">
        <f t="shared" si="5"/>
        <v>0</v>
      </c>
      <c r="BB30" s="557">
        <f t="shared" si="5"/>
        <v>0</v>
      </c>
      <c r="BC30" s="557">
        <f t="shared" si="5"/>
        <v>0</v>
      </c>
      <c r="BD30" s="557">
        <f t="shared" si="5"/>
        <v>0</v>
      </c>
      <c r="BE30" s="557">
        <f t="shared" si="5"/>
        <v>0</v>
      </c>
      <c r="BF30" s="557">
        <f t="shared" si="5"/>
        <v>0</v>
      </c>
      <c r="BG30" s="557">
        <f t="shared" si="3"/>
        <v>0</v>
      </c>
    </row>
    <row r="31" spans="1:59">
      <c r="B31" s="472" t="s">
        <v>102</v>
      </c>
      <c r="C31" s="541">
        <v>159.18</v>
      </c>
      <c r="D31" s="317">
        <v>159.25</v>
      </c>
      <c r="E31" s="317">
        <v>159.13999999999999</v>
      </c>
      <c r="F31" s="317">
        <v>159.15</v>
      </c>
      <c r="G31" s="317">
        <v>159.22</v>
      </c>
      <c r="H31" s="317">
        <v>159.25</v>
      </c>
      <c r="I31" s="317">
        <v>159.26</v>
      </c>
      <c r="J31" s="318">
        <v>159.26</v>
      </c>
      <c r="K31" s="318">
        <v>159.22</v>
      </c>
      <c r="L31" s="318">
        <v>159.21</v>
      </c>
      <c r="M31" s="317">
        <v>159.24</v>
      </c>
      <c r="N31" s="317">
        <v>159.25</v>
      </c>
      <c r="O31" s="317">
        <v>159.15</v>
      </c>
      <c r="P31" s="317">
        <v>159.24</v>
      </c>
      <c r="Q31" s="317">
        <v>159.16999999999999</v>
      </c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556">
        <f t="shared" si="2"/>
        <v>0</v>
      </c>
      <c r="AN31" s="556">
        <f t="shared" si="4"/>
        <v>0</v>
      </c>
      <c r="AO31" s="556">
        <f t="shared" si="4"/>
        <v>0</v>
      </c>
      <c r="AP31" s="556">
        <f t="shared" si="4"/>
        <v>0</v>
      </c>
      <c r="AQ31" s="556">
        <f t="shared" si="4"/>
        <v>0</v>
      </c>
      <c r="AR31" s="556">
        <f t="shared" si="4"/>
        <v>0</v>
      </c>
      <c r="AS31" s="556">
        <f t="shared" si="4"/>
        <v>0</v>
      </c>
      <c r="AT31" s="556">
        <f t="shared" si="4"/>
        <v>0</v>
      </c>
      <c r="AU31" s="556">
        <f t="shared" si="4"/>
        <v>0</v>
      </c>
      <c r="AV31" s="556">
        <f t="shared" si="4"/>
        <v>0</v>
      </c>
      <c r="AW31" s="556">
        <f t="shared" si="4"/>
        <v>0</v>
      </c>
      <c r="AX31" s="556">
        <f t="shared" si="5"/>
        <v>0</v>
      </c>
      <c r="AY31" s="556">
        <f t="shared" si="5"/>
        <v>0</v>
      </c>
      <c r="AZ31" s="556">
        <f t="shared" si="5"/>
        <v>0</v>
      </c>
      <c r="BA31" s="556">
        <f t="shared" si="5"/>
        <v>0</v>
      </c>
      <c r="BB31" s="556">
        <f t="shared" si="5"/>
        <v>0</v>
      </c>
      <c r="BC31" s="556">
        <f t="shared" si="5"/>
        <v>0</v>
      </c>
      <c r="BD31" s="556">
        <f t="shared" si="5"/>
        <v>0</v>
      </c>
      <c r="BE31" s="556">
        <f t="shared" si="5"/>
        <v>0</v>
      </c>
      <c r="BF31" s="556">
        <f t="shared" si="5"/>
        <v>0</v>
      </c>
      <c r="BG31" s="556">
        <f t="shared" si="3"/>
        <v>0</v>
      </c>
    </row>
    <row r="32" spans="1:59" ht="13" thickBot="1">
      <c r="A32" s="1277" t="s">
        <v>624</v>
      </c>
      <c r="B32" s="1278"/>
      <c r="C32" s="562">
        <v>74.400000000000006</v>
      </c>
      <c r="D32" s="278">
        <v>74.3</v>
      </c>
      <c r="E32" s="278">
        <v>74</v>
      </c>
      <c r="F32" s="278">
        <v>74.7</v>
      </c>
      <c r="G32" s="278">
        <v>74.3</v>
      </c>
      <c r="H32" s="278">
        <v>74.5</v>
      </c>
      <c r="I32" s="278">
        <v>74.599999999999994</v>
      </c>
      <c r="J32" s="353">
        <v>74.3</v>
      </c>
      <c r="K32" s="353">
        <v>74.5</v>
      </c>
      <c r="L32" s="353">
        <v>74.599999999999994</v>
      </c>
      <c r="M32" s="278"/>
      <c r="N32" s="563"/>
      <c r="O32" s="501"/>
      <c r="P32" s="501"/>
      <c r="Q32" s="501"/>
      <c r="R32" s="564"/>
      <c r="S32" s="564"/>
      <c r="T32" s="564"/>
      <c r="U32" s="564"/>
      <c r="V32" s="564"/>
      <c r="W32" s="564"/>
      <c r="X32" s="564"/>
      <c r="Y32" s="564"/>
      <c r="Z32" s="564"/>
      <c r="AA32" s="564"/>
      <c r="AB32" s="564"/>
      <c r="AC32" s="564"/>
      <c r="AD32" s="564"/>
      <c r="AE32" s="564"/>
      <c r="AF32" s="564"/>
      <c r="AG32" s="564"/>
      <c r="AH32" s="564"/>
      <c r="AI32" s="564"/>
      <c r="AJ32" s="564"/>
      <c r="AK32" s="564"/>
      <c r="AL32" s="564"/>
      <c r="AM32" s="557">
        <f t="shared" si="2"/>
        <v>0</v>
      </c>
      <c r="AN32" s="557">
        <f t="shared" si="4"/>
        <v>0</v>
      </c>
      <c r="AO32" s="557">
        <f t="shared" si="4"/>
        <v>0</v>
      </c>
      <c r="AP32" s="557">
        <f t="shared" si="4"/>
        <v>0</v>
      </c>
      <c r="AQ32" s="557">
        <f t="shared" si="4"/>
        <v>0</v>
      </c>
      <c r="AR32" s="557">
        <f t="shared" si="4"/>
        <v>0</v>
      </c>
      <c r="AS32" s="557">
        <f t="shared" si="4"/>
        <v>0</v>
      </c>
      <c r="AT32" s="557">
        <f t="shared" si="4"/>
        <v>0</v>
      </c>
      <c r="AU32" s="557">
        <f t="shared" si="4"/>
        <v>0</v>
      </c>
      <c r="AV32" s="557">
        <f t="shared" si="4"/>
        <v>0</v>
      </c>
      <c r="AW32" s="557">
        <f t="shared" si="4"/>
        <v>0</v>
      </c>
      <c r="AX32" s="557">
        <f t="shared" si="5"/>
        <v>0</v>
      </c>
      <c r="AY32" s="557">
        <f t="shared" si="5"/>
        <v>0</v>
      </c>
      <c r="AZ32" s="557">
        <f t="shared" si="5"/>
        <v>0</v>
      </c>
      <c r="BA32" s="557">
        <f t="shared" si="5"/>
        <v>0</v>
      </c>
      <c r="BB32" s="557">
        <f t="shared" si="5"/>
        <v>0</v>
      </c>
      <c r="BC32" s="557">
        <f t="shared" si="5"/>
        <v>0</v>
      </c>
      <c r="BD32" s="557">
        <f t="shared" si="5"/>
        <v>0</v>
      </c>
      <c r="BE32" s="557">
        <f t="shared" si="5"/>
        <v>0</v>
      </c>
      <c r="BF32" s="557">
        <f t="shared" si="5"/>
        <v>0</v>
      </c>
      <c r="BG32" s="557">
        <f t="shared" si="3"/>
        <v>0</v>
      </c>
    </row>
    <row r="33" spans="1:59" ht="13" thickBot="1">
      <c r="A33" s="1279"/>
      <c r="B33" s="1280"/>
      <c r="C33" s="25"/>
      <c r="D33" s="26"/>
      <c r="E33" s="328"/>
      <c r="F33" s="26"/>
      <c r="G33" s="26"/>
      <c r="H33" s="26"/>
      <c r="I33" s="26"/>
      <c r="J33" s="180"/>
      <c r="K33" s="180"/>
      <c r="L33" s="180"/>
      <c r="M33" s="27"/>
      <c r="N33" s="559"/>
      <c r="O33" s="559"/>
      <c r="P33" s="559"/>
      <c r="Q33" s="559"/>
      <c r="R33" s="560"/>
      <c r="S33" s="560"/>
      <c r="T33" s="560"/>
      <c r="U33" s="560"/>
      <c r="V33" s="560"/>
      <c r="W33" s="560"/>
      <c r="X33" s="560"/>
      <c r="Y33" s="560"/>
      <c r="Z33" s="560"/>
      <c r="AA33" s="560"/>
      <c r="AB33" s="560"/>
      <c r="AC33" s="560"/>
      <c r="AD33" s="560"/>
      <c r="AE33" s="560"/>
      <c r="AF33" s="560"/>
      <c r="AG33" s="560"/>
      <c r="AH33" s="560"/>
      <c r="AI33" s="560"/>
      <c r="AJ33" s="560"/>
      <c r="AK33" s="560"/>
      <c r="AL33" s="560"/>
      <c r="AM33" s="561"/>
      <c r="AN33" s="561"/>
      <c r="AO33" s="561"/>
      <c r="AP33" s="561"/>
      <c r="AQ33" s="561"/>
      <c r="AR33" s="561"/>
      <c r="AS33" s="561"/>
      <c r="AT33" s="561"/>
      <c r="AU33" s="561"/>
      <c r="AV33" s="561"/>
      <c r="AW33" s="561"/>
      <c r="AX33" s="561"/>
      <c r="AY33" s="561"/>
      <c r="AZ33" s="561"/>
      <c r="BA33" s="561"/>
      <c r="BB33" s="561"/>
      <c r="BC33" s="561"/>
      <c r="BD33" s="561"/>
      <c r="BE33" s="561"/>
      <c r="BF33" s="561"/>
      <c r="BG33" s="561"/>
    </row>
    <row r="34" spans="1:59">
      <c r="A34" s="1281" t="s">
        <v>623</v>
      </c>
      <c r="B34" s="1282"/>
      <c r="C34" s="47">
        <f t="shared" ref="C34:Q34" si="6">ABS(C28-AVERAGE(C29,C31))</f>
        <v>142.56</v>
      </c>
      <c r="D34" s="47">
        <f t="shared" si="6"/>
        <v>143.85</v>
      </c>
      <c r="E34" s="47">
        <f t="shared" si="6"/>
        <v>144.70999999999998</v>
      </c>
      <c r="F34" s="47">
        <f t="shared" si="6"/>
        <v>140.46499999999997</v>
      </c>
      <c r="G34" s="47">
        <f t="shared" si="6"/>
        <v>143.98499999999999</v>
      </c>
      <c r="H34" s="47">
        <f t="shared" si="6"/>
        <v>142.45500000000001</v>
      </c>
      <c r="I34" s="47">
        <f t="shared" si="6"/>
        <v>141.47999999999999</v>
      </c>
      <c r="J34" s="47">
        <f t="shared" si="6"/>
        <v>142.80499999999998</v>
      </c>
      <c r="K34" s="47">
        <f t="shared" si="6"/>
        <v>143.22999999999999</v>
      </c>
      <c r="L34" s="47">
        <f t="shared" si="6"/>
        <v>141.88000000000002</v>
      </c>
      <c r="M34" s="47">
        <f t="shared" si="6"/>
        <v>143.91000000000003</v>
      </c>
      <c r="N34" s="47">
        <f t="shared" si="6"/>
        <v>146.28500000000003</v>
      </c>
      <c r="O34" s="47">
        <f t="shared" si="6"/>
        <v>145.53</v>
      </c>
      <c r="P34" s="47">
        <f t="shared" si="6"/>
        <v>143.185</v>
      </c>
      <c r="Q34" s="47">
        <f t="shared" si="6"/>
        <v>145.94500000000002</v>
      </c>
      <c r="R34" s="47" t="e">
        <f t="shared" ref="R34:AL34" si="7">ABS(R28-AVERAGE(R29,R31))</f>
        <v>#DIV/0!</v>
      </c>
      <c r="S34" s="47" t="e">
        <f t="shared" si="7"/>
        <v>#DIV/0!</v>
      </c>
      <c r="T34" s="47" t="e">
        <f t="shared" si="7"/>
        <v>#DIV/0!</v>
      </c>
      <c r="U34" s="47" t="e">
        <f t="shared" si="7"/>
        <v>#DIV/0!</v>
      </c>
      <c r="V34" s="47" t="e">
        <f t="shared" si="7"/>
        <v>#DIV/0!</v>
      </c>
      <c r="W34" s="47" t="e">
        <f t="shared" si="7"/>
        <v>#DIV/0!</v>
      </c>
      <c r="X34" s="47" t="e">
        <f t="shared" si="7"/>
        <v>#DIV/0!</v>
      </c>
      <c r="Y34" s="47" t="e">
        <f t="shared" si="7"/>
        <v>#DIV/0!</v>
      </c>
      <c r="Z34" s="47" t="e">
        <f t="shared" si="7"/>
        <v>#DIV/0!</v>
      </c>
      <c r="AA34" s="47" t="e">
        <f t="shared" si="7"/>
        <v>#DIV/0!</v>
      </c>
      <c r="AB34" s="47" t="e">
        <f t="shared" si="7"/>
        <v>#DIV/0!</v>
      </c>
      <c r="AC34" s="47" t="e">
        <f t="shared" si="7"/>
        <v>#DIV/0!</v>
      </c>
      <c r="AD34" s="47" t="e">
        <f t="shared" si="7"/>
        <v>#DIV/0!</v>
      </c>
      <c r="AE34" s="47" t="e">
        <f t="shared" si="7"/>
        <v>#DIV/0!</v>
      </c>
      <c r="AF34" s="47" t="e">
        <f t="shared" si="7"/>
        <v>#DIV/0!</v>
      </c>
      <c r="AG34" s="47" t="e">
        <f t="shared" si="7"/>
        <v>#DIV/0!</v>
      </c>
      <c r="AH34" s="47" t="e">
        <f t="shared" si="7"/>
        <v>#DIV/0!</v>
      </c>
      <c r="AI34" s="47" t="e">
        <f t="shared" si="7"/>
        <v>#DIV/0!</v>
      </c>
      <c r="AJ34" s="47" t="e">
        <f t="shared" si="7"/>
        <v>#DIV/0!</v>
      </c>
      <c r="AK34" s="47" t="e">
        <f t="shared" si="7"/>
        <v>#DIV/0!</v>
      </c>
      <c r="AL34" s="47" t="e">
        <f t="shared" si="7"/>
        <v>#DIV/0!</v>
      </c>
      <c r="AM34" s="47">
        <f t="shared" ref="AM34:BG34" si="8">ABS(AM28-AVERAGE(AM29,AM31))</f>
        <v>0</v>
      </c>
      <c r="AN34" s="47">
        <f t="shared" si="8"/>
        <v>0</v>
      </c>
      <c r="AO34" s="47">
        <f t="shared" si="8"/>
        <v>0</v>
      </c>
      <c r="AP34" s="47">
        <f t="shared" si="8"/>
        <v>0</v>
      </c>
      <c r="AQ34" s="47">
        <f t="shared" si="8"/>
        <v>0</v>
      </c>
      <c r="AR34" s="47">
        <f t="shared" si="8"/>
        <v>0</v>
      </c>
      <c r="AS34" s="47">
        <f t="shared" si="8"/>
        <v>0</v>
      </c>
      <c r="AT34" s="47">
        <f t="shared" si="8"/>
        <v>0</v>
      </c>
      <c r="AU34" s="47">
        <f t="shared" si="8"/>
        <v>0</v>
      </c>
      <c r="AV34" s="47">
        <f t="shared" si="8"/>
        <v>0</v>
      </c>
      <c r="AW34" s="47">
        <f t="shared" si="8"/>
        <v>0</v>
      </c>
      <c r="AX34" s="47">
        <f t="shared" si="8"/>
        <v>0</v>
      </c>
      <c r="AY34" s="47">
        <f t="shared" si="8"/>
        <v>0</v>
      </c>
      <c r="AZ34" s="47">
        <f t="shared" si="8"/>
        <v>0</v>
      </c>
      <c r="BA34" s="47">
        <f t="shared" si="8"/>
        <v>0</v>
      </c>
      <c r="BB34" s="47">
        <f t="shared" si="8"/>
        <v>0</v>
      </c>
      <c r="BC34" s="47">
        <f t="shared" si="8"/>
        <v>0</v>
      </c>
      <c r="BD34" s="47">
        <f t="shared" si="8"/>
        <v>0</v>
      </c>
      <c r="BE34" s="47">
        <f t="shared" si="8"/>
        <v>0</v>
      </c>
      <c r="BF34" s="47">
        <f t="shared" si="8"/>
        <v>0</v>
      </c>
      <c r="BG34" s="47">
        <f t="shared" si="8"/>
        <v>0</v>
      </c>
    </row>
    <row r="35" spans="1:59">
      <c r="A35" s="1276" t="s">
        <v>460</v>
      </c>
      <c r="B35" s="1283"/>
      <c r="C35" s="50">
        <f t="shared" ref="C35:Q35" si="9">C28-C30</f>
        <v>15.36</v>
      </c>
      <c r="D35" s="50">
        <f t="shared" si="9"/>
        <v>13.77</v>
      </c>
      <c r="E35" s="50">
        <f t="shared" si="9"/>
        <v>12.87</v>
      </c>
      <c r="F35" s="50">
        <f t="shared" si="9"/>
        <v>17.239999999999998</v>
      </c>
      <c r="G35" s="50">
        <f t="shared" si="9"/>
        <v>13.53</v>
      </c>
      <c r="H35" s="50">
        <f t="shared" si="9"/>
        <v>15.16</v>
      </c>
      <c r="I35" s="50">
        <f t="shared" si="9"/>
        <v>16.22</v>
      </c>
      <c r="J35" s="50">
        <f t="shared" si="9"/>
        <v>15.02</v>
      </c>
      <c r="K35" s="50">
        <f t="shared" si="9"/>
        <v>14.22</v>
      </c>
      <c r="L35" s="50">
        <f t="shared" si="9"/>
        <v>15.91</v>
      </c>
      <c r="M35" s="50">
        <f t="shared" si="9"/>
        <v>13.89</v>
      </c>
      <c r="N35" s="50">
        <f t="shared" si="9"/>
        <v>11.45</v>
      </c>
      <c r="O35" s="50">
        <f t="shared" si="9"/>
        <v>12.27</v>
      </c>
      <c r="P35" s="50">
        <f t="shared" si="9"/>
        <v>14.65</v>
      </c>
      <c r="Q35" s="50">
        <f t="shared" si="9"/>
        <v>11.98</v>
      </c>
      <c r="R35" s="50">
        <f t="shared" ref="R35:AL35" si="10">R28-R30</f>
        <v>0</v>
      </c>
      <c r="S35" s="50">
        <f t="shared" si="10"/>
        <v>0</v>
      </c>
      <c r="T35" s="50">
        <f t="shared" si="10"/>
        <v>0</v>
      </c>
      <c r="U35" s="50">
        <f t="shared" si="10"/>
        <v>0</v>
      </c>
      <c r="V35" s="50">
        <f t="shared" si="10"/>
        <v>0</v>
      </c>
      <c r="W35" s="50">
        <f t="shared" si="10"/>
        <v>0</v>
      </c>
      <c r="X35" s="50">
        <f t="shared" si="10"/>
        <v>0</v>
      </c>
      <c r="Y35" s="50">
        <f t="shared" si="10"/>
        <v>0</v>
      </c>
      <c r="Z35" s="50">
        <f t="shared" si="10"/>
        <v>0</v>
      </c>
      <c r="AA35" s="50">
        <f t="shared" si="10"/>
        <v>0</v>
      </c>
      <c r="AB35" s="50">
        <f t="shared" si="10"/>
        <v>0</v>
      </c>
      <c r="AC35" s="50">
        <f t="shared" si="10"/>
        <v>0</v>
      </c>
      <c r="AD35" s="50">
        <f t="shared" si="10"/>
        <v>0</v>
      </c>
      <c r="AE35" s="50">
        <f t="shared" si="10"/>
        <v>0</v>
      </c>
      <c r="AF35" s="50">
        <f t="shared" si="10"/>
        <v>0</v>
      </c>
      <c r="AG35" s="50">
        <f t="shared" si="10"/>
        <v>0</v>
      </c>
      <c r="AH35" s="50">
        <f t="shared" si="10"/>
        <v>0</v>
      </c>
      <c r="AI35" s="50">
        <f t="shared" si="10"/>
        <v>0</v>
      </c>
      <c r="AJ35" s="50">
        <f t="shared" si="10"/>
        <v>0</v>
      </c>
      <c r="AK35" s="50">
        <f t="shared" si="10"/>
        <v>0</v>
      </c>
      <c r="AL35" s="50">
        <f t="shared" si="10"/>
        <v>0</v>
      </c>
      <c r="AM35" s="50">
        <f t="shared" ref="AM35:BG35" si="11">AM28-AM30</f>
        <v>0</v>
      </c>
      <c r="AN35" s="50">
        <f t="shared" si="11"/>
        <v>0</v>
      </c>
      <c r="AO35" s="50">
        <f t="shared" si="11"/>
        <v>0</v>
      </c>
      <c r="AP35" s="50">
        <f t="shared" si="11"/>
        <v>0</v>
      </c>
      <c r="AQ35" s="50">
        <f t="shared" si="11"/>
        <v>0</v>
      </c>
      <c r="AR35" s="50">
        <f t="shared" si="11"/>
        <v>0</v>
      </c>
      <c r="AS35" s="50">
        <f t="shared" si="11"/>
        <v>0</v>
      </c>
      <c r="AT35" s="50">
        <f t="shared" si="11"/>
        <v>0</v>
      </c>
      <c r="AU35" s="50">
        <f t="shared" si="11"/>
        <v>0</v>
      </c>
      <c r="AV35" s="50">
        <f t="shared" si="11"/>
        <v>0</v>
      </c>
      <c r="AW35" s="50">
        <f t="shared" si="11"/>
        <v>0</v>
      </c>
      <c r="AX35" s="50">
        <f t="shared" si="11"/>
        <v>0</v>
      </c>
      <c r="AY35" s="50">
        <f t="shared" si="11"/>
        <v>0</v>
      </c>
      <c r="AZ35" s="50">
        <f t="shared" si="11"/>
        <v>0</v>
      </c>
      <c r="BA35" s="50">
        <f t="shared" si="11"/>
        <v>0</v>
      </c>
      <c r="BB35" s="50">
        <f t="shared" si="11"/>
        <v>0</v>
      </c>
      <c r="BC35" s="50">
        <f t="shared" si="11"/>
        <v>0</v>
      </c>
      <c r="BD35" s="50">
        <f t="shared" si="11"/>
        <v>0</v>
      </c>
      <c r="BE35" s="50">
        <f t="shared" si="11"/>
        <v>0</v>
      </c>
      <c r="BF35" s="50">
        <f t="shared" si="11"/>
        <v>0</v>
      </c>
      <c r="BG35" s="50">
        <f t="shared" si="11"/>
        <v>0</v>
      </c>
    </row>
    <row r="36" spans="1:59">
      <c r="A36" s="1276" t="s">
        <v>461</v>
      </c>
      <c r="B36" s="1283"/>
      <c r="C36" s="50">
        <f t="shared" ref="C36:Q36" si="12">C27-C29</f>
        <v>-0.18000000000000682</v>
      </c>
      <c r="D36" s="50">
        <f t="shared" si="12"/>
        <v>-0.25</v>
      </c>
      <c r="E36" s="50">
        <f t="shared" si="12"/>
        <v>-0.65999999999999659</v>
      </c>
      <c r="F36" s="50">
        <f t="shared" si="12"/>
        <v>-0.25999999999999091</v>
      </c>
      <c r="G36" s="50">
        <f t="shared" si="12"/>
        <v>-0.14000000000001478</v>
      </c>
      <c r="H36" s="50">
        <f t="shared" si="12"/>
        <v>-0.1799999999999784</v>
      </c>
      <c r="I36" s="50">
        <f t="shared" si="12"/>
        <v>-5.9999999999973852E-2</v>
      </c>
      <c r="J36" s="50">
        <f t="shared" si="12"/>
        <v>-8.9999999999974989E-2</v>
      </c>
      <c r="K36" s="50">
        <f t="shared" si="12"/>
        <v>-0.15999999999999659</v>
      </c>
      <c r="L36" s="50">
        <f t="shared" si="12"/>
        <v>-0.18999999999999773</v>
      </c>
      <c r="M36" s="50">
        <f t="shared" si="12"/>
        <v>-0.17000000000001592</v>
      </c>
      <c r="N36" s="50">
        <f t="shared" si="12"/>
        <v>-0.28000000000000114</v>
      </c>
      <c r="O36" s="50">
        <f t="shared" si="12"/>
        <v>-0.19999999999998863</v>
      </c>
      <c r="P36" s="50">
        <f t="shared" si="12"/>
        <v>-0.18999999999999773</v>
      </c>
      <c r="Q36" s="50">
        <f t="shared" si="12"/>
        <v>-0.21999999999999886</v>
      </c>
      <c r="R36" s="50">
        <f t="shared" ref="R36:AL36" si="13">R27-R29</f>
        <v>0</v>
      </c>
      <c r="S36" s="50">
        <f t="shared" si="13"/>
        <v>0</v>
      </c>
      <c r="T36" s="50">
        <f t="shared" si="13"/>
        <v>0</v>
      </c>
      <c r="U36" s="50">
        <f t="shared" si="13"/>
        <v>0</v>
      </c>
      <c r="V36" s="50">
        <f t="shared" si="13"/>
        <v>0</v>
      </c>
      <c r="W36" s="50">
        <f t="shared" si="13"/>
        <v>0</v>
      </c>
      <c r="X36" s="50">
        <f t="shared" si="13"/>
        <v>0</v>
      </c>
      <c r="Y36" s="50">
        <f t="shared" si="13"/>
        <v>0</v>
      </c>
      <c r="Z36" s="50">
        <f t="shared" si="13"/>
        <v>0</v>
      </c>
      <c r="AA36" s="50">
        <f t="shared" si="13"/>
        <v>0</v>
      </c>
      <c r="AB36" s="50">
        <f t="shared" si="13"/>
        <v>0</v>
      </c>
      <c r="AC36" s="50">
        <f t="shared" si="13"/>
        <v>0</v>
      </c>
      <c r="AD36" s="50">
        <f t="shared" si="13"/>
        <v>0</v>
      </c>
      <c r="AE36" s="50">
        <f t="shared" si="13"/>
        <v>0</v>
      </c>
      <c r="AF36" s="50">
        <f t="shared" si="13"/>
        <v>0</v>
      </c>
      <c r="AG36" s="50">
        <f t="shared" si="13"/>
        <v>0</v>
      </c>
      <c r="AH36" s="50">
        <f t="shared" si="13"/>
        <v>0</v>
      </c>
      <c r="AI36" s="50">
        <f t="shared" si="13"/>
        <v>0</v>
      </c>
      <c r="AJ36" s="50">
        <f t="shared" si="13"/>
        <v>0</v>
      </c>
      <c r="AK36" s="50">
        <f t="shared" si="13"/>
        <v>0</v>
      </c>
      <c r="AL36" s="50">
        <f t="shared" si="13"/>
        <v>0</v>
      </c>
      <c r="AM36" s="50">
        <f t="shared" ref="AM36:BG36" si="14">AM27-AM29</f>
        <v>0</v>
      </c>
      <c r="AN36" s="50">
        <f t="shared" si="14"/>
        <v>0</v>
      </c>
      <c r="AO36" s="50">
        <f t="shared" si="14"/>
        <v>0</v>
      </c>
      <c r="AP36" s="50">
        <f t="shared" si="14"/>
        <v>0</v>
      </c>
      <c r="AQ36" s="50">
        <f t="shared" si="14"/>
        <v>0</v>
      </c>
      <c r="AR36" s="50">
        <f t="shared" si="14"/>
        <v>0</v>
      </c>
      <c r="AS36" s="50">
        <f t="shared" si="14"/>
        <v>0</v>
      </c>
      <c r="AT36" s="50">
        <f t="shared" si="14"/>
        <v>0</v>
      </c>
      <c r="AU36" s="50">
        <f t="shared" si="14"/>
        <v>0</v>
      </c>
      <c r="AV36" s="50">
        <f t="shared" si="14"/>
        <v>0</v>
      </c>
      <c r="AW36" s="50">
        <f t="shared" si="14"/>
        <v>0</v>
      </c>
      <c r="AX36" s="50">
        <f t="shared" si="14"/>
        <v>0</v>
      </c>
      <c r="AY36" s="50">
        <f t="shared" si="14"/>
        <v>0</v>
      </c>
      <c r="AZ36" s="50">
        <f t="shared" si="14"/>
        <v>0</v>
      </c>
      <c r="BA36" s="50">
        <f t="shared" si="14"/>
        <v>0</v>
      </c>
      <c r="BB36" s="50">
        <f t="shared" si="14"/>
        <v>0</v>
      </c>
      <c r="BC36" s="50">
        <f t="shared" si="14"/>
        <v>0</v>
      </c>
      <c r="BD36" s="50">
        <f t="shared" si="14"/>
        <v>0</v>
      </c>
      <c r="BE36" s="50">
        <f t="shared" si="14"/>
        <v>0</v>
      </c>
      <c r="BF36" s="50">
        <f t="shared" si="14"/>
        <v>0</v>
      </c>
      <c r="BG36" s="50">
        <f t="shared" si="14"/>
        <v>0</v>
      </c>
    </row>
    <row r="37" spans="1:59">
      <c r="A37" s="1276" t="s">
        <v>585</v>
      </c>
      <c r="B37" s="1283"/>
      <c r="C37" s="474">
        <f t="shared" ref="C37:Q37" si="15">C31-C34</f>
        <v>16.620000000000005</v>
      </c>
      <c r="D37" s="474">
        <f t="shared" si="15"/>
        <v>15.400000000000006</v>
      </c>
      <c r="E37" s="474">
        <f t="shared" si="15"/>
        <v>14.430000000000007</v>
      </c>
      <c r="F37" s="474">
        <f t="shared" si="15"/>
        <v>18.685000000000031</v>
      </c>
      <c r="G37" s="474">
        <f t="shared" si="15"/>
        <v>15.235000000000014</v>
      </c>
      <c r="H37" s="474">
        <f t="shared" si="15"/>
        <v>16.794999999999987</v>
      </c>
      <c r="I37" s="474">
        <f t="shared" si="15"/>
        <v>17.78</v>
      </c>
      <c r="J37" s="474">
        <f t="shared" si="15"/>
        <v>16.455000000000013</v>
      </c>
      <c r="K37" s="474">
        <f t="shared" si="15"/>
        <v>15.990000000000009</v>
      </c>
      <c r="L37" s="474">
        <f t="shared" si="15"/>
        <v>17.329999999999984</v>
      </c>
      <c r="M37" s="474">
        <f t="shared" si="15"/>
        <v>15.329999999999984</v>
      </c>
      <c r="N37" s="474">
        <f t="shared" si="15"/>
        <v>12.964999999999975</v>
      </c>
      <c r="O37" s="474">
        <f t="shared" si="15"/>
        <v>13.620000000000005</v>
      </c>
      <c r="P37" s="474">
        <f t="shared" si="15"/>
        <v>16.055000000000007</v>
      </c>
      <c r="Q37" s="474">
        <f t="shared" si="15"/>
        <v>13.224999999999966</v>
      </c>
      <c r="R37" s="474" t="e">
        <f t="shared" ref="R37:AL37" si="16">R31-R34</f>
        <v>#DIV/0!</v>
      </c>
      <c r="S37" s="474" t="e">
        <f t="shared" si="16"/>
        <v>#DIV/0!</v>
      </c>
      <c r="T37" s="474" t="e">
        <f t="shared" si="16"/>
        <v>#DIV/0!</v>
      </c>
      <c r="U37" s="474" t="e">
        <f t="shared" si="16"/>
        <v>#DIV/0!</v>
      </c>
      <c r="V37" s="474" t="e">
        <f t="shared" si="16"/>
        <v>#DIV/0!</v>
      </c>
      <c r="W37" s="474" t="e">
        <f t="shared" si="16"/>
        <v>#DIV/0!</v>
      </c>
      <c r="X37" s="474" t="e">
        <f t="shared" si="16"/>
        <v>#DIV/0!</v>
      </c>
      <c r="Y37" s="474" t="e">
        <f t="shared" si="16"/>
        <v>#DIV/0!</v>
      </c>
      <c r="Z37" s="474" t="e">
        <f t="shared" si="16"/>
        <v>#DIV/0!</v>
      </c>
      <c r="AA37" s="474" t="e">
        <f t="shared" si="16"/>
        <v>#DIV/0!</v>
      </c>
      <c r="AB37" s="474" t="e">
        <f t="shared" si="16"/>
        <v>#DIV/0!</v>
      </c>
      <c r="AC37" s="474" t="e">
        <f t="shared" si="16"/>
        <v>#DIV/0!</v>
      </c>
      <c r="AD37" s="474" t="e">
        <f t="shared" si="16"/>
        <v>#DIV/0!</v>
      </c>
      <c r="AE37" s="474" t="e">
        <f t="shared" si="16"/>
        <v>#DIV/0!</v>
      </c>
      <c r="AF37" s="474" t="e">
        <f t="shared" si="16"/>
        <v>#DIV/0!</v>
      </c>
      <c r="AG37" s="474" t="e">
        <f t="shared" si="16"/>
        <v>#DIV/0!</v>
      </c>
      <c r="AH37" s="474" t="e">
        <f t="shared" si="16"/>
        <v>#DIV/0!</v>
      </c>
      <c r="AI37" s="474" t="e">
        <f t="shared" si="16"/>
        <v>#DIV/0!</v>
      </c>
      <c r="AJ37" s="474" t="e">
        <f t="shared" si="16"/>
        <v>#DIV/0!</v>
      </c>
      <c r="AK37" s="474" t="e">
        <f t="shared" si="16"/>
        <v>#DIV/0!</v>
      </c>
      <c r="AL37" s="474" t="e">
        <f t="shared" si="16"/>
        <v>#DIV/0!</v>
      </c>
      <c r="AM37" s="474">
        <f t="shared" ref="AM37:BG37" si="17">AM31-AM34</f>
        <v>0</v>
      </c>
      <c r="AN37" s="474">
        <f t="shared" si="17"/>
        <v>0</v>
      </c>
      <c r="AO37" s="474">
        <f t="shared" si="17"/>
        <v>0</v>
      </c>
      <c r="AP37" s="474">
        <f t="shared" si="17"/>
        <v>0</v>
      </c>
      <c r="AQ37" s="474">
        <f t="shared" si="17"/>
        <v>0</v>
      </c>
      <c r="AR37" s="474">
        <f t="shared" si="17"/>
        <v>0</v>
      </c>
      <c r="AS37" s="474">
        <f t="shared" si="17"/>
        <v>0</v>
      </c>
      <c r="AT37" s="474">
        <f t="shared" si="17"/>
        <v>0</v>
      </c>
      <c r="AU37" s="474">
        <f t="shared" si="17"/>
        <v>0</v>
      </c>
      <c r="AV37" s="474">
        <f t="shared" si="17"/>
        <v>0</v>
      </c>
      <c r="AW37" s="474">
        <f t="shared" si="17"/>
        <v>0</v>
      </c>
      <c r="AX37" s="474">
        <f t="shared" si="17"/>
        <v>0</v>
      </c>
      <c r="AY37" s="474">
        <f t="shared" si="17"/>
        <v>0</v>
      </c>
      <c r="AZ37" s="474">
        <f t="shared" si="17"/>
        <v>0</v>
      </c>
      <c r="BA37" s="474">
        <f t="shared" si="17"/>
        <v>0</v>
      </c>
      <c r="BB37" s="474">
        <f t="shared" si="17"/>
        <v>0</v>
      </c>
      <c r="BC37" s="474">
        <f t="shared" si="17"/>
        <v>0</v>
      </c>
      <c r="BD37" s="474">
        <f t="shared" si="17"/>
        <v>0</v>
      </c>
      <c r="BE37" s="474">
        <f t="shared" si="17"/>
        <v>0</v>
      </c>
      <c r="BF37" s="474">
        <f t="shared" si="17"/>
        <v>0</v>
      </c>
      <c r="BG37" s="474">
        <f t="shared" si="17"/>
        <v>0</v>
      </c>
    </row>
    <row r="38" spans="1:59" ht="13" thickBot="1">
      <c r="A38" s="1284" t="s">
        <v>586</v>
      </c>
      <c r="B38" s="1285"/>
      <c r="C38" s="125">
        <f t="shared" ref="C38:Q38" si="18">C31-$B$3-C34</f>
        <v>16.420000000000016</v>
      </c>
      <c r="D38" s="125">
        <f t="shared" si="18"/>
        <v>15.200000000000017</v>
      </c>
      <c r="E38" s="125">
        <f t="shared" si="18"/>
        <v>14.230000000000018</v>
      </c>
      <c r="F38" s="125">
        <f t="shared" si="18"/>
        <v>18.485000000000042</v>
      </c>
      <c r="G38" s="125">
        <f t="shared" si="18"/>
        <v>15.035000000000025</v>
      </c>
      <c r="H38" s="125">
        <f t="shared" si="18"/>
        <v>16.594999999999999</v>
      </c>
      <c r="I38" s="125">
        <f t="shared" si="18"/>
        <v>17.580000000000013</v>
      </c>
      <c r="J38" s="125">
        <f t="shared" si="18"/>
        <v>16.255000000000024</v>
      </c>
      <c r="K38" s="125">
        <f t="shared" si="18"/>
        <v>15.79000000000002</v>
      </c>
      <c r="L38" s="125">
        <f t="shared" si="18"/>
        <v>17.129999999999995</v>
      </c>
      <c r="M38" s="125">
        <f t="shared" si="18"/>
        <v>15.129999999999995</v>
      </c>
      <c r="N38" s="125">
        <f t="shared" si="18"/>
        <v>12.764999999999986</v>
      </c>
      <c r="O38" s="125">
        <f t="shared" si="18"/>
        <v>13.420000000000016</v>
      </c>
      <c r="P38" s="125">
        <f t="shared" si="18"/>
        <v>15.855000000000018</v>
      </c>
      <c r="Q38" s="125">
        <f t="shared" si="18"/>
        <v>13.024999999999977</v>
      </c>
      <c r="R38" s="125" t="e">
        <f t="shared" ref="R38:AL38" si="19">R31-$B$3-R34</f>
        <v>#DIV/0!</v>
      </c>
      <c r="S38" s="125" t="e">
        <f t="shared" si="19"/>
        <v>#DIV/0!</v>
      </c>
      <c r="T38" s="125" t="e">
        <f t="shared" si="19"/>
        <v>#DIV/0!</v>
      </c>
      <c r="U38" s="125" t="e">
        <f t="shared" si="19"/>
        <v>#DIV/0!</v>
      </c>
      <c r="V38" s="125" t="e">
        <f t="shared" si="19"/>
        <v>#DIV/0!</v>
      </c>
      <c r="W38" s="125" t="e">
        <f t="shared" si="19"/>
        <v>#DIV/0!</v>
      </c>
      <c r="X38" s="125" t="e">
        <f t="shared" si="19"/>
        <v>#DIV/0!</v>
      </c>
      <c r="Y38" s="125" t="e">
        <f t="shared" si="19"/>
        <v>#DIV/0!</v>
      </c>
      <c r="Z38" s="125" t="e">
        <f t="shared" si="19"/>
        <v>#DIV/0!</v>
      </c>
      <c r="AA38" s="125" t="e">
        <f t="shared" si="19"/>
        <v>#DIV/0!</v>
      </c>
      <c r="AB38" s="125" t="e">
        <f t="shared" si="19"/>
        <v>#DIV/0!</v>
      </c>
      <c r="AC38" s="125" t="e">
        <f t="shared" si="19"/>
        <v>#DIV/0!</v>
      </c>
      <c r="AD38" s="125" t="e">
        <f t="shared" si="19"/>
        <v>#DIV/0!</v>
      </c>
      <c r="AE38" s="125" t="e">
        <f t="shared" si="19"/>
        <v>#DIV/0!</v>
      </c>
      <c r="AF38" s="125" t="e">
        <f t="shared" si="19"/>
        <v>#DIV/0!</v>
      </c>
      <c r="AG38" s="125" t="e">
        <f t="shared" si="19"/>
        <v>#DIV/0!</v>
      </c>
      <c r="AH38" s="125" t="e">
        <f t="shared" si="19"/>
        <v>#DIV/0!</v>
      </c>
      <c r="AI38" s="125" t="e">
        <f t="shared" si="19"/>
        <v>#DIV/0!</v>
      </c>
      <c r="AJ38" s="125" t="e">
        <f t="shared" si="19"/>
        <v>#DIV/0!</v>
      </c>
      <c r="AK38" s="125" t="e">
        <f t="shared" si="19"/>
        <v>#DIV/0!</v>
      </c>
      <c r="AL38" s="125" t="e">
        <f t="shared" si="19"/>
        <v>#DIV/0!</v>
      </c>
      <c r="AM38" s="125">
        <f t="shared" ref="AM38:BG38" si="20">AM31-$B$3-AM34</f>
        <v>-0.2</v>
      </c>
      <c r="AN38" s="125">
        <f t="shared" si="20"/>
        <v>-0.2</v>
      </c>
      <c r="AO38" s="125">
        <f t="shared" si="20"/>
        <v>-0.2</v>
      </c>
      <c r="AP38" s="125">
        <f t="shared" si="20"/>
        <v>-0.2</v>
      </c>
      <c r="AQ38" s="125">
        <f t="shared" si="20"/>
        <v>-0.2</v>
      </c>
      <c r="AR38" s="125">
        <f t="shared" si="20"/>
        <v>-0.2</v>
      </c>
      <c r="AS38" s="125">
        <f t="shared" si="20"/>
        <v>-0.2</v>
      </c>
      <c r="AT38" s="125">
        <f t="shared" si="20"/>
        <v>-0.2</v>
      </c>
      <c r="AU38" s="125">
        <f t="shared" si="20"/>
        <v>-0.2</v>
      </c>
      <c r="AV38" s="125">
        <f t="shared" si="20"/>
        <v>-0.2</v>
      </c>
      <c r="AW38" s="125">
        <f t="shared" si="20"/>
        <v>-0.2</v>
      </c>
      <c r="AX38" s="125">
        <f t="shared" si="20"/>
        <v>-0.2</v>
      </c>
      <c r="AY38" s="125">
        <f t="shared" si="20"/>
        <v>-0.2</v>
      </c>
      <c r="AZ38" s="125">
        <f t="shared" si="20"/>
        <v>-0.2</v>
      </c>
      <c r="BA38" s="125">
        <f t="shared" si="20"/>
        <v>-0.2</v>
      </c>
      <c r="BB38" s="125">
        <f t="shared" si="20"/>
        <v>-0.2</v>
      </c>
      <c r="BC38" s="125">
        <f t="shared" si="20"/>
        <v>-0.2</v>
      </c>
      <c r="BD38" s="125">
        <f t="shared" si="20"/>
        <v>-0.2</v>
      </c>
      <c r="BE38" s="125">
        <f t="shared" si="20"/>
        <v>-0.2</v>
      </c>
      <c r="BF38" s="125">
        <f t="shared" si="20"/>
        <v>-0.2</v>
      </c>
      <c r="BG38" s="125">
        <f t="shared" si="20"/>
        <v>-0.2</v>
      </c>
    </row>
    <row r="39" spans="1:59">
      <c r="A39" s="268"/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268"/>
    </row>
    <row r="40" spans="1:59">
      <c r="A40" s="1189" t="s">
        <v>517</v>
      </c>
      <c r="B40" s="1189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</row>
  </sheetData>
  <mergeCells count="29">
    <mergeCell ref="A40:B40"/>
    <mergeCell ref="A28:B28"/>
    <mergeCell ref="A29:B29"/>
    <mergeCell ref="A30:B30"/>
    <mergeCell ref="A32:B32"/>
    <mergeCell ref="A33:B33"/>
    <mergeCell ref="A34:B34"/>
    <mergeCell ref="A35:B35"/>
    <mergeCell ref="A36:B36"/>
    <mergeCell ref="A37:B37"/>
    <mergeCell ref="A38:B38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15:B15"/>
    <mergeCell ref="B1:G1"/>
    <mergeCell ref="B2:G2"/>
    <mergeCell ref="A13:B13"/>
    <mergeCell ref="C13:M13"/>
    <mergeCell ref="A14:B14"/>
  </mergeCells>
  <phoneticPr fontId="18" type="noConversion"/>
  <conditionalFormatting sqref="C38:BG38">
    <cfRule type="expression" dxfId="479" priority="1" stopIfTrue="1">
      <formula>ABS(C38)&gt;=0.1181</formula>
    </cfRule>
    <cfRule type="expression" dxfId="478" priority="2" stopIfTrue="1">
      <formula>ABS(C38)&gt;0.07874</formula>
    </cfRule>
  </conditionalFormatting>
  <conditionalFormatting sqref="C35:BG36">
    <cfRule type="expression" dxfId="477" priority="3" stopIfTrue="1">
      <formula>ABS(C35)&gt;=0.07874</formula>
    </cfRule>
    <cfRule type="expression" dxfId="476" priority="4" stopIfTrue="1">
      <formula>ABS(C35)&gt;0.03937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2" tint="-0.499984740745262"/>
  </sheetPr>
  <dimension ref="A1:DI40"/>
  <sheetViews>
    <sheetView zoomScale="125" zoomScaleNormal="125" zoomScalePageLayoutView="125" workbookViewId="0"/>
  </sheetViews>
  <sheetFormatPr baseColWidth="10" defaultColWidth="8.83203125" defaultRowHeight="12" x14ac:dyDescent="0"/>
  <cols>
    <col min="1" max="1" width="30.83203125" customWidth="1"/>
    <col min="2" max="2" width="15.83203125" customWidth="1"/>
    <col min="4" max="4" width="9.83203125" customWidth="1"/>
    <col min="5" max="5" width="9.6640625" customWidth="1"/>
    <col min="18" max="65" width="8.83203125" style="415"/>
    <col min="66" max="67" width="8.83203125" style="570"/>
  </cols>
  <sheetData>
    <row r="1" spans="1:113" ht="13" thickBot="1">
      <c r="A1" s="118" t="s">
        <v>633</v>
      </c>
      <c r="B1" s="1268" t="s">
        <v>219</v>
      </c>
      <c r="C1" s="1195"/>
      <c r="D1" s="1195"/>
      <c r="E1" s="1195"/>
      <c r="F1" s="1195"/>
      <c r="G1" s="1196"/>
    </row>
    <row r="2" spans="1:113" ht="13" thickBot="1">
      <c r="A2" s="119" t="s">
        <v>634</v>
      </c>
      <c r="B2" s="1269" t="s">
        <v>220</v>
      </c>
      <c r="C2" s="1197"/>
      <c r="D2" s="1197"/>
      <c r="E2" s="1197"/>
      <c r="F2" s="1197"/>
      <c r="G2" s="1198"/>
    </row>
    <row r="3" spans="1:113" ht="13" thickBot="1">
      <c r="A3" s="119" t="s">
        <v>457</v>
      </c>
      <c r="B3" s="565">
        <v>0.2</v>
      </c>
      <c r="C3" s="88" t="s">
        <v>476</v>
      </c>
      <c r="D3" s="466" t="s">
        <v>551</v>
      </c>
      <c r="E3" s="283"/>
      <c r="F3" s="268"/>
      <c r="G3" s="268"/>
    </row>
    <row r="4" spans="1:113" ht="13" thickBot="1">
      <c r="A4" s="120" t="s">
        <v>459</v>
      </c>
      <c r="B4" s="284" t="s">
        <v>221</v>
      </c>
      <c r="C4" s="88" t="s">
        <v>632</v>
      </c>
      <c r="D4" s="268" t="s">
        <v>222</v>
      </c>
      <c r="E4" s="268"/>
      <c r="F4" s="268"/>
      <c r="G4" s="268"/>
    </row>
    <row r="5" spans="1:113" ht="13" thickBot="1">
      <c r="A5" s="77"/>
      <c r="B5" s="78"/>
      <c r="C5" s="268"/>
      <c r="D5" s="268"/>
      <c r="E5" s="268"/>
      <c r="F5" s="268"/>
      <c r="G5" s="268"/>
    </row>
    <row r="6" spans="1:113" ht="13" thickBot="1">
      <c r="A6" s="126" t="s">
        <v>622</v>
      </c>
      <c r="B6" s="285" t="s">
        <v>476</v>
      </c>
      <c r="C6" s="132" t="s">
        <v>387</v>
      </c>
      <c r="D6" s="268"/>
      <c r="E6" s="268"/>
      <c r="F6" s="268"/>
      <c r="G6" s="268"/>
      <c r="I6" s="286" t="s">
        <v>223</v>
      </c>
    </row>
    <row r="7" spans="1:113">
      <c r="A7" s="287" t="s">
        <v>635</v>
      </c>
      <c r="B7" s="133">
        <v>0.70899999999999996</v>
      </c>
      <c r="C7" s="134">
        <f>B7*25.4</f>
        <v>18.008599999999998</v>
      </c>
      <c r="D7" s="268"/>
      <c r="E7" s="268"/>
      <c r="F7" s="268"/>
      <c r="G7" s="268"/>
    </row>
    <row r="8" spans="1:113">
      <c r="A8" s="288" t="s">
        <v>636</v>
      </c>
      <c r="B8" s="127">
        <v>0.39400000000000002</v>
      </c>
      <c r="C8" s="130">
        <f>B8*25.4</f>
        <v>10.0076</v>
      </c>
      <c r="D8" s="268"/>
      <c r="E8" s="268"/>
      <c r="F8" s="268"/>
      <c r="G8" s="268"/>
      <c r="I8" s="289" t="s">
        <v>224</v>
      </c>
    </row>
    <row r="9" spans="1:113">
      <c r="A9" s="288" t="s">
        <v>621</v>
      </c>
      <c r="B9" s="128">
        <v>3.9399999999999998E-2</v>
      </c>
      <c r="C9" s="130">
        <f>B9*25.4</f>
        <v>1.0007599999999999</v>
      </c>
      <c r="D9" s="255" t="s">
        <v>225</v>
      </c>
      <c r="E9" s="268"/>
      <c r="F9" s="268"/>
      <c r="G9" s="268"/>
      <c r="I9" s="289" t="s">
        <v>226</v>
      </c>
      <c r="R9" s="416" t="s">
        <v>370</v>
      </c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416"/>
      <c r="AI9" s="416"/>
      <c r="AJ9" s="416"/>
      <c r="AK9" s="416"/>
      <c r="AL9" s="416"/>
      <c r="AM9" s="416"/>
      <c r="AN9" s="416"/>
      <c r="AO9" s="416"/>
      <c r="AP9" s="416"/>
      <c r="AQ9" s="416"/>
      <c r="AR9" s="416"/>
      <c r="AS9" s="416"/>
      <c r="AT9" s="416"/>
      <c r="AU9" s="416"/>
      <c r="AV9" s="416"/>
      <c r="AW9" s="416"/>
      <c r="AX9" s="416"/>
      <c r="AY9" s="416"/>
      <c r="AZ9" s="416"/>
      <c r="BA9" s="416"/>
      <c r="BB9" s="416"/>
      <c r="BC9" s="416"/>
      <c r="BD9" s="416"/>
      <c r="BE9" s="416"/>
      <c r="BF9" s="416"/>
      <c r="BG9" s="416"/>
      <c r="BH9" s="416"/>
      <c r="BI9" s="416"/>
      <c r="BJ9" s="416"/>
      <c r="BK9" s="416"/>
      <c r="BL9" s="416"/>
      <c r="BN9" s="571"/>
      <c r="BO9" s="571"/>
    </row>
    <row r="10" spans="1:113">
      <c r="A10" s="288" t="s">
        <v>645</v>
      </c>
      <c r="B10" s="128">
        <v>5.1180000000000003</v>
      </c>
      <c r="C10" s="130">
        <v>130</v>
      </c>
      <c r="D10" s="268"/>
      <c r="E10" s="268"/>
      <c r="F10" s="268"/>
      <c r="G10" s="268"/>
      <c r="R10" s="415" t="s">
        <v>366</v>
      </c>
    </row>
    <row r="11" spans="1:113" ht="13" thickBot="1">
      <c r="A11" s="290" t="s">
        <v>647</v>
      </c>
      <c r="B11" s="291">
        <v>2.1800000000000002</v>
      </c>
      <c r="C11" s="70">
        <v>55.4</v>
      </c>
      <c r="D11" s="255" t="s">
        <v>227</v>
      </c>
      <c r="E11" s="268"/>
      <c r="F11" s="268"/>
      <c r="G11" s="268"/>
      <c r="H11" s="289" t="s">
        <v>486</v>
      </c>
      <c r="R11" s="415" t="s">
        <v>369</v>
      </c>
    </row>
    <row r="12" spans="1:113" ht="13" thickBot="1">
      <c r="A12" s="9"/>
      <c r="B12" s="11"/>
      <c r="C12" s="268"/>
      <c r="D12" s="268"/>
      <c r="E12" s="268"/>
      <c r="F12" s="268"/>
      <c r="G12" s="268"/>
      <c r="H12" s="289" t="s">
        <v>487</v>
      </c>
      <c r="M12" s="292"/>
      <c r="N12" s="292"/>
      <c r="O12" s="292"/>
      <c r="P12" s="292"/>
      <c r="Q12" s="292"/>
      <c r="R12" s="417"/>
      <c r="S12" s="417"/>
      <c r="T12" s="417"/>
      <c r="U12" s="417"/>
      <c r="V12" s="417"/>
      <c r="W12" s="417"/>
      <c r="X12" s="417"/>
      <c r="Y12" s="417"/>
      <c r="Z12" s="417"/>
      <c r="AA12" s="417"/>
      <c r="AB12" s="417"/>
      <c r="AC12" s="417"/>
      <c r="AD12" s="417"/>
      <c r="AE12" s="417"/>
      <c r="AF12" s="417"/>
      <c r="AG12" s="417"/>
      <c r="AH12" s="417"/>
      <c r="AI12" s="417"/>
      <c r="AJ12" s="417"/>
      <c r="AK12" s="417"/>
      <c r="AL12" s="417"/>
      <c r="AM12" s="417"/>
      <c r="AN12" s="417"/>
      <c r="AO12" s="417"/>
      <c r="AP12" s="417"/>
      <c r="AQ12" s="417"/>
      <c r="AR12" s="417"/>
      <c r="AS12" s="417"/>
      <c r="AT12" s="417"/>
      <c r="AU12" s="417"/>
      <c r="AV12" s="417"/>
      <c r="AW12" s="417"/>
      <c r="AX12" s="417"/>
      <c r="AY12" s="417"/>
      <c r="AZ12" s="417"/>
      <c r="BA12" s="417"/>
      <c r="BB12" s="417"/>
      <c r="BC12" s="417"/>
      <c r="BD12" s="417"/>
      <c r="BE12" s="417"/>
      <c r="BF12" s="417"/>
      <c r="BG12" s="417"/>
      <c r="BH12" s="417"/>
      <c r="BI12" s="417"/>
      <c r="BJ12" s="417"/>
      <c r="BK12" s="417"/>
      <c r="BL12" s="417"/>
      <c r="BM12" s="417"/>
      <c r="BN12" s="575"/>
      <c r="BO12" s="575"/>
    </row>
    <row r="13" spans="1:113" s="454" customFormat="1" ht="13" thickBot="1">
      <c r="A13" s="446" t="s">
        <v>462</v>
      </c>
      <c r="B13" s="447"/>
      <c r="C13" s="464"/>
      <c r="D13" s="468"/>
      <c r="E13" s="468"/>
      <c r="F13" s="468"/>
      <c r="G13" s="468"/>
      <c r="H13" s="468"/>
      <c r="I13" s="468"/>
      <c r="J13" s="468"/>
      <c r="K13" s="468"/>
      <c r="L13" s="468"/>
      <c r="M13" s="469"/>
      <c r="N13" s="590"/>
      <c r="O13" s="590"/>
      <c r="P13" s="590"/>
      <c r="Q13" s="590"/>
      <c r="R13" s="591" t="s">
        <v>732</v>
      </c>
      <c r="S13" s="591"/>
      <c r="T13" s="591"/>
      <c r="U13" s="591"/>
      <c r="V13" s="591"/>
      <c r="W13" s="591"/>
      <c r="X13" s="591"/>
      <c r="Y13" s="591"/>
      <c r="Z13" s="591"/>
      <c r="AA13" s="591"/>
      <c r="AB13" s="591"/>
      <c r="AC13" s="591"/>
      <c r="AD13" s="591"/>
      <c r="AE13" s="591"/>
      <c r="AF13" s="591"/>
      <c r="AG13" s="591"/>
      <c r="AH13" s="591"/>
      <c r="AI13" s="591"/>
      <c r="AJ13" s="591"/>
      <c r="AK13" s="591"/>
      <c r="AL13" s="591"/>
      <c r="AM13" s="591"/>
      <c r="AN13" s="591"/>
      <c r="AO13" s="591"/>
      <c r="AP13" s="591"/>
      <c r="AQ13" s="591"/>
      <c r="AR13" s="591"/>
      <c r="AS13" s="591"/>
      <c r="AT13" s="591"/>
      <c r="AU13" s="591"/>
      <c r="AV13" s="591"/>
      <c r="AW13" s="591"/>
      <c r="AX13" s="591"/>
      <c r="AY13" s="591"/>
      <c r="AZ13" s="591"/>
      <c r="BA13" s="591"/>
      <c r="BB13" s="591"/>
      <c r="BC13" s="591"/>
      <c r="BD13" s="591"/>
      <c r="BE13" s="591"/>
      <c r="BF13" s="591"/>
      <c r="BG13" s="591"/>
      <c r="BH13" s="591"/>
      <c r="BI13" s="591"/>
      <c r="BJ13" s="591"/>
      <c r="BK13" s="591"/>
      <c r="BL13" s="591"/>
      <c r="BM13" s="591"/>
      <c r="BN13" s="594" t="s">
        <v>729</v>
      </c>
      <c r="BO13" s="592"/>
      <c r="BP13" s="592"/>
      <c r="BQ13" s="592"/>
      <c r="BR13" s="592"/>
      <c r="BS13" s="592"/>
      <c r="BT13" s="592"/>
      <c r="BU13" s="592"/>
      <c r="BV13" s="592"/>
      <c r="BW13" s="592"/>
      <c r="BX13" s="592"/>
      <c r="BY13" s="592"/>
      <c r="BZ13" s="592"/>
      <c r="CA13" s="592"/>
      <c r="CB13" s="592"/>
      <c r="CC13" s="592"/>
      <c r="CD13" s="592"/>
      <c r="CE13" s="592"/>
      <c r="CF13" s="592"/>
      <c r="CG13" s="592"/>
      <c r="CH13" s="592"/>
      <c r="CI13" s="592"/>
      <c r="CJ13" s="592"/>
      <c r="CK13" s="592"/>
      <c r="CL13" s="592"/>
      <c r="CM13" s="592"/>
      <c r="CN13" s="592"/>
      <c r="CO13" s="592"/>
      <c r="CP13" s="592"/>
      <c r="CQ13" s="592"/>
      <c r="CR13" s="592"/>
      <c r="CS13" s="592"/>
      <c r="CT13" s="592"/>
      <c r="CU13" s="592"/>
      <c r="CV13" s="592"/>
      <c r="CW13" s="592"/>
      <c r="CX13" s="592"/>
      <c r="CY13" s="592"/>
      <c r="CZ13" s="592"/>
      <c r="DA13" s="592"/>
      <c r="DB13" s="592"/>
      <c r="DC13" s="592"/>
      <c r="DD13" s="592"/>
      <c r="DE13" s="592"/>
      <c r="DF13" s="592"/>
      <c r="DG13" s="592"/>
      <c r="DH13" s="592"/>
      <c r="DI13" s="593"/>
    </row>
    <row r="14" spans="1:113" s="585" customFormat="1" ht="14" thickBot="1">
      <c r="A14" s="1286" t="s">
        <v>637</v>
      </c>
      <c r="B14" s="1287"/>
      <c r="C14" s="576" t="s">
        <v>677</v>
      </c>
      <c r="D14" s="577" t="s">
        <v>675</v>
      </c>
      <c r="E14" s="577" t="s">
        <v>678</v>
      </c>
      <c r="F14" s="577" t="s">
        <v>679</v>
      </c>
      <c r="G14" s="577" t="s">
        <v>680</v>
      </c>
      <c r="H14" s="577" t="s">
        <v>681</v>
      </c>
      <c r="I14" s="578">
        <v>507</v>
      </c>
      <c r="J14" s="577" t="s">
        <v>532</v>
      </c>
      <c r="K14" s="579" t="s">
        <v>413</v>
      </c>
      <c r="L14" s="579" t="s">
        <v>533</v>
      </c>
      <c r="M14" s="580" t="s">
        <v>684</v>
      </c>
      <c r="N14" s="581">
        <v>534</v>
      </c>
      <c r="O14" s="582">
        <v>512</v>
      </c>
      <c r="P14" s="582">
        <v>545</v>
      </c>
      <c r="Q14" s="582">
        <v>529</v>
      </c>
      <c r="R14" s="582">
        <v>519</v>
      </c>
      <c r="S14" s="582">
        <v>526</v>
      </c>
      <c r="T14" s="582">
        <v>537</v>
      </c>
      <c r="U14" s="582">
        <v>539</v>
      </c>
      <c r="V14" s="582">
        <v>522</v>
      </c>
      <c r="W14" s="582">
        <v>528</v>
      </c>
      <c r="X14" s="582">
        <v>502</v>
      </c>
      <c r="Y14" s="582">
        <v>520</v>
      </c>
      <c r="Z14" s="582">
        <v>533</v>
      </c>
      <c r="AA14" s="582">
        <v>501</v>
      </c>
      <c r="AB14" s="582">
        <v>506</v>
      </c>
      <c r="AC14" s="582">
        <v>544</v>
      </c>
      <c r="AD14" s="582">
        <v>543</v>
      </c>
      <c r="AE14" s="582">
        <v>529</v>
      </c>
      <c r="AF14" s="582">
        <v>547</v>
      </c>
      <c r="AG14" s="582">
        <v>538</v>
      </c>
      <c r="AH14" s="582">
        <v>505</v>
      </c>
      <c r="AI14" s="582">
        <v>518</v>
      </c>
      <c r="AJ14" s="582">
        <v>512</v>
      </c>
      <c r="AK14" s="582">
        <v>504</v>
      </c>
      <c r="AL14" s="582">
        <v>532</v>
      </c>
      <c r="AM14" s="582">
        <v>515</v>
      </c>
      <c r="AN14" s="582">
        <v>521</v>
      </c>
      <c r="AO14" s="582">
        <v>517</v>
      </c>
      <c r="AP14" s="582">
        <v>509</v>
      </c>
      <c r="AQ14" s="582">
        <v>548</v>
      </c>
      <c r="AR14" s="582">
        <v>510</v>
      </c>
      <c r="AS14" s="582">
        <v>525</v>
      </c>
      <c r="AT14" s="582">
        <v>503</v>
      </c>
      <c r="AU14" s="582">
        <v>513</v>
      </c>
      <c r="AV14" s="582">
        <v>546</v>
      </c>
      <c r="AW14" s="582">
        <v>530</v>
      </c>
      <c r="AX14" s="582">
        <v>536</v>
      </c>
      <c r="AY14" s="582">
        <v>507</v>
      </c>
      <c r="AZ14" s="582">
        <v>514</v>
      </c>
      <c r="BA14" s="582">
        <v>542</v>
      </c>
      <c r="BB14" s="582">
        <v>508</v>
      </c>
      <c r="BC14" s="582">
        <v>531</v>
      </c>
      <c r="BD14" s="582">
        <v>524</v>
      </c>
      <c r="BE14" s="582">
        <v>516</v>
      </c>
      <c r="BF14" s="582">
        <v>523</v>
      </c>
      <c r="BG14" s="582">
        <v>535</v>
      </c>
      <c r="BH14" s="582">
        <v>540</v>
      </c>
      <c r="BI14" s="582">
        <v>527</v>
      </c>
      <c r="BJ14" s="582">
        <v>541</v>
      </c>
      <c r="BK14" s="582">
        <v>545</v>
      </c>
      <c r="BL14" s="582">
        <v>511</v>
      </c>
      <c r="BM14" s="583">
        <v>534</v>
      </c>
      <c r="BN14" s="584">
        <f>R14</f>
        <v>519</v>
      </c>
      <c r="BO14" s="584">
        <f t="shared" ref="BO14:DI14" si="0">S14</f>
        <v>526</v>
      </c>
      <c r="BP14" s="584">
        <f t="shared" si="0"/>
        <v>537</v>
      </c>
      <c r="BQ14" s="584">
        <f t="shared" si="0"/>
        <v>539</v>
      </c>
      <c r="BR14" s="584">
        <f t="shared" si="0"/>
        <v>522</v>
      </c>
      <c r="BS14" s="584">
        <f t="shared" si="0"/>
        <v>528</v>
      </c>
      <c r="BT14" s="584">
        <f t="shared" si="0"/>
        <v>502</v>
      </c>
      <c r="BU14" s="584">
        <f t="shared" si="0"/>
        <v>520</v>
      </c>
      <c r="BV14" s="584">
        <f t="shared" si="0"/>
        <v>533</v>
      </c>
      <c r="BW14" s="584">
        <f t="shared" si="0"/>
        <v>501</v>
      </c>
      <c r="BX14" s="584">
        <f t="shared" si="0"/>
        <v>506</v>
      </c>
      <c r="BY14" s="584">
        <f t="shared" si="0"/>
        <v>544</v>
      </c>
      <c r="BZ14" s="584">
        <f t="shared" si="0"/>
        <v>543</v>
      </c>
      <c r="CA14" s="584">
        <f t="shared" si="0"/>
        <v>529</v>
      </c>
      <c r="CB14" s="584">
        <f t="shared" si="0"/>
        <v>547</v>
      </c>
      <c r="CC14" s="584">
        <f t="shared" si="0"/>
        <v>538</v>
      </c>
      <c r="CD14" s="584">
        <f t="shared" si="0"/>
        <v>505</v>
      </c>
      <c r="CE14" s="584">
        <f t="shared" si="0"/>
        <v>518</v>
      </c>
      <c r="CF14" s="584">
        <f t="shared" si="0"/>
        <v>512</v>
      </c>
      <c r="CG14" s="584">
        <f t="shared" si="0"/>
        <v>504</v>
      </c>
      <c r="CH14" s="584">
        <f t="shared" si="0"/>
        <v>532</v>
      </c>
      <c r="CI14" s="584">
        <f t="shared" si="0"/>
        <v>515</v>
      </c>
      <c r="CJ14" s="584">
        <f t="shared" si="0"/>
        <v>521</v>
      </c>
      <c r="CK14" s="584">
        <f t="shared" si="0"/>
        <v>517</v>
      </c>
      <c r="CL14" s="584">
        <f t="shared" si="0"/>
        <v>509</v>
      </c>
      <c r="CM14" s="584">
        <f t="shared" si="0"/>
        <v>548</v>
      </c>
      <c r="CN14" s="584">
        <f t="shared" si="0"/>
        <v>510</v>
      </c>
      <c r="CO14" s="584">
        <f t="shared" si="0"/>
        <v>525</v>
      </c>
      <c r="CP14" s="584">
        <f t="shared" si="0"/>
        <v>503</v>
      </c>
      <c r="CQ14" s="584">
        <f t="shared" si="0"/>
        <v>513</v>
      </c>
      <c r="CR14" s="584">
        <f t="shared" si="0"/>
        <v>546</v>
      </c>
      <c r="CS14" s="584">
        <f t="shared" si="0"/>
        <v>530</v>
      </c>
      <c r="CT14" s="584">
        <f t="shared" si="0"/>
        <v>536</v>
      </c>
      <c r="CU14" s="584">
        <f t="shared" si="0"/>
        <v>507</v>
      </c>
      <c r="CV14" s="584">
        <f t="shared" si="0"/>
        <v>514</v>
      </c>
      <c r="CW14" s="584">
        <f t="shared" si="0"/>
        <v>542</v>
      </c>
      <c r="CX14" s="584">
        <f t="shared" si="0"/>
        <v>508</v>
      </c>
      <c r="CY14" s="584">
        <f t="shared" si="0"/>
        <v>531</v>
      </c>
      <c r="CZ14" s="584">
        <f t="shared" si="0"/>
        <v>524</v>
      </c>
      <c r="DA14" s="584">
        <f t="shared" si="0"/>
        <v>516</v>
      </c>
      <c r="DB14" s="584">
        <f t="shared" si="0"/>
        <v>523</v>
      </c>
      <c r="DC14" s="584">
        <f t="shared" si="0"/>
        <v>535</v>
      </c>
      <c r="DD14" s="584">
        <f t="shared" si="0"/>
        <v>540</v>
      </c>
      <c r="DE14" s="584">
        <f t="shared" si="0"/>
        <v>527</v>
      </c>
      <c r="DF14" s="584">
        <f t="shared" si="0"/>
        <v>541</v>
      </c>
      <c r="DG14" s="584">
        <f t="shared" si="0"/>
        <v>545</v>
      </c>
      <c r="DH14" s="584">
        <f t="shared" si="0"/>
        <v>511</v>
      </c>
      <c r="DI14" s="586">
        <f t="shared" si="0"/>
        <v>534</v>
      </c>
    </row>
    <row r="15" spans="1:113">
      <c r="A15" s="1266" t="s">
        <v>367</v>
      </c>
      <c r="B15" s="1267"/>
      <c r="C15" s="294">
        <v>0.71</v>
      </c>
      <c r="D15" s="295">
        <v>0.70850000000000002</v>
      </c>
      <c r="E15" s="295">
        <v>0.71050000000000002</v>
      </c>
      <c r="F15" s="295">
        <v>0.70950000000000002</v>
      </c>
      <c r="G15" s="295">
        <v>0.71050000000000002</v>
      </c>
      <c r="H15" s="295">
        <v>0.71250000000000002</v>
      </c>
      <c r="I15" s="295">
        <v>0.71199999999999997</v>
      </c>
      <c r="J15" s="296">
        <v>0.71150000000000002</v>
      </c>
      <c r="K15" s="296">
        <v>0.71099999999999997</v>
      </c>
      <c r="L15" s="296">
        <v>0.71</v>
      </c>
      <c r="M15" s="297">
        <v>17.95</v>
      </c>
      <c r="N15" s="566">
        <v>17.96</v>
      </c>
      <c r="O15" s="566">
        <v>17.95</v>
      </c>
      <c r="P15" s="566">
        <v>17.899999999999999</v>
      </c>
      <c r="Q15" s="566">
        <v>17.940000000000001</v>
      </c>
      <c r="R15" s="418">
        <v>0.71</v>
      </c>
      <c r="S15" s="418">
        <v>0.70799999999999996</v>
      </c>
      <c r="T15" s="418">
        <v>0.70799999999999996</v>
      </c>
      <c r="U15" s="418">
        <v>0.70799999999999996</v>
      </c>
      <c r="V15" s="418">
        <v>0.70599999999999996</v>
      </c>
      <c r="W15" s="418">
        <v>0.70850000000000002</v>
      </c>
      <c r="X15" s="418">
        <v>0.70850000000000002</v>
      </c>
      <c r="Y15" s="418">
        <v>0.70799999999999996</v>
      </c>
      <c r="Z15" s="418">
        <v>0.70850000000000002</v>
      </c>
      <c r="AA15" s="418">
        <v>0.70850000000000002</v>
      </c>
      <c r="AB15" s="418">
        <v>0.70950000000000002</v>
      </c>
      <c r="AC15" s="418">
        <v>0.70799999999999996</v>
      </c>
      <c r="AD15" s="418">
        <v>0.70750000000000002</v>
      </c>
      <c r="AE15" s="418">
        <v>0.70950000000000002</v>
      </c>
      <c r="AF15" s="418">
        <v>0.70550000000000002</v>
      </c>
      <c r="AG15" s="418">
        <v>0.70799999999999996</v>
      </c>
      <c r="AH15" s="418">
        <v>0.70850000000000002</v>
      </c>
      <c r="AI15" s="418">
        <v>0.70950000000000002</v>
      </c>
      <c r="AJ15" s="418">
        <v>0.70750000000000002</v>
      </c>
      <c r="AK15" s="418">
        <v>0.70799999999999996</v>
      </c>
      <c r="AL15" s="418">
        <v>0.70650000000000002</v>
      </c>
      <c r="AM15" s="418">
        <v>0.70950000000000002</v>
      </c>
      <c r="AN15" s="418">
        <v>0.70699999999999996</v>
      </c>
      <c r="AO15" s="418">
        <v>0.70650000000000002</v>
      </c>
      <c r="AP15" s="418">
        <v>0.70850000000000002</v>
      </c>
      <c r="AQ15" s="418">
        <v>0.70750000000000002</v>
      </c>
      <c r="AR15" s="418">
        <v>0.70750000000000002</v>
      </c>
      <c r="AS15" s="418">
        <v>0.70799999999999996</v>
      </c>
      <c r="AT15" s="418">
        <v>0.71</v>
      </c>
      <c r="AU15" s="418">
        <v>0.70799999999999996</v>
      </c>
      <c r="AV15" s="418">
        <v>0.70850000000000002</v>
      </c>
      <c r="AW15" s="418">
        <v>0.70599999999999996</v>
      </c>
      <c r="AX15" s="418">
        <v>0.70850000000000002</v>
      </c>
      <c r="AY15" s="418">
        <v>0.70850000000000002</v>
      </c>
      <c r="AZ15" s="418">
        <v>0.70699999999999996</v>
      </c>
      <c r="BA15" s="418">
        <v>0.70650000000000002</v>
      </c>
      <c r="BB15" s="418">
        <v>0.70850000000000002</v>
      </c>
      <c r="BC15" s="418">
        <v>0.70799999999999996</v>
      </c>
      <c r="BD15" s="418">
        <v>0.70699999999999996</v>
      </c>
      <c r="BE15" s="418">
        <v>0.70799999999999996</v>
      </c>
      <c r="BF15" s="418">
        <v>0.70799999999999996</v>
      </c>
      <c r="BG15" s="418">
        <v>0.70899999999999996</v>
      </c>
      <c r="BH15" s="418">
        <v>0.70850000000000002</v>
      </c>
      <c r="BI15" s="418">
        <v>0.70750000000000002</v>
      </c>
      <c r="BJ15" s="418">
        <v>0.70750000000000002</v>
      </c>
      <c r="BK15" s="418">
        <v>0.70550000000000002</v>
      </c>
      <c r="BL15" s="418">
        <v>0.70599999999999996</v>
      </c>
      <c r="BM15" s="419">
        <v>0.70699999999999996</v>
      </c>
      <c r="BN15" s="572">
        <f>R15*25.4</f>
        <v>18.033999999999999</v>
      </c>
      <c r="BO15" s="572">
        <f t="shared" ref="BO15:DI15" si="1">S15*25.4</f>
        <v>17.983199999999997</v>
      </c>
      <c r="BP15" s="572">
        <f t="shared" si="1"/>
        <v>17.983199999999997</v>
      </c>
      <c r="BQ15" s="572">
        <f t="shared" si="1"/>
        <v>17.983199999999997</v>
      </c>
      <c r="BR15" s="572">
        <f t="shared" si="1"/>
        <v>17.932399999999998</v>
      </c>
      <c r="BS15" s="572">
        <f t="shared" si="1"/>
        <v>17.995899999999999</v>
      </c>
      <c r="BT15" s="572">
        <f t="shared" si="1"/>
        <v>17.995899999999999</v>
      </c>
      <c r="BU15" s="572">
        <f t="shared" si="1"/>
        <v>17.983199999999997</v>
      </c>
      <c r="BV15" s="572">
        <f t="shared" si="1"/>
        <v>17.995899999999999</v>
      </c>
      <c r="BW15" s="572">
        <f t="shared" si="1"/>
        <v>17.995899999999999</v>
      </c>
      <c r="BX15" s="572">
        <f t="shared" si="1"/>
        <v>18.0213</v>
      </c>
      <c r="BY15" s="572">
        <f t="shared" si="1"/>
        <v>17.983199999999997</v>
      </c>
      <c r="BZ15" s="572">
        <f t="shared" si="1"/>
        <v>17.970499999999998</v>
      </c>
      <c r="CA15" s="572">
        <f t="shared" si="1"/>
        <v>18.0213</v>
      </c>
      <c r="CB15" s="572">
        <f t="shared" si="1"/>
        <v>17.919699999999999</v>
      </c>
      <c r="CC15" s="572">
        <f t="shared" si="1"/>
        <v>17.983199999999997</v>
      </c>
      <c r="CD15" s="572">
        <f t="shared" si="1"/>
        <v>17.995899999999999</v>
      </c>
      <c r="CE15" s="572">
        <f t="shared" si="1"/>
        <v>18.0213</v>
      </c>
      <c r="CF15" s="572">
        <f t="shared" si="1"/>
        <v>17.970499999999998</v>
      </c>
      <c r="CG15" s="572">
        <f t="shared" si="1"/>
        <v>17.983199999999997</v>
      </c>
      <c r="CH15" s="572">
        <f t="shared" si="1"/>
        <v>17.9451</v>
      </c>
      <c r="CI15" s="572">
        <f t="shared" si="1"/>
        <v>18.0213</v>
      </c>
      <c r="CJ15" s="572">
        <f t="shared" si="1"/>
        <v>17.957799999999999</v>
      </c>
      <c r="CK15" s="572">
        <f t="shared" si="1"/>
        <v>17.9451</v>
      </c>
      <c r="CL15" s="572">
        <f t="shared" si="1"/>
        <v>17.995899999999999</v>
      </c>
      <c r="CM15" s="572">
        <f t="shared" si="1"/>
        <v>17.970499999999998</v>
      </c>
      <c r="CN15" s="572">
        <f t="shared" si="1"/>
        <v>17.970499999999998</v>
      </c>
      <c r="CO15" s="572">
        <f t="shared" si="1"/>
        <v>17.983199999999997</v>
      </c>
      <c r="CP15" s="572">
        <f t="shared" si="1"/>
        <v>18.033999999999999</v>
      </c>
      <c r="CQ15" s="572">
        <f t="shared" si="1"/>
        <v>17.983199999999997</v>
      </c>
      <c r="CR15" s="572">
        <f t="shared" si="1"/>
        <v>17.995899999999999</v>
      </c>
      <c r="CS15" s="572">
        <f t="shared" si="1"/>
        <v>17.932399999999998</v>
      </c>
      <c r="CT15" s="572">
        <f t="shared" si="1"/>
        <v>17.995899999999999</v>
      </c>
      <c r="CU15" s="572">
        <f t="shared" si="1"/>
        <v>17.995899999999999</v>
      </c>
      <c r="CV15" s="572">
        <f t="shared" si="1"/>
        <v>17.957799999999999</v>
      </c>
      <c r="CW15" s="572">
        <f t="shared" si="1"/>
        <v>17.9451</v>
      </c>
      <c r="CX15" s="572">
        <f t="shared" si="1"/>
        <v>17.995899999999999</v>
      </c>
      <c r="CY15" s="572">
        <f t="shared" si="1"/>
        <v>17.983199999999997</v>
      </c>
      <c r="CZ15" s="572">
        <f t="shared" si="1"/>
        <v>17.957799999999999</v>
      </c>
      <c r="DA15" s="572">
        <f t="shared" si="1"/>
        <v>17.983199999999997</v>
      </c>
      <c r="DB15" s="572">
        <f t="shared" si="1"/>
        <v>17.983199999999997</v>
      </c>
      <c r="DC15" s="572">
        <f t="shared" si="1"/>
        <v>18.008599999999998</v>
      </c>
      <c r="DD15" s="572">
        <f t="shared" si="1"/>
        <v>17.995899999999999</v>
      </c>
      <c r="DE15" s="572">
        <f t="shared" si="1"/>
        <v>17.970499999999998</v>
      </c>
      <c r="DF15" s="572">
        <f t="shared" si="1"/>
        <v>17.970499999999998</v>
      </c>
      <c r="DG15" s="572">
        <f t="shared" si="1"/>
        <v>17.919699999999999</v>
      </c>
      <c r="DH15" s="572">
        <f t="shared" si="1"/>
        <v>17.932399999999998</v>
      </c>
      <c r="DI15" s="587">
        <f t="shared" si="1"/>
        <v>17.957799999999999</v>
      </c>
    </row>
    <row r="16" spans="1:113">
      <c r="A16" s="1273" t="s">
        <v>368</v>
      </c>
      <c r="B16" s="1272"/>
      <c r="C16" s="298">
        <v>0.39550000000000002</v>
      </c>
      <c r="D16" s="276">
        <v>0.39550000000000002</v>
      </c>
      <c r="E16" s="276">
        <v>0.39700000000000002</v>
      </c>
      <c r="F16" s="276">
        <v>0.39550000000000002</v>
      </c>
      <c r="G16" s="276">
        <v>0.39700000000000002</v>
      </c>
      <c r="H16" s="276">
        <v>0.39600000000000002</v>
      </c>
      <c r="I16" s="276">
        <v>0.39600000000000002</v>
      </c>
      <c r="J16" s="282">
        <v>0.39400000000000002</v>
      </c>
      <c r="K16" s="282">
        <v>0.39450000000000002</v>
      </c>
      <c r="L16" s="282">
        <v>0.39450000000000002</v>
      </c>
      <c r="M16" s="299">
        <v>9.92</v>
      </c>
      <c r="N16" s="567">
        <v>9.92</v>
      </c>
      <c r="O16" s="351">
        <v>9.9600000000000009</v>
      </c>
      <c r="P16" s="351">
        <v>9.93</v>
      </c>
      <c r="Q16" s="351">
        <v>9.93</v>
      </c>
      <c r="R16" s="420">
        <v>0.39350000000000002</v>
      </c>
      <c r="S16" s="420">
        <v>0.39400000000000002</v>
      </c>
      <c r="T16" s="420">
        <v>0.39300000000000002</v>
      </c>
      <c r="U16" s="420">
        <v>0.39350000000000002</v>
      </c>
      <c r="V16" s="420">
        <v>0.39150000000000001</v>
      </c>
      <c r="W16" s="420">
        <v>0.39450000000000002</v>
      </c>
      <c r="X16" s="420">
        <v>0.39450000000000002</v>
      </c>
      <c r="Y16" s="420">
        <v>0.39300000000000002</v>
      </c>
      <c r="Z16" s="420">
        <v>0.39300000000000002</v>
      </c>
      <c r="AA16" s="420">
        <v>0.39600000000000002</v>
      </c>
      <c r="AB16" s="420">
        <v>0.39550000000000002</v>
      </c>
      <c r="AC16" s="420">
        <v>0.39450000000000002</v>
      </c>
      <c r="AD16" s="420">
        <v>0.39400000000000002</v>
      </c>
      <c r="AE16" s="420">
        <v>0.39300000000000002</v>
      </c>
      <c r="AF16" s="420">
        <v>0.39250000000000002</v>
      </c>
      <c r="AG16" s="420">
        <v>0.39300000000000002</v>
      </c>
      <c r="AH16" s="420">
        <v>0.39350000000000002</v>
      </c>
      <c r="AI16" s="420">
        <v>0.39550000000000002</v>
      </c>
      <c r="AJ16" s="420">
        <v>0.39650000000000002</v>
      </c>
      <c r="AK16" s="420">
        <v>0.39450000000000002</v>
      </c>
      <c r="AL16" s="420">
        <v>0.39250000000000002</v>
      </c>
      <c r="AM16" s="420">
        <v>0.39300000000000002</v>
      </c>
      <c r="AN16" s="420">
        <v>0.39350000000000002</v>
      </c>
      <c r="AO16" s="420">
        <v>0.38700000000000001</v>
      </c>
      <c r="AP16" s="420">
        <v>0.39450000000000002</v>
      </c>
      <c r="AQ16" s="420">
        <v>0.39200000000000002</v>
      </c>
      <c r="AR16" s="420">
        <v>0.39300000000000002</v>
      </c>
      <c r="AS16" s="420">
        <v>0.39300000000000002</v>
      </c>
      <c r="AT16" s="420">
        <v>0.39500000000000002</v>
      </c>
      <c r="AU16" s="420">
        <v>0.39500000000000002</v>
      </c>
      <c r="AV16" s="420">
        <v>0.39300000000000002</v>
      </c>
      <c r="AW16" s="420">
        <v>0.39150000000000001</v>
      </c>
      <c r="AX16" s="420">
        <v>0.39350000000000002</v>
      </c>
      <c r="AY16" s="420">
        <v>0.39450000000000002</v>
      </c>
      <c r="AZ16" s="420">
        <v>0.39250000000000002</v>
      </c>
      <c r="BA16" s="420">
        <v>0.39250000000000002</v>
      </c>
      <c r="BB16" s="420">
        <v>0.39500000000000002</v>
      </c>
      <c r="BC16" s="420">
        <v>0.39450000000000002</v>
      </c>
      <c r="BD16" s="420">
        <v>0.39300000000000002</v>
      </c>
      <c r="BE16" s="420">
        <v>0.39300000000000002</v>
      </c>
      <c r="BF16" s="420">
        <v>0.39200000000000002</v>
      </c>
      <c r="BG16" s="420">
        <v>0.39400000000000002</v>
      </c>
      <c r="BH16" s="420">
        <v>0.39300000000000002</v>
      </c>
      <c r="BI16" s="420">
        <v>0.39350000000000002</v>
      </c>
      <c r="BJ16" s="420">
        <v>0.39350000000000002</v>
      </c>
      <c r="BK16" s="420">
        <v>0.39300000000000002</v>
      </c>
      <c r="BL16" s="420">
        <v>0.39350000000000002</v>
      </c>
      <c r="BM16" s="421">
        <v>0.39350000000000002</v>
      </c>
      <c r="BN16" s="557">
        <f>R15*25.4</f>
        <v>18.033999999999999</v>
      </c>
      <c r="BO16" s="557">
        <f t="shared" ref="BO16:DI20" si="2">S15*25.4</f>
        <v>17.983199999999997</v>
      </c>
      <c r="BP16" s="557">
        <f t="shared" si="2"/>
        <v>17.983199999999997</v>
      </c>
      <c r="BQ16" s="557">
        <f t="shared" si="2"/>
        <v>17.983199999999997</v>
      </c>
      <c r="BR16" s="557">
        <f t="shared" si="2"/>
        <v>17.932399999999998</v>
      </c>
      <c r="BS16" s="557">
        <f t="shared" si="2"/>
        <v>17.995899999999999</v>
      </c>
      <c r="BT16" s="557">
        <f t="shared" si="2"/>
        <v>17.995899999999999</v>
      </c>
      <c r="BU16" s="557">
        <f t="shared" si="2"/>
        <v>17.983199999999997</v>
      </c>
      <c r="BV16" s="557">
        <f t="shared" si="2"/>
        <v>17.995899999999999</v>
      </c>
      <c r="BW16" s="557">
        <f t="shared" si="2"/>
        <v>17.995899999999999</v>
      </c>
      <c r="BX16" s="557">
        <f t="shared" si="2"/>
        <v>18.0213</v>
      </c>
      <c r="BY16" s="557">
        <f t="shared" si="2"/>
        <v>17.983199999999997</v>
      </c>
      <c r="BZ16" s="557">
        <f t="shared" si="2"/>
        <v>17.970499999999998</v>
      </c>
      <c r="CA16" s="557">
        <f t="shared" si="2"/>
        <v>18.0213</v>
      </c>
      <c r="CB16" s="557">
        <f t="shared" si="2"/>
        <v>17.919699999999999</v>
      </c>
      <c r="CC16" s="557">
        <f t="shared" si="2"/>
        <v>17.983199999999997</v>
      </c>
      <c r="CD16" s="557">
        <f t="shared" si="2"/>
        <v>17.995899999999999</v>
      </c>
      <c r="CE16" s="557">
        <f t="shared" si="2"/>
        <v>18.0213</v>
      </c>
      <c r="CF16" s="557">
        <f t="shared" si="2"/>
        <v>17.970499999999998</v>
      </c>
      <c r="CG16" s="557">
        <f t="shared" si="2"/>
        <v>17.983199999999997</v>
      </c>
      <c r="CH16" s="557">
        <f t="shared" si="2"/>
        <v>17.9451</v>
      </c>
      <c r="CI16" s="557">
        <f t="shared" si="2"/>
        <v>18.0213</v>
      </c>
      <c r="CJ16" s="557">
        <f t="shared" si="2"/>
        <v>17.957799999999999</v>
      </c>
      <c r="CK16" s="557">
        <f t="shared" si="2"/>
        <v>17.9451</v>
      </c>
      <c r="CL16" s="557">
        <f t="shared" si="2"/>
        <v>17.995899999999999</v>
      </c>
      <c r="CM16" s="557">
        <f t="shared" si="2"/>
        <v>17.970499999999998</v>
      </c>
      <c r="CN16" s="557">
        <f t="shared" si="2"/>
        <v>17.970499999999998</v>
      </c>
      <c r="CO16" s="557">
        <f t="shared" si="2"/>
        <v>17.983199999999997</v>
      </c>
      <c r="CP16" s="557">
        <f t="shared" si="2"/>
        <v>18.033999999999999</v>
      </c>
      <c r="CQ16" s="557">
        <f t="shared" si="2"/>
        <v>17.983199999999997</v>
      </c>
      <c r="CR16" s="557">
        <f t="shared" si="2"/>
        <v>17.995899999999999</v>
      </c>
      <c r="CS16" s="557">
        <f t="shared" si="2"/>
        <v>17.932399999999998</v>
      </c>
      <c r="CT16" s="557">
        <f t="shared" si="2"/>
        <v>17.995899999999999</v>
      </c>
      <c r="CU16" s="557">
        <f t="shared" si="2"/>
        <v>17.995899999999999</v>
      </c>
      <c r="CV16" s="557">
        <f t="shared" si="2"/>
        <v>17.957799999999999</v>
      </c>
      <c r="CW16" s="557">
        <f t="shared" si="2"/>
        <v>17.9451</v>
      </c>
      <c r="CX16" s="557">
        <f t="shared" si="2"/>
        <v>17.995899999999999</v>
      </c>
      <c r="CY16" s="557">
        <f t="shared" si="2"/>
        <v>17.983199999999997</v>
      </c>
      <c r="CZ16" s="557">
        <f t="shared" si="2"/>
        <v>17.957799999999999</v>
      </c>
      <c r="DA16" s="557">
        <f t="shared" si="2"/>
        <v>17.983199999999997</v>
      </c>
      <c r="DB16" s="557">
        <f t="shared" si="2"/>
        <v>17.983199999999997</v>
      </c>
      <c r="DC16" s="557">
        <f t="shared" si="2"/>
        <v>18.008599999999998</v>
      </c>
      <c r="DD16" s="557">
        <f t="shared" si="2"/>
        <v>17.995899999999999</v>
      </c>
      <c r="DE16" s="557">
        <f t="shared" si="2"/>
        <v>17.970499999999998</v>
      </c>
      <c r="DF16" s="557">
        <f t="shared" si="2"/>
        <v>17.970499999999998</v>
      </c>
      <c r="DG16" s="557">
        <f t="shared" si="2"/>
        <v>17.919699999999999</v>
      </c>
      <c r="DH16" s="557">
        <f t="shared" si="2"/>
        <v>17.932399999999998</v>
      </c>
      <c r="DI16" s="558">
        <f t="shared" si="2"/>
        <v>17.957799999999999</v>
      </c>
    </row>
    <row r="17" spans="1:113">
      <c r="A17" s="1274" t="s">
        <v>491</v>
      </c>
      <c r="B17" s="1275"/>
      <c r="C17" s="300">
        <v>1</v>
      </c>
      <c r="D17" s="301">
        <v>1</v>
      </c>
      <c r="E17" s="301">
        <v>1</v>
      </c>
      <c r="F17" s="301">
        <v>1</v>
      </c>
      <c r="G17" s="301">
        <v>1.0004999999999999</v>
      </c>
      <c r="H17" s="301">
        <v>1</v>
      </c>
      <c r="I17" s="301">
        <v>1</v>
      </c>
      <c r="J17" s="302">
        <v>1</v>
      </c>
      <c r="K17" s="302">
        <v>1</v>
      </c>
      <c r="L17" s="302">
        <v>1</v>
      </c>
      <c r="M17" s="303">
        <v>0.998</v>
      </c>
      <c r="N17" s="304">
        <v>0.999</v>
      </c>
      <c r="O17" s="305">
        <v>1</v>
      </c>
      <c r="P17" s="305">
        <v>1</v>
      </c>
      <c r="Q17" s="409">
        <v>1.0009999999999999</v>
      </c>
      <c r="R17" s="420">
        <v>3.9399999999999998E-2</v>
      </c>
      <c r="S17" s="420">
        <v>3.9E-2</v>
      </c>
      <c r="T17" s="420">
        <v>3.9100000000000003E-2</v>
      </c>
      <c r="U17" s="420">
        <v>3.8899999999999997E-2</v>
      </c>
      <c r="V17" s="420">
        <v>3.925E-2</v>
      </c>
      <c r="W17" s="420">
        <v>3.9E-2</v>
      </c>
      <c r="X17" s="420">
        <v>3.8800000000000001E-2</v>
      </c>
      <c r="Y17" s="420">
        <v>3.95E-2</v>
      </c>
      <c r="Z17" s="420">
        <v>3.2000000000000001E-2</v>
      </c>
      <c r="AA17" s="420">
        <v>3.9199999999999999E-2</v>
      </c>
      <c r="AB17" s="420">
        <v>3.9399999999999998E-2</v>
      </c>
      <c r="AC17" s="420">
        <v>3.9550000000000002E-2</v>
      </c>
      <c r="AD17" s="420">
        <v>3.9350000000000003E-2</v>
      </c>
      <c r="AE17" s="420">
        <v>3.9100000000000003E-2</v>
      </c>
      <c r="AF17" s="420">
        <v>3.9849999999999997E-2</v>
      </c>
      <c r="AG17" s="420">
        <v>3.9100000000000003E-2</v>
      </c>
      <c r="AH17" s="420">
        <v>3.875E-2</v>
      </c>
      <c r="AI17" s="420">
        <v>3.925E-2</v>
      </c>
      <c r="AJ17" s="420">
        <v>3.9399999999999998E-2</v>
      </c>
      <c r="AK17" s="420">
        <v>3.9399999999999998E-2</v>
      </c>
      <c r="AL17" s="420">
        <v>3.9100000000000003E-2</v>
      </c>
      <c r="AM17" s="420">
        <v>3.9399999999999998E-2</v>
      </c>
      <c r="AN17" s="420">
        <v>3.8850000000000003E-2</v>
      </c>
      <c r="AO17" s="420">
        <v>3.9350000000000003E-2</v>
      </c>
      <c r="AP17" s="420">
        <v>3.9199999999999999E-2</v>
      </c>
      <c r="AQ17" s="420">
        <v>3.9449999999999999E-2</v>
      </c>
      <c r="AR17" s="420">
        <v>3.9399999999999998E-2</v>
      </c>
      <c r="AS17" s="420">
        <v>3.9100000000000003E-2</v>
      </c>
      <c r="AT17" s="420">
        <v>3.8399999999999997E-2</v>
      </c>
      <c r="AU17" s="420">
        <v>3.9149999999999997E-2</v>
      </c>
      <c r="AV17" s="420">
        <v>3.925E-2</v>
      </c>
      <c r="AW17" s="420">
        <v>3.9149999999999997E-2</v>
      </c>
      <c r="AX17" s="420">
        <v>3.9300000000000002E-2</v>
      </c>
      <c r="AY17" s="420">
        <v>3.95E-2</v>
      </c>
      <c r="AZ17" s="420">
        <v>3.8949999999999999E-2</v>
      </c>
      <c r="BA17" s="420">
        <v>3.9350000000000003E-2</v>
      </c>
      <c r="BB17" s="420">
        <v>3.8949999999999999E-2</v>
      </c>
      <c r="BC17" s="420">
        <v>3.9050000000000001E-2</v>
      </c>
      <c r="BD17" s="420">
        <v>3.9E-2</v>
      </c>
      <c r="BE17" s="420">
        <v>3.9600000000000003E-2</v>
      </c>
      <c r="BF17" s="420">
        <v>3.9E-2</v>
      </c>
      <c r="BG17" s="420">
        <v>3.9149999999999997E-2</v>
      </c>
      <c r="BH17" s="420">
        <v>3.9399999999999998E-2</v>
      </c>
      <c r="BI17" s="420">
        <v>3.9399999999999998E-2</v>
      </c>
      <c r="BJ17" s="420">
        <v>3.9449999999999999E-2</v>
      </c>
      <c r="BK17" s="420">
        <v>3.9149999999999997E-2</v>
      </c>
      <c r="BL17" s="420">
        <v>3.9449999999999999E-2</v>
      </c>
      <c r="BM17" s="421">
        <v>3.9050000000000001E-2</v>
      </c>
      <c r="BN17" s="557">
        <f t="shared" ref="BN17:BN22" si="3">R16*25.4</f>
        <v>9.9948999999999995</v>
      </c>
      <c r="BO17" s="557">
        <f t="shared" si="2"/>
        <v>10.0076</v>
      </c>
      <c r="BP17" s="557">
        <f t="shared" si="2"/>
        <v>9.9822000000000006</v>
      </c>
      <c r="BQ17" s="557">
        <f t="shared" si="2"/>
        <v>9.9948999999999995</v>
      </c>
      <c r="BR17" s="557">
        <f t="shared" si="2"/>
        <v>9.9441000000000006</v>
      </c>
      <c r="BS17" s="557">
        <f t="shared" si="2"/>
        <v>10.020300000000001</v>
      </c>
      <c r="BT17" s="557">
        <f t="shared" si="2"/>
        <v>10.020300000000001</v>
      </c>
      <c r="BU17" s="557">
        <f t="shared" si="2"/>
        <v>9.9822000000000006</v>
      </c>
      <c r="BV17" s="557">
        <f t="shared" si="2"/>
        <v>9.9822000000000006</v>
      </c>
      <c r="BW17" s="557">
        <f t="shared" si="2"/>
        <v>10.058400000000001</v>
      </c>
      <c r="BX17" s="557">
        <f t="shared" si="2"/>
        <v>10.0457</v>
      </c>
      <c r="BY17" s="557">
        <f t="shared" si="2"/>
        <v>10.020300000000001</v>
      </c>
      <c r="BZ17" s="557">
        <f t="shared" si="2"/>
        <v>10.0076</v>
      </c>
      <c r="CA17" s="557">
        <f t="shared" si="2"/>
        <v>9.9822000000000006</v>
      </c>
      <c r="CB17" s="557">
        <f t="shared" si="2"/>
        <v>9.9695</v>
      </c>
      <c r="CC17" s="557">
        <f t="shared" si="2"/>
        <v>9.9822000000000006</v>
      </c>
      <c r="CD17" s="557">
        <f t="shared" si="2"/>
        <v>9.9948999999999995</v>
      </c>
      <c r="CE17" s="557">
        <f t="shared" si="2"/>
        <v>10.0457</v>
      </c>
      <c r="CF17" s="557">
        <f t="shared" si="2"/>
        <v>10.071099999999999</v>
      </c>
      <c r="CG17" s="557">
        <f t="shared" si="2"/>
        <v>10.020300000000001</v>
      </c>
      <c r="CH17" s="557">
        <f t="shared" si="2"/>
        <v>9.9695</v>
      </c>
      <c r="CI17" s="557">
        <f t="shared" si="2"/>
        <v>9.9822000000000006</v>
      </c>
      <c r="CJ17" s="557">
        <f t="shared" si="2"/>
        <v>9.9948999999999995</v>
      </c>
      <c r="CK17" s="557">
        <f t="shared" si="2"/>
        <v>9.8298000000000005</v>
      </c>
      <c r="CL17" s="557">
        <f t="shared" si="2"/>
        <v>10.020300000000001</v>
      </c>
      <c r="CM17" s="557">
        <f t="shared" si="2"/>
        <v>9.9567999999999994</v>
      </c>
      <c r="CN17" s="557">
        <f t="shared" si="2"/>
        <v>9.9822000000000006</v>
      </c>
      <c r="CO17" s="557">
        <f t="shared" si="2"/>
        <v>9.9822000000000006</v>
      </c>
      <c r="CP17" s="557">
        <f t="shared" si="2"/>
        <v>10.032999999999999</v>
      </c>
      <c r="CQ17" s="557">
        <f t="shared" si="2"/>
        <v>10.032999999999999</v>
      </c>
      <c r="CR17" s="557">
        <f t="shared" si="2"/>
        <v>9.9822000000000006</v>
      </c>
      <c r="CS17" s="557">
        <f t="shared" si="2"/>
        <v>9.9441000000000006</v>
      </c>
      <c r="CT17" s="557">
        <f t="shared" si="2"/>
        <v>9.9948999999999995</v>
      </c>
      <c r="CU17" s="557">
        <f t="shared" si="2"/>
        <v>10.020300000000001</v>
      </c>
      <c r="CV17" s="557">
        <f t="shared" si="2"/>
        <v>9.9695</v>
      </c>
      <c r="CW17" s="557">
        <f t="shared" si="2"/>
        <v>9.9695</v>
      </c>
      <c r="CX17" s="557">
        <f t="shared" si="2"/>
        <v>10.032999999999999</v>
      </c>
      <c r="CY17" s="557">
        <f t="shared" si="2"/>
        <v>10.020300000000001</v>
      </c>
      <c r="CZ17" s="557">
        <f t="shared" si="2"/>
        <v>9.9822000000000006</v>
      </c>
      <c r="DA17" s="557">
        <f t="shared" si="2"/>
        <v>9.9822000000000006</v>
      </c>
      <c r="DB17" s="557">
        <f t="shared" si="2"/>
        <v>9.9567999999999994</v>
      </c>
      <c r="DC17" s="557">
        <f t="shared" si="2"/>
        <v>10.0076</v>
      </c>
      <c r="DD17" s="557">
        <f t="shared" si="2"/>
        <v>9.9822000000000006</v>
      </c>
      <c r="DE17" s="557">
        <f t="shared" si="2"/>
        <v>9.9948999999999995</v>
      </c>
      <c r="DF17" s="557">
        <f t="shared" si="2"/>
        <v>9.9948999999999995</v>
      </c>
      <c r="DG17" s="557">
        <f t="shared" si="2"/>
        <v>9.9822000000000006</v>
      </c>
      <c r="DH17" s="557">
        <f t="shared" si="2"/>
        <v>9.9948999999999995</v>
      </c>
      <c r="DI17" s="558">
        <f t="shared" si="2"/>
        <v>9.9948999999999995</v>
      </c>
    </row>
    <row r="18" spans="1:113">
      <c r="A18" s="1274" t="s">
        <v>492</v>
      </c>
      <c r="B18" s="1275"/>
      <c r="C18" s="300">
        <v>0.999</v>
      </c>
      <c r="D18" s="301">
        <v>0.98</v>
      </c>
      <c r="E18" s="301">
        <v>0.999</v>
      </c>
      <c r="F18" s="301">
        <v>0.999</v>
      </c>
      <c r="G18" s="301">
        <v>1.0004999999999999</v>
      </c>
      <c r="H18" s="301">
        <v>1</v>
      </c>
      <c r="I18" s="301">
        <v>0.99990000000000001</v>
      </c>
      <c r="J18" s="302">
        <v>1</v>
      </c>
      <c r="K18" s="302">
        <v>0.99990000000000001</v>
      </c>
      <c r="L18" s="302">
        <v>1</v>
      </c>
      <c r="M18" s="306">
        <v>1</v>
      </c>
      <c r="N18" s="304">
        <v>0.999</v>
      </c>
      <c r="O18" s="305">
        <v>1</v>
      </c>
      <c r="P18" s="305">
        <v>1.0009999999999999</v>
      </c>
      <c r="Q18" s="409">
        <v>1.0009999999999999</v>
      </c>
      <c r="R18" s="420">
        <v>3.95E-2</v>
      </c>
      <c r="S18" s="420">
        <v>3.9199999999999999E-2</v>
      </c>
      <c r="T18" s="420">
        <v>3.8899999999999997E-2</v>
      </c>
      <c r="U18" s="420">
        <v>3.8949999999999999E-2</v>
      </c>
      <c r="V18" s="420">
        <v>3.9149999999999997E-2</v>
      </c>
      <c r="W18" s="420">
        <v>3.9199999999999999E-2</v>
      </c>
      <c r="X18" s="420">
        <v>3.9100000000000003E-2</v>
      </c>
      <c r="Y18" s="420">
        <v>3.95E-2</v>
      </c>
      <c r="Z18" s="420">
        <v>3.9300000000000002E-2</v>
      </c>
      <c r="AA18" s="420">
        <v>3.95E-2</v>
      </c>
      <c r="AB18" s="420">
        <v>3.9399999999999998E-2</v>
      </c>
      <c r="AC18" s="420">
        <v>3.9350000000000003E-2</v>
      </c>
      <c r="AD18" s="420">
        <v>3.9199999999999999E-2</v>
      </c>
      <c r="AE18" s="420">
        <v>3.9050000000000001E-2</v>
      </c>
      <c r="AF18" s="420">
        <v>3.9849999999999997E-2</v>
      </c>
      <c r="AG18" s="420">
        <v>3.8949999999999999E-2</v>
      </c>
      <c r="AH18" s="420">
        <v>3.8550000000000001E-2</v>
      </c>
      <c r="AI18" s="420">
        <v>3.9050000000000001E-2</v>
      </c>
      <c r="AJ18" s="420">
        <v>3.9199999999999999E-2</v>
      </c>
      <c r="AK18" s="420">
        <v>3.9399999999999998E-2</v>
      </c>
      <c r="AL18" s="420">
        <v>3.9149999999999997E-2</v>
      </c>
      <c r="AM18" s="420">
        <v>3.925E-2</v>
      </c>
      <c r="AN18" s="420">
        <v>3.8899999999999997E-2</v>
      </c>
      <c r="AO18" s="420">
        <v>3.9399999999999998E-2</v>
      </c>
      <c r="AP18" s="420">
        <v>3.925E-2</v>
      </c>
      <c r="AQ18" s="420">
        <v>3.9449999999999999E-2</v>
      </c>
      <c r="AR18" s="420">
        <v>3.9449999999999999E-2</v>
      </c>
      <c r="AS18" s="420">
        <v>3.9199999999999999E-2</v>
      </c>
      <c r="AT18" s="420">
        <v>3.8850000000000003E-2</v>
      </c>
      <c r="AU18" s="420">
        <v>3.9149999999999997E-2</v>
      </c>
      <c r="AV18" s="420">
        <v>3.95E-2</v>
      </c>
      <c r="AW18" s="420">
        <v>3.9149999999999997E-2</v>
      </c>
      <c r="AX18" s="420">
        <v>3.9300000000000002E-2</v>
      </c>
      <c r="AY18" s="420">
        <v>3.9399999999999998E-2</v>
      </c>
      <c r="AZ18" s="420">
        <v>3.9100000000000003E-2</v>
      </c>
      <c r="BA18" s="420">
        <v>3.9350000000000003E-2</v>
      </c>
      <c r="BB18" s="420">
        <v>3.8949999999999999E-2</v>
      </c>
      <c r="BC18" s="420">
        <v>3.9E-2</v>
      </c>
      <c r="BD18" s="420">
        <v>3.8899999999999997E-2</v>
      </c>
      <c r="BE18" s="420">
        <v>3.9050000000000001E-2</v>
      </c>
      <c r="BF18" s="420">
        <v>3.925E-2</v>
      </c>
      <c r="BG18" s="420">
        <v>3.925E-2</v>
      </c>
      <c r="BH18" s="420">
        <v>3.9399999999999998E-2</v>
      </c>
      <c r="BI18" s="420">
        <v>3.9149999999999997E-2</v>
      </c>
      <c r="BJ18" s="420">
        <v>3.925E-2</v>
      </c>
      <c r="BK18" s="420">
        <v>3.925E-2</v>
      </c>
      <c r="BL18" s="420">
        <v>3.9350000000000003E-2</v>
      </c>
      <c r="BM18" s="421">
        <v>3.9100000000000003E-2</v>
      </c>
      <c r="BN18" s="557">
        <f t="shared" si="3"/>
        <v>1.0007599999999999</v>
      </c>
      <c r="BO18" s="557">
        <f t="shared" si="2"/>
        <v>0.99059999999999993</v>
      </c>
      <c r="BP18" s="557">
        <f t="shared" si="2"/>
        <v>0.99314000000000002</v>
      </c>
      <c r="BQ18" s="557">
        <f t="shared" si="2"/>
        <v>0.98805999999999983</v>
      </c>
      <c r="BR18" s="557">
        <f t="shared" si="2"/>
        <v>0.99695</v>
      </c>
      <c r="BS18" s="557">
        <f t="shared" si="2"/>
        <v>0.99059999999999993</v>
      </c>
      <c r="BT18" s="557">
        <f t="shared" si="2"/>
        <v>0.98551999999999995</v>
      </c>
      <c r="BU18" s="557">
        <f t="shared" si="2"/>
        <v>1.0032999999999999</v>
      </c>
      <c r="BV18" s="557">
        <f t="shared" si="2"/>
        <v>0.81279999999999997</v>
      </c>
      <c r="BW18" s="557">
        <f t="shared" si="2"/>
        <v>0.9956799999999999</v>
      </c>
      <c r="BX18" s="557">
        <f t="shared" si="2"/>
        <v>1.0007599999999999</v>
      </c>
      <c r="BY18" s="557">
        <f t="shared" si="2"/>
        <v>1.00457</v>
      </c>
      <c r="BZ18" s="557">
        <f t="shared" si="2"/>
        <v>0.99948999999999999</v>
      </c>
      <c r="CA18" s="557">
        <f t="shared" si="2"/>
        <v>0.99314000000000002</v>
      </c>
      <c r="CB18" s="557">
        <f t="shared" si="2"/>
        <v>1.0121899999999999</v>
      </c>
      <c r="CC18" s="557">
        <f t="shared" si="2"/>
        <v>0.99314000000000002</v>
      </c>
      <c r="CD18" s="557">
        <f t="shared" si="2"/>
        <v>0.98424999999999996</v>
      </c>
      <c r="CE18" s="557">
        <f t="shared" si="2"/>
        <v>0.99695</v>
      </c>
      <c r="CF18" s="557">
        <f t="shared" si="2"/>
        <v>1.0007599999999999</v>
      </c>
      <c r="CG18" s="557">
        <f t="shared" si="2"/>
        <v>1.0007599999999999</v>
      </c>
      <c r="CH18" s="557">
        <f t="shared" si="2"/>
        <v>0.99314000000000002</v>
      </c>
      <c r="CI18" s="557">
        <f t="shared" si="2"/>
        <v>1.0007599999999999</v>
      </c>
      <c r="CJ18" s="557">
        <f t="shared" si="2"/>
        <v>0.98679000000000006</v>
      </c>
      <c r="CK18" s="557">
        <f t="shared" si="2"/>
        <v>0.99948999999999999</v>
      </c>
      <c r="CL18" s="557">
        <f t="shared" si="2"/>
        <v>0.9956799999999999</v>
      </c>
      <c r="CM18" s="557">
        <f t="shared" si="2"/>
        <v>1.00203</v>
      </c>
      <c r="CN18" s="557">
        <f t="shared" si="2"/>
        <v>1.0007599999999999</v>
      </c>
      <c r="CO18" s="557">
        <f t="shared" si="2"/>
        <v>0.99314000000000002</v>
      </c>
      <c r="CP18" s="557">
        <f t="shared" si="2"/>
        <v>0.97535999999999989</v>
      </c>
      <c r="CQ18" s="557">
        <f t="shared" si="2"/>
        <v>0.99440999999999991</v>
      </c>
      <c r="CR18" s="557">
        <f t="shared" si="2"/>
        <v>0.99695</v>
      </c>
      <c r="CS18" s="557">
        <f t="shared" si="2"/>
        <v>0.99440999999999991</v>
      </c>
      <c r="CT18" s="557">
        <f t="shared" si="2"/>
        <v>0.99822</v>
      </c>
      <c r="CU18" s="557">
        <f t="shared" si="2"/>
        <v>1.0032999999999999</v>
      </c>
      <c r="CV18" s="557">
        <f t="shared" si="2"/>
        <v>0.98932999999999993</v>
      </c>
      <c r="CW18" s="557">
        <f t="shared" si="2"/>
        <v>0.99948999999999999</v>
      </c>
      <c r="CX18" s="557">
        <f t="shared" si="2"/>
        <v>0.98932999999999993</v>
      </c>
      <c r="CY18" s="557">
        <f t="shared" si="2"/>
        <v>0.99187000000000003</v>
      </c>
      <c r="CZ18" s="557">
        <f t="shared" si="2"/>
        <v>0.99059999999999993</v>
      </c>
      <c r="DA18" s="557">
        <f t="shared" si="2"/>
        <v>1.0058400000000001</v>
      </c>
      <c r="DB18" s="557">
        <f t="shared" si="2"/>
        <v>0.99059999999999993</v>
      </c>
      <c r="DC18" s="557">
        <f t="shared" si="2"/>
        <v>0.99440999999999991</v>
      </c>
      <c r="DD18" s="557">
        <f t="shared" si="2"/>
        <v>1.0007599999999999</v>
      </c>
      <c r="DE18" s="557">
        <f t="shared" si="2"/>
        <v>1.0007599999999999</v>
      </c>
      <c r="DF18" s="557">
        <f t="shared" si="2"/>
        <v>1.00203</v>
      </c>
      <c r="DG18" s="557">
        <f t="shared" si="2"/>
        <v>0.99440999999999991</v>
      </c>
      <c r="DH18" s="557">
        <f t="shared" si="2"/>
        <v>1.00203</v>
      </c>
      <c r="DI18" s="558">
        <f t="shared" si="2"/>
        <v>0.99187000000000003</v>
      </c>
    </row>
    <row r="19" spans="1:113">
      <c r="A19" s="1274" t="s">
        <v>493</v>
      </c>
      <c r="B19" s="1275"/>
      <c r="C19" s="300">
        <v>0.999</v>
      </c>
      <c r="D19" s="301">
        <v>0.999</v>
      </c>
      <c r="E19" s="301">
        <v>0.999</v>
      </c>
      <c r="F19" s="301">
        <v>0.999</v>
      </c>
      <c r="G19" s="301">
        <v>1.0004999999999999</v>
      </c>
      <c r="H19" s="301">
        <v>1</v>
      </c>
      <c r="I19" s="301">
        <v>0.99990000000000001</v>
      </c>
      <c r="J19" s="302">
        <v>1</v>
      </c>
      <c r="K19" s="302">
        <v>1</v>
      </c>
      <c r="L19" s="302">
        <v>1</v>
      </c>
      <c r="M19" s="303">
        <v>1</v>
      </c>
      <c r="N19" s="304">
        <v>1</v>
      </c>
      <c r="O19" s="305">
        <v>1.0009999999999999</v>
      </c>
      <c r="P19" s="305">
        <v>1.0009999999999999</v>
      </c>
      <c r="Q19" s="409">
        <v>1.0009999999999999</v>
      </c>
      <c r="R19" s="420">
        <v>3.9399999999999998E-2</v>
      </c>
      <c r="S19" s="420">
        <v>3.8899999999999997E-2</v>
      </c>
      <c r="T19" s="420">
        <v>3.9E-2</v>
      </c>
      <c r="U19" s="420">
        <v>3.8949999999999999E-2</v>
      </c>
      <c r="V19" s="420">
        <v>3.925E-2</v>
      </c>
      <c r="W19" s="420">
        <v>3.9E-2</v>
      </c>
      <c r="X19" s="420">
        <v>3.9149999999999997E-2</v>
      </c>
      <c r="Y19" s="420">
        <v>3.9350000000000003E-2</v>
      </c>
      <c r="Z19" s="420">
        <v>3.9350000000000003E-2</v>
      </c>
      <c r="AA19" s="420">
        <v>3.9449999999999999E-2</v>
      </c>
      <c r="AB19" s="420">
        <v>3.9300000000000002E-2</v>
      </c>
      <c r="AC19" s="420">
        <v>3.9350000000000003E-2</v>
      </c>
      <c r="AD19" s="420">
        <v>3.9100000000000003E-2</v>
      </c>
      <c r="AE19" s="420">
        <v>3.9849999999999997E-2</v>
      </c>
      <c r="AF19" s="420">
        <v>3.8850000000000003E-2</v>
      </c>
      <c r="AG19" s="420">
        <v>3.9050000000000001E-2</v>
      </c>
      <c r="AH19" s="420">
        <v>3.8800000000000001E-2</v>
      </c>
      <c r="AI19" s="420">
        <v>3.8800000000000001E-2</v>
      </c>
      <c r="AJ19" s="420">
        <v>3.9199999999999999E-2</v>
      </c>
      <c r="AK19" s="420">
        <v>3.9399999999999998E-2</v>
      </c>
      <c r="AL19" s="420">
        <v>3.9050000000000001E-2</v>
      </c>
      <c r="AM19" s="420">
        <v>3.9550000000000002E-2</v>
      </c>
      <c r="AN19" s="420">
        <v>3.9100000000000003E-2</v>
      </c>
      <c r="AO19" s="420">
        <v>3.9399999999999998E-2</v>
      </c>
      <c r="AP19" s="420">
        <v>3.9300000000000002E-2</v>
      </c>
      <c r="AQ19" s="420">
        <v>3.9699999999999999E-2</v>
      </c>
      <c r="AR19" s="420">
        <v>3.925E-2</v>
      </c>
      <c r="AS19" s="420">
        <v>3.9199999999999999E-2</v>
      </c>
      <c r="AT19" s="420">
        <v>3.9100000000000003E-2</v>
      </c>
      <c r="AU19" s="420">
        <v>3.9100000000000003E-2</v>
      </c>
      <c r="AV19" s="420">
        <v>3.9550000000000002E-2</v>
      </c>
      <c r="AW19" s="420">
        <v>3.925E-2</v>
      </c>
      <c r="AX19" s="420">
        <v>3.9350000000000003E-2</v>
      </c>
      <c r="AY19" s="420">
        <v>3.9449999999999999E-2</v>
      </c>
      <c r="AZ19" s="420">
        <v>3.8800000000000001E-2</v>
      </c>
      <c r="BA19" s="420">
        <v>3.9100000000000003E-2</v>
      </c>
      <c r="BB19" s="420">
        <v>3.8899999999999997E-2</v>
      </c>
      <c r="BC19" s="420">
        <v>3.9050000000000001E-2</v>
      </c>
      <c r="BD19" s="420">
        <v>3.8699999999999998E-2</v>
      </c>
      <c r="BE19" s="420">
        <v>3.8949999999999999E-2</v>
      </c>
      <c r="BF19" s="420">
        <v>3.9149999999999997E-2</v>
      </c>
      <c r="BG19" s="420">
        <v>3.9100000000000003E-2</v>
      </c>
      <c r="BH19" s="420">
        <v>3.9399999999999998E-2</v>
      </c>
      <c r="BI19" s="420">
        <v>3.9300000000000002E-2</v>
      </c>
      <c r="BJ19" s="420">
        <v>3.9199999999999999E-2</v>
      </c>
      <c r="BK19" s="420">
        <v>3.9E-2</v>
      </c>
      <c r="BL19" s="420">
        <v>3.9199999999999999E-2</v>
      </c>
      <c r="BM19" s="421">
        <v>3.9300000000000002E-2</v>
      </c>
      <c r="BN19" s="557">
        <f t="shared" si="3"/>
        <v>1.0032999999999999</v>
      </c>
      <c r="BO19" s="557">
        <f t="shared" si="2"/>
        <v>0.9956799999999999</v>
      </c>
      <c r="BP19" s="557">
        <f t="shared" si="2"/>
        <v>0.98805999999999983</v>
      </c>
      <c r="BQ19" s="557">
        <f t="shared" si="2"/>
        <v>0.98932999999999993</v>
      </c>
      <c r="BR19" s="557">
        <f t="shared" si="2"/>
        <v>0.99440999999999991</v>
      </c>
      <c r="BS19" s="557">
        <f t="shared" si="2"/>
        <v>0.9956799999999999</v>
      </c>
      <c r="BT19" s="557">
        <f t="shared" si="2"/>
        <v>0.99314000000000002</v>
      </c>
      <c r="BU19" s="557">
        <f t="shared" si="2"/>
        <v>1.0032999999999999</v>
      </c>
      <c r="BV19" s="557">
        <f t="shared" si="2"/>
        <v>0.99822</v>
      </c>
      <c r="BW19" s="557">
        <f t="shared" si="2"/>
        <v>1.0032999999999999</v>
      </c>
      <c r="BX19" s="557">
        <f t="shared" si="2"/>
        <v>1.0007599999999999</v>
      </c>
      <c r="BY19" s="557">
        <f t="shared" si="2"/>
        <v>0.99948999999999999</v>
      </c>
      <c r="BZ19" s="557">
        <f t="shared" si="2"/>
        <v>0.9956799999999999</v>
      </c>
      <c r="CA19" s="557">
        <f t="shared" si="2"/>
        <v>0.99187000000000003</v>
      </c>
      <c r="CB19" s="557">
        <f t="shared" si="2"/>
        <v>1.0121899999999999</v>
      </c>
      <c r="CC19" s="557">
        <f t="shared" si="2"/>
        <v>0.98932999999999993</v>
      </c>
      <c r="CD19" s="557">
        <f t="shared" si="2"/>
        <v>0.97916999999999998</v>
      </c>
      <c r="CE19" s="557">
        <f t="shared" si="2"/>
        <v>0.99187000000000003</v>
      </c>
      <c r="CF19" s="557">
        <f t="shared" si="2"/>
        <v>0.9956799999999999</v>
      </c>
      <c r="CG19" s="557">
        <f t="shared" si="2"/>
        <v>1.0007599999999999</v>
      </c>
      <c r="CH19" s="557">
        <f t="shared" si="2"/>
        <v>0.99440999999999991</v>
      </c>
      <c r="CI19" s="557">
        <f t="shared" si="2"/>
        <v>0.99695</v>
      </c>
      <c r="CJ19" s="557">
        <f t="shared" si="2"/>
        <v>0.98805999999999983</v>
      </c>
      <c r="CK19" s="557">
        <f t="shared" si="2"/>
        <v>1.0007599999999999</v>
      </c>
      <c r="CL19" s="557">
        <f t="shared" si="2"/>
        <v>0.99695</v>
      </c>
      <c r="CM19" s="557">
        <f t="shared" si="2"/>
        <v>1.00203</v>
      </c>
      <c r="CN19" s="557">
        <f t="shared" si="2"/>
        <v>1.00203</v>
      </c>
      <c r="CO19" s="557">
        <f t="shared" si="2"/>
        <v>0.9956799999999999</v>
      </c>
      <c r="CP19" s="557">
        <f t="shared" si="2"/>
        <v>0.98679000000000006</v>
      </c>
      <c r="CQ19" s="557">
        <f t="shared" si="2"/>
        <v>0.99440999999999991</v>
      </c>
      <c r="CR19" s="557">
        <f t="shared" si="2"/>
        <v>1.0032999999999999</v>
      </c>
      <c r="CS19" s="557">
        <f t="shared" si="2"/>
        <v>0.99440999999999991</v>
      </c>
      <c r="CT19" s="557">
        <f t="shared" si="2"/>
        <v>0.99822</v>
      </c>
      <c r="CU19" s="557">
        <f t="shared" si="2"/>
        <v>1.0007599999999999</v>
      </c>
      <c r="CV19" s="557">
        <f t="shared" si="2"/>
        <v>0.99314000000000002</v>
      </c>
      <c r="CW19" s="557">
        <f t="shared" si="2"/>
        <v>0.99948999999999999</v>
      </c>
      <c r="CX19" s="557">
        <f t="shared" si="2"/>
        <v>0.98932999999999993</v>
      </c>
      <c r="CY19" s="557">
        <f t="shared" si="2"/>
        <v>0.99059999999999993</v>
      </c>
      <c r="CZ19" s="557">
        <f t="shared" si="2"/>
        <v>0.98805999999999983</v>
      </c>
      <c r="DA19" s="557">
        <f t="shared" si="2"/>
        <v>0.99187000000000003</v>
      </c>
      <c r="DB19" s="557">
        <f t="shared" si="2"/>
        <v>0.99695</v>
      </c>
      <c r="DC19" s="557">
        <f t="shared" si="2"/>
        <v>0.99695</v>
      </c>
      <c r="DD19" s="557">
        <f t="shared" si="2"/>
        <v>1.0007599999999999</v>
      </c>
      <c r="DE19" s="557">
        <f t="shared" si="2"/>
        <v>0.99440999999999991</v>
      </c>
      <c r="DF19" s="557">
        <f t="shared" si="2"/>
        <v>0.99695</v>
      </c>
      <c r="DG19" s="557">
        <f t="shared" si="2"/>
        <v>0.99695</v>
      </c>
      <c r="DH19" s="557">
        <f t="shared" si="2"/>
        <v>0.99948999999999999</v>
      </c>
      <c r="DI19" s="558">
        <f t="shared" si="2"/>
        <v>0.99314000000000002</v>
      </c>
    </row>
    <row r="20" spans="1:113">
      <c r="A20" s="1274" t="s">
        <v>494</v>
      </c>
      <c r="B20" s="1275"/>
      <c r="C20" s="300">
        <v>0.999</v>
      </c>
      <c r="D20" s="301">
        <v>0.999</v>
      </c>
      <c r="E20" s="301">
        <v>1</v>
      </c>
      <c r="F20" s="301">
        <v>0.99950000000000006</v>
      </c>
      <c r="G20" s="301">
        <v>1.0004999999999999</v>
      </c>
      <c r="H20" s="301">
        <v>1</v>
      </c>
      <c r="I20" s="301">
        <v>0.99990000000000001</v>
      </c>
      <c r="J20" s="302">
        <v>0.99990000000000001</v>
      </c>
      <c r="K20" s="302">
        <v>1</v>
      </c>
      <c r="L20" s="302">
        <v>1</v>
      </c>
      <c r="M20" s="303">
        <v>1.0009999999999999</v>
      </c>
      <c r="N20" s="304">
        <v>1</v>
      </c>
      <c r="O20" s="305">
        <v>1.0009999999999999</v>
      </c>
      <c r="P20" s="305">
        <v>1.0009999999999999</v>
      </c>
      <c r="Q20" s="409">
        <v>1.0009999999999999</v>
      </c>
      <c r="R20" s="420">
        <v>3.95E-2</v>
      </c>
      <c r="S20" s="420">
        <v>3.9E-2</v>
      </c>
      <c r="T20" s="420">
        <v>3.9E-2</v>
      </c>
      <c r="U20" s="420">
        <v>3.8949999999999999E-2</v>
      </c>
      <c r="V20" s="420">
        <v>3.9199999999999999E-2</v>
      </c>
      <c r="W20" s="420">
        <v>3.9050000000000001E-2</v>
      </c>
      <c r="X20" s="420">
        <v>3.8899999999999997E-2</v>
      </c>
      <c r="Y20" s="420">
        <v>3.9E-2</v>
      </c>
      <c r="Z20" s="420">
        <v>3.925E-2</v>
      </c>
      <c r="AA20" s="420">
        <v>3.9149999999999997E-2</v>
      </c>
      <c r="AB20" s="420">
        <v>3.9350000000000003E-2</v>
      </c>
      <c r="AC20" s="420">
        <v>3.9300000000000002E-2</v>
      </c>
      <c r="AD20" s="420">
        <v>3.9149999999999997E-2</v>
      </c>
      <c r="AE20" s="420">
        <v>3.9199999999999999E-2</v>
      </c>
      <c r="AF20" s="420">
        <v>3.9E-2</v>
      </c>
      <c r="AG20" s="420">
        <v>3.9100000000000003E-2</v>
      </c>
      <c r="AH20" s="420">
        <v>3.8699999999999998E-2</v>
      </c>
      <c r="AI20" s="420">
        <v>3.875E-2</v>
      </c>
      <c r="AJ20" s="420">
        <v>3.9300000000000002E-2</v>
      </c>
      <c r="AK20" s="420">
        <v>3.925E-2</v>
      </c>
      <c r="AL20" s="420">
        <v>3.9849999999999997E-2</v>
      </c>
      <c r="AM20" s="420">
        <v>3.9199999999999999E-2</v>
      </c>
      <c r="AN20" s="420">
        <v>3.9199999999999999E-2</v>
      </c>
      <c r="AO20" s="420">
        <v>3.9399999999999998E-2</v>
      </c>
      <c r="AP20" s="420">
        <v>3.9199999999999999E-2</v>
      </c>
      <c r="AQ20" s="420">
        <v>3.9449999999999999E-2</v>
      </c>
      <c r="AR20" s="420">
        <v>3.9E-2</v>
      </c>
      <c r="AS20" s="420">
        <v>3.9199999999999999E-2</v>
      </c>
      <c r="AT20" s="420">
        <v>3.8899999999999997E-2</v>
      </c>
      <c r="AU20" s="420">
        <v>3.9199999999999999E-2</v>
      </c>
      <c r="AV20" s="420">
        <v>3.9199999999999999E-2</v>
      </c>
      <c r="AW20" s="420">
        <v>3.9E-2</v>
      </c>
      <c r="AX20" s="420">
        <v>3.9449999999999999E-2</v>
      </c>
      <c r="AY20" s="420">
        <v>3.9350000000000003E-2</v>
      </c>
      <c r="AZ20" s="420">
        <v>3.8699999999999998E-2</v>
      </c>
      <c r="BA20" s="420">
        <v>3.9E-2</v>
      </c>
      <c r="BB20" s="420">
        <v>3.8600000000000002E-2</v>
      </c>
      <c r="BC20" s="420">
        <v>3.8850000000000003E-2</v>
      </c>
      <c r="BD20" s="420">
        <v>3.8600000000000002E-2</v>
      </c>
      <c r="BE20" s="420">
        <v>3.8899999999999997E-2</v>
      </c>
      <c r="BF20" s="420">
        <v>3.9050000000000001E-2</v>
      </c>
      <c r="BG20" s="420">
        <v>3.9050000000000001E-2</v>
      </c>
      <c r="BH20" s="420">
        <v>3.9600000000000003E-2</v>
      </c>
      <c r="BI20" s="420">
        <v>3.9149999999999997E-2</v>
      </c>
      <c r="BJ20" s="420">
        <v>3.9100000000000003E-2</v>
      </c>
      <c r="BK20" s="420">
        <v>3.9E-2</v>
      </c>
      <c r="BL20" s="420">
        <v>3.925E-2</v>
      </c>
      <c r="BM20" s="421">
        <v>3.8899999999999997E-2</v>
      </c>
      <c r="BN20" s="557">
        <f t="shared" si="3"/>
        <v>1.0007599999999999</v>
      </c>
      <c r="BO20" s="557">
        <f t="shared" si="2"/>
        <v>0.98805999999999983</v>
      </c>
      <c r="BP20" s="557">
        <f t="shared" si="2"/>
        <v>0.99059999999999993</v>
      </c>
      <c r="BQ20" s="557">
        <f t="shared" si="2"/>
        <v>0.98932999999999993</v>
      </c>
      <c r="BR20" s="557">
        <f t="shared" si="2"/>
        <v>0.99695</v>
      </c>
      <c r="BS20" s="557">
        <f t="shared" si="2"/>
        <v>0.99059999999999993</v>
      </c>
      <c r="BT20" s="557">
        <f t="shared" si="2"/>
        <v>0.99440999999999991</v>
      </c>
      <c r="BU20" s="557">
        <f t="shared" si="2"/>
        <v>0.99948999999999999</v>
      </c>
      <c r="BV20" s="557">
        <f t="shared" si="2"/>
        <v>0.99948999999999999</v>
      </c>
      <c r="BW20" s="557">
        <f t="shared" si="2"/>
        <v>1.00203</v>
      </c>
      <c r="BX20" s="557">
        <f t="shared" si="2"/>
        <v>0.99822</v>
      </c>
      <c r="BY20" s="557">
        <f t="shared" si="2"/>
        <v>0.99948999999999999</v>
      </c>
      <c r="BZ20" s="557">
        <f t="shared" si="2"/>
        <v>0.99314000000000002</v>
      </c>
      <c r="CA20" s="557">
        <f t="shared" si="2"/>
        <v>1.0121899999999999</v>
      </c>
      <c r="CB20" s="557">
        <f t="shared" si="2"/>
        <v>0.98679000000000006</v>
      </c>
      <c r="CC20" s="557">
        <f t="shared" si="2"/>
        <v>0.99187000000000003</v>
      </c>
      <c r="CD20" s="557">
        <f t="shared" si="2"/>
        <v>0.98551999999999995</v>
      </c>
      <c r="CE20" s="557">
        <f t="shared" si="2"/>
        <v>0.98551999999999995</v>
      </c>
      <c r="CF20" s="557">
        <f t="shared" si="2"/>
        <v>0.9956799999999999</v>
      </c>
      <c r="CG20" s="557">
        <f t="shared" si="2"/>
        <v>1.0007599999999999</v>
      </c>
      <c r="CH20" s="557">
        <f t="shared" si="2"/>
        <v>0.99187000000000003</v>
      </c>
      <c r="CI20" s="557">
        <f t="shared" si="2"/>
        <v>1.00457</v>
      </c>
      <c r="CJ20" s="557">
        <f t="shared" si="2"/>
        <v>0.99314000000000002</v>
      </c>
      <c r="CK20" s="557">
        <f t="shared" si="2"/>
        <v>1.0007599999999999</v>
      </c>
      <c r="CL20" s="557">
        <f t="shared" si="2"/>
        <v>0.99822</v>
      </c>
      <c r="CM20" s="557">
        <f t="shared" si="2"/>
        <v>1.0083799999999998</v>
      </c>
      <c r="CN20" s="557">
        <f t="shared" si="2"/>
        <v>0.99695</v>
      </c>
      <c r="CO20" s="557">
        <f t="shared" si="2"/>
        <v>0.9956799999999999</v>
      </c>
      <c r="CP20" s="557">
        <f t="shared" si="2"/>
        <v>0.99314000000000002</v>
      </c>
      <c r="CQ20" s="557">
        <f t="shared" si="2"/>
        <v>0.99314000000000002</v>
      </c>
      <c r="CR20" s="557">
        <f t="shared" si="2"/>
        <v>1.00457</v>
      </c>
      <c r="CS20" s="557">
        <f t="shared" si="2"/>
        <v>0.99695</v>
      </c>
      <c r="CT20" s="557">
        <f t="shared" si="2"/>
        <v>0.99948999999999999</v>
      </c>
      <c r="CU20" s="557">
        <f t="shared" si="2"/>
        <v>1.00203</v>
      </c>
      <c r="CV20" s="557">
        <f t="shared" si="2"/>
        <v>0.98551999999999995</v>
      </c>
      <c r="CW20" s="557">
        <f t="shared" si="2"/>
        <v>0.99314000000000002</v>
      </c>
      <c r="CX20" s="557">
        <f t="shared" si="2"/>
        <v>0.98805999999999983</v>
      </c>
      <c r="CY20" s="557">
        <f t="shared" si="2"/>
        <v>0.99187000000000003</v>
      </c>
      <c r="CZ20" s="557">
        <f t="shared" si="2"/>
        <v>0.98297999999999985</v>
      </c>
      <c r="DA20" s="557">
        <f t="shared" si="2"/>
        <v>0.98932999999999993</v>
      </c>
      <c r="DB20" s="557">
        <f t="shared" ref="DB20:DI22" si="4">BF19*25.4</f>
        <v>0.99440999999999991</v>
      </c>
      <c r="DC20" s="557">
        <f t="shared" si="4"/>
        <v>0.99314000000000002</v>
      </c>
      <c r="DD20" s="557">
        <f t="shared" si="4"/>
        <v>1.0007599999999999</v>
      </c>
      <c r="DE20" s="557">
        <f t="shared" si="4"/>
        <v>0.99822</v>
      </c>
      <c r="DF20" s="557">
        <f t="shared" si="4"/>
        <v>0.9956799999999999</v>
      </c>
      <c r="DG20" s="557">
        <f t="shared" si="4"/>
        <v>0.99059999999999993</v>
      </c>
      <c r="DH20" s="557">
        <f t="shared" si="4"/>
        <v>0.9956799999999999</v>
      </c>
      <c r="DI20" s="558">
        <f t="shared" si="4"/>
        <v>0.99822</v>
      </c>
    </row>
    <row r="21" spans="1:113">
      <c r="A21" s="1274" t="s">
        <v>495</v>
      </c>
      <c r="B21" s="1275"/>
      <c r="C21" s="300">
        <v>0.999</v>
      </c>
      <c r="D21" s="301">
        <v>1</v>
      </c>
      <c r="E21" s="301">
        <v>1</v>
      </c>
      <c r="F21" s="301">
        <v>0.999</v>
      </c>
      <c r="G21" s="301">
        <v>1.0004999999999999</v>
      </c>
      <c r="H21" s="301">
        <v>1</v>
      </c>
      <c r="I21" s="301">
        <v>1</v>
      </c>
      <c r="J21" s="302">
        <v>1</v>
      </c>
      <c r="K21" s="302">
        <v>1.0001</v>
      </c>
      <c r="L21" s="302">
        <v>1</v>
      </c>
      <c r="M21" s="303">
        <v>1.0009999999999999</v>
      </c>
      <c r="N21" s="304">
        <v>0.999</v>
      </c>
      <c r="O21" s="305">
        <v>1.0009999999999999</v>
      </c>
      <c r="P21" s="305">
        <v>1.0009999999999999</v>
      </c>
      <c r="Q21" s="410">
        <v>1</v>
      </c>
      <c r="R21" s="420">
        <v>3.9449999999999999E-2</v>
      </c>
      <c r="S21" s="420">
        <v>3.9300000000000002E-2</v>
      </c>
      <c r="T21" s="420">
        <v>3.9050000000000001E-2</v>
      </c>
      <c r="U21" s="420">
        <v>3.8949999999999999E-2</v>
      </c>
      <c r="V21" s="420">
        <v>3.9050000000000001E-2</v>
      </c>
      <c r="W21" s="420">
        <v>3.9149999999999997E-2</v>
      </c>
      <c r="X21" s="420">
        <v>3.9149999999999997E-2</v>
      </c>
      <c r="Y21" s="420">
        <v>3.95E-2</v>
      </c>
      <c r="Z21" s="420">
        <v>3.95E-2</v>
      </c>
      <c r="AA21" s="420">
        <v>3.9550000000000002E-2</v>
      </c>
      <c r="AB21" s="420">
        <v>3.9449999999999999E-2</v>
      </c>
      <c r="AC21" s="420">
        <v>3.9600000000000003E-2</v>
      </c>
      <c r="AD21" s="420">
        <v>3.9350000000000003E-2</v>
      </c>
      <c r="AE21" s="420">
        <v>3.9149999999999997E-2</v>
      </c>
      <c r="AF21" s="420">
        <v>3.9149999999999997E-2</v>
      </c>
      <c r="AG21" s="420">
        <v>3.9100000000000003E-2</v>
      </c>
      <c r="AH21" s="420">
        <v>3.8800000000000001E-2</v>
      </c>
      <c r="AI21" s="420">
        <v>3.8649999999999997E-2</v>
      </c>
      <c r="AJ21" s="420">
        <v>3.9350000000000003E-2</v>
      </c>
      <c r="AK21" s="420">
        <v>3.9399999999999998E-2</v>
      </c>
      <c r="AL21" s="420">
        <v>3.8800000000000001E-2</v>
      </c>
      <c r="AM21" s="420">
        <v>3.925E-2</v>
      </c>
      <c r="AN21" s="420">
        <v>3.9199999999999999E-2</v>
      </c>
      <c r="AO21" s="420">
        <v>3.95E-2</v>
      </c>
      <c r="AP21" s="420">
        <v>3.8949999999999999E-2</v>
      </c>
      <c r="AQ21" s="420">
        <v>3.9350000000000003E-2</v>
      </c>
      <c r="AR21" s="420">
        <v>3.9449999999999999E-2</v>
      </c>
      <c r="AS21" s="420">
        <v>3.9199999999999999E-2</v>
      </c>
      <c r="AT21" s="420">
        <v>3.8949999999999999E-2</v>
      </c>
      <c r="AU21" s="420">
        <v>3.9199999999999999E-2</v>
      </c>
      <c r="AV21" s="420">
        <v>3.9300000000000002E-2</v>
      </c>
      <c r="AW21" s="420">
        <v>3.9050000000000001E-2</v>
      </c>
      <c r="AX21" s="420">
        <v>3.9300000000000002E-2</v>
      </c>
      <c r="AY21" s="420">
        <v>3.9300000000000002E-2</v>
      </c>
      <c r="AZ21" s="420">
        <v>3.9E-2</v>
      </c>
      <c r="BA21" s="420">
        <v>3.9E-2</v>
      </c>
      <c r="BB21" s="420">
        <v>3.8800000000000001E-2</v>
      </c>
      <c r="BC21" s="420">
        <v>3.9E-2</v>
      </c>
      <c r="BD21" s="420">
        <v>3.8550000000000001E-2</v>
      </c>
      <c r="BE21" s="420">
        <v>3.9350000000000003E-2</v>
      </c>
      <c r="BF21" s="420">
        <v>3.9050000000000001E-2</v>
      </c>
      <c r="BG21" s="420">
        <v>3.925E-2</v>
      </c>
      <c r="BH21" s="420">
        <v>3.925E-2</v>
      </c>
      <c r="BI21" s="420">
        <v>3.9449999999999999E-2</v>
      </c>
      <c r="BJ21" s="420">
        <v>3.8949999999999999E-2</v>
      </c>
      <c r="BK21" s="420">
        <v>3.925E-2</v>
      </c>
      <c r="BL21" s="420">
        <v>3.925E-2</v>
      </c>
      <c r="BM21" s="421">
        <v>3.8800000000000001E-2</v>
      </c>
      <c r="BN21" s="557">
        <f t="shared" si="3"/>
        <v>1.0032999999999999</v>
      </c>
      <c r="BO21" s="557">
        <f t="shared" ref="BO21:BX22" si="5">S20*25.4</f>
        <v>0.99059999999999993</v>
      </c>
      <c r="BP21" s="557">
        <f t="shared" si="5"/>
        <v>0.99059999999999993</v>
      </c>
      <c r="BQ21" s="557">
        <f t="shared" si="5"/>
        <v>0.98932999999999993</v>
      </c>
      <c r="BR21" s="557">
        <f t="shared" si="5"/>
        <v>0.9956799999999999</v>
      </c>
      <c r="BS21" s="557">
        <f t="shared" si="5"/>
        <v>0.99187000000000003</v>
      </c>
      <c r="BT21" s="557">
        <f t="shared" si="5"/>
        <v>0.98805999999999983</v>
      </c>
      <c r="BU21" s="557">
        <f t="shared" si="5"/>
        <v>0.99059999999999993</v>
      </c>
      <c r="BV21" s="557">
        <f t="shared" si="5"/>
        <v>0.99695</v>
      </c>
      <c r="BW21" s="557">
        <f t="shared" si="5"/>
        <v>0.99440999999999991</v>
      </c>
      <c r="BX21" s="557">
        <f t="shared" si="5"/>
        <v>0.99948999999999999</v>
      </c>
      <c r="BY21" s="557">
        <f t="shared" ref="BY21:CH22" si="6">AC20*25.4</f>
        <v>0.99822</v>
      </c>
      <c r="BZ21" s="557">
        <f t="shared" si="6"/>
        <v>0.99440999999999991</v>
      </c>
      <c r="CA21" s="557">
        <f t="shared" si="6"/>
        <v>0.9956799999999999</v>
      </c>
      <c r="CB21" s="557">
        <f t="shared" si="6"/>
        <v>0.99059999999999993</v>
      </c>
      <c r="CC21" s="557">
        <f t="shared" si="6"/>
        <v>0.99314000000000002</v>
      </c>
      <c r="CD21" s="557">
        <f t="shared" si="6"/>
        <v>0.98297999999999985</v>
      </c>
      <c r="CE21" s="557">
        <f t="shared" si="6"/>
        <v>0.98424999999999996</v>
      </c>
      <c r="CF21" s="557">
        <f t="shared" si="6"/>
        <v>0.99822</v>
      </c>
      <c r="CG21" s="557">
        <f t="shared" si="6"/>
        <v>0.99695</v>
      </c>
      <c r="CH21" s="557">
        <f t="shared" si="6"/>
        <v>1.0121899999999999</v>
      </c>
      <c r="CI21" s="557">
        <f t="shared" ref="CI21:CR22" si="7">AM20*25.4</f>
        <v>0.9956799999999999</v>
      </c>
      <c r="CJ21" s="557">
        <f t="shared" si="7"/>
        <v>0.9956799999999999</v>
      </c>
      <c r="CK21" s="557">
        <f t="shared" si="7"/>
        <v>1.0007599999999999</v>
      </c>
      <c r="CL21" s="557">
        <f t="shared" si="7"/>
        <v>0.9956799999999999</v>
      </c>
      <c r="CM21" s="557">
        <f t="shared" si="7"/>
        <v>1.00203</v>
      </c>
      <c r="CN21" s="557">
        <f t="shared" si="7"/>
        <v>0.99059999999999993</v>
      </c>
      <c r="CO21" s="557">
        <f t="shared" si="7"/>
        <v>0.9956799999999999</v>
      </c>
      <c r="CP21" s="557">
        <f t="shared" si="7"/>
        <v>0.98805999999999983</v>
      </c>
      <c r="CQ21" s="557">
        <f t="shared" si="7"/>
        <v>0.9956799999999999</v>
      </c>
      <c r="CR21" s="557">
        <f t="shared" si="7"/>
        <v>0.9956799999999999</v>
      </c>
      <c r="CS21" s="557">
        <f t="shared" ref="CS21:DA22" si="8">AW20*25.4</f>
        <v>0.99059999999999993</v>
      </c>
      <c r="CT21" s="557">
        <f t="shared" si="8"/>
        <v>1.00203</v>
      </c>
      <c r="CU21" s="557">
        <f t="shared" si="8"/>
        <v>0.99948999999999999</v>
      </c>
      <c r="CV21" s="557">
        <f t="shared" si="8"/>
        <v>0.98297999999999985</v>
      </c>
      <c r="CW21" s="557">
        <f t="shared" si="8"/>
        <v>0.99059999999999993</v>
      </c>
      <c r="CX21" s="557">
        <f t="shared" si="8"/>
        <v>0.98043999999999998</v>
      </c>
      <c r="CY21" s="557">
        <f t="shared" si="8"/>
        <v>0.98679000000000006</v>
      </c>
      <c r="CZ21" s="557">
        <f t="shared" si="8"/>
        <v>0.98043999999999998</v>
      </c>
      <c r="DA21" s="557">
        <f t="shared" si="8"/>
        <v>0.98805999999999983</v>
      </c>
      <c r="DB21" s="557">
        <f t="shared" si="4"/>
        <v>0.99187000000000003</v>
      </c>
      <c r="DC21" s="557">
        <f t="shared" si="4"/>
        <v>0.99187000000000003</v>
      </c>
      <c r="DD21" s="557">
        <f t="shared" si="4"/>
        <v>1.0058400000000001</v>
      </c>
      <c r="DE21" s="557">
        <f t="shared" si="4"/>
        <v>0.99440999999999991</v>
      </c>
      <c r="DF21" s="557">
        <f t="shared" si="4"/>
        <v>0.99314000000000002</v>
      </c>
      <c r="DG21" s="557">
        <f t="shared" si="4"/>
        <v>0.99059999999999993</v>
      </c>
      <c r="DH21" s="557">
        <f t="shared" si="4"/>
        <v>0.99695</v>
      </c>
      <c r="DI21" s="558">
        <f t="shared" si="4"/>
        <v>0.98805999999999983</v>
      </c>
    </row>
    <row r="22" spans="1:113">
      <c r="A22" s="1274" t="s">
        <v>496</v>
      </c>
      <c r="B22" s="1275"/>
      <c r="C22" s="300">
        <v>0.999</v>
      </c>
      <c r="D22" s="301">
        <v>1</v>
      </c>
      <c r="E22" s="301">
        <v>1</v>
      </c>
      <c r="F22" s="301">
        <v>0.99950000000000006</v>
      </c>
      <c r="G22" s="301">
        <v>1.0004999999999999</v>
      </c>
      <c r="H22" s="301">
        <v>1</v>
      </c>
      <c r="I22" s="301">
        <v>1</v>
      </c>
      <c r="J22" s="302">
        <v>1</v>
      </c>
      <c r="K22" s="302">
        <v>1.0001</v>
      </c>
      <c r="L22" s="302">
        <v>1</v>
      </c>
      <c r="M22" s="303">
        <v>1</v>
      </c>
      <c r="N22" s="304">
        <v>0.999</v>
      </c>
      <c r="O22" s="305">
        <v>1</v>
      </c>
      <c r="P22" s="305">
        <v>1.0009999999999999</v>
      </c>
      <c r="Q22" s="409">
        <v>1</v>
      </c>
      <c r="R22" s="420">
        <v>3.9550000000000002E-2</v>
      </c>
      <c r="S22" s="420">
        <v>3.9149999999999997E-2</v>
      </c>
      <c r="T22" s="420">
        <v>0.03</v>
      </c>
      <c r="U22" s="420">
        <v>3.8899999999999997E-2</v>
      </c>
      <c r="V22" s="420">
        <v>3.925E-2</v>
      </c>
      <c r="W22" s="420">
        <v>3.9050000000000001E-2</v>
      </c>
      <c r="X22" s="420">
        <v>3.9100000000000003E-2</v>
      </c>
      <c r="Y22" s="420">
        <v>3.9550000000000002E-2</v>
      </c>
      <c r="Z22" s="420">
        <v>3.9449999999999999E-2</v>
      </c>
      <c r="AA22" s="420">
        <v>3.95E-2</v>
      </c>
      <c r="AB22" s="420">
        <v>3.9350000000000003E-2</v>
      </c>
      <c r="AC22" s="420">
        <v>3.9600000000000003E-2</v>
      </c>
      <c r="AD22" s="420">
        <v>3.9350000000000003E-2</v>
      </c>
      <c r="AE22" s="420">
        <v>3.9199999999999999E-2</v>
      </c>
      <c r="AF22" s="420">
        <v>3.9199999999999999E-2</v>
      </c>
      <c r="AG22" s="420">
        <v>3.8949999999999999E-2</v>
      </c>
      <c r="AH22" s="420">
        <v>3.8800000000000001E-2</v>
      </c>
      <c r="AI22" s="420">
        <v>3.8449999999999998E-2</v>
      </c>
      <c r="AJ22" s="420">
        <v>3.9300000000000002E-2</v>
      </c>
      <c r="AK22" s="420">
        <v>3.9399999999999998E-2</v>
      </c>
      <c r="AL22" s="420">
        <v>3.9050000000000001E-2</v>
      </c>
      <c r="AM22" s="420">
        <v>3.925E-2</v>
      </c>
      <c r="AN22" s="420">
        <v>3.9100000000000003E-2</v>
      </c>
      <c r="AO22" s="420">
        <v>3.9449999999999999E-2</v>
      </c>
      <c r="AP22" s="420">
        <v>3.9E-2</v>
      </c>
      <c r="AQ22" s="420">
        <v>3.95E-2</v>
      </c>
      <c r="AR22" s="420">
        <v>3.9449999999999999E-2</v>
      </c>
      <c r="AS22" s="420">
        <v>3.925E-2</v>
      </c>
      <c r="AT22" s="420">
        <v>3.8949999999999999E-2</v>
      </c>
      <c r="AU22" s="420">
        <v>3.9050000000000001E-2</v>
      </c>
      <c r="AV22" s="420">
        <v>3.925E-2</v>
      </c>
      <c r="AW22" s="420">
        <v>3.9050000000000001E-2</v>
      </c>
      <c r="AX22" s="420">
        <v>3.9399999999999998E-2</v>
      </c>
      <c r="AY22" s="420">
        <v>3.9449999999999999E-2</v>
      </c>
      <c r="AZ22" s="420">
        <v>3.8850000000000003E-2</v>
      </c>
      <c r="BA22" s="420">
        <v>3.9149999999999997E-2</v>
      </c>
      <c r="BB22" s="420">
        <v>3.9E-2</v>
      </c>
      <c r="BC22" s="420">
        <v>3.9E-2</v>
      </c>
      <c r="BD22" s="420">
        <v>3.85E-2</v>
      </c>
      <c r="BE22" s="420">
        <v>3.9050000000000001E-2</v>
      </c>
      <c r="BF22" s="420">
        <v>3.9149999999999997E-2</v>
      </c>
      <c r="BG22" s="420">
        <v>3.9449999999999999E-2</v>
      </c>
      <c r="BH22" s="420">
        <v>3.9449999999999999E-2</v>
      </c>
      <c r="BI22" s="420">
        <v>3.9399999999999998E-2</v>
      </c>
      <c r="BJ22" s="420">
        <v>3.9149999999999997E-2</v>
      </c>
      <c r="BK22" s="420">
        <v>3.9199999999999999E-2</v>
      </c>
      <c r="BL22" s="420">
        <v>3.9399999999999998E-2</v>
      </c>
      <c r="BM22" s="421">
        <v>3.8850000000000003E-2</v>
      </c>
      <c r="BN22" s="620">
        <f t="shared" si="3"/>
        <v>1.00203</v>
      </c>
      <c r="BO22" s="557">
        <f t="shared" si="5"/>
        <v>0.99822</v>
      </c>
      <c r="BP22" s="557">
        <f t="shared" si="5"/>
        <v>0.99187000000000003</v>
      </c>
      <c r="BQ22" s="557">
        <f t="shared" si="5"/>
        <v>0.98932999999999993</v>
      </c>
      <c r="BR22" s="557">
        <f t="shared" si="5"/>
        <v>0.99187000000000003</v>
      </c>
      <c r="BS22" s="557">
        <f t="shared" si="5"/>
        <v>0.99440999999999991</v>
      </c>
      <c r="BT22" s="557">
        <f t="shared" si="5"/>
        <v>0.99440999999999991</v>
      </c>
      <c r="BU22" s="557">
        <f t="shared" si="5"/>
        <v>1.0032999999999999</v>
      </c>
      <c r="BV22" s="557">
        <f t="shared" si="5"/>
        <v>1.0032999999999999</v>
      </c>
      <c r="BW22" s="557">
        <f t="shared" si="5"/>
        <v>1.00457</v>
      </c>
      <c r="BX22" s="557">
        <f t="shared" si="5"/>
        <v>1.00203</v>
      </c>
      <c r="BY22" s="557">
        <f t="shared" si="6"/>
        <v>1.0058400000000001</v>
      </c>
      <c r="BZ22" s="557">
        <f t="shared" si="6"/>
        <v>0.99948999999999999</v>
      </c>
      <c r="CA22" s="557">
        <f t="shared" si="6"/>
        <v>0.99440999999999991</v>
      </c>
      <c r="CB22" s="557">
        <f t="shared" si="6"/>
        <v>0.99440999999999991</v>
      </c>
      <c r="CC22" s="557">
        <f t="shared" si="6"/>
        <v>0.99314000000000002</v>
      </c>
      <c r="CD22" s="557">
        <f t="shared" si="6"/>
        <v>0.98551999999999995</v>
      </c>
      <c r="CE22" s="557">
        <f t="shared" si="6"/>
        <v>0.98170999999999986</v>
      </c>
      <c r="CF22" s="557">
        <f t="shared" si="6"/>
        <v>0.99948999999999999</v>
      </c>
      <c r="CG22" s="557">
        <f t="shared" si="6"/>
        <v>1.0007599999999999</v>
      </c>
      <c r="CH22" s="557">
        <f t="shared" si="6"/>
        <v>0.98551999999999995</v>
      </c>
      <c r="CI22" s="557">
        <f t="shared" si="7"/>
        <v>0.99695</v>
      </c>
      <c r="CJ22" s="557">
        <f t="shared" si="7"/>
        <v>0.9956799999999999</v>
      </c>
      <c r="CK22" s="557">
        <f t="shared" si="7"/>
        <v>1.0032999999999999</v>
      </c>
      <c r="CL22" s="557">
        <f t="shared" si="7"/>
        <v>0.98932999999999993</v>
      </c>
      <c r="CM22" s="557">
        <f t="shared" si="7"/>
        <v>0.99948999999999999</v>
      </c>
      <c r="CN22" s="557">
        <f t="shared" si="7"/>
        <v>1.00203</v>
      </c>
      <c r="CO22" s="557">
        <f t="shared" si="7"/>
        <v>0.9956799999999999</v>
      </c>
      <c r="CP22" s="557">
        <f t="shared" si="7"/>
        <v>0.98932999999999993</v>
      </c>
      <c r="CQ22" s="557">
        <f t="shared" si="7"/>
        <v>0.9956799999999999</v>
      </c>
      <c r="CR22" s="557">
        <f t="shared" si="7"/>
        <v>0.99822</v>
      </c>
      <c r="CS22" s="557">
        <f t="shared" si="8"/>
        <v>0.99187000000000003</v>
      </c>
      <c r="CT22" s="557">
        <f t="shared" si="8"/>
        <v>0.99822</v>
      </c>
      <c r="CU22" s="557">
        <f t="shared" si="8"/>
        <v>0.99822</v>
      </c>
      <c r="CV22" s="557">
        <f t="shared" si="8"/>
        <v>0.99059999999999993</v>
      </c>
      <c r="CW22" s="557">
        <f t="shared" si="8"/>
        <v>0.99059999999999993</v>
      </c>
      <c r="CX22" s="557">
        <f t="shared" si="8"/>
        <v>0.98551999999999995</v>
      </c>
      <c r="CY22" s="557">
        <f t="shared" si="8"/>
        <v>0.99059999999999993</v>
      </c>
      <c r="CZ22" s="557">
        <f t="shared" si="8"/>
        <v>0.97916999999999998</v>
      </c>
      <c r="DA22" s="557">
        <f t="shared" si="8"/>
        <v>0.99948999999999999</v>
      </c>
      <c r="DB22" s="557">
        <f t="shared" si="4"/>
        <v>0.99187000000000003</v>
      </c>
      <c r="DC22" s="557">
        <f t="shared" si="4"/>
        <v>0.99695</v>
      </c>
      <c r="DD22" s="557">
        <f t="shared" si="4"/>
        <v>0.99695</v>
      </c>
      <c r="DE22" s="557">
        <f t="shared" si="4"/>
        <v>1.00203</v>
      </c>
      <c r="DF22" s="557">
        <f t="shared" si="4"/>
        <v>0.98932999999999993</v>
      </c>
      <c r="DG22" s="557">
        <f t="shared" si="4"/>
        <v>0.99695</v>
      </c>
      <c r="DH22" s="557">
        <f t="shared" si="4"/>
        <v>0.99695</v>
      </c>
      <c r="DI22" s="558">
        <f t="shared" si="4"/>
        <v>0.98551999999999995</v>
      </c>
    </row>
    <row r="23" spans="1:113">
      <c r="A23" s="1276" t="s">
        <v>644</v>
      </c>
      <c r="B23" s="1272"/>
      <c r="C23" s="298"/>
      <c r="D23" s="276"/>
      <c r="E23" s="276"/>
      <c r="F23" s="276"/>
      <c r="G23" s="276"/>
      <c r="H23" s="276"/>
      <c r="I23" s="276"/>
      <c r="J23" s="282"/>
      <c r="K23" s="282"/>
      <c r="L23" s="282"/>
      <c r="M23" s="307"/>
      <c r="N23" s="308"/>
      <c r="O23" s="308"/>
      <c r="P23" s="308"/>
      <c r="Q23" s="411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2"/>
      <c r="AD23" s="422"/>
      <c r="AE23" s="422"/>
      <c r="AF23" s="422"/>
      <c r="AG23" s="422"/>
      <c r="AH23" s="422"/>
      <c r="AI23" s="422"/>
      <c r="AJ23" s="422"/>
      <c r="AK23" s="422"/>
      <c r="AL23" s="422"/>
      <c r="AM23" s="422"/>
      <c r="AN23" s="422"/>
      <c r="AO23" s="422"/>
      <c r="AP23" s="422"/>
      <c r="AQ23" s="422"/>
      <c r="AR23" s="422"/>
      <c r="AS23" s="422"/>
      <c r="AT23" s="422"/>
      <c r="AU23" s="422"/>
      <c r="AV23" s="422"/>
      <c r="AW23" s="422"/>
      <c r="AX23" s="422"/>
      <c r="AY23" s="422"/>
      <c r="AZ23" s="422"/>
      <c r="BA23" s="422"/>
      <c r="BB23" s="422"/>
      <c r="BC23" s="422"/>
      <c r="BD23" s="422"/>
      <c r="BE23" s="422"/>
      <c r="BF23" s="422"/>
      <c r="BG23" s="422"/>
      <c r="BH23" s="422"/>
      <c r="BI23" s="422"/>
      <c r="BJ23" s="422"/>
      <c r="BK23" s="422"/>
      <c r="BL23" s="422"/>
      <c r="BM23" s="423"/>
      <c r="BN23" s="620">
        <f t="shared" ref="BN23:DI23" si="9">R23*25.4</f>
        <v>0</v>
      </c>
      <c r="BO23" s="557">
        <f t="shared" si="9"/>
        <v>0</v>
      </c>
      <c r="BP23" s="557">
        <f t="shared" si="9"/>
        <v>0</v>
      </c>
      <c r="BQ23" s="557">
        <f t="shared" si="9"/>
        <v>0</v>
      </c>
      <c r="BR23" s="557">
        <f t="shared" si="9"/>
        <v>0</v>
      </c>
      <c r="BS23" s="557">
        <f t="shared" si="9"/>
        <v>0</v>
      </c>
      <c r="BT23" s="557">
        <f t="shared" si="9"/>
        <v>0</v>
      </c>
      <c r="BU23" s="557">
        <f t="shared" si="9"/>
        <v>0</v>
      </c>
      <c r="BV23" s="557">
        <f t="shared" si="9"/>
        <v>0</v>
      </c>
      <c r="BW23" s="557">
        <f t="shared" si="9"/>
        <v>0</v>
      </c>
      <c r="BX23" s="557">
        <f t="shared" si="9"/>
        <v>0</v>
      </c>
      <c r="BY23" s="557">
        <f t="shared" si="9"/>
        <v>0</v>
      </c>
      <c r="BZ23" s="557">
        <f t="shared" si="9"/>
        <v>0</v>
      </c>
      <c r="CA23" s="557">
        <f t="shared" si="9"/>
        <v>0</v>
      </c>
      <c r="CB23" s="557">
        <f t="shared" si="9"/>
        <v>0</v>
      </c>
      <c r="CC23" s="557">
        <f t="shared" si="9"/>
        <v>0</v>
      </c>
      <c r="CD23" s="557">
        <f t="shared" si="9"/>
        <v>0</v>
      </c>
      <c r="CE23" s="557">
        <f t="shared" si="9"/>
        <v>0</v>
      </c>
      <c r="CF23" s="557">
        <f t="shared" si="9"/>
        <v>0</v>
      </c>
      <c r="CG23" s="557">
        <f t="shared" si="9"/>
        <v>0</v>
      </c>
      <c r="CH23" s="557">
        <f t="shared" si="9"/>
        <v>0</v>
      </c>
      <c r="CI23" s="557">
        <f t="shared" si="9"/>
        <v>0</v>
      </c>
      <c r="CJ23" s="557">
        <f t="shared" si="9"/>
        <v>0</v>
      </c>
      <c r="CK23" s="557">
        <f t="shared" si="9"/>
        <v>0</v>
      </c>
      <c r="CL23" s="557">
        <f t="shared" si="9"/>
        <v>0</v>
      </c>
      <c r="CM23" s="557">
        <f t="shared" si="9"/>
        <v>0</v>
      </c>
      <c r="CN23" s="557">
        <f t="shared" si="9"/>
        <v>0</v>
      </c>
      <c r="CO23" s="557">
        <f t="shared" si="9"/>
        <v>0</v>
      </c>
      <c r="CP23" s="557">
        <f t="shared" si="9"/>
        <v>0</v>
      </c>
      <c r="CQ23" s="557">
        <f t="shared" si="9"/>
        <v>0</v>
      </c>
      <c r="CR23" s="557">
        <f t="shared" si="9"/>
        <v>0</v>
      </c>
      <c r="CS23" s="557">
        <f t="shared" si="9"/>
        <v>0</v>
      </c>
      <c r="CT23" s="557">
        <f t="shared" si="9"/>
        <v>0</v>
      </c>
      <c r="CU23" s="557">
        <f t="shared" si="9"/>
        <v>0</v>
      </c>
      <c r="CV23" s="557">
        <f t="shared" si="9"/>
        <v>0</v>
      </c>
      <c r="CW23" s="557">
        <f t="shared" si="9"/>
        <v>0</v>
      </c>
      <c r="CX23" s="557">
        <f t="shared" si="9"/>
        <v>0</v>
      </c>
      <c r="CY23" s="557">
        <f t="shared" si="9"/>
        <v>0</v>
      </c>
      <c r="CZ23" s="557">
        <f t="shared" si="9"/>
        <v>0</v>
      </c>
      <c r="DA23" s="557">
        <f t="shared" si="9"/>
        <v>0</v>
      </c>
      <c r="DB23" s="557">
        <f t="shared" si="9"/>
        <v>0</v>
      </c>
      <c r="DC23" s="557">
        <f t="shared" si="9"/>
        <v>0</v>
      </c>
      <c r="DD23" s="557">
        <f t="shared" si="9"/>
        <v>0</v>
      </c>
      <c r="DE23" s="557">
        <f t="shared" si="9"/>
        <v>0</v>
      </c>
      <c r="DF23" s="557">
        <f t="shared" si="9"/>
        <v>0</v>
      </c>
      <c r="DG23" s="557">
        <f t="shared" si="9"/>
        <v>0</v>
      </c>
      <c r="DH23" s="557">
        <f t="shared" si="9"/>
        <v>0</v>
      </c>
      <c r="DI23" s="558">
        <f t="shared" si="9"/>
        <v>0</v>
      </c>
    </row>
    <row r="24" spans="1:113">
      <c r="A24" s="1276" t="s">
        <v>645</v>
      </c>
      <c r="B24" s="1272"/>
      <c r="C24" s="298"/>
      <c r="D24" s="276"/>
      <c r="E24" s="276"/>
      <c r="F24" s="276"/>
      <c r="G24" s="276"/>
      <c r="H24" s="276"/>
      <c r="I24" s="276"/>
      <c r="J24" s="282"/>
      <c r="K24" s="282"/>
      <c r="L24" s="282"/>
      <c r="M24" s="299"/>
      <c r="N24" s="308"/>
      <c r="O24" s="308"/>
      <c r="P24" s="308"/>
      <c r="Q24" s="411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2"/>
      <c r="AD24" s="422"/>
      <c r="AE24" s="422"/>
      <c r="AF24" s="422"/>
      <c r="AG24" s="422"/>
      <c r="AH24" s="422"/>
      <c r="AI24" s="422"/>
      <c r="AJ24" s="422"/>
      <c r="AK24" s="422"/>
      <c r="AL24" s="422"/>
      <c r="AM24" s="422"/>
      <c r="AN24" s="422"/>
      <c r="AO24" s="422"/>
      <c r="AP24" s="422"/>
      <c r="AQ24" s="422"/>
      <c r="AR24" s="422"/>
      <c r="AS24" s="422"/>
      <c r="AT24" s="422"/>
      <c r="AU24" s="422"/>
      <c r="AV24" s="422"/>
      <c r="AW24" s="422"/>
      <c r="AX24" s="422"/>
      <c r="AY24" s="422"/>
      <c r="AZ24" s="422"/>
      <c r="BA24" s="422"/>
      <c r="BB24" s="422"/>
      <c r="BC24" s="422"/>
      <c r="BD24" s="422"/>
      <c r="BE24" s="422"/>
      <c r="BF24" s="422"/>
      <c r="BG24" s="422"/>
      <c r="BH24" s="422"/>
      <c r="BI24" s="422"/>
      <c r="BJ24" s="422"/>
      <c r="BK24" s="422"/>
      <c r="BL24" s="422"/>
      <c r="BM24" s="423"/>
      <c r="BN24" s="620">
        <f t="shared" ref="BN24:BN30" si="10">R23*25.4</f>
        <v>0</v>
      </c>
      <c r="BO24" s="557">
        <f t="shared" ref="BO24:BO30" si="11">S23*25.4</f>
        <v>0</v>
      </c>
      <c r="BP24" s="557">
        <f t="shared" ref="BP24:BP30" si="12">T23*25.4</f>
        <v>0</v>
      </c>
      <c r="BQ24" s="557">
        <f t="shared" ref="BQ24:BQ30" si="13">U23*25.4</f>
        <v>0</v>
      </c>
      <c r="BR24" s="557">
        <f t="shared" ref="BR24:BR30" si="14">V23*25.4</f>
        <v>0</v>
      </c>
      <c r="BS24" s="557">
        <f t="shared" ref="BS24:BS30" si="15">W23*25.4</f>
        <v>0</v>
      </c>
      <c r="BT24" s="557">
        <f t="shared" ref="BT24:BT30" si="16">X23*25.4</f>
        <v>0</v>
      </c>
      <c r="BU24" s="557">
        <f t="shared" ref="BU24:BU30" si="17">Y23*25.4</f>
        <v>0</v>
      </c>
      <c r="BV24" s="557">
        <f t="shared" ref="BV24:BV30" si="18">Z23*25.4</f>
        <v>0</v>
      </c>
      <c r="BW24" s="557">
        <f t="shared" ref="BW24:BW30" si="19">AA23*25.4</f>
        <v>0</v>
      </c>
      <c r="BX24" s="557">
        <f t="shared" ref="BX24:BX30" si="20">AB23*25.4</f>
        <v>0</v>
      </c>
      <c r="BY24" s="557">
        <f t="shared" ref="BY24:BY30" si="21">AC23*25.4</f>
        <v>0</v>
      </c>
      <c r="BZ24" s="557">
        <f t="shared" ref="BZ24:BZ30" si="22">AD23*25.4</f>
        <v>0</v>
      </c>
      <c r="CA24" s="557">
        <f t="shared" ref="CA24:CA30" si="23">AE23*25.4</f>
        <v>0</v>
      </c>
      <c r="CB24" s="557">
        <f t="shared" ref="CB24:CB30" si="24">AF23*25.4</f>
        <v>0</v>
      </c>
      <c r="CC24" s="557">
        <f t="shared" ref="CC24:CC30" si="25">AG23*25.4</f>
        <v>0</v>
      </c>
      <c r="CD24" s="557">
        <f t="shared" ref="CD24:CD30" si="26">AH23*25.4</f>
        <v>0</v>
      </c>
      <c r="CE24" s="557">
        <f t="shared" ref="CE24:CE30" si="27">AI23*25.4</f>
        <v>0</v>
      </c>
      <c r="CF24" s="557">
        <f t="shared" ref="CF24:CF30" si="28">AJ23*25.4</f>
        <v>0</v>
      </c>
      <c r="CG24" s="557">
        <f t="shared" ref="CG24:CG30" si="29">AK23*25.4</f>
        <v>0</v>
      </c>
      <c r="CH24" s="557">
        <f t="shared" ref="CH24:CH30" si="30">AL23*25.4</f>
        <v>0</v>
      </c>
      <c r="CI24" s="557">
        <f t="shared" ref="CI24:CI30" si="31">AM23*25.4</f>
        <v>0</v>
      </c>
      <c r="CJ24" s="557">
        <f t="shared" ref="CJ24:CJ30" si="32">AN23*25.4</f>
        <v>0</v>
      </c>
      <c r="CK24" s="557">
        <f t="shared" ref="CK24:CK30" si="33">AO23*25.4</f>
        <v>0</v>
      </c>
      <c r="CL24" s="557">
        <f t="shared" ref="CL24:CL30" si="34">AP23*25.4</f>
        <v>0</v>
      </c>
      <c r="CM24" s="557">
        <f t="shared" ref="CM24:CM30" si="35">AQ23*25.4</f>
        <v>0</v>
      </c>
      <c r="CN24" s="557">
        <f t="shared" ref="CN24:CN30" si="36">AR23*25.4</f>
        <v>0</v>
      </c>
      <c r="CO24" s="557">
        <f t="shared" ref="CO24:CO30" si="37">AS23*25.4</f>
        <v>0</v>
      </c>
      <c r="CP24" s="557">
        <f t="shared" ref="CP24:CP30" si="38">AT23*25.4</f>
        <v>0</v>
      </c>
      <c r="CQ24" s="557">
        <f t="shared" ref="CQ24:CQ30" si="39">AU23*25.4</f>
        <v>0</v>
      </c>
      <c r="CR24" s="557">
        <f t="shared" ref="CR24:CR30" si="40">AV23*25.4</f>
        <v>0</v>
      </c>
      <c r="CS24" s="557">
        <f t="shared" ref="CS24:CS30" si="41">AW23*25.4</f>
        <v>0</v>
      </c>
      <c r="CT24" s="557">
        <f t="shared" ref="CT24:CT30" si="42">AX23*25.4</f>
        <v>0</v>
      </c>
      <c r="CU24" s="557">
        <f t="shared" ref="CU24:CU30" si="43">AY23*25.4</f>
        <v>0</v>
      </c>
      <c r="CV24" s="557">
        <f t="shared" ref="CV24:CV30" si="44">AZ23*25.4</f>
        <v>0</v>
      </c>
      <c r="CW24" s="557">
        <f t="shared" ref="CW24:CW30" si="45">BA23*25.4</f>
        <v>0</v>
      </c>
      <c r="CX24" s="557">
        <f t="shared" ref="CX24:CX30" si="46">BB23*25.4</f>
        <v>0</v>
      </c>
      <c r="CY24" s="557">
        <f t="shared" ref="CY24:CY30" si="47">BC23*25.4</f>
        <v>0</v>
      </c>
      <c r="CZ24" s="557">
        <f t="shared" ref="CZ24:CZ30" si="48">BD23*25.4</f>
        <v>0</v>
      </c>
      <c r="DA24" s="557">
        <f t="shared" ref="DA24:DA30" si="49">BE23*25.4</f>
        <v>0</v>
      </c>
      <c r="DB24" s="557">
        <f t="shared" ref="DB24:DB30" si="50">BF23*25.4</f>
        <v>0</v>
      </c>
      <c r="DC24" s="557">
        <f t="shared" ref="DC24:DC30" si="51">BG23*25.4</f>
        <v>0</v>
      </c>
      <c r="DD24" s="557">
        <f t="shared" ref="DD24:DD30" si="52">BH23*25.4</f>
        <v>0</v>
      </c>
      <c r="DE24" s="557">
        <f t="shared" ref="DE24:DE30" si="53">BI23*25.4</f>
        <v>0</v>
      </c>
      <c r="DF24" s="557">
        <f t="shared" ref="DF24:DF30" si="54">BJ23*25.4</f>
        <v>0</v>
      </c>
      <c r="DG24" s="557">
        <f t="shared" ref="DG24:DG30" si="55">BK23*25.4</f>
        <v>0</v>
      </c>
      <c r="DH24" s="557">
        <f t="shared" ref="DH24:DH30" si="56">BL23*25.4</f>
        <v>0</v>
      </c>
      <c r="DI24" s="558">
        <f t="shared" ref="DI24:DI30" si="57">BM23*25.4</f>
        <v>0</v>
      </c>
    </row>
    <row r="25" spans="1:113">
      <c r="A25" s="1239" t="s">
        <v>497</v>
      </c>
      <c r="B25" s="1272"/>
      <c r="C25" s="148">
        <f>25.4*2.2095</f>
        <v>56.121299999999991</v>
      </c>
      <c r="D25" s="155">
        <f>25.4*2.2065</f>
        <v>56.045099999999998</v>
      </c>
      <c r="E25" s="155">
        <f>25.4*2.205</f>
        <v>56.006999999999998</v>
      </c>
      <c r="F25" s="155">
        <f>25.4*2.1915</f>
        <v>55.664099999999998</v>
      </c>
      <c r="G25" s="155">
        <f>25.4*2.186</f>
        <v>55.524399999999993</v>
      </c>
      <c r="H25" s="155">
        <f>25.4*2.187</f>
        <v>55.549799999999991</v>
      </c>
      <c r="I25" s="155">
        <f>25.4*2.1695</f>
        <v>55.1053</v>
      </c>
      <c r="J25" s="175">
        <f>25.4*2.178</f>
        <v>55.321199999999997</v>
      </c>
      <c r="K25" s="175">
        <f>25.4*2.1635</f>
        <v>54.9529</v>
      </c>
      <c r="L25" s="175">
        <f>25.4*2.1755</f>
        <v>55.2577</v>
      </c>
      <c r="M25" s="309">
        <v>55.69</v>
      </c>
      <c r="N25" s="310">
        <v>55.2</v>
      </c>
      <c r="O25" s="310">
        <v>55.23</v>
      </c>
      <c r="P25" s="310">
        <v>55.61</v>
      </c>
      <c r="Q25" s="412">
        <v>55.31</v>
      </c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  <c r="BJ25" s="420"/>
      <c r="BK25" s="420"/>
      <c r="BL25" s="420"/>
      <c r="BM25" s="421"/>
      <c r="BN25" s="620">
        <f t="shared" si="10"/>
        <v>0</v>
      </c>
      <c r="BO25" s="557">
        <f t="shared" si="11"/>
        <v>0</v>
      </c>
      <c r="BP25" s="557">
        <f t="shared" si="12"/>
        <v>0</v>
      </c>
      <c r="BQ25" s="557">
        <f t="shared" si="13"/>
        <v>0</v>
      </c>
      <c r="BR25" s="557">
        <f t="shared" si="14"/>
        <v>0</v>
      </c>
      <c r="BS25" s="557">
        <f t="shared" si="15"/>
        <v>0</v>
      </c>
      <c r="BT25" s="557">
        <f t="shared" si="16"/>
        <v>0</v>
      </c>
      <c r="BU25" s="557">
        <f t="shared" si="17"/>
        <v>0</v>
      </c>
      <c r="BV25" s="557">
        <f t="shared" si="18"/>
        <v>0</v>
      </c>
      <c r="BW25" s="557">
        <f t="shared" si="19"/>
        <v>0</v>
      </c>
      <c r="BX25" s="557">
        <f t="shared" si="20"/>
        <v>0</v>
      </c>
      <c r="BY25" s="557">
        <f t="shared" si="21"/>
        <v>0</v>
      </c>
      <c r="BZ25" s="557">
        <f t="shared" si="22"/>
        <v>0</v>
      </c>
      <c r="CA25" s="557">
        <f t="shared" si="23"/>
        <v>0</v>
      </c>
      <c r="CB25" s="557">
        <f t="shared" si="24"/>
        <v>0</v>
      </c>
      <c r="CC25" s="557">
        <f t="shared" si="25"/>
        <v>0</v>
      </c>
      <c r="CD25" s="557">
        <f t="shared" si="26"/>
        <v>0</v>
      </c>
      <c r="CE25" s="557">
        <f t="shared" si="27"/>
        <v>0</v>
      </c>
      <c r="CF25" s="557">
        <f t="shared" si="28"/>
        <v>0</v>
      </c>
      <c r="CG25" s="557">
        <f t="shared" si="29"/>
        <v>0</v>
      </c>
      <c r="CH25" s="557">
        <f t="shared" si="30"/>
        <v>0</v>
      </c>
      <c r="CI25" s="557">
        <f t="shared" si="31"/>
        <v>0</v>
      </c>
      <c r="CJ25" s="557">
        <f t="shared" si="32"/>
        <v>0</v>
      </c>
      <c r="CK25" s="557">
        <f t="shared" si="33"/>
        <v>0</v>
      </c>
      <c r="CL25" s="557">
        <f t="shared" si="34"/>
        <v>0</v>
      </c>
      <c r="CM25" s="557">
        <f t="shared" si="35"/>
        <v>0</v>
      </c>
      <c r="CN25" s="557">
        <f t="shared" si="36"/>
        <v>0</v>
      </c>
      <c r="CO25" s="557">
        <f t="shared" si="37"/>
        <v>0</v>
      </c>
      <c r="CP25" s="557">
        <f t="shared" si="38"/>
        <v>0</v>
      </c>
      <c r="CQ25" s="557">
        <f t="shared" si="39"/>
        <v>0</v>
      </c>
      <c r="CR25" s="557">
        <f t="shared" si="40"/>
        <v>0</v>
      </c>
      <c r="CS25" s="557">
        <f t="shared" si="41"/>
        <v>0</v>
      </c>
      <c r="CT25" s="557">
        <f t="shared" si="42"/>
        <v>0</v>
      </c>
      <c r="CU25" s="557">
        <f t="shared" si="43"/>
        <v>0</v>
      </c>
      <c r="CV25" s="557">
        <f t="shared" si="44"/>
        <v>0</v>
      </c>
      <c r="CW25" s="557">
        <f t="shared" si="45"/>
        <v>0</v>
      </c>
      <c r="CX25" s="557">
        <f t="shared" si="46"/>
        <v>0</v>
      </c>
      <c r="CY25" s="557">
        <f t="shared" si="47"/>
        <v>0</v>
      </c>
      <c r="CZ25" s="557">
        <f t="shared" si="48"/>
        <v>0</v>
      </c>
      <c r="DA25" s="557">
        <f t="shared" si="49"/>
        <v>0</v>
      </c>
      <c r="DB25" s="557">
        <f t="shared" si="50"/>
        <v>0</v>
      </c>
      <c r="DC25" s="557">
        <f t="shared" si="51"/>
        <v>0</v>
      </c>
      <c r="DD25" s="557">
        <f t="shared" si="52"/>
        <v>0</v>
      </c>
      <c r="DE25" s="557">
        <f t="shared" si="53"/>
        <v>0</v>
      </c>
      <c r="DF25" s="557">
        <f t="shared" si="54"/>
        <v>0</v>
      </c>
      <c r="DG25" s="557">
        <f t="shared" si="55"/>
        <v>0</v>
      </c>
      <c r="DH25" s="557">
        <f t="shared" si="56"/>
        <v>0</v>
      </c>
      <c r="DI25" s="558">
        <f t="shared" si="57"/>
        <v>0</v>
      </c>
    </row>
    <row r="26" spans="1:113">
      <c r="A26" s="1273" t="s">
        <v>498</v>
      </c>
      <c r="B26" s="1272"/>
      <c r="C26" s="148">
        <f>25.4*0.355</f>
        <v>9.0169999999999995</v>
      </c>
      <c r="D26" s="155">
        <f>25.4*0.336</f>
        <v>8.5343999999999998</v>
      </c>
      <c r="E26" s="155">
        <f>25.4*0.326</f>
        <v>8.2804000000000002</v>
      </c>
      <c r="F26" s="155">
        <f>25.4*0.368</f>
        <v>9.3471999999999991</v>
      </c>
      <c r="G26" s="155">
        <f>25.4*0.243</f>
        <v>6.1721999999999992</v>
      </c>
      <c r="H26" s="155">
        <f>25.4*0.3295</f>
        <v>8.3692999999999991</v>
      </c>
      <c r="I26" s="155">
        <f>25.4*0.341</f>
        <v>8.6614000000000004</v>
      </c>
      <c r="J26" s="175">
        <f>25.4*0.2785</f>
        <v>7.0739000000000001</v>
      </c>
      <c r="K26" s="175">
        <f>25.4*0.29</f>
        <v>7.3659999999999988</v>
      </c>
      <c r="L26" s="175">
        <f>25.4*0.2915</f>
        <v>7.4040999999999988</v>
      </c>
      <c r="M26" s="309">
        <v>8.7200000000000006</v>
      </c>
      <c r="N26" s="310">
        <v>5.67</v>
      </c>
      <c r="O26" s="310">
        <v>7.97</v>
      </c>
      <c r="P26" s="310">
        <v>8.1199999999999992</v>
      </c>
      <c r="Q26" s="412">
        <v>7.06</v>
      </c>
      <c r="R26" s="424"/>
      <c r="S26" s="424"/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  <c r="AF26" s="424"/>
      <c r="AG26" s="424"/>
      <c r="AH26" s="424"/>
      <c r="AI26" s="424"/>
      <c r="AJ26" s="424"/>
      <c r="AK26" s="424"/>
      <c r="AL26" s="424"/>
      <c r="AM26" s="424"/>
      <c r="AN26" s="424"/>
      <c r="AO26" s="424"/>
      <c r="AP26" s="424"/>
      <c r="AQ26" s="424"/>
      <c r="AR26" s="424"/>
      <c r="AS26" s="424"/>
      <c r="AT26" s="424"/>
      <c r="AU26" s="424"/>
      <c r="AV26" s="424"/>
      <c r="AW26" s="424"/>
      <c r="AX26" s="424"/>
      <c r="AY26" s="424"/>
      <c r="AZ26" s="424"/>
      <c r="BA26" s="424"/>
      <c r="BB26" s="424"/>
      <c r="BC26" s="424"/>
      <c r="BD26" s="424"/>
      <c r="BE26" s="424"/>
      <c r="BF26" s="424"/>
      <c r="BG26" s="424"/>
      <c r="BH26" s="424"/>
      <c r="BI26" s="424"/>
      <c r="BJ26" s="424"/>
      <c r="BK26" s="424"/>
      <c r="BL26" s="424"/>
      <c r="BM26" s="421"/>
      <c r="BN26" s="620">
        <f t="shared" si="10"/>
        <v>0</v>
      </c>
      <c r="BO26" s="557">
        <f t="shared" si="11"/>
        <v>0</v>
      </c>
      <c r="BP26" s="557">
        <f t="shared" si="12"/>
        <v>0</v>
      </c>
      <c r="BQ26" s="557">
        <f t="shared" si="13"/>
        <v>0</v>
      </c>
      <c r="BR26" s="557">
        <f t="shared" si="14"/>
        <v>0</v>
      </c>
      <c r="BS26" s="557">
        <f t="shared" si="15"/>
        <v>0</v>
      </c>
      <c r="BT26" s="557">
        <f t="shared" si="16"/>
        <v>0</v>
      </c>
      <c r="BU26" s="557">
        <f t="shared" si="17"/>
        <v>0</v>
      </c>
      <c r="BV26" s="557">
        <f t="shared" si="18"/>
        <v>0</v>
      </c>
      <c r="BW26" s="557">
        <f t="shared" si="19"/>
        <v>0</v>
      </c>
      <c r="BX26" s="557">
        <f t="shared" si="20"/>
        <v>0</v>
      </c>
      <c r="BY26" s="557">
        <f t="shared" si="21"/>
        <v>0</v>
      </c>
      <c r="BZ26" s="557">
        <f t="shared" si="22"/>
        <v>0</v>
      </c>
      <c r="CA26" s="557">
        <f t="shared" si="23"/>
        <v>0</v>
      </c>
      <c r="CB26" s="557">
        <f t="shared" si="24"/>
        <v>0</v>
      </c>
      <c r="CC26" s="557">
        <f t="shared" si="25"/>
        <v>0</v>
      </c>
      <c r="CD26" s="557">
        <f t="shared" si="26"/>
        <v>0</v>
      </c>
      <c r="CE26" s="557">
        <f t="shared" si="27"/>
        <v>0</v>
      </c>
      <c r="CF26" s="557">
        <f t="shared" si="28"/>
        <v>0</v>
      </c>
      <c r="CG26" s="557">
        <f t="shared" si="29"/>
        <v>0</v>
      </c>
      <c r="CH26" s="557">
        <f t="shared" si="30"/>
        <v>0</v>
      </c>
      <c r="CI26" s="557">
        <f t="shared" si="31"/>
        <v>0</v>
      </c>
      <c r="CJ26" s="557">
        <f t="shared" si="32"/>
        <v>0</v>
      </c>
      <c r="CK26" s="557">
        <f t="shared" si="33"/>
        <v>0</v>
      </c>
      <c r="CL26" s="557">
        <f t="shared" si="34"/>
        <v>0</v>
      </c>
      <c r="CM26" s="557">
        <f t="shared" si="35"/>
        <v>0</v>
      </c>
      <c r="CN26" s="557">
        <f t="shared" si="36"/>
        <v>0</v>
      </c>
      <c r="CO26" s="557">
        <f t="shared" si="37"/>
        <v>0</v>
      </c>
      <c r="CP26" s="557">
        <f t="shared" si="38"/>
        <v>0</v>
      </c>
      <c r="CQ26" s="557">
        <f t="shared" si="39"/>
        <v>0</v>
      </c>
      <c r="CR26" s="557">
        <f t="shared" si="40"/>
        <v>0</v>
      </c>
      <c r="CS26" s="557">
        <f t="shared" si="41"/>
        <v>0</v>
      </c>
      <c r="CT26" s="557">
        <f t="shared" si="42"/>
        <v>0</v>
      </c>
      <c r="CU26" s="557">
        <f t="shared" si="43"/>
        <v>0</v>
      </c>
      <c r="CV26" s="557">
        <f t="shared" si="44"/>
        <v>0</v>
      </c>
      <c r="CW26" s="557">
        <f t="shared" si="45"/>
        <v>0</v>
      </c>
      <c r="CX26" s="557">
        <f t="shared" si="46"/>
        <v>0</v>
      </c>
      <c r="CY26" s="557">
        <f t="shared" si="47"/>
        <v>0</v>
      </c>
      <c r="CZ26" s="557">
        <f t="shared" si="48"/>
        <v>0</v>
      </c>
      <c r="DA26" s="557">
        <f t="shared" si="49"/>
        <v>0</v>
      </c>
      <c r="DB26" s="557">
        <f t="shared" si="50"/>
        <v>0</v>
      </c>
      <c r="DC26" s="557">
        <f t="shared" si="51"/>
        <v>0</v>
      </c>
      <c r="DD26" s="557">
        <f t="shared" si="52"/>
        <v>0</v>
      </c>
      <c r="DE26" s="557">
        <f t="shared" si="53"/>
        <v>0</v>
      </c>
      <c r="DF26" s="557">
        <f t="shared" si="54"/>
        <v>0</v>
      </c>
      <c r="DG26" s="557">
        <f t="shared" si="55"/>
        <v>0</v>
      </c>
      <c r="DH26" s="557">
        <f t="shared" si="56"/>
        <v>0</v>
      </c>
      <c r="DI26" s="558">
        <f t="shared" si="57"/>
        <v>0</v>
      </c>
    </row>
    <row r="27" spans="1:113">
      <c r="A27" s="1239" t="s">
        <v>499</v>
      </c>
      <c r="B27" s="1272"/>
      <c r="C27" s="148">
        <f>25.4*2.2055</f>
        <v>56.019699999999993</v>
      </c>
      <c r="D27" s="155">
        <f>25.4*2.203</f>
        <v>55.956199999999995</v>
      </c>
      <c r="E27" s="155">
        <f>25.4*2.201</f>
        <v>55.9054</v>
      </c>
      <c r="F27" s="155">
        <f>25.4*2.1865</f>
        <v>55.537100000000002</v>
      </c>
      <c r="G27" s="155">
        <f>25.4*2.1765</f>
        <v>55.28309999999999</v>
      </c>
      <c r="H27" s="155">
        <f>25.4*2.1745</f>
        <v>55.232300000000002</v>
      </c>
      <c r="I27" s="155">
        <f>25.4*2.1655</f>
        <v>55.003700000000002</v>
      </c>
      <c r="J27" s="175">
        <f>25.4*2.173</f>
        <v>55.194199999999995</v>
      </c>
      <c r="K27" s="175">
        <f>25.4*2.1595</f>
        <v>54.851299999999995</v>
      </c>
      <c r="L27" s="175">
        <f>25.4*2.1635</f>
        <v>54.9529</v>
      </c>
      <c r="M27" s="309">
        <v>55.63</v>
      </c>
      <c r="N27" s="310">
        <v>54.89</v>
      </c>
      <c r="O27" s="310">
        <v>55.02</v>
      </c>
      <c r="P27" s="310">
        <v>55.18</v>
      </c>
      <c r="Q27" s="412">
        <v>55.1</v>
      </c>
      <c r="R27" s="424"/>
      <c r="S27" s="424"/>
      <c r="T27" s="424"/>
      <c r="U27" s="424"/>
      <c r="V27" s="424"/>
      <c r="W27" s="424"/>
      <c r="X27" s="424"/>
      <c r="Y27" s="424"/>
      <c r="Z27" s="424"/>
      <c r="AA27" s="424"/>
      <c r="AB27" s="424"/>
      <c r="AC27" s="424"/>
      <c r="AD27" s="424"/>
      <c r="AE27" s="424"/>
      <c r="AF27" s="424"/>
      <c r="AG27" s="424"/>
      <c r="AH27" s="424"/>
      <c r="AI27" s="424"/>
      <c r="AJ27" s="424"/>
      <c r="AK27" s="424"/>
      <c r="AL27" s="424"/>
      <c r="AM27" s="424"/>
      <c r="AN27" s="424"/>
      <c r="AO27" s="424"/>
      <c r="AP27" s="424"/>
      <c r="AQ27" s="424"/>
      <c r="AR27" s="424"/>
      <c r="AS27" s="424"/>
      <c r="AT27" s="424"/>
      <c r="AU27" s="424"/>
      <c r="AV27" s="424"/>
      <c r="AW27" s="424"/>
      <c r="AX27" s="424"/>
      <c r="AY27" s="424"/>
      <c r="AZ27" s="424"/>
      <c r="BA27" s="424"/>
      <c r="BB27" s="424"/>
      <c r="BC27" s="424"/>
      <c r="BD27" s="424"/>
      <c r="BE27" s="424"/>
      <c r="BF27" s="424"/>
      <c r="BG27" s="424"/>
      <c r="BH27" s="424"/>
      <c r="BI27" s="424"/>
      <c r="BJ27" s="424"/>
      <c r="BK27" s="424"/>
      <c r="BL27" s="424"/>
      <c r="BM27" s="421"/>
      <c r="BN27" s="620">
        <f t="shared" si="10"/>
        <v>0</v>
      </c>
      <c r="BO27" s="557">
        <f t="shared" si="11"/>
        <v>0</v>
      </c>
      <c r="BP27" s="557">
        <f t="shared" si="12"/>
        <v>0</v>
      </c>
      <c r="BQ27" s="557">
        <f t="shared" si="13"/>
        <v>0</v>
      </c>
      <c r="BR27" s="557">
        <f t="shared" si="14"/>
        <v>0</v>
      </c>
      <c r="BS27" s="557">
        <f t="shared" si="15"/>
        <v>0</v>
      </c>
      <c r="BT27" s="557">
        <f t="shared" si="16"/>
        <v>0</v>
      </c>
      <c r="BU27" s="557">
        <f t="shared" si="17"/>
        <v>0</v>
      </c>
      <c r="BV27" s="557">
        <f t="shared" si="18"/>
        <v>0</v>
      </c>
      <c r="BW27" s="557">
        <f t="shared" si="19"/>
        <v>0</v>
      </c>
      <c r="BX27" s="557">
        <f t="shared" si="20"/>
        <v>0</v>
      </c>
      <c r="BY27" s="557">
        <f t="shared" si="21"/>
        <v>0</v>
      </c>
      <c r="BZ27" s="557">
        <f t="shared" si="22"/>
        <v>0</v>
      </c>
      <c r="CA27" s="557">
        <f t="shared" si="23"/>
        <v>0</v>
      </c>
      <c r="CB27" s="557">
        <f t="shared" si="24"/>
        <v>0</v>
      </c>
      <c r="CC27" s="557">
        <f t="shared" si="25"/>
        <v>0</v>
      </c>
      <c r="CD27" s="557">
        <f t="shared" si="26"/>
        <v>0</v>
      </c>
      <c r="CE27" s="557">
        <f t="shared" si="27"/>
        <v>0</v>
      </c>
      <c r="CF27" s="557">
        <f t="shared" si="28"/>
        <v>0</v>
      </c>
      <c r="CG27" s="557">
        <f t="shared" si="29"/>
        <v>0</v>
      </c>
      <c r="CH27" s="557">
        <f t="shared" si="30"/>
        <v>0</v>
      </c>
      <c r="CI27" s="557">
        <f t="shared" si="31"/>
        <v>0</v>
      </c>
      <c r="CJ27" s="557">
        <f t="shared" si="32"/>
        <v>0</v>
      </c>
      <c r="CK27" s="557">
        <f t="shared" si="33"/>
        <v>0</v>
      </c>
      <c r="CL27" s="557">
        <f t="shared" si="34"/>
        <v>0</v>
      </c>
      <c r="CM27" s="557">
        <f t="shared" si="35"/>
        <v>0</v>
      </c>
      <c r="CN27" s="557">
        <f t="shared" si="36"/>
        <v>0</v>
      </c>
      <c r="CO27" s="557">
        <f t="shared" si="37"/>
        <v>0</v>
      </c>
      <c r="CP27" s="557">
        <f t="shared" si="38"/>
        <v>0</v>
      </c>
      <c r="CQ27" s="557">
        <f t="shared" si="39"/>
        <v>0</v>
      </c>
      <c r="CR27" s="557">
        <f t="shared" si="40"/>
        <v>0</v>
      </c>
      <c r="CS27" s="557">
        <f t="shared" si="41"/>
        <v>0</v>
      </c>
      <c r="CT27" s="557">
        <f t="shared" si="42"/>
        <v>0</v>
      </c>
      <c r="CU27" s="557">
        <f t="shared" si="43"/>
        <v>0</v>
      </c>
      <c r="CV27" s="557">
        <f t="shared" si="44"/>
        <v>0</v>
      </c>
      <c r="CW27" s="557">
        <f t="shared" si="45"/>
        <v>0</v>
      </c>
      <c r="CX27" s="557">
        <f t="shared" si="46"/>
        <v>0</v>
      </c>
      <c r="CY27" s="557">
        <f t="shared" si="47"/>
        <v>0</v>
      </c>
      <c r="CZ27" s="557">
        <f t="shared" si="48"/>
        <v>0</v>
      </c>
      <c r="DA27" s="557">
        <f t="shared" si="49"/>
        <v>0</v>
      </c>
      <c r="DB27" s="557">
        <f t="shared" si="50"/>
        <v>0</v>
      </c>
      <c r="DC27" s="557">
        <f t="shared" si="51"/>
        <v>0</v>
      </c>
      <c r="DD27" s="557">
        <f t="shared" si="52"/>
        <v>0</v>
      </c>
      <c r="DE27" s="557">
        <f t="shared" si="53"/>
        <v>0</v>
      </c>
      <c r="DF27" s="557">
        <f t="shared" si="54"/>
        <v>0</v>
      </c>
      <c r="DG27" s="557">
        <f t="shared" si="55"/>
        <v>0</v>
      </c>
      <c r="DH27" s="557">
        <f t="shared" si="56"/>
        <v>0</v>
      </c>
      <c r="DI27" s="558">
        <f t="shared" si="57"/>
        <v>0</v>
      </c>
    </row>
    <row r="28" spans="1:113">
      <c r="A28" s="1273" t="s">
        <v>500</v>
      </c>
      <c r="B28" s="1272"/>
      <c r="C28" s="148">
        <f>25.4*0.356</f>
        <v>9.0423999999999989</v>
      </c>
      <c r="D28" s="155">
        <f>25.4*0.336</f>
        <v>8.5343999999999998</v>
      </c>
      <c r="E28" s="155">
        <f>25.4*0.326</f>
        <v>8.2804000000000002</v>
      </c>
      <c r="F28" s="155">
        <f>25.4*0.367</f>
        <v>9.3217999999999996</v>
      </c>
      <c r="G28" s="155">
        <f>25.4*0.25</f>
        <v>6.35</v>
      </c>
      <c r="H28" s="155">
        <f>25.4*0.329</f>
        <v>8.3566000000000003</v>
      </c>
      <c r="I28" s="155">
        <f>25.4*0.3425</f>
        <v>8.6995000000000005</v>
      </c>
      <c r="J28" s="175">
        <f>25.4*0.2795</f>
        <v>7.0993000000000004</v>
      </c>
      <c r="K28" s="175">
        <f>25.4*0.2885</f>
        <v>7.3278999999999987</v>
      </c>
      <c r="L28" s="175">
        <f>25.4*0.2915</f>
        <v>7.4040999999999988</v>
      </c>
      <c r="M28" s="309">
        <v>8.6300000000000008</v>
      </c>
      <c r="N28" s="310">
        <v>5.76</v>
      </c>
      <c r="O28" s="310">
        <v>8.08</v>
      </c>
      <c r="P28" s="310">
        <v>8.18</v>
      </c>
      <c r="Q28" s="412">
        <v>7.1</v>
      </c>
      <c r="R28" s="424"/>
      <c r="S28" s="424"/>
      <c r="T28" s="424"/>
      <c r="U28" s="424"/>
      <c r="V28" s="424"/>
      <c r="W28" s="424"/>
      <c r="X28" s="424"/>
      <c r="Y28" s="424"/>
      <c r="Z28" s="424"/>
      <c r="AA28" s="424"/>
      <c r="AB28" s="424"/>
      <c r="AC28" s="424"/>
      <c r="AD28" s="424"/>
      <c r="AE28" s="424"/>
      <c r="AF28" s="424"/>
      <c r="AG28" s="424"/>
      <c r="AH28" s="424"/>
      <c r="AI28" s="424"/>
      <c r="AJ28" s="424"/>
      <c r="AK28" s="424"/>
      <c r="AL28" s="424"/>
      <c r="AM28" s="424"/>
      <c r="AN28" s="424"/>
      <c r="AO28" s="424"/>
      <c r="AP28" s="424"/>
      <c r="AQ28" s="424"/>
      <c r="AR28" s="424"/>
      <c r="AS28" s="424"/>
      <c r="AT28" s="424"/>
      <c r="AU28" s="424"/>
      <c r="AV28" s="424"/>
      <c r="AW28" s="424"/>
      <c r="AX28" s="424"/>
      <c r="AY28" s="424"/>
      <c r="AZ28" s="424"/>
      <c r="BA28" s="424"/>
      <c r="BB28" s="424"/>
      <c r="BC28" s="424"/>
      <c r="BD28" s="424"/>
      <c r="BE28" s="424"/>
      <c r="BF28" s="424"/>
      <c r="BG28" s="424"/>
      <c r="BH28" s="424"/>
      <c r="BI28" s="424"/>
      <c r="BJ28" s="424"/>
      <c r="BK28" s="424"/>
      <c r="BL28" s="424"/>
      <c r="BM28" s="421"/>
      <c r="BN28" s="620">
        <f t="shared" si="10"/>
        <v>0</v>
      </c>
      <c r="BO28" s="557">
        <f t="shared" si="11"/>
        <v>0</v>
      </c>
      <c r="BP28" s="557">
        <f t="shared" si="12"/>
        <v>0</v>
      </c>
      <c r="BQ28" s="557">
        <f t="shared" si="13"/>
        <v>0</v>
      </c>
      <c r="BR28" s="557">
        <f t="shared" si="14"/>
        <v>0</v>
      </c>
      <c r="BS28" s="557">
        <f t="shared" si="15"/>
        <v>0</v>
      </c>
      <c r="BT28" s="557">
        <f t="shared" si="16"/>
        <v>0</v>
      </c>
      <c r="BU28" s="557">
        <f t="shared" si="17"/>
        <v>0</v>
      </c>
      <c r="BV28" s="557">
        <f t="shared" si="18"/>
        <v>0</v>
      </c>
      <c r="BW28" s="557">
        <f t="shared" si="19"/>
        <v>0</v>
      </c>
      <c r="BX28" s="557">
        <f t="shared" si="20"/>
        <v>0</v>
      </c>
      <c r="BY28" s="557">
        <f t="shared" si="21"/>
        <v>0</v>
      </c>
      <c r="BZ28" s="557">
        <f t="shared" si="22"/>
        <v>0</v>
      </c>
      <c r="CA28" s="557">
        <f t="shared" si="23"/>
        <v>0</v>
      </c>
      <c r="CB28" s="557">
        <f t="shared" si="24"/>
        <v>0</v>
      </c>
      <c r="CC28" s="557">
        <f t="shared" si="25"/>
        <v>0</v>
      </c>
      <c r="CD28" s="557">
        <f t="shared" si="26"/>
        <v>0</v>
      </c>
      <c r="CE28" s="557">
        <f t="shared" si="27"/>
        <v>0</v>
      </c>
      <c r="CF28" s="557">
        <f t="shared" si="28"/>
        <v>0</v>
      </c>
      <c r="CG28" s="557">
        <f t="shared" si="29"/>
        <v>0</v>
      </c>
      <c r="CH28" s="557">
        <f t="shared" si="30"/>
        <v>0</v>
      </c>
      <c r="CI28" s="557">
        <f t="shared" si="31"/>
        <v>0</v>
      </c>
      <c r="CJ28" s="557">
        <f t="shared" si="32"/>
        <v>0</v>
      </c>
      <c r="CK28" s="557">
        <f t="shared" si="33"/>
        <v>0</v>
      </c>
      <c r="CL28" s="557">
        <f t="shared" si="34"/>
        <v>0</v>
      </c>
      <c r="CM28" s="557">
        <f t="shared" si="35"/>
        <v>0</v>
      </c>
      <c r="CN28" s="557">
        <f t="shared" si="36"/>
        <v>0</v>
      </c>
      <c r="CO28" s="557">
        <f t="shared" si="37"/>
        <v>0</v>
      </c>
      <c r="CP28" s="557">
        <f t="shared" si="38"/>
        <v>0</v>
      </c>
      <c r="CQ28" s="557">
        <f t="shared" si="39"/>
        <v>0</v>
      </c>
      <c r="CR28" s="557">
        <f t="shared" si="40"/>
        <v>0</v>
      </c>
      <c r="CS28" s="557">
        <f t="shared" si="41"/>
        <v>0</v>
      </c>
      <c r="CT28" s="557">
        <f t="shared" si="42"/>
        <v>0</v>
      </c>
      <c r="CU28" s="557">
        <f t="shared" si="43"/>
        <v>0</v>
      </c>
      <c r="CV28" s="557">
        <f t="shared" si="44"/>
        <v>0</v>
      </c>
      <c r="CW28" s="557">
        <f t="shared" si="45"/>
        <v>0</v>
      </c>
      <c r="CX28" s="557">
        <f t="shared" si="46"/>
        <v>0</v>
      </c>
      <c r="CY28" s="557">
        <f t="shared" si="47"/>
        <v>0</v>
      </c>
      <c r="CZ28" s="557">
        <f t="shared" si="48"/>
        <v>0</v>
      </c>
      <c r="DA28" s="557">
        <f t="shared" si="49"/>
        <v>0</v>
      </c>
      <c r="DB28" s="557">
        <f t="shared" si="50"/>
        <v>0</v>
      </c>
      <c r="DC28" s="557">
        <f t="shared" si="51"/>
        <v>0</v>
      </c>
      <c r="DD28" s="557">
        <f t="shared" si="52"/>
        <v>0</v>
      </c>
      <c r="DE28" s="557">
        <f t="shared" si="53"/>
        <v>0</v>
      </c>
      <c r="DF28" s="557">
        <f t="shared" si="54"/>
        <v>0</v>
      </c>
      <c r="DG28" s="557">
        <f t="shared" si="55"/>
        <v>0</v>
      </c>
      <c r="DH28" s="557">
        <f t="shared" si="56"/>
        <v>0</v>
      </c>
      <c r="DI28" s="558">
        <f t="shared" si="57"/>
        <v>0</v>
      </c>
    </row>
    <row r="29" spans="1:113">
      <c r="A29" s="1273" t="s">
        <v>501</v>
      </c>
      <c r="B29" s="1272"/>
      <c r="C29" s="148">
        <f>25.4*2.211</f>
        <v>56.159399999999991</v>
      </c>
      <c r="D29" s="155">
        <f>25.4*2.207</f>
        <v>56.057799999999993</v>
      </c>
      <c r="E29" s="155">
        <f>25.4*2.203</f>
        <v>55.956199999999995</v>
      </c>
      <c r="F29" s="155">
        <f>25.4*2.1885</f>
        <v>55.587899999999991</v>
      </c>
      <c r="G29" s="155">
        <f>25.4*2.181</f>
        <v>55.397399999999998</v>
      </c>
      <c r="H29" s="155">
        <f>25.4*2.1935</f>
        <v>55.714899999999993</v>
      </c>
      <c r="I29" s="155">
        <f>25.4*2.169</f>
        <v>55.092599999999997</v>
      </c>
      <c r="J29" s="175">
        <f>25.4*2.175</f>
        <v>55.24499999999999</v>
      </c>
      <c r="K29" s="175">
        <f>25.4*2.1645</f>
        <v>54.97829999999999</v>
      </c>
      <c r="L29" s="175">
        <f>25.4*2.1705</f>
        <v>55.130699999999997</v>
      </c>
      <c r="M29" s="309">
        <v>55.75</v>
      </c>
      <c r="N29" s="310">
        <v>55.07</v>
      </c>
      <c r="O29" s="310">
        <v>55.14</v>
      </c>
      <c r="P29" s="310">
        <v>55.47</v>
      </c>
      <c r="Q29" s="412">
        <v>55.36</v>
      </c>
      <c r="R29" s="424"/>
      <c r="S29" s="424"/>
      <c r="T29" s="424"/>
      <c r="U29" s="424"/>
      <c r="V29" s="424"/>
      <c r="W29" s="424"/>
      <c r="X29" s="424"/>
      <c r="Y29" s="424"/>
      <c r="Z29" s="424"/>
      <c r="AA29" s="424"/>
      <c r="AB29" s="424"/>
      <c r="AC29" s="424"/>
      <c r="AD29" s="424"/>
      <c r="AE29" s="424"/>
      <c r="AF29" s="424"/>
      <c r="AG29" s="424"/>
      <c r="AH29" s="424"/>
      <c r="AI29" s="424"/>
      <c r="AJ29" s="424"/>
      <c r="AK29" s="424"/>
      <c r="AL29" s="424"/>
      <c r="AM29" s="424"/>
      <c r="AN29" s="424"/>
      <c r="AO29" s="424"/>
      <c r="AP29" s="424"/>
      <c r="AQ29" s="424"/>
      <c r="AR29" s="424"/>
      <c r="AS29" s="424"/>
      <c r="AT29" s="424"/>
      <c r="AU29" s="424"/>
      <c r="AV29" s="424"/>
      <c r="AW29" s="424"/>
      <c r="AX29" s="424"/>
      <c r="AY29" s="424"/>
      <c r="AZ29" s="424"/>
      <c r="BA29" s="424"/>
      <c r="BB29" s="424"/>
      <c r="BC29" s="424"/>
      <c r="BD29" s="424"/>
      <c r="BE29" s="424"/>
      <c r="BF29" s="424"/>
      <c r="BG29" s="424"/>
      <c r="BH29" s="424"/>
      <c r="BI29" s="424"/>
      <c r="BJ29" s="424"/>
      <c r="BK29" s="424"/>
      <c r="BL29" s="424"/>
      <c r="BM29" s="421"/>
      <c r="BN29" s="620">
        <f t="shared" si="10"/>
        <v>0</v>
      </c>
      <c r="BO29" s="557">
        <f t="shared" si="11"/>
        <v>0</v>
      </c>
      <c r="BP29" s="557">
        <f t="shared" si="12"/>
        <v>0</v>
      </c>
      <c r="BQ29" s="557">
        <f t="shared" si="13"/>
        <v>0</v>
      </c>
      <c r="BR29" s="557">
        <f t="shared" si="14"/>
        <v>0</v>
      </c>
      <c r="BS29" s="557">
        <f t="shared" si="15"/>
        <v>0</v>
      </c>
      <c r="BT29" s="557">
        <f t="shared" si="16"/>
        <v>0</v>
      </c>
      <c r="BU29" s="557">
        <f t="shared" si="17"/>
        <v>0</v>
      </c>
      <c r="BV29" s="557">
        <f t="shared" si="18"/>
        <v>0</v>
      </c>
      <c r="BW29" s="557">
        <f t="shared" si="19"/>
        <v>0</v>
      </c>
      <c r="BX29" s="557">
        <f t="shared" si="20"/>
        <v>0</v>
      </c>
      <c r="BY29" s="557">
        <f t="shared" si="21"/>
        <v>0</v>
      </c>
      <c r="BZ29" s="557">
        <f t="shared" si="22"/>
        <v>0</v>
      </c>
      <c r="CA29" s="557">
        <f t="shared" si="23"/>
        <v>0</v>
      </c>
      <c r="CB29" s="557">
        <f t="shared" si="24"/>
        <v>0</v>
      </c>
      <c r="CC29" s="557">
        <f t="shared" si="25"/>
        <v>0</v>
      </c>
      <c r="CD29" s="557">
        <f t="shared" si="26"/>
        <v>0</v>
      </c>
      <c r="CE29" s="557">
        <f t="shared" si="27"/>
        <v>0</v>
      </c>
      <c r="CF29" s="557">
        <f t="shared" si="28"/>
        <v>0</v>
      </c>
      <c r="CG29" s="557">
        <f t="shared" si="29"/>
        <v>0</v>
      </c>
      <c r="CH29" s="557">
        <f t="shared" si="30"/>
        <v>0</v>
      </c>
      <c r="CI29" s="557">
        <f t="shared" si="31"/>
        <v>0</v>
      </c>
      <c r="CJ29" s="557">
        <f t="shared" si="32"/>
        <v>0</v>
      </c>
      <c r="CK29" s="557">
        <f t="shared" si="33"/>
        <v>0</v>
      </c>
      <c r="CL29" s="557">
        <f t="shared" si="34"/>
        <v>0</v>
      </c>
      <c r="CM29" s="557">
        <f t="shared" si="35"/>
        <v>0</v>
      </c>
      <c r="CN29" s="557">
        <f t="shared" si="36"/>
        <v>0</v>
      </c>
      <c r="CO29" s="557">
        <f t="shared" si="37"/>
        <v>0</v>
      </c>
      <c r="CP29" s="557">
        <f t="shared" si="38"/>
        <v>0</v>
      </c>
      <c r="CQ29" s="557">
        <f t="shared" si="39"/>
        <v>0</v>
      </c>
      <c r="CR29" s="557">
        <f t="shared" si="40"/>
        <v>0</v>
      </c>
      <c r="CS29" s="557">
        <f t="shared" si="41"/>
        <v>0</v>
      </c>
      <c r="CT29" s="557">
        <f t="shared" si="42"/>
        <v>0</v>
      </c>
      <c r="CU29" s="557">
        <f t="shared" si="43"/>
        <v>0</v>
      </c>
      <c r="CV29" s="557">
        <f t="shared" si="44"/>
        <v>0</v>
      </c>
      <c r="CW29" s="557">
        <f t="shared" si="45"/>
        <v>0</v>
      </c>
      <c r="CX29" s="557">
        <f t="shared" si="46"/>
        <v>0</v>
      </c>
      <c r="CY29" s="557">
        <f t="shared" si="47"/>
        <v>0</v>
      </c>
      <c r="CZ29" s="557">
        <f t="shared" si="48"/>
        <v>0</v>
      </c>
      <c r="DA29" s="557">
        <f t="shared" si="49"/>
        <v>0</v>
      </c>
      <c r="DB29" s="557">
        <f t="shared" si="50"/>
        <v>0</v>
      </c>
      <c r="DC29" s="557">
        <f t="shared" si="51"/>
        <v>0</v>
      </c>
      <c r="DD29" s="557">
        <f t="shared" si="52"/>
        <v>0</v>
      </c>
      <c r="DE29" s="557">
        <f t="shared" si="53"/>
        <v>0</v>
      </c>
      <c r="DF29" s="557">
        <f t="shared" si="54"/>
        <v>0</v>
      </c>
      <c r="DG29" s="557">
        <f t="shared" si="55"/>
        <v>0</v>
      </c>
      <c r="DH29" s="557">
        <f t="shared" si="56"/>
        <v>0</v>
      </c>
      <c r="DI29" s="558">
        <f t="shared" si="57"/>
        <v>0</v>
      </c>
    </row>
    <row r="30" spans="1:113">
      <c r="A30" s="1276" t="s">
        <v>620</v>
      </c>
      <c r="B30" s="1272"/>
      <c r="C30" s="311">
        <v>2.35</v>
      </c>
      <c r="D30" s="277">
        <v>2.35</v>
      </c>
      <c r="E30" s="277">
        <v>2.35</v>
      </c>
      <c r="F30" s="277">
        <v>2.35</v>
      </c>
      <c r="G30" s="277">
        <v>2.2999999999999998</v>
      </c>
      <c r="H30" s="277"/>
      <c r="I30" s="277">
        <v>2.35</v>
      </c>
      <c r="J30" s="312">
        <v>2.35</v>
      </c>
      <c r="K30" s="312">
        <v>2.35</v>
      </c>
      <c r="L30" s="312">
        <v>2.35</v>
      </c>
      <c r="M30" s="313">
        <v>2.35</v>
      </c>
      <c r="N30" s="314">
        <v>2.2999999999999998</v>
      </c>
      <c r="O30" s="314">
        <v>2.2999999999999998</v>
      </c>
      <c r="P30" s="314">
        <v>2.2999999999999998</v>
      </c>
      <c r="Q30" s="413">
        <v>2.35</v>
      </c>
      <c r="R30" s="425"/>
      <c r="S30" s="425"/>
      <c r="T30" s="425"/>
      <c r="U30" s="425"/>
      <c r="V30" s="425"/>
      <c r="W30" s="425"/>
      <c r="X30" s="425"/>
      <c r="Y30" s="425"/>
      <c r="Z30" s="425"/>
      <c r="AA30" s="425"/>
      <c r="AB30" s="425"/>
      <c r="AC30" s="425"/>
      <c r="AD30" s="425"/>
      <c r="AE30" s="425"/>
      <c r="AF30" s="425"/>
      <c r="AG30" s="425"/>
      <c r="AH30" s="425"/>
      <c r="AI30" s="425"/>
      <c r="AJ30" s="425"/>
      <c r="AK30" s="425"/>
      <c r="AL30" s="425"/>
      <c r="AM30" s="425"/>
      <c r="AN30" s="425"/>
      <c r="AO30" s="425"/>
      <c r="AP30" s="425"/>
      <c r="AQ30" s="425"/>
      <c r="AR30" s="425"/>
      <c r="AS30" s="425"/>
      <c r="AT30" s="425"/>
      <c r="AU30" s="425"/>
      <c r="AV30" s="425"/>
      <c r="AW30" s="425"/>
      <c r="AX30" s="425"/>
      <c r="AY30" s="425"/>
      <c r="AZ30" s="425"/>
      <c r="BA30" s="425"/>
      <c r="BB30" s="425"/>
      <c r="BC30" s="425"/>
      <c r="BD30" s="425"/>
      <c r="BE30" s="425"/>
      <c r="BF30" s="425"/>
      <c r="BG30" s="425"/>
      <c r="BH30" s="425"/>
      <c r="BI30" s="425"/>
      <c r="BJ30" s="425"/>
      <c r="BK30" s="425"/>
      <c r="BL30" s="425"/>
      <c r="BM30" s="421"/>
      <c r="BN30" s="620">
        <f t="shared" si="10"/>
        <v>0</v>
      </c>
      <c r="BO30" s="557">
        <f t="shared" si="11"/>
        <v>0</v>
      </c>
      <c r="BP30" s="557">
        <f t="shared" si="12"/>
        <v>0</v>
      </c>
      <c r="BQ30" s="557">
        <f t="shared" si="13"/>
        <v>0</v>
      </c>
      <c r="BR30" s="557">
        <f t="shared" si="14"/>
        <v>0</v>
      </c>
      <c r="BS30" s="557">
        <f t="shared" si="15"/>
        <v>0</v>
      </c>
      <c r="BT30" s="557">
        <f t="shared" si="16"/>
        <v>0</v>
      </c>
      <c r="BU30" s="557">
        <f t="shared" si="17"/>
        <v>0</v>
      </c>
      <c r="BV30" s="557">
        <f t="shared" si="18"/>
        <v>0</v>
      </c>
      <c r="BW30" s="557">
        <f t="shared" si="19"/>
        <v>0</v>
      </c>
      <c r="BX30" s="557">
        <f t="shared" si="20"/>
        <v>0</v>
      </c>
      <c r="BY30" s="557">
        <f t="shared" si="21"/>
        <v>0</v>
      </c>
      <c r="BZ30" s="557">
        <f t="shared" si="22"/>
        <v>0</v>
      </c>
      <c r="CA30" s="557">
        <f t="shared" si="23"/>
        <v>0</v>
      </c>
      <c r="CB30" s="557">
        <f t="shared" si="24"/>
        <v>0</v>
      </c>
      <c r="CC30" s="557">
        <f t="shared" si="25"/>
        <v>0</v>
      </c>
      <c r="CD30" s="557">
        <f t="shared" si="26"/>
        <v>0</v>
      </c>
      <c r="CE30" s="557">
        <f t="shared" si="27"/>
        <v>0</v>
      </c>
      <c r="CF30" s="557">
        <f t="shared" si="28"/>
        <v>0</v>
      </c>
      <c r="CG30" s="557">
        <f t="shared" si="29"/>
        <v>0</v>
      </c>
      <c r="CH30" s="557">
        <f t="shared" si="30"/>
        <v>0</v>
      </c>
      <c r="CI30" s="557">
        <f t="shared" si="31"/>
        <v>0</v>
      </c>
      <c r="CJ30" s="557">
        <f t="shared" si="32"/>
        <v>0</v>
      </c>
      <c r="CK30" s="557">
        <f t="shared" si="33"/>
        <v>0</v>
      </c>
      <c r="CL30" s="557">
        <f t="shared" si="34"/>
        <v>0</v>
      </c>
      <c r="CM30" s="557">
        <f t="shared" si="35"/>
        <v>0</v>
      </c>
      <c r="CN30" s="557">
        <f t="shared" si="36"/>
        <v>0</v>
      </c>
      <c r="CO30" s="557">
        <f t="shared" si="37"/>
        <v>0</v>
      </c>
      <c r="CP30" s="557">
        <f t="shared" si="38"/>
        <v>0</v>
      </c>
      <c r="CQ30" s="557">
        <f t="shared" si="39"/>
        <v>0</v>
      </c>
      <c r="CR30" s="557">
        <f t="shared" si="40"/>
        <v>0</v>
      </c>
      <c r="CS30" s="557">
        <f t="shared" si="41"/>
        <v>0</v>
      </c>
      <c r="CT30" s="557">
        <f t="shared" si="42"/>
        <v>0</v>
      </c>
      <c r="CU30" s="557">
        <f t="shared" si="43"/>
        <v>0</v>
      </c>
      <c r="CV30" s="557">
        <f t="shared" si="44"/>
        <v>0</v>
      </c>
      <c r="CW30" s="557">
        <f t="shared" si="45"/>
        <v>0</v>
      </c>
      <c r="CX30" s="557">
        <f t="shared" si="46"/>
        <v>0</v>
      </c>
      <c r="CY30" s="557">
        <f t="shared" si="47"/>
        <v>0</v>
      </c>
      <c r="CZ30" s="557">
        <f t="shared" si="48"/>
        <v>0</v>
      </c>
      <c r="DA30" s="557">
        <f t="shared" si="49"/>
        <v>0</v>
      </c>
      <c r="DB30" s="557">
        <f t="shared" si="50"/>
        <v>0</v>
      </c>
      <c r="DC30" s="557">
        <f t="shared" si="51"/>
        <v>0</v>
      </c>
      <c r="DD30" s="557">
        <f t="shared" si="52"/>
        <v>0</v>
      </c>
      <c r="DE30" s="557">
        <f t="shared" si="53"/>
        <v>0</v>
      </c>
      <c r="DF30" s="557">
        <f t="shared" si="54"/>
        <v>0</v>
      </c>
      <c r="DG30" s="557">
        <f t="shared" si="55"/>
        <v>0</v>
      </c>
      <c r="DH30" s="557">
        <f t="shared" si="56"/>
        <v>0</v>
      </c>
      <c r="DI30" s="558">
        <f t="shared" si="57"/>
        <v>0</v>
      </c>
    </row>
    <row r="31" spans="1:113">
      <c r="B31" s="315" t="s">
        <v>502</v>
      </c>
      <c r="C31" s="316">
        <f>25.4*2.1815</f>
        <v>55.4101</v>
      </c>
      <c r="D31" s="317">
        <f>25.4*2.1827</f>
        <v>55.440579999999997</v>
      </c>
      <c r="E31" s="317">
        <f>25.4*2.1823</f>
        <v>55.430419999999998</v>
      </c>
      <c r="F31" s="317">
        <f>25.4*2.1799</f>
        <v>55.369459999999997</v>
      </c>
      <c r="G31" s="317">
        <f>25.4*2.1823</f>
        <v>55.430419999999998</v>
      </c>
      <c r="H31" s="317">
        <f>25.4*2.1831</f>
        <v>55.450739999999996</v>
      </c>
      <c r="I31" s="317">
        <f>25.4*2.1827</f>
        <v>55.440579999999997</v>
      </c>
      <c r="J31" s="318">
        <f>25.4*2.1835</f>
        <v>55.460899999999995</v>
      </c>
      <c r="K31" s="318">
        <f>25.4*2.1823</f>
        <v>55.430419999999998</v>
      </c>
      <c r="L31" s="318">
        <f>25.4*2.1799</f>
        <v>55.369459999999997</v>
      </c>
      <c r="M31" s="319">
        <v>55.46</v>
      </c>
      <c r="N31" s="317">
        <v>55.44</v>
      </c>
      <c r="O31" s="317">
        <v>55.45</v>
      </c>
      <c r="P31" s="317">
        <v>55.42</v>
      </c>
      <c r="Q31" s="414">
        <v>55.36</v>
      </c>
      <c r="R31" s="426"/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6"/>
      <c r="AD31" s="426"/>
      <c r="AE31" s="426"/>
      <c r="AF31" s="426"/>
      <c r="AG31" s="426"/>
      <c r="AH31" s="426"/>
      <c r="AI31" s="426"/>
      <c r="AJ31" s="426"/>
      <c r="AK31" s="426"/>
      <c r="AL31" s="426"/>
      <c r="AM31" s="426"/>
      <c r="AN31" s="426"/>
      <c r="AO31" s="426"/>
      <c r="AP31" s="426"/>
      <c r="AQ31" s="426"/>
      <c r="AR31" s="426"/>
      <c r="AS31" s="426"/>
      <c r="AT31" s="426"/>
      <c r="AU31" s="426"/>
      <c r="AV31" s="426"/>
      <c r="AW31" s="426"/>
      <c r="AX31" s="426"/>
      <c r="AY31" s="426"/>
      <c r="AZ31" s="426"/>
      <c r="BA31" s="426"/>
      <c r="BB31" s="426"/>
      <c r="BC31" s="426"/>
      <c r="BD31" s="426"/>
      <c r="BE31" s="426"/>
      <c r="BF31" s="426"/>
      <c r="BG31" s="426"/>
      <c r="BH31" s="426"/>
      <c r="BI31" s="426"/>
      <c r="BJ31" s="426"/>
      <c r="BK31" s="426"/>
      <c r="BL31" s="426"/>
      <c r="BM31" s="427"/>
      <c r="BN31" s="620">
        <f t="shared" ref="BN31:DI31" si="58">R31*25.4</f>
        <v>0</v>
      </c>
      <c r="BO31" s="557">
        <f t="shared" si="58"/>
        <v>0</v>
      </c>
      <c r="BP31" s="557">
        <f t="shared" si="58"/>
        <v>0</v>
      </c>
      <c r="BQ31" s="557">
        <f t="shared" si="58"/>
        <v>0</v>
      </c>
      <c r="BR31" s="557">
        <f t="shared" si="58"/>
        <v>0</v>
      </c>
      <c r="BS31" s="557">
        <f t="shared" si="58"/>
        <v>0</v>
      </c>
      <c r="BT31" s="557">
        <f t="shared" si="58"/>
        <v>0</v>
      </c>
      <c r="BU31" s="557">
        <f t="shared" si="58"/>
        <v>0</v>
      </c>
      <c r="BV31" s="557">
        <f t="shared" si="58"/>
        <v>0</v>
      </c>
      <c r="BW31" s="557">
        <f t="shared" si="58"/>
        <v>0</v>
      </c>
      <c r="BX31" s="557">
        <f t="shared" si="58"/>
        <v>0</v>
      </c>
      <c r="BY31" s="557">
        <f t="shared" si="58"/>
        <v>0</v>
      </c>
      <c r="BZ31" s="557">
        <f t="shared" si="58"/>
        <v>0</v>
      </c>
      <c r="CA31" s="557">
        <f t="shared" si="58"/>
        <v>0</v>
      </c>
      <c r="CB31" s="557">
        <f t="shared" si="58"/>
        <v>0</v>
      </c>
      <c r="CC31" s="557">
        <f t="shared" si="58"/>
        <v>0</v>
      </c>
      <c r="CD31" s="557">
        <f t="shared" si="58"/>
        <v>0</v>
      </c>
      <c r="CE31" s="557">
        <f t="shared" si="58"/>
        <v>0</v>
      </c>
      <c r="CF31" s="557">
        <f t="shared" si="58"/>
        <v>0</v>
      </c>
      <c r="CG31" s="557">
        <f t="shared" si="58"/>
        <v>0</v>
      </c>
      <c r="CH31" s="557">
        <f t="shared" si="58"/>
        <v>0</v>
      </c>
      <c r="CI31" s="557">
        <f t="shared" si="58"/>
        <v>0</v>
      </c>
      <c r="CJ31" s="557">
        <f t="shared" si="58"/>
        <v>0</v>
      </c>
      <c r="CK31" s="557">
        <f t="shared" si="58"/>
        <v>0</v>
      </c>
      <c r="CL31" s="557">
        <f t="shared" si="58"/>
        <v>0</v>
      </c>
      <c r="CM31" s="557">
        <f t="shared" si="58"/>
        <v>0</v>
      </c>
      <c r="CN31" s="557">
        <f t="shared" si="58"/>
        <v>0</v>
      </c>
      <c r="CO31" s="557">
        <f t="shared" si="58"/>
        <v>0</v>
      </c>
      <c r="CP31" s="557">
        <f t="shared" si="58"/>
        <v>0</v>
      </c>
      <c r="CQ31" s="557">
        <f t="shared" si="58"/>
        <v>0</v>
      </c>
      <c r="CR31" s="557">
        <f t="shared" si="58"/>
        <v>0</v>
      </c>
      <c r="CS31" s="557">
        <f t="shared" si="58"/>
        <v>0</v>
      </c>
      <c r="CT31" s="557">
        <f t="shared" si="58"/>
        <v>0</v>
      </c>
      <c r="CU31" s="557">
        <f t="shared" si="58"/>
        <v>0</v>
      </c>
      <c r="CV31" s="557">
        <f t="shared" si="58"/>
        <v>0</v>
      </c>
      <c r="CW31" s="557">
        <f t="shared" si="58"/>
        <v>0</v>
      </c>
      <c r="CX31" s="557">
        <f t="shared" si="58"/>
        <v>0</v>
      </c>
      <c r="CY31" s="557">
        <f t="shared" si="58"/>
        <v>0</v>
      </c>
      <c r="CZ31" s="557">
        <f t="shared" si="58"/>
        <v>0</v>
      </c>
      <c r="DA31" s="557">
        <f t="shared" si="58"/>
        <v>0</v>
      </c>
      <c r="DB31" s="557">
        <f t="shared" si="58"/>
        <v>0</v>
      </c>
      <c r="DC31" s="557">
        <f t="shared" si="58"/>
        <v>0</v>
      </c>
      <c r="DD31" s="557">
        <f t="shared" si="58"/>
        <v>0</v>
      </c>
      <c r="DE31" s="557">
        <f t="shared" si="58"/>
        <v>0</v>
      </c>
      <c r="DF31" s="557">
        <f t="shared" si="58"/>
        <v>0</v>
      </c>
      <c r="DG31" s="557">
        <f t="shared" si="58"/>
        <v>0</v>
      </c>
      <c r="DH31" s="557">
        <f t="shared" si="58"/>
        <v>0</v>
      </c>
      <c r="DI31" s="558">
        <f t="shared" si="58"/>
        <v>0</v>
      </c>
    </row>
    <row r="32" spans="1:113" ht="13" thickBot="1">
      <c r="A32" s="1277" t="s">
        <v>624</v>
      </c>
      <c r="B32" s="1278"/>
      <c r="C32" s="324">
        <v>11.3</v>
      </c>
      <c r="D32" s="325">
        <v>11.3</v>
      </c>
      <c r="E32" s="325">
        <v>11.2</v>
      </c>
      <c r="F32" s="325">
        <v>11.3</v>
      </c>
      <c r="G32" s="325">
        <v>11</v>
      </c>
      <c r="H32" s="325">
        <v>11.3</v>
      </c>
      <c r="I32" s="325">
        <v>11.3</v>
      </c>
      <c r="J32" s="326">
        <v>11.2</v>
      </c>
      <c r="K32" s="326">
        <v>11.2</v>
      </c>
      <c r="L32" s="326">
        <v>11.2</v>
      </c>
      <c r="M32" s="327"/>
      <c r="N32" s="501"/>
      <c r="O32" s="501"/>
      <c r="P32" s="501"/>
      <c r="Q32" s="501"/>
      <c r="R32" s="568"/>
      <c r="S32" s="568"/>
      <c r="T32" s="568"/>
      <c r="U32" s="568"/>
      <c r="V32" s="568"/>
      <c r="W32" s="568"/>
      <c r="X32" s="568"/>
      <c r="Y32" s="568"/>
      <c r="Z32" s="568"/>
      <c r="AA32" s="568"/>
      <c r="AB32" s="568"/>
      <c r="AC32" s="568"/>
      <c r="AD32" s="568"/>
      <c r="AE32" s="568"/>
      <c r="AF32" s="568"/>
      <c r="AG32" s="568"/>
      <c r="AH32" s="568"/>
      <c r="AI32" s="568"/>
      <c r="AJ32" s="568"/>
      <c r="AK32" s="568"/>
      <c r="AL32" s="568"/>
      <c r="AM32" s="568"/>
      <c r="AN32" s="568"/>
      <c r="AO32" s="568"/>
      <c r="AP32" s="568"/>
      <c r="AQ32" s="568"/>
      <c r="AR32" s="568"/>
      <c r="AS32" s="568"/>
      <c r="AT32" s="568"/>
      <c r="AU32" s="568"/>
      <c r="AV32" s="568"/>
      <c r="AW32" s="568"/>
      <c r="AX32" s="568"/>
      <c r="AY32" s="568"/>
      <c r="AZ32" s="568"/>
      <c r="BA32" s="568"/>
      <c r="BB32" s="568"/>
      <c r="BC32" s="568"/>
      <c r="BD32" s="568"/>
      <c r="BE32" s="568"/>
      <c r="BF32" s="568"/>
      <c r="BG32" s="568"/>
      <c r="BH32" s="568"/>
      <c r="BI32" s="568"/>
      <c r="BJ32" s="568"/>
      <c r="BK32" s="568"/>
      <c r="BL32" s="568"/>
      <c r="BM32" s="569"/>
      <c r="BN32" s="621">
        <f t="shared" ref="BN32:DI32" si="59">R31*25.4</f>
        <v>0</v>
      </c>
      <c r="BO32" s="573">
        <f t="shared" si="59"/>
        <v>0</v>
      </c>
      <c r="BP32" s="573">
        <f t="shared" si="59"/>
        <v>0</v>
      </c>
      <c r="BQ32" s="573">
        <f t="shared" si="59"/>
        <v>0</v>
      </c>
      <c r="BR32" s="573">
        <f t="shared" si="59"/>
        <v>0</v>
      </c>
      <c r="BS32" s="573">
        <f t="shared" si="59"/>
        <v>0</v>
      </c>
      <c r="BT32" s="573">
        <f t="shared" si="59"/>
        <v>0</v>
      </c>
      <c r="BU32" s="573">
        <f t="shared" si="59"/>
        <v>0</v>
      </c>
      <c r="BV32" s="573">
        <f t="shared" si="59"/>
        <v>0</v>
      </c>
      <c r="BW32" s="573">
        <f t="shared" si="59"/>
        <v>0</v>
      </c>
      <c r="BX32" s="573">
        <f t="shared" si="59"/>
        <v>0</v>
      </c>
      <c r="BY32" s="573">
        <f t="shared" si="59"/>
        <v>0</v>
      </c>
      <c r="BZ32" s="573">
        <f t="shared" si="59"/>
        <v>0</v>
      </c>
      <c r="CA32" s="573">
        <f t="shared" si="59"/>
        <v>0</v>
      </c>
      <c r="CB32" s="573">
        <f t="shared" si="59"/>
        <v>0</v>
      </c>
      <c r="CC32" s="573">
        <f t="shared" si="59"/>
        <v>0</v>
      </c>
      <c r="CD32" s="573">
        <f t="shared" si="59"/>
        <v>0</v>
      </c>
      <c r="CE32" s="573">
        <f t="shared" si="59"/>
        <v>0</v>
      </c>
      <c r="CF32" s="573">
        <f t="shared" si="59"/>
        <v>0</v>
      </c>
      <c r="CG32" s="573">
        <f t="shared" si="59"/>
        <v>0</v>
      </c>
      <c r="CH32" s="573">
        <f t="shared" si="59"/>
        <v>0</v>
      </c>
      <c r="CI32" s="573">
        <f t="shared" si="59"/>
        <v>0</v>
      </c>
      <c r="CJ32" s="573">
        <f t="shared" si="59"/>
        <v>0</v>
      </c>
      <c r="CK32" s="573">
        <f t="shared" si="59"/>
        <v>0</v>
      </c>
      <c r="CL32" s="573">
        <f t="shared" si="59"/>
        <v>0</v>
      </c>
      <c r="CM32" s="573">
        <f t="shared" si="59"/>
        <v>0</v>
      </c>
      <c r="CN32" s="573">
        <f t="shared" si="59"/>
        <v>0</v>
      </c>
      <c r="CO32" s="573">
        <f t="shared" si="59"/>
        <v>0</v>
      </c>
      <c r="CP32" s="573">
        <f t="shared" si="59"/>
        <v>0</v>
      </c>
      <c r="CQ32" s="573">
        <f t="shared" si="59"/>
        <v>0</v>
      </c>
      <c r="CR32" s="573">
        <f t="shared" si="59"/>
        <v>0</v>
      </c>
      <c r="CS32" s="573">
        <f t="shared" si="59"/>
        <v>0</v>
      </c>
      <c r="CT32" s="573">
        <f t="shared" si="59"/>
        <v>0</v>
      </c>
      <c r="CU32" s="573">
        <f t="shared" si="59"/>
        <v>0</v>
      </c>
      <c r="CV32" s="573">
        <f t="shared" si="59"/>
        <v>0</v>
      </c>
      <c r="CW32" s="573">
        <f t="shared" si="59"/>
        <v>0</v>
      </c>
      <c r="CX32" s="573">
        <f t="shared" si="59"/>
        <v>0</v>
      </c>
      <c r="CY32" s="573">
        <f t="shared" si="59"/>
        <v>0</v>
      </c>
      <c r="CZ32" s="573">
        <f t="shared" si="59"/>
        <v>0</v>
      </c>
      <c r="DA32" s="573">
        <f t="shared" si="59"/>
        <v>0</v>
      </c>
      <c r="DB32" s="573">
        <f t="shared" si="59"/>
        <v>0</v>
      </c>
      <c r="DC32" s="573">
        <f t="shared" si="59"/>
        <v>0</v>
      </c>
      <c r="DD32" s="573">
        <f t="shared" si="59"/>
        <v>0</v>
      </c>
      <c r="DE32" s="573">
        <f t="shared" si="59"/>
        <v>0</v>
      </c>
      <c r="DF32" s="573">
        <f t="shared" si="59"/>
        <v>0</v>
      </c>
      <c r="DG32" s="573">
        <f t="shared" si="59"/>
        <v>0</v>
      </c>
      <c r="DH32" s="573">
        <f t="shared" si="59"/>
        <v>0</v>
      </c>
      <c r="DI32" s="588">
        <f t="shared" si="59"/>
        <v>0</v>
      </c>
    </row>
    <row r="33" spans="1:113" ht="13" thickBot="1">
      <c r="A33" s="1279"/>
      <c r="B33" s="1280"/>
      <c r="C33" s="25"/>
      <c r="D33" s="26"/>
      <c r="E33" s="328"/>
      <c r="F33" s="26"/>
      <c r="G33" s="26"/>
      <c r="H33" s="26"/>
      <c r="I33" s="26"/>
      <c r="J33" s="180"/>
      <c r="K33" s="180"/>
      <c r="L33" s="180"/>
      <c r="M33" s="329"/>
      <c r="N33" s="330"/>
      <c r="O33" s="330"/>
      <c r="P33" s="330"/>
      <c r="Q33" s="408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29"/>
      <c r="AM33" s="429"/>
      <c r="AN33" s="429"/>
      <c r="AO33" s="429"/>
      <c r="AP33" s="429"/>
      <c r="AQ33" s="429"/>
      <c r="AR33" s="429"/>
      <c r="AS33" s="429"/>
      <c r="AT33" s="429"/>
      <c r="AU33" s="429"/>
      <c r="AV33" s="429"/>
      <c r="AW33" s="429"/>
      <c r="AX33" s="429"/>
      <c r="AY33" s="429"/>
      <c r="AZ33" s="429"/>
      <c r="BA33" s="429"/>
      <c r="BB33" s="429"/>
      <c r="BC33" s="429"/>
      <c r="BD33" s="429"/>
      <c r="BE33" s="429"/>
      <c r="BF33" s="429"/>
      <c r="BG33" s="429"/>
      <c r="BH33" s="429"/>
      <c r="BI33" s="429"/>
      <c r="BJ33" s="429"/>
      <c r="BK33" s="429"/>
      <c r="BL33" s="429"/>
      <c r="BM33" s="430"/>
      <c r="BN33" s="574"/>
      <c r="BO33" s="574"/>
      <c r="BP33" s="574"/>
      <c r="BQ33" s="574"/>
      <c r="BR33" s="574"/>
      <c r="BS33" s="574"/>
      <c r="BT33" s="574"/>
      <c r="BU33" s="574"/>
      <c r="BV33" s="574"/>
      <c r="BW33" s="574"/>
      <c r="BX33" s="574"/>
      <c r="BY33" s="574"/>
      <c r="BZ33" s="574"/>
      <c r="CA33" s="574"/>
      <c r="CB33" s="574"/>
      <c r="CC33" s="574"/>
      <c r="CD33" s="574"/>
      <c r="CE33" s="574"/>
      <c r="CF33" s="574"/>
      <c r="CG33" s="574"/>
      <c r="CH33" s="574"/>
      <c r="CI33" s="574"/>
      <c r="CJ33" s="574"/>
      <c r="CK33" s="574"/>
      <c r="CL33" s="574"/>
      <c r="CM33" s="574"/>
      <c r="CN33" s="574"/>
      <c r="CO33" s="574"/>
      <c r="CP33" s="574"/>
      <c r="CQ33" s="574"/>
      <c r="CR33" s="574"/>
      <c r="CS33" s="574"/>
      <c r="CT33" s="574"/>
      <c r="CU33" s="574"/>
      <c r="CV33" s="574"/>
      <c r="CW33" s="574"/>
      <c r="CX33" s="574"/>
      <c r="CY33" s="574"/>
      <c r="CZ33" s="574"/>
      <c r="DA33" s="574"/>
      <c r="DB33" s="574"/>
      <c r="DC33" s="574"/>
      <c r="DD33" s="574"/>
      <c r="DE33" s="574"/>
      <c r="DF33" s="574"/>
      <c r="DG33" s="574"/>
      <c r="DH33" s="574"/>
      <c r="DI33" s="589"/>
    </row>
    <row r="34" spans="1:113">
      <c r="A34" s="1281" t="s">
        <v>623</v>
      </c>
      <c r="B34" s="1282"/>
      <c r="C34" s="47">
        <f t="shared" ref="C34:BN34" si="60">ABS(C28-AVERAGE(C29,C31))</f>
        <v>46.742349999999995</v>
      </c>
      <c r="D34" s="47">
        <f t="shared" si="60"/>
        <v>47.214790000000001</v>
      </c>
      <c r="E34" s="47">
        <f t="shared" si="60"/>
        <v>47.412909999999997</v>
      </c>
      <c r="F34" s="47">
        <f t="shared" si="60"/>
        <v>46.156880000000001</v>
      </c>
      <c r="G34" s="47">
        <f t="shared" si="60"/>
        <v>49.06391</v>
      </c>
      <c r="H34" s="47">
        <f t="shared" si="60"/>
        <v>47.226219999999998</v>
      </c>
      <c r="I34" s="47">
        <f t="shared" si="60"/>
        <v>46.567089999999993</v>
      </c>
      <c r="J34" s="47">
        <f t="shared" si="60"/>
        <v>48.253649999999993</v>
      </c>
      <c r="K34" s="47">
        <f t="shared" si="60"/>
        <v>47.876459999999994</v>
      </c>
      <c r="L34" s="47">
        <f t="shared" si="60"/>
        <v>47.845979999999997</v>
      </c>
      <c r="M34" s="47">
        <f t="shared" si="60"/>
        <v>46.975000000000001</v>
      </c>
      <c r="N34" s="47">
        <f t="shared" si="60"/>
        <v>49.494999999999997</v>
      </c>
      <c r="O34" s="47">
        <f t="shared" si="60"/>
        <v>47.215000000000003</v>
      </c>
      <c r="P34" s="47">
        <f t="shared" si="60"/>
        <v>47.265000000000001</v>
      </c>
      <c r="Q34" s="47">
        <f t="shared" si="60"/>
        <v>48.26</v>
      </c>
      <c r="R34" s="47" t="e">
        <f t="shared" si="60"/>
        <v>#DIV/0!</v>
      </c>
      <c r="S34" s="47" t="e">
        <f t="shared" si="60"/>
        <v>#DIV/0!</v>
      </c>
      <c r="T34" s="47" t="e">
        <f t="shared" si="60"/>
        <v>#DIV/0!</v>
      </c>
      <c r="U34" s="47" t="e">
        <f t="shared" si="60"/>
        <v>#DIV/0!</v>
      </c>
      <c r="V34" s="47" t="e">
        <f t="shared" si="60"/>
        <v>#DIV/0!</v>
      </c>
      <c r="W34" s="47" t="e">
        <f t="shared" si="60"/>
        <v>#DIV/0!</v>
      </c>
      <c r="X34" s="47" t="e">
        <f t="shared" si="60"/>
        <v>#DIV/0!</v>
      </c>
      <c r="Y34" s="47" t="e">
        <f t="shared" si="60"/>
        <v>#DIV/0!</v>
      </c>
      <c r="Z34" s="47" t="e">
        <f t="shared" si="60"/>
        <v>#DIV/0!</v>
      </c>
      <c r="AA34" s="47" t="e">
        <f t="shared" si="60"/>
        <v>#DIV/0!</v>
      </c>
      <c r="AB34" s="47" t="e">
        <f t="shared" si="60"/>
        <v>#DIV/0!</v>
      </c>
      <c r="AC34" s="47" t="e">
        <f t="shared" si="60"/>
        <v>#DIV/0!</v>
      </c>
      <c r="AD34" s="47" t="e">
        <f t="shared" si="60"/>
        <v>#DIV/0!</v>
      </c>
      <c r="AE34" s="47" t="e">
        <f t="shared" si="60"/>
        <v>#DIV/0!</v>
      </c>
      <c r="AF34" s="47" t="e">
        <f t="shared" si="60"/>
        <v>#DIV/0!</v>
      </c>
      <c r="AG34" s="47" t="e">
        <f t="shared" si="60"/>
        <v>#DIV/0!</v>
      </c>
      <c r="AH34" s="47" t="e">
        <f t="shared" si="60"/>
        <v>#DIV/0!</v>
      </c>
      <c r="AI34" s="47" t="e">
        <f t="shared" si="60"/>
        <v>#DIV/0!</v>
      </c>
      <c r="AJ34" s="47" t="e">
        <f t="shared" si="60"/>
        <v>#DIV/0!</v>
      </c>
      <c r="AK34" s="47" t="e">
        <f t="shared" si="60"/>
        <v>#DIV/0!</v>
      </c>
      <c r="AL34" s="47" t="e">
        <f t="shared" si="60"/>
        <v>#DIV/0!</v>
      </c>
      <c r="AM34" s="47" t="e">
        <f t="shared" si="60"/>
        <v>#DIV/0!</v>
      </c>
      <c r="AN34" s="47" t="e">
        <f t="shared" si="60"/>
        <v>#DIV/0!</v>
      </c>
      <c r="AO34" s="47" t="e">
        <f t="shared" si="60"/>
        <v>#DIV/0!</v>
      </c>
      <c r="AP34" s="47" t="e">
        <f t="shared" si="60"/>
        <v>#DIV/0!</v>
      </c>
      <c r="AQ34" s="47" t="e">
        <f t="shared" si="60"/>
        <v>#DIV/0!</v>
      </c>
      <c r="AR34" s="47" t="e">
        <f t="shared" si="60"/>
        <v>#DIV/0!</v>
      </c>
      <c r="AS34" s="47" t="e">
        <f t="shared" si="60"/>
        <v>#DIV/0!</v>
      </c>
      <c r="AT34" s="47" t="e">
        <f t="shared" si="60"/>
        <v>#DIV/0!</v>
      </c>
      <c r="AU34" s="47" t="e">
        <f t="shared" si="60"/>
        <v>#DIV/0!</v>
      </c>
      <c r="AV34" s="47" t="e">
        <f t="shared" si="60"/>
        <v>#DIV/0!</v>
      </c>
      <c r="AW34" s="47" t="e">
        <f t="shared" si="60"/>
        <v>#DIV/0!</v>
      </c>
      <c r="AX34" s="47" t="e">
        <f t="shared" si="60"/>
        <v>#DIV/0!</v>
      </c>
      <c r="AY34" s="47" t="e">
        <f t="shared" si="60"/>
        <v>#DIV/0!</v>
      </c>
      <c r="AZ34" s="47" t="e">
        <f t="shared" si="60"/>
        <v>#DIV/0!</v>
      </c>
      <c r="BA34" s="47" t="e">
        <f t="shared" si="60"/>
        <v>#DIV/0!</v>
      </c>
      <c r="BB34" s="47" t="e">
        <f t="shared" si="60"/>
        <v>#DIV/0!</v>
      </c>
      <c r="BC34" s="47" t="e">
        <f t="shared" si="60"/>
        <v>#DIV/0!</v>
      </c>
      <c r="BD34" s="47" t="e">
        <f t="shared" si="60"/>
        <v>#DIV/0!</v>
      </c>
      <c r="BE34" s="47" t="e">
        <f t="shared" si="60"/>
        <v>#DIV/0!</v>
      </c>
      <c r="BF34" s="47" t="e">
        <f t="shared" si="60"/>
        <v>#DIV/0!</v>
      </c>
      <c r="BG34" s="47" t="e">
        <f t="shared" si="60"/>
        <v>#DIV/0!</v>
      </c>
      <c r="BH34" s="47" t="e">
        <f t="shared" si="60"/>
        <v>#DIV/0!</v>
      </c>
      <c r="BI34" s="47" t="e">
        <f t="shared" si="60"/>
        <v>#DIV/0!</v>
      </c>
      <c r="BJ34" s="47" t="e">
        <f t="shared" si="60"/>
        <v>#DIV/0!</v>
      </c>
      <c r="BK34" s="47" t="e">
        <f t="shared" si="60"/>
        <v>#DIV/0!</v>
      </c>
      <c r="BL34" s="47" t="e">
        <f t="shared" si="60"/>
        <v>#DIV/0!</v>
      </c>
      <c r="BM34" s="47" t="e">
        <f t="shared" si="60"/>
        <v>#DIV/0!</v>
      </c>
      <c r="BN34" s="47">
        <f t="shared" si="60"/>
        <v>0</v>
      </c>
      <c r="BO34" s="47">
        <f t="shared" ref="BO34:DI34" si="61">ABS(BO28-AVERAGE(BO29,BO31))</f>
        <v>0</v>
      </c>
      <c r="BP34" s="47">
        <f t="shared" si="61"/>
        <v>0</v>
      </c>
      <c r="BQ34" s="47">
        <f t="shared" si="61"/>
        <v>0</v>
      </c>
      <c r="BR34" s="47">
        <f t="shared" si="61"/>
        <v>0</v>
      </c>
      <c r="BS34" s="47">
        <f t="shared" si="61"/>
        <v>0</v>
      </c>
      <c r="BT34" s="47">
        <f t="shared" si="61"/>
        <v>0</v>
      </c>
      <c r="BU34" s="47">
        <f t="shared" si="61"/>
        <v>0</v>
      </c>
      <c r="BV34" s="47">
        <f t="shared" si="61"/>
        <v>0</v>
      </c>
      <c r="BW34" s="47">
        <f t="shared" si="61"/>
        <v>0</v>
      </c>
      <c r="BX34" s="47">
        <f t="shared" si="61"/>
        <v>0</v>
      </c>
      <c r="BY34" s="47">
        <f t="shared" si="61"/>
        <v>0</v>
      </c>
      <c r="BZ34" s="47">
        <f t="shared" si="61"/>
        <v>0</v>
      </c>
      <c r="CA34" s="47">
        <f t="shared" si="61"/>
        <v>0</v>
      </c>
      <c r="CB34" s="47">
        <f t="shared" si="61"/>
        <v>0</v>
      </c>
      <c r="CC34" s="47">
        <f t="shared" si="61"/>
        <v>0</v>
      </c>
      <c r="CD34" s="47">
        <f t="shared" si="61"/>
        <v>0</v>
      </c>
      <c r="CE34" s="47">
        <f t="shared" si="61"/>
        <v>0</v>
      </c>
      <c r="CF34" s="47">
        <f t="shared" si="61"/>
        <v>0</v>
      </c>
      <c r="CG34" s="47">
        <f t="shared" si="61"/>
        <v>0</v>
      </c>
      <c r="CH34" s="47">
        <f t="shared" si="61"/>
        <v>0</v>
      </c>
      <c r="CI34" s="47">
        <f t="shared" si="61"/>
        <v>0</v>
      </c>
      <c r="CJ34" s="47">
        <f t="shared" si="61"/>
        <v>0</v>
      </c>
      <c r="CK34" s="47">
        <f t="shared" si="61"/>
        <v>0</v>
      </c>
      <c r="CL34" s="47">
        <f t="shared" si="61"/>
        <v>0</v>
      </c>
      <c r="CM34" s="47">
        <f t="shared" si="61"/>
        <v>0</v>
      </c>
      <c r="CN34" s="47">
        <f t="shared" si="61"/>
        <v>0</v>
      </c>
      <c r="CO34" s="47">
        <f t="shared" si="61"/>
        <v>0</v>
      </c>
      <c r="CP34" s="47">
        <f t="shared" si="61"/>
        <v>0</v>
      </c>
      <c r="CQ34" s="47">
        <f t="shared" si="61"/>
        <v>0</v>
      </c>
      <c r="CR34" s="47">
        <f t="shared" si="61"/>
        <v>0</v>
      </c>
      <c r="CS34" s="47">
        <f t="shared" si="61"/>
        <v>0</v>
      </c>
      <c r="CT34" s="47">
        <f t="shared" si="61"/>
        <v>0</v>
      </c>
      <c r="CU34" s="47">
        <f t="shared" si="61"/>
        <v>0</v>
      </c>
      <c r="CV34" s="47">
        <f t="shared" si="61"/>
        <v>0</v>
      </c>
      <c r="CW34" s="47">
        <f t="shared" si="61"/>
        <v>0</v>
      </c>
      <c r="CX34" s="47">
        <f t="shared" si="61"/>
        <v>0</v>
      </c>
      <c r="CY34" s="47">
        <f t="shared" si="61"/>
        <v>0</v>
      </c>
      <c r="CZ34" s="47">
        <f t="shared" si="61"/>
        <v>0</v>
      </c>
      <c r="DA34" s="47">
        <f t="shared" si="61"/>
        <v>0</v>
      </c>
      <c r="DB34" s="47">
        <f t="shared" si="61"/>
        <v>0</v>
      </c>
      <c r="DC34" s="47">
        <f t="shared" si="61"/>
        <v>0</v>
      </c>
      <c r="DD34" s="47">
        <f t="shared" si="61"/>
        <v>0</v>
      </c>
      <c r="DE34" s="47">
        <f t="shared" si="61"/>
        <v>0</v>
      </c>
      <c r="DF34" s="47">
        <f t="shared" si="61"/>
        <v>0</v>
      </c>
      <c r="DG34" s="47">
        <f t="shared" si="61"/>
        <v>0</v>
      </c>
      <c r="DH34" s="47">
        <f t="shared" si="61"/>
        <v>0</v>
      </c>
      <c r="DI34" s="47">
        <f t="shared" si="61"/>
        <v>0</v>
      </c>
    </row>
    <row r="35" spans="1:113">
      <c r="A35" s="1276" t="s">
        <v>460</v>
      </c>
      <c r="B35" s="1283"/>
      <c r="C35" s="50">
        <f t="shared" ref="C35:BN35" si="62">C28-C30</f>
        <v>6.6923999999999992</v>
      </c>
      <c r="D35" s="50">
        <f t="shared" si="62"/>
        <v>6.1844000000000001</v>
      </c>
      <c r="E35" s="50">
        <f t="shared" si="62"/>
        <v>5.9304000000000006</v>
      </c>
      <c r="F35" s="50">
        <f t="shared" si="62"/>
        <v>6.9718</v>
      </c>
      <c r="G35" s="50">
        <f t="shared" si="62"/>
        <v>4.05</v>
      </c>
      <c r="H35" s="50">
        <f t="shared" si="62"/>
        <v>8.3566000000000003</v>
      </c>
      <c r="I35" s="50">
        <f t="shared" si="62"/>
        <v>6.3495000000000008</v>
      </c>
      <c r="J35" s="50">
        <f t="shared" si="62"/>
        <v>4.7492999999999999</v>
      </c>
      <c r="K35" s="50">
        <f t="shared" si="62"/>
        <v>4.9778999999999982</v>
      </c>
      <c r="L35" s="50">
        <f t="shared" si="62"/>
        <v>5.0540999999999983</v>
      </c>
      <c r="M35" s="50">
        <f t="shared" si="62"/>
        <v>6.2800000000000011</v>
      </c>
      <c r="N35" s="50">
        <f t="shared" si="62"/>
        <v>3.46</v>
      </c>
      <c r="O35" s="50">
        <f t="shared" si="62"/>
        <v>5.78</v>
      </c>
      <c r="P35" s="50">
        <f t="shared" si="62"/>
        <v>5.88</v>
      </c>
      <c r="Q35" s="50">
        <f t="shared" si="62"/>
        <v>4.75</v>
      </c>
      <c r="R35" s="50">
        <f t="shared" si="62"/>
        <v>0</v>
      </c>
      <c r="S35" s="50">
        <f t="shared" si="62"/>
        <v>0</v>
      </c>
      <c r="T35" s="50">
        <f t="shared" si="62"/>
        <v>0</v>
      </c>
      <c r="U35" s="50">
        <f t="shared" si="62"/>
        <v>0</v>
      </c>
      <c r="V35" s="50">
        <f t="shared" si="62"/>
        <v>0</v>
      </c>
      <c r="W35" s="50">
        <f t="shared" si="62"/>
        <v>0</v>
      </c>
      <c r="X35" s="50">
        <f t="shared" si="62"/>
        <v>0</v>
      </c>
      <c r="Y35" s="50">
        <f t="shared" si="62"/>
        <v>0</v>
      </c>
      <c r="Z35" s="50">
        <f t="shared" si="62"/>
        <v>0</v>
      </c>
      <c r="AA35" s="50">
        <f t="shared" si="62"/>
        <v>0</v>
      </c>
      <c r="AB35" s="50">
        <f t="shared" si="62"/>
        <v>0</v>
      </c>
      <c r="AC35" s="50">
        <f t="shared" si="62"/>
        <v>0</v>
      </c>
      <c r="AD35" s="50">
        <f t="shared" si="62"/>
        <v>0</v>
      </c>
      <c r="AE35" s="50">
        <f t="shared" si="62"/>
        <v>0</v>
      </c>
      <c r="AF35" s="50">
        <f t="shared" si="62"/>
        <v>0</v>
      </c>
      <c r="AG35" s="50">
        <f t="shared" si="62"/>
        <v>0</v>
      </c>
      <c r="AH35" s="50">
        <f t="shared" si="62"/>
        <v>0</v>
      </c>
      <c r="AI35" s="50">
        <f t="shared" si="62"/>
        <v>0</v>
      </c>
      <c r="AJ35" s="50">
        <f t="shared" si="62"/>
        <v>0</v>
      </c>
      <c r="AK35" s="50">
        <f t="shared" si="62"/>
        <v>0</v>
      </c>
      <c r="AL35" s="50">
        <f t="shared" si="62"/>
        <v>0</v>
      </c>
      <c r="AM35" s="50">
        <f t="shared" si="62"/>
        <v>0</v>
      </c>
      <c r="AN35" s="50">
        <f t="shared" si="62"/>
        <v>0</v>
      </c>
      <c r="AO35" s="50">
        <f t="shared" si="62"/>
        <v>0</v>
      </c>
      <c r="AP35" s="50">
        <f t="shared" si="62"/>
        <v>0</v>
      </c>
      <c r="AQ35" s="50">
        <f t="shared" si="62"/>
        <v>0</v>
      </c>
      <c r="AR35" s="50">
        <f t="shared" si="62"/>
        <v>0</v>
      </c>
      <c r="AS35" s="50">
        <f t="shared" si="62"/>
        <v>0</v>
      </c>
      <c r="AT35" s="50">
        <f t="shared" si="62"/>
        <v>0</v>
      </c>
      <c r="AU35" s="50">
        <f t="shared" si="62"/>
        <v>0</v>
      </c>
      <c r="AV35" s="50">
        <f t="shared" si="62"/>
        <v>0</v>
      </c>
      <c r="AW35" s="50">
        <f t="shared" si="62"/>
        <v>0</v>
      </c>
      <c r="AX35" s="50">
        <f t="shared" si="62"/>
        <v>0</v>
      </c>
      <c r="AY35" s="50">
        <f t="shared" si="62"/>
        <v>0</v>
      </c>
      <c r="AZ35" s="50">
        <f t="shared" si="62"/>
        <v>0</v>
      </c>
      <c r="BA35" s="50">
        <f t="shared" si="62"/>
        <v>0</v>
      </c>
      <c r="BB35" s="50">
        <f t="shared" si="62"/>
        <v>0</v>
      </c>
      <c r="BC35" s="50">
        <f t="shared" si="62"/>
        <v>0</v>
      </c>
      <c r="BD35" s="50">
        <f t="shared" si="62"/>
        <v>0</v>
      </c>
      <c r="BE35" s="50">
        <f t="shared" si="62"/>
        <v>0</v>
      </c>
      <c r="BF35" s="50">
        <f t="shared" si="62"/>
        <v>0</v>
      </c>
      <c r="BG35" s="50">
        <f t="shared" si="62"/>
        <v>0</v>
      </c>
      <c r="BH35" s="50">
        <f t="shared" si="62"/>
        <v>0</v>
      </c>
      <c r="BI35" s="50">
        <f t="shared" si="62"/>
        <v>0</v>
      </c>
      <c r="BJ35" s="50">
        <f t="shared" si="62"/>
        <v>0</v>
      </c>
      <c r="BK35" s="50">
        <f t="shared" si="62"/>
        <v>0</v>
      </c>
      <c r="BL35" s="50">
        <f t="shared" si="62"/>
        <v>0</v>
      </c>
      <c r="BM35" s="50">
        <f t="shared" si="62"/>
        <v>0</v>
      </c>
      <c r="BN35" s="50">
        <f t="shared" si="62"/>
        <v>0</v>
      </c>
      <c r="BO35" s="50">
        <f t="shared" ref="BO35:DI35" si="63">BO28-BO30</f>
        <v>0</v>
      </c>
      <c r="BP35" s="50">
        <f t="shared" si="63"/>
        <v>0</v>
      </c>
      <c r="BQ35" s="50">
        <f t="shared" si="63"/>
        <v>0</v>
      </c>
      <c r="BR35" s="50">
        <f t="shared" si="63"/>
        <v>0</v>
      </c>
      <c r="BS35" s="50">
        <f t="shared" si="63"/>
        <v>0</v>
      </c>
      <c r="BT35" s="50">
        <f t="shared" si="63"/>
        <v>0</v>
      </c>
      <c r="BU35" s="50">
        <f t="shared" si="63"/>
        <v>0</v>
      </c>
      <c r="BV35" s="50">
        <f t="shared" si="63"/>
        <v>0</v>
      </c>
      <c r="BW35" s="50">
        <f t="shared" si="63"/>
        <v>0</v>
      </c>
      <c r="BX35" s="50">
        <f t="shared" si="63"/>
        <v>0</v>
      </c>
      <c r="BY35" s="50">
        <f t="shared" si="63"/>
        <v>0</v>
      </c>
      <c r="BZ35" s="50">
        <f t="shared" si="63"/>
        <v>0</v>
      </c>
      <c r="CA35" s="50">
        <f t="shared" si="63"/>
        <v>0</v>
      </c>
      <c r="CB35" s="50">
        <f t="shared" si="63"/>
        <v>0</v>
      </c>
      <c r="CC35" s="50">
        <f t="shared" si="63"/>
        <v>0</v>
      </c>
      <c r="CD35" s="50">
        <f t="shared" si="63"/>
        <v>0</v>
      </c>
      <c r="CE35" s="50">
        <f t="shared" si="63"/>
        <v>0</v>
      </c>
      <c r="CF35" s="50">
        <f t="shared" si="63"/>
        <v>0</v>
      </c>
      <c r="CG35" s="50">
        <f t="shared" si="63"/>
        <v>0</v>
      </c>
      <c r="CH35" s="50">
        <f t="shared" si="63"/>
        <v>0</v>
      </c>
      <c r="CI35" s="50">
        <f t="shared" si="63"/>
        <v>0</v>
      </c>
      <c r="CJ35" s="50">
        <f t="shared" si="63"/>
        <v>0</v>
      </c>
      <c r="CK35" s="50">
        <f t="shared" si="63"/>
        <v>0</v>
      </c>
      <c r="CL35" s="50">
        <f t="shared" si="63"/>
        <v>0</v>
      </c>
      <c r="CM35" s="50">
        <f t="shared" si="63"/>
        <v>0</v>
      </c>
      <c r="CN35" s="50">
        <f t="shared" si="63"/>
        <v>0</v>
      </c>
      <c r="CO35" s="50">
        <f t="shared" si="63"/>
        <v>0</v>
      </c>
      <c r="CP35" s="50">
        <f t="shared" si="63"/>
        <v>0</v>
      </c>
      <c r="CQ35" s="50">
        <f t="shared" si="63"/>
        <v>0</v>
      </c>
      <c r="CR35" s="50">
        <f t="shared" si="63"/>
        <v>0</v>
      </c>
      <c r="CS35" s="50">
        <f t="shared" si="63"/>
        <v>0</v>
      </c>
      <c r="CT35" s="50">
        <f t="shared" si="63"/>
        <v>0</v>
      </c>
      <c r="CU35" s="50">
        <f t="shared" si="63"/>
        <v>0</v>
      </c>
      <c r="CV35" s="50">
        <f t="shared" si="63"/>
        <v>0</v>
      </c>
      <c r="CW35" s="50">
        <f t="shared" si="63"/>
        <v>0</v>
      </c>
      <c r="CX35" s="50">
        <f t="shared" si="63"/>
        <v>0</v>
      </c>
      <c r="CY35" s="50">
        <f t="shared" si="63"/>
        <v>0</v>
      </c>
      <c r="CZ35" s="50">
        <f t="shared" si="63"/>
        <v>0</v>
      </c>
      <c r="DA35" s="50">
        <f t="shared" si="63"/>
        <v>0</v>
      </c>
      <c r="DB35" s="50">
        <f t="shared" si="63"/>
        <v>0</v>
      </c>
      <c r="DC35" s="50">
        <f t="shared" si="63"/>
        <v>0</v>
      </c>
      <c r="DD35" s="50">
        <f t="shared" si="63"/>
        <v>0</v>
      </c>
      <c r="DE35" s="50">
        <f t="shared" si="63"/>
        <v>0</v>
      </c>
      <c r="DF35" s="50">
        <f t="shared" si="63"/>
        <v>0</v>
      </c>
      <c r="DG35" s="50">
        <f t="shared" si="63"/>
        <v>0</v>
      </c>
      <c r="DH35" s="50">
        <f t="shared" si="63"/>
        <v>0</v>
      </c>
      <c r="DI35" s="50">
        <f t="shared" si="63"/>
        <v>0</v>
      </c>
    </row>
    <row r="36" spans="1:113">
      <c r="A36" s="1276" t="s">
        <v>461</v>
      </c>
      <c r="B36" s="1283"/>
      <c r="C36" s="50">
        <f t="shared" ref="C36:BN36" si="64">C27-C29</f>
        <v>-0.13969999999999771</v>
      </c>
      <c r="D36" s="50">
        <f t="shared" si="64"/>
        <v>-0.10159999999999769</v>
      </c>
      <c r="E36" s="50">
        <f t="shared" si="64"/>
        <v>-5.0799999999995293E-2</v>
      </c>
      <c r="F36" s="50">
        <f t="shared" si="64"/>
        <v>-5.0799999999988188E-2</v>
      </c>
      <c r="G36" s="50">
        <f t="shared" si="64"/>
        <v>-0.11430000000000717</v>
      </c>
      <c r="H36" s="50">
        <f t="shared" si="64"/>
        <v>-0.48259999999999081</v>
      </c>
      <c r="I36" s="50">
        <f t="shared" si="64"/>
        <v>-8.8899999999995316E-2</v>
      </c>
      <c r="J36" s="50">
        <f t="shared" si="64"/>
        <v>-5.0799999999995293E-2</v>
      </c>
      <c r="K36" s="50">
        <f t="shared" si="64"/>
        <v>-0.12699999999999534</v>
      </c>
      <c r="L36" s="50">
        <f t="shared" si="64"/>
        <v>-0.17779999999999774</v>
      </c>
      <c r="M36" s="50">
        <f t="shared" si="64"/>
        <v>-0.11999999999999744</v>
      </c>
      <c r="N36" s="50">
        <f t="shared" si="64"/>
        <v>-0.17999999999999972</v>
      </c>
      <c r="O36" s="50">
        <f t="shared" si="64"/>
        <v>-0.11999999999999744</v>
      </c>
      <c r="P36" s="50">
        <f t="shared" si="64"/>
        <v>-0.28999999999999915</v>
      </c>
      <c r="Q36" s="50">
        <f t="shared" si="64"/>
        <v>-0.25999999999999801</v>
      </c>
      <c r="R36" s="50">
        <f t="shared" si="64"/>
        <v>0</v>
      </c>
      <c r="S36" s="50">
        <f t="shared" si="64"/>
        <v>0</v>
      </c>
      <c r="T36" s="50">
        <f t="shared" si="64"/>
        <v>0</v>
      </c>
      <c r="U36" s="50">
        <f t="shared" si="64"/>
        <v>0</v>
      </c>
      <c r="V36" s="50">
        <f t="shared" si="64"/>
        <v>0</v>
      </c>
      <c r="W36" s="50">
        <f t="shared" si="64"/>
        <v>0</v>
      </c>
      <c r="X36" s="50">
        <f t="shared" si="64"/>
        <v>0</v>
      </c>
      <c r="Y36" s="50">
        <f t="shared" si="64"/>
        <v>0</v>
      </c>
      <c r="Z36" s="50">
        <f t="shared" si="64"/>
        <v>0</v>
      </c>
      <c r="AA36" s="50">
        <f t="shared" si="64"/>
        <v>0</v>
      </c>
      <c r="AB36" s="50">
        <f t="shared" si="64"/>
        <v>0</v>
      </c>
      <c r="AC36" s="50">
        <f t="shared" si="64"/>
        <v>0</v>
      </c>
      <c r="AD36" s="50">
        <f t="shared" si="64"/>
        <v>0</v>
      </c>
      <c r="AE36" s="50">
        <f t="shared" si="64"/>
        <v>0</v>
      </c>
      <c r="AF36" s="50">
        <f t="shared" si="64"/>
        <v>0</v>
      </c>
      <c r="AG36" s="50">
        <f t="shared" si="64"/>
        <v>0</v>
      </c>
      <c r="AH36" s="50">
        <f t="shared" si="64"/>
        <v>0</v>
      </c>
      <c r="AI36" s="50">
        <f t="shared" si="64"/>
        <v>0</v>
      </c>
      <c r="AJ36" s="50">
        <f t="shared" si="64"/>
        <v>0</v>
      </c>
      <c r="AK36" s="50">
        <f t="shared" si="64"/>
        <v>0</v>
      </c>
      <c r="AL36" s="50">
        <f t="shared" si="64"/>
        <v>0</v>
      </c>
      <c r="AM36" s="50">
        <f t="shared" si="64"/>
        <v>0</v>
      </c>
      <c r="AN36" s="50">
        <f t="shared" si="64"/>
        <v>0</v>
      </c>
      <c r="AO36" s="50">
        <f t="shared" si="64"/>
        <v>0</v>
      </c>
      <c r="AP36" s="50">
        <f t="shared" si="64"/>
        <v>0</v>
      </c>
      <c r="AQ36" s="50">
        <f t="shared" si="64"/>
        <v>0</v>
      </c>
      <c r="AR36" s="50">
        <f t="shared" si="64"/>
        <v>0</v>
      </c>
      <c r="AS36" s="50">
        <f t="shared" si="64"/>
        <v>0</v>
      </c>
      <c r="AT36" s="50">
        <f t="shared" si="64"/>
        <v>0</v>
      </c>
      <c r="AU36" s="50">
        <f t="shared" si="64"/>
        <v>0</v>
      </c>
      <c r="AV36" s="50">
        <f t="shared" si="64"/>
        <v>0</v>
      </c>
      <c r="AW36" s="50">
        <f t="shared" si="64"/>
        <v>0</v>
      </c>
      <c r="AX36" s="50">
        <f t="shared" si="64"/>
        <v>0</v>
      </c>
      <c r="AY36" s="50">
        <f t="shared" si="64"/>
        <v>0</v>
      </c>
      <c r="AZ36" s="50">
        <f t="shared" si="64"/>
        <v>0</v>
      </c>
      <c r="BA36" s="50">
        <f t="shared" si="64"/>
        <v>0</v>
      </c>
      <c r="BB36" s="50">
        <f t="shared" si="64"/>
        <v>0</v>
      </c>
      <c r="BC36" s="50">
        <f t="shared" si="64"/>
        <v>0</v>
      </c>
      <c r="BD36" s="50">
        <f t="shared" si="64"/>
        <v>0</v>
      </c>
      <c r="BE36" s="50">
        <f t="shared" si="64"/>
        <v>0</v>
      </c>
      <c r="BF36" s="50">
        <f t="shared" si="64"/>
        <v>0</v>
      </c>
      <c r="BG36" s="50">
        <f t="shared" si="64"/>
        <v>0</v>
      </c>
      <c r="BH36" s="50">
        <f t="shared" si="64"/>
        <v>0</v>
      </c>
      <c r="BI36" s="50">
        <f t="shared" si="64"/>
        <v>0</v>
      </c>
      <c r="BJ36" s="50">
        <f t="shared" si="64"/>
        <v>0</v>
      </c>
      <c r="BK36" s="50">
        <f t="shared" si="64"/>
        <v>0</v>
      </c>
      <c r="BL36" s="50">
        <f t="shared" si="64"/>
        <v>0</v>
      </c>
      <c r="BM36" s="50">
        <f t="shared" si="64"/>
        <v>0</v>
      </c>
      <c r="BN36" s="50">
        <f t="shared" si="64"/>
        <v>0</v>
      </c>
      <c r="BO36" s="50">
        <f t="shared" ref="BO36:DI36" si="65">BO27-BO29</f>
        <v>0</v>
      </c>
      <c r="BP36" s="50">
        <f t="shared" si="65"/>
        <v>0</v>
      </c>
      <c r="BQ36" s="50">
        <f t="shared" si="65"/>
        <v>0</v>
      </c>
      <c r="BR36" s="50">
        <f t="shared" si="65"/>
        <v>0</v>
      </c>
      <c r="BS36" s="50">
        <f t="shared" si="65"/>
        <v>0</v>
      </c>
      <c r="BT36" s="50">
        <f t="shared" si="65"/>
        <v>0</v>
      </c>
      <c r="BU36" s="50">
        <f t="shared" si="65"/>
        <v>0</v>
      </c>
      <c r="BV36" s="50">
        <f t="shared" si="65"/>
        <v>0</v>
      </c>
      <c r="BW36" s="50">
        <f t="shared" si="65"/>
        <v>0</v>
      </c>
      <c r="BX36" s="50">
        <f t="shared" si="65"/>
        <v>0</v>
      </c>
      <c r="BY36" s="50">
        <f t="shared" si="65"/>
        <v>0</v>
      </c>
      <c r="BZ36" s="50">
        <f t="shared" si="65"/>
        <v>0</v>
      </c>
      <c r="CA36" s="50">
        <f t="shared" si="65"/>
        <v>0</v>
      </c>
      <c r="CB36" s="50">
        <f t="shared" si="65"/>
        <v>0</v>
      </c>
      <c r="CC36" s="50">
        <f t="shared" si="65"/>
        <v>0</v>
      </c>
      <c r="CD36" s="50">
        <f t="shared" si="65"/>
        <v>0</v>
      </c>
      <c r="CE36" s="50">
        <f t="shared" si="65"/>
        <v>0</v>
      </c>
      <c r="CF36" s="50">
        <f t="shared" si="65"/>
        <v>0</v>
      </c>
      <c r="CG36" s="50">
        <f t="shared" si="65"/>
        <v>0</v>
      </c>
      <c r="CH36" s="50">
        <f t="shared" si="65"/>
        <v>0</v>
      </c>
      <c r="CI36" s="50">
        <f t="shared" si="65"/>
        <v>0</v>
      </c>
      <c r="CJ36" s="50">
        <f t="shared" si="65"/>
        <v>0</v>
      </c>
      <c r="CK36" s="50">
        <f t="shared" si="65"/>
        <v>0</v>
      </c>
      <c r="CL36" s="50">
        <f t="shared" si="65"/>
        <v>0</v>
      </c>
      <c r="CM36" s="50">
        <f t="shared" si="65"/>
        <v>0</v>
      </c>
      <c r="CN36" s="50">
        <f t="shared" si="65"/>
        <v>0</v>
      </c>
      <c r="CO36" s="50">
        <f t="shared" si="65"/>
        <v>0</v>
      </c>
      <c r="CP36" s="50">
        <f t="shared" si="65"/>
        <v>0</v>
      </c>
      <c r="CQ36" s="50">
        <f t="shared" si="65"/>
        <v>0</v>
      </c>
      <c r="CR36" s="50">
        <f t="shared" si="65"/>
        <v>0</v>
      </c>
      <c r="CS36" s="50">
        <f t="shared" si="65"/>
        <v>0</v>
      </c>
      <c r="CT36" s="50">
        <f t="shared" si="65"/>
        <v>0</v>
      </c>
      <c r="CU36" s="50">
        <f t="shared" si="65"/>
        <v>0</v>
      </c>
      <c r="CV36" s="50">
        <f t="shared" si="65"/>
        <v>0</v>
      </c>
      <c r="CW36" s="50">
        <f t="shared" si="65"/>
        <v>0</v>
      </c>
      <c r="CX36" s="50">
        <f t="shared" si="65"/>
        <v>0</v>
      </c>
      <c r="CY36" s="50">
        <f t="shared" si="65"/>
        <v>0</v>
      </c>
      <c r="CZ36" s="50">
        <f t="shared" si="65"/>
        <v>0</v>
      </c>
      <c r="DA36" s="50">
        <f t="shared" si="65"/>
        <v>0</v>
      </c>
      <c r="DB36" s="50">
        <f t="shared" si="65"/>
        <v>0</v>
      </c>
      <c r="DC36" s="50">
        <f t="shared" si="65"/>
        <v>0</v>
      </c>
      <c r="DD36" s="50">
        <f t="shared" si="65"/>
        <v>0</v>
      </c>
      <c r="DE36" s="50">
        <f t="shared" si="65"/>
        <v>0</v>
      </c>
      <c r="DF36" s="50">
        <f t="shared" si="65"/>
        <v>0</v>
      </c>
      <c r="DG36" s="50">
        <f t="shared" si="65"/>
        <v>0</v>
      </c>
      <c r="DH36" s="50">
        <f t="shared" si="65"/>
        <v>0</v>
      </c>
      <c r="DI36" s="50">
        <f t="shared" si="65"/>
        <v>0</v>
      </c>
    </row>
    <row r="37" spans="1:113">
      <c r="A37" s="1276" t="s">
        <v>585</v>
      </c>
      <c r="B37" s="1283"/>
      <c r="C37" s="474">
        <f t="shared" ref="C37:BN37" si="66">C31-C34</f>
        <v>8.6677500000000052</v>
      </c>
      <c r="D37" s="474">
        <f t="shared" si="66"/>
        <v>8.2257899999999964</v>
      </c>
      <c r="E37" s="474">
        <f t="shared" si="66"/>
        <v>8.0175100000000015</v>
      </c>
      <c r="F37" s="474">
        <f t="shared" si="66"/>
        <v>9.2125799999999956</v>
      </c>
      <c r="G37" s="474">
        <f t="shared" si="66"/>
        <v>6.3665099999999981</v>
      </c>
      <c r="H37" s="474">
        <f t="shared" si="66"/>
        <v>8.2245199999999983</v>
      </c>
      <c r="I37" s="474">
        <f t="shared" si="66"/>
        <v>8.8734900000000039</v>
      </c>
      <c r="J37" s="474">
        <f t="shared" si="66"/>
        <v>7.2072500000000019</v>
      </c>
      <c r="K37" s="474">
        <f t="shared" si="66"/>
        <v>7.5539600000000036</v>
      </c>
      <c r="L37" s="474">
        <f t="shared" si="66"/>
        <v>7.5234799999999993</v>
      </c>
      <c r="M37" s="474">
        <f t="shared" si="66"/>
        <v>8.4849999999999994</v>
      </c>
      <c r="N37" s="474">
        <f t="shared" si="66"/>
        <v>5.9450000000000003</v>
      </c>
      <c r="O37" s="474">
        <f t="shared" si="66"/>
        <v>8.2349999999999994</v>
      </c>
      <c r="P37" s="474">
        <f t="shared" si="66"/>
        <v>8.1550000000000011</v>
      </c>
      <c r="Q37" s="474">
        <f t="shared" si="66"/>
        <v>7.1000000000000014</v>
      </c>
      <c r="R37" s="474" t="e">
        <f t="shared" si="66"/>
        <v>#DIV/0!</v>
      </c>
      <c r="S37" s="474" t="e">
        <f t="shared" si="66"/>
        <v>#DIV/0!</v>
      </c>
      <c r="T37" s="474" t="e">
        <f t="shared" si="66"/>
        <v>#DIV/0!</v>
      </c>
      <c r="U37" s="474" t="e">
        <f t="shared" si="66"/>
        <v>#DIV/0!</v>
      </c>
      <c r="V37" s="474" t="e">
        <f t="shared" si="66"/>
        <v>#DIV/0!</v>
      </c>
      <c r="W37" s="474" t="e">
        <f t="shared" si="66"/>
        <v>#DIV/0!</v>
      </c>
      <c r="X37" s="474" t="e">
        <f t="shared" si="66"/>
        <v>#DIV/0!</v>
      </c>
      <c r="Y37" s="474" t="e">
        <f t="shared" si="66"/>
        <v>#DIV/0!</v>
      </c>
      <c r="Z37" s="474" t="e">
        <f t="shared" si="66"/>
        <v>#DIV/0!</v>
      </c>
      <c r="AA37" s="474" t="e">
        <f t="shared" si="66"/>
        <v>#DIV/0!</v>
      </c>
      <c r="AB37" s="474" t="e">
        <f t="shared" si="66"/>
        <v>#DIV/0!</v>
      </c>
      <c r="AC37" s="474" t="e">
        <f t="shared" si="66"/>
        <v>#DIV/0!</v>
      </c>
      <c r="AD37" s="474" t="e">
        <f t="shared" si="66"/>
        <v>#DIV/0!</v>
      </c>
      <c r="AE37" s="474" t="e">
        <f t="shared" si="66"/>
        <v>#DIV/0!</v>
      </c>
      <c r="AF37" s="474" t="e">
        <f t="shared" si="66"/>
        <v>#DIV/0!</v>
      </c>
      <c r="AG37" s="474" t="e">
        <f t="shared" si="66"/>
        <v>#DIV/0!</v>
      </c>
      <c r="AH37" s="474" t="e">
        <f t="shared" si="66"/>
        <v>#DIV/0!</v>
      </c>
      <c r="AI37" s="474" t="e">
        <f t="shared" si="66"/>
        <v>#DIV/0!</v>
      </c>
      <c r="AJ37" s="474" t="e">
        <f t="shared" si="66"/>
        <v>#DIV/0!</v>
      </c>
      <c r="AK37" s="474" t="e">
        <f t="shared" si="66"/>
        <v>#DIV/0!</v>
      </c>
      <c r="AL37" s="474" t="e">
        <f t="shared" si="66"/>
        <v>#DIV/0!</v>
      </c>
      <c r="AM37" s="474" t="e">
        <f t="shared" si="66"/>
        <v>#DIV/0!</v>
      </c>
      <c r="AN37" s="474" t="e">
        <f t="shared" si="66"/>
        <v>#DIV/0!</v>
      </c>
      <c r="AO37" s="474" t="e">
        <f t="shared" si="66"/>
        <v>#DIV/0!</v>
      </c>
      <c r="AP37" s="474" t="e">
        <f t="shared" si="66"/>
        <v>#DIV/0!</v>
      </c>
      <c r="AQ37" s="474" t="e">
        <f t="shared" si="66"/>
        <v>#DIV/0!</v>
      </c>
      <c r="AR37" s="474" t="e">
        <f t="shared" si="66"/>
        <v>#DIV/0!</v>
      </c>
      <c r="AS37" s="474" t="e">
        <f t="shared" si="66"/>
        <v>#DIV/0!</v>
      </c>
      <c r="AT37" s="474" t="e">
        <f t="shared" si="66"/>
        <v>#DIV/0!</v>
      </c>
      <c r="AU37" s="474" t="e">
        <f t="shared" si="66"/>
        <v>#DIV/0!</v>
      </c>
      <c r="AV37" s="474" t="e">
        <f t="shared" si="66"/>
        <v>#DIV/0!</v>
      </c>
      <c r="AW37" s="474" t="e">
        <f t="shared" si="66"/>
        <v>#DIV/0!</v>
      </c>
      <c r="AX37" s="474" t="e">
        <f t="shared" si="66"/>
        <v>#DIV/0!</v>
      </c>
      <c r="AY37" s="474" t="e">
        <f t="shared" si="66"/>
        <v>#DIV/0!</v>
      </c>
      <c r="AZ37" s="474" t="e">
        <f t="shared" si="66"/>
        <v>#DIV/0!</v>
      </c>
      <c r="BA37" s="474" t="e">
        <f t="shared" si="66"/>
        <v>#DIV/0!</v>
      </c>
      <c r="BB37" s="474" t="e">
        <f t="shared" si="66"/>
        <v>#DIV/0!</v>
      </c>
      <c r="BC37" s="474" t="e">
        <f t="shared" si="66"/>
        <v>#DIV/0!</v>
      </c>
      <c r="BD37" s="474" t="e">
        <f t="shared" si="66"/>
        <v>#DIV/0!</v>
      </c>
      <c r="BE37" s="474" t="e">
        <f t="shared" si="66"/>
        <v>#DIV/0!</v>
      </c>
      <c r="BF37" s="474" t="e">
        <f t="shared" si="66"/>
        <v>#DIV/0!</v>
      </c>
      <c r="BG37" s="474" t="e">
        <f t="shared" si="66"/>
        <v>#DIV/0!</v>
      </c>
      <c r="BH37" s="474" t="e">
        <f t="shared" si="66"/>
        <v>#DIV/0!</v>
      </c>
      <c r="BI37" s="474" t="e">
        <f t="shared" si="66"/>
        <v>#DIV/0!</v>
      </c>
      <c r="BJ37" s="474" t="e">
        <f t="shared" si="66"/>
        <v>#DIV/0!</v>
      </c>
      <c r="BK37" s="474" t="e">
        <f t="shared" si="66"/>
        <v>#DIV/0!</v>
      </c>
      <c r="BL37" s="474" t="e">
        <f t="shared" si="66"/>
        <v>#DIV/0!</v>
      </c>
      <c r="BM37" s="474" t="e">
        <f t="shared" si="66"/>
        <v>#DIV/0!</v>
      </c>
      <c r="BN37" s="474">
        <f t="shared" si="66"/>
        <v>0</v>
      </c>
      <c r="BO37" s="474">
        <f t="shared" ref="BO37:DI37" si="67">BO31-BO34</f>
        <v>0</v>
      </c>
      <c r="BP37" s="474">
        <f t="shared" si="67"/>
        <v>0</v>
      </c>
      <c r="BQ37" s="474">
        <f t="shared" si="67"/>
        <v>0</v>
      </c>
      <c r="BR37" s="474">
        <f t="shared" si="67"/>
        <v>0</v>
      </c>
      <c r="BS37" s="474">
        <f t="shared" si="67"/>
        <v>0</v>
      </c>
      <c r="BT37" s="474">
        <f t="shared" si="67"/>
        <v>0</v>
      </c>
      <c r="BU37" s="474">
        <f t="shared" si="67"/>
        <v>0</v>
      </c>
      <c r="BV37" s="474">
        <f t="shared" si="67"/>
        <v>0</v>
      </c>
      <c r="BW37" s="474">
        <f t="shared" si="67"/>
        <v>0</v>
      </c>
      <c r="BX37" s="474">
        <f t="shared" si="67"/>
        <v>0</v>
      </c>
      <c r="BY37" s="474">
        <f t="shared" si="67"/>
        <v>0</v>
      </c>
      <c r="BZ37" s="474">
        <f t="shared" si="67"/>
        <v>0</v>
      </c>
      <c r="CA37" s="474">
        <f t="shared" si="67"/>
        <v>0</v>
      </c>
      <c r="CB37" s="474">
        <f t="shared" si="67"/>
        <v>0</v>
      </c>
      <c r="CC37" s="474">
        <f t="shared" si="67"/>
        <v>0</v>
      </c>
      <c r="CD37" s="474">
        <f t="shared" si="67"/>
        <v>0</v>
      </c>
      <c r="CE37" s="474">
        <f t="shared" si="67"/>
        <v>0</v>
      </c>
      <c r="CF37" s="474">
        <f t="shared" si="67"/>
        <v>0</v>
      </c>
      <c r="CG37" s="474">
        <f t="shared" si="67"/>
        <v>0</v>
      </c>
      <c r="CH37" s="474">
        <f t="shared" si="67"/>
        <v>0</v>
      </c>
      <c r="CI37" s="474">
        <f t="shared" si="67"/>
        <v>0</v>
      </c>
      <c r="CJ37" s="474">
        <f t="shared" si="67"/>
        <v>0</v>
      </c>
      <c r="CK37" s="474">
        <f t="shared" si="67"/>
        <v>0</v>
      </c>
      <c r="CL37" s="474">
        <f t="shared" si="67"/>
        <v>0</v>
      </c>
      <c r="CM37" s="474">
        <f t="shared" si="67"/>
        <v>0</v>
      </c>
      <c r="CN37" s="474">
        <f t="shared" si="67"/>
        <v>0</v>
      </c>
      <c r="CO37" s="474">
        <f t="shared" si="67"/>
        <v>0</v>
      </c>
      <c r="CP37" s="474">
        <f t="shared" si="67"/>
        <v>0</v>
      </c>
      <c r="CQ37" s="474">
        <f t="shared" si="67"/>
        <v>0</v>
      </c>
      <c r="CR37" s="474">
        <f t="shared" si="67"/>
        <v>0</v>
      </c>
      <c r="CS37" s="474">
        <f t="shared" si="67"/>
        <v>0</v>
      </c>
      <c r="CT37" s="474">
        <f t="shared" si="67"/>
        <v>0</v>
      </c>
      <c r="CU37" s="474">
        <f t="shared" si="67"/>
        <v>0</v>
      </c>
      <c r="CV37" s="474">
        <f t="shared" si="67"/>
        <v>0</v>
      </c>
      <c r="CW37" s="474">
        <f t="shared" si="67"/>
        <v>0</v>
      </c>
      <c r="CX37" s="474">
        <f t="shared" si="67"/>
        <v>0</v>
      </c>
      <c r="CY37" s="474">
        <f t="shared" si="67"/>
        <v>0</v>
      </c>
      <c r="CZ37" s="474">
        <f t="shared" si="67"/>
        <v>0</v>
      </c>
      <c r="DA37" s="474">
        <f t="shared" si="67"/>
        <v>0</v>
      </c>
      <c r="DB37" s="474">
        <f t="shared" si="67"/>
        <v>0</v>
      </c>
      <c r="DC37" s="474">
        <f t="shared" si="67"/>
        <v>0</v>
      </c>
      <c r="DD37" s="474">
        <f t="shared" si="67"/>
        <v>0</v>
      </c>
      <c r="DE37" s="474">
        <f t="shared" si="67"/>
        <v>0</v>
      </c>
      <c r="DF37" s="474">
        <f t="shared" si="67"/>
        <v>0</v>
      </c>
      <c r="DG37" s="474">
        <f t="shared" si="67"/>
        <v>0</v>
      </c>
      <c r="DH37" s="474">
        <f t="shared" si="67"/>
        <v>0</v>
      </c>
      <c r="DI37" s="474">
        <f t="shared" si="67"/>
        <v>0</v>
      </c>
    </row>
    <row r="38" spans="1:113" ht="13" thickBot="1">
      <c r="A38" s="1284" t="s">
        <v>586</v>
      </c>
      <c r="B38" s="1285"/>
      <c r="C38" s="125">
        <f t="shared" ref="C38:BN38" si="68">C31-$B$3-C34</f>
        <v>8.4677500000000023</v>
      </c>
      <c r="D38" s="125">
        <f t="shared" si="68"/>
        <v>8.0257899999999935</v>
      </c>
      <c r="E38" s="125">
        <f t="shared" si="68"/>
        <v>7.8175099999999986</v>
      </c>
      <c r="F38" s="125">
        <f t="shared" si="68"/>
        <v>9.0125799999999927</v>
      </c>
      <c r="G38" s="125">
        <f t="shared" si="68"/>
        <v>6.1665099999999953</v>
      </c>
      <c r="H38" s="125">
        <f t="shared" si="68"/>
        <v>8.0245199999999954</v>
      </c>
      <c r="I38" s="125">
        <f t="shared" si="68"/>
        <v>8.673490000000001</v>
      </c>
      <c r="J38" s="125">
        <f t="shared" si="68"/>
        <v>7.0072499999999991</v>
      </c>
      <c r="K38" s="125">
        <f t="shared" si="68"/>
        <v>7.3539600000000007</v>
      </c>
      <c r="L38" s="125">
        <f t="shared" si="68"/>
        <v>7.3234799999999964</v>
      </c>
      <c r="M38" s="125">
        <f t="shared" si="68"/>
        <v>8.2849999999999966</v>
      </c>
      <c r="N38" s="125">
        <f t="shared" si="68"/>
        <v>5.7449999999999974</v>
      </c>
      <c r="O38" s="125">
        <f t="shared" si="68"/>
        <v>8.0349999999999966</v>
      </c>
      <c r="P38" s="125">
        <f t="shared" si="68"/>
        <v>7.9549999999999983</v>
      </c>
      <c r="Q38" s="125">
        <f t="shared" si="68"/>
        <v>6.8999999999999986</v>
      </c>
      <c r="R38" s="125" t="e">
        <f t="shared" si="68"/>
        <v>#DIV/0!</v>
      </c>
      <c r="S38" s="125" t="e">
        <f t="shared" si="68"/>
        <v>#DIV/0!</v>
      </c>
      <c r="T38" s="125" t="e">
        <f t="shared" si="68"/>
        <v>#DIV/0!</v>
      </c>
      <c r="U38" s="125" t="e">
        <f t="shared" si="68"/>
        <v>#DIV/0!</v>
      </c>
      <c r="V38" s="125" t="e">
        <f t="shared" si="68"/>
        <v>#DIV/0!</v>
      </c>
      <c r="W38" s="125" t="e">
        <f t="shared" si="68"/>
        <v>#DIV/0!</v>
      </c>
      <c r="X38" s="125" t="e">
        <f t="shared" si="68"/>
        <v>#DIV/0!</v>
      </c>
      <c r="Y38" s="125" t="e">
        <f t="shared" si="68"/>
        <v>#DIV/0!</v>
      </c>
      <c r="Z38" s="125" t="e">
        <f t="shared" si="68"/>
        <v>#DIV/0!</v>
      </c>
      <c r="AA38" s="125" t="e">
        <f t="shared" si="68"/>
        <v>#DIV/0!</v>
      </c>
      <c r="AB38" s="125" t="e">
        <f t="shared" si="68"/>
        <v>#DIV/0!</v>
      </c>
      <c r="AC38" s="125" t="e">
        <f t="shared" si="68"/>
        <v>#DIV/0!</v>
      </c>
      <c r="AD38" s="125" t="e">
        <f t="shared" si="68"/>
        <v>#DIV/0!</v>
      </c>
      <c r="AE38" s="125" t="e">
        <f t="shared" si="68"/>
        <v>#DIV/0!</v>
      </c>
      <c r="AF38" s="125" t="e">
        <f t="shared" si="68"/>
        <v>#DIV/0!</v>
      </c>
      <c r="AG38" s="125" t="e">
        <f t="shared" si="68"/>
        <v>#DIV/0!</v>
      </c>
      <c r="AH38" s="125" t="e">
        <f t="shared" si="68"/>
        <v>#DIV/0!</v>
      </c>
      <c r="AI38" s="125" t="e">
        <f t="shared" si="68"/>
        <v>#DIV/0!</v>
      </c>
      <c r="AJ38" s="125" t="e">
        <f t="shared" si="68"/>
        <v>#DIV/0!</v>
      </c>
      <c r="AK38" s="125" t="e">
        <f t="shared" si="68"/>
        <v>#DIV/0!</v>
      </c>
      <c r="AL38" s="125" t="e">
        <f t="shared" si="68"/>
        <v>#DIV/0!</v>
      </c>
      <c r="AM38" s="125" t="e">
        <f t="shared" si="68"/>
        <v>#DIV/0!</v>
      </c>
      <c r="AN38" s="125" t="e">
        <f t="shared" si="68"/>
        <v>#DIV/0!</v>
      </c>
      <c r="AO38" s="125" t="e">
        <f t="shared" si="68"/>
        <v>#DIV/0!</v>
      </c>
      <c r="AP38" s="125" t="e">
        <f t="shared" si="68"/>
        <v>#DIV/0!</v>
      </c>
      <c r="AQ38" s="125" t="e">
        <f t="shared" si="68"/>
        <v>#DIV/0!</v>
      </c>
      <c r="AR38" s="125" t="e">
        <f t="shared" si="68"/>
        <v>#DIV/0!</v>
      </c>
      <c r="AS38" s="125" t="e">
        <f t="shared" si="68"/>
        <v>#DIV/0!</v>
      </c>
      <c r="AT38" s="125" t="e">
        <f t="shared" si="68"/>
        <v>#DIV/0!</v>
      </c>
      <c r="AU38" s="125" t="e">
        <f t="shared" si="68"/>
        <v>#DIV/0!</v>
      </c>
      <c r="AV38" s="125" t="e">
        <f t="shared" si="68"/>
        <v>#DIV/0!</v>
      </c>
      <c r="AW38" s="125" t="e">
        <f t="shared" si="68"/>
        <v>#DIV/0!</v>
      </c>
      <c r="AX38" s="125" t="e">
        <f t="shared" si="68"/>
        <v>#DIV/0!</v>
      </c>
      <c r="AY38" s="125" t="e">
        <f t="shared" si="68"/>
        <v>#DIV/0!</v>
      </c>
      <c r="AZ38" s="125" t="e">
        <f t="shared" si="68"/>
        <v>#DIV/0!</v>
      </c>
      <c r="BA38" s="125" t="e">
        <f t="shared" si="68"/>
        <v>#DIV/0!</v>
      </c>
      <c r="BB38" s="125" t="e">
        <f t="shared" si="68"/>
        <v>#DIV/0!</v>
      </c>
      <c r="BC38" s="125" t="e">
        <f t="shared" si="68"/>
        <v>#DIV/0!</v>
      </c>
      <c r="BD38" s="125" t="e">
        <f t="shared" si="68"/>
        <v>#DIV/0!</v>
      </c>
      <c r="BE38" s="125" t="e">
        <f t="shared" si="68"/>
        <v>#DIV/0!</v>
      </c>
      <c r="BF38" s="125" t="e">
        <f t="shared" si="68"/>
        <v>#DIV/0!</v>
      </c>
      <c r="BG38" s="125" t="e">
        <f t="shared" si="68"/>
        <v>#DIV/0!</v>
      </c>
      <c r="BH38" s="125" t="e">
        <f t="shared" si="68"/>
        <v>#DIV/0!</v>
      </c>
      <c r="BI38" s="125" t="e">
        <f t="shared" si="68"/>
        <v>#DIV/0!</v>
      </c>
      <c r="BJ38" s="125" t="e">
        <f t="shared" si="68"/>
        <v>#DIV/0!</v>
      </c>
      <c r="BK38" s="125" t="e">
        <f t="shared" si="68"/>
        <v>#DIV/0!</v>
      </c>
      <c r="BL38" s="125" t="e">
        <f t="shared" si="68"/>
        <v>#DIV/0!</v>
      </c>
      <c r="BM38" s="125" t="e">
        <f t="shared" si="68"/>
        <v>#DIV/0!</v>
      </c>
      <c r="BN38" s="125">
        <f t="shared" si="68"/>
        <v>-0.2</v>
      </c>
      <c r="BO38" s="125">
        <f t="shared" ref="BO38:DI38" si="69">BO31-$B$3-BO34</f>
        <v>-0.2</v>
      </c>
      <c r="BP38" s="125">
        <f t="shared" si="69"/>
        <v>-0.2</v>
      </c>
      <c r="BQ38" s="125">
        <f t="shared" si="69"/>
        <v>-0.2</v>
      </c>
      <c r="BR38" s="125">
        <f t="shared" si="69"/>
        <v>-0.2</v>
      </c>
      <c r="BS38" s="125">
        <f t="shared" si="69"/>
        <v>-0.2</v>
      </c>
      <c r="BT38" s="125">
        <f t="shared" si="69"/>
        <v>-0.2</v>
      </c>
      <c r="BU38" s="125">
        <f t="shared" si="69"/>
        <v>-0.2</v>
      </c>
      <c r="BV38" s="125">
        <f t="shared" si="69"/>
        <v>-0.2</v>
      </c>
      <c r="BW38" s="125">
        <f t="shared" si="69"/>
        <v>-0.2</v>
      </c>
      <c r="BX38" s="125">
        <f t="shared" si="69"/>
        <v>-0.2</v>
      </c>
      <c r="BY38" s="125">
        <f t="shared" si="69"/>
        <v>-0.2</v>
      </c>
      <c r="BZ38" s="125">
        <f t="shared" si="69"/>
        <v>-0.2</v>
      </c>
      <c r="CA38" s="125">
        <f t="shared" si="69"/>
        <v>-0.2</v>
      </c>
      <c r="CB38" s="125">
        <f t="shared" si="69"/>
        <v>-0.2</v>
      </c>
      <c r="CC38" s="125">
        <f t="shared" si="69"/>
        <v>-0.2</v>
      </c>
      <c r="CD38" s="125">
        <f t="shared" si="69"/>
        <v>-0.2</v>
      </c>
      <c r="CE38" s="125">
        <f t="shared" si="69"/>
        <v>-0.2</v>
      </c>
      <c r="CF38" s="125">
        <f t="shared" si="69"/>
        <v>-0.2</v>
      </c>
      <c r="CG38" s="125">
        <f t="shared" si="69"/>
        <v>-0.2</v>
      </c>
      <c r="CH38" s="125">
        <f t="shared" si="69"/>
        <v>-0.2</v>
      </c>
      <c r="CI38" s="125">
        <f t="shared" si="69"/>
        <v>-0.2</v>
      </c>
      <c r="CJ38" s="125">
        <f t="shared" si="69"/>
        <v>-0.2</v>
      </c>
      <c r="CK38" s="125">
        <f t="shared" si="69"/>
        <v>-0.2</v>
      </c>
      <c r="CL38" s="125">
        <f t="shared" si="69"/>
        <v>-0.2</v>
      </c>
      <c r="CM38" s="125">
        <f t="shared" si="69"/>
        <v>-0.2</v>
      </c>
      <c r="CN38" s="125">
        <f t="shared" si="69"/>
        <v>-0.2</v>
      </c>
      <c r="CO38" s="125">
        <f t="shared" si="69"/>
        <v>-0.2</v>
      </c>
      <c r="CP38" s="125">
        <f t="shared" si="69"/>
        <v>-0.2</v>
      </c>
      <c r="CQ38" s="125">
        <f t="shared" si="69"/>
        <v>-0.2</v>
      </c>
      <c r="CR38" s="125">
        <f t="shared" si="69"/>
        <v>-0.2</v>
      </c>
      <c r="CS38" s="125">
        <f t="shared" si="69"/>
        <v>-0.2</v>
      </c>
      <c r="CT38" s="125">
        <f t="shared" si="69"/>
        <v>-0.2</v>
      </c>
      <c r="CU38" s="125">
        <f t="shared" si="69"/>
        <v>-0.2</v>
      </c>
      <c r="CV38" s="125">
        <f t="shared" si="69"/>
        <v>-0.2</v>
      </c>
      <c r="CW38" s="125">
        <f t="shared" si="69"/>
        <v>-0.2</v>
      </c>
      <c r="CX38" s="125">
        <f t="shared" si="69"/>
        <v>-0.2</v>
      </c>
      <c r="CY38" s="125">
        <f t="shared" si="69"/>
        <v>-0.2</v>
      </c>
      <c r="CZ38" s="125">
        <f t="shared" si="69"/>
        <v>-0.2</v>
      </c>
      <c r="DA38" s="125">
        <f t="shared" si="69"/>
        <v>-0.2</v>
      </c>
      <c r="DB38" s="125">
        <f t="shared" si="69"/>
        <v>-0.2</v>
      </c>
      <c r="DC38" s="125">
        <f t="shared" si="69"/>
        <v>-0.2</v>
      </c>
      <c r="DD38" s="125">
        <f t="shared" si="69"/>
        <v>-0.2</v>
      </c>
      <c r="DE38" s="125">
        <f t="shared" si="69"/>
        <v>-0.2</v>
      </c>
      <c r="DF38" s="125">
        <f t="shared" si="69"/>
        <v>-0.2</v>
      </c>
      <c r="DG38" s="125">
        <f t="shared" si="69"/>
        <v>-0.2</v>
      </c>
      <c r="DH38" s="125">
        <f t="shared" si="69"/>
        <v>-0.2</v>
      </c>
      <c r="DI38" s="125">
        <f t="shared" si="69"/>
        <v>-0.2</v>
      </c>
    </row>
    <row r="39" spans="1:113">
      <c r="A39" s="268"/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268"/>
    </row>
    <row r="40" spans="1:113">
      <c r="A40" s="1189" t="s">
        <v>517</v>
      </c>
      <c r="B40" s="1189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</row>
  </sheetData>
  <mergeCells count="27">
    <mergeCell ref="A40:B40"/>
    <mergeCell ref="A28:B28"/>
    <mergeCell ref="A29:B29"/>
    <mergeCell ref="A30:B30"/>
    <mergeCell ref="A32:B32"/>
    <mergeCell ref="A33:B33"/>
    <mergeCell ref="A34:B34"/>
    <mergeCell ref="A35:B35"/>
    <mergeCell ref="A36:B36"/>
    <mergeCell ref="A37:B37"/>
    <mergeCell ref="A38:B38"/>
    <mergeCell ref="A15:B15"/>
    <mergeCell ref="B1:G1"/>
    <mergeCell ref="B2:G2"/>
    <mergeCell ref="A14:B14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</mergeCells>
  <phoneticPr fontId="18" type="noConversion"/>
  <conditionalFormatting sqref="C38:DI38">
    <cfRule type="expression" dxfId="475" priority="1" stopIfTrue="1">
      <formula>ABS(C38)&gt;=0.1181</formula>
    </cfRule>
    <cfRule type="expression" dxfId="474" priority="2" stopIfTrue="1">
      <formula>ABS(C38)&gt;0.07874</formula>
    </cfRule>
  </conditionalFormatting>
  <conditionalFormatting sqref="C35:DI36">
    <cfRule type="expression" dxfId="473" priority="3" stopIfTrue="1">
      <formula>ABS(C35)&gt;=0.07874</formula>
    </cfRule>
    <cfRule type="expression" dxfId="472" priority="4" stopIfTrue="1">
      <formula>ABS(C35)&gt;0.03937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A1:BS105"/>
  <sheetViews>
    <sheetView zoomScale="125" zoomScaleNormal="125" zoomScalePageLayoutView="125" workbookViewId="0"/>
  </sheetViews>
  <sheetFormatPr baseColWidth="10" defaultColWidth="9.1640625" defaultRowHeight="12" x14ac:dyDescent="0"/>
  <cols>
    <col min="1" max="1" width="33" style="629" customWidth="1"/>
    <col min="2" max="8" width="9" style="629" customWidth="1"/>
    <col min="9" max="16384" width="9.1640625" style="629"/>
  </cols>
  <sheetData>
    <row r="1" spans="1:71">
      <c r="A1" s="666" t="s">
        <v>3</v>
      </c>
      <c r="B1" s="639" t="s">
        <v>235</v>
      </c>
      <c r="C1" s="640"/>
      <c r="D1" s="632"/>
      <c r="E1" s="632"/>
      <c r="F1" s="632"/>
      <c r="G1" s="632"/>
    </row>
    <row r="2" spans="1:71" ht="13" thickBot="1">
      <c r="A2" s="668" t="s">
        <v>4</v>
      </c>
      <c r="B2" s="641"/>
      <c r="C2" s="642"/>
      <c r="D2" s="632"/>
      <c r="E2" s="632"/>
      <c r="F2" s="632"/>
      <c r="G2" s="632"/>
    </row>
    <row r="3" spans="1:71" ht="13" thickBot="1">
      <c r="A3" s="668" t="s">
        <v>2</v>
      </c>
      <c r="B3" s="219">
        <v>4.8680000000000001E-2</v>
      </c>
      <c r="C3" s="637" t="s">
        <v>1</v>
      </c>
      <c r="D3" s="676" t="s">
        <v>41</v>
      </c>
    </row>
    <row r="4" spans="1:71" ht="13" thickBot="1">
      <c r="A4" s="668" t="s">
        <v>458</v>
      </c>
      <c r="B4" s="229"/>
      <c r="C4" s="637" t="s">
        <v>632</v>
      </c>
    </row>
    <row r="5" spans="1:71" ht="13" thickBot="1">
      <c r="A5" s="668" t="s">
        <v>0</v>
      </c>
      <c r="B5" s="645"/>
      <c r="C5" s="638" t="s">
        <v>1</v>
      </c>
    </row>
    <row r="6" spans="1:71" ht="13" thickBot="1">
      <c r="A6" s="667"/>
      <c r="B6" s="78"/>
    </row>
    <row r="7" spans="1:71" ht="13" thickBot="1">
      <c r="A7" s="667"/>
      <c r="B7" s="1295" t="s">
        <v>124</v>
      </c>
      <c r="C7" s="1296"/>
      <c r="D7" s="1296"/>
      <c r="E7" s="1296"/>
      <c r="F7" s="1296"/>
      <c r="G7" s="1296"/>
      <c r="H7" s="1296"/>
      <c r="I7" s="1296"/>
      <c r="J7" s="1296"/>
      <c r="K7" s="1296"/>
      <c r="L7" s="1296"/>
      <c r="M7" s="1296"/>
      <c r="N7" s="1296"/>
      <c r="O7" s="1296"/>
      <c r="P7" s="1296"/>
      <c r="Q7" s="1296"/>
      <c r="R7" s="1296"/>
      <c r="S7" s="1296"/>
      <c r="T7" s="1296"/>
      <c r="U7" s="1296"/>
      <c r="V7" s="1296"/>
      <c r="W7" s="1296"/>
      <c r="X7" s="1296"/>
      <c r="Y7" s="1296"/>
      <c r="Z7" s="1296"/>
      <c r="AA7" s="1296"/>
      <c r="AB7" s="1296"/>
      <c r="AC7" s="1296"/>
      <c r="AD7" s="1296"/>
      <c r="AE7" s="1296"/>
      <c r="AF7" s="1296"/>
      <c r="AG7" s="1296"/>
      <c r="AH7" s="1296"/>
      <c r="AI7" s="1296"/>
      <c r="AJ7" s="1297"/>
      <c r="AK7" s="1295" t="s">
        <v>125</v>
      </c>
      <c r="AL7" s="1296"/>
      <c r="AM7" s="1296"/>
      <c r="AN7" s="1296"/>
      <c r="AO7" s="1296"/>
      <c r="AP7" s="1296"/>
      <c r="AQ7" s="1296"/>
      <c r="AR7" s="1296"/>
      <c r="AS7" s="1296"/>
      <c r="AT7" s="1296"/>
      <c r="AU7" s="1296"/>
      <c r="AV7" s="1296"/>
      <c r="AW7" s="1296"/>
      <c r="AX7" s="1296"/>
      <c r="AY7" s="1296"/>
      <c r="AZ7" s="1296"/>
      <c r="BA7" s="1296"/>
      <c r="BB7" s="1296"/>
      <c r="BC7" s="1296"/>
      <c r="BD7" s="1296"/>
      <c r="BE7" s="1296"/>
      <c r="BF7" s="1296"/>
      <c r="BG7" s="1296"/>
      <c r="BH7" s="1296"/>
      <c r="BI7" s="1296"/>
      <c r="BJ7" s="1296"/>
      <c r="BK7" s="1296"/>
      <c r="BL7" s="1296"/>
      <c r="BM7" s="1296"/>
      <c r="BN7" s="1296"/>
      <c r="BO7" s="1296"/>
      <c r="BP7" s="1296"/>
      <c r="BQ7" s="1296"/>
      <c r="BR7" s="1296"/>
      <c r="BS7" s="1297"/>
    </row>
    <row r="8" spans="1:71" s="654" customFormat="1">
      <c r="A8" s="636" t="s">
        <v>38</v>
      </c>
      <c r="B8" s="662" t="s">
        <v>42</v>
      </c>
      <c r="C8" s="663"/>
      <c r="D8" s="663"/>
      <c r="E8" s="663"/>
      <c r="F8" s="663"/>
      <c r="G8" s="663"/>
      <c r="H8" s="664"/>
      <c r="I8" s="662" t="s">
        <v>42</v>
      </c>
      <c r="J8" s="663"/>
      <c r="K8" s="663"/>
      <c r="L8" s="663"/>
      <c r="M8" s="663"/>
      <c r="N8" s="663"/>
      <c r="O8" s="664"/>
      <c r="P8" s="662" t="s">
        <v>42</v>
      </c>
      <c r="Q8" s="663"/>
      <c r="R8" s="663"/>
      <c r="S8" s="663"/>
      <c r="T8" s="663"/>
      <c r="U8" s="663"/>
      <c r="V8" s="664"/>
      <c r="W8" s="662" t="s">
        <v>42</v>
      </c>
      <c r="X8" s="663"/>
      <c r="Y8" s="663"/>
      <c r="Z8" s="663"/>
      <c r="AA8" s="663"/>
      <c r="AB8" s="663"/>
      <c r="AC8" s="664"/>
      <c r="AD8" s="662" t="s">
        <v>42</v>
      </c>
      <c r="AE8" s="663"/>
      <c r="AF8" s="663"/>
      <c r="AG8" s="663"/>
      <c r="AH8" s="663"/>
      <c r="AI8" s="663"/>
      <c r="AJ8" s="664"/>
      <c r="AK8" s="662" t="s">
        <v>43</v>
      </c>
      <c r="AL8" s="663"/>
      <c r="AM8" s="663"/>
      <c r="AN8" s="663"/>
      <c r="AO8" s="663"/>
      <c r="AP8" s="663"/>
      <c r="AQ8" s="664"/>
      <c r="AR8" s="662" t="s">
        <v>42</v>
      </c>
      <c r="AS8" s="663"/>
      <c r="AT8" s="663"/>
      <c r="AU8" s="663"/>
      <c r="AV8" s="663"/>
      <c r="AW8" s="663"/>
      <c r="AX8" s="664"/>
      <c r="AY8" s="662" t="s">
        <v>42</v>
      </c>
      <c r="AZ8" s="663"/>
      <c r="BA8" s="663"/>
      <c r="BB8" s="663"/>
      <c r="BC8" s="663"/>
      <c r="BD8" s="663"/>
      <c r="BE8" s="664"/>
      <c r="BF8" s="662" t="s">
        <v>42</v>
      </c>
      <c r="BG8" s="663"/>
      <c r="BH8" s="663"/>
      <c r="BI8" s="663"/>
      <c r="BJ8" s="663"/>
      <c r="BK8" s="663"/>
      <c r="BL8" s="664"/>
      <c r="BM8" s="662" t="s">
        <v>42</v>
      </c>
      <c r="BN8" s="663"/>
      <c r="BO8" s="663"/>
      <c r="BP8" s="663"/>
      <c r="BQ8" s="663"/>
      <c r="BR8" s="663"/>
      <c r="BS8" s="664"/>
    </row>
    <row r="9" spans="1:71" s="654" customFormat="1" ht="13" thickBot="1">
      <c r="A9" s="653" t="s">
        <v>7</v>
      </c>
      <c r="B9" s="674" t="s">
        <v>237</v>
      </c>
      <c r="C9" s="656" t="s">
        <v>103</v>
      </c>
      <c r="D9" s="656" t="s">
        <v>104</v>
      </c>
      <c r="E9" s="656" t="s">
        <v>105</v>
      </c>
      <c r="F9" s="656" t="s">
        <v>106</v>
      </c>
      <c r="G9" s="656" t="s">
        <v>107</v>
      </c>
      <c r="H9" s="657" t="s">
        <v>108</v>
      </c>
      <c r="I9" s="672" t="s">
        <v>237</v>
      </c>
      <c r="J9" s="656" t="s">
        <v>103</v>
      </c>
      <c r="K9" s="656" t="s">
        <v>104</v>
      </c>
      <c r="L9" s="656" t="s">
        <v>105</v>
      </c>
      <c r="M9" s="656" t="s">
        <v>106</v>
      </c>
      <c r="N9" s="656" t="s">
        <v>107</v>
      </c>
      <c r="O9" s="657" t="s">
        <v>108</v>
      </c>
      <c r="P9" s="672" t="s">
        <v>237</v>
      </c>
      <c r="Q9" s="656" t="s">
        <v>103</v>
      </c>
      <c r="R9" s="656" t="s">
        <v>104</v>
      </c>
      <c r="S9" s="656" t="s">
        <v>105</v>
      </c>
      <c r="T9" s="656" t="s">
        <v>106</v>
      </c>
      <c r="U9" s="656" t="s">
        <v>107</v>
      </c>
      <c r="V9" s="657" t="s">
        <v>108</v>
      </c>
      <c r="W9" s="672" t="s">
        <v>237</v>
      </c>
      <c r="X9" s="656" t="s">
        <v>103</v>
      </c>
      <c r="Y9" s="656" t="s">
        <v>104</v>
      </c>
      <c r="Z9" s="656" t="s">
        <v>105</v>
      </c>
      <c r="AA9" s="656" t="s">
        <v>106</v>
      </c>
      <c r="AB9" s="656" t="s">
        <v>107</v>
      </c>
      <c r="AC9" s="657" t="s">
        <v>108</v>
      </c>
      <c r="AD9" s="672" t="s">
        <v>237</v>
      </c>
      <c r="AE9" s="656" t="s">
        <v>103</v>
      </c>
      <c r="AF9" s="656" t="s">
        <v>104</v>
      </c>
      <c r="AG9" s="656" t="s">
        <v>105</v>
      </c>
      <c r="AH9" s="656" t="s">
        <v>106</v>
      </c>
      <c r="AI9" s="656" t="s">
        <v>107</v>
      </c>
      <c r="AJ9" s="657" t="s">
        <v>108</v>
      </c>
      <c r="AK9" s="672" t="s">
        <v>237</v>
      </c>
      <c r="AL9" s="656" t="s">
        <v>103</v>
      </c>
      <c r="AM9" s="656" t="s">
        <v>104</v>
      </c>
      <c r="AN9" s="656" t="s">
        <v>105</v>
      </c>
      <c r="AO9" s="656" t="s">
        <v>106</v>
      </c>
      <c r="AP9" s="656" t="s">
        <v>107</v>
      </c>
      <c r="AQ9" s="657" t="s">
        <v>108</v>
      </c>
      <c r="AR9" s="672" t="s">
        <v>237</v>
      </c>
      <c r="AS9" s="656" t="s">
        <v>103</v>
      </c>
      <c r="AT9" s="656" t="s">
        <v>104</v>
      </c>
      <c r="AU9" s="656" t="s">
        <v>105</v>
      </c>
      <c r="AV9" s="656" t="s">
        <v>106</v>
      </c>
      <c r="AW9" s="656" t="s">
        <v>107</v>
      </c>
      <c r="AX9" s="657" t="s">
        <v>108</v>
      </c>
      <c r="AY9" s="672" t="s">
        <v>237</v>
      </c>
      <c r="AZ9" s="656" t="s">
        <v>103</v>
      </c>
      <c r="BA9" s="656" t="s">
        <v>104</v>
      </c>
      <c r="BB9" s="656" t="s">
        <v>105</v>
      </c>
      <c r="BC9" s="656" t="s">
        <v>106</v>
      </c>
      <c r="BD9" s="656" t="s">
        <v>107</v>
      </c>
      <c r="BE9" s="657" t="s">
        <v>108</v>
      </c>
      <c r="BF9" s="674" t="s">
        <v>237</v>
      </c>
      <c r="BG9" s="656" t="s">
        <v>103</v>
      </c>
      <c r="BH9" s="656" t="s">
        <v>104</v>
      </c>
      <c r="BI9" s="656" t="s">
        <v>105</v>
      </c>
      <c r="BJ9" s="656" t="s">
        <v>106</v>
      </c>
      <c r="BK9" s="656" t="s">
        <v>107</v>
      </c>
      <c r="BL9" s="657" t="s">
        <v>108</v>
      </c>
      <c r="BM9" s="672" t="s">
        <v>243</v>
      </c>
      <c r="BN9" s="656" t="s">
        <v>103</v>
      </c>
      <c r="BO9" s="656" t="s">
        <v>104</v>
      </c>
      <c r="BP9" s="656" t="s">
        <v>105</v>
      </c>
      <c r="BQ9" s="656" t="s">
        <v>106</v>
      </c>
      <c r="BR9" s="656" t="s">
        <v>107</v>
      </c>
      <c r="BS9" s="657" t="s">
        <v>108</v>
      </c>
    </row>
    <row r="10" spans="1:71" s="654" customFormat="1">
      <c r="A10" s="653" t="s">
        <v>234</v>
      </c>
      <c r="B10" s="658"/>
      <c r="C10" s="658"/>
      <c r="D10" s="658"/>
      <c r="E10" s="658"/>
      <c r="F10" s="658"/>
      <c r="G10" s="658"/>
      <c r="H10" s="658"/>
      <c r="I10" s="658"/>
      <c r="J10" s="658"/>
      <c r="K10" s="658"/>
      <c r="L10" s="658"/>
      <c r="M10" s="658"/>
      <c r="N10" s="658"/>
      <c r="O10" s="658"/>
      <c r="P10" s="658"/>
      <c r="Q10" s="658"/>
      <c r="R10" s="658"/>
      <c r="S10" s="658"/>
      <c r="T10" s="658"/>
      <c r="U10" s="658"/>
      <c r="V10" s="658"/>
      <c r="W10" s="658"/>
      <c r="X10" s="658"/>
      <c r="Y10" s="658"/>
      <c r="Z10" s="658"/>
      <c r="AA10" s="658"/>
      <c r="AB10" s="658"/>
      <c r="AC10" s="658"/>
      <c r="AD10" s="658"/>
      <c r="AE10" s="658"/>
      <c r="AF10" s="658"/>
      <c r="AG10" s="658"/>
      <c r="AH10" s="658"/>
      <c r="AI10" s="658"/>
      <c r="AJ10" s="658"/>
      <c r="AK10" s="684">
        <f t="shared" ref="AK10:AT12" si="0">B10*25.4</f>
        <v>0</v>
      </c>
      <c r="AL10" s="684">
        <f t="shared" si="0"/>
        <v>0</v>
      </c>
      <c r="AM10" s="684">
        <f t="shared" si="0"/>
        <v>0</v>
      </c>
      <c r="AN10" s="684">
        <f t="shared" si="0"/>
        <v>0</v>
      </c>
      <c r="AO10" s="684">
        <f t="shared" si="0"/>
        <v>0</v>
      </c>
      <c r="AP10" s="684">
        <f t="shared" si="0"/>
        <v>0</v>
      </c>
      <c r="AQ10" s="684">
        <f t="shared" si="0"/>
        <v>0</v>
      </c>
      <c r="AR10" s="684">
        <f t="shared" si="0"/>
        <v>0</v>
      </c>
      <c r="AS10" s="684">
        <f t="shared" si="0"/>
        <v>0</v>
      </c>
      <c r="AT10" s="684">
        <f t="shared" si="0"/>
        <v>0</v>
      </c>
      <c r="AU10" s="684">
        <f t="shared" ref="AU10:BD12" si="1">L10*25.4</f>
        <v>0</v>
      </c>
      <c r="AV10" s="684">
        <f t="shared" si="1"/>
        <v>0</v>
      </c>
      <c r="AW10" s="684">
        <f t="shared" si="1"/>
        <v>0</v>
      </c>
      <c r="AX10" s="684">
        <f t="shared" si="1"/>
        <v>0</v>
      </c>
      <c r="AY10" s="684">
        <f t="shared" si="1"/>
        <v>0</v>
      </c>
      <c r="AZ10" s="684">
        <f t="shared" si="1"/>
        <v>0</v>
      </c>
      <c r="BA10" s="684">
        <f t="shared" si="1"/>
        <v>0</v>
      </c>
      <c r="BB10" s="684">
        <f t="shared" si="1"/>
        <v>0</v>
      </c>
      <c r="BC10" s="684">
        <f t="shared" si="1"/>
        <v>0</v>
      </c>
      <c r="BD10" s="684">
        <f t="shared" si="1"/>
        <v>0</v>
      </c>
      <c r="BE10" s="684">
        <f t="shared" ref="BE10:BN12" si="2">V10*25.4</f>
        <v>0</v>
      </c>
      <c r="BF10" s="684">
        <f t="shared" si="2"/>
        <v>0</v>
      </c>
      <c r="BG10" s="684">
        <f t="shared" si="2"/>
        <v>0</v>
      </c>
      <c r="BH10" s="684">
        <f t="shared" si="2"/>
        <v>0</v>
      </c>
      <c r="BI10" s="684">
        <f t="shared" si="2"/>
        <v>0</v>
      </c>
      <c r="BJ10" s="684">
        <f t="shared" si="2"/>
        <v>0</v>
      </c>
      <c r="BK10" s="684">
        <f t="shared" si="2"/>
        <v>0</v>
      </c>
      <c r="BL10" s="684">
        <f t="shared" si="2"/>
        <v>0</v>
      </c>
      <c r="BM10" s="684">
        <f t="shared" si="2"/>
        <v>0</v>
      </c>
      <c r="BN10" s="684">
        <f t="shared" si="2"/>
        <v>0</v>
      </c>
      <c r="BO10" s="684">
        <f t="shared" ref="BO10:BS12" si="3">AF10*25.4</f>
        <v>0</v>
      </c>
      <c r="BP10" s="684">
        <f t="shared" si="3"/>
        <v>0</v>
      </c>
      <c r="BQ10" s="684">
        <f t="shared" si="3"/>
        <v>0</v>
      </c>
      <c r="BR10" s="684">
        <f t="shared" si="3"/>
        <v>0</v>
      </c>
      <c r="BS10" s="684">
        <f t="shared" si="3"/>
        <v>0</v>
      </c>
    </row>
    <row r="11" spans="1:71" s="654" customFormat="1">
      <c r="A11" s="653" t="s">
        <v>109</v>
      </c>
      <c r="B11" s="689"/>
      <c r="C11" s="633"/>
      <c r="D11" s="633"/>
      <c r="E11" s="633"/>
      <c r="F11" s="633"/>
      <c r="G11" s="633"/>
      <c r="H11" s="647"/>
      <c r="I11" s="689"/>
      <c r="J11" s="646"/>
      <c r="K11" s="633"/>
      <c r="L11" s="633"/>
      <c r="M11" s="633"/>
      <c r="N11" s="633"/>
      <c r="O11" s="647"/>
      <c r="P11" s="689"/>
      <c r="Q11" s="633"/>
      <c r="R11" s="633"/>
      <c r="S11" s="633"/>
      <c r="T11" s="633"/>
      <c r="U11" s="633"/>
      <c r="V11" s="647"/>
      <c r="W11" s="689"/>
      <c r="X11" s="633"/>
      <c r="Y11" s="633"/>
      <c r="Z11" s="633"/>
      <c r="AA11" s="633"/>
      <c r="AB11" s="633"/>
      <c r="AC11" s="647"/>
      <c r="AD11" s="689"/>
      <c r="AE11" s="633"/>
      <c r="AF11" s="633"/>
      <c r="AG11" s="633"/>
      <c r="AH11" s="633"/>
      <c r="AI11" s="633"/>
      <c r="AJ11" s="647"/>
      <c r="AK11" s="685">
        <f t="shared" si="0"/>
        <v>0</v>
      </c>
      <c r="AL11" s="685">
        <f t="shared" si="0"/>
        <v>0</v>
      </c>
      <c r="AM11" s="685">
        <f t="shared" si="0"/>
        <v>0</v>
      </c>
      <c r="AN11" s="685">
        <f t="shared" si="0"/>
        <v>0</v>
      </c>
      <c r="AO11" s="685">
        <f t="shared" si="0"/>
        <v>0</v>
      </c>
      <c r="AP11" s="685">
        <f t="shared" si="0"/>
        <v>0</v>
      </c>
      <c r="AQ11" s="685">
        <f t="shared" si="0"/>
        <v>0</v>
      </c>
      <c r="AR11" s="685">
        <f t="shared" si="0"/>
        <v>0</v>
      </c>
      <c r="AS11" s="685">
        <f t="shared" si="0"/>
        <v>0</v>
      </c>
      <c r="AT11" s="685">
        <f t="shared" si="0"/>
        <v>0</v>
      </c>
      <c r="AU11" s="685">
        <f t="shared" si="1"/>
        <v>0</v>
      </c>
      <c r="AV11" s="685">
        <f t="shared" si="1"/>
        <v>0</v>
      </c>
      <c r="AW11" s="685">
        <f t="shared" si="1"/>
        <v>0</v>
      </c>
      <c r="AX11" s="685">
        <f t="shared" si="1"/>
        <v>0</v>
      </c>
      <c r="AY11" s="685">
        <f t="shared" si="1"/>
        <v>0</v>
      </c>
      <c r="AZ11" s="685">
        <f t="shared" si="1"/>
        <v>0</v>
      </c>
      <c r="BA11" s="685">
        <f t="shared" si="1"/>
        <v>0</v>
      </c>
      <c r="BB11" s="685">
        <f t="shared" si="1"/>
        <v>0</v>
      </c>
      <c r="BC11" s="685">
        <f t="shared" si="1"/>
        <v>0</v>
      </c>
      <c r="BD11" s="685">
        <f t="shared" si="1"/>
        <v>0</v>
      </c>
      <c r="BE11" s="685">
        <f t="shared" si="2"/>
        <v>0</v>
      </c>
      <c r="BF11" s="685">
        <f t="shared" si="2"/>
        <v>0</v>
      </c>
      <c r="BG11" s="685">
        <f t="shared" si="2"/>
        <v>0</v>
      </c>
      <c r="BH11" s="685">
        <f t="shared" si="2"/>
        <v>0</v>
      </c>
      <c r="BI11" s="685">
        <f t="shared" si="2"/>
        <v>0</v>
      </c>
      <c r="BJ11" s="685">
        <f t="shared" si="2"/>
        <v>0</v>
      </c>
      <c r="BK11" s="685">
        <f t="shared" si="2"/>
        <v>0</v>
      </c>
      <c r="BL11" s="685">
        <f t="shared" si="2"/>
        <v>0</v>
      </c>
      <c r="BM11" s="685">
        <f t="shared" si="2"/>
        <v>0</v>
      </c>
      <c r="BN11" s="685">
        <f t="shared" si="2"/>
        <v>0</v>
      </c>
      <c r="BO11" s="685">
        <f t="shared" si="3"/>
        <v>0</v>
      </c>
      <c r="BP11" s="685">
        <f t="shared" si="3"/>
        <v>0</v>
      </c>
      <c r="BQ11" s="685">
        <f t="shared" si="3"/>
        <v>0</v>
      </c>
      <c r="BR11" s="685">
        <f t="shared" si="3"/>
        <v>0</v>
      </c>
      <c r="BS11" s="685">
        <f t="shared" si="3"/>
        <v>0</v>
      </c>
    </row>
    <row r="12" spans="1:71" s="654" customFormat="1">
      <c r="A12" s="653" t="s">
        <v>110</v>
      </c>
      <c r="B12" s="689"/>
      <c r="C12" s="633"/>
      <c r="D12" s="633"/>
      <c r="E12" s="633"/>
      <c r="F12" s="633"/>
      <c r="G12" s="633"/>
      <c r="H12" s="647"/>
      <c r="I12" s="689"/>
      <c r="J12" s="646"/>
      <c r="K12" s="633"/>
      <c r="L12" s="633"/>
      <c r="M12" s="633"/>
      <c r="N12" s="633"/>
      <c r="O12" s="647"/>
      <c r="P12" s="689"/>
      <c r="Q12" s="633"/>
      <c r="R12" s="633"/>
      <c r="S12" s="633"/>
      <c r="T12" s="633"/>
      <c r="U12" s="633"/>
      <c r="V12" s="647"/>
      <c r="W12" s="689"/>
      <c r="X12" s="633"/>
      <c r="Y12" s="633"/>
      <c r="Z12" s="633"/>
      <c r="AA12" s="633"/>
      <c r="AB12" s="633"/>
      <c r="AC12" s="647"/>
      <c r="AD12" s="689"/>
      <c r="AE12" s="633"/>
      <c r="AF12" s="633"/>
      <c r="AG12" s="633"/>
      <c r="AH12" s="633"/>
      <c r="AI12" s="633"/>
      <c r="AJ12" s="647"/>
      <c r="AK12" s="685">
        <f t="shared" si="0"/>
        <v>0</v>
      </c>
      <c r="AL12" s="685">
        <f t="shared" si="0"/>
        <v>0</v>
      </c>
      <c r="AM12" s="685">
        <f t="shared" si="0"/>
        <v>0</v>
      </c>
      <c r="AN12" s="685">
        <f t="shared" si="0"/>
        <v>0</v>
      </c>
      <c r="AO12" s="685">
        <f t="shared" si="0"/>
        <v>0</v>
      </c>
      <c r="AP12" s="685">
        <f t="shared" si="0"/>
        <v>0</v>
      </c>
      <c r="AQ12" s="685">
        <f t="shared" si="0"/>
        <v>0</v>
      </c>
      <c r="AR12" s="685">
        <f t="shared" si="0"/>
        <v>0</v>
      </c>
      <c r="AS12" s="685">
        <f t="shared" si="0"/>
        <v>0</v>
      </c>
      <c r="AT12" s="685">
        <f t="shared" si="0"/>
        <v>0</v>
      </c>
      <c r="AU12" s="685">
        <f t="shared" si="1"/>
        <v>0</v>
      </c>
      <c r="AV12" s="685">
        <f t="shared" si="1"/>
        <v>0</v>
      </c>
      <c r="AW12" s="685">
        <f t="shared" si="1"/>
        <v>0</v>
      </c>
      <c r="AX12" s="685">
        <f t="shared" si="1"/>
        <v>0</v>
      </c>
      <c r="AY12" s="685">
        <f t="shared" si="1"/>
        <v>0</v>
      </c>
      <c r="AZ12" s="685">
        <f t="shared" si="1"/>
        <v>0</v>
      </c>
      <c r="BA12" s="685">
        <f t="shared" si="1"/>
        <v>0</v>
      </c>
      <c r="BB12" s="685">
        <f t="shared" si="1"/>
        <v>0</v>
      </c>
      <c r="BC12" s="685">
        <f t="shared" si="1"/>
        <v>0</v>
      </c>
      <c r="BD12" s="685">
        <f t="shared" si="1"/>
        <v>0</v>
      </c>
      <c r="BE12" s="685">
        <f t="shared" si="2"/>
        <v>0</v>
      </c>
      <c r="BF12" s="685">
        <f t="shared" si="2"/>
        <v>0</v>
      </c>
      <c r="BG12" s="685">
        <f t="shared" si="2"/>
        <v>0</v>
      </c>
      <c r="BH12" s="685">
        <f t="shared" si="2"/>
        <v>0</v>
      </c>
      <c r="BI12" s="685">
        <f t="shared" si="2"/>
        <v>0</v>
      </c>
      <c r="BJ12" s="685">
        <f t="shared" si="2"/>
        <v>0</v>
      </c>
      <c r="BK12" s="685">
        <f t="shared" si="2"/>
        <v>0</v>
      </c>
      <c r="BL12" s="685">
        <f t="shared" si="2"/>
        <v>0</v>
      </c>
      <c r="BM12" s="685">
        <f t="shared" si="2"/>
        <v>0</v>
      </c>
      <c r="BN12" s="685">
        <f t="shared" si="2"/>
        <v>0</v>
      </c>
      <c r="BO12" s="685">
        <f t="shared" si="3"/>
        <v>0</v>
      </c>
      <c r="BP12" s="685">
        <f t="shared" si="3"/>
        <v>0</v>
      </c>
      <c r="BQ12" s="685">
        <f t="shared" si="3"/>
        <v>0</v>
      </c>
      <c r="BR12" s="685">
        <f t="shared" si="3"/>
        <v>0</v>
      </c>
      <c r="BS12" s="685">
        <f t="shared" si="3"/>
        <v>0</v>
      </c>
    </row>
    <row r="13" spans="1:71" s="654" customFormat="1">
      <c r="A13" s="653" t="s">
        <v>111</v>
      </c>
      <c r="B13" s="696"/>
      <c r="C13" s="633"/>
      <c r="D13" s="633"/>
      <c r="E13" s="633"/>
      <c r="F13" s="633"/>
      <c r="G13" s="633"/>
      <c r="H13" s="647"/>
      <c r="I13" s="698"/>
      <c r="J13" s="646"/>
      <c r="K13" s="633"/>
      <c r="L13" s="633"/>
      <c r="M13" s="633"/>
      <c r="N13" s="633"/>
      <c r="O13" s="647"/>
      <c r="P13" s="696"/>
      <c r="Q13" s="633"/>
      <c r="R13" s="633"/>
      <c r="S13" s="633"/>
      <c r="T13" s="633"/>
      <c r="U13" s="633"/>
      <c r="V13" s="647"/>
      <c r="W13" s="696"/>
      <c r="X13" s="633"/>
      <c r="Y13" s="633"/>
      <c r="Z13" s="633"/>
      <c r="AA13" s="633"/>
      <c r="AB13" s="633"/>
      <c r="AC13" s="647"/>
      <c r="AD13" s="698"/>
      <c r="AE13" s="633"/>
      <c r="AF13" s="633"/>
      <c r="AG13" s="633"/>
      <c r="AH13" s="633"/>
      <c r="AI13" s="633"/>
      <c r="AJ13" s="647"/>
      <c r="AK13" s="685"/>
      <c r="AL13" s="685">
        <f t="shared" ref="AL13:AQ13" si="4">C13</f>
        <v>0</v>
      </c>
      <c r="AM13" s="685">
        <f t="shared" si="4"/>
        <v>0</v>
      </c>
      <c r="AN13" s="685">
        <f t="shared" si="4"/>
        <v>0</v>
      </c>
      <c r="AO13" s="685">
        <f t="shared" si="4"/>
        <v>0</v>
      </c>
      <c r="AP13" s="685">
        <f t="shared" si="4"/>
        <v>0</v>
      </c>
      <c r="AQ13" s="685">
        <f t="shared" si="4"/>
        <v>0</v>
      </c>
      <c r="AR13" s="685"/>
      <c r="AS13" s="685">
        <f t="shared" ref="AS13:AX13" si="5">J13</f>
        <v>0</v>
      </c>
      <c r="AT13" s="685">
        <f t="shared" si="5"/>
        <v>0</v>
      </c>
      <c r="AU13" s="685">
        <f t="shared" si="5"/>
        <v>0</v>
      </c>
      <c r="AV13" s="685">
        <f t="shared" si="5"/>
        <v>0</v>
      </c>
      <c r="AW13" s="685">
        <f t="shared" si="5"/>
        <v>0</v>
      </c>
      <c r="AX13" s="685">
        <f t="shared" si="5"/>
        <v>0</v>
      </c>
      <c r="AY13" s="685"/>
      <c r="AZ13" s="685">
        <f t="shared" ref="AZ13:BE13" si="6">Q13</f>
        <v>0</v>
      </c>
      <c r="BA13" s="685">
        <f t="shared" si="6"/>
        <v>0</v>
      </c>
      <c r="BB13" s="685">
        <f t="shared" si="6"/>
        <v>0</v>
      </c>
      <c r="BC13" s="685">
        <f t="shared" si="6"/>
        <v>0</v>
      </c>
      <c r="BD13" s="685">
        <f t="shared" si="6"/>
        <v>0</v>
      </c>
      <c r="BE13" s="685">
        <f t="shared" si="6"/>
        <v>0</v>
      </c>
      <c r="BF13" s="685"/>
      <c r="BG13" s="685">
        <f t="shared" ref="BG13:BL13" si="7">X13</f>
        <v>0</v>
      </c>
      <c r="BH13" s="685">
        <f t="shared" si="7"/>
        <v>0</v>
      </c>
      <c r="BI13" s="685">
        <f t="shared" si="7"/>
        <v>0</v>
      </c>
      <c r="BJ13" s="685">
        <f t="shared" si="7"/>
        <v>0</v>
      </c>
      <c r="BK13" s="685">
        <f t="shared" si="7"/>
        <v>0</v>
      </c>
      <c r="BL13" s="685">
        <f t="shared" si="7"/>
        <v>0</v>
      </c>
      <c r="BM13" s="685"/>
      <c r="BN13" s="685">
        <f t="shared" ref="BN13:BS13" si="8">AE13</f>
        <v>0</v>
      </c>
      <c r="BO13" s="685">
        <f t="shared" si="8"/>
        <v>0</v>
      </c>
      <c r="BP13" s="685">
        <f t="shared" si="8"/>
        <v>0</v>
      </c>
      <c r="BQ13" s="685">
        <f t="shared" si="8"/>
        <v>0</v>
      </c>
      <c r="BR13" s="685">
        <f t="shared" si="8"/>
        <v>0</v>
      </c>
      <c r="BS13" s="685">
        <f t="shared" si="8"/>
        <v>0</v>
      </c>
    </row>
    <row r="14" spans="1:71" s="654" customFormat="1">
      <c r="A14" s="653" t="s">
        <v>112</v>
      </c>
      <c r="B14" s="691"/>
      <c r="C14" s="634"/>
      <c r="D14" s="634"/>
      <c r="E14" s="634"/>
      <c r="F14" s="634"/>
      <c r="G14" s="634"/>
      <c r="H14" s="649"/>
      <c r="I14" s="691"/>
      <c r="J14" s="648"/>
      <c r="K14" s="634"/>
      <c r="L14" s="634"/>
      <c r="M14" s="634"/>
      <c r="N14" s="634"/>
      <c r="O14" s="649"/>
      <c r="P14" s="691"/>
      <c r="Q14" s="634"/>
      <c r="R14" s="634"/>
      <c r="S14" s="634"/>
      <c r="T14" s="634"/>
      <c r="U14" s="634"/>
      <c r="V14" s="649"/>
      <c r="W14" s="691"/>
      <c r="X14" s="634"/>
      <c r="Y14" s="634"/>
      <c r="Z14" s="634"/>
      <c r="AA14" s="634"/>
      <c r="AB14" s="634"/>
      <c r="AC14" s="649"/>
      <c r="AD14" s="691"/>
      <c r="AE14" s="634"/>
      <c r="AF14" s="634"/>
      <c r="AG14" s="634"/>
      <c r="AH14" s="634"/>
      <c r="AI14" s="634"/>
      <c r="AJ14" s="649"/>
      <c r="AK14" s="685">
        <f t="shared" ref="AK14:AT15" si="9">B14*25.4</f>
        <v>0</v>
      </c>
      <c r="AL14" s="685">
        <f t="shared" si="9"/>
        <v>0</v>
      </c>
      <c r="AM14" s="685">
        <f t="shared" si="9"/>
        <v>0</v>
      </c>
      <c r="AN14" s="685">
        <f t="shared" si="9"/>
        <v>0</v>
      </c>
      <c r="AO14" s="685">
        <f t="shared" si="9"/>
        <v>0</v>
      </c>
      <c r="AP14" s="685">
        <f t="shared" si="9"/>
        <v>0</v>
      </c>
      <c r="AQ14" s="685">
        <f t="shared" si="9"/>
        <v>0</v>
      </c>
      <c r="AR14" s="685">
        <f t="shared" si="9"/>
        <v>0</v>
      </c>
      <c r="AS14" s="685">
        <f t="shared" si="9"/>
        <v>0</v>
      </c>
      <c r="AT14" s="685">
        <f t="shared" si="9"/>
        <v>0</v>
      </c>
      <c r="AU14" s="685">
        <f t="shared" ref="AU14:BD15" si="10">L14*25.4</f>
        <v>0</v>
      </c>
      <c r="AV14" s="685">
        <f t="shared" si="10"/>
        <v>0</v>
      </c>
      <c r="AW14" s="685">
        <f t="shared" si="10"/>
        <v>0</v>
      </c>
      <c r="AX14" s="685">
        <f t="shared" si="10"/>
        <v>0</v>
      </c>
      <c r="AY14" s="685">
        <f t="shared" si="10"/>
        <v>0</v>
      </c>
      <c r="AZ14" s="685">
        <f t="shared" si="10"/>
        <v>0</v>
      </c>
      <c r="BA14" s="685">
        <f t="shared" si="10"/>
        <v>0</v>
      </c>
      <c r="BB14" s="685">
        <f t="shared" si="10"/>
        <v>0</v>
      </c>
      <c r="BC14" s="685">
        <f t="shared" si="10"/>
        <v>0</v>
      </c>
      <c r="BD14" s="685">
        <f t="shared" si="10"/>
        <v>0</v>
      </c>
      <c r="BE14" s="685">
        <f t="shared" ref="BE14:BN15" si="11">V14*25.4</f>
        <v>0</v>
      </c>
      <c r="BF14" s="685">
        <f t="shared" si="11"/>
        <v>0</v>
      </c>
      <c r="BG14" s="685">
        <f t="shared" si="11"/>
        <v>0</v>
      </c>
      <c r="BH14" s="685">
        <f t="shared" si="11"/>
        <v>0</v>
      </c>
      <c r="BI14" s="685">
        <f t="shared" si="11"/>
        <v>0</v>
      </c>
      <c r="BJ14" s="685">
        <f t="shared" si="11"/>
        <v>0</v>
      </c>
      <c r="BK14" s="685">
        <f t="shared" si="11"/>
        <v>0</v>
      </c>
      <c r="BL14" s="685">
        <f t="shared" si="11"/>
        <v>0</v>
      </c>
      <c r="BM14" s="685">
        <f t="shared" si="11"/>
        <v>0</v>
      </c>
      <c r="BN14" s="685">
        <f t="shared" si="11"/>
        <v>0</v>
      </c>
      <c r="BO14" s="685">
        <f t="shared" ref="BO14:BS15" si="12">AF14*25.4</f>
        <v>0</v>
      </c>
      <c r="BP14" s="685">
        <f t="shared" si="12"/>
        <v>0</v>
      </c>
      <c r="BQ14" s="685">
        <f t="shared" si="12"/>
        <v>0</v>
      </c>
      <c r="BR14" s="685">
        <f t="shared" si="12"/>
        <v>0</v>
      </c>
      <c r="BS14" s="685">
        <f t="shared" si="12"/>
        <v>0</v>
      </c>
    </row>
    <row r="15" spans="1:71" s="654" customFormat="1">
      <c r="A15" s="653" t="s">
        <v>113</v>
      </c>
      <c r="B15" s="691"/>
      <c r="C15" s="634"/>
      <c r="D15" s="634"/>
      <c r="E15" s="634"/>
      <c r="F15" s="634"/>
      <c r="G15" s="634"/>
      <c r="H15" s="649"/>
      <c r="I15" s="691"/>
      <c r="J15" s="648"/>
      <c r="K15" s="634"/>
      <c r="L15" s="634"/>
      <c r="M15" s="634"/>
      <c r="N15" s="634"/>
      <c r="O15" s="649"/>
      <c r="P15" s="691"/>
      <c r="Q15" s="634"/>
      <c r="R15" s="634"/>
      <c r="S15" s="634"/>
      <c r="T15" s="634"/>
      <c r="U15" s="634"/>
      <c r="V15" s="649"/>
      <c r="W15" s="691"/>
      <c r="X15" s="634"/>
      <c r="Y15" s="634"/>
      <c r="Z15" s="634"/>
      <c r="AA15" s="634"/>
      <c r="AB15" s="634"/>
      <c r="AC15" s="649"/>
      <c r="AD15" s="691"/>
      <c r="AE15" s="634"/>
      <c r="AF15" s="634"/>
      <c r="AG15" s="634"/>
      <c r="AH15" s="634"/>
      <c r="AI15" s="634"/>
      <c r="AJ15" s="649"/>
      <c r="AK15" s="685">
        <f t="shared" si="9"/>
        <v>0</v>
      </c>
      <c r="AL15" s="685">
        <f t="shared" si="9"/>
        <v>0</v>
      </c>
      <c r="AM15" s="685">
        <f t="shared" si="9"/>
        <v>0</v>
      </c>
      <c r="AN15" s="685">
        <f t="shared" si="9"/>
        <v>0</v>
      </c>
      <c r="AO15" s="685">
        <f t="shared" si="9"/>
        <v>0</v>
      </c>
      <c r="AP15" s="685">
        <f t="shared" si="9"/>
        <v>0</v>
      </c>
      <c r="AQ15" s="685">
        <f t="shared" si="9"/>
        <v>0</v>
      </c>
      <c r="AR15" s="685">
        <f t="shared" si="9"/>
        <v>0</v>
      </c>
      <c r="AS15" s="685">
        <f t="shared" si="9"/>
        <v>0</v>
      </c>
      <c r="AT15" s="685">
        <f t="shared" si="9"/>
        <v>0</v>
      </c>
      <c r="AU15" s="685">
        <f t="shared" si="10"/>
        <v>0</v>
      </c>
      <c r="AV15" s="685">
        <f t="shared" si="10"/>
        <v>0</v>
      </c>
      <c r="AW15" s="685">
        <f t="shared" si="10"/>
        <v>0</v>
      </c>
      <c r="AX15" s="685">
        <f t="shared" si="10"/>
        <v>0</v>
      </c>
      <c r="AY15" s="685">
        <f t="shared" si="10"/>
        <v>0</v>
      </c>
      <c r="AZ15" s="685">
        <f t="shared" si="10"/>
        <v>0</v>
      </c>
      <c r="BA15" s="685">
        <f t="shared" si="10"/>
        <v>0</v>
      </c>
      <c r="BB15" s="685">
        <f t="shared" si="10"/>
        <v>0</v>
      </c>
      <c r="BC15" s="685">
        <f t="shared" si="10"/>
        <v>0</v>
      </c>
      <c r="BD15" s="685">
        <f t="shared" si="10"/>
        <v>0</v>
      </c>
      <c r="BE15" s="685">
        <f t="shared" si="11"/>
        <v>0</v>
      </c>
      <c r="BF15" s="685">
        <f t="shared" si="11"/>
        <v>0</v>
      </c>
      <c r="BG15" s="685">
        <f t="shared" si="11"/>
        <v>0</v>
      </c>
      <c r="BH15" s="685">
        <f t="shared" si="11"/>
        <v>0</v>
      </c>
      <c r="BI15" s="685">
        <f t="shared" si="11"/>
        <v>0</v>
      </c>
      <c r="BJ15" s="685">
        <f t="shared" si="11"/>
        <v>0</v>
      </c>
      <c r="BK15" s="685">
        <f t="shared" si="11"/>
        <v>0</v>
      </c>
      <c r="BL15" s="685">
        <f t="shared" si="11"/>
        <v>0</v>
      </c>
      <c r="BM15" s="685">
        <f t="shared" si="11"/>
        <v>0</v>
      </c>
      <c r="BN15" s="685">
        <f t="shared" si="11"/>
        <v>0</v>
      </c>
      <c r="BO15" s="685">
        <f t="shared" si="12"/>
        <v>0</v>
      </c>
      <c r="BP15" s="685">
        <f t="shared" si="12"/>
        <v>0</v>
      </c>
      <c r="BQ15" s="685">
        <f t="shared" si="12"/>
        <v>0</v>
      </c>
      <c r="BR15" s="685">
        <f t="shared" si="12"/>
        <v>0</v>
      </c>
      <c r="BS15" s="685">
        <f t="shared" si="12"/>
        <v>0</v>
      </c>
    </row>
    <row r="16" spans="1:71" s="654" customFormat="1">
      <c r="A16" s="653" t="s">
        <v>115</v>
      </c>
      <c r="B16" s="693"/>
      <c r="C16" s="634"/>
      <c r="D16" s="634"/>
      <c r="E16" s="634"/>
      <c r="F16" s="634"/>
      <c r="G16" s="634"/>
      <c r="H16" s="649"/>
      <c r="I16" s="648"/>
      <c r="J16" s="648"/>
      <c r="K16" s="634"/>
      <c r="L16" s="634"/>
      <c r="M16" s="634"/>
      <c r="N16" s="634"/>
      <c r="O16" s="649"/>
      <c r="P16" s="693"/>
      <c r="Q16" s="634"/>
      <c r="R16" s="634"/>
      <c r="S16" s="634"/>
      <c r="T16" s="634"/>
      <c r="U16" s="634"/>
      <c r="V16" s="649"/>
      <c r="W16" s="693"/>
      <c r="X16" s="634"/>
      <c r="Y16" s="634"/>
      <c r="Z16" s="634"/>
      <c r="AA16" s="634"/>
      <c r="AB16" s="634"/>
      <c r="AC16" s="649"/>
      <c r="AD16" s="648"/>
      <c r="AE16" s="634"/>
      <c r="AF16" s="634"/>
      <c r="AG16" s="634"/>
      <c r="AH16" s="634"/>
      <c r="AI16" s="634"/>
      <c r="AJ16" s="649"/>
      <c r="AK16" s="685"/>
      <c r="AL16" s="685">
        <f t="shared" ref="AL16:AQ16" si="13">C16</f>
        <v>0</v>
      </c>
      <c r="AM16" s="685">
        <f t="shared" si="13"/>
        <v>0</v>
      </c>
      <c r="AN16" s="685">
        <f t="shared" si="13"/>
        <v>0</v>
      </c>
      <c r="AO16" s="685">
        <f t="shared" si="13"/>
        <v>0</v>
      </c>
      <c r="AP16" s="685">
        <f t="shared" si="13"/>
        <v>0</v>
      </c>
      <c r="AQ16" s="685">
        <f t="shared" si="13"/>
        <v>0</v>
      </c>
      <c r="AR16" s="685"/>
      <c r="AS16" s="685">
        <f t="shared" ref="AS16:AX16" si="14">J16</f>
        <v>0</v>
      </c>
      <c r="AT16" s="685">
        <f t="shared" si="14"/>
        <v>0</v>
      </c>
      <c r="AU16" s="685">
        <f t="shared" si="14"/>
        <v>0</v>
      </c>
      <c r="AV16" s="685">
        <f t="shared" si="14"/>
        <v>0</v>
      </c>
      <c r="AW16" s="685">
        <f t="shared" si="14"/>
        <v>0</v>
      </c>
      <c r="AX16" s="685">
        <f t="shared" si="14"/>
        <v>0</v>
      </c>
      <c r="AY16" s="685"/>
      <c r="AZ16" s="685">
        <f t="shared" ref="AZ16:BE16" si="15">Q16</f>
        <v>0</v>
      </c>
      <c r="BA16" s="685">
        <f t="shared" si="15"/>
        <v>0</v>
      </c>
      <c r="BB16" s="685">
        <f t="shared" si="15"/>
        <v>0</v>
      </c>
      <c r="BC16" s="685">
        <f t="shared" si="15"/>
        <v>0</v>
      </c>
      <c r="BD16" s="685">
        <f t="shared" si="15"/>
        <v>0</v>
      </c>
      <c r="BE16" s="685">
        <f t="shared" si="15"/>
        <v>0</v>
      </c>
      <c r="BF16" s="685"/>
      <c r="BG16" s="685">
        <f t="shared" ref="BG16:BL16" si="16">X16</f>
        <v>0</v>
      </c>
      <c r="BH16" s="685">
        <f t="shared" si="16"/>
        <v>0</v>
      </c>
      <c r="BI16" s="685">
        <f t="shared" si="16"/>
        <v>0</v>
      </c>
      <c r="BJ16" s="685">
        <f t="shared" si="16"/>
        <v>0</v>
      </c>
      <c r="BK16" s="685">
        <f t="shared" si="16"/>
        <v>0</v>
      </c>
      <c r="BL16" s="685">
        <f t="shared" si="16"/>
        <v>0</v>
      </c>
      <c r="BM16" s="685"/>
      <c r="BN16" s="685">
        <f t="shared" ref="BN16:BS16" si="17">AE16</f>
        <v>0</v>
      </c>
      <c r="BO16" s="685">
        <f t="shared" si="17"/>
        <v>0</v>
      </c>
      <c r="BP16" s="685">
        <f t="shared" si="17"/>
        <v>0</v>
      </c>
      <c r="BQ16" s="685">
        <f t="shared" si="17"/>
        <v>0</v>
      </c>
      <c r="BR16" s="685">
        <f t="shared" si="17"/>
        <v>0</v>
      </c>
      <c r="BS16" s="685">
        <f t="shared" si="17"/>
        <v>0</v>
      </c>
    </row>
    <row r="17" spans="1:71" s="654" customFormat="1">
      <c r="A17" s="653" t="s">
        <v>114</v>
      </c>
      <c r="B17" s="677"/>
      <c r="C17" s="635"/>
      <c r="D17" s="635"/>
      <c r="E17" s="635"/>
      <c r="F17" s="635"/>
      <c r="G17" s="635"/>
      <c r="H17" s="651"/>
      <c r="I17" s="677"/>
      <c r="J17" s="650"/>
      <c r="K17" s="635"/>
      <c r="L17" s="635"/>
      <c r="M17" s="635"/>
      <c r="N17" s="635"/>
      <c r="O17" s="651"/>
      <c r="P17" s="677"/>
      <c r="Q17" s="635"/>
      <c r="R17" s="635"/>
      <c r="S17" s="635"/>
      <c r="T17" s="635"/>
      <c r="U17" s="635"/>
      <c r="V17" s="651"/>
      <c r="W17" s="677"/>
      <c r="X17" s="635"/>
      <c r="Y17" s="635"/>
      <c r="Z17" s="635"/>
      <c r="AA17" s="635"/>
      <c r="AB17" s="635"/>
      <c r="AC17" s="651"/>
      <c r="AD17" s="677"/>
      <c r="AE17" s="635"/>
      <c r="AF17" s="635"/>
      <c r="AG17" s="635"/>
      <c r="AH17" s="635"/>
      <c r="AI17" s="635"/>
      <c r="AJ17" s="651"/>
      <c r="AK17" s="685">
        <f t="shared" ref="AK17:BS17" si="18">B17*25.4</f>
        <v>0</v>
      </c>
      <c r="AL17" s="685">
        <f t="shared" si="18"/>
        <v>0</v>
      </c>
      <c r="AM17" s="685">
        <f t="shared" si="18"/>
        <v>0</v>
      </c>
      <c r="AN17" s="685">
        <f t="shared" si="18"/>
        <v>0</v>
      </c>
      <c r="AO17" s="685">
        <f t="shared" si="18"/>
        <v>0</v>
      </c>
      <c r="AP17" s="685">
        <f t="shared" si="18"/>
        <v>0</v>
      </c>
      <c r="AQ17" s="685">
        <f t="shared" si="18"/>
        <v>0</v>
      </c>
      <c r="AR17" s="685">
        <f t="shared" si="18"/>
        <v>0</v>
      </c>
      <c r="AS17" s="685">
        <f t="shared" si="18"/>
        <v>0</v>
      </c>
      <c r="AT17" s="685">
        <f t="shared" si="18"/>
        <v>0</v>
      </c>
      <c r="AU17" s="685">
        <f t="shared" si="18"/>
        <v>0</v>
      </c>
      <c r="AV17" s="685">
        <f t="shared" si="18"/>
        <v>0</v>
      </c>
      <c r="AW17" s="685">
        <f t="shared" si="18"/>
        <v>0</v>
      </c>
      <c r="AX17" s="685">
        <f t="shared" si="18"/>
        <v>0</v>
      </c>
      <c r="AY17" s="685">
        <f t="shared" si="18"/>
        <v>0</v>
      </c>
      <c r="AZ17" s="685">
        <f t="shared" si="18"/>
        <v>0</v>
      </c>
      <c r="BA17" s="685">
        <f t="shared" si="18"/>
        <v>0</v>
      </c>
      <c r="BB17" s="685">
        <f t="shared" si="18"/>
        <v>0</v>
      </c>
      <c r="BC17" s="685">
        <f t="shared" si="18"/>
        <v>0</v>
      </c>
      <c r="BD17" s="685">
        <f t="shared" si="18"/>
        <v>0</v>
      </c>
      <c r="BE17" s="685">
        <f t="shared" si="18"/>
        <v>0</v>
      </c>
      <c r="BF17" s="685">
        <f t="shared" si="18"/>
        <v>0</v>
      </c>
      <c r="BG17" s="685">
        <f t="shared" si="18"/>
        <v>0</v>
      </c>
      <c r="BH17" s="685">
        <f t="shared" si="18"/>
        <v>0</v>
      </c>
      <c r="BI17" s="685">
        <f t="shared" si="18"/>
        <v>0</v>
      </c>
      <c r="BJ17" s="685">
        <f t="shared" si="18"/>
        <v>0</v>
      </c>
      <c r="BK17" s="685">
        <f t="shared" si="18"/>
        <v>0</v>
      </c>
      <c r="BL17" s="685">
        <f t="shared" si="18"/>
        <v>0</v>
      </c>
      <c r="BM17" s="685">
        <f t="shared" si="18"/>
        <v>0</v>
      </c>
      <c r="BN17" s="685">
        <f t="shared" si="18"/>
        <v>0</v>
      </c>
      <c r="BO17" s="685">
        <f t="shared" si="18"/>
        <v>0</v>
      </c>
      <c r="BP17" s="685">
        <f t="shared" si="18"/>
        <v>0</v>
      </c>
      <c r="BQ17" s="685">
        <f t="shared" si="18"/>
        <v>0</v>
      </c>
      <c r="BR17" s="685">
        <f t="shared" si="18"/>
        <v>0</v>
      </c>
      <c r="BS17" s="685">
        <f t="shared" si="18"/>
        <v>0</v>
      </c>
    </row>
    <row r="18" spans="1:71" s="654" customFormat="1">
      <c r="A18" s="653" t="s">
        <v>117</v>
      </c>
      <c r="B18" s="652"/>
      <c r="C18" s="635"/>
      <c r="D18" s="635"/>
      <c r="E18" s="635"/>
      <c r="F18" s="635"/>
      <c r="G18" s="635"/>
      <c r="H18" s="651"/>
      <c r="I18" s="650"/>
      <c r="J18" s="650"/>
      <c r="K18" s="635"/>
      <c r="L18" s="635"/>
      <c r="M18" s="635"/>
      <c r="N18" s="677"/>
      <c r="O18" s="651"/>
      <c r="P18" s="650"/>
      <c r="Q18" s="635"/>
      <c r="R18" s="635"/>
      <c r="S18" s="635"/>
      <c r="T18" s="635"/>
      <c r="U18" s="635"/>
      <c r="V18" s="651"/>
      <c r="W18" s="694"/>
      <c r="X18" s="635"/>
      <c r="Y18" s="635"/>
      <c r="Z18" s="635"/>
      <c r="AA18" s="635"/>
      <c r="AB18" s="635"/>
      <c r="AC18" s="651"/>
      <c r="AD18" s="650"/>
      <c r="AE18" s="635"/>
      <c r="AF18" s="635"/>
      <c r="AG18" s="635"/>
      <c r="AH18" s="635"/>
      <c r="AI18" s="635"/>
      <c r="AJ18" s="651"/>
      <c r="AK18" s="685"/>
      <c r="AL18" s="685">
        <f t="shared" ref="AL18:AQ18" si="19">C18*25.4</f>
        <v>0</v>
      </c>
      <c r="AM18" s="685">
        <f t="shared" si="19"/>
        <v>0</v>
      </c>
      <c r="AN18" s="685">
        <f t="shared" si="19"/>
        <v>0</v>
      </c>
      <c r="AO18" s="685">
        <f t="shared" si="19"/>
        <v>0</v>
      </c>
      <c r="AP18" s="685">
        <f t="shared" si="19"/>
        <v>0</v>
      </c>
      <c r="AQ18" s="685">
        <f t="shared" si="19"/>
        <v>0</v>
      </c>
      <c r="AR18" s="685"/>
      <c r="AS18" s="685">
        <f t="shared" ref="AS18:AX18" si="20">J18*25.4</f>
        <v>0</v>
      </c>
      <c r="AT18" s="685">
        <f t="shared" si="20"/>
        <v>0</v>
      </c>
      <c r="AU18" s="685">
        <f t="shared" si="20"/>
        <v>0</v>
      </c>
      <c r="AV18" s="685">
        <f t="shared" si="20"/>
        <v>0</v>
      </c>
      <c r="AW18" s="685">
        <f t="shared" si="20"/>
        <v>0</v>
      </c>
      <c r="AX18" s="685">
        <f t="shared" si="20"/>
        <v>0</v>
      </c>
      <c r="AY18" s="685"/>
      <c r="AZ18" s="685">
        <f t="shared" ref="AZ18:BE18" si="21">Q18*25.4</f>
        <v>0</v>
      </c>
      <c r="BA18" s="685">
        <f t="shared" si="21"/>
        <v>0</v>
      </c>
      <c r="BB18" s="685">
        <f t="shared" si="21"/>
        <v>0</v>
      </c>
      <c r="BC18" s="685">
        <f t="shared" si="21"/>
        <v>0</v>
      </c>
      <c r="BD18" s="685">
        <f t="shared" si="21"/>
        <v>0</v>
      </c>
      <c r="BE18" s="685">
        <f t="shared" si="21"/>
        <v>0</v>
      </c>
      <c r="BF18" s="685"/>
      <c r="BG18" s="685">
        <f t="shared" ref="BG18:BL18" si="22">X18*25.4</f>
        <v>0</v>
      </c>
      <c r="BH18" s="685">
        <f t="shared" si="22"/>
        <v>0</v>
      </c>
      <c r="BI18" s="685">
        <f t="shared" si="22"/>
        <v>0</v>
      </c>
      <c r="BJ18" s="685">
        <f t="shared" si="22"/>
        <v>0</v>
      </c>
      <c r="BK18" s="685">
        <f t="shared" si="22"/>
        <v>0</v>
      </c>
      <c r="BL18" s="685">
        <f t="shared" si="22"/>
        <v>0</v>
      </c>
      <c r="BM18" s="685"/>
      <c r="BN18" s="685">
        <f t="shared" ref="BN18:BS18" si="23">AE18*25.4</f>
        <v>0</v>
      </c>
      <c r="BO18" s="685">
        <f t="shared" si="23"/>
        <v>0</v>
      </c>
      <c r="BP18" s="685">
        <f t="shared" si="23"/>
        <v>0</v>
      </c>
      <c r="BQ18" s="685">
        <f t="shared" si="23"/>
        <v>0</v>
      </c>
      <c r="BR18" s="685">
        <f t="shared" si="23"/>
        <v>0</v>
      </c>
      <c r="BS18" s="685">
        <f t="shared" si="23"/>
        <v>0</v>
      </c>
    </row>
    <row r="19" spans="1:71" s="654" customFormat="1" ht="13" thickBot="1">
      <c r="A19" s="653" t="s">
        <v>116</v>
      </c>
      <c r="B19" s="659"/>
      <c r="C19" s="660"/>
      <c r="D19" s="660"/>
      <c r="E19" s="660"/>
      <c r="F19" s="660"/>
      <c r="G19" s="660"/>
      <c r="H19" s="661"/>
      <c r="I19" s="659"/>
      <c r="J19" s="659"/>
      <c r="K19" s="660"/>
      <c r="L19" s="660"/>
      <c r="M19" s="660"/>
      <c r="N19" s="660"/>
      <c r="O19" s="661"/>
      <c r="P19" s="659"/>
      <c r="Q19" s="660"/>
      <c r="R19" s="660"/>
      <c r="S19" s="660"/>
      <c r="T19" s="660"/>
      <c r="U19" s="660"/>
      <c r="V19" s="661"/>
      <c r="W19" s="659"/>
      <c r="X19" s="660"/>
      <c r="Y19" s="660"/>
      <c r="Z19" s="660"/>
      <c r="AA19" s="660"/>
      <c r="AB19" s="660"/>
      <c r="AC19" s="661"/>
      <c r="AD19" s="659"/>
      <c r="AE19" s="660"/>
      <c r="AF19" s="660"/>
      <c r="AG19" s="660"/>
      <c r="AH19" s="660"/>
      <c r="AI19" s="660"/>
      <c r="AJ19" s="661"/>
      <c r="AK19" s="685"/>
      <c r="AL19" s="685">
        <f t="shared" ref="AL19:AQ19" si="24">C19</f>
        <v>0</v>
      </c>
      <c r="AM19" s="685">
        <f t="shared" si="24"/>
        <v>0</v>
      </c>
      <c r="AN19" s="685">
        <f t="shared" si="24"/>
        <v>0</v>
      </c>
      <c r="AO19" s="685">
        <f t="shared" si="24"/>
        <v>0</v>
      </c>
      <c r="AP19" s="685">
        <f t="shared" si="24"/>
        <v>0</v>
      </c>
      <c r="AQ19" s="685">
        <f t="shared" si="24"/>
        <v>0</v>
      </c>
      <c r="AR19" s="685"/>
      <c r="AS19" s="685">
        <f t="shared" ref="AS19:AX19" si="25">J19</f>
        <v>0</v>
      </c>
      <c r="AT19" s="685">
        <f t="shared" si="25"/>
        <v>0</v>
      </c>
      <c r="AU19" s="685">
        <f t="shared" si="25"/>
        <v>0</v>
      </c>
      <c r="AV19" s="685">
        <f t="shared" si="25"/>
        <v>0</v>
      </c>
      <c r="AW19" s="685">
        <f t="shared" si="25"/>
        <v>0</v>
      </c>
      <c r="AX19" s="685">
        <f t="shared" si="25"/>
        <v>0</v>
      </c>
      <c r="AY19" s="685"/>
      <c r="AZ19" s="685">
        <f t="shared" ref="AZ19:BE19" si="26">Q19</f>
        <v>0</v>
      </c>
      <c r="BA19" s="685">
        <f t="shared" si="26"/>
        <v>0</v>
      </c>
      <c r="BB19" s="685">
        <f t="shared" si="26"/>
        <v>0</v>
      </c>
      <c r="BC19" s="685">
        <f t="shared" si="26"/>
        <v>0</v>
      </c>
      <c r="BD19" s="685">
        <f t="shared" si="26"/>
        <v>0</v>
      </c>
      <c r="BE19" s="685">
        <f t="shared" si="26"/>
        <v>0</v>
      </c>
      <c r="BF19" s="685"/>
      <c r="BG19" s="685">
        <f t="shared" ref="BG19:BL19" si="27">X19</f>
        <v>0</v>
      </c>
      <c r="BH19" s="685">
        <f t="shared" si="27"/>
        <v>0</v>
      </c>
      <c r="BI19" s="685">
        <f t="shared" si="27"/>
        <v>0</v>
      </c>
      <c r="BJ19" s="685">
        <f t="shared" si="27"/>
        <v>0</v>
      </c>
      <c r="BK19" s="685">
        <f t="shared" si="27"/>
        <v>0</v>
      </c>
      <c r="BL19" s="685">
        <f t="shared" si="27"/>
        <v>0</v>
      </c>
      <c r="BM19" s="685"/>
      <c r="BN19" s="685">
        <f t="shared" ref="BN19:BS19" si="28">AE19</f>
        <v>0</v>
      </c>
      <c r="BO19" s="685">
        <f t="shared" si="28"/>
        <v>0</v>
      </c>
      <c r="BP19" s="685">
        <f t="shared" si="28"/>
        <v>0</v>
      </c>
      <c r="BQ19" s="685">
        <f t="shared" si="28"/>
        <v>0</v>
      </c>
      <c r="BR19" s="685">
        <f t="shared" si="28"/>
        <v>0</v>
      </c>
      <c r="BS19" s="685">
        <f t="shared" si="28"/>
        <v>0</v>
      </c>
    </row>
    <row r="20" spans="1:71" s="655" customFormat="1" ht="13" thickBot="1">
      <c r="A20" s="653"/>
      <c r="B20" s="113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</row>
    <row r="21" spans="1:71" ht="13" thickBot="1">
      <c r="A21" s="681" t="s">
        <v>119</v>
      </c>
      <c r="B21" s="670" t="e">
        <f t="shared" ref="B21:AJ21" si="29">AVERAGE(B12,B15,B18)</f>
        <v>#DIV/0!</v>
      </c>
      <c r="C21" s="670" t="e">
        <f t="shared" si="29"/>
        <v>#DIV/0!</v>
      </c>
      <c r="D21" s="670" t="e">
        <f t="shared" si="29"/>
        <v>#DIV/0!</v>
      </c>
      <c r="E21" s="670" t="e">
        <f t="shared" si="29"/>
        <v>#DIV/0!</v>
      </c>
      <c r="F21" s="670" t="e">
        <f t="shared" si="29"/>
        <v>#DIV/0!</v>
      </c>
      <c r="G21" s="670" t="e">
        <f t="shared" si="29"/>
        <v>#DIV/0!</v>
      </c>
      <c r="H21" s="670" t="e">
        <f t="shared" si="29"/>
        <v>#DIV/0!</v>
      </c>
      <c r="I21" s="670" t="e">
        <f t="shared" si="29"/>
        <v>#DIV/0!</v>
      </c>
      <c r="J21" s="670" t="e">
        <f t="shared" si="29"/>
        <v>#DIV/0!</v>
      </c>
      <c r="K21" s="670" t="e">
        <f t="shared" si="29"/>
        <v>#DIV/0!</v>
      </c>
      <c r="L21" s="670" t="e">
        <f t="shared" si="29"/>
        <v>#DIV/0!</v>
      </c>
      <c r="M21" s="670" t="e">
        <f t="shared" si="29"/>
        <v>#DIV/0!</v>
      </c>
      <c r="N21" s="670" t="e">
        <f t="shared" si="29"/>
        <v>#DIV/0!</v>
      </c>
      <c r="O21" s="670" t="e">
        <f t="shared" si="29"/>
        <v>#DIV/0!</v>
      </c>
      <c r="P21" s="670" t="e">
        <f t="shared" si="29"/>
        <v>#DIV/0!</v>
      </c>
      <c r="Q21" s="670" t="e">
        <f t="shared" si="29"/>
        <v>#DIV/0!</v>
      </c>
      <c r="R21" s="670" t="e">
        <f t="shared" si="29"/>
        <v>#DIV/0!</v>
      </c>
      <c r="S21" s="670" t="e">
        <f t="shared" si="29"/>
        <v>#DIV/0!</v>
      </c>
      <c r="T21" s="670" t="e">
        <f t="shared" si="29"/>
        <v>#DIV/0!</v>
      </c>
      <c r="U21" s="670" t="e">
        <f t="shared" si="29"/>
        <v>#DIV/0!</v>
      </c>
      <c r="V21" s="670" t="e">
        <f t="shared" si="29"/>
        <v>#DIV/0!</v>
      </c>
      <c r="W21" s="670" t="e">
        <f t="shared" si="29"/>
        <v>#DIV/0!</v>
      </c>
      <c r="X21" s="670" t="e">
        <f t="shared" si="29"/>
        <v>#DIV/0!</v>
      </c>
      <c r="Y21" s="670" t="e">
        <f t="shared" si="29"/>
        <v>#DIV/0!</v>
      </c>
      <c r="Z21" s="670" t="e">
        <f t="shared" si="29"/>
        <v>#DIV/0!</v>
      </c>
      <c r="AA21" s="670" t="e">
        <f t="shared" si="29"/>
        <v>#DIV/0!</v>
      </c>
      <c r="AB21" s="670" t="e">
        <f t="shared" si="29"/>
        <v>#DIV/0!</v>
      </c>
      <c r="AC21" s="670" t="e">
        <f t="shared" si="29"/>
        <v>#DIV/0!</v>
      </c>
      <c r="AD21" s="670" t="e">
        <f t="shared" si="29"/>
        <v>#DIV/0!</v>
      </c>
      <c r="AE21" s="670" t="e">
        <f t="shared" si="29"/>
        <v>#DIV/0!</v>
      </c>
      <c r="AF21" s="670" t="e">
        <f t="shared" si="29"/>
        <v>#DIV/0!</v>
      </c>
      <c r="AG21" s="670" t="e">
        <f t="shared" si="29"/>
        <v>#DIV/0!</v>
      </c>
      <c r="AH21" s="670" t="e">
        <f t="shared" si="29"/>
        <v>#DIV/0!</v>
      </c>
      <c r="AI21" s="670" t="e">
        <f t="shared" si="29"/>
        <v>#DIV/0!</v>
      </c>
      <c r="AJ21" s="670" t="e">
        <f t="shared" si="29"/>
        <v>#DIV/0!</v>
      </c>
      <c r="AK21" s="685" t="e">
        <f t="shared" ref="AK21:BS21" si="30">B21*25.4</f>
        <v>#DIV/0!</v>
      </c>
      <c r="AL21" s="685" t="e">
        <f t="shared" si="30"/>
        <v>#DIV/0!</v>
      </c>
      <c r="AM21" s="685" t="e">
        <f t="shared" si="30"/>
        <v>#DIV/0!</v>
      </c>
      <c r="AN21" s="685" t="e">
        <f t="shared" si="30"/>
        <v>#DIV/0!</v>
      </c>
      <c r="AO21" s="685" t="e">
        <f t="shared" si="30"/>
        <v>#DIV/0!</v>
      </c>
      <c r="AP21" s="685" t="e">
        <f t="shared" si="30"/>
        <v>#DIV/0!</v>
      </c>
      <c r="AQ21" s="685" t="e">
        <f t="shared" si="30"/>
        <v>#DIV/0!</v>
      </c>
      <c r="AR21" s="685" t="e">
        <f t="shared" si="30"/>
        <v>#DIV/0!</v>
      </c>
      <c r="AS21" s="685" t="e">
        <f t="shared" si="30"/>
        <v>#DIV/0!</v>
      </c>
      <c r="AT21" s="685" t="e">
        <f t="shared" si="30"/>
        <v>#DIV/0!</v>
      </c>
      <c r="AU21" s="685" t="e">
        <f t="shared" si="30"/>
        <v>#DIV/0!</v>
      </c>
      <c r="AV21" s="685" t="e">
        <f t="shared" si="30"/>
        <v>#DIV/0!</v>
      </c>
      <c r="AW21" s="685" t="e">
        <f t="shared" si="30"/>
        <v>#DIV/0!</v>
      </c>
      <c r="AX21" s="685" t="e">
        <f t="shared" si="30"/>
        <v>#DIV/0!</v>
      </c>
      <c r="AY21" s="685" t="e">
        <f t="shared" si="30"/>
        <v>#DIV/0!</v>
      </c>
      <c r="AZ21" s="685" t="e">
        <f t="shared" si="30"/>
        <v>#DIV/0!</v>
      </c>
      <c r="BA21" s="685" t="e">
        <f t="shared" si="30"/>
        <v>#DIV/0!</v>
      </c>
      <c r="BB21" s="685" t="e">
        <f t="shared" si="30"/>
        <v>#DIV/0!</v>
      </c>
      <c r="BC21" s="685" t="e">
        <f t="shared" si="30"/>
        <v>#DIV/0!</v>
      </c>
      <c r="BD21" s="685" t="e">
        <f t="shared" si="30"/>
        <v>#DIV/0!</v>
      </c>
      <c r="BE21" s="685" t="e">
        <f t="shared" si="30"/>
        <v>#DIV/0!</v>
      </c>
      <c r="BF21" s="685" t="e">
        <f t="shared" si="30"/>
        <v>#DIV/0!</v>
      </c>
      <c r="BG21" s="685" t="e">
        <f t="shared" si="30"/>
        <v>#DIV/0!</v>
      </c>
      <c r="BH21" s="685" t="e">
        <f t="shared" si="30"/>
        <v>#DIV/0!</v>
      </c>
      <c r="BI21" s="685" t="e">
        <f t="shared" si="30"/>
        <v>#DIV/0!</v>
      </c>
      <c r="BJ21" s="685" t="e">
        <f t="shared" si="30"/>
        <v>#DIV/0!</v>
      </c>
      <c r="BK21" s="685" t="e">
        <f t="shared" si="30"/>
        <v>#DIV/0!</v>
      </c>
      <c r="BL21" s="685" t="e">
        <f t="shared" si="30"/>
        <v>#DIV/0!</v>
      </c>
      <c r="BM21" s="685" t="e">
        <f t="shared" si="30"/>
        <v>#DIV/0!</v>
      </c>
      <c r="BN21" s="685" t="e">
        <f t="shared" si="30"/>
        <v>#DIV/0!</v>
      </c>
      <c r="BO21" s="685" t="e">
        <f t="shared" si="30"/>
        <v>#DIV/0!</v>
      </c>
      <c r="BP21" s="685" t="e">
        <f t="shared" si="30"/>
        <v>#DIV/0!</v>
      </c>
      <c r="BQ21" s="685" t="e">
        <f t="shared" si="30"/>
        <v>#DIV/0!</v>
      </c>
      <c r="BR21" s="685" t="e">
        <f t="shared" si="30"/>
        <v>#DIV/0!</v>
      </c>
      <c r="BS21" s="685" t="e">
        <f t="shared" si="30"/>
        <v>#DIV/0!</v>
      </c>
    </row>
    <row r="22" spans="1:71" ht="13" thickBot="1">
      <c r="A22" s="653" t="s">
        <v>118</v>
      </c>
      <c r="B22" s="670"/>
      <c r="C22" s="670" t="e">
        <f t="shared" ref="C22:H22" si="31">AVERAGE(C13,C16,C19)</f>
        <v>#DIV/0!</v>
      </c>
      <c r="D22" s="670" t="e">
        <f t="shared" si="31"/>
        <v>#DIV/0!</v>
      </c>
      <c r="E22" s="670" t="e">
        <f t="shared" si="31"/>
        <v>#DIV/0!</v>
      </c>
      <c r="F22" s="670" t="e">
        <f t="shared" si="31"/>
        <v>#DIV/0!</v>
      </c>
      <c r="G22" s="670" t="e">
        <f t="shared" si="31"/>
        <v>#DIV/0!</v>
      </c>
      <c r="H22" s="670" t="e">
        <f t="shared" si="31"/>
        <v>#DIV/0!</v>
      </c>
      <c r="I22" s="670"/>
      <c r="J22" s="670" t="e">
        <f t="shared" ref="J22:O22" si="32">AVERAGE(J13,J16,J19)</f>
        <v>#DIV/0!</v>
      </c>
      <c r="K22" s="670" t="e">
        <f t="shared" si="32"/>
        <v>#DIV/0!</v>
      </c>
      <c r="L22" s="670" t="e">
        <f t="shared" si="32"/>
        <v>#DIV/0!</v>
      </c>
      <c r="M22" s="670" t="e">
        <f t="shared" si="32"/>
        <v>#DIV/0!</v>
      </c>
      <c r="N22" s="670" t="e">
        <f t="shared" si="32"/>
        <v>#DIV/0!</v>
      </c>
      <c r="O22" s="670" t="e">
        <f t="shared" si="32"/>
        <v>#DIV/0!</v>
      </c>
      <c r="P22" s="670"/>
      <c r="Q22" s="670" t="e">
        <f t="shared" ref="Q22:V22" si="33">AVERAGE(Q13,Q16,Q19)</f>
        <v>#DIV/0!</v>
      </c>
      <c r="R22" s="670" t="e">
        <f t="shared" si="33"/>
        <v>#DIV/0!</v>
      </c>
      <c r="S22" s="670" t="e">
        <f t="shared" si="33"/>
        <v>#DIV/0!</v>
      </c>
      <c r="T22" s="670" t="e">
        <f t="shared" si="33"/>
        <v>#DIV/0!</v>
      </c>
      <c r="U22" s="670" t="e">
        <f t="shared" si="33"/>
        <v>#DIV/0!</v>
      </c>
      <c r="V22" s="670" t="e">
        <f t="shared" si="33"/>
        <v>#DIV/0!</v>
      </c>
      <c r="W22" s="670"/>
      <c r="X22" s="670" t="e">
        <f t="shared" ref="X22:AC22" si="34">AVERAGE(X13,X16,X19)</f>
        <v>#DIV/0!</v>
      </c>
      <c r="Y22" s="670" t="e">
        <f t="shared" si="34"/>
        <v>#DIV/0!</v>
      </c>
      <c r="Z22" s="670" t="e">
        <f t="shared" si="34"/>
        <v>#DIV/0!</v>
      </c>
      <c r="AA22" s="670" t="e">
        <f t="shared" si="34"/>
        <v>#DIV/0!</v>
      </c>
      <c r="AB22" s="670" t="e">
        <f t="shared" si="34"/>
        <v>#DIV/0!</v>
      </c>
      <c r="AC22" s="670" t="e">
        <f t="shared" si="34"/>
        <v>#DIV/0!</v>
      </c>
      <c r="AD22" s="670"/>
      <c r="AE22" s="670" t="e">
        <f t="shared" ref="AE22:AJ22" si="35">AVERAGE(AE13,AE16,AE19)</f>
        <v>#DIV/0!</v>
      </c>
      <c r="AF22" s="670" t="e">
        <f t="shared" si="35"/>
        <v>#DIV/0!</v>
      </c>
      <c r="AG22" s="670" t="e">
        <f t="shared" si="35"/>
        <v>#DIV/0!</v>
      </c>
      <c r="AH22" s="670" t="e">
        <f t="shared" si="35"/>
        <v>#DIV/0!</v>
      </c>
      <c r="AI22" s="670" t="e">
        <f t="shared" si="35"/>
        <v>#DIV/0!</v>
      </c>
      <c r="AJ22" s="670" t="e">
        <f t="shared" si="35"/>
        <v>#DIV/0!</v>
      </c>
      <c r="AK22" s="685"/>
      <c r="AL22" s="685" t="e">
        <f t="shared" ref="AL22:AQ22" si="36">C22</f>
        <v>#DIV/0!</v>
      </c>
      <c r="AM22" s="685" t="e">
        <f t="shared" si="36"/>
        <v>#DIV/0!</v>
      </c>
      <c r="AN22" s="685" t="e">
        <f t="shared" si="36"/>
        <v>#DIV/0!</v>
      </c>
      <c r="AO22" s="685" t="e">
        <f t="shared" si="36"/>
        <v>#DIV/0!</v>
      </c>
      <c r="AP22" s="685" t="e">
        <f t="shared" si="36"/>
        <v>#DIV/0!</v>
      </c>
      <c r="AQ22" s="685" t="e">
        <f t="shared" si="36"/>
        <v>#DIV/0!</v>
      </c>
      <c r="AR22" s="685"/>
      <c r="AS22" s="685" t="e">
        <f t="shared" ref="AS22:AX22" si="37">J22</f>
        <v>#DIV/0!</v>
      </c>
      <c r="AT22" s="685" t="e">
        <f t="shared" si="37"/>
        <v>#DIV/0!</v>
      </c>
      <c r="AU22" s="685" t="e">
        <f t="shared" si="37"/>
        <v>#DIV/0!</v>
      </c>
      <c r="AV22" s="685" t="e">
        <f t="shared" si="37"/>
        <v>#DIV/0!</v>
      </c>
      <c r="AW22" s="685" t="e">
        <f t="shared" si="37"/>
        <v>#DIV/0!</v>
      </c>
      <c r="AX22" s="685" t="e">
        <f t="shared" si="37"/>
        <v>#DIV/0!</v>
      </c>
      <c r="AY22" s="685"/>
      <c r="AZ22" s="685" t="e">
        <f t="shared" ref="AZ22:BE22" si="38">Q22</f>
        <v>#DIV/0!</v>
      </c>
      <c r="BA22" s="685" t="e">
        <f t="shared" si="38"/>
        <v>#DIV/0!</v>
      </c>
      <c r="BB22" s="685" t="e">
        <f t="shared" si="38"/>
        <v>#DIV/0!</v>
      </c>
      <c r="BC22" s="685" t="e">
        <f t="shared" si="38"/>
        <v>#DIV/0!</v>
      </c>
      <c r="BD22" s="685" t="e">
        <f t="shared" si="38"/>
        <v>#DIV/0!</v>
      </c>
      <c r="BE22" s="685" t="e">
        <f t="shared" si="38"/>
        <v>#DIV/0!</v>
      </c>
      <c r="BF22" s="685"/>
      <c r="BG22" s="685" t="e">
        <f t="shared" ref="BG22:BL22" si="39">X22</f>
        <v>#DIV/0!</v>
      </c>
      <c r="BH22" s="685" t="e">
        <f t="shared" si="39"/>
        <v>#DIV/0!</v>
      </c>
      <c r="BI22" s="685" t="e">
        <f t="shared" si="39"/>
        <v>#DIV/0!</v>
      </c>
      <c r="BJ22" s="685" t="e">
        <f t="shared" si="39"/>
        <v>#DIV/0!</v>
      </c>
      <c r="BK22" s="685" t="e">
        <f t="shared" si="39"/>
        <v>#DIV/0!</v>
      </c>
      <c r="BL22" s="685" t="e">
        <f t="shared" si="39"/>
        <v>#DIV/0!</v>
      </c>
      <c r="BM22" s="685"/>
      <c r="BN22" s="685" t="e">
        <f t="shared" ref="BN22:BS22" si="40">AE22</f>
        <v>#DIV/0!</v>
      </c>
      <c r="BO22" s="685" t="e">
        <f t="shared" si="40"/>
        <v>#DIV/0!</v>
      </c>
      <c r="BP22" s="685" t="e">
        <f t="shared" si="40"/>
        <v>#DIV/0!</v>
      </c>
      <c r="BQ22" s="685" t="e">
        <f t="shared" si="40"/>
        <v>#DIV/0!</v>
      </c>
      <c r="BR22" s="685" t="e">
        <f t="shared" si="40"/>
        <v>#DIV/0!</v>
      </c>
      <c r="BS22" s="685" t="e">
        <f t="shared" si="40"/>
        <v>#DIV/0!</v>
      </c>
    </row>
    <row r="23" spans="1:71" ht="13" thickBot="1">
      <c r="A23" s="681" t="s">
        <v>120</v>
      </c>
      <c r="B23" s="671"/>
      <c r="C23" s="703" t="e">
        <f t="shared" ref="C23:H23" si="41">(C10*SIN(C22*PI( )/180))</f>
        <v>#DIV/0!</v>
      </c>
      <c r="D23" s="703" t="e">
        <f t="shared" si="41"/>
        <v>#DIV/0!</v>
      </c>
      <c r="E23" s="703" t="e">
        <f t="shared" si="41"/>
        <v>#DIV/0!</v>
      </c>
      <c r="F23" s="703" t="e">
        <f t="shared" si="41"/>
        <v>#DIV/0!</v>
      </c>
      <c r="G23" s="703" t="e">
        <f t="shared" si="41"/>
        <v>#DIV/0!</v>
      </c>
      <c r="H23" s="703" t="e">
        <f t="shared" si="41"/>
        <v>#DIV/0!</v>
      </c>
      <c r="I23" s="703"/>
      <c r="J23" s="703" t="e">
        <f t="shared" ref="J23:O23" si="42">(J10*SIN(J22*PI( )/180))</f>
        <v>#DIV/0!</v>
      </c>
      <c r="K23" s="703" t="e">
        <f t="shared" si="42"/>
        <v>#DIV/0!</v>
      </c>
      <c r="L23" s="703" t="e">
        <f t="shared" si="42"/>
        <v>#DIV/0!</v>
      </c>
      <c r="M23" s="703" t="e">
        <f t="shared" si="42"/>
        <v>#DIV/0!</v>
      </c>
      <c r="N23" s="703" t="e">
        <f t="shared" si="42"/>
        <v>#DIV/0!</v>
      </c>
      <c r="O23" s="703" t="e">
        <f t="shared" si="42"/>
        <v>#DIV/0!</v>
      </c>
      <c r="P23" s="703"/>
      <c r="Q23" s="703" t="e">
        <f t="shared" ref="Q23:V23" si="43">(Q10*SIN(Q22*PI( )/180))</f>
        <v>#DIV/0!</v>
      </c>
      <c r="R23" s="703" t="e">
        <f t="shared" si="43"/>
        <v>#DIV/0!</v>
      </c>
      <c r="S23" s="703" t="e">
        <f t="shared" si="43"/>
        <v>#DIV/0!</v>
      </c>
      <c r="T23" s="703" t="e">
        <f t="shared" si="43"/>
        <v>#DIV/0!</v>
      </c>
      <c r="U23" s="703" t="e">
        <f t="shared" si="43"/>
        <v>#DIV/0!</v>
      </c>
      <c r="V23" s="703" t="e">
        <f t="shared" si="43"/>
        <v>#DIV/0!</v>
      </c>
      <c r="W23" s="703"/>
      <c r="X23" s="703" t="e">
        <f t="shared" ref="X23:AC23" si="44">(X10*SIN(X22*PI( )/180))</f>
        <v>#DIV/0!</v>
      </c>
      <c r="Y23" s="703" t="e">
        <f t="shared" si="44"/>
        <v>#DIV/0!</v>
      </c>
      <c r="Z23" s="703" t="e">
        <f t="shared" si="44"/>
        <v>#DIV/0!</v>
      </c>
      <c r="AA23" s="703" t="e">
        <f t="shared" si="44"/>
        <v>#DIV/0!</v>
      </c>
      <c r="AB23" s="703" t="e">
        <f t="shared" si="44"/>
        <v>#DIV/0!</v>
      </c>
      <c r="AC23" s="703" t="e">
        <f t="shared" si="44"/>
        <v>#DIV/0!</v>
      </c>
      <c r="AD23" s="703"/>
      <c r="AE23" s="703" t="e">
        <f t="shared" ref="AE23:AJ23" si="45">(AE10*SIN(AE22*PI( )/180))</f>
        <v>#DIV/0!</v>
      </c>
      <c r="AF23" s="703" t="e">
        <f t="shared" si="45"/>
        <v>#DIV/0!</v>
      </c>
      <c r="AG23" s="703" t="e">
        <f t="shared" si="45"/>
        <v>#DIV/0!</v>
      </c>
      <c r="AH23" s="703" t="e">
        <f t="shared" si="45"/>
        <v>#DIV/0!</v>
      </c>
      <c r="AI23" s="703" t="e">
        <f t="shared" si="45"/>
        <v>#DIV/0!</v>
      </c>
      <c r="AJ23" s="703" t="e">
        <f t="shared" si="45"/>
        <v>#DIV/0!</v>
      </c>
      <c r="AK23" s="685"/>
      <c r="AL23" s="685" t="e">
        <f t="shared" ref="AL23:AQ24" si="46">C23*25.4</f>
        <v>#DIV/0!</v>
      </c>
      <c r="AM23" s="685" t="e">
        <f t="shared" si="46"/>
        <v>#DIV/0!</v>
      </c>
      <c r="AN23" s="685" t="e">
        <f t="shared" si="46"/>
        <v>#DIV/0!</v>
      </c>
      <c r="AO23" s="685" t="e">
        <f t="shared" si="46"/>
        <v>#DIV/0!</v>
      </c>
      <c r="AP23" s="685" t="e">
        <f t="shared" si="46"/>
        <v>#DIV/0!</v>
      </c>
      <c r="AQ23" s="685" t="e">
        <f t="shared" si="46"/>
        <v>#DIV/0!</v>
      </c>
      <c r="AR23" s="685"/>
      <c r="AS23" s="685" t="e">
        <f t="shared" ref="AS23:AX24" si="47">J23*25.4</f>
        <v>#DIV/0!</v>
      </c>
      <c r="AT23" s="685" t="e">
        <f t="shared" si="47"/>
        <v>#DIV/0!</v>
      </c>
      <c r="AU23" s="685" t="e">
        <f t="shared" si="47"/>
        <v>#DIV/0!</v>
      </c>
      <c r="AV23" s="685" t="e">
        <f t="shared" si="47"/>
        <v>#DIV/0!</v>
      </c>
      <c r="AW23" s="685" t="e">
        <f t="shared" si="47"/>
        <v>#DIV/0!</v>
      </c>
      <c r="AX23" s="685" t="e">
        <f t="shared" si="47"/>
        <v>#DIV/0!</v>
      </c>
      <c r="AY23" s="685"/>
      <c r="AZ23" s="685" t="e">
        <f t="shared" ref="AZ23:BE24" si="48">Q23*25.4</f>
        <v>#DIV/0!</v>
      </c>
      <c r="BA23" s="685" t="e">
        <f t="shared" si="48"/>
        <v>#DIV/0!</v>
      </c>
      <c r="BB23" s="685" t="e">
        <f t="shared" si="48"/>
        <v>#DIV/0!</v>
      </c>
      <c r="BC23" s="685" t="e">
        <f t="shared" si="48"/>
        <v>#DIV/0!</v>
      </c>
      <c r="BD23" s="685" t="e">
        <f t="shared" si="48"/>
        <v>#DIV/0!</v>
      </c>
      <c r="BE23" s="685" t="e">
        <f t="shared" si="48"/>
        <v>#DIV/0!</v>
      </c>
      <c r="BF23" s="685"/>
      <c r="BG23" s="685" t="e">
        <f t="shared" ref="BG23:BL24" si="49">X23*25.4</f>
        <v>#DIV/0!</v>
      </c>
      <c r="BH23" s="685" t="e">
        <f t="shared" si="49"/>
        <v>#DIV/0!</v>
      </c>
      <c r="BI23" s="685" t="e">
        <f t="shared" si="49"/>
        <v>#DIV/0!</v>
      </c>
      <c r="BJ23" s="685" t="e">
        <f t="shared" si="49"/>
        <v>#DIV/0!</v>
      </c>
      <c r="BK23" s="685" t="e">
        <f t="shared" si="49"/>
        <v>#DIV/0!</v>
      </c>
      <c r="BL23" s="685" t="e">
        <f t="shared" si="49"/>
        <v>#DIV/0!</v>
      </c>
      <c r="BM23" s="685"/>
      <c r="BN23" s="685" t="e">
        <f t="shared" ref="BN23:BS24" si="50">AE23*25.4</f>
        <v>#DIV/0!</v>
      </c>
      <c r="BO23" s="685" t="e">
        <f t="shared" si="50"/>
        <v>#DIV/0!</v>
      </c>
      <c r="BP23" s="685" t="e">
        <f t="shared" si="50"/>
        <v>#DIV/0!</v>
      </c>
      <c r="BQ23" s="685" t="e">
        <f t="shared" si="50"/>
        <v>#DIV/0!</v>
      </c>
      <c r="BR23" s="685" t="e">
        <f t="shared" si="50"/>
        <v>#DIV/0!</v>
      </c>
      <c r="BS23" s="685" t="e">
        <f t="shared" si="50"/>
        <v>#DIV/0!</v>
      </c>
    </row>
    <row r="24" spans="1:71" ht="13" thickBot="1">
      <c r="A24" s="681" t="s">
        <v>122</v>
      </c>
      <c r="B24" s="671"/>
      <c r="C24" s="703" t="e">
        <f t="shared" ref="C24:H24" si="51">(C10*SIN(C22*PI( )/180))+C21</f>
        <v>#DIV/0!</v>
      </c>
      <c r="D24" s="703" t="e">
        <f t="shared" si="51"/>
        <v>#DIV/0!</v>
      </c>
      <c r="E24" s="703" t="e">
        <f t="shared" si="51"/>
        <v>#DIV/0!</v>
      </c>
      <c r="F24" s="703" t="e">
        <f t="shared" si="51"/>
        <v>#DIV/0!</v>
      </c>
      <c r="G24" s="703" t="e">
        <f t="shared" si="51"/>
        <v>#DIV/0!</v>
      </c>
      <c r="H24" s="703" t="e">
        <f t="shared" si="51"/>
        <v>#DIV/0!</v>
      </c>
      <c r="I24" s="703"/>
      <c r="J24" s="703" t="e">
        <f t="shared" ref="J24:O24" si="52">(J10*SIN(J22*PI( )/180))+J21</f>
        <v>#DIV/0!</v>
      </c>
      <c r="K24" s="703" t="e">
        <f t="shared" si="52"/>
        <v>#DIV/0!</v>
      </c>
      <c r="L24" s="703" t="e">
        <f t="shared" si="52"/>
        <v>#DIV/0!</v>
      </c>
      <c r="M24" s="703" t="e">
        <f t="shared" si="52"/>
        <v>#DIV/0!</v>
      </c>
      <c r="N24" s="703" t="e">
        <f t="shared" si="52"/>
        <v>#DIV/0!</v>
      </c>
      <c r="O24" s="703" t="e">
        <f t="shared" si="52"/>
        <v>#DIV/0!</v>
      </c>
      <c r="P24" s="703"/>
      <c r="Q24" s="703" t="e">
        <f t="shared" ref="Q24:V24" si="53">(Q10*SIN(Q22*PI( )/180))+Q21</f>
        <v>#DIV/0!</v>
      </c>
      <c r="R24" s="703" t="e">
        <f t="shared" si="53"/>
        <v>#DIV/0!</v>
      </c>
      <c r="S24" s="703" t="e">
        <f t="shared" si="53"/>
        <v>#DIV/0!</v>
      </c>
      <c r="T24" s="703" t="e">
        <f t="shared" si="53"/>
        <v>#DIV/0!</v>
      </c>
      <c r="U24" s="703" t="e">
        <f t="shared" si="53"/>
        <v>#DIV/0!</v>
      </c>
      <c r="V24" s="703" t="e">
        <f t="shared" si="53"/>
        <v>#DIV/0!</v>
      </c>
      <c r="W24" s="703"/>
      <c r="X24" s="703" t="e">
        <f t="shared" ref="X24:AC24" si="54">(X10*SIN(X22*PI( )/180))+X21</f>
        <v>#DIV/0!</v>
      </c>
      <c r="Y24" s="703" t="e">
        <f t="shared" si="54"/>
        <v>#DIV/0!</v>
      </c>
      <c r="Z24" s="703" t="e">
        <f t="shared" si="54"/>
        <v>#DIV/0!</v>
      </c>
      <c r="AA24" s="703" t="e">
        <f t="shared" si="54"/>
        <v>#DIV/0!</v>
      </c>
      <c r="AB24" s="703" t="e">
        <f t="shared" si="54"/>
        <v>#DIV/0!</v>
      </c>
      <c r="AC24" s="703" t="e">
        <f t="shared" si="54"/>
        <v>#DIV/0!</v>
      </c>
      <c r="AD24" s="703"/>
      <c r="AE24" s="703" t="e">
        <f t="shared" ref="AE24:AJ24" si="55">(AE10*SIN(AE22*PI( )/180))+AE21</f>
        <v>#DIV/0!</v>
      </c>
      <c r="AF24" s="703" t="e">
        <f t="shared" si="55"/>
        <v>#DIV/0!</v>
      </c>
      <c r="AG24" s="703" t="e">
        <f t="shared" si="55"/>
        <v>#DIV/0!</v>
      </c>
      <c r="AH24" s="703" t="e">
        <f t="shared" si="55"/>
        <v>#DIV/0!</v>
      </c>
      <c r="AI24" s="703" t="e">
        <f t="shared" si="55"/>
        <v>#DIV/0!</v>
      </c>
      <c r="AJ24" s="703" t="e">
        <f t="shared" si="55"/>
        <v>#DIV/0!</v>
      </c>
      <c r="AK24" s="686"/>
      <c r="AL24" s="686" t="e">
        <f t="shared" si="46"/>
        <v>#DIV/0!</v>
      </c>
      <c r="AM24" s="686" t="e">
        <f t="shared" si="46"/>
        <v>#DIV/0!</v>
      </c>
      <c r="AN24" s="686" t="e">
        <f t="shared" si="46"/>
        <v>#DIV/0!</v>
      </c>
      <c r="AO24" s="686" t="e">
        <f t="shared" si="46"/>
        <v>#DIV/0!</v>
      </c>
      <c r="AP24" s="686" t="e">
        <f t="shared" si="46"/>
        <v>#DIV/0!</v>
      </c>
      <c r="AQ24" s="686" t="e">
        <f t="shared" si="46"/>
        <v>#DIV/0!</v>
      </c>
      <c r="AR24" s="686"/>
      <c r="AS24" s="686" t="e">
        <f t="shared" si="47"/>
        <v>#DIV/0!</v>
      </c>
      <c r="AT24" s="686" t="e">
        <f t="shared" si="47"/>
        <v>#DIV/0!</v>
      </c>
      <c r="AU24" s="686" t="e">
        <f t="shared" si="47"/>
        <v>#DIV/0!</v>
      </c>
      <c r="AV24" s="686" t="e">
        <f t="shared" si="47"/>
        <v>#DIV/0!</v>
      </c>
      <c r="AW24" s="686" t="e">
        <f t="shared" si="47"/>
        <v>#DIV/0!</v>
      </c>
      <c r="AX24" s="686" t="e">
        <f t="shared" si="47"/>
        <v>#DIV/0!</v>
      </c>
      <c r="AY24" s="686"/>
      <c r="AZ24" s="686" t="e">
        <f t="shared" si="48"/>
        <v>#DIV/0!</v>
      </c>
      <c r="BA24" s="686" t="e">
        <f t="shared" si="48"/>
        <v>#DIV/0!</v>
      </c>
      <c r="BB24" s="686" t="e">
        <f t="shared" si="48"/>
        <v>#DIV/0!</v>
      </c>
      <c r="BC24" s="686" t="e">
        <f t="shared" si="48"/>
        <v>#DIV/0!</v>
      </c>
      <c r="BD24" s="686" t="e">
        <f t="shared" si="48"/>
        <v>#DIV/0!</v>
      </c>
      <c r="BE24" s="686" t="e">
        <f t="shared" si="48"/>
        <v>#DIV/0!</v>
      </c>
      <c r="BF24" s="686"/>
      <c r="BG24" s="686" t="e">
        <f t="shared" si="49"/>
        <v>#DIV/0!</v>
      </c>
      <c r="BH24" s="686" t="e">
        <f t="shared" si="49"/>
        <v>#DIV/0!</v>
      </c>
      <c r="BI24" s="686" t="e">
        <f t="shared" si="49"/>
        <v>#DIV/0!</v>
      </c>
      <c r="BJ24" s="686" t="e">
        <f t="shared" si="49"/>
        <v>#DIV/0!</v>
      </c>
      <c r="BK24" s="686" t="e">
        <f t="shared" si="49"/>
        <v>#DIV/0!</v>
      </c>
      <c r="BL24" s="686" t="e">
        <f t="shared" si="49"/>
        <v>#DIV/0!</v>
      </c>
      <c r="BM24" s="686"/>
      <c r="BN24" s="686" t="e">
        <f t="shared" si="50"/>
        <v>#DIV/0!</v>
      </c>
      <c r="BO24" s="686" t="e">
        <f t="shared" si="50"/>
        <v>#DIV/0!</v>
      </c>
      <c r="BP24" s="686" t="e">
        <f t="shared" si="50"/>
        <v>#DIV/0!</v>
      </c>
      <c r="BQ24" s="686" t="e">
        <f t="shared" si="50"/>
        <v>#DIV/0!</v>
      </c>
      <c r="BR24" s="686" t="e">
        <f t="shared" si="50"/>
        <v>#DIV/0!</v>
      </c>
      <c r="BS24" s="686" t="e">
        <f t="shared" si="50"/>
        <v>#DIV/0!</v>
      </c>
    </row>
    <row r="25" spans="1:71" s="631" customFormat="1" ht="13" thickBot="1">
      <c r="A25" s="681" t="s">
        <v>186</v>
      </c>
      <c r="B25" s="699"/>
      <c r="C25" s="699"/>
      <c r="D25" s="699"/>
      <c r="E25" s="699"/>
      <c r="F25" s="699"/>
      <c r="G25" s="699"/>
      <c r="H25" s="701" t="e">
        <f>AVERAGE(C22,D22,E22,F22,G22,H22)</f>
        <v>#DIV/0!</v>
      </c>
      <c r="I25" s="699"/>
      <c r="J25" s="699"/>
      <c r="K25" s="699"/>
      <c r="L25" s="699"/>
      <c r="M25" s="699"/>
      <c r="N25" s="699"/>
      <c r="O25" s="701" t="e">
        <f>AVERAGE(J22,K22,L22,M22,N22,O22)</f>
        <v>#DIV/0!</v>
      </c>
      <c r="P25" s="699"/>
      <c r="Q25" s="699"/>
      <c r="R25" s="699"/>
      <c r="S25" s="699"/>
      <c r="T25" s="699"/>
      <c r="U25" s="699"/>
      <c r="V25" s="701" t="e">
        <f>AVERAGE(Q22,R22,S22,T22,U22,V22)</f>
        <v>#DIV/0!</v>
      </c>
      <c r="W25" s="699"/>
      <c r="X25" s="699"/>
      <c r="Y25" s="699"/>
      <c r="Z25" s="699"/>
      <c r="AA25" s="699"/>
      <c r="AB25" s="699"/>
      <c r="AC25" s="701" t="e">
        <f>AVERAGE(X22,Y22,Z22,AA22,AB22,AC22)</f>
        <v>#DIV/0!</v>
      </c>
      <c r="AD25" s="699"/>
      <c r="AE25" s="699"/>
      <c r="AF25" s="699"/>
      <c r="AG25" s="699"/>
      <c r="AH25" s="699"/>
      <c r="AI25" s="699"/>
      <c r="AJ25" s="701" t="e">
        <f>AVERAGE(AE22,AF22,AG22,AH22,AI22,AJ22)</f>
        <v>#DIV/0!</v>
      </c>
      <c r="AK25" s="700"/>
      <c r="AL25" s="700"/>
      <c r="AM25" s="700"/>
      <c r="AN25" s="700"/>
      <c r="AO25" s="700"/>
      <c r="AP25" s="700"/>
      <c r="AQ25" s="700"/>
      <c r="AR25" s="700"/>
      <c r="AS25" s="700"/>
      <c r="AT25" s="700"/>
      <c r="AU25" s="700"/>
      <c r="AV25" s="700"/>
      <c r="AW25" s="700"/>
      <c r="AX25" s="700"/>
      <c r="AY25" s="700"/>
      <c r="AZ25" s="700"/>
      <c r="BA25" s="700"/>
      <c r="BB25" s="700"/>
      <c r="BC25" s="700"/>
      <c r="BD25" s="700"/>
      <c r="BE25" s="700"/>
      <c r="BF25" s="700"/>
      <c r="BG25" s="700"/>
      <c r="BH25" s="700"/>
      <c r="BI25" s="700"/>
      <c r="BJ25" s="700"/>
      <c r="BK25" s="700"/>
      <c r="BL25" s="700"/>
      <c r="BM25" s="700"/>
      <c r="BN25" s="700"/>
      <c r="BO25" s="700"/>
      <c r="BP25" s="700"/>
      <c r="BQ25" s="700"/>
      <c r="BR25" s="700"/>
      <c r="BS25" s="700"/>
    </row>
    <row r="26" spans="1:71">
      <c r="A26" s="33"/>
      <c r="B26" s="33"/>
      <c r="C26" s="675"/>
      <c r="D26" s="675"/>
      <c r="E26" s="675"/>
      <c r="F26" s="675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675"/>
      <c r="Z26" s="675"/>
      <c r="AA26" s="675"/>
      <c r="AB26" s="675"/>
      <c r="AC26" s="675"/>
      <c r="AD26" s="675"/>
      <c r="AE26" s="675"/>
      <c r="AF26" s="675"/>
      <c r="AG26" s="675"/>
      <c r="AH26" s="675"/>
      <c r="AI26" s="675"/>
      <c r="AJ26" s="675"/>
      <c r="AK26" s="679"/>
      <c r="AL26" s="679"/>
      <c r="AM26" s="679"/>
      <c r="AN26" s="679"/>
      <c r="AO26" s="679"/>
      <c r="AP26" s="679"/>
      <c r="AQ26" s="679"/>
      <c r="AR26" s="679"/>
      <c r="AS26" s="679"/>
      <c r="AT26" s="679"/>
      <c r="AU26" s="679"/>
      <c r="AV26" s="679"/>
      <c r="AW26" s="679"/>
      <c r="AX26" s="679"/>
      <c r="AY26" s="679"/>
      <c r="AZ26" s="679"/>
      <c r="BA26" s="679"/>
      <c r="BB26" s="679"/>
      <c r="BC26" s="679"/>
      <c r="BD26" s="679"/>
      <c r="BE26" s="679"/>
      <c r="BF26" s="679"/>
      <c r="BG26" s="679"/>
      <c r="BH26" s="679"/>
      <c r="BI26" s="679"/>
      <c r="BJ26" s="679"/>
      <c r="BK26" s="679"/>
      <c r="BL26" s="679"/>
      <c r="BM26" s="679"/>
      <c r="BN26" s="679"/>
      <c r="BO26" s="679"/>
      <c r="BP26" s="679"/>
      <c r="BQ26" s="679"/>
      <c r="BR26" s="679"/>
      <c r="BS26" s="679"/>
    </row>
    <row r="27" spans="1:71">
      <c r="A27" s="665" t="s">
        <v>5</v>
      </c>
      <c r="B27" s="33"/>
      <c r="C27" s="675"/>
      <c r="D27" s="675"/>
      <c r="E27" s="675"/>
      <c r="F27" s="675"/>
      <c r="G27" s="675"/>
      <c r="H27" s="675"/>
      <c r="I27" s="675"/>
      <c r="J27" s="675"/>
      <c r="K27" s="675"/>
      <c r="L27" s="675"/>
      <c r="M27" s="675"/>
      <c r="N27" s="675"/>
      <c r="O27" s="675"/>
      <c r="P27" s="675"/>
      <c r="Q27" s="675"/>
      <c r="R27" s="675"/>
      <c r="S27" s="675"/>
      <c r="T27" s="675"/>
      <c r="U27" s="675"/>
      <c r="V27" s="675"/>
      <c r="W27" s="675"/>
      <c r="X27" s="675"/>
      <c r="Y27" s="675"/>
      <c r="Z27" s="675"/>
      <c r="AA27" s="675"/>
      <c r="AB27" s="675"/>
      <c r="AC27" s="675"/>
      <c r="AD27" s="675"/>
      <c r="AE27" s="675"/>
      <c r="AF27" s="675"/>
      <c r="AG27" s="675"/>
      <c r="AH27" s="675"/>
      <c r="AI27" s="675"/>
      <c r="AJ27" s="675"/>
      <c r="AK27" s="679"/>
      <c r="AL27" s="679"/>
      <c r="AM27" s="679"/>
      <c r="AN27" s="679"/>
      <c r="AO27" s="679"/>
      <c r="AP27" s="679"/>
      <c r="AQ27" s="679"/>
      <c r="AR27" s="679"/>
      <c r="AS27" s="679"/>
      <c r="AT27" s="679"/>
      <c r="AU27" s="679"/>
      <c r="AV27" s="679"/>
      <c r="AW27" s="679"/>
      <c r="AX27" s="679"/>
      <c r="AY27" s="679"/>
      <c r="AZ27" s="679"/>
      <c r="BA27" s="679"/>
      <c r="BB27" s="679"/>
      <c r="BC27" s="679"/>
      <c r="BD27" s="679"/>
      <c r="BE27" s="679"/>
      <c r="BF27" s="679"/>
      <c r="BG27" s="679"/>
      <c r="BH27" s="679"/>
      <c r="BI27" s="679"/>
      <c r="BJ27" s="679"/>
      <c r="BK27" s="679"/>
      <c r="BL27" s="679"/>
      <c r="BM27" s="679"/>
      <c r="BN27" s="679"/>
      <c r="BO27" s="679"/>
      <c r="BP27" s="679"/>
      <c r="BQ27" s="679"/>
      <c r="BR27" s="679"/>
      <c r="BS27" s="679"/>
    </row>
    <row r="28" spans="1:71">
      <c r="A28" s="697" t="s">
        <v>185</v>
      </c>
      <c r="B28" s="33"/>
      <c r="C28" s="675"/>
      <c r="D28" s="675"/>
      <c r="E28" s="675"/>
      <c r="F28" s="675"/>
      <c r="G28" s="675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675"/>
      <c r="S28" s="675"/>
      <c r="T28" s="675"/>
      <c r="U28" s="675"/>
      <c r="V28" s="675"/>
      <c r="W28" s="675"/>
      <c r="X28" s="675"/>
      <c r="Y28" s="675"/>
      <c r="Z28" s="675"/>
      <c r="AA28" s="675"/>
      <c r="AB28" s="675"/>
      <c r="AC28" s="675"/>
      <c r="AD28" s="675"/>
      <c r="AE28" s="675"/>
      <c r="AF28" s="675"/>
      <c r="AG28" s="675"/>
      <c r="AH28" s="675"/>
      <c r="AI28" s="675"/>
      <c r="AJ28" s="675"/>
      <c r="AK28" s="679"/>
      <c r="AL28" s="679"/>
      <c r="AM28" s="679"/>
      <c r="AN28" s="679"/>
      <c r="AO28" s="679"/>
      <c r="AP28" s="679"/>
      <c r="AQ28" s="679"/>
      <c r="AR28" s="679"/>
      <c r="AS28" s="679"/>
      <c r="AT28" s="679"/>
      <c r="AU28" s="679"/>
      <c r="AV28" s="679"/>
      <c r="AW28" s="679"/>
      <c r="AX28" s="679"/>
      <c r="AY28" s="679"/>
      <c r="AZ28" s="679"/>
      <c r="BA28" s="679"/>
      <c r="BB28" s="679"/>
      <c r="BC28" s="679"/>
      <c r="BD28" s="679"/>
      <c r="BE28" s="679"/>
      <c r="BF28" s="679"/>
      <c r="BG28" s="679"/>
      <c r="BH28" s="679"/>
      <c r="BI28" s="679"/>
      <c r="BJ28" s="679"/>
      <c r="BK28" s="679"/>
      <c r="BL28" s="679"/>
      <c r="BM28" s="679"/>
      <c r="BN28" s="679"/>
      <c r="BO28" s="679"/>
      <c r="BP28" s="679"/>
      <c r="BQ28" s="679"/>
      <c r="BR28" s="679"/>
      <c r="BS28" s="679"/>
    </row>
    <row r="29" spans="1:71" s="780" customFormat="1">
      <c r="A29" s="463" t="s">
        <v>778</v>
      </c>
      <c r="B29" s="781"/>
      <c r="AK29" s="782"/>
      <c r="AL29" s="782"/>
      <c r="AM29" s="782"/>
      <c r="AN29" s="782"/>
      <c r="AO29" s="782"/>
      <c r="AP29" s="782"/>
      <c r="AQ29" s="782"/>
      <c r="AR29" s="782"/>
      <c r="AS29" s="782"/>
      <c r="AT29" s="782"/>
      <c r="AU29" s="782"/>
      <c r="AV29" s="782"/>
      <c r="AW29" s="782"/>
      <c r="AX29" s="782"/>
      <c r="AY29" s="782"/>
      <c r="AZ29" s="782"/>
      <c r="BA29" s="782"/>
      <c r="BB29" s="782"/>
      <c r="BC29" s="782"/>
      <c r="BD29" s="782"/>
      <c r="BE29" s="782"/>
      <c r="BF29" s="782"/>
      <c r="BG29" s="782"/>
      <c r="BH29" s="782"/>
      <c r="BI29" s="782"/>
      <c r="BJ29" s="782"/>
      <c r="BK29" s="782"/>
      <c r="BL29" s="782"/>
      <c r="BM29" s="782"/>
      <c r="BN29" s="782"/>
      <c r="BO29" s="782"/>
      <c r="BP29" s="782"/>
      <c r="BQ29" s="782"/>
      <c r="BR29" s="782"/>
      <c r="BS29" s="782"/>
    </row>
    <row r="30" spans="1:71" s="780" customFormat="1">
      <c r="A30" s="783"/>
      <c r="B30" s="781"/>
      <c r="AK30" s="782"/>
      <c r="AL30" s="782"/>
      <c r="AM30" s="782"/>
      <c r="AN30" s="782"/>
      <c r="AO30" s="782"/>
      <c r="AP30" s="782"/>
      <c r="AQ30" s="782"/>
      <c r="AR30" s="782"/>
      <c r="AS30" s="782"/>
      <c r="AT30" s="782"/>
      <c r="AU30" s="782"/>
      <c r="AV30" s="782"/>
      <c r="AW30" s="782"/>
      <c r="AX30" s="782"/>
      <c r="AY30" s="782"/>
      <c r="AZ30" s="782"/>
      <c r="BA30" s="782"/>
      <c r="BB30" s="782"/>
      <c r="BC30" s="782"/>
      <c r="BD30" s="782"/>
      <c r="BE30" s="782"/>
      <c r="BF30" s="782"/>
      <c r="BG30" s="782"/>
      <c r="BH30" s="782"/>
      <c r="BI30" s="782"/>
      <c r="BJ30" s="782"/>
      <c r="BK30" s="782"/>
      <c r="BL30" s="782"/>
      <c r="BM30" s="782"/>
      <c r="BN30" s="782"/>
      <c r="BO30" s="782"/>
      <c r="BP30" s="782"/>
      <c r="BQ30" s="782"/>
      <c r="BR30" s="782"/>
      <c r="BS30" s="782"/>
    </row>
    <row r="31" spans="1:71">
      <c r="A31" s="783"/>
      <c r="B31" s="33"/>
      <c r="C31" s="675"/>
      <c r="D31" s="675"/>
      <c r="E31" s="675"/>
      <c r="F31" s="675"/>
      <c r="G31" s="675"/>
      <c r="H31" s="675"/>
      <c r="I31" s="675"/>
      <c r="J31" s="675"/>
      <c r="K31" s="675"/>
      <c r="L31" s="675"/>
      <c r="M31" s="675"/>
      <c r="N31" s="675"/>
      <c r="O31" s="675"/>
      <c r="P31" s="675"/>
      <c r="Q31" s="675"/>
      <c r="R31" s="675"/>
      <c r="S31" s="675"/>
      <c r="T31" s="675"/>
      <c r="U31" s="675"/>
      <c r="V31" s="675"/>
      <c r="W31" s="675"/>
      <c r="X31" s="675"/>
      <c r="Y31" s="675"/>
      <c r="Z31" s="675"/>
      <c r="AA31" s="675"/>
      <c r="AB31" s="675"/>
      <c r="AC31" s="675"/>
      <c r="AD31" s="675"/>
      <c r="AE31" s="675"/>
      <c r="AF31" s="675"/>
      <c r="AG31" s="675"/>
      <c r="AH31" s="675"/>
      <c r="AI31" s="675"/>
      <c r="AJ31" s="675"/>
      <c r="AK31" s="679"/>
      <c r="AL31" s="679"/>
      <c r="AM31" s="679"/>
      <c r="AN31" s="679"/>
      <c r="AO31" s="679"/>
      <c r="AP31" s="679"/>
      <c r="AQ31" s="679"/>
      <c r="AR31" s="679"/>
      <c r="AS31" s="679"/>
      <c r="AT31" s="679"/>
      <c r="AU31" s="679"/>
      <c r="AV31" s="679"/>
      <c r="AW31" s="679"/>
      <c r="AX31" s="679"/>
      <c r="AY31" s="679"/>
      <c r="AZ31" s="679"/>
      <c r="BA31" s="679"/>
      <c r="BB31" s="679"/>
      <c r="BC31" s="679"/>
      <c r="BD31" s="679"/>
      <c r="BE31" s="679"/>
      <c r="BF31" s="679"/>
      <c r="BG31" s="679"/>
      <c r="BH31" s="679"/>
      <c r="BI31" s="679"/>
      <c r="BJ31" s="679"/>
      <c r="BK31" s="679"/>
      <c r="BL31" s="679"/>
      <c r="BM31" s="679"/>
      <c r="BN31" s="679"/>
      <c r="BO31" s="679"/>
      <c r="BP31" s="679"/>
      <c r="BQ31" s="679"/>
      <c r="BR31" s="679"/>
      <c r="BS31" s="679"/>
    </row>
    <row r="32" spans="1:71">
      <c r="A32" s="675" t="s">
        <v>8</v>
      </c>
      <c r="B32" s="33"/>
      <c r="C32" s="675"/>
      <c r="D32" s="675"/>
      <c r="E32" s="675"/>
      <c r="F32" s="675"/>
      <c r="G32" s="675"/>
      <c r="H32" s="675"/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  <c r="U32" s="675"/>
      <c r="V32" s="675"/>
      <c r="W32" s="675"/>
      <c r="X32" s="675"/>
      <c r="Y32" s="675"/>
      <c r="Z32" s="675"/>
      <c r="AA32" s="675"/>
      <c r="AB32" s="675"/>
      <c r="AC32" s="675"/>
      <c r="AD32" s="675"/>
      <c r="AE32" s="675"/>
      <c r="AF32" s="675"/>
      <c r="AG32" s="675"/>
      <c r="AH32" s="675"/>
      <c r="AI32" s="675"/>
      <c r="AJ32" s="675"/>
      <c r="AK32" s="679"/>
      <c r="AL32" s="679"/>
      <c r="AM32" s="679"/>
      <c r="AN32" s="679"/>
      <c r="AO32" s="679"/>
      <c r="AP32" s="679"/>
      <c r="AQ32" s="679"/>
      <c r="AR32" s="679"/>
      <c r="AS32" s="679"/>
      <c r="AT32" s="679"/>
      <c r="AU32" s="679"/>
      <c r="AV32" s="679"/>
      <c r="AW32" s="679"/>
      <c r="AX32" s="679"/>
      <c r="AY32" s="679"/>
      <c r="AZ32" s="679"/>
      <c r="BA32" s="679"/>
      <c r="BB32" s="679"/>
      <c r="BC32" s="679"/>
      <c r="BD32" s="679"/>
      <c r="BE32" s="679"/>
      <c r="BF32" s="679"/>
      <c r="BG32" s="679"/>
      <c r="BH32" s="679"/>
      <c r="BI32" s="679"/>
      <c r="BJ32" s="679"/>
      <c r="BK32" s="679"/>
      <c r="BL32" s="679"/>
      <c r="BM32" s="679"/>
      <c r="BN32" s="679"/>
      <c r="BO32" s="679"/>
      <c r="BP32" s="679"/>
      <c r="BQ32" s="679"/>
      <c r="BR32" s="679"/>
      <c r="BS32" s="679"/>
    </row>
    <row r="33" spans="1:71">
      <c r="A33" s="675" t="s">
        <v>233</v>
      </c>
      <c r="B33" s="33"/>
      <c r="C33" s="675"/>
      <c r="D33" s="675"/>
      <c r="E33" s="675"/>
      <c r="F33" s="675"/>
      <c r="G33" s="675"/>
      <c r="H33" s="675"/>
      <c r="I33" s="675"/>
      <c r="J33" s="675"/>
      <c r="K33" s="675"/>
      <c r="L33" s="675"/>
      <c r="M33" s="675"/>
      <c r="N33" s="675"/>
      <c r="O33" s="675"/>
      <c r="P33" s="675"/>
      <c r="Q33" s="675"/>
      <c r="R33" s="675"/>
      <c r="S33" s="675"/>
      <c r="T33" s="675"/>
      <c r="U33" s="675"/>
      <c r="V33" s="675"/>
      <c r="W33" s="675"/>
      <c r="X33" s="675"/>
      <c r="Y33" s="675"/>
      <c r="Z33" s="675"/>
      <c r="AA33" s="675"/>
      <c r="AB33" s="675"/>
      <c r="AC33" s="675"/>
      <c r="AD33" s="675"/>
      <c r="AE33" s="675"/>
      <c r="AF33" s="675"/>
      <c r="AG33" s="675"/>
      <c r="AH33" s="675"/>
      <c r="AI33" s="675"/>
      <c r="AJ33" s="675"/>
      <c r="AK33" s="679"/>
      <c r="AL33" s="679"/>
      <c r="AM33" s="679"/>
      <c r="AN33" s="679"/>
      <c r="AO33" s="679"/>
      <c r="AP33" s="679"/>
      <c r="AQ33" s="679"/>
      <c r="AR33" s="679"/>
      <c r="AS33" s="679"/>
      <c r="AT33" s="679"/>
      <c r="AU33" s="679"/>
      <c r="AV33" s="679"/>
      <c r="AW33" s="679"/>
      <c r="AX33" s="679"/>
      <c r="AY33" s="679"/>
      <c r="AZ33" s="679"/>
      <c r="BA33" s="679"/>
      <c r="BB33" s="679"/>
      <c r="BC33" s="679"/>
      <c r="BD33" s="679"/>
      <c r="BE33" s="679"/>
      <c r="BF33" s="679"/>
      <c r="BG33" s="679"/>
      <c r="BH33" s="679"/>
      <c r="BI33" s="679"/>
      <c r="BJ33" s="679"/>
      <c r="BK33" s="679"/>
      <c r="BL33" s="679"/>
      <c r="BM33" s="679"/>
      <c r="BN33" s="679"/>
      <c r="BO33" s="679"/>
      <c r="BP33" s="679"/>
      <c r="BQ33" s="679"/>
      <c r="BR33" s="679"/>
      <c r="BS33" s="679"/>
    </row>
    <row r="34" spans="1:71">
      <c r="A34" s="676" t="s">
        <v>121</v>
      </c>
      <c r="B34" s="33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5"/>
      <c r="X34" s="675"/>
      <c r="Y34" s="675"/>
      <c r="Z34" s="675"/>
      <c r="AA34" s="675"/>
      <c r="AB34" s="675"/>
      <c r="AC34" s="675"/>
      <c r="AD34" s="675"/>
      <c r="AE34" s="675"/>
      <c r="AF34" s="675"/>
      <c r="AG34" s="675"/>
      <c r="AH34" s="675"/>
      <c r="AI34" s="675"/>
      <c r="AJ34" s="675"/>
      <c r="AK34" s="679"/>
      <c r="AL34" s="679"/>
      <c r="AM34" s="679"/>
      <c r="AN34" s="679"/>
      <c r="AO34" s="679"/>
      <c r="AP34" s="679"/>
      <c r="AQ34" s="679"/>
      <c r="AR34" s="679"/>
      <c r="AS34" s="679"/>
      <c r="AT34" s="679"/>
      <c r="AU34" s="679"/>
      <c r="AV34" s="679"/>
      <c r="AW34" s="679"/>
      <c r="AX34" s="679"/>
      <c r="AY34" s="679"/>
      <c r="AZ34" s="679"/>
      <c r="BA34" s="679"/>
      <c r="BB34" s="679"/>
      <c r="BC34" s="679"/>
      <c r="BD34" s="679"/>
      <c r="BE34" s="679"/>
      <c r="BF34" s="679"/>
      <c r="BG34" s="679"/>
      <c r="BH34" s="679"/>
      <c r="BI34" s="679"/>
      <c r="BJ34" s="679"/>
      <c r="BK34" s="679"/>
      <c r="BL34" s="679"/>
      <c r="BM34" s="679"/>
      <c r="BN34" s="679"/>
      <c r="BO34" s="679"/>
      <c r="BP34" s="679"/>
      <c r="BQ34" s="679"/>
      <c r="BR34" s="679"/>
      <c r="BS34" s="679"/>
    </row>
    <row r="35" spans="1:71">
      <c r="A35" s="676" t="s">
        <v>123</v>
      </c>
      <c r="B35" s="33"/>
      <c r="C35" s="675"/>
      <c r="D35" s="675"/>
      <c r="E35" s="675"/>
      <c r="F35" s="675"/>
      <c r="G35" s="675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5"/>
      <c r="X35" s="675"/>
      <c r="Y35" s="675"/>
      <c r="Z35" s="675"/>
      <c r="AA35" s="675"/>
      <c r="AB35" s="675"/>
      <c r="AC35" s="675"/>
      <c r="AD35" s="675"/>
      <c r="AE35" s="675"/>
      <c r="AF35" s="675"/>
      <c r="AG35" s="675"/>
      <c r="AH35" s="675"/>
      <c r="AI35" s="675"/>
      <c r="AJ35" s="675"/>
      <c r="AK35" s="679"/>
      <c r="AL35" s="679"/>
      <c r="AM35" s="679"/>
      <c r="AN35" s="679"/>
      <c r="AO35" s="679"/>
      <c r="AP35" s="679"/>
      <c r="AQ35" s="679"/>
      <c r="AR35" s="679"/>
      <c r="AS35" s="679"/>
      <c r="AT35" s="679"/>
      <c r="AU35" s="679"/>
      <c r="AV35" s="679"/>
      <c r="AW35" s="679"/>
      <c r="AX35" s="679"/>
      <c r="AY35" s="679"/>
      <c r="AZ35" s="679"/>
      <c r="BA35" s="679"/>
      <c r="BB35" s="679"/>
      <c r="BC35" s="679"/>
      <c r="BD35" s="679"/>
      <c r="BE35" s="679"/>
      <c r="BF35" s="679"/>
      <c r="BG35" s="679"/>
      <c r="BH35" s="679"/>
      <c r="BI35" s="679"/>
      <c r="BJ35" s="679"/>
      <c r="BK35" s="679"/>
      <c r="BL35" s="679"/>
      <c r="BM35" s="679"/>
      <c r="BN35" s="679"/>
      <c r="BO35" s="679"/>
      <c r="BP35" s="679"/>
      <c r="BQ35" s="679"/>
      <c r="BR35" s="679"/>
      <c r="BS35" s="679"/>
    </row>
    <row r="36" spans="1:71">
      <c r="A36" s="675"/>
      <c r="B36" s="33"/>
      <c r="C36" s="675"/>
      <c r="D36" s="675"/>
      <c r="E36" s="675"/>
      <c r="F36" s="675"/>
      <c r="G36" s="675"/>
      <c r="H36" s="675"/>
      <c r="I36" s="675"/>
      <c r="J36" s="675"/>
      <c r="K36" s="675"/>
      <c r="L36" s="675"/>
      <c r="M36" s="675"/>
      <c r="N36" s="675"/>
      <c r="O36" s="675"/>
      <c r="P36" s="675"/>
      <c r="Q36" s="675"/>
      <c r="R36" s="675"/>
      <c r="S36" s="675"/>
      <c r="T36" s="675"/>
      <c r="U36" s="675"/>
      <c r="V36" s="675"/>
      <c r="W36" s="675"/>
      <c r="X36" s="675"/>
      <c r="Y36" s="675"/>
      <c r="Z36" s="675"/>
      <c r="AA36" s="675"/>
      <c r="AB36" s="675"/>
      <c r="AC36" s="675"/>
      <c r="AD36" s="675"/>
      <c r="AE36" s="675"/>
      <c r="AF36" s="675"/>
      <c r="AG36" s="675"/>
      <c r="AH36" s="675"/>
      <c r="AI36" s="675"/>
      <c r="AJ36" s="675"/>
      <c r="AK36" s="679"/>
      <c r="AL36" s="679"/>
      <c r="AM36" s="679"/>
      <c r="AN36" s="679"/>
      <c r="AO36" s="679"/>
      <c r="AP36" s="679"/>
      <c r="AQ36" s="679"/>
      <c r="AR36" s="679"/>
      <c r="AS36" s="679"/>
      <c r="AT36" s="679"/>
      <c r="AU36" s="679"/>
      <c r="AV36" s="679"/>
      <c r="AW36" s="679"/>
      <c r="AX36" s="679"/>
      <c r="AY36" s="679"/>
      <c r="AZ36" s="679"/>
      <c r="BA36" s="679"/>
      <c r="BB36" s="679"/>
      <c r="BC36" s="679"/>
      <c r="BD36" s="679"/>
      <c r="BE36" s="679"/>
      <c r="BF36" s="679"/>
      <c r="BG36" s="679"/>
      <c r="BH36" s="679"/>
      <c r="BI36" s="679"/>
      <c r="BJ36" s="679"/>
      <c r="BK36" s="679"/>
      <c r="BL36" s="679"/>
      <c r="BM36" s="679"/>
      <c r="BN36" s="679"/>
      <c r="BO36" s="679"/>
      <c r="BP36" s="679"/>
      <c r="BQ36" s="679"/>
      <c r="BR36" s="679"/>
      <c r="BS36" s="679"/>
    </row>
    <row r="37" spans="1:71">
      <c r="A37" s="675" t="s">
        <v>247</v>
      </c>
      <c r="B37" s="33"/>
      <c r="C37" s="675"/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5"/>
      <c r="U37" s="675"/>
      <c r="V37" s="675"/>
      <c r="W37" s="675"/>
      <c r="X37" s="675"/>
      <c r="Y37" s="675"/>
      <c r="Z37" s="675"/>
      <c r="AA37" s="675"/>
      <c r="AB37" s="675"/>
      <c r="AC37" s="675"/>
      <c r="AD37" s="675"/>
      <c r="AE37" s="675"/>
      <c r="AF37" s="675"/>
      <c r="AG37" s="675"/>
      <c r="AH37" s="675"/>
      <c r="AI37" s="675"/>
      <c r="AJ37" s="675"/>
      <c r="AK37" s="679"/>
      <c r="AL37" s="679"/>
      <c r="AM37" s="679"/>
      <c r="AN37" s="679"/>
      <c r="AO37" s="679"/>
      <c r="AP37" s="679"/>
      <c r="AQ37" s="679"/>
      <c r="AR37" s="679"/>
      <c r="AS37" s="679"/>
      <c r="AT37" s="679"/>
      <c r="AU37" s="679"/>
      <c r="AV37" s="679"/>
      <c r="AW37" s="679"/>
      <c r="AX37" s="679"/>
      <c r="AY37" s="679"/>
      <c r="AZ37" s="679"/>
      <c r="BA37" s="679"/>
      <c r="BB37" s="679"/>
      <c r="BC37" s="679"/>
      <c r="BD37" s="679"/>
      <c r="BE37" s="679"/>
      <c r="BF37" s="679"/>
      <c r="BG37" s="679"/>
      <c r="BH37" s="679"/>
      <c r="BI37" s="679"/>
      <c r="BJ37" s="679"/>
      <c r="BK37" s="679"/>
      <c r="BL37" s="679"/>
      <c r="BM37" s="679"/>
      <c r="BN37" s="679"/>
      <c r="BO37" s="679"/>
      <c r="BP37" s="679"/>
      <c r="BQ37" s="679"/>
      <c r="BR37" s="679"/>
      <c r="BS37" s="679"/>
    </row>
    <row r="38" spans="1:7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</row>
    <row r="39" spans="1:7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</row>
    <row r="40" spans="1:7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</row>
    <row r="41" spans="1:7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</row>
    <row r="42" spans="1:7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</row>
    <row r="43" spans="1:7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</row>
    <row r="44" spans="1:7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</row>
    <row r="45" spans="1:7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</row>
    <row r="46" spans="1:7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</row>
    <row r="47" spans="1:7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</row>
    <row r="48" spans="1:7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</row>
    <row r="49" spans="1:14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</row>
    <row r="50" spans="1:14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</row>
    <row r="51" spans="1:14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</row>
    <row r="52" spans="1:14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</row>
    <row r="53" spans="1:14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</row>
    <row r="54" spans="1:14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</row>
    <row r="55" spans="1:14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</row>
    <row r="56" spans="1:14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</row>
    <row r="57" spans="1:14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</row>
    <row r="58" spans="1:14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</row>
    <row r="59" spans="1:14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</row>
    <row r="60" spans="1:14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</row>
    <row r="61" spans="1:14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</row>
    <row r="62" spans="1:14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</row>
    <row r="63" spans="1:14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</row>
    <row r="64" spans="1:14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</row>
    <row r="65" spans="1:14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</row>
    <row r="66" spans="1:14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</row>
    <row r="67" spans="1:14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</row>
    <row r="68" spans="1:14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</row>
    <row r="69" spans="1:14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</row>
    <row r="70" spans="1:14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</row>
    <row r="71" spans="1:14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</row>
    <row r="72" spans="1:14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</row>
    <row r="73" spans="1:14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</row>
    <row r="74" spans="1:14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</row>
    <row r="75" spans="1:14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</row>
    <row r="76" spans="1:14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</row>
    <row r="77" spans="1:14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</row>
    <row r="78" spans="1:14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</row>
    <row r="79" spans="1:14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</row>
    <row r="80" spans="1:14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</row>
    <row r="81" spans="1:14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</row>
    <row r="82" spans="1:14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</row>
    <row r="83" spans="1:14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</row>
    <row r="84" spans="1:14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</row>
    <row r="85" spans="1:14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</row>
    <row r="86" spans="1:14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</row>
    <row r="87" spans="1:14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</row>
    <row r="88" spans="1:14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</row>
    <row r="89" spans="1:14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</row>
    <row r="90" spans="1:14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</row>
    <row r="91" spans="1:14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</row>
    <row r="92" spans="1:14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</row>
    <row r="93" spans="1:14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</row>
    <row r="94" spans="1:14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</row>
    <row r="95" spans="1:14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</row>
    <row r="96" spans="1:14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</row>
    <row r="97" spans="1:14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</row>
    <row r="98" spans="1:14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</row>
    <row r="99" spans="1:14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4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</row>
    <row r="101" spans="1:14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</row>
    <row r="102" spans="1:14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</row>
    <row r="103" spans="1:14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</row>
    <row r="104" spans="1:14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</row>
    <row r="105" spans="1:14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</row>
  </sheetData>
  <mergeCells count="2">
    <mergeCell ref="B7:AJ7"/>
    <mergeCell ref="AK7:BS7"/>
  </mergeCells>
  <phoneticPr fontId="18" type="noConversion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A1:CS125"/>
  <sheetViews>
    <sheetView zoomScale="125" zoomScaleNormal="125" zoomScalePageLayoutView="125" workbookViewId="0"/>
  </sheetViews>
  <sheetFormatPr baseColWidth="10" defaultColWidth="9.1640625" defaultRowHeight="12" x14ac:dyDescent="0"/>
  <cols>
    <col min="1" max="1" width="33" style="629" customWidth="1"/>
    <col min="2" max="2" width="17" style="629" bestFit="1" customWidth="1"/>
    <col min="3" max="8" width="9" style="629" customWidth="1"/>
    <col min="9" max="9" width="10.5" style="718" customWidth="1"/>
    <col min="10" max="15" width="9.1640625" style="718"/>
    <col min="16" max="18" width="9.1640625" style="723"/>
    <col min="19" max="19" width="10.5" style="629" bestFit="1" customWidth="1"/>
    <col min="20" max="25" width="9.1640625" style="629"/>
    <col min="26" max="26" width="10.5" style="629" bestFit="1" customWidth="1"/>
    <col min="27" max="32" width="9.1640625" style="629"/>
    <col min="33" max="33" width="10.5" style="718" customWidth="1"/>
    <col min="34" max="39" width="9.1640625" style="718"/>
    <col min="40" max="42" width="9.1640625" style="723"/>
    <col min="43" max="49" width="9.1640625" style="629"/>
    <col min="50" max="52" width="9.1640625" style="723"/>
    <col min="53" max="59" width="9.1640625" style="629"/>
    <col min="60" max="62" width="9.1640625" style="723"/>
    <col min="63" max="16384" width="9.1640625" style="629"/>
  </cols>
  <sheetData>
    <row r="1" spans="1:97">
      <c r="A1" s="666" t="s">
        <v>3</v>
      </c>
      <c r="B1" s="639" t="s">
        <v>524</v>
      </c>
      <c r="C1" s="640"/>
      <c r="D1" s="632"/>
      <c r="E1" s="632"/>
      <c r="F1" s="632"/>
      <c r="G1" s="632"/>
    </row>
    <row r="2" spans="1:97" ht="13" thickBot="1">
      <c r="A2" s="668" t="s">
        <v>4</v>
      </c>
      <c r="B2" s="641"/>
      <c r="C2" s="642"/>
      <c r="D2" s="632"/>
      <c r="E2" s="632"/>
      <c r="F2" s="632"/>
      <c r="G2" s="632"/>
    </row>
    <row r="3" spans="1:97" ht="13" thickBot="1">
      <c r="A3" s="668" t="s">
        <v>2</v>
      </c>
      <c r="B3" s="219">
        <v>3.2259999999999997E-2</v>
      </c>
      <c r="C3" s="637" t="s">
        <v>1</v>
      </c>
      <c r="D3" s="676" t="s">
        <v>44</v>
      </c>
    </row>
    <row r="4" spans="1:97">
      <c r="A4" s="668" t="s">
        <v>458</v>
      </c>
      <c r="B4" s="644">
        <v>6.069</v>
      </c>
      <c r="C4" s="637" t="s">
        <v>632</v>
      </c>
    </row>
    <row r="5" spans="1:97" ht="13" thickBot="1">
      <c r="A5" s="668" t="s">
        <v>0</v>
      </c>
      <c r="B5" s="645">
        <v>0.217</v>
      </c>
      <c r="C5" s="638" t="s">
        <v>1</v>
      </c>
    </row>
    <row r="6" spans="1:97" ht="13" thickBot="1">
      <c r="A6" s="667"/>
      <c r="B6" s="78"/>
    </row>
    <row r="7" spans="1:97" s="33" customFormat="1" ht="13" thickBot="1">
      <c r="A7" s="667"/>
      <c r="B7" s="719" t="s">
        <v>124</v>
      </c>
      <c r="C7" s="720"/>
      <c r="D7" s="720"/>
      <c r="E7" s="720"/>
      <c r="F7" s="720"/>
      <c r="G7" s="720"/>
      <c r="H7" s="720"/>
      <c r="I7" s="720"/>
      <c r="J7" s="720"/>
      <c r="K7" s="720"/>
      <c r="L7" s="720"/>
      <c r="M7" s="720"/>
      <c r="N7" s="720"/>
      <c r="O7" s="720"/>
      <c r="P7" s="725"/>
      <c r="Q7" s="725"/>
      <c r="R7" s="725"/>
      <c r="S7" s="720"/>
      <c r="T7" s="720"/>
      <c r="U7" s="720"/>
      <c r="V7" s="720"/>
      <c r="W7" s="720"/>
      <c r="X7" s="720"/>
      <c r="Y7" s="720"/>
      <c r="Z7" s="720"/>
      <c r="AA7" s="720"/>
      <c r="AB7" s="720"/>
      <c r="AC7" s="720"/>
      <c r="AD7" s="720"/>
      <c r="AE7" s="720"/>
      <c r="AF7" s="720"/>
      <c r="AG7" s="720"/>
      <c r="AH7" s="720"/>
      <c r="AI7" s="720"/>
      <c r="AJ7" s="720"/>
      <c r="AK7" s="720"/>
      <c r="AL7" s="720"/>
      <c r="AM7" s="720"/>
      <c r="AN7" s="725"/>
      <c r="AO7" s="725"/>
      <c r="AP7" s="725"/>
      <c r="AQ7" s="720"/>
      <c r="AR7" s="720"/>
      <c r="AS7" s="720"/>
      <c r="AT7" s="720"/>
      <c r="AU7" s="720"/>
      <c r="AV7" s="720"/>
      <c r="AW7" s="720"/>
      <c r="AX7" s="725"/>
      <c r="AY7" s="725"/>
      <c r="AZ7" s="725"/>
      <c r="BA7" s="720"/>
      <c r="BB7" s="720"/>
      <c r="BC7" s="720"/>
      <c r="BD7" s="720"/>
      <c r="BE7" s="720"/>
      <c r="BF7" s="720"/>
      <c r="BG7" s="721"/>
      <c r="BH7" s="725"/>
      <c r="BI7" s="725"/>
      <c r="BJ7" s="725"/>
      <c r="BK7" s="719" t="s">
        <v>125</v>
      </c>
      <c r="BL7" s="720"/>
      <c r="BM7" s="720"/>
      <c r="BN7" s="720"/>
      <c r="BO7" s="720"/>
      <c r="BP7" s="720"/>
      <c r="BQ7" s="720"/>
      <c r="BR7" s="720"/>
      <c r="BS7" s="720"/>
      <c r="BT7" s="720"/>
      <c r="BU7" s="720"/>
      <c r="BV7" s="720"/>
      <c r="BW7" s="720"/>
      <c r="BX7" s="720"/>
      <c r="BY7" s="720"/>
      <c r="BZ7" s="720"/>
      <c r="CA7" s="720"/>
      <c r="CB7" s="720"/>
      <c r="CC7" s="720"/>
      <c r="CD7" s="720"/>
      <c r="CE7" s="720"/>
      <c r="CF7" s="720"/>
      <c r="CG7" s="720"/>
      <c r="CH7" s="720"/>
      <c r="CI7" s="720"/>
      <c r="CJ7" s="720"/>
      <c r="CK7" s="720"/>
      <c r="CL7" s="720"/>
      <c r="CM7" s="720"/>
      <c r="CN7" s="720"/>
      <c r="CO7" s="720"/>
      <c r="CP7" s="720"/>
      <c r="CQ7" s="720"/>
      <c r="CR7" s="720"/>
      <c r="CS7" s="721"/>
    </row>
    <row r="8" spans="1:97" s="654" customFormat="1">
      <c r="A8" s="636" t="s">
        <v>38</v>
      </c>
      <c r="B8" s="662" t="s">
        <v>47</v>
      </c>
      <c r="C8" s="726" t="s">
        <v>776</v>
      </c>
      <c r="D8" s="663"/>
      <c r="E8" s="663"/>
      <c r="F8" s="663"/>
      <c r="G8" s="663"/>
      <c r="H8" s="664"/>
      <c r="I8" s="662" t="s">
        <v>749</v>
      </c>
      <c r="J8" s="726" t="s">
        <v>9</v>
      </c>
      <c r="K8" s="663"/>
      <c r="L8" s="663"/>
      <c r="M8" s="663"/>
      <c r="N8" s="663"/>
      <c r="O8" s="664"/>
      <c r="P8" s="662" t="s">
        <v>749</v>
      </c>
      <c r="Q8" s="726" t="s">
        <v>753</v>
      </c>
      <c r="R8" s="663"/>
      <c r="S8" s="662" t="s">
        <v>251</v>
      </c>
      <c r="T8" s="663"/>
      <c r="U8" s="663"/>
      <c r="V8" s="663"/>
      <c r="W8" s="663"/>
      <c r="X8" s="663"/>
      <c r="Y8" s="664"/>
      <c r="Z8" s="662" t="s">
        <v>46</v>
      </c>
      <c r="AA8" s="663"/>
      <c r="AB8" s="663"/>
      <c r="AC8" s="663"/>
      <c r="AD8" s="663"/>
      <c r="AE8" s="663"/>
      <c r="AF8" s="664"/>
      <c r="AG8" s="662" t="s">
        <v>46</v>
      </c>
      <c r="AH8" s="726" t="s">
        <v>9</v>
      </c>
      <c r="AI8" s="663"/>
      <c r="AJ8" s="663"/>
      <c r="AK8" s="663"/>
      <c r="AL8" s="663"/>
      <c r="AM8" s="664"/>
      <c r="AN8" s="662" t="s">
        <v>46</v>
      </c>
      <c r="AO8" s="726" t="s">
        <v>752</v>
      </c>
      <c r="AP8" s="663"/>
      <c r="AQ8" s="662" t="s">
        <v>750</v>
      </c>
      <c r="AR8" s="726" t="s">
        <v>9</v>
      </c>
      <c r="AS8" s="663"/>
      <c r="AT8" s="663"/>
      <c r="AU8" s="663"/>
      <c r="AV8" s="663"/>
      <c r="AW8" s="664"/>
      <c r="AX8" s="662" t="s">
        <v>750</v>
      </c>
      <c r="AY8" s="726" t="s">
        <v>752</v>
      </c>
      <c r="AZ8" s="663"/>
      <c r="BA8" s="662" t="s">
        <v>751</v>
      </c>
      <c r="BB8" s="726" t="s">
        <v>9</v>
      </c>
      <c r="BC8" s="663"/>
      <c r="BD8" s="663"/>
      <c r="BE8" s="663"/>
      <c r="BF8" s="663"/>
      <c r="BG8" s="664"/>
      <c r="BH8" s="662" t="s">
        <v>751</v>
      </c>
      <c r="BI8" s="726" t="s">
        <v>757</v>
      </c>
      <c r="BJ8" s="663"/>
      <c r="BK8" s="662" t="s">
        <v>47</v>
      </c>
      <c r="BL8" s="663"/>
      <c r="BM8" s="663"/>
      <c r="BN8" s="663"/>
      <c r="BO8" s="663"/>
      <c r="BP8" s="663"/>
      <c r="BQ8" s="664"/>
      <c r="BR8" s="662" t="s">
        <v>251</v>
      </c>
      <c r="BS8" s="663"/>
      <c r="BT8" s="663"/>
      <c r="BU8" s="663"/>
      <c r="BV8" s="663"/>
      <c r="BW8" s="663"/>
      <c r="BX8" s="664"/>
      <c r="BY8" s="662" t="s">
        <v>46</v>
      </c>
      <c r="BZ8" s="663"/>
      <c r="CA8" s="663"/>
      <c r="CB8" s="663"/>
      <c r="CC8" s="663"/>
      <c r="CD8" s="663"/>
      <c r="CE8" s="664"/>
      <c r="CF8" s="662" t="s">
        <v>42</v>
      </c>
      <c r="CG8" s="663"/>
      <c r="CH8" s="663"/>
      <c r="CI8" s="663"/>
      <c r="CJ8" s="663"/>
      <c r="CK8" s="663"/>
      <c r="CL8" s="664"/>
      <c r="CM8" s="662" t="s">
        <v>42</v>
      </c>
      <c r="CN8" s="663"/>
      <c r="CO8" s="663"/>
      <c r="CP8" s="663"/>
      <c r="CQ8" s="663"/>
      <c r="CR8" s="663"/>
      <c r="CS8" s="664"/>
    </row>
    <row r="9" spans="1:97" s="654" customFormat="1" ht="13" thickBot="1">
      <c r="A9" s="653" t="s">
        <v>7</v>
      </c>
      <c r="B9" s="674" t="s">
        <v>237</v>
      </c>
      <c r="C9" s="760" t="s">
        <v>103</v>
      </c>
      <c r="D9" s="656" t="s">
        <v>104</v>
      </c>
      <c r="E9" s="656" t="s">
        <v>105</v>
      </c>
      <c r="F9" s="656" t="s">
        <v>106</v>
      </c>
      <c r="G9" s="656" t="s">
        <v>107</v>
      </c>
      <c r="H9" s="657" t="s">
        <v>108</v>
      </c>
      <c r="I9" s="672" t="s">
        <v>237</v>
      </c>
      <c r="J9" s="656" t="s">
        <v>103</v>
      </c>
      <c r="K9" s="656" t="s">
        <v>104</v>
      </c>
      <c r="L9" s="656" t="s">
        <v>105</v>
      </c>
      <c r="M9" s="656" t="s">
        <v>106</v>
      </c>
      <c r="N9" s="656" t="s">
        <v>107</v>
      </c>
      <c r="O9" s="657" t="s">
        <v>108</v>
      </c>
      <c r="P9" s="672" t="s">
        <v>237</v>
      </c>
      <c r="Q9" s="656" t="s">
        <v>103</v>
      </c>
      <c r="R9" s="656" t="s">
        <v>104</v>
      </c>
      <c r="S9" s="672" t="s">
        <v>237</v>
      </c>
      <c r="T9" s="656" t="s">
        <v>103</v>
      </c>
      <c r="U9" s="656" t="s">
        <v>104</v>
      </c>
      <c r="V9" s="656" t="s">
        <v>105</v>
      </c>
      <c r="W9" s="656" t="s">
        <v>106</v>
      </c>
      <c r="X9" s="656" t="s">
        <v>107</v>
      </c>
      <c r="Y9" s="657" t="s">
        <v>108</v>
      </c>
      <c r="Z9" s="672" t="s">
        <v>237</v>
      </c>
      <c r="AA9" s="656" t="s">
        <v>103</v>
      </c>
      <c r="AB9" s="656" t="s">
        <v>104</v>
      </c>
      <c r="AC9" s="656" t="s">
        <v>105</v>
      </c>
      <c r="AD9" s="656" t="s">
        <v>106</v>
      </c>
      <c r="AE9" s="656" t="s">
        <v>107</v>
      </c>
      <c r="AF9" s="657" t="s">
        <v>108</v>
      </c>
      <c r="AG9" s="672" t="s">
        <v>237</v>
      </c>
      <c r="AH9" s="656" t="s">
        <v>103</v>
      </c>
      <c r="AI9" s="656" t="s">
        <v>104</v>
      </c>
      <c r="AJ9" s="656" t="s">
        <v>105</v>
      </c>
      <c r="AK9" s="656" t="s">
        <v>106</v>
      </c>
      <c r="AL9" s="656" t="s">
        <v>107</v>
      </c>
      <c r="AM9" s="657" t="s">
        <v>108</v>
      </c>
      <c r="AN9" s="672" t="s">
        <v>237</v>
      </c>
      <c r="AO9" s="656" t="s">
        <v>103</v>
      </c>
      <c r="AP9" s="656" t="s">
        <v>104</v>
      </c>
      <c r="AQ9" s="672" t="s">
        <v>237</v>
      </c>
      <c r="AR9" s="656" t="s">
        <v>103</v>
      </c>
      <c r="AS9" s="656" t="s">
        <v>104</v>
      </c>
      <c r="AT9" s="656" t="s">
        <v>105</v>
      </c>
      <c r="AU9" s="656" t="s">
        <v>106</v>
      </c>
      <c r="AV9" s="656" t="s">
        <v>107</v>
      </c>
      <c r="AW9" s="657" t="s">
        <v>108</v>
      </c>
      <c r="AX9" s="672" t="s">
        <v>237</v>
      </c>
      <c r="AY9" s="656" t="s">
        <v>103</v>
      </c>
      <c r="AZ9" s="656" t="s">
        <v>104</v>
      </c>
      <c r="BA9" s="672" t="s">
        <v>237</v>
      </c>
      <c r="BB9" s="656" t="s">
        <v>103</v>
      </c>
      <c r="BC9" s="656" t="s">
        <v>104</v>
      </c>
      <c r="BD9" s="656" t="s">
        <v>105</v>
      </c>
      <c r="BE9" s="656" t="s">
        <v>106</v>
      </c>
      <c r="BF9" s="656" t="s">
        <v>107</v>
      </c>
      <c r="BG9" s="657" t="s">
        <v>108</v>
      </c>
      <c r="BH9" s="672" t="s">
        <v>237</v>
      </c>
      <c r="BI9" s="656" t="s">
        <v>103</v>
      </c>
      <c r="BJ9" s="656" t="s">
        <v>104</v>
      </c>
      <c r="BK9" s="672" t="s">
        <v>237</v>
      </c>
      <c r="BL9" s="656" t="s">
        <v>103</v>
      </c>
      <c r="BM9" s="656" t="s">
        <v>104</v>
      </c>
      <c r="BN9" s="656" t="s">
        <v>105</v>
      </c>
      <c r="BO9" s="656" t="s">
        <v>106</v>
      </c>
      <c r="BP9" s="656" t="s">
        <v>107</v>
      </c>
      <c r="BQ9" s="657" t="s">
        <v>108</v>
      </c>
      <c r="BR9" s="672" t="s">
        <v>237</v>
      </c>
      <c r="BS9" s="656" t="s">
        <v>103</v>
      </c>
      <c r="BT9" s="656" t="s">
        <v>104</v>
      </c>
      <c r="BU9" s="656" t="s">
        <v>105</v>
      </c>
      <c r="BV9" s="656" t="s">
        <v>106</v>
      </c>
      <c r="BW9" s="656" t="s">
        <v>107</v>
      </c>
      <c r="BX9" s="657" t="s">
        <v>108</v>
      </c>
      <c r="BY9" s="672" t="s">
        <v>237</v>
      </c>
      <c r="BZ9" s="656" t="s">
        <v>103</v>
      </c>
      <c r="CA9" s="656" t="s">
        <v>104</v>
      </c>
      <c r="CB9" s="656" t="s">
        <v>105</v>
      </c>
      <c r="CC9" s="656" t="s">
        <v>106</v>
      </c>
      <c r="CD9" s="656" t="s">
        <v>107</v>
      </c>
      <c r="CE9" s="657" t="s">
        <v>108</v>
      </c>
      <c r="CF9" s="674" t="s">
        <v>237</v>
      </c>
      <c r="CG9" s="656" t="s">
        <v>103</v>
      </c>
      <c r="CH9" s="656" t="s">
        <v>104</v>
      </c>
      <c r="CI9" s="656" t="s">
        <v>105</v>
      </c>
      <c r="CJ9" s="656" t="s">
        <v>106</v>
      </c>
      <c r="CK9" s="656" t="s">
        <v>107</v>
      </c>
      <c r="CL9" s="657" t="s">
        <v>108</v>
      </c>
      <c r="CM9" s="672" t="s">
        <v>243</v>
      </c>
      <c r="CN9" s="656" t="s">
        <v>103</v>
      </c>
      <c r="CO9" s="656" t="s">
        <v>104</v>
      </c>
      <c r="CP9" s="656" t="s">
        <v>105</v>
      </c>
      <c r="CQ9" s="656" t="s">
        <v>106</v>
      </c>
      <c r="CR9" s="656" t="s">
        <v>107</v>
      </c>
      <c r="CS9" s="657" t="s">
        <v>108</v>
      </c>
    </row>
    <row r="10" spans="1:97" s="654" customFormat="1">
      <c r="A10" s="653" t="s">
        <v>49</v>
      </c>
      <c r="B10" s="658">
        <v>0.217</v>
      </c>
      <c r="C10" s="755">
        <v>0.217</v>
      </c>
      <c r="D10" s="658">
        <v>0.217</v>
      </c>
      <c r="E10" s="658">
        <v>0.217</v>
      </c>
      <c r="F10" s="658">
        <v>0.217</v>
      </c>
      <c r="G10" s="658">
        <v>0.217</v>
      </c>
      <c r="H10" s="658">
        <v>0.217</v>
      </c>
      <c r="I10" s="748">
        <v>0.217</v>
      </c>
      <c r="J10" s="745"/>
      <c r="K10" s="745"/>
      <c r="L10" s="745"/>
      <c r="M10" s="745"/>
      <c r="N10" s="745"/>
      <c r="O10" s="755"/>
      <c r="P10" s="658">
        <v>0.217</v>
      </c>
      <c r="Q10" s="745"/>
      <c r="R10" s="745"/>
      <c r="S10" s="658">
        <v>0.217</v>
      </c>
      <c r="T10" s="658">
        <v>0.217</v>
      </c>
      <c r="U10" s="658">
        <v>0.217</v>
      </c>
      <c r="V10" s="658">
        <v>0.217</v>
      </c>
      <c r="W10" s="658">
        <v>0.217</v>
      </c>
      <c r="X10" s="658">
        <v>0.217</v>
      </c>
      <c r="Y10" s="658">
        <v>0.217</v>
      </c>
      <c r="Z10" s="658">
        <v>0.217</v>
      </c>
      <c r="AA10" s="658">
        <v>0.217</v>
      </c>
      <c r="AB10" s="658">
        <v>0.217</v>
      </c>
      <c r="AC10" s="658">
        <v>0.217</v>
      </c>
      <c r="AD10" s="658">
        <v>0.217</v>
      </c>
      <c r="AE10" s="658">
        <v>0.217</v>
      </c>
      <c r="AF10" s="658">
        <v>0.217</v>
      </c>
      <c r="AG10" s="658">
        <v>0.217</v>
      </c>
      <c r="AH10" s="658"/>
      <c r="AI10" s="658"/>
      <c r="AJ10" s="658"/>
      <c r="AK10" s="658"/>
      <c r="AL10" s="658"/>
      <c r="AM10" s="658"/>
      <c r="AN10" s="658">
        <v>0.217</v>
      </c>
      <c r="AO10" s="658"/>
      <c r="AP10" s="658"/>
      <c r="AQ10" s="658"/>
      <c r="AR10" s="658"/>
      <c r="AS10" s="658"/>
      <c r="AT10" s="658"/>
      <c r="AU10" s="658"/>
      <c r="AV10" s="658"/>
      <c r="AW10" s="658"/>
      <c r="AX10" s="658"/>
      <c r="AY10" s="658"/>
      <c r="AZ10" s="658"/>
      <c r="BA10" s="658"/>
      <c r="BB10" s="658"/>
      <c r="BC10" s="658"/>
      <c r="BD10" s="658"/>
      <c r="BE10" s="658"/>
      <c r="BF10" s="658"/>
      <c r="BG10" s="658"/>
      <c r="BH10" s="658"/>
      <c r="BI10" s="658"/>
      <c r="BJ10" s="658"/>
      <c r="BK10" s="684">
        <f t="shared" ref="BK10:BQ10" si="0">B10*25.4</f>
        <v>5.5118</v>
      </c>
      <c r="BL10" s="684">
        <f t="shared" si="0"/>
        <v>5.5118</v>
      </c>
      <c r="BM10" s="684">
        <f t="shared" si="0"/>
        <v>5.5118</v>
      </c>
      <c r="BN10" s="684">
        <f t="shared" si="0"/>
        <v>5.5118</v>
      </c>
      <c r="BO10" s="684">
        <f t="shared" si="0"/>
        <v>5.5118</v>
      </c>
      <c r="BP10" s="684">
        <f t="shared" si="0"/>
        <v>5.5118</v>
      </c>
      <c r="BQ10" s="684">
        <f t="shared" si="0"/>
        <v>5.5118</v>
      </c>
      <c r="BR10" s="684">
        <f t="shared" ref="BR10:BT12" si="1">S10*25.4</f>
        <v>5.5118</v>
      </c>
      <c r="BS10" s="684">
        <f t="shared" si="1"/>
        <v>5.5118</v>
      </c>
      <c r="BT10" s="684">
        <f t="shared" si="1"/>
        <v>5.5118</v>
      </c>
      <c r="BU10" s="684">
        <f t="shared" ref="BU10:CD12" si="2">V10*25.4</f>
        <v>5.5118</v>
      </c>
      <c r="BV10" s="684">
        <f t="shared" si="2"/>
        <v>5.5118</v>
      </c>
      <c r="BW10" s="684">
        <f t="shared" si="2"/>
        <v>5.5118</v>
      </c>
      <c r="BX10" s="684">
        <f t="shared" si="2"/>
        <v>5.5118</v>
      </c>
      <c r="BY10" s="684">
        <f t="shared" si="2"/>
        <v>5.5118</v>
      </c>
      <c r="BZ10" s="684">
        <f t="shared" si="2"/>
        <v>5.5118</v>
      </c>
      <c r="CA10" s="684">
        <f t="shared" si="2"/>
        <v>5.5118</v>
      </c>
      <c r="CB10" s="684">
        <f t="shared" si="2"/>
        <v>5.5118</v>
      </c>
      <c r="CC10" s="684">
        <f t="shared" si="2"/>
        <v>5.5118</v>
      </c>
      <c r="CD10" s="684">
        <f t="shared" si="2"/>
        <v>5.5118</v>
      </c>
      <c r="CE10" s="684">
        <f>AF10*25.4</f>
        <v>5.5118</v>
      </c>
      <c r="CF10" s="684">
        <f t="shared" ref="CF10:CL12" si="3">AQ10*25.4</f>
        <v>0</v>
      </c>
      <c r="CG10" s="684">
        <f t="shared" si="3"/>
        <v>0</v>
      </c>
      <c r="CH10" s="684">
        <f t="shared" si="3"/>
        <v>0</v>
      </c>
      <c r="CI10" s="684">
        <f t="shared" si="3"/>
        <v>0</v>
      </c>
      <c r="CJ10" s="684">
        <f t="shared" si="3"/>
        <v>0</v>
      </c>
      <c r="CK10" s="684">
        <f t="shared" si="3"/>
        <v>0</v>
      </c>
      <c r="CL10" s="684">
        <f t="shared" si="3"/>
        <v>0</v>
      </c>
      <c r="CM10" s="684">
        <f t="shared" ref="CM10:CN12" si="4">BA10*25.4</f>
        <v>0</v>
      </c>
      <c r="CN10" s="684">
        <f t="shared" si="4"/>
        <v>0</v>
      </c>
      <c r="CO10" s="684">
        <f t="shared" ref="CO10:CS12" si="5">BC10*25.4</f>
        <v>0</v>
      </c>
      <c r="CP10" s="684">
        <f t="shared" si="5"/>
        <v>0</v>
      </c>
      <c r="CQ10" s="684">
        <f t="shared" si="5"/>
        <v>0</v>
      </c>
      <c r="CR10" s="684">
        <f t="shared" si="5"/>
        <v>0</v>
      </c>
      <c r="CS10" s="684">
        <f t="shared" si="5"/>
        <v>0</v>
      </c>
    </row>
    <row r="11" spans="1:97" s="654" customFormat="1">
      <c r="A11" s="653" t="s">
        <v>109</v>
      </c>
      <c r="B11" s="733">
        <v>2.516</v>
      </c>
      <c r="C11" s="690">
        <v>2.5122</v>
      </c>
      <c r="D11" s="633">
        <v>2.5520999999999998</v>
      </c>
      <c r="E11" s="633">
        <v>2.7353999999999998</v>
      </c>
      <c r="F11" s="633">
        <v>2.7806000000000002</v>
      </c>
      <c r="G11" s="633">
        <v>2.8458000000000001</v>
      </c>
      <c r="H11" s="647">
        <v>2.9197000000000002</v>
      </c>
      <c r="I11" s="749">
        <v>2.516</v>
      </c>
      <c r="J11" s="690">
        <v>2.6126</v>
      </c>
      <c r="K11" s="690">
        <v>2.6535000000000002</v>
      </c>
      <c r="L11" s="690"/>
      <c r="M11" s="690"/>
      <c r="N11" s="690"/>
      <c r="O11" s="756"/>
      <c r="P11" s="733">
        <v>2.516</v>
      </c>
      <c r="Q11" s="690">
        <v>2.4157999999999999</v>
      </c>
      <c r="R11" s="690">
        <v>2.4539</v>
      </c>
      <c r="S11" s="730">
        <v>2.4988000000000001</v>
      </c>
      <c r="T11" s="646">
        <v>2.6684000000000001</v>
      </c>
      <c r="U11" s="633">
        <v>2.7046000000000001</v>
      </c>
      <c r="V11" s="633">
        <v>2.7252999999999998</v>
      </c>
      <c r="W11" s="633">
        <v>2.7128999999999999</v>
      </c>
      <c r="X11" s="633">
        <v>2.8441999999999998</v>
      </c>
      <c r="Y11" s="647">
        <v>2.9129999999999998</v>
      </c>
      <c r="Z11" s="730">
        <v>2.5127999999999999</v>
      </c>
      <c r="AA11" s="633">
        <v>2.6614</v>
      </c>
      <c r="AB11" s="633">
        <v>2.6934</v>
      </c>
      <c r="AC11" s="633">
        <v>2.7366000000000001</v>
      </c>
      <c r="AD11" s="633">
        <v>2.7602000000000002</v>
      </c>
      <c r="AE11" s="633">
        <v>2.8403</v>
      </c>
      <c r="AF11" s="647">
        <v>2.8996</v>
      </c>
      <c r="AG11" s="730">
        <v>2.5127999999999999</v>
      </c>
      <c r="AH11" s="690">
        <v>2.6027999999999998</v>
      </c>
      <c r="AI11" s="690">
        <v>2.6457000000000002</v>
      </c>
      <c r="AJ11" s="690"/>
      <c r="AK11" s="690"/>
      <c r="AL11" s="690"/>
      <c r="AM11" s="647"/>
      <c r="AN11" s="733">
        <v>2.5127999999999999</v>
      </c>
      <c r="AO11" s="690">
        <v>2.3971</v>
      </c>
      <c r="AP11" s="690">
        <v>2.4401000000000002</v>
      </c>
      <c r="AQ11" s="689">
        <v>2.5030999999999999</v>
      </c>
      <c r="AR11" s="633">
        <v>2.6206</v>
      </c>
      <c r="AS11" s="633">
        <v>2.6581000000000001</v>
      </c>
      <c r="AT11" s="633"/>
      <c r="AU11" s="633"/>
      <c r="AV11" s="633"/>
      <c r="AW11" s="647"/>
      <c r="AX11" s="730">
        <v>2.5030999999999999</v>
      </c>
      <c r="AY11" s="690">
        <v>2.4009</v>
      </c>
      <c r="AZ11" s="690">
        <v>2.4352999999999998</v>
      </c>
      <c r="BA11" s="689"/>
      <c r="BB11" s="633">
        <v>2.6107</v>
      </c>
      <c r="BC11" s="633">
        <v>2.6513</v>
      </c>
      <c r="BD11" s="633"/>
      <c r="BE11" s="633"/>
      <c r="BF11" s="633"/>
      <c r="BG11" s="647"/>
      <c r="BH11" s="689"/>
      <c r="BI11" s="690">
        <v>2.4087000000000001</v>
      </c>
      <c r="BJ11" s="690">
        <v>2.4417</v>
      </c>
      <c r="BK11" s="685" t="e">
        <f>#REF!*25.4</f>
        <v>#REF!</v>
      </c>
      <c r="BL11" s="685">
        <f t="shared" ref="BL11:BQ12" si="6">C11*25.4</f>
        <v>63.809879999999993</v>
      </c>
      <c r="BM11" s="685">
        <f t="shared" si="6"/>
        <v>64.823339999999988</v>
      </c>
      <c r="BN11" s="685">
        <f t="shared" si="6"/>
        <v>69.479159999999993</v>
      </c>
      <c r="BO11" s="685">
        <f t="shared" si="6"/>
        <v>70.62724</v>
      </c>
      <c r="BP11" s="685">
        <f t="shared" si="6"/>
        <v>72.283320000000003</v>
      </c>
      <c r="BQ11" s="685">
        <f t="shared" si="6"/>
        <v>74.160380000000004</v>
      </c>
      <c r="BR11" s="685" t="e">
        <f>#REF!*25.4</f>
        <v>#REF!</v>
      </c>
      <c r="BS11" s="685">
        <f t="shared" si="1"/>
        <v>67.777360000000002</v>
      </c>
      <c r="BT11" s="685">
        <f t="shared" si="1"/>
        <v>68.696839999999995</v>
      </c>
      <c r="BU11" s="685">
        <f t="shared" si="2"/>
        <v>69.222619999999992</v>
      </c>
      <c r="BV11" s="685">
        <f t="shared" si="2"/>
        <v>68.907659999999993</v>
      </c>
      <c r="BW11" s="685">
        <f t="shared" si="2"/>
        <v>72.242679999999993</v>
      </c>
      <c r="BX11" s="685">
        <f t="shared" si="2"/>
        <v>73.990199999999987</v>
      </c>
      <c r="BY11" s="685" t="e">
        <f>#REF!*25.4</f>
        <v>#REF!</v>
      </c>
      <c r="BZ11" s="685">
        <f t="shared" si="2"/>
        <v>67.599559999999997</v>
      </c>
      <c r="CA11" s="685">
        <f t="shared" si="2"/>
        <v>68.412359999999993</v>
      </c>
      <c r="CB11" s="685">
        <f t="shared" si="2"/>
        <v>69.509640000000005</v>
      </c>
      <c r="CC11" s="685">
        <f t="shared" si="2"/>
        <v>70.109080000000006</v>
      </c>
      <c r="CD11" s="685">
        <f t="shared" si="2"/>
        <v>72.143619999999999</v>
      </c>
      <c r="CE11" s="685">
        <f>AF11*25.4</f>
        <v>73.649839999999998</v>
      </c>
      <c r="CF11" s="685">
        <f t="shared" si="3"/>
        <v>63.578739999999996</v>
      </c>
      <c r="CG11" s="685">
        <f t="shared" si="3"/>
        <v>66.563239999999993</v>
      </c>
      <c r="CH11" s="685">
        <f t="shared" si="3"/>
        <v>67.515739999999994</v>
      </c>
      <c r="CI11" s="685">
        <f t="shared" si="3"/>
        <v>0</v>
      </c>
      <c r="CJ11" s="685">
        <f t="shared" si="3"/>
        <v>0</v>
      </c>
      <c r="CK11" s="685">
        <f t="shared" si="3"/>
        <v>0</v>
      </c>
      <c r="CL11" s="685">
        <f t="shared" si="3"/>
        <v>0</v>
      </c>
      <c r="CM11" s="685">
        <f t="shared" si="4"/>
        <v>0</v>
      </c>
      <c r="CN11" s="685">
        <f t="shared" si="4"/>
        <v>66.311779999999999</v>
      </c>
      <c r="CO11" s="685">
        <f t="shared" si="5"/>
        <v>67.343019999999996</v>
      </c>
      <c r="CP11" s="685">
        <f t="shared" si="5"/>
        <v>0</v>
      </c>
      <c r="CQ11" s="685">
        <f t="shared" si="5"/>
        <v>0</v>
      </c>
      <c r="CR11" s="685">
        <f t="shared" si="5"/>
        <v>0</v>
      </c>
      <c r="CS11" s="685">
        <f t="shared" si="5"/>
        <v>0</v>
      </c>
    </row>
    <row r="12" spans="1:97" s="654" customFormat="1">
      <c r="A12" s="653" t="s">
        <v>110</v>
      </c>
      <c r="B12" s="733">
        <v>0.28710000000000002</v>
      </c>
      <c r="C12" s="690">
        <v>0.27639999999999998</v>
      </c>
      <c r="D12" s="633" t="s">
        <v>48</v>
      </c>
      <c r="E12" s="633">
        <v>0.51559999999999995</v>
      </c>
      <c r="F12" s="633">
        <v>0.55710000000000004</v>
      </c>
      <c r="G12" s="633">
        <v>0.63859999999999995</v>
      </c>
      <c r="H12" s="647">
        <v>0.71930000000000005</v>
      </c>
      <c r="I12" s="749">
        <v>0.28710000000000002</v>
      </c>
      <c r="J12" s="690">
        <v>0.30380000000000001</v>
      </c>
      <c r="K12" s="690">
        <v>0.34910000000000002</v>
      </c>
      <c r="L12" s="690"/>
      <c r="M12" s="690"/>
      <c r="N12" s="690"/>
      <c r="O12" s="756"/>
      <c r="P12" s="733">
        <v>0.28710000000000002</v>
      </c>
      <c r="Q12" s="690">
        <v>0.23</v>
      </c>
      <c r="R12" s="690">
        <v>0.28149999999999997</v>
      </c>
      <c r="S12" s="730">
        <v>0.24959999999999999</v>
      </c>
      <c r="T12" s="646">
        <v>0.40510000000000002</v>
      </c>
      <c r="U12" s="633" t="s">
        <v>48</v>
      </c>
      <c r="V12" s="633">
        <v>0.43319999999999997</v>
      </c>
      <c r="W12" s="633">
        <v>0.47349999999999998</v>
      </c>
      <c r="X12" s="633">
        <v>0.61119999999999997</v>
      </c>
      <c r="Y12" s="647">
        <v>0.71240000000000003</v>
      </c>
      <c r="Z12" s="730">
        <v>0.15609999999999999</v>
      </c>
      <c r="AA12" s="633">
        <v>0.34849999999999998</v>
      </c>
      <c r="AB12" s="633">
        <v>0.33629999999999999</v>
      </c>
      <c r="AC12" s="633">
        <v>0.372</v>
      </c>
      <c r="AD12" s="633">
        <v>0.4763</v>
      </c>
      <c r="AE12" s="633">
        <v>0.54890000000000005</v>
      </c>
      <c r="AF12" s="647">
        <v>0.62090000000000001</v>
      </c>
      <c r="AG12" s="730">
        <v>0.15609999999999999</v>
      </c>
      <c r="AH12" s="690">
        <v>0.21970000000000001</v>
      </c>
      <c r="AI12" s="690">
        <v>0.26369999999999999</v>
      </c>
      <c r="AJ12" s="690"/>
      <c r="AK12" s="690"/>
      <c r="AL12" s="690"/>
      <c r="AM12" s="647"/>
      <c r="AN12" s="733">
        <v>0.15609999999999999</v>
      </c>
      <c r="AO12" s="690">
        <v>0.15010000000000001</v>
      </c>
      <c r="AP12" s="690">
        <v>0.18060000000000001</v>
      </c>
      <c r="AQ12" s="689">
        <v>0.2334</v>
      </c>
      <c r="AR12" s="633">
        <v>0.2974</v>
      </c>
      <c r="AS12" s="633">
        <v>0.34089999999999998</v>
      </c>
      <c r="AT12" s="633"/>
      <c r="AU12" s="633"/>
      <c r="AV12" s="633"/>
      <c r="AW12" s="647"/>
      <c r="AX12" s="730">
        <v>0.2334</v>
      </c>
      <c r="AY12" s="690">
        <v>0.13930000000000001</v>
      </c>
      <c r="AZ12" s="690">
        <v>0.1875</v>
      </c>
      <c r="BA12" s="689"/>
      <c r="BB12" s="633">
        <v>0.21879999999999999</v>
      </c>
      <c r="BC12" s="633">
        <v>0.26750000000000002</v>
      </c>
      <c r="BD12" s="633"/>
      <c r="BE12" s="633"/>
      <c r="BF12" s="633"/>
      <c r="BG12" s="647"/>
      <c r="BH12" s="689"/>
      <c r="BI12" s="690">
        <v>0.1512</v>
      </c>
      <c r="BJ12" s="690">
        <v>0.1958</v>
      </c>
      <c r="BK12" s="685" t="e">
        <f>#REF!*25.4</f>
        <v>#REF!</v>
      </c>
      <c r="BL12" s="685">
        <f t="shared" si="6"/>
        <v>7.0205599999999988</v>
      </c>
      <c r="BM12" s="685" t="e">
        <f t="shared" si="6"/>
        <v>#VALUE!</v>
      </c>
      <c r="BN12" s="685">
        <f t="shared" si="6"/>
        <v>13.096239999999998</v>
      </c>
      <c r="BO12" s="685">
        <f t="shared" si="6"/>
        <v>14.15034</v>
      </c>
      <c r="BP12" s="685">
        <f t="shared" si="6"/>
        <v>16.220439999999996</v>
      </c>
      <c r="BQ12" s="685">
        <f t="shared" si="6"/>
        <v>18.270220000000002</v>
      </c>
      <c r="BR12" s="685" t="e">
        <f>#REF!*25.4</f>
        <v>#REF!</v>
      </c>
      <c r="BS12" s="685">
        <f t="shared" si="1"/>
        <v>10.289540000000001</v>
      </c>
      <c r="BT12" s="685" t="e">
        <f t="shared" si="1"/>
        <v>#VALUE!</v>
      </c>
      <c r="BU12" s="685">
        <f t="shared" si="2"/>
        <v>11.003279999999998</v>
      </c>
      <c r="BV12" s="685">
        <f t="shared" si="2"/>
        <v>12.026899999999999</v>
      </c>
      <c r="BW12" s="685">
        <f t="shared" si="2"/>
        <v>15.524479999999999</v>
      </c>
      <c r="BX12" s="685">
        <f t="shared" si="2"/>
        <v>18.09496</v>
      </c>
      <c r="BY12" s="685" t="e">
        <f>#REF!*25.4</f>
        <v>#REF!</v>
      </c>
      <c r="BZ12" s="685">
        <f t="shared" si="2"/>
        <v>8.8518999999999988</v>
      </c>
      <c r="CA12" s="685">
        <f t="shared" si="2"/>
        <v>8.5420199999999991</v>
      </c>
      <c r="CB12" s="685">
        <f t="shared" si="2"/>
        <v>9.4487999999999985</v>
      </c>
      <c r="CC12" s="685">
        <f t="shared" si="2"/>
        <v>12.09802</v>
      </c>
      <c r="CD12" s="685">
        <f t="shared" si="2"/>
        <v>13.942060000000001</v>
      </c>
      <c r="CE12" s="685">
        <f>AF12*25.4</f>
        <v>15.770859999999999</v>
      </c>
      <c r="CF12" s="685">
        <f t="shared" si="3"/>
        <v>5.9283599999999996</v>
      </c>
      <c r="CG12" s="685">
        <f t="shared" si="3"/>
        <v>7.5539599999999991</v>
      </c>
      <c r="CH12" s="685">
        <f t="shared" si="3"/>
        <v>8.6588599999999989</v>
      </c>
      <c r="CI12" s="685">
        <f t="shared" si="3"/>
        <v>0</v>
      </c>
      <c r="CJ12" s="685">
        <f t="shared" si="3"/>
        <v>0</v>
      </c>
      <c r="CK12" s="685">
        <f t="shared" si="3"/>
        <v>0</v>
      </c>
      <c r="CL12" s="685">
        <f t="shared" si="3"/>
        <v>0</v>
      </c>
      <c r="CM12" s="685">
        <f t="shared" si="4"/>
        <v>0</v>
      </c>
      <c r="CN12" s="685">
        <f t="shared" si="4"/>
        <v>5.5575199999999993</v>
      </c>
      <c r="CO12" s="685">
        <f t="shared" si="5"/>
        <v>6.7945000000000002</v>
      </c>
      <c r="CP12" s="685">
        <f t="shared" si="5"/>
        <v>0</v>
      </c>
      <c r="CQ12" s="685">
        <f t="shared" si="5"/>
        <v>0</v>
      </c>
      <c r="CR12" s="685">
        <f t="shared" si="5"/>
        <v>0</v>
      </c>
      <c r="CS12" s="685">
        <f t="shared" si="5"/>
        <v>0</v>
      </c>
    </row>
    <row r="13" spans="1:97" s="654" customFormat="1">
      <c r="A13" s="653" t="s">
        <v>111</v>
      </c>
      <c r="B13" s="744"/>
      <c r="C13" s="690">
        <v>9.0690000000000008</v>
      </c>
      <c r="D13" s="633">
        <v>9.0020000000000007</v>
      </c>
      <c r="E13" s="633">
        <v>9.7370000000000001</v>
      </c>
      <c r="F13" s="633">
        <v>10.765000000000001</v>
      </c>
      <c r="G13" s="647">
        <v>10.516</v>
      </c>
      <c r="H13" s="647">
        <v>12.500999999999999</v>
      </c>
      <c r="I13" s="750"/>
      <c r="J13" s="690"/>
      <c r="K13" s="690"/>
      <c r="L13" s="690"/>
      <c r="M13" s="690"/>
      <c r="N13" s="690"/>
      <c r="O13" s="756"/>
      <c r="P13" s="744"/>
      <c r="Q13" s="690"/>
      <c r="R13" s="690"/>
      <c r="S13" s="698"/>
      <c r="T13" s="646">
        <v>8.0470000000000006</v>
      </c>
      <c r="U13" s="633">
        <v>9.0169999999999995</v>
      </c>
      <c r="V13" s="633">
        <v>9.2129999999999992</v>
      </c>
      <c r="W13" s="633">
        <v>10.645</v>
      </c>
      <c r="X13" s="633">
        <v>9.5310000000000006</v>
      </c>
      <c r="Y13" s="647">
        <v>11.092000000000001</v>
      </c>
      <c r="Z13" s="696"/>
      <c r="AA13" s="633">
        <v>7.5330000000000004</v>
      </c>
      <c r="AB13" s="633">
        <v>8.3279999999999994</v>
      </c>
      <c r="AC13" s="633">
        <v>7.8360000000000003</v>
      </c>
      <c r="AD13" s="633">
        <v>8.7140000000000004</v>
      </c>
      <c r="AE13" s="633">
        <v>8.6609999999999996</v>
      </c>
      <c r="AF13" s="647">
        <v>9.1479999999999997</v>
      </c>
      <c r="AG13" s="696"/>
      <c r="AH13" s="690"/>
      <c r="AI13" s="690"/>
      <c r="AJ13" s="690"/>
      <c r="AK13" s="690"/>
      <c r="AL13" s="690"/>
      <c r="AM13" s="647"/>
      <c r="AN13" s="734"/>
      <c r="AO13" s="690"/>
      <c r="AP13" s="690"/>
      <c r="AQ13" s="696"/>
      <c r="AR13" s="633"/>
      <c r="AS13" s="633"/>
      <c r="AT13" s="633"/>
      <c r="AU13" s="633"/>
      <c r="AV13" s="633"/>
      <c r="AW13" s="647"/>
      <c r="AX13" s="738"/>
      <c r="AY13" s="690"/>
      <c r="AZ13" s="690"/>
      <c r="BA13" s="698"/>
      <c r="BB13" s="633"/>
      <c r="BC13" s="633"/>
      <c r="BD13" s="633"/>
      <c r="BE13" s="633"/>
      <c r="BF13" s="633"/>
      <c r="BG13" s="647"/>
      <c r="BH13" s="698"/>
      <c r="BI13" s="690"/>
      <c r="BJ13" s="690"/>
      <c r="BK13" s="685"/>
      <c r="BL13" s="685">
        <f t="shared" ref="BL13:BQ13" si="7">C13</f>
        <v>9.0690000000000008</v>
      </c>
      <c r="BM13" s="685">
        <f t="shared" si="7"/>
        <v>9.0020000000000007</v>
      </c>
      <c r="BN13" s="685">
        <f t="shared" si="7"/>
        <v>9.7370000000000001</v>
      </c>
      <c r="BO13" s="685">
        <f t="shared" si="7"/>
        <v>10.765000000000001</v>
      </c>
      <c r="BP13" s="685" t="e">
        <f>#REF!</f>
        <v>#REF!</v>
      </c>
      <c r="BQ13" s="685">
        <f t="shared" si="7"/>
        <v>12.500999999999999</v>
      </c>
      <c r="BR13" s="685"/>
      <c r="BS13" s="685">
        <f t="shared" ref="BS13:BX13" si="8">T13</f>
        <v>8.0470000000000006</v>
      </c>
      <c r="BT13" s="685">
        <f t="shared" si="8"/>
        <v>9.0169999999999995</v>
      </c>
      <c r="BU13" s="685">
        <f t="shared" si="8"/>
        <v>9.2129999999999992</v>
      </c>
      <c r="BV13" s="685">
        <f t="shared" si="8"/>
        <v>10.645</v>
      </c>
      <c r="BW13" s="685">
        <f t="shared" si="8"/>
        <v>9.5310000000000006</v>
      </c>
      <c r="BX13" s="685">
        <f t="shared" si="8"/>
        <v>11.092000000000001</v>
      </c>
      <c r="BY13" s="685"/>
      <c r="BZ13" s="685">
        <f t="shared" ref="BZ13:CE13" si="9">AA13</f>
        <v>7.5330000000000004</v>
      </c>
      <c r="CA13" s="685">
        <f t="shared" si="9"/>
        <v>8.3279999999999994</v>
      </c>
      <c r="CB13" s="685">
        <f t="shared" si="9"/>
        <v>7.8360000000000003</v>
      </c>
      <c r="CC13" s="685">
        <f t="shared" si="9"/>
        <v>8.7140000000000004</v>
      </c>
      <c r="CD13" s="685">
        <f t="shared" si="9"/>
        <v>8.6609999999999996</v>
      </c>
      <c r="CE13" s="685">
        <f t="shared" si="9"/>
        <v>9.1479999999999997</v>
      </c>
      <c r="CF13" s="685"/>
      <c r="CG13" s="685">
        <f t="shared" ref="CG13:CL13" si="10">AR13</f>
        <v>0</v>
      </c>
      <c r="CH13" s="685">
        <f t="shared" si="10"/>
        <v>0</v>
      </c>
      <c r="CI13" s="685">
        <f t="shared" si="10"/>
        <v>0</v>
      </c>
      <c r="CJ13" s="685">
        <f t="shared" si="10"/>
        <v>0</v>
      </c>
      <c r="CK13" s="685">
        <f t="shared" si="10"/>
        <v>0</v>
      </c>
      <c r="CL13" s="685">
        <f t="shared" si="10"/>
        <v>0</v>
      </c>
      <c r="CM13" s="685"/>
      <c r="CN13" s="685">
        <f t="shared" ref="CN13:CS13" si="11">BB13</f>
        <v>0</v>
      </c>
      <c r="CO13" s="685">
        <f t="shared" si="11"/>
        <v>0</v>
      </c>
      <c r="CP13" s="685">
        <f t="shared" si="11"/>
        <v>0</v>
      </c>
      <c r="CQ13" s="685">
        <f t="shared" si="11"/>
        <v>0</v>
      </c>
      <c r="CR13" s="685">
        <f t="shared" si="11"/>
        <v>0</v>
      </c>
      <c r="CS13" s="685">
        <f t="shared" si="11"/>
        <v>0</v>
      </c>
    </row>
    <row r="14" spans="1:97" s="654" customFormat="1">
      <c r="A14" s="653" t="s">
        <v>112</v>
      </c>
      <c r="B14" s="735">
        <v>2.5114000000000001</v>
      </c>
      <c r="C14" s="634">
        <v>2.512</v>
      </c>
      <c r="D14" s="634">
        <v>2.6998000000000002</v>
      </c>
      <c r="E14" s="634">
        <v>2.7385000000000002</v>
      </c>
      <c r="F14" s="634">
        <v>2.7785000000000002</v>
      </c>
      <c r="G14" s="634">
        <v>2.8464</v>
      </c>
      <c r="H14" s="649">
        <v>2.9100999999999999</v>
      </c>
      <c r="I14" s="751">
        <v>2.5114000000000001</v>
      </c>
      <c r="J14" s="634">
        <v>2.6135000000000002</v>
      </c>
      <c r="K14" s="634">
        <v>2.6503999999999999</v>
      </c>
      <c r="L14" s="634"/>
      <c r="M14" s="634"/>
      <c r="N14" s="634"/>
      <c r="O14" s="757"/>
      <c r="P14" s="735">
        <v>2.5114000000000001</v>
      </c>
      <c r="Q14" s="634">
        <v>2.4106999999999998</v>
      </c>
      <c r="R14" s="634">
        <v>2.4563999999999999</v>
      </c>
      <c r="S14" s="731">
        <v>2.5106999999999999</v>
      </c>
      <c r="T14" s="648">
        <v>2.6677</v>
      </c>
      <c r="U14" s="634">
        <v>2.7501000000000002</v>
      </c>
      <c r="V14" s="634">
        <v>2.7339000000000002</v>
      </c>
      <c r="W14" s="634">
        <v>2.7160000000000002</v>
      </c>
      <c r="X14" s="634">
        <v>2.8445999999999998</v>
      </c>
      <c r="Y14" s="649">
        <v>2.9157000000000002</v>
      </c>
      <c r="Z14" s="731">
        <v>2.4983</v>
      </c>
      <c r="AA14" s="634">
        <v>2.6604999999999999</v>
      </c>
      <c r="AB14" s="634">
        <v>2.7010000000000001</v>
      </c>
      <c r="AC14" s="634">
        <v>2.7345999999999999</v>
      </c>
      <c r="AD14" s="634">
        <v>2.7646000000000002</v>
      </c>
      <c r="AE14" s="634">
        <v>2.8363</v>
      </c>
      <c r="AF14" s="649">
        <v>2.9013</v>
      </c>
      <c r="AG14" s="735">
        <v>2.4983</v>
      </c>
      <c r="AH14" s="634">
        <v>2.6046</v>
      </c>
      <c r="AI14" s="634">
        <v>2.6448999999999998</v>
      </c>
      <c r="AJ14" s="634"/>
      <c r="AK14" s="634"/>
      <c r="AL14" s="634"/>
      <c r="AM14" s="649"/>
      <c r="AN14" s="735">
        <v>2.4983</v>
      </c>
      <c r="AO14" s="634">
        <v>2.4051999999999998</v>
      </c>
      <c r="AP14" s="634">
        <v>2.4373999999999998</v>
      </c>
      <c r="AQ14" s="691">
        <v>2.4944999999999999</v>
      </c>
      <c r="AR14" s="634">
        <v>2.6198000000000001</v>
      </c>
      <c r="AS14" s="634">
        <v>2.6595</v>
      </c>
      <c r="AT14" s="634"/>
      <c r="AU14" s="634"/>
      <c r="AV14" s="634"/>
      <c r="AW14" s="649"/>
      <c r="AX14" s="731">
        <v>2.4944999999999999</v>
      </c>
      <c r="AY14" s="634">
        <v>2.4034</v>
      </c>
      <c r="AZ14" s="634">
        <v>2.4401000000000002</v>
      </c>
      <c r="BA14" s="691"/>
      <c r="BB14" s="634">
        <v>2.6150000000000002</v>
      </c>
      <c r="BC14" s="634">
        <v>2.6505999999999998</v>
      </c>
      <c r="BD14" s="634"/>
      <c r="BE14" s="634"/>
      <c r="BF14" s="634"/>
      <c r="BG14" s="649"/>
      <c r="BH14" s="691"/>
      <c r="BI14" s="634">
        <v>2.4022999999999999</v>
      </c>
      <c r="BJ14" s="634">
        <v>2.4510000000000001</v>
      </c>
      <c r="BK14" s="685" t="e">
        <f>#REF!*25.4</f>
        <v>#REF!</v>
      </c>
      <c r="BL14" s="685">
        <f t="shared" ref="BL14:BO15" si="12">C14*25.4</f>
        <v>63.8048</v>
      </c>
      <c r="BM14" s="685">
        <f t="shared" si="12"/>
        <v>68.574920000000006</v>
      </c>
      <c r="BN14" s="685">
        <f t="shared" si="12"/>
        <v>69.557900000000004</v>
      </c>
      <c r="BO14" s="685">
        <f t="shared" si="12"/>
        <v>70.573899999999995</v>
      </c>
      <c r="BP14" s="685">
        <f>G13*25.4</f>
        <v>267.10640000000001</v>
      </c>
      <c r="BQ14" s="685">
        <f>H14*25.4</f>
        <v>73.916539999999998</v>
      </c>
      <c r="BR14" s="685" t="e">
        <f>#REF!*25.4</f>
        <v>#REF!</v>
      </c>
      <c r="BS14" s="685">
        <f>T14*25.4</f>
        <v>67.75958</v>
      </c>
      <c r="BT14" s="685">
        <f>U14*25.4</f>
        <v>69.852540000000005</v>
      </c>
      <c r="BU14" s="685">
        <f t="shared" ref="BU14:CD15" si="13">V14*25.4</f>
        <v>69.441060000000007</v>
      </c>
      <c r="BV14" s="685">
        <f t="shared" si="13"/>
        <v>68.986400000000003</v>
      </c>
      <c r="BW14" s="685">
        <f t="shared" si="13"/>
        <v>72.252839999999992</v>
      </c>
      <c r="BX14" s="685">
        <f t="shared" si="13"/>
        <v>74.058779999999999</v>
      </c>
      <c r="BY14" s="685" t="e">
        <f>#REF!*25.4</f>
        <v>#REF!</v>
      </c>
      <c r="BZ14" s="685">
        <f t="shared" si="13"/>
        <v>67.576699999999988</v>
      </c>
      <c r="CA14" s="685">
        <f t="shared" si="13"/>
        <v>68.605400000000003</v>
      </c>
      <c r="CB14" s="685">
        <f t="shared" si="13"/>
        <v>69.458839999999995</v>
      </c>
      <c r="CC14" s="685">
        <f t="shared" si="13"/>
        <v>70.220839999999995</v>
      </c>
      <c r="CD14" s="685">
        <f t="shared" si="13"/>
        <v>72.042019999999994</v>
      </c>
      <c r="CE14" s="685">
        <f>AF14*25.4</f>
        <v>73.69301999999999</v>
      </c>
      <c r="CF14" s="685">
        <f t="shared" ref="CF14:CL15" si="14">AQ14*25.4</f>
        <v>63.360299999999995</v>
      </c>
      <c r="CG14" s="685">
        <f t="shared" si="14"/>
        <v>66.542919999999995</v>
      </c>
      <c r="CH14" s="685">
        <f t="shared" si="14"/>
        <v>67.551299999999998</v>
      </c>
      <c r="CI14" s="685">
        <f t="shared" si="14"/>
        <v>0</v>
      </c>
      <c r="CJ14" s="685">
        <f t="shared" si="14"/>
        <v>0</v>
      </c>
      <c r="CK14" s="685">
        <f t="shared" si="14"/>
        <v>0</v>
      </c>
      <c r="CL14" s="685">
        <f t="shared" si="14"/>
        <v>0</v>
      </c>
      <c r="CM14" s="685">
        <f>BA14*25.4</f>
        <v>0</v>
      </c>
      <c r="CN14" s="685">
        <f>BB14*25.4</f>
        <v>66.421000000000006</v>
      </c>
      <c r="CO14" s="685">
        <f t="shared" ref="CO14:CS15" si="15">BC14*25.4</f>
        <v>67.325239999999994</v>
      </c>
      <c r="CP14" s="685">
        <f t="shared" si="15"/>
        <v>0</v>
      </c>
      <c r="CQ14" s="685">
        <f t="shared" si="15"/>
        <v>0</v>
      </c>
      <c r="CR14" s="685">
        <f t="shared" si="15"/>
        <v>0</v>
      </c>
      <c r="CS14" s="685">
        <f t="shared" si="15"/>
        <v>0</v>
      </c>
    </row>
    <row r="15" spans="1:97" s="654" customFormat="1">
      <c r="A15" s="653" t="s">
        <v>113</v>
      </c>
      <c r="B15" s="735">
        <v>0.28770000000000001</v>
      </c>
      <c r="C15" s="634">
        <v>0.28010000000000002</v>
      </c>
      <c r="D15" s="634">
        <v>0.41349999999999998</v>
      </c>
      <c r="E15" s="634">
        <v>0.52180000000000004</v>
      </c>
      <c r="F15" s="634">
        <v>0.50380000000000003</v>
      </c>
      <c r="G15" s="634">
        <v>0.58460000000000001</v>
      </c>
      <c r="H15" s="649">
        <v>0.72660000000000002</v>
      </c>
      <c r="I15" s="751">
        <v>0.28770000000000001</v>
      </c>
      <c r="J15" s="634">
        <v>0.31109999999999999</v>
      </c>
      <c r="K15" s="634">
        <v>0.36130000000000001</v>
      </c>
      <c r="L15" s="634"/>
      <c r="M15" s="634"/>
      <c r="N15" s="634"/>
      <c r="O15" s="757"/>
      <c r="P15" s="735">
        <v>0.28770000000000001</v>
      </c>
      <c r="Q15" s="634">
        <v>0.22489999999999999</v>
      </c>
      <c r="R15" s="634">
        <v>0.28639999999999999</v>
      </c>
      <c r="S15" s="731">
        <v>0.253</v>
      </c>
      <c r="T15" s="648">
        <v>0.41149999999999998</v>
      </c>
      <c r="U15" s="634">
        <v>0.45429999999999998</v>
      </c>
      <c r="V15" s="634">
        <v>0.48020000000000002</v>
      </c>
      <c r="W15" s="634">
        <v>0.46500000000000002</v>
      </c>
      <c r="X15" s="634">
        <v>0.61240000000000006</v>
      </c>
      <c r="Y15" s="649">
        <v>0.68579999999999997</v>
      </c>
      <c r="Z15" s="731">
        <v>0.15959999999999999</v>
      </c>
      <c r="AA15" s="634">
        <v>0.35160000000000002</v>
      </c>
      <c r="AB15" s="634">
        <v>0.38129999999999997</v>
      </c>
      <c r="AC15" s="634">
        <v>0.36420000000000002</v>
      </c>
      <c r="AD15" s="634">
        <v>0.47239999999999999</v>
      </c>
      <c r="AE15" s="634">
        <v>0.54890000000000005</v>
      </c>
      <c r="AF15" s="649">
        <v>0.5726</v>
      </c>
      <c r="AG15" s="735">
        <v>0.15959999999999999</v>
      </c>
      <c r="AH15" s="634">
        <v>0.2175</v>
      </c>
      <c r="AI15" s="634">
        <v>0.26529999999999998</v>
      </c>
      <c r="AJ15" s="634"/>
      <c r="AK15" s="634"/>
      <c r="AL15" s="634"/>
      <c r="AM15" s="649"/>
      <c r="AN15" s="735">
        <v>0.15959999999999999</v>
      </c>
      <c r="AO15" s="634">
        <v>0.16</v>
      </c>
      <c r="AP15" s="634">
        <v>0.18920000000000001</v>
      </c>
      <c r="AQ15" s="691">
        <v>0.2354</v>
      </c>
      <c r="AR15" s="634">
        <v>0.28810000000000002</v>
      </c>
      <c r="AS15" s="634">
        <v>0.34089999999999998</v>
      </c>
      <c r="AT15" s="634"/>
      <c r="AU15" s="634"/>
      <c r="AV15" s="634"/>
      <c r="AW15" s="649"/>
      <c r="AX15" s="731">
        <v>0.2354</v>
      </c>
      <c r="AY15" s="634">
        <v>0.12909999999999999</v>
      </c>
      <c r="AZ15" s="634">
        <v>0.16569999999999999</v>
      </c>
      <c r="BA15" s="691"/>
      <c r="BB15" s="634">
        <v>0.218</v>
      </c>
      <c r="BC15" s="634">
        <v>0.26900000000000002</v>
      </c>
      <c r="BD15" s="634"/>
      <c r="BE15" s="634"/>
      <c r="BF15" s="634"/>
      <c r="BG15" s="649"/>
      <c r="BH15" s="691"/>
      <c r="BI15" s="634">
        <v>0.1384</v>
      </c>
      <c r="BJ15" s="634">
        <v>0.18959999999999999</v>
      </c>
      <c r="BK15" s="685" t="e">
        <f>#REF!*25.4</f>
        <v>#REF!</v>
      </c>
      <c r="BL15" s="685">
        <f t="shared" si="12"/>
        <v>7.1145399999999999</v>
      </c>
      <c r="BM15" s="685">
        <f t="shared" si="12"/>
        <v>10.502899999999999</v>
      </c>
      <c r="BN15" s="685">
        <f t="shared" si="12"/>
        <v>13.25372</v>
      </c>
      <c r="BO15" s="685">
        <f t="shared" si="12"/>
        <v>12.796519999999999</v>
      </c>
      <c r="BP15" s="685">
        <f>G14*25.4</f>
        <v>72.298559999999995</v>
      </c>
      <c r="BQ15" s="685">
        <f>H15*25.4</f>
        <v>18.455639999999999</v>
      </c>
      <c r="BR15" s="685" t="e">
        <f>#REF!*25.4</f>
        <v>#REF!</v>
      </c>
      <c r="BS15" s="685">
        <f>T15*25.4</f>
        <v>10.452099999999998</v>
      </c>
      <c r="BT15" s="685">
        <f>U15*25.4</f>
        <v>11.539219999999998</v>
      </c>
      <c r="BU15" s="685">
        <f t="shared" si="13"/>
        <v>12.19708</v>
      </c>
      <c r="BV15" s="685">
        <f t="shared" si="13"/>
        <v>11.811</v>
      </c>
      <c r="BW15" s="685">
        <f t="shared" si="13"/>
        <v>15.554960000000001</v>
      </c>
      <c r="BX15" s="685">
        <f t="shared" si="13"/>
        <v>17.419319999999999</v>
      </c>
      <c r="BY15" s="685" t="e">
        <f>#REF!*25.4</f>
        <v>#REF!</v>
      </c>
      <c r="BZ15" s="685">
        <f t="shared" si="13"/>
        <v>8.9306400000000004</v>
      </c>
      <c r="CA15" s="685">
        <f t="shared" si="13"/>
        <v>9.685019999999998</v>
      </c>
      <c r="CB15" s="685">
        <f t="shared" si="13"/>
        <v>9.2506800000000009</v>
      </c>
      <c r="CC15" s="685">
        <f t="shared" si="13"/>
        <v>11.998959999999999</v>
      </c>
      <c r="CD15" s="685">
        <f t="shared" si="13"/>
        <v>13.942060000000001</v>
      </c>
      <c r="CE15" s="685">
        <f>AF15*25.4</f>
        <v>14.544039999999999</v>
      </c>
      <c r="CF15" s="685">
        <f t="shared" si="14"/>
        <v>5.9791599999999994</v>
      </c>
      <c r="CG15" s="685">
        <f t="shared" si="14"/>
        <v>7.3177400000000006</v>
      </c>
      <c r="CH15" s="685">
        <f t="shared" si="14"/>
        <v>8.6588599999999989</v>
      </c>
      <c r="CI15" s="685">
        <f t="shared" si="14"/>
        <v>0</v>
      </c>
      <c r="CJ15" s="685">
        <f t="shared" si="14"/>
        <v>0</v>
      </c>
      <c r="CK15" s="685">
        <f t="shared" si="14"/>
        <v>0</v>
      </c>
      <c r="CL15" s="685">
        <f t="shared" si="14"/>
        <v>0</v>
      </c>
      <c r="CM15" s="685">
        <f>BA15*25.4</f>
        <v>0</v>
      </c>
      <c r="CN15" s="685">
        <f>BB15*25.4</f>
        <v>5.5371999999999995</v>
      </c>
      <c r="CO15" s="685">
        <f t="shared" si="15"/>
        <v>6.8326000000000002</v>
      </c>
      <c r="CP15" s="685">
        <f t="shared" si="15"/>
        <v>0</v>
      </c>
      <c r="CQ15" s="685">
        <f t="shared" si="15"/>
        <v>0</v>
      </c>
      <c r="CR15" s="685">
        <f t="shared" si="15"/>
        <v>0</v>
      </c>
      <c r="CS15" s="685">
        <f t="shared" si="15"/>
        <v>0</v>
      </c>
    </row>
    <row r="16" spans="1:97" s="654" customFormat="1">
      <c r="A16" s="653" t="s">
        <v>115</v>
      </c>
      <c r="B16" s="735"/>
      <c r="C16" s="634">
        <v>8.1229999999999993</v>
      </c>
      <c r="D16" s="634">
        <v>10.773999999999999</v>
      </c>
      <c r="E16" s="634">
        <v>9.9939999999999998</v>
      </c>
      <c r="F16" s="634">
        <v>10.827999999999999</v>
      </c>
      <c r="G16" s="649">
        <v>11.324</v>
      </c>
      <c r="H16" s="649">
        <v>11.62</v>
      </c>
      <c r="I16" s="751"/>
      <c r="J16" s="634"/>
      <c r="K16" s="634"/>
      <c r="L16" s="634"/>
      <c r="M16" s="634"/>
      <c r="N16" s="634"/>
      <c r="O16" s="757"/>
      <c r="P16" s="735"/>
      <c r="Q16" s="634"/>
      <c r="R16" s="634"/>
      <c r="S16" s="648"/>
      <c r="T16" s="648">
        <v>7.7169999999999996</v>
      </c>
      <c r="U16" s="634">
        <v>0.94920000000000004</v>
      </c>
      <c r="V16" s="634">
        <v>9.59</v>
      </c>
      <c r="W16" s="634">
        <v>10.32</v>
      </c>
      <c r="X16" s="634">
        <v>9.8450000000000006</v>
      </c>
      <c r="Y16" s="649">
        <v>10.268000000000001</v>
      </c>
      <c r="Z16" s="693"/>
      <c r="AA16" s="634">
        <v>7.6260000000000003</v>
      </c>
      <c r="AB16" s="634">
        <v>7.4859999999999998</v>
      </c>
      <c r="AC16" s="634">
        <v>8.1820000000000004</v>
      </c>
      <c r="AD16" s="634">
        <v>8.0429999999999993</v>
      </c>
      <c r="AE16" s="634">
        <v>9.2420000000000009</v>
      </c>
      <c r="AF16" s="649">
        <v>9.1839999999999993</v>
      </c>
      <c r="AG16" s="693"/>
      <c r="AH16" s="634"/>
      <c r="AI16" s="634"/>
      <c r="AJ16" s="634"/>
      <c r="AK16" s="634"/>
      <c r="AL16" s="634"/>
      <c r="AM16" s="649"/>
      <c r="AN16" s="693"/>
      <c r="AO16" s="634"/>
      <c r="AP16" s="634"/>
      <c r="AQ16" s="693"/>
      <c r="AR16" s="634"/>
      <c r="AS16" s="634"/>
      <c r="AT16" s="634"/>
      <c r="AU16" s="634"/>
      <c r="AV16" s="634"/>
      <c r="AW16" s="649"/>
      <c r="AX16" s="735"/>
      <c r="AY16" s="634"/>
      <c r="AZ16" s="634"/>
      <c r="BA16" s="648"/>
      <c r="BB16" s="634"/>
      <c r="BC16" s="634"/>
      <c r="BD16" s="634"/>
      <c r="BE16" s="634"/>
      <c r="BF16" s="634"/>
      <c r="BG16" s="649"/>
      <c r="BH16" s="648"/>
      <c r="BI16" s="634"/>
      <c r="BJ16" s="634"/>
      <c r="BK16" s="685"/>
      <c r="BL16" s="685">
        <f t="shared" ref="BL16:BQ16" si="16">C16</f>
        <v>8.1229999999999993</v>
      </c>
      <c r="BM16" s="685">
        <f t="shared" si="16"/>
        <v>10.773999999999999</v>
      </c>
      <c r="BN16" s="685">
        <f t="shared" si="16"/>
        <v>9.9939999999999998</v>
      </c>
      <c r="BO16" s="685">
        <f t="shared" si="16"/>
        <v>10.827999999999999</v>
      </c>
      <c r="BP16" s="685">
        <f>G15</f>
        <v>0.58460000000000001</v>
      </c>
      <c r="BQ16" s="685">
        <f t="shared" si="16"/>
        <v>11.62</v>
      </c>
      <c r="BR16" s="685"/>
      <c r="BS16" s="685">
        <f t="shared" ref="BS16:BX16" si="17">T16</f>
        <v>7.7169999999999996</v>
      </c>
      <c r="BT16" s="685">
        <f t="shared" si="17"/>
        <v>0.94920000000000004</v>
      </c>
      <c r="BU16" s="685">
        <f t="shared" si="17"/>
        <v>9.59</v>
      </c>
      <c r="BV16" s="685">
        <f t="shared" si="17"/>
        <v>10.32</v>
      </c>
      <c r="BW16" s="685">
        <f t="shared" si="17"/>
        <v>9.8450000000000006</v>
      </c>
      <c r="BX16" s="685">
        <f t="shared" si="17"/>
        <v>10.268000000000001</v>
      </c>
      <c r="BY16" s="685"/>
      <c r="BZ16" s="685">
        <f t="shared" ref="BZ16:CE16" si="18">AA16</f>
        <v>7.6260000000000003</v>
      </c>
      <c r="CA16" s="685">
        <f t="shared" si="18"/>
        <v>7.4859999999999998</v>
      </c>
      <c r="CB16" s="685">
        <f t="shared" si="18"/>
        <v>8.1820000000000004</v>
      </c>
      <c r="CC16" s="685">
        <f t="shared" si="18"/>
        <v>8.0429999999999993</v>
      </c>
      <c r="CD16" s="685">
        <f t="shared" si="18"/>
        <v>9.2420000000000009</v>
      </c>
      <c r="CE16" s="685">
        <f t="shared" si="18"/>
        <v>9.1839999999999993</v>
      </c>
      <c r="CF16" s="685"/>
      <c r="CG16" s="685">
        <f t="shared" ref="CG16:CL16" si="19">AR16</f>
        <v>0</v>
      </c>
      <c r="CH16" s="685">
        <f t="shared" si="19"/>
        <v>0</v>
      </c>
      <c r="CI16" s="685">
        <f t="shared" si="19"/>
        <v>0</v>
      </c>
      <c r="CJ16" s="685">
        <f t="shared" si="19"/>
        <v>0</v>
      </c>
      <c r="CK16" s="685">
        <f t="shared" si="19"/>
        <v>0</v>
      </c>
      <c r="CL16" s="685">
        <f t="shared" si="19"/>
        <v>0</v>
      </c>
      <c r="CM16" s="685"/>
      <c r="CN16" s="685">
        <f t="shared" ref="CN16:CS16" si="20">BB16</f>
        <v>0</v>
      </c>
      <c r="CO16" s="685">
        <f t="shared" si="20"/>
        <v>0</v>
      </c>
      <c r="CP16" s="685">
        <f t="shared" si="20"/>
        <v>0</v>
      </c>
      <c r="CQ16" s="685">
        <f t="shared" si="20"/>
        <v>0</v>
      </c>
      <c r="CR16" s="685">
        <f t="shared" si="20"/>
        <v>0</v>
      </c>
      <c r="CS16" s="685">
        <f t="shared" si="20"/>
        <v>0</v>
      </c>
    </row>
    <row r="17" spans="1:97" s="654" customFormat="1">
      <c r="A17" s="653" t="s">
        <v>114</v>
      </c>
      <c r="B17" s="732">
        <v>2.5150000000000001</v>
      </c>
      <c r="C17" s="635">
        <v>2.5164</v>
      </c>
      <c r="D17" s="635">
        <v>2.7021000000000002</v>
      </c>
      <c r="E17" s="635">
        <v>2.7477</v>
      </c>
      <c r="F17" s="635">
        <v>2.7738999999999998</v>
      </c>
      <c r="G17" s="635">
        <v>2.8504999999999998</v>
      </c>
      <c r="H17" s="651">
        <v>2.9169</v>
      </c>
      <c r="I17" s="752">
        <v>2.5150000000000001</v>
      </c>
      <c r="J17" s="635">
        <v>2.6135000000000002</v>
      </c>
      <c r="K17" s="635">
        <v>2.6520999999999999</v>
      </c>
      <c r="L17" s="635"/>
      <c r="M17" s="635"/>
      <c r="N17" s="635"/>
      <c r="O17" s="758"/>
      <c r="P17" s="732">
        <v>2.5150000000000001</v>
      </c>
      <c r="Q17" s="635">
        <v>2.4066000000000001</v>
      </c>
      <c r="R17" s="635">
        <v>2.4502999999999999</v>
      </c>
      <c r="S17" s="732">
        <v>2.5154999999999998</v>
      </c>
      <c r="T17" s="650">
        <v>2.6577000000000002</v>
      </c>
      <c r="U17" s="635">
        <v>2.7056</v>
      </c>
      <c r="V17" s="635">
        <v>2.7467000000000001</v>
      </c>
      <c r="W17" s="635">
        <v>2.7755000000000001</v>
      </c>
      <c r="X17" s="635">
        <v>2.8454999999999999</v>
      </c>
      <c r="Y17" s="651">
        <v>2.9142000000000001</v>
      </c>
      <c r="Z17" s="739">
        <v>2.4929999999999999</v>
      </c>
      <c r="AA17" s="635">
        <v>2.6549</v>
      </c>
      <c r="AB17" s="635">
        <v>2.6956000000000002</v>
      </c>
      <c r="AC17" s="635">
        <v>2.7323</v>
      </c>
      <c r="AD17" s="635">
        <v>2.766</v>
      </c>
      <c r="AE17" s="635">
        <v>2.8315999999999999</v>
      </c>
      <c r="AF17" s="651">
        <v>2.9047999999999998</v>
      </c>
      <c r="AG17" s="732">
        <v>2.4929999999999999</v>
      </c>
      <c r="AH17" s="635">
        <v>2.6055000000000001</v>
      </c>
      <c r="AI17" s="635">
        <v>2.6450999999999998</v>
      </c>
      <c r="AJ17" s="635"/>
      <c r="AK17" s="635"/>
      <c r="AL17" s="635"/>
      <c r="AM17" s="651"/>
      <c r="AN17" s="732">
        <v>2.4929999999999999</v>
      </c>
      <c r="AO17" s="635">
        <v>2.4001999999999999</v>
      </c>
      <c r="AP17" s="635">
        <v>2.4394</v>
      </c>
      <c r="AQ17" s="677">
        <v>2.5019</v>
      </c>
      <c r="AR17" s="635">
        <v>2.6204000000000001</v>
      </c>
      <c r="AS17" s="635">
        <v>2.6568999999999998</v>
      </c>
      <c r="AT17" s="635"/>
      <c r="AU17" s="635"/>
      <c r="AV17" s="635"/>
      <c r="AW17" s="651"/>
      <c r="AX17" s="739">
        <v>2.5019</v>
      </c>
      <c r="AY17" s="635">
        <v>2.3963999999999999</v>
      </c>
      <c r="AZ17" s="635">
        <v>2.4369000000000001</v>
      </c>
      <c r="BA17" s="677"/>
      <c r="BB17" s="635">
        <v>2.6101999999999999</v>
      </c>
      <c r="BC17" s="635">
        <v>2.6524000000000001</v>
      </c>
      <c r="BD17" s="635"/>
      <c r="BE17" s="635"/>
      <c r="BF17" s="635"/>
      <c r="BG17" s="651"/>
      <c r="BH17" s="677"/>
      <c r="BI17" s="635">
        <v>2.4058999999999999</v>
      </c>
      <c r="BJ17" s="635">
        <v>2.4367000000000001</v>
      </c>
      <c r="BK17" s="685" t="e">
        <f>#REF!*25.4</f>
        <v>#REF!</v>
      </c>
      <c r="BL17" s="685">
        <f t="shared" ref="BL17:BQ17" si="21">C17*25.4</f>
        <v>63.916559999999997</v>
      </c>
      <c r="BM17" s="685">
        <f t="shared" si="21"/>
        <v>68.633340000000004</v>
      </c>
      <c r="BN17" s="685">
        <f t="shared" si="21"/>
        <v>69.791579999999996</v>
      </c>
      <c r="BO17" s="685">
        <f t="shared" si="21"/>
        <v>70.457059999999984</v>
      </c>
      <c r="BP17" s="685">
        <f t="shared" si="21"/>
        <v>72.402699999999996</v>
      </c>
      <c r="BQ17" s="685">
        <f t="shared" si="21"/>
        <v>74.089259999999996</v>
      </c>
      <c r="BR17" s="685" t="e">
        <f>#REF!*25.4</f>
        <v>#REF!</v>
      </c>
      <c r="BS17" s="685">
        <f t="shared" ref="BS17:BX17" si="22">T17*25.4</f>
        <v>67.505579999999995</v>
      </c>
      <c r="BT17" s="685">
        <f t="shared" si="22"/>
        <v>68.722239999999999</v>
      </c>
      <c r="BU17" s="685">
        <f t="shared" si="22"/>
        <v>69.766180000000006</v>
      </c>
      <c r="BV17" s="685">
        <f t="shared" si="22"/>
        <v>70.497699999999995</v>
      </c>
      <c r="BW17" s="685">
        <f t="shared" si="22"/>
        <v>72.275700000000001</v>
      </c>
      <c r="BX17" s="685">
        <f t="shared" si="22"/>
        <v>74.020679999999999</v>
      </c>
      <c r="BY17" s="685" t="e">
        <f>#REF!*25.4</f>
        <v>#REF!</v>
      </c>
      <c r="BZ17" s="685">
        <f t="shared" ref="BZ17:CE17" si="23">AA17*25.4</f>
        <v>67.434460000000001</v>
      </c>
      <c r="CA17" s="685">
        <f t="shared" si="23"/>
        <v>68.468240000000009</v>
      </c>
      <c r="CB17" s="685">
        <f t="shared" si="23"/>
        <v>69.400419999999997</v>
      </c>
      <c r="CC17" s="685">
        <f t="shared" si="23"/>
        <v>70.256399999999999</v>
      </c>
      <c r="CD17" s="685">
        <f t="shared" si="23"/>
        <v>71.922639999999987</v>
      </c>
      <c r="CE17" s="685">
        <f t="shared" si="23"/>
        <v>73.781919999999985</v>
      </c>
      <c r="CF17" s="685">
        <f t="shared" ref="CF17:CL17" si="24">AQ17*25.4</f>
        <v>63.548259999999999</v>
      </c>
      <c r="CG17" s="685">
        <f t="shared" si="24"/>
        <v>66.558160000000001</v>
      </c>
      <c r="CH17" s="685">
        <f t="shared" si="24"/>
        <v>67.485259999999997</v>
      </c>
      <c r="CI17" s="685">
        <f t="shared" si="24"/>
        <v>0</v>
      </c>
      <c r="CJ17" s="685">
        <f t="shared" si="24"/>
        <v>0</v>
      </c>
      <c r="CK17" s="685">
        <f t="shared" si="24"/>
        <v>0</v>
      </c>
      <c r="CL17" s="685">
        <f t="shared" si="24"/>
        <v>0</v>
      </c>
      <c r="CM17" s="685">
        <f t="shared" ref="CM17:CS17" si="25">BA17*25.4</f>
        <v>0</v>
      </c>
      <c r="CN17" s="685">
        <f t="shared" si="25"/>
        <v>66.299079999999989</v>
      </c>
      <c r="CO17" s="685">
        <f t="shared" si="25"/>
        <v>67.370959999999997</v>
      </c>
      <c r="CP17" s="685">
        <f t="shared" si="25"/>
        <v>0</v>
      </c>
      <c r="CQ17" s="685">
        <f t="shared" si="25"/>
        <v>0</v>
      </c>
      <c r="CR17" s="685">
        <f t="shared" si="25"/>
        <v>0</v>
      </c>
      <c r="CS17" s="685">
        <f t="shared" si="25"/>
        <v>0</v>
      </c>
    </row>
    <row r="18" spans="1:97" s="654" customFormat="1">
      <c r="A18" s="653" t="s">
        <v>117</v>
      </c>
      <c r="B18" s="652"/>
      <c r="C18" s="635">
        <v>0.27829999999999999</v>
      </c>
      <c r="D18" s="635">
        <v>0.42359999999999998</v>
      </c>
      <c r="E18" s="635">
        <v>0.52429999999999999</v>
      </c>
      <c r="F18" s="635">
        <v>0.49769999999999998</v>
      </c>
      <c r="G18" s="635">
        <v>0.63339999999999996</v>
      </c>
      <c r="H18" s="651">
        <v>0.72499999999999998</v>
      </c>
      <c r="I18" s="753"/>
      <c r="J18" s="635">
        <v>0.31040000000000001</v>
      </c>
      <c r="K18" s="635">
        <v>0.36080000000000001</v>
      </c>
      <c r="L18" s="635"/>
      <c r="M18" s="727"/>
      <c r="N18" s="677"/>
      <c r="O18" s="758"/>
      <c r="P18" s="650"/>
      <c r="Q18" s="635">
        <v>0.23649999999999999</v>
      </c>
      <c r="R18" s="635">
        <v>0.29670000000000002</v>
      </c>
      <c r="S18" s="650"/>
      <c r="T18" s="650">
        <v>0.3503</v>
      </c>
      <c r="U18" s="635">
        <v>0.39660000000000001</v>
      </c>
      <c r="V18" s="635">
        <v>0.48170000000000002</v>
      </c>
      <c r="W18" s="635">
        <v>0.52129999999999999</v>
      </c>
      <c r="X18" s="677">
        <v>0.60829999999999995</v>
      </c>
      <c r="Y18" s="651">
        <v>0.69189999999999996</v>
      </c>
      <c r="Z18" s="650"/>
      <c r="AA18" s="635">
        <v>0.34710000000000002</v>
      </c>
      <c r="AB18" s="635">
        <v>0.38150000000000001</v>
      </c>
      <c r="AC18" s="635">
        <v>0.36359999999999998</v>
      </c>
      <c r="AD18" s="635">
        <v>0.47849999999999998</v>
      </c>
      <c r="AE18" s="635">
        <v>0.55020000000000002</v>
      </c>
      <c r="AF18" s="651">
        <v>0.63529999999999998</v>
      </c>
      <c r="AG18" s="650"/>
      <c r="AH18" s="635">
        <v>0.21859999999999999</v>
      </c>
      <c r="AI18" s="635">
        <v>0.2601</v>
      </c>
      <c r="AJ18" s="635"/>
      <c r="AK18" s="635"/>
      <c r="AL18" s="635"/>
      <c r="AM18" s="651"/>
      <c r="AN18" s="650"/>
      <c r="AO18" s="635">
        <v>0.14960000000000001</v>
      </c>
      <c r="AP18" s="635">
        <v>0.19800000000000001</v>
      </c>
      <c r="AQ18" s="694"/>
      <c r="AR18" s="635">
        <v>0.29449999999999998</v>
      </c>
      <c r="AS18" s="635">
        <v>0.34470000000000001</v>
      </c>
      <c r="AT18" s="635"/>
      <c r="AU18" s="635"/>
      <c r="AV18" s="635"/>
      <c r="AW18" s="651"/>
      <c r="AX18" s="694"/>
      <c r="AY18" s="635">
        <v>0.1237</v>
      </c>
      <c r="AZ18" s="635">
        <v>0.1923</v>
      </c>
      <c r="BA18" s="650"/>
      <c r="BB18" s="635">
        <v>0.22750000000000001</v>
      </c>
      <c r="BC18" s="635">
        <v>0.26900000000000002</v>
      </c>
      <c r="BD18" s="635"/>
      <c r="BE18" s="635"/>
      <c r="BF18" s="635"/>
      <c r="BG18" s="651"/>
      <c r="BH18" s="650"/>
      <c r="BI18" s="635">
        <v>0.14399999999999999</v>
      </c>
      <c r="BJ18" s="635">
        <v>0.19839999999999999</v>
      </c>
      <c r="BK18" s="685"/>
      <c r="BL18" s="685">
        <f t="shared" ref="BL18:BQ18" si="26">C18*25.4</f>
        <v>7.0688199999999997</v>
      </c>
      <c r="BM18" s="685">
        <f t="shared" si="26"/>
        <v>10.75944</v>
      </c>
      <c r="BN18" s="685">
        <f t="shared" si="26"/>
        <v>13.317219999999999</v>
      </c>
      <c r="BO18" s="685">
        <f t="shared" si="26"/>
        <v>12.641579999999999</v>
      </c>
      <c r="BP18" s="685">
        <f t="shared" si="26"/>
        <v>16.088359999999998</v>
      </c>
      <c r="BQ18" s="685">
        <f t="shared" si="26"/>
        <v>18.414999999999999</v>
      </c>
      <c r="BR18" s="685"/>
      <c r="BS18" s="685">
        <f t="shared" ref="BS18:BX18" si="27">T18*25.4</f>
        <v>8.8976199999999999</v>
      </c>
      <c r="BT18" s="685">
        <f t="shared" si="27"/>
        <v>10.073639999999999</v>
      </c>
      <c r="BU18" s="685">
        <f t="shared" si="27"/>
        <v>12.23518</v>
      </c>
      <c r="BV18" s="685">
        <f t="shared" si="27"/>
        <v>13.241019999999999</v>
      </c>
      <c r="BW18" s="685">
        <f t="shared" si="27"/>
        <v>15.450819999999998</v>
      </c>
      <c r="BX18" s="685">
        <f t="shared" si="27"/>
        <v>17.574259999999999</v>
      </c>
      <c r="BY18" s="685"/>
      <c r="BZ18" s="685">
        <f t="shared" ref="BZ18:CE18" si="28">AA18*25.4</f>
        <v>8.8163400000000003</v>
      </c>
      <c r="CA18" s="685">
        <f t="shared" si="28"/>
        <v>9.6900999999999993</v>
      </c>
      <c r="CB18" s="685">
        <f t="shared" si="28"/>
        <v>9.2354399999999988</v>
      </c>
      <c r="CC18" s="685">
        <f t="shared" si="28"/>
        <v>12.153899999999998</v>
      </c>
      <c r="CD18" s="685">
        <f t="shared" si="28"/>
        <v>13.97508</v>
      </c>
      <c r="CE18" s="685">
        <f t="shared" si="28"/>
        <v>16.136619999999997</v>
      </c>
      <c r="CF18" s="685"/>
      <c r="CG18" s="685">
        <f t="shared" ref="CG18:CL18" si="29">AR18*25.4</f>
        <v>7.4802999999999988</v>
      </c>
      <c r="CH18" s="685">
        <f t="shared" si="29"/>
        <v>8.7553799999999988</v>
      </c>
      <c r="CI18" s="685">
        <f t="shared" si="29"/>
        <v>0</v>
      </c>
      <c r="CJ18" s="685">
        <f t="shared" si="29"/>
        <v>0</v>
      </c>
      <c r="CK18" s="685">
        <f t="shared" si="29"/>
        <v>0</v>
      </c>
      <c r="CL18" s="685">
        <f t="shared" si="29"/>
        <v>0</v>
      </c>
      <c r="CM18" s="685"/>
      <c r="CN18" s="685">
        <f t="shared" ref="CN18:CS18" si="30">BB18*25.4</f>
        <v>5.7785000000000002</v>
      </c>
      <c r="CO18" s="685">
        <f t="shared" si="30"/>
        <v>6.8326000000000002</v>
      </c>
      <c r="CP18" s="685">
        <f t="shared" si="30"/>
        <v>0</v>
      </c>
      <c r="CQ18" s="685">
        <f t="shared" si="30"/>
        <v>0</v>
      </c>
      <c r="CR18" s="685">
        <f t="shared" si="30"/>
        <v>0</v>
      </c>
      <c r="CS18" s="685">
        <f t="shared" si="30"/>
        <v>0</v>
      </c>
    </row>
    <row r="19" spans="1:97" s="654" customFormat="1" ht="13" thickBot="1">
      <c r="A19" s="653" t="s">
        <v>116</v>
      </c>
      <c r="B19" s="746"/>
      <c r="C19" s="740">
        <v>8.9120000000000008</v>
      </c>
      <c r="D19" s="660">
        <v>11.759</v>
      </c>
      <c r="E19" s="660">
        <v>9.9529999999999994</v>
      </c>
      <c r="F19" s="660">
        <v>9.9730000000000008</v>
      </c>
      <c r="G19" s="660">
        <v>11.337</v>
      </c>
      <c r="H19" s="661">
        <v>12.076000000000001</v>
      </c>
      <c r="I19" s="754"/>
      <c r="J19" s="747"/>
      <c r="K19" s="747"/>
      <c r="L19" s="747"/>
      <c r="M19" s="747"/>
      <c r="N19" s="747"/>
      <c r="O19" s="759"/>
      <c r="P19" s="746"/>
      <c r="Q19" s="747"/>
      <c r="R19" s="747"/>
      <c r="S19" s="659"/>
      <c r="T19" s="659">
        <v>9.5050000000000008</v>
      </c>
      <c r="U19" s="660">
        <v>9.2829999999999995</v>
      </c>
      <c r="V19" s="660">
        <v>10.468999999999999</v>
      </c>
      <c r="W19" s="660">
        <v>9.532</v>
      </c>
      <c r="X19" s="660">
        <v>10.864000000000001</v>
      </c>
      <c r="Y19" s="661">
        <v>10.163</v>
      </c>
      <c r="Z19" s="659"/>
      <c r="AA19" s="660">
        <v>9.4610000000000003</v>
      </c>
      <c r="AB19" s="660">
        <v>9.2029999999999994</v>
      </c>
      <c r="AC19" s="660"/>
      <c r="AD19" s="660">
        <v>8.3109999999999999</v>
      </c>
      <c r="AE19" s="660">
        <v>8.6440000000000001</v>
      </c>
      <c r="AF19" s="661">
        <v>9.5120000000000005</v>
      </c>
      <c r="AG19" s="659"/>
      <c r="AH19" s="660"/>
      <c r="AI19" s="660"/>
      <c r="AJ19" s="660"/>
      <c r="AK19" s="660"/>
      <c r="AL19" s="660"/>
      <c r="AM19" s="661"/>
      <c r="AN19" s="659"/>
      <c r="AO19" s="660"/>
      <c r="AP19" s="660"/>
      <c r="AQ19" s="659"/>
      <c r="AR19" s="660"/>
      <c r="AS19" s="660"/>
      <c r="AT19" s="660"/>
      <c r="AU19" s="660"/>
      <c r="AV19" s="660"/>
      <c r="AW19" s="661"/>
      <c r="AX19" s="659"/>
      <c r="AY19" s="660"/>
      <c r="AZ19" s="660"/>
      <c r="BA19" s="659"/>
      <c r="BB19" s="660"/>
      <c r="BC19" s="660"/>
      <c r="BD19" s="660"/>
      <c r="BE19" s="660"/>
      <c r="BF19" s="660"/>
      <c r="BG19" s="661"/>
      <c r="BH19" s="659"/>
      <c r="BI19" s="660"/>
      <c r="BJ19" s="660"/>
      <c r="BK19" s="685"/>
      <c r="BL19" s="685">
        <f t="shared" ref="BL19:BQ19" si="31">C19</f>
        <v>8.9120000000000008</v>
      </c>
      <c r="BM19" s="685">
        <f t="shared" si="31"/>
        <v>11.759</v>
      </c>
      <c r="BN19" s="685">
        <f t="shared" si="31"/>
        <v>9.9529999999999994</v>
      </c>
      <c r="BO19" s="685">
        <f t="shared" si="31"/>
        <v>9.9730000000000008</v>
      </c>
      <c r="BP19" s="685">
        <f t="shared" si="31"/>
        <v>11.337</v>
      </c>
      <c r="BQ19" s="685">
        <f t="shared" si="31"/>
        <v>12.076000000000001</v>
      </c>
      <c r="BR19" s="685"/>
      <c r="BS19" s="685">
        <f t="shared" ref="BS19:BX19" si="32">T19</f>
        <v>9.5050000000000008</v>
      </c>
      <c r="BT19" s="685">
        <f t="shared" si="32"/>
        <v>9.2829999999999995</v>
      </c>
      <c r="BU19" s="685">
        <f t="shared" si="32"/>
        <v>10.468999999999999</v>
      </c>
      <c r="BV19" s="685">
        <f t="shared" si="32"/>
        <v>9.532</v>
      </c>
      <c r="BW19" s="685">
        <f t="shared" si="32"/>
        <v>10.864000000000001</v>
      </c>
      <c r="BX19" s="685">
        <f t="shared" si="32"/>
        <v>10.163</v>
      </c>
      <c r="BY19" s="685"/>
      <c r="BZ19" s="685">
        <f t="shared" ref="BZ19:CE19" si="33">AA19</f>
        <v>9.4610000000000003</v>
      </c>
      <c r="CA19" s="685">
        <f t="shared" si="33"/>
        <v>9.2029999999999994</v>
      </c>
      <c r="CB19" s="685">
        <f t="shared" si="33"/>
        <v>0</v>
      </c>
      <c r="CC19" s="685">
        <f t="shared" si="33"/>
        <v>8.3109999999999999</v>
      </c>
      <c r="CD19" s="685">
        <f t="shared" si="33"/>
        <v>8.6440000000000001</v>
      </c>
      <c r="CE19" s="685">
        <f t="shared" si="33"/>
        <v>9.5120000000000005</v>
      </c>
      <c r="CF19" s="685"/>
      <c r="CG19" s="685">
        <f t="shared" ref="CG19:CL19" si="34">AR19</f>
        <v>0</v>
      </c>
      <c r="CH19" s="685">
        <f t="shared" si="34"/>
        <v>0</v>
      </c>
      <c r="CI19" s="685">
        <f t="shared" si="34"/>
        <v>0</v>
      </c>
      <c r="CJ19" s="685">
        <f t="shared" si="34"/>
        <v>0</v>
      </c>
      <c r="CK19" s="685">
        <f t="shared" si="34"/>
        <v>0</v>
      </c>
      <c r="CL19" s="685">
        <f t="shared" si="34"/>
        <v>0</v>
      </c>
      <c r="CM19" s="685"/>
      <c r="CN19" s="685">
        <f t="shared" ref="CN19:CS19" si="35">BB19</f>
        <v>0</v>
      </c>
      <c r="CO19" s="685">
        <f t="shared" si="35"/>
        <v>0</v>
      </c>
      <c r="CP19" s="685">
        <f t="shared" si="35"/>
        <v>0</v>
      </c>
      <c r="CQ19" s="685">
        <f t="shared" si="35"/>
        <v>0</v>
      </c>
      <c r="CR19" s="685">
        <f t="shared" si="35"/>
        <v>0</v>
      </c>
      <c r="CS19" s="685">
        <f t="shared" si="35"/>
        <v>0</v>
      </c>
    </row>
    <row r="20" spans="1:97" s="655" customFormat="1" ht="13" thickBot="1">
      <c r="A20" s="653"/>
      <c r="B20" s="113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3"/>
      <c r="Q20" s="741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737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</row>
    <row r="21" spans="1:97" ht="13" thickBot="1">
      <c r="A21" s="681" t="s">
        <v>119</v>
      </c>
      <c r="B21" s="670">
        <f t="shared" ref="B21:BG21" si="36">AVERAGE(B12,B15,B18)</f>
        <v>0.28739999999999999</v>
      </c>
      <c r="C21" s="670">
        <f t="shared" si="36"/>
        <v>0.27826666666666666</v>
      </c>
      <c r="D21" s="670">
        <f t="shared" si="36"/>
        <v>0.41854999999999998</v>
      </c>
      <c r="E21" s="670">
        <f t="shared" si="36"/>
        <v>0.52056666666666662</v>
      </c>
      <c r="F21" s="670">
        <f t="shared" si="36"/>
        <v>0.5195333333333334</v>
      </c>
      <c r="G21" s="670">
        <f>AVERAGE(G12,G15,G18)</f>
        <v>0.61886666666666656</v>
      </c>
      <c r="H21" s="670">
        <f t="shared" si="36"/>
        <v>0.72363333333333335</v>
      </c>
      <c r="I21" s="670">
        <f t="shared" ref="I21:O21" si="37">AVERAGE(I12,I15,I18)</f>
        <v>0.28739999999999999</v>
      </c>
      <c r="J21" s="670">
        <f t="shared" si="37"/>
        <v>0.30843333333333334</v>
      </c>
      <c r="K21" s="670">
        <f t="shared" si="37"/>
        <v>0.3570666666666667</v>
      </c>
      <c r="L21" s="670" t="e">
        <f t="shared" si="37"/>
        <v>#DIV/0!</v>
      </c>
      <c r="M21" s="670" t="e">
        <f t="shared" si="37"/>
        <v>#DIV/0!</v>
      </c>
      <c r="N21" s="670" t="e">
        <f t="shared" si="37"/>
        <v>#DIV/0!</v>
      </c>
      <c r="O21" s="670" t="e">
        <f t="shared" si="37"/>
        <v>#DIV/0!</v>
      </c>
      <c r="P21" s="743">
        <f>AVERAGE(P12,P15,P18)</f>
        <v>0.28739999999999999</v>
      </c>
      <c r="Q21" s="742">
        <f>AVERAGE(Q12,Q15,Q18)</f>
        <v>0.23046666666666668</v>
      </c>
      <c r="R21" s="670">
        <f>AVERAGE(R12,R15,R18)</f>
        <v>0.28820000000000001</v>
      </c>
      <c r="S21" s="670">
        <f t="shared" si="36"/>
        <v>0.25129999999999997</v>
      </c>
      <c r="T21" s="670">
        <f t="shared" si="36"/>
        <v>0.38896666666666668</v>
      </c>
      <c r="U21" s="670">
        <f t="shared" si="36"/>
        <v>0.42544999999999999</v>
      </c>
      <c r="V21" s="670">
        <f t="shared" si="36"/>
        <v>0.46503333333333335</v>
      </c>
      <c r="W21" s="670">
        <f t="shared" si="36"/>
        <v>0.48659999999999998</v>
      </c>
      <c r="X21" s="670">
        <f t="shared" si="36"/>
        <v>0.61063333333333336</v>
      </c>
      <c r="Y21" s="670">
        <f t="shared" si="36"/>
        <v>0.69669999999999999</v>
      </c>
      <c r="Z21" s="670">
        <f t="shared" si="36"/>
        <v>0.15784999999999999</v>
      </c>
      <c r="AA21" s="670">
        <f t="shared" si="36"/>
        <v>0.34906666666666664</v>
      </c>
      <c r="AB21" s="670">
        <f t="shared" si="36"/>
        <v>0.36636666666666667</v>
      </c>
      <c r="AC21" s="670">
        <f t="shared" si="36"/>
        <v>0.36659999999999998</v>
      </c>
      <c r="AD21" s="670">
        <f t="shared" si="36"/>
        <v>0.47573333333333334</v>
      </c>
      <c r="AE21" s="670">
        <f t="shared" si="36"/>
        <v>0.54933333333333334</v>
      </c>
      <c r="AF21" s="670">
        <f t="shared" si="36"/>
        <v>0.60960000000000003</v>
      </c>
      <c r="AG21" s="670">
        <f t="shared" ref="AG21:AM21" si="38">AVERAGE(AG12,AG15,AG18)</f>
        <v>0.15784999999999999</v>
      </c>
      <c r="AH21" s="670">
        <f t="shared" si="38"/>
        <v>0.21860000000000002</v>
      </c>
      <c r="AI21" s="670">
        <f t="shared" si="38"/>
        <v>0.26303333333333329</v>
      </c>
      <c r="AJ21" s="670" t="e">
        <f t="shared" si="38"/>
        <v>#DIV/0!</v>
      </c>
      <c r="AK21" s="670" t="e">
        <f t="shared" si="38"/>
        <v>#DIV/0!</v>
      </c>
      <c r="AL21" s="670" t="e">
        <f t="shared" si="38"/>
        <v>#DIV/0!</v>
      </c>
      <c r="AM21" s="670" t="e">
        <f t="shared" si="38"/>
        <v>#DIV/0!</v>
      </c>
      <c r="AN21" s="736">
        <f>AVERAGE(AN12,AN15,AN18)</f>
        <v>0.15784999999999999</v>
      </c>
      <c r="AO21" s="670">
        <f>AVERAGE(AO12,AO15,AO18)</f>
        <v>0.15323333333333336</v>
      </c>
      <c r="AP21" s="670">
        <f>AVERAGE(AP12,AP15,AP18)</f>
        <v>0.18926666666666669</v>
      </c>
      <c r="AQ21" s="670">
        <f t="shared" si="36"/>
        <v>0.2344</v>
      </c>
      <c r="AR21" s="670">
        <f t="shared" si="36"/>
        <v>0.29333333333333333</v>
      </c>
      <c r="AS21" s="670">
        <f t="shared" si="36"/>
        <v>0.34216666666666667</v>
      </c>
      <c r="AT21" s="670" t="e">
        <f t="shared" si="36"/>
        <v>#DIV/0!</v>
      </c>
      <c r="AU21" s="670" t="e">
        <f t="shared" si="36"/>
        <v>#DIV/0!</v>
      </c>
      <c r="AV21" s="670" t="e">
        <f t="shared" si="36"/>
        <v>#DIV/0!</v>
      </c>
      <c r="AW21" s="670" t="e">
        <f t="shared" si="36"/>
        <v>#DIV/0!</v>
      </c>
      <c r="AX21" s="670">
        <f>AVERAGE(AX12,AX15,AX18)</f>
        <v>0.2344</v>
      </c>
      <c r="AY21" s="670">
        <f>AVERAGE(AY12,AY15,AY18)</f>
        <v>0.13070000000000001</v>
      </c>
      <c r="AZ21" s="670">
        <f>AVERAGE(AZ12,AZ15,AZ18)</f>
        <v>0.18183333333333332</v>
      </c>
      <c r="BA21" s="670" t="e">
        <f t="shared" si="36"/>
        <v>#DIV/0!</v>
      </c>
      <c r="BB21" s="670">
        <f t="shared" si="36"/>
        <v>0.22143333333333334</v>
      </c>
      <c r="BC21" s="670">
        <f t="shared" si="36"/>
        <v>0.26850000000000002</v>
      </c>
      <c r="BD21" s="670" t="e">
        <f t="shared" si="36"/>
        <v>#DIV/0!</v>
      </c>
      <c r="BE21" s="670" t="e">
        <f t="shared" si="36"/>
        <v>#DIV/0!</v>
      </c>
      <c r="BF21" s="670" t="e">
        <f t="shared" si="36"/>
        <v>#DIV/0!</v>
      </c>
      <c r="BG21" s="670" t="e">
        <f t="shared" si="36"/>
        <v>#DIV/0!</v>
      </c>
      <c r="BH21" s="670" t="e">
        <f>AVERAGE(BH12,BH15,BH18)</f>
        <v>#DIV/0!</v>
      </c>
      <c r="BI21" s="670">
        <f>AVERAGE(BI12,BI15,BI18)</f>
        <v>0.14453333333333332</v>
      </c>
      <c r="BJ21" s="670">
        <f>AVERAGE(BJ12,BJ15,BJ18)</f>
        <v>0.1946</v>
      </c>
      <c r="BK21" s="685">
        <f t="shared" ref="BK21:BQ21" si="39">B21*25.4</f>
        <v>7.2999599999999996</v>
      </c>
      <c r="BL21" s="685">
        <f t="shared" si="39"/>
        <v>7.0679733333333328</v>
      </c>
      <c r="BM21" s="685">
        <f t="shared" si="39"/>
        <v>10.631169999999999</v>
      </c>
      <c r="BN21" s="685">
        <f t="shared" si="39"/>
        <v>13.222393333333331</v>
      </c>
      <c r="BO21" s="685">
        <f t="shared" si="39"/>
        <v>13.196146666666667</v>
      </c>
      <c r="BP21" s="685">
        <f t="shared" si="39"/>
        <v>15.719213333333331</v>
      </c>
      <c r="BQ21" s="685">
        <f t="shared" si="39"/>
        <v>18.380286666666667</v>
      </c>
      <c r="BR21" s="685">
        <f t="shared" ref="BR21:CE21" si="40">S21*25.4</f>
        <v>6.3830199999999992</v>
      </c>
      <c r="BS21" s="685">
        <f t="shared" si="40"/>
        <v>9.8797533333333334</v>
      </c>
      <c r="BT21" s="685">
        <f t="shared" si="40"/>
        <v>10.806429999999999</v>
      </c>
      <c r="BU21" s="685">
        <f t="shared" si="40"/>
        <v>11.811846666666666</v>
      </c>
      <c r="BV21" s="685">
        <f t="shared" si="40"/>
        <v>12.359639999999999</v>
      </c>
      <c r="BW21" s="685">
        <f t="shared" si="40"/>
        <v>15.510086666666666</v>
      </c>
      <c r="BX21" s="685">
        <f t="shared" si="40"/>
        <v>17.696179999999998</v>
      </c>
      <c r="BY21" s="685">
        <f t="shared" si="40"/>
        <v>4.0093899999999998</v>
      </c>
      <c r="BZ21" s="685">
        <f t="shared" si="40"/>
        <v>8.8662933333333314</v>
      </c>
      <c r="CA21" s="685">
        <f t="shared" si="40"/>
        <v>9.3057133333333333</v>
      </c>
      <c r="CB21" s="685">
        <f t="shared" si="40"/>
        <v>9.3116399999999988</v>
      </c>
      <c r="CC21" s="685">
        <f t="shared" si="40"/>
        <v>12.083626666666666</v>
      </c>
      <c r="CD21" s="685">
        <f t="shared" si="40"/>
        <v>13.953066666666667</v>
      </c>
      <c r="CE21" s="685">
        <f t="shared" si="40"/>
        <v>15.483840000000001</v>
      </c>
      <c r="CF21" s="685">
        <f t="shared" ref="CF21:CL21" si="41">AQ21*25.4</f>
        <v>5.9537599999999999</v>
      </c>
      <c r="CG21" s="685">
        <f t="shared" si="41"/>
        <v>7.4506666666666659</v>
      </c>
      <c r="CH21" s="685">
        <f t="shared" si="41"/>
        <v>8.6910333333333334</v>
      </c>
      <c r="CI21" s="685" t="e">
        <f t="shared" si="41"/>
        <v>#DIV/0!</v>
      </c>
      <c r="CJ21" s="685" t="e">
        <f t="shared" si="41"/>
        <v>#DIV/0!</v>
      </c>
      <c r="CK21" s="685" t="e">
        <f t="shared" si="41"/>
        <v>#DIV/0!</v>
      </c>
      <c r="CL21" s="685" t="e">
        <f t="shared" si="41"/>
        <v>#DIV/0!</v>
      </c>
      <c r="CM21" s="685" t="e">
        <f t="shared" ref="CM21:CS21" si="42">BA21*25.4</f>
        <v>#DIV/0!</v>
      </c>
      <c r="CN21" s="685">
        <f t="shared" si="42"/>
        <v>5.6244066666666663</v>
      </c>
      <c r="CO21" s="685">
        <f t="shared" si="42"/>
        <v>6.8198999999999996</v>
      </c>
      <c r="CP21" s="685" t="e">
        <f t="shared" si="42"/>
        <v>#DIV/0!</v>
      </c>
      <c r="CQ21" s="685" t="e">
        <f t="shared" si="42"/>
        <v>#DIV/0!</v>
      </c>
      <c r="CR21" s="685" t="e">
        <f t="shared" si="42"/>
        <v>#DIV/0!</v>
      </c>
      <c r="CS21" s="685" t="e">
        <f t="shared" si="42"/>
        <v>#DIV/0!</v>
      </c>
    </row>
    <row r="22" spans="1:97" ht="13" thickBot="1">
      <c r="A22" s="653" t="s">
        <v>118</v>
      </c>
      <c r="B22" s="670"/>
      <c r="C22" s="670">
        <f t="shared" ref="C22:H22" si="43">AVERAGE(C13,C16,C19)</f>
        <v>8.7013333333333325</v>
      </c>
      <c r="D22" s="670">
        <f t="shared" si="43"/>
        <v>10.511666666666667</v>
      </c>
      <c r="E22" s="670">
        <f t="shared" si="43"/>
        <v>9.8946666666666676</v>
      </c>
      <c r="F22" s="670">
        <f t="shared" si="43"/>
        <v>10.522</v>
      </c>
      <c r="G22" s="670">
        <f>AVERAGE(G13,G15,G19)</f>
        <v>7.4791999999999996</v>
      </c>
      <c r="H22" s="670">
        <f t="shared" si="43"/>
        <v>12.065666666666667</v>
      </c>
      <c r="I22" s="670"/>
      <c r="J22" s="670" t="e">
        <f t="shared" ref="J22:O22" si="44">AVERAGE(J13,J16,J19)</f>
        <v>#DIV/0!</v>
      </c>
      <c r="K22" s="670" t="e">
        <f t="shared" si="44"/>
        <v>#DIV/0!</v>
      </c>
      <c r="L22" s="670" t="e">
        <f t="shared" si="44"/>
        <v>#DIV/0!</v>
      </c>
      <c r="M22" s="670" t="e">
        <f t="shared" si="44"/>
        <v>#DIV/0!</v>
      </c>
      <c r="N22" s="670" t="e">
        <f t="shared" si="44"/>
        <v>#DIV/0!</v>
      </c>
      <c r="O22" s="670" t="e">
        <f t="shared" si="44"/>
        <v>#DIV/0!</v>
      </c>
      <c r="P22" s="670"/>
      <c r="Q22" s="670"/>
      <c r="R22" s="670"/>
      <c r="S22" s="670"/>
      <c r="T22" s="670">
        <f t="shared" ref="T22:Y22" si="45">AVERAGE(T13,T16,T19)</f>
        <v>8.423</v>
      </c>
      <c r="U22" s="670">
        <f t="shared" si="45"/>
        <v>6.4163999999999994</v>
      </c>
      <c r="V22" s="670">
        <f t="shared" si="45"/>
        <v>9.7573333333333334</v>
      </c>
      <c r="W22" s="670">
        <f t="shared" si="45"/>
        <v>10.165666666666667</v>
      </c>
      <c r="X22" s="670">
        <f t="shared" si="45"/>
        <v>10.08</v>
      </c>
      <c r="Y22" s="670">
        <f t="shared" si="45"/>
        <v>10.507666666666667</v>
      </c>
      <c r="Z22" s="670"/>
      <c r="AA22" s="670">
        <f t="shared" ref="AA22:AF22" si="46">AVERAGE(AA13,AA16,AA19)</f>
        <v>8.206666666666667</v>
      </c>
      <c r="AB22" s="670">
        <f t="shared" si="46"/>
        <v>8.3390000000000004</v>
      </c>
      <c r="AC22" s="670">
        <f t="shared" si="46"/>
        <v>8.0090000000000003</v>
      </c>
      <c r="AD22" s="670">
        <f t="shared" si="46"/>
        <v>8.3559999999999999</v>
      </c>
      <c r="AE22" s="670">
        <f t="shared" si="46"/>
        <v>8.8489999999999984</v>
      </c>
      <c r="AF22" s="670">
        <f t="shared" si="46"/>
        <v>9.2813333333333343</v>
      </c>
      <c r="AG22" s="670"/>
      <c r="AH22" s="670" t="e">
        <f t="shared" ref="AH22:AM22" si="47">AVERAGE(AH13,AH16,AH19)</f>
        <v>#DIV/0!</v>
      </c>
      <c r="AI22" s="670" t="e">
        <f t="shared" si="47"/>
        <v>#DIV/0!</v>
      </c>
      <c r="AJ22" s="670" t="e">
        <f t="shared" si="47"/>
        <v>#DIV/0!</v>
      </c>
      <c r="AK22" s="670" t="e">
        <f t="shared" si="47"/>
        <v>#DIV/0!</v>
      </c>
      <c r="AL22" s="670" t="e">
        <f t="shared" si="47"/>
        <v>#DIV/0!</v>
      </c>
      <c r="AM22" s="670" t="e">
        <f t="shared" si="47"/>
        <v>#DIV/0!</v>
      </c>
      <c r="AN22" s="670"/>
      <c r="AO22" s="670"/>
      <c r="AP22" s="670"/>
      <c r="AQ22" s="670"/>
      <c r="AR22" s="670" t="e">
        <f t="shared" ref="AR22:AW22" si="48">AVERAGE(AR13,AR16,AR19)</f>
        <v>#DIV/0!</v>
      </c>
      <c r="AS22" s="670" t="e">
        <f t="shared" si="48"/>
        <v>#DIV/0!</v>
      </c>
      <c r="AT22" s="670" t="e">
        <f t="shared" si="48"/>
        <v>#DIV/0!</v>
      </c>
      <c r="AU22" s="670" t="e">
        <f t="shared" si="48"/>
        <v>#DIV/0!</v>
      </c>
      <c r="AV22" s="670" t="e">
        <f t="shared" si="48"/>
        <v>#DIV/0!</v>
      </c>
      <c r="AW22" s="670" t="e">
        <f t="shared" si="48"/>
        <v>#DIV/0!</v>
      </c>
      <c r="AX22" s="670"/>
      <c r="AY22" s="670"/>
      <c r="AZ22" s="670"/>
      <c r="BA22" s="670"/>
      <c r="BB22" s="670" t="e">
        <f t="shared" ref="BB22:BG22" si="49">AVERAGE(BB13,BB16,BB19)</f>
        <v>#DIV/0!</v>
      </c>
      <c r="BC22" s="670" t="e">
        <f t="shared" si="49"/>
        <v>#DIV/0!</v>
      </c>
      <c r="BD22" s="670" t="e">
        <f t="shared" si="49"/>
        <v>#DIV/0!</v>
      </c>
      <c r="BE22" s="670" t="e">
        <f t="shared" si="49"/>
        <v>#DIV/0!</v>
      </c>
      <c r="BF22" s="670" t="e">
        <f t="shared" si="49"/>
        <v>#DIV/0!</v>
      </c>
      <c r="BG22" s="670" t="e">
        <f t="shared" si="49"/>
        <v>#DIV/0!</v>
      </c>
      <c r="BH22" s="770"/>
      <c r="BI22" s="770"/>
      <c r="BJ22" s="770"/>
      <c r="BK22" s="685"/>
      <c r="BL22" s="685">
        <f t="shared" ref="BL22:BQ22" si="50">C22</f>
        <v>8.7013333333333325</v>
      </c>
      <c r="BM22" s="685">
        <f t="shared" si="50"/>
        <v>10.511666666666667</v>
      </c>
      <c r="BN22" s="685">
        <f t="shared" si="50"/>
        <v>9.8946666666666676</v>
      </c>
      <c r="BO22" s="685">
        <f t="shared" si="50"/>
        <v>10.522</v>
      </c>
      <c r="BP22" s="685">
        <f t="shared" si="50"/>
        <v>7.4791999999999996</v>
      </c>
      <c r="BQ22" s="685">
        <f t="shared" si="50"/>
        <v>12.065666666666667</v>
      </c>
      <c r="BR22" s="685"/>
      <c r="BS22" s="685">
        <f t="shared" ref="BS22:BX22" si="51">T22</f>
        <v>8.423</v>
      </c>
      <c r="BT22" s="685">
        <f t="shared" si="51"/>
        <v>6.4163999999999994</v>
      </c>
      <c r="BU22" s="685">
        <f t="shared" si="51"/>
        <v>9.7573333333333334</v>
      </c>
      <c r="BV22" s="685">
        <f t="shared" si="51"/>
        <v>10.165666666666667</v>
      </c>
      <c r="BW22" s="685">
        <f t="shared" si="51"/>
        <v>10.08</v>
      </c>
      <c r="BX22" s="685">
        <f t="shared" si="51"/>
        <v>10.507666666666667</v>
      </c>
      <c r="BY22" s="685"/>
      <c r="BZ22" s="685">
        <f t="shared" ref="BZ22:CE22" si="52">AA22</f>
        <v>8.206666666666667</v>
      </c>
      <c r="CA22" s="685">
        <f t="shared" si="52"/>
        <v>8.3390000000000004</v>
      </c>
      <c r="CB22" s="685">
        <f t="shared" si="52"/>
        <v>8.0090000000000003</v>
      </c>
      <c r="CC22" s="685">
        <f t="shared" si="52"/>
        <v>8.3559999999999999</v>
      </c>
      <c r="CD22" s="685">
        <f t="shared" si="52"/>
        <v>8.8489999999999984</v>
      </c>
      <c r="CE22" s="685">
        <f t="shared" si="52"/>
        <v>9.2813333333333343</v>
      </c>
      <c r="CF22" s="685"/>
      <c r="CG22" s="685" t="e">
        <f t="shared" ref="CG22:CL22" si="53">AR22</f>
        <v>#DIV/0!</v>
      </c>
      <c r="CH22" s="685" t="e">
        <f t="shared" si="53"/>
        <v>#DIV/0!</v>
      </c>
      <c r="CI22" s="685" t="e">
        <f t="shared" si="53"/>
        <v>#DIV/0!</v>
      </c>
      <c r="CJ22" s="685" t="e">
        <f t="shared" si="53"/>
        <v>#DIV/0!</v>
      </c>
      <c r="CK22" s="685" t="e">
        <f t="shared" si="53"/>
        <v>#DIV/0!</v>
      </c>
      <c r="CL22" s="685" t="e">
        <f t="shared" si="53"/>
        <v>#DIV/0!</v>
      </c>
      <c r="CM22" s="685"/>
      <c r="CN22" s="685" t="e">
        <f t="shared" ref="CN22:CS22" si="54">BB22</f>
        <v>#DIV/0!</v>
      </c>
      <c r="CO22" s="685" t="e">
        <f t="shared" si="54"/>
        <v>#DIV/0!</v>
      </c>
      <c r="CP22" s="685" t="e">
        <f t="shared" si="54"/>
        <v>#DIV/0!</v>
      </c>
      <c r="CQ22" s="685" t="e">
        <f t="shared" si="54"/>
        <v>#DIV/0!</v>
      </c>
      <c r="CR22" s="685" t="e">
        <f t="shared" si="54"/>
        <v>#DIV/0!</v>
      </c>
      <c r="CS22" s="685" t="e">
        <f t="shared" si="54"/>
        <v>#DIV/0!</v>
      </c>
    </row>
    <row r="23" spans="1:97" ht="13" thickBot="1">
      <c r="A23" s="681" t="s">
        <v>120</v>
      </c>
      <c r="B23" s="671"/>
      <c r="C23" s="703">
        <f t="shared" ref="C23:H23" si="55">(C10*SIN(C22*PI( )/180))</f>
        <v>3.2828589700268383E-2</v>
      </c>
      <c r="D23" s="703">
        <f t="shared" si="55"/>
        <v>3.9588554233289802E-2</v>
      </c>
      <c r="E23" s="703">
        <f t="shared" si="55"/>
        <v>3.7288716102666222E-2</v>
      </c>
      <c r="F23" s="703">
        <f t="shared" si="55"/>
        <v>3.9627032898208285E-2</v>
      </c>
      <c r="G23" s="703">
        <f t="shared" si="55"/>
        <v>2.8246078615636213E-2</v>
      </c>
      <c r="H23" s="703">
        <f t="shared" si="55"/>
        <v>4.5360076052985587E-2</v>
      </c>
      <c r="I23" s="703"/>
      <c r="J23" s="703" t="e">
        <f t="shared" ref="J23:O23" si="56">(J10*SIN(J22*PI( )/180))</f>
        <v>#DIV/0!</v>
      </c>
      <c r="K23" s="703" t="e">
        <f t="shared" si="56"/>
        <v>#DIV/0!</v>
      </c>
      <c r="L23" s="703" t="e">
        <f t="shared" si="56"/>
        <v>#DIV/0!</v>
      </c>
      <c r="M23" s="703" t="e">
        <f t="shared" si="56"/>
        <v>#DIV/0!</v>
      </c>
      <c r="N23" s="703" t="e">
        <f t="shared" si="56"/>
        <v>#DIV/0!</v>
      </c>
      <c r="O23" s="703" t="e">
        <f t="shared" si="56"/>
        <v>#DIV/0!</v>
      </c>
      <c r="P23" s="703"/>
      <c r="Q23" s="703"/>
      <c r="R23" s="703"/>
      <c r="S23" s="703"/>
      <c r="T23" s="703">
        <f t="shared" ref="T23:Y23" si="57">(T10*SIN(T22*PI( )/180))</f>
        <v>3.1786189544127874E-2</v>
      </c>
      <c r="U23" s="703">
        <f t="shared" si="57"/>
        <v>2.4250482982608415E-2</v>
      </c>
      <c r="V23" s="703">
        <f t="shared" si="57"/>
        <v>3.677621487421897E-2</v>
      </c>
      <c r="W23" s="703">
        <f t="shared" si="57"/>
        <v>3.8299404000881235E-2</v>
      </c>
      <c r="X23" s="703">
        <f t="shared" si="57"/>
        <v>3.7980003797634901E-2</v>
      </c>
      <c r="Y23" s="703">
        <f t="shared" si="57"/>
        <v>3.957365892045419E-2</v>
      </c>
      <c r="Z23" s="703"/>
      <c r="AA23" s="703">
        <f t="shared" ref="AA23:AF23" si="58">(AA10*SIN(AA22*PI( )/180))</f>
        <v>3.0975469360106964E-2</v>
      </c>
      <c r="AB23" s="703">
        <f t="shared" si="58"/>
        <v>3.147144844713301E-2</v>
      </c>
      <c r="AC23" s="703">
        <f t="shared" si="58"/>
        <v>3.0234317090565684E-2</v>
      </c>
      <c r="AD23" s="703">
        <f t="shared" si="58"/>
        <v>3.1535151531636135E-2</v>
      </c>
      <c r="AE23" s="703">
        <f t="shared" si="58"/>
        <v>3.338131058330232E-2</v>
      </c>
      <c r="AF23" s="703">
        <f t="shared" si="58"/>
        <v>3.499825911692786E-2</v>
      </c>
      <c r="AG23" s="703"/>
      <c r="AH23" s="703" t="e">
        <f t="shared" ref="AH23:AM23" si="59">(AH10*SIN(AH22*PI( )/180))</f>
        <v>#DIV/0!</v>
      </c>
      <c r="AI23" s="703" t="e">
        <f t="shared" si="59"/>
        <v>#DIV/0!</v>
      </c>
      <c r="AJ23" s="703" t="e">
        <f t="shared" si="59"/>
        <v>#DIV/0!</v>
      </c>
      <c r="AK23" s="703" t="e">
        <f t="shared" si="59"/>
        <v>#DIV/0!</v>
      </c>
      <c r="AL23" s="703" t="e">
        <f t="shared" si="59"/>
        <v>#DIV/0!</v>
      </c>
      <c r="AM23" s="703" t="e">
        <f t="shared" si="59"/>
        <v>#DIV/0!</v>
      </c>
      <c r="AN23" s="703"/>
      <c r="AO23" s="703"/>
      <c r="AP23" s="703"/>
      <c r="AQ23" s="703"/>
      <c r="AR23" s="703" t="e">
        <f t="shared" ref="AR23:AW23" si="60">(AR10*SIN(AR22*PI( )/180))</f>
        <v>#DIV/0!</v>
      </c>
      <c r="AS23" s="703" t="e">
        <f t="shared" si="60"/>
        <v>#DIV/0!</v>
      </c>
      <c r="AT23" s="703" t="e">
        <f t="shared" si="60"/>
        <v>#DIV/0!</v>
      </c>
      <c r="AU23" s="703" t="e">
        <f t="shared" si="60"/>
        <v>#DIV/0!</v>
      </c>
      <c r="AV23" s="703" t="e">
        <f t="shared" si="60"/>
        <v>#DIV/0!</v>
      </c>
      <c r="AW23" s="703" t="e">
        <f t="shared" si="60"/>
        <v>#DIV/0!</v>
      </c>
      <c r="AX23" s="703"/>
      <c r="AY23" s="703"/>
      <c r="AZ23" s="703"/>
      <c r="BA23" s="703"/>
      <c r="BB23" s="703" t="e">
        <f t="shared" ref="BB23:BG23" si="61">(BB10*SIN(BB22*PI( )/180))</f>
        <v>#DIV/0!</v>
      </c>
      <c r="BC23" s="703" t="e">
        <f t="shared" si="61"/>
        <v>#DIV/0!</v>
      </c>
      <c r="BD23" s="703" t="e">
        <f t="shared" si="61"/>
        <v>#DIV/0!</v>
      </c>
      <c r="BE23" s="703" t="e">
        <f t="shared" si="61"/>
        <v>#DIV/0!</v>
      </c>
      <c r="BF23" s="703" t="e">
        <f t="shared" si="61"/>
        <v>#DIV/0!</v>
      </c>
      <c r="BG23" s="703" t="e">
        <f t="shared" si="61"/>
        <v>#DIV/0!</v>
      </c>
      <c r="BH23" s="771"/>
      <c r="BI23" s="771"/>
      <c r="BJ23" s="771"/>
      <c r="BK23" s="685"/>
      <c r="BL23" s="685">
        <f t="shared" ref="BL23:BQ24" si="62">C23*25.4</f>
        <v>0.83384617838681685</v>
      </c>
      <c r="BM23" s="685">
        <f t="shared" si="62"/>
        <v>1.005549277525561</v>
      </c>
      <c r="BN23" s="685">
        <f t="shared" si="62"/>
        <v>0.94713338900772204</v>
      </c>
      <c r="BO23" s="685">
        <f t="shared" si="62"/>
        <v>1.0065266356144904</v>
      </c>
      <c r="BP23" s="685">
        <f t="shared" si="62"/>
        <v>0.71745039683715972</v>
      </c>
      <c r="BQ23" s="685">
        <f t="shared" si="62"/>
        <v>1.1521459317458338</v>
      </c>
      <c r="BR23" s="685"/>
      <c r="BS23" s="685">
        <f t="shared" ref="BS23:BX24" si="63">T23*25.4</f>
        <v>0.80736921442084797</v>
      </c>
      <c r="BT23" s="685">
        <f t="shared" si="63"/>
        <v>0.61596226775825369</v>
      </c>
      <c r="BU23" s="685">
        <f t="shared" si="63"/>
        <v>0.93411585780516182</v>
      </c>
      <c r="BV23" s="685">
        <f t="shared" si="63"/>
        <v>0.97280486162238333</v>
      </c>
      <c r="BW23" s="685">
        <f t="shared" si="63"/>
        <v>0.96469209645992637</v>
      </c>
      <c r="BX23" s="685">
        <f t="shared" si="63"/>
        <v>1.0051709365795363</v>
      </c>
      <c r="BY23" s="685"/>
      <c r="BZ23" s="685">
        <f t="shared" ref="BZ23:CE24" si="64">AA23*25.4</f>
        <v>0.78677692174671687</v>
      </c>
      <c r="CA23" s="685">
        <f t="shared" si="64"/>
        <v>0.79937479055717842</v>
      </c>
      <c r="CB23" s="685">
        <f t="shared" si="64"/>
        <v>0.76795165410036836</v>
      </c>
      <c r="CC23" s="685">
        <f t="shared" si="64"/>
        <v>0.80099284890355782</v>
      </c>
      <c r="CD23" s="685">
        <f t="shared" si="64"/>
        <v>0.84788528881587888</v>
      </c>
      <c r="CE23" s="685">
        <f t="shared" si="64"/>
        <v>0.88895578156996757</v>
      </c>
      <c r="CF23" s="685"/>
      <c r="CG23" s="685" t="e">
        <f t="shared" ref="CG23:CL24" si="65">AR23*25.4</f>
        <v>#DIV/0!</v>
      </c>
      <c r="CH23" s="685" t="e">
        <f t="shared" si="65"/>
        <v>#DIV/0!</v>
      </c>
      <c r="CI23" s="685" t="e">
        <f t="shared" si="65"/>
        <v>#DIV/0!</v>
      </c>
      <c r="CJ23" s="685" t="e">
        <f t="shared" si="65"/>
        <v>#DIV/0!</v>
      </c>
      <c r="CK23" s="685" t="e">
        <f t="shared" si="65"/>
        <v>#DIV/0!</v>
      </c>
      <c r="CL23" s="685" t="e">
        <f t="shared" si="65"/>
        <v>#DIV/0!</v>
      </c>
      <c r="CM23" s="685"/>
      <c r="CN23" s="685" t="e">
        <f t="shared" ref="CN23:CS24" si="66">BB23*25.4</f>
        <v>#DIV/0!</v>
      </c>
      <c r="CO23" s="685" t="e">
        <f t="shared" si="66"/>
        <v>#DIV/0!</v>
      </c>
      <c r="CP23" s="685" t="e">
        <f t="shared" si="66"/>
        <v>#DIV/0!</v>
      </c>
      <c r="CQ23" s="685" t="e">
        <f t="shared" si="66"/>
        <v>#DIV/0!</v>
      </c>
      <c r="CR23" s="685" t="e">
        <f t="shared" si="66"/>
        <v>#DIV/0!</v>
      </c>
      <c r="CS23" s="685" t="e">
        <f t="shared" si="66"/>
        <v>#DIV/0!</v>
      </c>
    </row>
    <row r="24" spans="1:97" ht="13" thickBot="1">
      <c r="A24" s="681" t="s">
        <v>122</v>
      </c>
      <c r="B24" s="671"/>
      <c r="C24" s="703">
        <f t="shared" ref="C24:H24" si="67">(C10*SIN(C22*PI( )/180))+C21</f>
        <v>0.31109525636693502</v>
      </c>
      <c r="D24" s="703">
        <f t="shared" si="67"/>
        <v>0.45813855423328975</v>
      </c>
      <c r="E24" s="703">
        <f t="shared" si="67"/>
        <v>0.55785538276933289</v>
      </c>
      <c r="F24" s="703">
        <f t="shared" si="67"/>
        <v>0.55916036623154164</v>
      </c>
      <c r="G24" s="703">
        <f t="shared" si="67"/>
        <v>0.64711274528230278</v>
      </c>
      <c r="H24" s="703">
        <f t="shared" si="67"/>
        <v>0.76899340938631888</v>
      </c>
      <c r="I24" s="703"/>
      <c r="J24" s="703" t="e">
        <f t="shared" ref="J24:O24" si="68">(J10*SIN(J22*PI( )/180))+J21</f>
        <v>#DIV/0!</v>
      </c>
      <c r="K24" s="703" t="e">
        <f t="shared" si="68"/>
        <v>#DIV/0!</v>
      </c>
      <c r="L24" s="703" t="e">
        <f t="shared" si="68"/>
        <v>#DIV/0!</v>
      </c>
      <c r="M24" s="703" t="e">
        <f t="shared" si="68"/>
        <v>#DIV/0!</v>
      </c>
      <c r="N24" s="703" t="e">
        <f t="shared" si="68"/>
        <v>#DIV/0!</v>
      </c>
      <c r="O24" s="703" t="e">
        <f t="shared" si="68"/>
        <v>#DIV/0!</v>
      </c>
      <c r="P24" s="703"/>
      <c r="Q24" s="703"/>
      <c r="R24" s="703"/>
      <c r="S24" s="703"/>
      <c r="T24" s="703">
        <f t="shared" ref="T24:Y24" si="69">(T10*SIN(T22*PI( )/180))+T21</f>
        <v>0.42075285621079456</v>
      </c>
      <c r="U24" s="703">
        <f t="shared" si="69"/>
        <v>0.4497004829826084</v>
      </c>
      <c r="V24" s="703">
        <f t="shared" si="69"/>
        <v>0.5018095482075523</v>
      </c>
      <c r="W24" s="703">
        <f t="shared" si="69"/>
        <v>0.5248994040008812</v>
      </c>
      <c r="X24" s="703">
        <f t="shared" si="69"/>
        <v>0.64861333713096825</v>
      </c>
      <c r="Y24" s="703">
        <f t="shared" si="69"/>
        <v>0.73627365892045415</v>
      </c>
      <c r="Z24" s="703"/>
      <c r="AA24" s="703">
        <f t="shared" ref="AA24:AF24" si="70">(AA10*SIN(AA22*PI( )/180))+AA21</f>
        <v>0.38004213602677361</v>
      </c>
      <c r="AB24" s="703">
        <f t="shared" si="70"/>
        <v>0.39783811511379968</v>
      </c>
      <c r="AC24" s="703">
        <f t="shared" si="70"/>
        <v>0.39683431709056566</v>
      </c>
      <c r="AD24" s="703">
        <f t="shared" si="70"/>
        <v>0.50726848486496945</v>
      </c>
      <c r="AE24" s="703">
        <f t="shared" si="70"/>
        <v>0.58271464391663563</v>
      </c>
      <c r="AF24" s="703">
        <f t="shared" si="70"/>
        <v>0.64459825911692792</v>
      </c>
      <c r="AG24" s="703"/>
      <c r="AH24" s="703" t="e">
        <f t="shared" ref="AH24:AM24" si="71">(AH10*SIN(AH22*PI( )/180))+AH21</f>
        <v>#DIV/0!</v>
      </c>
      <c r="AI24" s="703" t="e">
        <f t="shared" si="71"/>
        <v>#DIV/0!</v>
      </c>
      <c r="AJ24" s="703" t="e">
        <f t="shared" si="71"/>
        <v>#DIV/0!</v>
      </c>
      <c r="AK24" s="703" t="e">
        <f t="shared" si="71"/>
        <v>#DIV/0!</v>
      </c>
      <c r="AL24" s="703" t="e">
        <f t="shared" si="71"/>
        <v>#DIV/0!</v>
      </c>
      <c r="AM24" s="703" t="e">
        <f t="shared" si="71"/>
        <v>#DIV/0!</v>
      </c>
      <c r="AN24" s="703"/>
      <c r="AO24" s="703"/>
      <c r="AP24" s="703"/>
      <c r="AQ24" s="703"/>
      <c r="AR24" s="703" t="e">
        <f t="shared" ref="AR24:AW24" si="72">(AR10*SIN(AR22*PI( )/180))+AR21</f>
        <v>#DIV/0!</v>
      </c>
      <c r="AS24" s="703" t="e">
        <f t="shared" si="72"/>
        <v>#DIV/0!</v>
      </c>
      <c r="AT24" s="703" t="e">
        <f t="shared" si="72"/>
        <v>#DIV/0!</v>
      </c>
      <c r="AU24" s="703" t="e">
        <f t="shared" si="72"/>
        <v>#DIV/0!</v>
      </c>
      <c r="AV24" s="703" t="e">
        <f t="shared" si="72"/>
        <v>#DIV/0!</v>
      </c>
      <c r="AW24" s="703" t="e">
        <f t="shared" si="72"/>
        <v>#DIV/0!</v>
      </c>
      <c r="AX24" s="703"/>
      <c r="AY24" s="703"/>
      <c r="AZ24" s="703"/>
      <c r="BA24" s="703"/>
      <c r="BB24" s="703" t="e">
        <f t="shared" ref="BB24:BG24" si="73">(BB10*SIN(BB22*PI( )/180))+BB21</f>
        <v>#DIV/0!</v>
      </c>
      <c r="BC24" s="703" t="e">
        <f t="shared" si="73"/>
        <v>#DIV/0!</v>
      </c>
      <c r="BD24" s="703" t="e">
        <f t="shared" si="73"/>
        <v>#DIV/0!</v>
      </c>
      <c r="BE24" s="703" t="e">
        <f t="shared" si="73"/>
        <v>#DIV/0!</v>
      </c>
      <c r="BF24" s="703" t="e">
        <f t="shared" si="73"/>
        <v>#DIV/0!</v>
      </c>
      <c r="BG24" s="703" t="e">
        <f t="shared" si="73"/>
        <v>#DIV/0!</v>
      </c>
      <c r="BH24" s="772"/>
      <c r="BI24" s="772"/>
      <c r="BJ24" s="772"/>
      <c r="BK24" s="686"/>
      <c r="BL24" s="686">
        <f t="shared" si="62"/>
        <v>7.9018195117201495</v>
      </c>
      <c r="BM24" s="686">
        <f t="shared" si="62"/>
        <v>11.636719277525559</v>
      </c>
      <c r="BN24" s="686">
        <f t="shared" si="62"/>
        <v>14.169526722341054</v>
      </c>
      <c r="BO24" s="686">
        <f t="shared" si="62"/>
        <v>14.202673302281157</v>
      </c>
      <c r="BP24" s="686">
        <f t="shared" si="62"/>
        <v>16.436663730170491</v>
      </c>
      <c r="BQ24" s="686">
        <f t="shared" si="62"/>
        <v>19.532432598412498</v>
      </c>
      <c r="BR24" s="686"/>
      <c r="BS24" s="686">
        <f t="shared" si="63"/>
        <v>10.687122547754182</v>
      </c>
      <c r="BT24" s="686">
        <f t="shared" si="63"/>
        <v>11.422392267758253</v>
      </c>
      <c r="BU24" s="686">
        <f t="shared" si="63"/>
        <v>12.745962524471828</v>
      </c>
      <c r="BV24" s="686">
        <f t="shared" si="63"/>
        <v>13.332444861622381</v>
      </c>
      <c r="BW24" s="686">
        <f t="shared" si="63"/>
        <v>16.474778763126594</v>
      </c>
      <c r="BX24" s="686">
        <f t="shared" si="63"/>
        <v>18.701350936579534</v>
      </c>
      <c r="BY24" s="686"/>
      <c r="BZ24" s="686">
        <f t="shared" si="64"/>
        <v>9.6530702550800491</v>
      </c>
      <c r="CA24" s="686">
        <f t="shared" si="64"/>
        <v>10.105088123890511</v>
      </c>
      <c r="CB24" s="686">
        <f t="shared" si="64"/>
        <v>10.079591654100367</v>
      </c>
      <c r="CC24" s="686">
        <f t="shared" si="64"/>
        <v>12.884619515570224</v>
      </c>
      <c r="CD24" s="686">
        <f t="shared" si="64"/>
        <v>14.800951955482544</v>
      </c>
      <c r="CE24" s="686">
        <f t="shared" si="64"/>
        <v>16.37279578156997</v>
      </c>
      <c r="CF24" s="686"/>
      <c r="CG24" s="686" t="e">
        <f t="shared" si="65"/>
        <v>#DIV/0!</v>
      </c>
      <c r="CH24" s="686" t="e">
        <f t="shared" si="65"/>
        <v>#DIV/0!</v>
      </c>
      <c r="CI24" s="686" t="e">
        <f t="shared" si="65"/>
        <v>#DIV/0!</v>
      </c>
      <c r="CJ24" s="686" t="e">
        <f t="shared" si="65"/>
        <v>#DIV/0!</v>
      </c>
      <c r="CK24" s="686" t="e">
        <f t="shared" si="65"/>
        <v>#DIV/0!</v>
      </c>
      <c r="CL24" s="686" t="e">
        <f t="shared" si="65"/>
        <v>#DIV/0!</v>
      </c>
      <c r="CM24" s="686"/>
      <c r="CN24" s="686" t="e">
        <f t="shared" si="66"/>
        <v>#DIV/0!</v>
      </c>
      <c r="CO24" s="686" t="e">
        <f t="shared" si="66"/>
        <v>#DIV/0!</v>
      </c>
      <c r="CP24" s="686" t="e">
        <f t="shared" si="66"/>
        <v>#DIV/0!</v>
      </c>
      <c r="CQ24" s="686" t="e">
        <f t="shared" si="66"/>
        <v>#DIV/0!</v>
      </c>
      <c r="CR24" s="686" t="e">
        <f t="shared" si="66"/>
        <v>#DIV/0!</v>
      </c>
      <c r="CS24" s="686" t="e">
        <f t="shared" si="66"/>
        <v>#DIV/0!</v>
      </c>
    </row>
    <row r="25" spans="1:97" s="631" customFormat="1" ht="13" thickBot="1">
      <c r="A25" s="681" t="s">
        <v>186</v>
      </c>
      <c r="B25" s="699"/>
      <c r="C25" s="699"/>
      <c r="D25" s="699"/>
      <c r="E25" s="699"/>
      <c r="F25" s="699"/>
      <c r="G25" s="699"/>
      <c r="H25" s="701">
        <f>AVERAGE(C22,D22,E22,F22,G22,H22)</f>
        <v>9.8624222222222215</v>
      </c>
      <c r="I25" s="699"/>
      <c r="J25" s="699"/>
      <c r="K25" s="699"/>
      <c r="L25" s="699"/>
      <c r="M25" s="699"/>
      <c r="N25" s="699"/>
      <c r="O25" s="701" t="e">
        <f>AVERAGE(J22,K22,L22,M22,N22,O22)</f>
        <v>#DIV/0!</v>
      </c>
      <c r="P25" s="765"/>
      <c r="Q25" s="765"/>
      <c r="R25" s="765"/>
      <c r="S25" s="699"/>
      <c r="T25" s="699"/>
      <c r="U25" s="699"/>
      <c r="V25" s="699"/>
      <c r="W25" s="699"/>
      <c r="X25" s="699"/>
      <c r="Y25" s="701">
        <f>AVERAGE(T22,U22,V22,W22,X22,Y22)</f>
        <v>9.2250111111111099</v>
      </c>
      <c r="Z25" s="699"/>
      <c r="AA25" s="699"/>
      <c r="AB25" s="699"/>
      <c r="AC25" s="699"/>
      <c r="AD25" s="699"/>
      <c r="AE25" s="699"/>
      <c r="AF25" s="701">
        <f>AVERAGE(AA22,AB22,AC22,AD22,AE22,AF22)</f>
        <v>8.5068333333333346</v>
      </c>
      <c r="AG25" s="699"/>
      <c r="AH25" s="699"/>
      <c r="AI25" s="699"/>
      <c r="AJ25" s="699"/>
      <c r="AK25" s="699"/>
      <c r="AL25" s="699"/>
      <c r="AM25" s="701" t="e">
        <f>AVERAGE(AH22,AI22,AJ22,AK22,AL22,AM22)</f>
        <v>#DIV/0!</v>
      </c>
      <c r="AN25" s="765"/>
      <c r="AO25" s="765"/>
      <c r="AP25" s="765"/>
      <c r="AQ25" s="699"/>
      <c r="AR25" s="699"/>
      <c r="AS25" s="699"/>
      <c r="AT25" s="699"/>
      <c r="AU25" s="699"/>
      <c r="AV25" s="699"/>
      <c r="AW25" s="701" t="e">
        <f>AVERAGE(AR22,AS22,AT22,AU22,AV22,AW22)</f>
        <v>#DIV/0!</v>
      </c>
      <c r="AX25" s="765"/>
      <c r="AY25" s="765"/>
      <c r="AZ25" s="765"/>
      <c r="BA25" s="699"/>
      <c r="BB25" s="699"/>
      <c r="BC25" s="699"/>
      <c r="BD25" s="699"/>
      <c r="BE25" s="699"/>
      <c r="BF25" s="699"/>
      <c r="BG25" s="701" t="e">
        <f>AVERAGE(BB22,BC22,BD22,BE22,BF22,BG22)</f>
        <v>#DIV/0!</v>
      </c>
      <c r="BH25" s="765"/>
      <c r="BI25" s="765"/>
      <c r="BJ25" s="765"/>
      <c r="BK25" s="700"/>
      <c r="BL25" s="700"/>
      <c r="BM25" s="700"/>
      <c r="BN25" s="700"/>
      <c r="BO25" s="700"/>
      <c r="BP25" s="700"/>
      <c r="BQ25" s="700"/>
      <c r="BR25" s="700"/>
      <c r="BS25" s="700"/>
      <c r="BT25" s="700"/>
      <c r="BU25" s="700"/>
      <c r="BV25" s="700"/>
      <c r="BW25" s="700"/>
      <c r="BX25" s="700"/>
      <c r="BY25" s="700"/>
      <c r="BZ25" s="700"/>
      <c r="CA25" s="700"/>
      <c r="CB25" s="700"/>
      <c r="CC25" s="700"/>
      <c r="CD25" s="700"/>
      <c r="CE25" s="700"/>
      <c r="CF25" s="700"/>
      <c r="CG25" s="700"/>
      <c r="CH25" s="700"/>
      <c r="CI25" s="700"/>
      <c r="CJ25" s="700"/>
      <c r="CK25" s="700"/>
      <c r="CL25" s="700"/>
      <c r="CM25" s="700"/>
      <c r="CN25" s="700"/>
      <c r="CO25" s="700"/>
      <c r="CP25" s="700"/>
      <c r="CQ25" s="700"/>
      <c r="CR25" s="700"/>
      <c r="CS25" s="700"/>
    </row>
    <row r="26" spans="1:97">
      <c r="A26" s="33"/>
      <c r="B26" s="33"/>
      <c r="C26" s="675"/>
      <c r="D26" s="675"/>
      <c r="E26" s="675"/>
      <c r="F26" s="675"/>
      <c r="G26" s="675"/>
      <c r="H26" s="675"/>
      <c r="S26" s="675"/>
      <c r="T26" s="675"/>
      <c r="U26" s="675"/>
      <c r="V26" s="675"/>
      <c r="W26" s="675"/>
      <c r="X26" s="675"/>
      <c r="Y26" s="675"/>
      <c r="Z26" s="675"/>
      <c r="AA26" s="675"/>
      <c r="AB26" s="675"/>
      <c r="AC26" s="675"/>
      <c r="AD26" s="675"/>
      <c r="AE26" s="675"/>
      <c r="AF26" s="675"/>
      <c r="AQ26" s="675"/>
      <c r="AR26" s="675"/>
      <c r="AS26" s="675"/>
      <c r="AT26" s="675"/>
      <c r="AU26" s="675"/>
      <c r="AV26" s="675"/>
      <c r="AW26" s="675"/>
      <c r="BA26" s="675"/>
      <c r="BB26" s="675"/>
      <c r="BC26" s="675"/>
      <c r="BD26" s="675"/>
      <c r="BE26" s="675"/>
      <c r="BF26" s="675"/>
      <c r="BG26" s="675"/>
      <c r="BK26" s="679"/>
      <c r="BL26" s="679"/>
      <c r="BM26" s="679"/>
      <c r="BN26" s="679"/>
      <c r="BO26" s="679"/>
      <c r="BP26" s="679"/>
      <c r="BQ26" s="679"/>
      <c r="BR26" s="679"/>
      <c r="BS26" s="679"/>
      <c r="BT26" s="679"/>
      <c r="BU26" s="679"/>
      <c r="BV26" s="679"/>
      <c r="BW26" s="679"/>
      <c r="BX26" s="679"/>
      <c r="BY26" s="679"/>
      <c r="BZ26" s="679"/>
      <c r="CA26" s="679"/>
      <c r="CB26" s="679"/>
      <c r="CC26" s="679"/>
      <c r="CD26" s="679"/>
      <c r="CE26" s="679"/>
      <c r="CF26" s="679"/>
      <c r="CG26" s="679"/>
      <c r="CH26" s="679"/>
      <c r="CI26" s="679"/>
      <c r="CJ26" s="679"/>
      <c r="CK26" s="679"/>
      <c r="CL26" s="679"/>
      <c r="CM26" s="679"/>
      <c r="CN26" s="679"/>
      <c r="CO26" s="679"/>
      <c r="CP26" s="679"/>
      <c r="CQ26" s="679"/>
      <c r="CR26" s="679"/>
      <c r="CS26" s="679"/>
    </row>
    <row r="27" spans="1:97">
      <c r="A27" s="665" t="s">
        <v>5</v>
      </c>
      <c r="B27" s="33"/>
      <c r="C27" s="675"/>
      <c r="D27" s="675"/>
      <c r="E27" s="675"/>
      <c r="F27" s="675"/>
      <c r="G27" s="675"/>
      <c r="H27" s="675"/>
      <c r="S27" s="675"/>
      <c r="T27" s="675"/>
      <c r="U27" s="675"/>
      <c r="V27" s="675"/>
      <c r="W27" s="675"/>
      <c r="X27" s="675"/>
      <c r="Y27" s="675"/>
      <c r="Z27" s="675"/>
      <c r="AA27" s="675"/>
      <c r="AB27" s="675"/>
      <c r="AC27" s="675"/>
      <c r="AD27" s="675"/>
      <c r="AE27" s="675"/>
      <c r="AF27" s="675"/>
      <c r="AQ27" s="675"/>
      <c r="AR27" s="675"/>
      <c r="AS27" s="675"/>
      <c r="AT27" s="675"/>
      <c r="AU27" s="675"/>
      <c r="AV27" s="675"/>
      <c r="AW27" s="675"/>
      <c r="BA27" s="675"/>
      <c r="BB27" s="675"/>
      <c r="BC27" s="675"/>
      <c r="BD27" s="675"/>
      <c r="BE27" s="675"/>
      <c r="BF27" s="675"/>
      <c r="BG27" s="675"/>
      <c r="BK27" s="679"/>
      <c r="BL27" s="679"/>
      <c r="BM27" s="679"/>
      <c r="BN27" s="679"/>
      <c r="BO27" s="679"/>
      <c r="BP27" s="679"/>
      <c r="BQ27" s="679"/>
      <c r="BR27" s="679"/>
      <c r="BS27" s="679"/>
      <c r="BT27" s="679"/>
      <c r="BU27" s="679"/>
      <c r="BV27" s="679"/>
      <c r="BW27" s="679"/>
      <c r="BX27" s="679"/>
      <c r="BY27" s="679"/>
      <c r="BZ27" s="679"/>
      <c r="CA27" s="679"/>
      <c r="CB27" s="679"/>
      <c r="CC27" s="679"/>
      <c r="CD27" s="679"/>
      <c r="CE27" s="679"/>
      <c r="CF27" s="679"/>
      <c r="CG27" s="679"/>
      <c r="CH27" s="679"/>
      <c r="CI27" s="679"/>
      <c r="CJ27" s="679"/>
      <c r="CK27" s="679"/>
      <c r="CL27" s="679"/>
      <c r="CM27" s="679"/>
      <c r="CN27" s="679"/>
      <c r="CO27" s="679"/>
      <c r="CP27" s="679"/>
      <c r="CQ27" s="679"/>
      <c r="CR27" s="679"/>
      <c r="CS27" s="679"/>
    </row>
    <row r="28" spans="1:97">
      <c r="A28" s="697" t="s">
        <v>185</v>
      </c>
      <c r="B28" s="33"/>
      <c r="C28" s="675"/>
      <c r="D28" s="675"/>
      <c r="E28" s="675"/>
      <c r="F28" s="675"/>
      <c r="G28" s="675"/>
      <c r="H28" s="675"/>
      <c r="S28" s="675"/>
      <c r="T28" s="675"/>
      <c r="U28" s="675"/>
      <c r="V28" s="675"/>
      <c r="W28" s="675"/>
      <c r="X28" s="675"/>
      <c r="Y28" s="675"/>
      <c r="Z28" s="675"/>
      <c r="AA28" s="675"/>
      <c r="AB28" s="675"/>
      <c r="AC28" s="675"/>
      <c r="AD28" s="675"/>
      <c r="AE28" s="675"/>
      <c r="AF28" s="675"/>
      <c r="AQ28" s="675"/>
      <c r="AR28" s="675"/>
      <c r="AS28" s="675"/>
      <c r="AT28" s="675"/>
      <c r="AU28" s="675"/>
      <c r="AV28" s="675"/>
      <c r="AW28" s="675"/>
      <c r="BA28" s="675"/>
      <c r="BB28" s="675"/>
      <c r="BC28" s="675"/>
      <c r="BD28" s="675"/>
      <c r="BE28" s="675"/>
      <c r="BF28" s="675"/>
      <c r="BG28" s="675"/>
      <c r="BK28" s="679"/>
      <c r="BL28" s="679"/>
      <c r="BM28" s="679"/>
      <c r="BN28" s="679"/>
      <c r="BO28" s="679"/>
      <c r="BP28" s="679"/>
      <c r="BQ28" s="679"/>
      <c r="BR28" s="679"/>
      <c r="BS28" s="679"/>
      <c r="BT28" s="679"/>
      <c r="BU28" s="679"/>
      <c r="BV28" s="679"/>
      <c r="BW28" s="679"/>
      <c r="BX28" s="679"/>
      <c r="BY28" s="679"/>
      <c r="BZ28" s="679"/>
      <c r="CA28" s="679"/>
      <c r="CB28" s="679"/>
      <c r="CC28" s="679"/>
      <c r="CD28" s="679"/>
      <c r="CE28" s="679"/>
      <c r="CF28" s="679"/>
      <c r="CG28" s="679"/>
      <c r="CH28" s="679"/>
      <c r="CI28" s="679"/>
      <c r="CJ28" s="679"/>
      <c r="CK28" s="679"/>
      <c r="CL28" s="679"/>
      <c r="CM28" s="679"/>
      <c r="CN28" s="679"/>
      <c r="CO28" s="679"/>
      <c r="CP28" s="679"/>
      <c r="CQ28" s="679"/>
      <c r="CR28" s="679"/>
      <c r="CS28" s="679"/>
    </row>
    <row r="29" spans="1:97" s="780" customFormat="1">
      <c r="A29" s="463" t="s">
        <v>778</v>
      </c>
      <c r="B29" s="781"/>
      <c r="BK29" s="782"/>
      <c r="BL29" s="782"/>
      <c r="BM29" s="782"/>
      <c r="BN29" s="782"/>
      <c r="BO29" s="782"/>
      <c r="BP29" s="782"/>
      <c r="BQ29" s="782"/>
      <c r="BR29" s="782"/>
      <c r="BS29" s="782"/>
      <c r="BT29" s="782"/>
      <c r="BU29" s="782"/>
      <c r="BV29" s="782"/>
      <c r="BW29" s="782"/>
      <c r="BX29" s="782"/>
      <c r="BY29" s="782"/>
      <c r="BZ29" s="782"/>
      <c r="CA29" s="782"/>
      <c r="CB29" s="782"/>
      <c r="CC29" s="782"/>
      <c r="CD29" s="782"/>
      <c r="CE29" s="782"/>
      <c r="CF29" s="782"/>
      <c r="CG29" s="782"/>
      <c r="CH29" s="782"/>
      <c r="CI29" s="782"/>
      <c r="CJ29" s="782"/>
      <c r="CK29" s="782"/>
      <c r="CL29" s="782"/>
      <c r="CM29" s="782"/>
      <c r="CN29" s="782"/>
      <c r="CO29" s="782"/>
      <c r="CP29" s="782"/>
      <c r="CQ29" s="782"/>
      <c r="CR29" s="782"/>
      <c r="CS29" s="782"/>
    </row>
    <row r="30" spans="1:97">
      <c r="A30" s="783" t="s">
        <v>775</v>
      </c>
      <c r="B30" s="33"/>
      <c r="C30" s="675"/>
      <c r="D30" s="675"/>
      <c r="E30" s="675"/>
      <c r="F30" s="675"/>
      <c r="G30" s="675"/>
      <c r="H30" s="675"/>
      <c r="S30" s="675"/>
      <c r="T30" s="675"/>
      <c r="U30" s="675"/>
      <c r="V30" s="675"/>
      <c r="W30" s="675"/>
      <c r="X30" s="675"/>
      <c r="Y30" s="675"/>
      <c r="Z30" s="675"/>
      <c r="AA30" s="675"/>
      <c r="AB30" s="675"/>
      <c r="AC30" s="675"/>
      <c r="AD30" s="675"/>
      <c r="AE30" s="675"/>
      <c r="AF30" s="675"/>
      <c r="AQ30" s="675"/>
      <c r="AR30" s="675"/>
      <c r="AS30" s="675"/>
      <c r="AT30" s="675"/>
      <c r="AU30" s="675"/>
      <c r="AV30" s="675"/>
      <c r="AW30" s="675"/>
      <c r="BA30" s="675"/>
      <c r="BB30" s="675"/>
      <c r="BC30" s="675"/>
      <c r="BD30" s="675"/>
      <c r="BE30" s="675"/>
      <c r="BF30" s="675"/>
      <c r="BG30" s="675"/>
      <c r="BK30" s="679"/>
      <c r="BL30" s="679"/>
      <c r="BM30" s="679"/>
      <c r="BN30" s="679"/>
      <c r="BO30" s="679"/>
      <c r="BP30" s="679"/>
      <c r="BQ30" s="679"/>
      <c r="BR30" s="679"/>
      <c r="BS30" s="679"/>
      <c r="BT30" s="679"/>
      <c r="BU30" s="679"/>
      <c r="BV30" s="679"/>
      <c r="BW30" s="679"/>
      <c r="BX30" s="679"/>
      <c r="BY30" s="679"/>
      <c r="BZ30" s="679"/>
      <c r="CA30" s="679"/>
      <c r="CB30" s="679"/>
      <c r="CC30" s="679"/>
      <c r="CD30" s="679"/>
      <c r="CE30" s="679"/>
      <c r="CF30" s="679"/>
      <c r="CG30" s="679"/>
      <c r="CH30" s="679"/>
      <c r="CI30" s="679"/>
      <c r="CJ30" s="679"/>
      <c r="CK30" s="679"/>
      <c r="CL30" s="679"/>
      <c r="CM30" s="679"/>
      <c r="CN30" s="679"/>
      <c r="CO30" s="679"/>
      <c r="CP30" s="679"/>
      <c r="CQ30" s="679"/>
      <c r="CR30" s="679"/>
      <c r="CS30" s="679"/>
    </row>
    <row r="31" spans="1:97" s="780" customFormat="1">
      <c r="A31" s="783" t="s">
        <v>777</v>
      </c>
      <c r="B31" s="781"/>
      <c r="BK31" s="782"/>
      <c r="BL31" s="782"/>
      <c r="BM31" s="782"/>
      <c r="BN31" s="782"/>
      <c r="BO31" s="782"/>
      <c r="BP31" s="782"/>
      <c r="BQ31" s="782"/>
      <c r="BR31" s="782"/>
      <c r="BS31" s="782"/>
      <c r="BT31" s="782"/>
      <c r="BU31" s="782"/>
      <c r="BV31" s="782"/>
      <c r="BW31" s="782"/>
      <c r="BX31" s="782"/>
      <c r="BY31" s="782"/>
      <c r="BZ31" s="782"/>
      <c r="CA31" s="782"/>
      <c r="CB31" s="782"/>
      <c r="CC31" s="782"/>
      <c r="CD31" s="782"/>
      <c r="CE31" s="782"/>
      <c r="CF31" s="782"/>
      <c r="CG31" s="782"/>
      <c r="CH31" s="782"/>
      <c r="CI31" s="782"/>
      <c r="CJ31" s="782"/>
      <c r="CK31" s="782"/>
      <c r="CL31" s="782"/>
      <c r="CM31" s="782"/>
      <c r="CN31" s="782"/>
      <c r="CO31" s="782"/>
      <c r="CP31" s="782"/>
      <c r="CQ31" s="782"/>
      <c r="CR31" s="782"/>
      <c r="CS31" s="782"/>
    </row>
    <row r="32" spans="1:97">
      <c r="A32" s="675" t="s">
        <v>8</v>
      </c>
      <c r="B32" s="33"/>
      <c r="C32" s="675"/>
      <c r="D32" s="675"/>
      <c r="E32" s="675"/>
      <c r="F32" s="675"/>
      <c r="G32" s="675"/>
      <c r="H32" s="675"/>
      <c r="S32" s="675"/>
      <c r="T32" s="675"/>
      <c r="U32" s="675"/>
      <c r="V32" s="675"/>
      <c r="W32" s="675"/>
      <c r="X32" s="675"/>
      <c r="Y32" s="675"/>
      <c r="Z32" s="675"/>
      <c r="AA32" s="675"/>
      <c r="AB32" s="675"/>
      <c r="AC32" s="675"/>
      <c r="AD32" s="675"/>
      <c r="AE32" s="675"/>
      <c r="AF32" s="675"/>
      <c r="AQ32" s="675"/>
      <c r="AR32" s="675"/>
      <c r="AS32" s="675"/>
      <c r="AT32" s="675"/>
      <c r="AU32" s="675"/>
      <c r="AV32" s="675"/>
      <c r="AW32" s="675"/>
      <c r="BA32" s="675"/>
      <c r="BB32" s="675"/>
      <c r="BC32" s="675"/>
      <c r="BD32" s="675"/>
      <c r="BE32" s="675"/>
      <c r="BF32" s="675"/>
      <c r="BG32" s="675"/>
      <c r="BK32" s="679"/>
      <c r="BL32" s="679"/>
      <c r="BM32" s="679"/>
      <c r="BN32" s="679"/>
      <c r="BO32" s="679"/>
      <c r="BP32" s="679"/>
      <c r="BQ32" s="679"/>
      <c r="BR32" s="679"/>
      <c r="BS32" s="679"/>
      <c r="BT32" s="679"/>
      <c r="BU32" s="679"/>
      <c r="BV32" s="679"/>
      <c r="BW32" s="679"/>
      <c r="BX32" s="679"/>
      <c r="BY32" s="679"/>
      <c r="BZ32" s="679"/>
      <c r="CA32" s="679"/>
      <c r="CB32" s="679"/>
      <c r="CC32" s="679"/>
      <c r="CD32" s="679"/>
      <c r="CE32" s="679"/>
      <c r="CF32" s="679"/>
      <c r="CG32" s="679"/>
      <c r="CH32" s="679"/>
      <c r="CI32" s="679"/>
      <c r="CJ32" s="679"/>
      <c r="CK32" s="679"/>
      <c r="CL32" s="679"/>
      <c r="CM32" s="679"/>
      <c r="CN32" s="679"/>
      <c r="CO32" s="679"/>
      <c r="CP32" s="679"/>
      <c r="CQ32" s="679"/>
      <c r="CR32" s="679"/>
      <c r="CS32" s="679"/>
    </row>
    <row r="33" spans="1:97">
      <c r="A33" s="675" t="s">
        <v>233</v>
      </c>
      <c r="B33" s="33"/>
      <c r="C33" s="675"/>
      <c r="D33" s="675"/>
      <c r="E33" s="675"/>
      <c r="F33" s="675"/>
      <c r="G33" s="675"/>
      <c r="H33" s="675"/>
      <c r="S33" s="675"/>
      <c r="T33" s="675"/>
      <c r="U33" s="675"/>
      <c r="V33" s="675"/>
      <c r="W33" s="675"/>
      <c r="X33" s="675"/>
      <c r="Y33" s="675"/>
      <c r="Z33" s="675"/>
      <c r="AA33" s="675"/>
      <c r="AB33" s="675"/>
      <c r="AC33" s="675"/>
      <c r="AD33" s="675"/>
      <c r="AE33" s="675"/>
      <c r="AF33" s="675"/>
      <c r="AQ33" s="675"/>
      <c r="AR33" s="675"/>
      <c r="AS33" s="675"/>
      <c r="AT33" s="675"/>
      <c r="AU33" s="675"/>
      <c r="AV33" s="675"/>
      <c r="AW33" s="675"/>
      <c r="BA33" s="675"/>
      <c r="BB33" s="675"/>
      <c r="BC33" s="675"/>
      <c r="BD33" s="675"/>
      <c r="BE33" s="675"/>
      <c r="BF33" s="675"/>
      <c r="BG33" s="675"/>
      <c r="BK33" s="679"/>
      <c r="BL33" s="679"/>
      <c r="BM33" s="679"/>
      <c r="BN33" s="679"/>
      <c r="BO33" s="679"/>
      <c r="BP33" s="679"/>
      <c r="BQ33" s="679"/>
      <c r="BR33" s="679"/>
      <c r="BS33" s="679"/>
      <c r="BT33" s="679"/>
      <c r="BU33" s="679"/>
      <c r="BV33" s="679"/>
      <c r="BW33" s="679"/>
      <c r="BX33" s="679"/>
      <c r="BY33" s="679"/>
      <c r="BZ33" s="679"/>
      <c r="CA33" s="679"/>
      <c r="CB33" s="679"/>
      <c r="CC33" s="679"/>
      <c r="CD33" s="679"/>
      <c r="CE33" s="679"/>
      <c r="CF33" s="679"/>
      <c r="CG33" s="679"/>
      <c r="CH33" s="679"/>
      <c r="CI33" s="679"/>
      <c r="CJ33" s="679"/>
      <c r="CK33" s="679"/>
      <c r="CL33" s="679"/>
      <c r="CM33" s="679"/>
      <c r="CN33" s="679"/>
      <c r="CO33" s="679"/>
      <c r="CP33" s="679"/>
      <c r="CQ33" s="679"/>
      <c r="CR33" s="679"/>
      <c r="CS33" s="679"/>
    </row>
    <row r="34" spans="1:97">
      <c r="A34" s="676" t="s">
        <v>121</v>
      </c>
      <c r="B34" s="33"/>
      <c r="C34" s="675"/>
      <c r="D34" s="675"/>
      <c r="E34" s="675"/>
      <c r="F34" s="675"/>
      <c r="G34" s="675"/>
      <c r="H34" s="675"/>
      <c r="S34" s="675"/>
      <c r="T34" s="675"/>
      <c r="U34" s="675"/>
      <c r="V34" s="675"/>
      <c r="W34" s="675"/>
      <c r="X34" s="675"/>
      <c r="Y34" s="675"/>
      <c r="Z34" s="675"/>
      <c r="AA34" s="675"/>
      <c r="AB34" s="675"/>
      <c r="AC34" s="675"/>
      <c r="AD34" s="675"/>
      <c r="AE34" s="675"/>
      <c r="AF34" s="675"/>
      <c r="AQ34" s="675"/>
      <c r="AR34" s="675"/>
      <c r="AS34" s="675"/>
      <c r="AT34" s="675"/>
      <c r="AU34" s="675"/>
      <c r="AV34" s="675"/>
      <c r="AW34" s="675"/>
      <c r="BA34" s="675"/>
      <c r="BB34" s="675"/>
      <c r="BC34" s="675"/>
      <c r="BD34" s="675"/>
      <c r="BE34" s="675"/>
      <c r="BF34" s="675"/>
      <c r="BG34" s="675"/>
      <c r="BK34" s="679"/>
      <c r="BL34" s="679"/>
      <c r="BM34" s="679"/>
      <c r="BN34" s="679"/>
      <c r="BO34" s="679"/>
      <c r="BP34" s="679"/>
      <c r="BQ34" s="679"/>
      <c r="BR34" s="679"/>
      <c r="BS34" s="679"/>
      <c r="BT34" s="679"/>
      <c r="BU34" s="679"/>
      <c r="BV34" s="679"/>
      <c r="BW34" s="679"/>
      <c r="BX34" s="679"/>
      <c r="BY34" s="679"/>
      <c r="BZ34" s="679"/>
      <c r="CA34" s="679"/>
      <c r="CB34" s="679"/>
      <c r="CC34" s="679"/>
      <c r="CD34" s="679"/>
      <c r="CE34" s="679"/>
      <c r="CF34" s="679"/>
      <c r="CG34" s="679"/>
      <c r="CH34" s="679"/>
      <c r="CI34" s="679"/>
      <c r="CJ34" s="679"/>
      <c r="CK34" s="679"/>
      <c r="CL34" s="679"/>
      <c r="CM34" s="679"/>
      <c r="CN34" s="679"/>
      <c r="CO34" s="679"/>
      <c r="CP34" s="679"/>
      <c r="CQ34" s="679"/>
      <c r="CR34" s="679"/>
      <c r="CS34" s="679"/>
    </row>
    <row r="35" spans="1:97">
      <c r="A35" s="676" t="s">
        <v>123</v>
      </c>
      <c r="B35" s="33"/>
      <c r="C35" s="675"/>
      <c r="D35" s="675"/>
      <c r="E35" s="675"/>
      <c r="F35" s="675"/>
      <c r="G35" s="675"/>
      <c r="H35" s="675"/>
      <c r="S35" s="675"/>
      <c r="T35" s="675"/>
      <c r="U35" s="675"/>
      <c r="V35" s="675"/>
      <c r="W35" s="675"/>
      <c r="X35" s="675"/>
      <c r="Y35" s="675"/>
      <c r="Z35" s="675"/>
      <c r="AA35" s="675"/>
      <c r="AB35" s="675"/>
      <c r="AC35" s="675"/>
      <c r="AD35" s="675"/>
      <c r="AE35" s="675"/>
      <c r="AF35" s="675"/>
      <c r="AQ35" s="675"/>
      <c r="AR35" s="675"/>
      <c r="AS35" s="675"/>
      <c r="AT35" s="675"/>
      <c r="AU35" s="675"/>
      <c r="AV35" s="675"/>
      <c r="AW35" s="675"/>
      <c r="BA35" s="675"/>
      <c r="BB35" s="675"/>
      <c r="BC35" s="675"/>
      <c r="BD35" s="675"/>
      <c r="BE35" s="675"/>
      <c r="BF35" s="675"/>
      <c r="BG35" s="675"/>
      <c r="BK35" s="679"/>
      <c r="BL35" s="679"/>
      <c r="BM35" s="679"/>
      <c r="BN35" s="679"/>
      <c r="BO35" s="679"/>
      <c r="BP35" s="679"/>
      <c r="BQ35" s="679"/>
      <c r="BR35" s="679"/>
      <c r="BS35" s="679"/>
      <c r="BT35" s="679"/>
      <c r="BU35" s="679"/>
      <c r="BV35" s="679"/>
      <c r="BW35" s="679"/>
      <c r="BX35" s="679"/>
      <c r="BY35" s="679"/>
      <c r="BZ35" s="679"/>
      <c r="CA35" s="679"/>
      <c r="CB35" s="679"/>
      <c r="CC35" s="679"/>
      <c r="CD35" s="679"/>
      <c r="CE35" s="679"/>
      <c r="CF35" s="679"/>
      <c r="CG35" s="679"/>
      <c r="CH35" s="679"/>
      <c r="CI35" s="679"/>
      <c r="CJ35" s="679"/>
      <c r="CK35" s="679"/>
      <c r="CL35" s="679"/>
      <c r="CM35" s="679"/>
      <c r="CN35" s="679"/>
      <c r="CO35" s="679"/>
      <c r="CP35" s="679"/>
      <c r="CQ35" s="679"/>
      <c r="CR35" s="679"/>
      <c r="CS35" s="679"/>
    </row>
    <row r="36" spans="1:97" s="723" customFormat="1">
      <c r="A36" s="676" t="s">
        <v>754</v>
      </c>
      <c r="B36" s="33"/>
      <c r="AF36" s="655"/>
      <c r="AG36" s="655"/>
      <c r="AH36" s="655"/>
      <c r="AI36" s="655"/>
      <c r="AJ36" s="655"/>
      <c r="AK36" s="655"/>
      <c r="AL36" s="655"/>
      <c r="AM36" s="655"/>
      <c r="AN36" s="655"/>
      <c r="AO36" s="655"/>
      <c r="AP36" s="655"/>
      <c r="AQ36" s="655"/>
      <c r="AR36" s="655"/>
      <c r="AS36" s="655"/>
      <c r="AT36" s="655"/>
      <c r="AU36" s="655"/>
      <c r="AV36" s="655"/>
      <c r="AW36" s="655"/>
      <c r="BK36" s="679"/>
      <c r="BL36" s="679"/>
      <c r="BM36" s="679"/>
      <c r="BN36" s="679"/>
      <c r="BO36" s="679"/>
      <c r="BP36" s="679"/>
      <c r="BQ36" s="679"/>
      <c r="BR36" s="679"/>
      <c r="BS36" s="679"/>
      <c r="BT36" s="679"/>
      <c r="BU36" s="679"/>
      <c r="BV36" s="679"/>
      <c r="BW36" s="679"/>
      <c r="BX36" s="679"/>
      <c r="BY36" s="679"/>
      <c r="BZ36" s="679"/>
      <c r="CA36" s="679"/>
      <c r="CB36" s="679"/>
      <c r="CC36" s="679"/>
      <c r="CD36" s="679"/>
      <c r="CE36" s="679"/>
      <c r="CF36" s="679"/>
      <c r="CG36" s="679"/>
      <c r="CH36" s="679"/>
      <c r="CI36" s="679"/>
      <c r="CJ36" s="679"/>
      <c r="CK36" s="679"/>
      <c r="CL36" s="679"/>
      <c r="CM36" s="679"/>
      <c r="CN36" s="679"/>
      <c r="CO36" s="679"/>
      <c r="CP36" s="679"/>
      <c r="CQ36" s="679"/>
      <c r="CR36" s="679"/>
      <c r="CS36" s="679"/>
    </row>
    <row r="37" spans="1:97">
      <c r="A37" s="675"/>
      <c r="B37" s="33"/>
      <c r="C37" s="675"/>
      <c r="D37" s="675"/>
      <c r="E37" s="675"/>
      <c r="F37" s="675"/>
      <c r="G37" s="675"/>
      <c r="H37" s="675"/>
      <c r="S37" s="675"/>
      <c r="T37" s="675"/>
      <c r="U37" s="675"/>
      <c r="V37" s="675"/>
      <c r="W37" s="675"/>
      <c r="X37" s="675"/>
      <c r="Y37" s="675"/>
      <c r="Z37" s="675"/>
      <c r="AA37" s="675"/>
      <c r="AB37" s="675"/>
      <c r="AC37" s="675"/>
      <c r="AD37" s="675"/>
      <c r="AE37" s="675"/>
      <c r="AF37" s="655"/>
      <c r="AG37" s="655"/>
      <c r="AH37" s="655"/>
      <c r="AI37" s="655"/>
      <c r="AJ37" s="655"/>
      <c r="AK37" s="655"/>
      <c r="AL37" s="655"/>
      <c r="AM37" s="655"/>
      <c r="AN37" s="655"/>
      <c r="AO37" s="655"/>
      <c r="AP37" s="655"/>
      <c r="AQ37" s="655"/>
      <c r="AR37" s="655"/>
      <c r="AS37" s="655"/>
      <c r="AT37" s="655"/>
      <c r="AU37" s="655"/>
      <c r="AV37" s="655"/>
      <c r="AW37" s="655"/>
      <c r="AX37" s="655"/>
      <c r="AY37" s="655"/>
      <c r="AZ37" s="655"/>
      <c r="BA37" s="655"/>
      <c r="BB37" s="655"/>
      <c r="BC37" s="655"/>
      <c r="BD37" s="655"/>
      <c r="BE37" s="655"/>
      <c r="BF37" s="655"/>
      <c r="BG37" s="655"/>
      <c r="BH37" s="655"/>
      <c r="BI37" s="655"/>
      <c r="BJ37" s="655"/>
      <c r="BK37" s="679"/>
      <c r="BL37" s="679"/>
      <c r="BM37" s="679"/>
      <c r="BN37" s="679"/>
      <c r="BO37" s="679"/>
      <c r="BP37" s="679"/>
      <c r="BQ37" s="679"/>
      <c r="BR37" s="679"/>
      <c r="BS37" s="679"/>
      <c r="BT37" s="679"/>
      <c r="BU37" s="679"/>
      <c r="BV37" s="679"/>
      <c r="BW37" s="679"/>
      <c r="BX37" s="679"/>
      <c r="BY37" s="679"/>
      <c r="BZ37" s="679"/>
      <c r="CA37" s="679"/>
      <c r="CB37" s="679"/>
      <c r="CC37" s="679"/>
      <c r="CD37" s="679"/>
      <c r="CE37" s="679"/>
      <c r="CF37" s="679"/>
      <c r="CG37" s="679"/>
      <c r="CH37" s="679"/>
      <c r="CI37" s="679"/>
      <c r="CJ37" s="679"/>
      <c r="CK37" s="679"/>
      <c r="CL37" s="679"/>
      <c r="CM37" s="679"/>
      <c r="CN37" s="679"/>
      <c r="CO37" s="679"/>
      <c r="CP37" s="679"/>
      <c r="CQ37" s="679"/>
      <c r="CR37" s="679"/>
      <c r="CS37" s="679"/>
    </row>
    <row r="38" spans="1:97" s="655" customFormat="1">
      <c r="B38" s="773"/>
      <c r="BK38" s="679"/>
      <c r="BL38" s="679"/>
      <c r="BM38" s="679"/>
      <c r="BN38" s="679"/>
      <c r="BO38" s="679"/>
      <c r="BP38" s="679"/>
      <c r="BQ38" s="679"/>
      <c r="BR38" s="679"/>
      <c r="BS38" s="679"/>
      <c r="BT38" s="679"/>
      <c r="BU38" s="679"/>
      <c r="BV38" s="679"/>
      <c r="BW38" s="679"/>
      <c r="BX38" s="679"/>
      <c r="BY38" s="679"/>
      <c r="BZ38" s="679"/>
      <c r="CA38" s="679"/>
      <c r="CB38" s="679"/>
      <c r="CC38" s="679"/>
      <c r="CD38" s="679"/>
      <c r="CE38" s="679"/>
      <c r="CF38" s="679"/>
      <c r="CG38" s="679"/>
      <c r="CH38" s="679"/>
      <c r="CI38" s="679"/>
      <c r="CJ38" s="679"/>
      <c r="CK38" s="679"/>
      <c r="CL38" s="679"/>
      <c r="CM38" s="679"/>
      <c r="CN38" s="679"/>
      <c r="CO38" s="679"/>
      <c r="CP38" s="679"/>
      <c r="CQ38" s="679"/>
      <c r="CR38" s="679"/>
      <c r="CS38" s="679"/>
    </row>
    <row r="39" spans="1:97" s="655" customFormat="1">
      <c r="A39" s="680"/>
      <c r="B39" s="774"/>
      <c r="C39" s="775"/>
      <c r="D39" s="775"/>
      <c r="E39" s="775"/>
      <c r="F39" s="680"/>
      <c r="G39" s="680"/>
      <c r="H39" s="680"/>
      <c r="I39" s="680"/>
      <c r="J39" s="680"/>
      <c r="K39" s="680"/>
      <c r="L39" s="680"/>
      <c r="M39" s="680"/>
      <c r="N39" s="680"/>
      <c r="S39" s="680"/>
      <c r="T39" s="680"/>
      <c r="U39" s="680"/>
      <c r="V39" s="680"/>
      <c r="W39" s="680"/>
      <c r="X39" s="680"/>
    </row>
    <row r="40" spans="1:97" s="655" customFormat="1">
      <c r="A40" s="722"/>
      <c r="B40" s="766"/>
      <c r="C40" s="766"/>
      <c r="D40" s="766"/>
      <c r="E40" s="766"/>
      <c r="F40" s="680"/>
      <c r="G40" s="680"/>
      <c r="H40" s="680"/>
      <c r="P40" s="766"/>
      <c r="Q40" s="766"/>
      <c r="R40" s="766"/>
      <c r="S40" s="680"/>
      <c r="T40" s="680"/>
      <c r="U40" s="680"/>
      <c r="V40" s="680"/>
      <c r="W40" s="680"/>
      <c r="X40" s="680"/>
      <c r="AJ40" s="766"/>
      <c r="AK40" s="766"/>
      <c r="AL40" s="766"/>
      <c r="AM40" s="766"/>
      <c r="AN40" s="766"/>
      <c r="AO40" s="766"/>
      <c r="AP40" s="766"/>
      <c r="AT40" s="766"/>
      <c r="AU40" s="766"/>
      <c r="AV40" s="766"/>
      <c r="AW40" s="766"/>
      <c r="AX40" s="766"/>
      <c r="AY40" s="766"/>
      <c r="AZ40" s="766"/>
      <c r="BD40" s="766"/>
      <c r="BE40" s="766"/>
      <c r="BF40" s="766"/>
      <c r="BG40" s="766"/>
      <c r="BH40" s="766"/>
      <c r="BI40" s="766"/>
      <c r="BJ40" s="766"/>
    </row>
    <row r="41" spans="1:97" s="655" customFormat="1">
      <c r="A41" s="653"/>
      <c r="B41" s="776"/>
      <c r="C41" s="767"/>
      <c r="D41" s="767"/>
      <c r="E41" s="767"/>
      <c r="F41" s="766"/>
      <c r="G41" s="766"/>
      <c r="H41" s="766"/>
      <c r="P41" s="767"/>
      <c r="Q41" s="767"/>
      <c r="R41" s="767"/>
      <c r="S41" s="766"/>
      <c r="T41" s="766"/>
      <c r="U41" s="766"/>
      <c r="V41" s="766"/>
      <c r="W41" s="766"/>
      <c r="X41" s="766"/>
      <c r="AJ41" s="767"/>
      <c r="AK41" s="767"/>
      <c r="AL41" s="767"/>
      <c r="AM41" s="767"/>
      <c r="AN41" s="767"/>
      <c r="AO41" s="767"/>
      <c r="AP41" s="767"/>
      <c r="AT41" s="767"/>
      <c r="AU41" s="767"/>
      <c r="AV41" s="767"/>
      <c r="AW41" s="767"/>
      <c r="AX41" s="767"/>
      <c r="AY41" s="767"/>
      <c r="AZ41" s="767"/>
      <c r="BD41" s="767"/>
      <c r="BE41" s="767"/>
      <c r="BF41" s="767"/>
      <c r="BG41" s="767"/>
      <c r="BH41" s="767"/>
      <c r="BI41" s="767"/>
      <c r="BJ41" s="767"/>
    </row>
    <row r="42" spans="1:97" s="655" customFormat="1">
      <c r="A42" s="653"/>
      <c r="B42" s="768"/>
      <c r="C42" s="768"/>
      <c r="D42" s="768"/>
      <c r="E42" s="768"/>
      <c r="F42" s="728"/>
      <c r="G42" s="777"/>
      <c r="H42" s="777"/>
      <c r="P42" s="768"/>
      <c r="Q42" s="768"/>
      <c r="R42" s="768"/>
      <c r="S42" s="777"/>
      <c r="T42" s="777"/>
      <c r="U42" s="777"/>
      <c r="V42" s="777"/>
      <c r="W42" s="777"/>
      <c r="X42" s="777"/>
      <c r="AJ42" s="768"/>
      <c r="AK42" s="768"/>
      <c r="AL42" s="768"/>
      <c r="AM42" s="768"/>
      <c r="AN42" s="768"/>
      <c r="AO42" s="768"/>
      <c r="AP42" s="768"/>
      <c r="AT42" s="768"/>
      <c r="AU42" s="768"/>
      <c r="AV42" s="768"/>
      <c r="AW42" s="768"/>
      <c r="AX42" s="768"/>
      <c r="AY42" s="768"/>
      <c r="AZ42" s="768"/>
      <c r="BD42" s="768"/>
      <c r="BE42" s="768"/>
      <c r="BF42" s="768"/>
      <c r="BG42" s="768"/>
      <c r="BH42" s="768"/>
      <c r="BI42" s="768"/>
      <c r="BJ42" s="768"/>
    </row>
    <row r="43" spans="1:97" s="655" customFormat="1">
      <c r="A43" s="653"/>
      <c r="B43" s="728"/>
      <c r="C43" s="769"/>
      <c r="D43" s="769"/>
      <c r="E43" s="769"/>
      <c r="F43" s="728"/>
      <c r="G43" s="777"/>
      <c r="H43" s="777"/>
      <c r="P43" s="769"/>
      <c r="Q43" s="769"/>
      <c r="R43" s="769"/>
      <c r="S43" s="777"/>
      <c r="T43" s="777"/>
      <c r="U43" s="777"/>
      <c r="V43" s="777"/>
      <c r="W43" s="777"/>
      <c r="X43" s="777"/>
      <c r="AJ43" s="769"/>
      <c r="AK43" s="769"/>
      <c r="AL43" s="769"/>
      <c r="AM43" s="769"/>
      <c r="AN43" s="769"/>
      <c r="AO43" s="769"/>
      <c r="AP43" s="769"/>
      <c r="AT43" s="769"/>
      <c r="AU43" s="769"/>
      <c r="AV43" s="769"/>
      <c r="AW43" s="769"/>
      <c r="AX43" s="769"/>
      <c r="AY43" s="769"/>
      <c r="AZ43" s="769"/>
      <c r="BD43" s="769"/>
      <c r="BE43" s="769"/>
      <c r="BF43" s="769"/>
      <c r="BG43" s="769"/>
      <c r="BH43" s="769"/>
      <c r="BI43" s="769"/>
      <c r="BJ43" s="769"/>
    </row>
    <row r="44" spans="1:97" s="655" customFormat="1">
      <c r="A44" s="653"/>
      <c r="B44" s="728"/>
      <c r="C44" s="769"/>
      <c r="D44" s="769"/>
      <c r="E44" s="769"/>
      <c r="F44" s="728"/>
      <c r="G44" s="728"/>
      <c r="H44" s="728"/>
      <c r="P44" s="769"/>
      <c r="Q44" s="769"/>
      <c r="R44" s="769"/>
      <c r="S44" s="728"/>
      <c r="T44" s="728"/>
      <c r="U44" s="728"/>
      <c r="V44" s="728"/>
      <c r="W44" s="728"/>
      <c r="X44" s="728"/>
      <c r="AJ44" s="769"/>
      <c r="AK44" s="769"/>
      <c r="AL44" s="769"/>
      <c r="AM44" s="769"/>
      <c r="AN44" s="769"/>
      <c r="AO44" s="769"/>
      <c r="AP44" s="769"/>
      <c r="AT44" s="769"/>
      <c r="AU44" s="769"/>
      <c r="AV44" s="769"/>
      <c r="AW44" s="769"/>
      <c r="AX44" s="769"/>
      <c r="AY44" s="769"/>
      <c r="AZ44" s="769"/>
      <c r="BD44" s="769"/>
      <c r="BE44" s="769"/>
      <c r="BF44" s="769"/>
      <c r="BG44" s="769"/>
      <c r="BH44" s="769"/>
      <c r="BI44" s="769"/>
      <c r="BJ44" s="769"/>
    </row>
    <row r="45" spans="1:97" s="655" customFormat="1">
      <c r="A45" s="653"/>
      <c r="B45" s="778"/>
      <c r="C45" s="769"/>
      <c r="D45" s="769"/>
      <c r="E45" s="769"/>
      <c r="F45" s="728"/>
      <c r="G45" s="728"/>
      <c r="H45" s="728"/>
      <c r="P45" s="769"/>
      <c r="Q45" s="769"/>
      <c r="R45" s="769"/>
      <c r="S45" s="728"/>
      <c r="T45" s="728"/>
      <c r="U45" s="728"/>
      <c r="V45" s="728"/>
      <c r="W45" s="728"/>
      <c r="X45" s="728"/>
      <c r="AJ45" s="769"/>
      <c r="AK45" s="769"/>
      <c r="AL45" s="769"/>
      <c r="AM45" s="769"/>
      <c r="AN45" s="769"/>
      <c r="AO45" s="769"/>
      <c r="AP45" s="769"/>
      <c r="AT45" s="769"/>
      <c r="AU45" s="769"/>
      <c r="AV45" s="769"/>
      <c r="AW45" s="769"/>
      <c r="AX45" s="769"/>
      <c r="AY45" s="769"/>
      <c r="AZ45" s="769"/>
      <c r="BD45" s="769"/>
      <c r="BE45" s="769"/>
      <c r="BF45" s="769"/>
      <c r="BG45" s="769"/>
      <c r="BH45" s="769"/>
      <c r="BI45" s="769"/>
      <c r="BJ45" s="769"/>
    </row>
    <row r="46" spans="1:97" s="655" customFormat="1">
      <c r="A46" s="653"/>
      <c r="B46" s="728"/>
      <c r="C46" s="769"/>
      <c r="D46" s="769"/>
      <c r="E46" s="769"/>
      <c r="F46" s="728"/>
      <c r="G46" s="728"/>
      <c r="H46" s="728"/>
      <c r="P46" s="769"/>
      <c r="Q46" s="769"/>
      <c r="R46" s="769"/>
      <c r="S46" s="728"/>
      <c r="T46" s="728"/>
      <c r="U46" s="728"/>
      <c r="V46" s="728"/>
      <c r="W46" s="728"/>
      <c r="X46" s="728"/>
      <c r="AJ46" s="769"/>
      <c r="AK46" s="769"/>
      <c r="AL46" s="769"/>
      <c r="AM46" s="769"/>
      <c r="AN46" s="769"/>
      <c r="AO46" s="769"/>
      <c r="AP46" s="769"/>
      <c r="AT46" s="769"/>
      <c r="AU46" s="769"/>
      <c r="AV46" s="769"/>
      <c r="AW46" s="769"/>
      <c r="AX46" s="769"/>
      <c r="AY46" s="769"/>
      <c r="AZ46" s="769"/>
      <c r="BD46" s="769"/>
      <c r="BE46" s="769"/>
      <c r="BF46" s="769"/>
      <c r="BG46" s="769"/>
      <c r="BH46" s="769"/>
      <c r="BI46" s="769"/>
      <c r="BJ46" s="769"/>
    </row>
    <row r="47" spans="1:97" s="655" customFormat="1">
      <c r="A47" s="653"/>
      <c r="B47" s="728"/>
      <c r="C47" s="769"/>
      <c r="D47" s="769"/>
      <c r="E47" s="769"/>
      <c r="F47" s="728"/>
      <c r="G47" s="728"/>
      <c r="H47" s="728"/>
      <c r="P47" s="769"/>
      <c r="Q47" s="769"/>
      <c r="R47" s="769"/>
      <c r="S47" s="728"/>
      <c r="T47" s="728"/>
      <c r="U47" s="728"/>
      <c r="V47" s="728"/>
      <c r="W47" s="728"/>
      <c r="X47" s="728"/>
      <c r="AJ47" s="769"/>
      <c r="AK47" s="769"/>
      <c r="AL47" s="769"/>
      <c r="AM47" s="769"/>
      <c r="AN47" s="769"/>
      <c r="AO47" s="769"/>
      <c r="AP47" s="769"/>
      <c r="AT47" s="769"/>
      <c r="AU47" s="769"/>
      <c r="AV47" s="769"/>
      <c r="AW47" s="769"/>
      <c r="AX47" s="769"/>
      <c r="AY47" s="769"/>
      <c r="AZ47" s="769"/>
      <c r="BD47" s="769"/>
      <c r="BE47" s="769"/>
      <c r="BF47" s="769"/>
      <c r="BG47" s="769"/>
      <c r="BH47" s="769"/>
      <c r="BI47" s="769"/>
      <c r="BJ47" s="769"/>
    </row>
    <row r="48" spans="1:97" s="655" customFormat="1">
      <c r="A48" s="653"/>
      <c r="B48" s="728"/>
      <c r="C48" s="769"/>
      <c r="D48" s="769"/>
      <c r="E48" s="769"/>
      <c r="F48" s="728"/>
      <c r="G48" s="728"/>
      <c r="H48" s="728"/>
      <c r="P48" s="769"/>
      <c r="Q48" s="769"/>
      <c r="R48" s="769"/>
      <c r="S48" s="728"/>
      <c r="T48" s="728"/>
      <c r="U48" s="728"/>
      <c r="V48" s="728"/>
      <c r="W48" s="728"/>
      <c r="X48" s="728"/>
      <c r="AJ48" s="769"/>
      <c r="AK48" s="769"/>
      <c r="AL48" s="769"/>
      <c r="AM48" s="769"/>
      <c r="AN48" s="769"/>
      <c r="AO48" s="769"/>
      <c r="AP48" s="769"/>
      <c r="AT48" s="769"/>
      <c r="AU48" s="769"/>
      <c r="AV48" s="769"/>
      <c r="AW48" s="769"/>
      <c r="AX48" s="769"/>
      <c r="AY48" s="769"/>
      <c r="AZ48" s="769"/>
      <c r="BD48" s="769"/>
      <c r="BE48" s="769"/>
      <c r="BF48" s="769"/>
      <c r="BG48" s="769"/>
      <c r="BH48" s="769"/>
      <c r="BI48" s="769"/>
      <c r="BJ48" s="769"/>
    </row>
    <row r="49" spans="1:62" s="655" customFormat="1">
      <c r="A49" s="653"/>
      <c r="B49" s="728"/>
      <c r="C49" s="769"/>
      <c r="D49" s="769"/>
      <c r="E49" s="769"/>
      <c r="F49" s="728"/>
      <c r="G49" s="728"/>
      <c r="H49" s="728"/>
      <c r="P49" s="769"/>
      <c r="Q49" s="769"/>
      <c r="R49" s="769"/>
      <c r="S49" s="728"/>
      <c r="T49" s="728"/>
      <c r="U49" s="728"/>
      <c r="V49" s="728"/>
      <c r="W49" s="728"/>
      <c r="X49" s="728"/>
      <c r="AJ49" s="769"/>
      <c r="AK49" s="769"/>
      <c r="AL49" s="769"/>
      <c r="AM49" s="769"/>
      <c r="AN49" s="769"/>
      <c r="AO49" s="769"/>
      <c r="AP49" s="769"/>
      <c r="AT49" s="769"/>
      <c r="AU49" s="769"/>
      <c r="AV49" s="769"/>
      <c r="AW49" s="769"/>
      <c r="AX49" s="769"/>
      <c r="AY49" s="769"/>
      <c r="AZ49" s="769"/>
      <c r="BD49" s="769"/>
      <c r="BE49" s="769"/>
      <c r="BF49" s="769"/>
      <c r="BG49" s="769"/>
      <c r="BH49" s="769"/>
      <c r="BI49" s="769"/>
      <c r="BJ49" s="769"/>
    </row>
    <row r="50" spans="1:62" s="655" customFormat="1">
      <c r="A50" s="653"/>
      <c r="B50" s="779"/>
      <c r="C50" s="769"/>
      <c r="D50" s="769"/>
      <c r="E50" s="769"/>
      <c r="F50" s="728"/>
      <c r="G50" s="728"/>
      <c r="H50" s="728"/>
      <c r="P50" s="769"/>
      <c r="Q50" s="769"/>
      <c r="R50" s="769"/>
      <c r="S50" s="728"/>
      <c r="T50" s="728"/>
      <c r="U50" s="728"/>
      <c r="V50" s="728"/>
      <c r="W50" s="728"/>
      <c r="X50" s="728"/>
      <c r="AJ50" s="769"/>
      <c r="AK50" s="769"/>
      <c r="AL50" s="769"/>
      <c r="AM50" s="769"/>
      <c r="AN50" s="769"/>
      <c r="AO50" s="769"/>
      <c r="AP50" s="769"/>
      <c r="AT50" s="769"/>
      <c r="AU50" s="769"/>
      <c r="AV50" s="769"/>
      <c r="AW50" s="769"/>
      <c r="AX50" s="769"/>
      <c r="AY50" s="769"/>
      <c r="AZ50" s="769"/>
      <c r="BD50" s="769"/>
      <c r="BE50" s="769"/>
      <c r="BF50" s="769"/>
      <c r="BG50" s="769"/>
      <c r="BH50" s="769"/>
      <c r="BI50" s="769"/>
      <c r="BJ50" s="769"/>
    </row>
    <row r="51" spans="1:62" s="655" customFormat="1">
      <c r="A51" s="653"/>
      <c r="B51" s="769"/>
      <c r="C51" s="769"/>
      <c r="D51" s="769"/>
      <c r="E51" s="769"/>
      <c r="F51" s="728"/>
      <c r="G51" s="728"/>
      <c r="H51" s="728"/>
      <c r="P51" s="769"/>
      <c r="Q51" s="769"/>
      <c r="R51" s="769"/>
      <c r="S51" s="728"/>
      <c r="T51" s="728"/>
      <c r="U51" s="728"/>
      <c r="V51" s="728"/>
      <c r="W51" s="728"/>
      <c r="X51" s="728"/>
      <c r="AJ51" s="769"/>
      <c r="AK51" s="769"/>
      <c r="AL51" s="769"/>
      <c r="AM51" s="769"/>
      <c r="AN51" s="769"/>
      <c r="AO51" s="769"/>
      <c r="AP51" s="769"/>
      <c r="AT51" s="769"/>
      <c r="AU51" s="769"/>
      <c r="AV51" s="769"/>
      <c r="AW51" s="769"/>
      <c r="AX51" s="769"/>
      <c r="AY51" s="769"/>
      <c r="AZ51" s="769"/>
      <c r="BD51" s="769"/>
      <c r="BE51" s="769"/>
      <c r="BF51" s="769"/>
      <c r="BG51" s="769"/>
      <c r="BH51" s="769"/>
      <c r="BI51" s="769"/>
      <c r="BJ51" s="769"/>
    </row>
    <row r="52" spans="1:62" s="655" customFormat="1">
      <c r="A52" s="680"/>
      <c r="B52" s="680"/>
      <c r="C52" s="680"/>
      <c r="D52" s="680"/>
      <c r="E52" s="680"/>
      <c r="F52" s="728"/>
      <c r="G52" s="728"/>
      <c r="H52" s="728"/>
      <c r="P52" s="680"/>
      <c r="Q52" s="680"/>
      <c r="R52" s="680"/>
      <c r="S52" s="728"/>
      <c r="T52" s="728"/>
      <c r="V52" s="728"/>
      <c r="W52" s="728"/>
      <c r="X52" s="728"/>
      <c r="AJ52" s="680"/>
      <c r="AK52" s="680"/>
      <c r="AL52" s="680"/>
      <c r="AM52" s="680"/>
      <c r="AN52" s="680"/>
      <c r="AO52" s="680"/>
      <c r="AP52" s="680"/>
      <c r="AT52" s="680"/>
      <c r="AU52" s="680"/>
      <c r="AV52" s="680"/>
      <c r="AW52" s="680"/>
      <c r="AX52" s="680"/>
      <c r="AY52" s="680"/>
      <c r="AZ52" s="680"/>
      <c r="BD52" s="680"/>
      <c r="BE52" s="680"/>
      <c r="BF52" s="680"/>
      <c r="BG52" s="680"/>
      <c r="BH52" s="680"/>
      <c r="BI52" s="680"/>
      <c r="BJ52" s="680"/>
    </row>
    <row r="53" spans="1:62" s="655" customFormat="1">
      <c r="A53" s="680"/>
      <c r="B53" s="729"/>
      <c r="C53" s="729"/>
      <c r="D53" s="729"/>
      <c r="E53" s="729"/>
      <c r="F53" s="728"/>
      <c r="G53" s="728"/>
      <c r="H53" s="728"/>
      <c r="P53" s="729"/>
      <c r="Q53" s="729"/>
      <c r="R53" s="729"/>
      <c r="S53" s="728"/>
      <c r="T53" s="728"/>
      <c r="V53" s="728"/>
      <c r="W53" s="728"/>
      <c r="X53" s="728"/>
      <c r="AJ53" s="729"/>
      <c r="AK53" s="729"/>
      <c r="AL53" s="729"/>
      <c r="AM53" s="729"/>
      <c r="AN53" s="729"/>
      <c r="AO53" s="729"/>
      <c r="AP53" s="729"/>
      <c r="AT53" s="729"/>
      <c r="AU53" s="729"/>
      <c r="AV53" s="729"/>
      <c r="AW53" s="729"/>
      <c r="AX53" s="729"/>
      <c r="AY53" s="729"/>
      <c r="AZ53" s="729"/>
      <c r="BD53" s="729"/>
      <c r="BE53" s="729"/>
      <c r="BF53" s="729"/>
      <c r="BG53" s="729"/>
      <c r="BH53" s="729"/>
      <c r="BI53" s="729"/>
      <c r="BJ53" s="729"/>
    </row>
    <row r="54" spans="1:62" s="655" customFormat="1">
      <c r="A54" s="680"/>
      <c r="B54" s="680"/>
      <c r="C54" s="728"/>
      <c r="D54" s="728"/>
      <c r="E54" s="728"/>
      <c r="F54" s="728"/>
      <c r="G54" s="728"/>
      <c r="H54" s="728"/>
      <c r="I54" s="728"/>
      <c r="J54" s="728"/>
      <c r="L54" s="728"/>
      <c r="M54" s="728"/>
      <c r="N54" s="728"/>
      <c r="S54" s="728"/>
      <c r="T54" s="728"/>
      <c r="V54" s="728"/>
      <c r="W54" s="728"/>
      <c r="X54" s="728"/>
    </row>
    <row r="55" spans="1:62" s="655" customFormat="1">
      <c r="A55" s="680"/>
      <c r="B55" s="680"/>
      <c r="C55" s="728"/>
      <c r="D55" s="728"/>
      <c r="E55" s="728"/>
      <c r="F55" s="728"/>
      <c r="G55" s="728"/>
      <c r="H55" s="728"/>
      <c r="I55" s="728"/>
      <c r="J55" s="728"/>
      <c r="L55" s="728"/>
      <c r="M55" s="728"/>
      <c r="N55" s="728"/>
      <c r="S55" s="728"/>
      <c r="T55" s="728"/>
      <c r="V55" s="728"/>
      <c r="W55" s="728"/>
      <c r="X55" s="728"/>
    </row>
    <row r="56" spans="1:62" s="655" customFormat="1">
      <c r="A56" s="680"/>
      <c r="B56" s="680"/>
      <c r="C56" s="728"/>
      <c r="D56" s="728"/>
      <c r="E56" s="728"/>
      <c r="F56" s="728"/>
      <c r="G56" s="728"/>
      <c r="H56" s="728"/>
      <c r="I56" s="728"/>
      <c r="J56" s="728"/>
      <c r="L56" s="728"/>
      <c r="M56" s="728"/>
      <c r="N56" s="728"/>
      <c r="S56" s="728"/>
      <c r="T56" s="728"/>
      <c r="V56" s="728"/>
      <c r="W56" s="728"/>
      <c r="X56" s="728"/>
    </row>
    <row r="57" spans="1:62">
      <c r="A57" s="88"/>
      <c r="B57" s="88"/>
      <c r="C57" s="168"/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S57" s="168"/>
      <c r="T57" s="168"/>
      <c r="U57" s="168"/>
      <c r="V57" s="168"/>
      <c r="W57" s="168"/>
      <c r="X57" s="168"/>
      <c r="AF57" s="655"/>
      <c r="AG57" s="655"/>
      <c r="AH57" s="655"/>
      <c r="AI57" s="655"/>
      <c r="AJ57" s="655"/>
      <c r="AK57" s="655"/>
      <c r="AL57" s="655"/>
      <c r="AM57" s="655"/>
      <c r="AN57" s="655"/>
      <c r="AO57" s="655"/>
      <c r="AP57" s="655"/>
      <c r="AQ57" s="655"/>
      <c r="AR57" s="655"/>
      <c r="AS57" s="655"/>
      <c r="AT57" s="655"/>
      <c r="AU57" s="655"/>
      <c r="AV57" s="655"/>
      <c r="AW57" s="655"/>
    </row>
    <row r="58" spans="1:62">
      <c r="A58" s="88"/>
      <c r="B58" s="88"/>
      <c r="C58" s="709"/>
      <c r="D58" s="709"/>
      <c r="E58" s="709"/>
      <c r="F58" s="709"/>
      <c r="G58" s="709"/>
      <c r="H58" s="709"/>
      <c r="I58" s="709"/>
      <c r="J58" s="709"/>
      <c r="K58" s="709"/>
      <c r="L58" s="709"/>
      <c r="M58" s="709"/>
      <c r="N58" s="709"/>
      <c r="S58" s="709"/>
      <c r="T58" s="709"/>
      <c r="U58" s="709"/>
      <c r="V58" s="709"/>
      <c r="W58" s="709"/>
      <c r="X58" s="709"/>
      <c r="AF58" s="655"/>
      <c r="AG58" s="655"/>
      <c r="AH58" s="655"/>
      <c r="AI58" s="655"/>
      <c r="AJ58" s="655"/>
      <c r="AK58" s="655"/>
      <c r="AL58" s="655"/>
      <c r="AM58" s="655"/>
      <c r="AN58" s="655"/>
      <c r="AO58" s="655"/>
      <c r="AP58" s="655"/>
      <c r="AQ58" s="655"/>
      <c r="AR58" s="655"/>
      <c r="AS58" s="655"/>
      <c r="AT58" s="655"/>
      <c r="AU58" s="655"/>
      <c r="AV58" s="655"/>
      <c r="AW58" s="655"/>
    </row>
    <row r="59" spans="1:62">
      <c r="A59" s="88"/>
      <c r="B59" s="88"/>
      <c r="C59" s="710"/>
      <c r="D59" s="710"/>
      <c r="E59" s="710"/>
      <c r="F59" s="710"/>
      <c r="G59" s="710"/>
      <c r="H59" s="710"/>
      <c r="I59" s="710"/>
      <c r="J59" s="710"/>
      <c r="K59" s="710"/>
      <c r="L59" s="710"/>
      <c r="M59" s="710"/>
      <c r="N59" s="710"/>
      <c r="S59" s="710"/>
      <c r="T59" s="710"/>
      <c r="U59" s="710"/>
      <c r="V59" s="710"/>
      <c r="W59" s="710"/>
      <c r="X59" s="710"/>
      <c r="AF59" s="655"/>
      <c r="AG59" s="655"/>
      <c r="AH59" s="655"/>
      <c r="AI59" s="655"/>
      <c r="AJ59" s="655"/>
      <c r="AK59" s="655"/>
      <c r="AL59" s="655"/>
      <c r="AM59" s="655"/>
      <c r="AN59" s="655"/>
      <c r="AO59" s="655"/>
      <c r="AP59" s="655"/>
      <c r="AQ59" s="655"/>
      <c r="AR59" s="655"/>
      <c r="AS59" s="655"/>
      <c r="AT59" s="655"/>
      <c r="AU59" s="655"/>
      <c r="AV59" s="655"/>
      <c r="AW59" s="655"/>
    </row>
    <row r="60" spans="1:62">
      <c r="A60" s="1298"/>
      <c r="B60" s="1298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S60" s="71"/>
      <c r="T60" s="71"/>
      <c r="U60" s="71"/>
      <c r="V60" s="71"/>
      <c r="W60" s="71"/>
      <c r="X60" s="71"/>
      <c r="AF60" s="655"/>
      <c r="AG60" s="655"/>
      <c r="AH60" s="655"/>
      <c r="AI60" s="655"/>
      <c r="AJ60" s="655"/>
      <c r="AK60" s="655"/>
      <c r="AL60" s="655"/>
      <c r="AM60" s="655"/>
      <c r="AN60" s="655"/>
      <c r="AO60" s="655"/>
      <c r="AP60" s="655"/>
      <c r="AQ60" s="655"/>
      <c r="AR60" s="655"/>
      <c r="AS60" s="655"/>
      <c r="AT60" s="655"/>
      <c r="AU60" s="655"/>
      <c r="AV60" s="655"/>
      <c r="AW60" s="655"/>
    </row>
    <row r="61" spans="1:62">
      <c r="A61" s="1298"/>
      <c r="B61" s="129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S61" s="88"/>
      <c r="T61" s="88"/>
      <c r="U61" s="88"/>
      <c r="V61" s="88"/>
      <c r="W61" s="88"/>
      <c r="X61" s="88"/>
    </row>
    <row r="62" spans="1:62">
      <c r="A62" s="1298"/>
      <c r="B62" s="129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S62" s="88"/>
      <c r="T62" s="88"/>
      <c r="U62" s="88"/>
      <c r="V62" s="88"/>
      <c r="W62" s="88"/>
      <c r="X62" s="88"/>
    </row>
    <row r="63" spans="1:62">
      <c r="A63" s="1298"/>
      <c r="B63" s="129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S63" s="88"/>
      <c r="T63" s="88"/>
      <c r="U63" s="88"/>
      <c r="V63" s="88"/>
      <c r="W63" s="88"/>
      <c r="X63" s="88"/>
    </row>
    <row r="64" spans="1:62">
      <c r="A64" s="1298"/>
      <c r="B64" s="129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S64" s="88"/>
      <c r="T64" s="88"/>
      <c r="U64" s="88"/>
      <c r="V64" s="88"/>
      <c r="W64" s="88"/>
      <c r="X64" s="88"/>
    </row>
    <row r="65" spans="1:24">
      <c r="A65" s="1298"/>
      <c r="B65" s="129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S65" s="88"/>
      <c r="T65" s="88"/>
      <c r="U65" s="88"/>
      <c r="V65" s="88"/>
      <c r="W65" s="88"/>
      <c r="X65" s="88"/>
    </row>
    <row r="66" spans="1:24">
      <c r="A66" s="1298"/>
      <c r="B66" s="129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S66" s="88"/>
      <c r="T66" s="88"/>
      <c r="U66" s="88"/>
      <c r="V66" s="88"/>
      <c r="W66" s="88"/>
      <c r="X66" s="88"/>
    </row>
    <row r="67" spans="1:24">
      <c r="A67" s="1298"/>
      <c r="B67" s="129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S67" s="88"/>
      <c r="T67" s="88"/>
      <c r="U67" s="88"/>
      <c r="V67" s="88"/>
      <c r="W67" s="88"/>
      <c r="X67" s="88"/>
    </row>
    <row r="68" spans="1:24">
      <c r="A68" s="1298"/>
      <c r="B68" s="129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S68" s="88"/>
      <c r="T68" s="88"/>
      <c r="U68" s="88"/>
      <c r="V68" s="88"/>
      <c r="W68" s="88"/>
      <c r="X68" s="88"/>
    </row>
    <row r="69" spans="1:24">
      <c r="A69" s="1298"/>
      <c r="B69" s="129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S69" s="88"/>
      <c r="T69" s="88"/>
      <c r="U69" s="88"/>
      <c r="V69" s="88"/>
      <c r="W69" s="88"/>
      <c r="X69" s="88"/>
    </row>
    <row r="70" spans="1:24">
      <c r="A70" s="1298"/>
      <c r="B70" s="129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S70" s="88"/>
      <c r="T70" s="88"/>
      <c r="U70" s="88"/>
      <c r="V70" s="88"/>
      <c r="W70" s="88"/>
      <c r="X70" s="88"/>
    </row>
    <row r="71" spans="1:24">
      <c r="A71" s="1298"/>
      <c r="B71" s="129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S71" s="88"/>
      <c r="T71" s="88"/>
      <c r="U71" s="88"/>
      <c r="V71" s="88"/>
      <c r="W71" s="88"/>
      <c r="X71" s="88"/>
    </row>
    <row r="72" spans="1:24">
      <c r="A72" s="1298"/>
      <c r="B72" s="129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S72" s="88"/>
      <c r="T72" s="88"/>
      <c r="U72" s="88"/>
      <c r="V72" s="88"/>
      <c r="W72" s="88"/>
      <c r="X72" s="88"/>
    </row>
    <row r="73" spans="1:24">
      <c r="A73" s="1298"/>
      <c r="B73" s="129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S73" s="88"/>
      <c r="T73" s="88"/>
      <c r="U73" s="88"/>
      <c r="V73" s="88"/>
      <c r="W73" s="88"/>
      <c r="X73" s="88"/>
    </row>
    <row r="74" spans="1:24">
      <c r="A74" s="1298"/>
      <c r="B74" s="129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S74" s="88"/>
      <c r="T74" s="88"/>
      <c r="U74" s="88"/>
      <c r="V74" s="88"/>
      <c r="W74" s="88"/>
      <c r="X74" s="88"/>
    </row>
    <row r="75" spans="1:24">
      <c r="A75" s="1298"/>
      <c r="B75" s="129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S75" s="88"/>
      <c r="T75" s="88"/>
      <c r="U75" s="88"/>
      <c r="V75" s="88"/>
      <c r="W75" s="88"/>
      <c r="X75" s="88"/>
    </row>
    <row r="76" spans="1:24">
      <c r="A76" s="1298"/>
      <c r="B76" s="129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S76" s="88"/>
      <c r="T76" s="88"/>
      <c r="U76" s="88"/>
      <c r="V76" s="88"/>
      <c r="W76" s="88"/>
      <c r="X76" s="88"/>
    </row>
    <row r="77" spans="1:24">
      <c r="A77" s="1298"/>
      <c r="B77" s="129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S77" s="88"/>
      <c r="T77" s="88"/>
      <c r="U77" s="88"/>
      <c r="V77" s="88"/>
      <c r="W77" s="88"/>
      <c r="X77" s="88"/>
    </row>
    <row r="78" spans="1:24">
      <c r="A78" s="1298"/>
      <c r="B78" s="129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S78" s="88"/>
      <c r="T78" s="88"/>
      <c r="U78" s="88"/>
      <c r="V78" s="88"/>
      <c r="W78" s="88"/>
      <c r="X78" s="88"/>
    </row>
    <row r="79" spans="1:24">
      <c r="A79" s="71"/>
      <c r="B79" s="71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S79" s="88"/>
      <c r="T79" s="88"/>
      <c r="U79" s="88"/>
      <c r="V79" s="88"/>
      <c r="W79" s="88"/>
      <c r="X79" s="88"/>
    </row>
    <row r="80" spans="1:24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S80" s="88"/>
      <c r="T80" s="88"/>
      <c r="U80" s="88"/>
      <c r="V80" s="88"/>
      <c r="W80" s="88"/>
      <c r="X80" s="88"/>
    </row>
    <row r="81" spans="1:24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S81" s="88"/>
      <c r="T81" s="88"/>
      <c r="U81" s="88"/>
      <c r="V81" s="88"/>
      <c r="W81" s="88"/>
      <c r="X81" s="88"/>
    </row>
    <row r="82" spans="1:24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S82" s="88"/>
      <c r="T82" s="88"/>
      <c r="U82" s="88"/>
      <c r="V82" s="88"/>
      <c r="W82" s="88"/>
      <c r="X82" s="88"/>
    </row>
    <row r="83" spans="1:24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S83" s="88"/>
      <c r="T83" s="88"/>
      <c r="U83" s="88"/>
      <c r="V83" s="88"/>
      <c r="W83" s="88"/>
      <c r="X83" s="88"/>
    </row>
    <row r="84" spans="1:24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S84" s="88"/>
      <c r="T84" s="88"/>
      <c r="U84" s="88"/>
      <c r="V84" s="88"/>
      <c r="W84" s="88"/>
      <c r="X84" s="88"/>
    </row>
    <row r="85" spans="1:24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S85" s="88"/>
      <c r="T85" s="88"/>
      <c r="U85" s="88"/>
      <c r="V85" s="88"/>
      <c r="W85" s="88"/>
      <c r="X85" s="88"/>
    </row>
    <row r="86" spans="1:24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S86" s="88"/>
      <c r="T86" s="88"/>
      <c r="U86" s="88"/>
      <c r="V86" s="88"/>
      <c r="W86" s="88"/>
      <c r="X86" s="88"/>
    </row>
    <row r="87" spans="1:24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S87" s="88"/>
      <c r="T87" s="88"/>
      <c r="U87" s="88"/>
      <c r="V87" s="88"/>
      <c r="W87" s="88"/>
      <c r="X87" s="88"/>
    </row>
    <row r="88" spans="1:24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S88" s="88"/>
      <c r="T88" s="88"/>
      <c r="U88" s="88"/>
      <c r="V88" s="88"/>
      <c r="W88" s="88"/>
      <c r="X88" s="88"/>
    </row>
    <row r="89" spans="1:24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S89" s="88"/>
      <c r="T89" s="88"/>
      <c r="U89" s="88"/>
      <c r="V89" s="88"/>
      <c r="W89" s="88"/>
      <c r="X89" s="88"/>
    </row>
    <row r="90" spans="1:24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S90" s="88"/>
      <c r="T90" s="88"/>
      <c r="U90" s="88"/>
      <c r="V90" s="88"/>
      <c r="W90" s="88"/>
      <c r="X90" s="88"/>
    </row>
    <row r="91" spans="1:24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S91" s="88"/>
      <c r="T91" s="88"/>
      <c r="U91" s="88"/>
      <c r="V91" s="88"/>
      <c r="W91" s="88"/>
      <c r="X91" s="88"/>
    </row>
    <row r="92" spans="1:24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S92" s="88"/>
      <c r="T92" s="88"/>
      <c r="U92" s="88"/>
      <c r="V92" s="88"/>
      <c r="W92" s="88"/>
      <c r="X92" s="88"/>
    </row>
    <row r="93" spans="1:24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S93" s="88"/>
      <c r="T93" s="88"/>
      <c r="U93" s="88"/>
      <c r="V93" s="88"/>
      <c r="W93" s="88"/>
      <c r="X93" s="88"/>
    </row>
    <row r="94" spans="1:24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S94" s="88"/>
      <c r="T94" s="88"/>
      <c r="U94" s="88"/>
      <c r="V94" s="88"/>
      <c r="W94" s="88"/>
      <c r="X94" s="88"/>
    </row>
    <row r="95" spans="1:24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S95" s="88"/>
      <c r="T95" s="88"/>
      <c r="U95" s="88"/>
      <c r="V95" s="88"/>
      <c r="W95" s="88"/>
      <c r="X95" s="88"/>
    </row>
    <row r="96" spans="1:24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S96" s="88"/>
      <c r="T96" s="88"/>
      <c r="U96" s="88"/>
      <c r="V96" s="88"/>
      <c r="W96" s="88"/>
      <c r="X96" s="88"/>
    </row>
    <row r="97" spans="1:24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S97" s="88"/>
      <c r="T97" s="88"/>
      <c r="U97" s="88"/>
      <c r="V97" s="88"/>
      <c r="W97" s="88"/>
      <c r="X97" s="88"/>
    </row>
    <row r="98" spans="1:24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S98" s="88"/>
      <c r="T98" s="88"/>
      <c r="U98" s="88"/>
      <c r="V98" s="88"/>
      <c r="W98" s="88"/>
      <c r="X98" s="88"/>
    </row>
    <row r="99" spans="1:24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S99" s="88"/>
      <c r="T99" s="88"/>
      <c r="U99" s="88"/>
      <c r="V99" s="88"/>
      <c r="W99" s="88"/>
      <c r="X99" s="88"/>
    </row>
    <row r="100" spans="1:24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S100" s="88"/>
      <c r="T100" s="88"/>
      <c r="U100" s="88"/>
      <c r="V100" s="88"/>
      <c r="W100" s="88"/>
      <c r="X100" s="88"/>
    </row>
    <row r="101" spans="1:24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S101" s="88"/>
      <c r="T101" s="88"/>
      <c r="U101" s="88"/>
      <c r="V101" s="88"/>
      <c r="W101" s="88"/>
      <c r="X101" s="88"/>
    </row>
    <row r="102" spans="1:24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S102" s="88"/>
      <c r="T102" s="88"/>
      <c r="U102" s="88"/>
      <c r="V102" s="88"/>
      <c r="W102" s="88"/>
      <c r="X102" s="88"/>
    </row>
    <row r="103" spans="1:24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S103" s="88"/>
      <c r="T103" s="88"/>
      <c r="U103" s="88"/>
      <c r="V103" s="88"/>
      <c r="W103" s="88"/>
      <c r="X103" s="88"/>
    </row>
    <row r="104" spans="1:24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S104" s="88"/>
      <c r="T104" s="88"/>
      <c r="U104" s="88"/>
      <c r="V104" s="88"/>
      <c r="W104" s="88"/>
      <c r="X104" s="88"/>
    </row>
    <row r="105" spans="1:24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S105" s="88"/>
      <c r="T105" s="88"/>
      <c r="U105" s="88"/>
      <c r="V105" s="88"/>
      <c r="W105" s="88"/>
      <c r="X105" s="88"/>
    </row>
    <row r="106" spans="1:24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S106" s="88"/>
      <c r="T106" s="88"/>
      <c r="U106" s="88"/>
      <c r="V106" s="88"/>
      <c r="W106" s="88"/>
      <c r="X106" s="88"/>
    </row>
    <row r="107" spans="1:24">
      <c r="A107" s="88"/>
      <c r="B107" s="88"/>
    </row>
    <row r="108" spans="1:24">
      <c r="A108" s="88"/>
      <c r="B108" s="88"/>
    </row>
    <row r="109" spans="1:24">
      <c r="A109" s="88"/>
      <c r="B109" s="88"/>
    </row>
    <row r="110" spans="1:24">
      <c r="A110" s="88"/>
      <c r="B110" s="88"/>
    </row>
    <row r="111" spans="1:24">
      <c r="A111" s="88"/>
      <c r="B111" s="88"/>
    </row>
    <row r="112" spans="1:24">
      <c r="A112" s="88"/>
      <c r="B112" s="88"/>
    </row>
    <row r="113" spans="1:2">
      <c r="A113" s="88"/>
      <c r="B113" s="88"/>
    </row>
    <row r="114" spans="1:2">
      <c r="A114" s="88"/>
      <c r="B114" s="88"/>
    </row>
    <row r="115" spans="1:2">
      <c r="A115" s="88"/>
      <c r="B115" s="88"/>
    </row>
    <row r="116" spans="1:2">
      <c r="A116" s="88"/>
      <c r="B116" s="88"/>
    </row>
    <row r="117" spans="1:2">
      <c r="A117" s="88"/>
      <c r="B117" s="88"/>
    </row>
    <row r="118" spans="1:2">
      <c r="A118" s="88"/>
      <c r="B118" s="88"/>
    </row>
    <row r="119" spans="1:2">
      <c r="A119" s="88"/>
      <c r="B119" s="88"/>
    </row>
    <row r="120" spans="1:2">
      <c r="A120" s="88"/>
      <c r="B120" s="88"/>
    </row>
    <row r="121" spans="1:2">
      <c r="A121" s="88"/>
      <c r="B121" s="88"/>
    </row>
    <row r="122" spans="1:2">
      <c r="A122" s="88"/>
      <c r="B122" s="88"/>
    </row>
    <row r="123" spans="1:2">
      <c r="A123" s="88"/>
      <c r="B123" s="88"/>
    </row>
    <row r="124" spans="1:2">
      <c r="A124" s="88"/>
      <c r="B124" s="88"/>
    </row>
    <row r="125" spans="1:2">
      <c r="A125" s="88"/>
      <c r="B125" s="88"/>
    </row>
  </sheetData>
  <mergeCells count="19">
    <mergeCell ref="A70:B70"/>
    <mergeCell ref="A71:B71"/>
    <mergeCell ref="A72:B72"/>
    <mergeCell ref="A78:B78"/>
    <mergeCell ref="A73:B73"/>
    <mergeCell ref="A74:B74"/>
    <mergeCell ref="A75:B75"/>
    <mergeCell ref="A76:B76"/>
    <mergeCell ref="A77:B77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</mergeCells>
  <phoneticPr fontId="18" type="noConversion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A1:CC122"/>
  <sheetViews>
    <sheetView topLeftCell="A9" zoomScale="125" zoomScaleNormal="125" zoomScalePageLayoutView="125" workbookViewId="0">
      <selection activeCell="F49" sqref="F49"/>
    </sheetView>
  </sheetViews>
  <sheetFormatPr baseColWidth="10" defaultColWidth="9.1640625" defaultRowHeight="12" x14ac:dyDescent="0"/>
  <cols>
    <col min="1" max="1" width="37.83203125" style="629" customWidth="1"/>
    <col min="2" max="2" width="11.1640625" style="629" customWidth="1"/>
    <col min="3" max="4" width="9" style="629" customWidth="1"/>
    <col min="5" max="6" width="9" style="675" customWidth="1"/>
    <col min="7" max="7" width="10.5" style="675" customWidth="1"/>
    <col min="8" max="9" width="9" style="675" customWidth="1"/>
    <col min="10" max="13" width="9" style="629" customWidth="1"/>
    <col min="14" max="14" width="16" style="629" customWidth="1"/>
    <col min="15" max="20" width="9.1640625" style="629"/>
    <col min="21" max="21" width="11.33203125" style="629" customWidth="1"/>
    <col min="22" max="27" width="9.1640625" style="629"/>
    <col min="28" max="28" width="11" style="629" customWidth="1"/>
    <col min="29" max="34" width="9.1640625" style="629"/>
    <col min="35" max="35" width="12" style="629" customWidth="1"/>
    <col min="36" max="41" width="9.1640625" style="629"/>
    <col min="42" max="42" width="13.1640625" style="629" customWidth="1"/>
    <col min="43" max="46" width="9.1640625" style="629"/>
    <col min="47" max="47" width="10.6640625" style="629" customWidth="1"/>
    <col min="48" max="52" width="9.1640625" style="629"/>
    <col min="53" max="53" width="9.1640625" style="675"/>
    <col min="54" max="54" width="10.6640625" style="629" customWidth="1"/>
    <col min="55" max="60" width="9.1640625" style="629"/>
    <col min="61" max="61" width="10.5" style="629" customWidth="1"/>
    <col min="62" max="16384" width="9.1640625" style="629"/>
  </cols>
  <sheetData>
    <row r="1" spans="1:81" s="675" customFormat="1" ht="13" thickBot="1"/>
    <row r="2" spans="1:81">
      <c r="A2" s="666" t="s">
        <v>3</v>
      </c>
      <c r="B2" s="639" t="s">
        <v>529</v>
      </c>
      <c r="C2" s="640"/>
      <c r="D2" s="632"/>
      <c r="E2" s="632"/>
      <c r="F2" s="632"/>
      <c r="G2" s="632"/>
      <c r="H2" s="632"/>
      <c r="I2" s="632"/>
      <c r="J2" s="632"/>
      <c r="K2" s="632"/>
      <c r="L2" s="632"/>
    </row>
    <row r="3" spans="1:81" ht="13" thickBot="1">
      <c r="A3" s="668" t="s">
        <v>4</v>
      </c>
      <c r="B3" s="641" t="s">
        <v>609</v>
      </c>
      <c r="C3" s="642"/>
      <c r="D3" s="632"/>
      <c r="E3" s="632"/>
      <c r="F3" s="632"/>
      <c r="G3" s="632"/>
      <c r="H3" s="632"/>
      <c r="I3" s="632"/>
      <c r="J3" s="632"/>
      <c r="K3" s="632"/>
      <c r="L3" s="632"/>
    </row>
    <row r="4" spans="1:81">
      <c r="A4" s="668" t="s">
        <v>2</v>
      </c>
      <c r="B4" s="643">
        <v>3.5499999999999997E-2</v>
      </c>
      <c r="C4" s="637" t="s">
        <v>1</v>
      </c>
      <c r="D4" s="676" t="s">
        <v>39</v>
      </c>
      <c r="E4" s="255"/>
      <c r="F4" s="255"/>
      <c r="G4" s="255"/>
      <c r="H4" s="255"/>
      <c r="I4" s="255"/>
    </row>
    <row r="5" spans="1:81">
      <c r="A5" s="668" t="s">
        <v>458</v>
      </c>
      <c r="B5" s="644">
        <v>4.4800000000000004</v>
      </c>
      <c r="C5" s="637" t="s">
        <v>632</v>
      </c>
    </row>
    <row r="6" spans="1:81" ht="13" thickBot="1">
      <c r="A6" s="668" t="s">
        <v>0</v>
      </c>
      <c r="B6" s="702">
        <v>0.113</v>
      </c>
      <c r="C6" s="638" t="s">
        <v>1</v>
      </c>
    </row>
    <row r="7" spans="1:81" s="675" customFormat="1" ht="13" thickBot="1">
      <c r="A7" s="682"/>
      <c r="B7" s="683"/>
      <c r="C7" s="140"/>
    </row>
    <row r="8" spans="1:81" ht="13" thickBot="1">
      <c r="A8" s="667"/>
      <c r="B8" s="1295" t="s">
        <v>124</v>
      </c>
      <c r="C8" s="1296"/>
      <c r="D8" s="1296"/>
      <c r="E8" s="1296"/>
      <c r="F8" s="1296"/>
      <c r="G8" s="1296"/>
      <c r="H8" s="1296"/>
      <c r="I8" s="1296"/>
      <c r="J8" s="1296"/>
      <c r="K8" s="1296"/>
      <c r="L8" s="1296"/>
      <c r="M8" s="1296"/>
      <c r="N8" s="1296"/>
      <c r="O8" s="1296"/>
      <c r="P8" s="1296"/>
      <c r="Q8" s="1296"/>
      <c r="R8" s="1296"/>
      <c r="S8" s="1296"/>
      <c r="T8" s="1296"/>
      <c r="U8" s="1296"/>
      <c r="V8" s="1296"/>
      <c r="W8" s="1296"/>
      <c r="X8" s="1296"/>
      <c r="Y8" s="1296"/>
      <c r="Z8" s="1296"/>
      <c r="AA8" s="1296"/>
      <c r="AB8" s="1296"/>
      <c r="AC8" s="1296"/>
      <c r="AD8" s="1296"/>
      <c r="AE8" s="1296"/>
      <c r="AF8" s="1296"/>
      <c r="AG8" s="1296"/>
      <c r="AH8" s="1296"/>
      <c r="AI8" s="1296"/>
      <c r="AJ8" s="1296"/>
      <c r="AK8" s="1296"/>
      <c r="AL8" s="1296"/>
      <c r="AM8" s="1296"/>
      <c r="AN8" s="1296"/>
      <c r="AO8" s="1297"/>
      <c r="AP8" s="1295" t="s">
        <v>125</v>
      </c>
      <c r="AQ8" s="1296"/>
      <c r="AR8" s="1296"/>
      <c r="AS8" s="1296"/>
      <c r="AT8" s="1296"/>
      <c r="AU8" s="1296"/>
      <c r="AV8" s="1296"/>
      <c r="AW8" s="1296"/>
      <c r="AX8" s="1296"/>
      <c r="AY8" s="1296"/>
      <c r="AZ8" s="1296"/>
      <c r="BA8" s="1296"/>
      <c r="BB8" s="1296"/>
      <c r="BC8" s="1296"/>
      <c r="BD8" s="1296"/>
      <c r="BE8" s="1296"/>
      <c r="BF8" s="1296"/>
      <c r="BG8" s="1296"/>
      <c r="BH8" s="1296"/>
      <c r="BI8" s="1296"/>
      <c r="BJ8" s="1296"/>
      <c r="BK8" s="1296"/>
      <c r="BL8" s="1296"/>
      <c r="BM8" s="1296"/>
      <c r="BN8" s="1296"/>
      <c r="BO8" s="1296"/>
      <c r="BP8" s="1296"/>
      <c r="BQ8" s="1296"/>
      <c r="BR8" s="1296"/>
      <c r="BS8" s="1296"/>
      <c r="BT8" s="1296"/>
      <c r="BU8" s="1296"/>
      <c r="BV8" s="1296"/>
      <c r="BW8" s="1296"/>
      <c r="BX8" s="1296"/>
      <c r="BY8" s="1296"/>
      <c r="BZ8" s="1296"/>
      <c r="CA8" s="1296"/>
      <c r="CB8" s="1296"/>
      <c r="CC8" s="1297"/>
    </row>
    <row r="9" spans="1:81" ht="13" thickBot="1">
      <c r="A9" s="636" t="s">
        <v>6</v>
      </c>
      <c r="B9" s="662" t="s">
        <v>238</v>
      </c>
      <c r="C9" s="663"/>
      <c r="D9" s="663"/>
      <c r="E9" s="663"/>
      <c r="F9" s="663"/>
      <c r="G9" s="663"/>
      <c r="H9" s="663"/>
      <c r="I9" s="663"/>
      <c r="J9" s="663"/>
      <c r="K9" s="663"/>
      <c r="L9" s="663"/>
      <c r="M9" s="664"/>
      <c r="N9" s="662" t="s">
        <v>239</v>
      </c>
      <c r="O9" s="663"/>
      <c r="P9" s="663"/>
      <c r="Q9" s="663"/>
      <c r="R9" s="663"/>
      <c r="S9" s="663"/>
      <c r="T9" s="664"/>
      <c r="U9" s="662" t="s">
        <v>240</v>
      </c>
      <c r="V9" s="663"/>
      <c r="W9" s="663"/>
      <c r="X9" s="663"/>
      <c r="Y9" s="663"/>
      <c r="Z9" s="663"/>
      <c r="AA9" s="664"/>
      <c r="AB9" s="662" t="s">
        <v>241</v>
      </c>
      <c r="AC9" s="663"/>
      <c r="AD9" s="663"/>
      <c r="AE9" s="663"/>
      <c r="AF9" s="663"/>
      <c r="AG9" s="663"/>
      <c r="AH9" s="664"/>
      <c r="AI9" s="662" t="s">
        <v>242</v>
      </c>
      <c r="AJ9" s="663"/>
      <c r="AK9" s="663"/>
      <c r="AL9" s="663"/>
      <c r="AM9" s="663"/>
      <c r="AN9" s="663"/>
      <c r="AO9" s="664"/>
      <c r="AP9" s="662" t="s">
        <v>238</v>
      </c>
      <c r="AQ9" s="663"/>
      <c r="AR9" s="663"/>
      <c r="AS9" s="663"/>
      <c r="AT9" s="663"/>
      <c r="AU9" s="663"/>
      <c r="AV9" s="663"/>
      <c r="AW9" s="663"/>
      <c r="AX9" s="663"/>
      <c r="AY9" s="663"/>
      <c r="AZ9" s="663"/>
      <c r="BA9" s="692"/>
      <c r="BB9" s="662" t="s">
        <v>239</v>
      </c>
      <c r="BC9" s="663"/>
      <c r="BD9" s="663"/>
      <c r="BE9" s="663"/>
      <c r="BF9" s="663"/>
      <c r="BG9" s="663"/>
      <c r="BH9" s="664"/>
      <c r="BI9" s="662" t="s">
        <v>240</v>
      </c>
      <c r="BJ9" s="663"/>
      <c r="BK9" s="663"/>
      <c r="BL9" s="663"/>
      <c r="BM9" s="663"/>
      <c r="BN9" s="663"/>
      <c r="BO9" s="664"/>
      <c r="BP9" s="662" t="s">
        <v>241</v>
      </c>
      <c r="BQ9" s="663"/>
      <c r="BR9" s="663"/>
      <c r="BS9" s="663"/>
      <c r="BT9" s="663"/>
      <c r="BU9" s="663"/>
      <c r="BV9" s="664"/>
      <c r="BW9" s="662" t="s">
        <v>242</v>
      </c>
      <c r="BX9" s="663"/>
      <c r="BY9" s="663"/>
      <c r="BZ9" s="663"/>
      <c r="CA9" s="663"/>
      <c r="CB9" s="663"/>
      <c r="CC9" s="664"/>
    </row>
    <row r="10" spans="1:81" s="654" customFormat="1" ht="13" thickBot="1">
      <c r="A10" s="653" t="s">
        <v>7</v>
      </c>
      <c r="B10" s="672" t="s">
        <v>237</v>
      </c>
      <c r="C10" s="687" t="s">
        <v>178</v>
      </c>
      <c r="D10" s="687" t="s">
        <v>179</v>
      </c>
      <c r="E10" s="687" t="s">
        <v>183</v>
      </c>
      <c r="F10" s="687" t="s">
        <v>184</v>
      </c>
      <c r="G10" s="672" t="s">
        <v>237</v>
      </c>
      <c r="H10" s="656" t="s">
        <v>103</v>
      </c>
      <c r="I10" s="656" t="s">
        <v>104</v>
      </c>
      <c r="J10" s="656" t="s">
        <v>105</v>
      </c>
      <c r="K10" s="656" t="s">
        <v>106</v>
      </c>
      <c r="L10" s="656" t="s">
        <v>107</v>
      </c>
      <c r="M10" s="657" t="s">
        <v>108</v>
      </c>
      <c r="N10" s="672" t="s">
        <v>237</v>
      </c>
      <c r="O10" s="656" t="s">
        <v>103</v>
      </c>
      <c r="P10" s="656" t="s">
        <v>104</v>
      </c>
      <c r="Q10" s="656" t="s">
        <v>105</v>
      </c>
      <c r="R10" s="656" t="s">
        <v>106</v>
      </c>
      <c r="S10" s="656" t="s">
        <v>107</v>
      </c>
      <c r="T10" s="657" t="s">
        <v>108</v>
      </c>
      <c r="U10" s="672" t="s">
        <v>237</v>
      </c>
      <c r="V10" s="656" t="s">
        <v>103</v>
      </c>
      <c r="W10" s="656" t="s">
        <v>104</v>
      </c>
      <c r="X10" s="656" t="s">
        <v>105</v>
      </c>
      <c r="Y10" s="656" t="s">
        <v>106</v>
      </c>
      <c r="Z10" s="656" t="s">
        <v>107</v>
      </c>
      <c r="AA10" s="657" t="s">
        <v>108</v>
      </c>
      <c r="AB10" s="674" t="s">
        <v>237</v>
      </c>
      <c r="AC10" s="656" t="s">
        <v>103</v>
      </c>
      <c r="AD10" s="656" t="s">
        <v>104</v>
      </c>
      <c r="AE10" s="656" t="s">
        <v>105</v>
      </c>
      <c r="AF10" s="656" t="s">
        <v>106</v>
      </c>
      <c r="AG10" s="656" t="s">
        <v>107</v>
      </c>
      <c r="AH10" s="657" t="s">
        <v>108</v>
      </c>
      <c r="AI10" s="672" t="s">
        <v>243</v>
      </c>
      <c r="AJ10" s="656" t="s">
        <v>103</v>
      </c>
      <c r="AK10" s="656" t="s">
        <v>104</v>
      </c>
      <c r="AL10" s="656" t="s">
        <v>105</v>
      </c>
      <c r="AM10" s="656" t="s">
        <v>106</v>
      </c>
      <c r="AN10" s="656" t="s">
        <v>107</v>
      </c>
      <c r="AO10" s="657" t="s">
        <v>108</v>
      </c>
      <c r="AP10" s="672" t="s">
        <v>237</v>
      </c>
      <c r="AQ10" s="687" t="s">
        <v>178</v>
      </c>
      <c r="AR10" s="687" t="s">
        <v>179</v>
      </c>
      <c r="AS10" s="687" t="s">
        <v>183</v>
      </c>
      <c r="AT10" s="687" t="s">
        <v>184</v>
      </c>
      <c r="AU10" s="672" t="s">
        <v>237</v>
      </c>
      <c r="AV10" s="656" t="s">
        <v>103</v>
      </c>
      <c r="AW10" s="656" t="s">
        <v>104</v>
      </c>
      <c r="AX10" s="656" t="s">
        <v>105</v>
      </c>
      <c r="AY10" s="656" t="s">
        <v>106</v>
      </c>
      <c r="AZ10" s="656" t="s">
        <v>107</v>
      </c>
      <c r="BA10" s="657" t="s">
        <v>108</v>
      </c>
      <c r="BB10" s="672" t="s">
        <v>237</v>
      </c>
      <c r="BC10" s="656" t="s">
        <v>103</v>
      </c>
      <c r="BD10" s="656" t="s">
        <v>104</v>
      </c>
      <c r="BE10" s="656" t="s">
        <v>105</v>
      </c>
      <c r="BF10" s="656" t="s">
        <v>106</v>
      </c>
      <c r="BG10" s="656" t="s">
        <v>107</v>
      </c>
      <c r="BH10" s="657" t="s">
        <v>108</v>
      </c>
      <c r="BI10" s="672" t="s">
        <v>237</v>
      </c>
      <c r="BJ10" s="656" t="s">
        <v>103</v>
      </c>
      <c r="BK10" s="656" t="s">
        <v>104</v>
      </c>
      <c r="BL10" s="656" t="s">
        <v>105</v>
      </c>
      <c r="BM10" s="656" t="s">
        <v>106</v>
      </c>
      <c r="BN10" s="656" t="s">
        <v>107</v>
      </c>
      <c r="BO10" s="657" t="s">
        <v>108</v>
      </c>
      <c r="BP10" s="674" t="s">
        <v>237</v>
      </c>
      <c r="BQ10" s="656" t="s">
        <v>103</v>
      </c>
      <c r="BR10" s="656" t="s">
        <v>104</v>
      </c>
      <c r="BS10" s="656" t="s">
        <v>105</v>
      </c>
      <c r="BT10" s="656" t="s">
        <v>106</v>
      </c>
      <c r="BU10" s="656" t="s">
        <v>107</v>
      </c>
      <c r="BV10" s="657" t="s">
        <v>108</v>
      </c>
      <c r="BW10" s="672" t="s">
        <v>243</v>
      </c>
      <c r="BX10" s="656" t="s">
        <v>103</v>
      </c>
      <c r="BY10" s="656" t="s">
        <v>104</v>
      </c>
      <c r="BZ10" s="656" t="s">
        <v>105</v>
      </c>
      <c r="CA10" s="656" t="s">
        <v>106</v>
      </c>
      <c r="CB10" s="656" t="s">
        <v>107</v>
      </c>
      <c r="CC10" s="657" t="s">
        <v>108</v>
      </c>
    </row>
    <row r="11" spans="1:81" s="654" customFormat="1">
      <c r="A11" s="653" t="s">
        <v>234</v>
      </c>
      <c r="B11" s="658">
        <v>0.113</v>
      </c>
      <c r="C11" s="658">
        <v>0.113</v>
      </c>
      <c r="D11" s="658">
        <v>0.113</v>
      </c>
      <c r="E11" s="658">
        <v>0.113</v>
      </c>
      <c r="F11" s="658">
        <v>0.113</v>
      </c>
      <c r="G11" s="658">
        <v>0.113</v>
      </c>
      <c r="H11" s="658">
        <v>0.113</v>
      </c>
      <c r="I11" s="658">
        <v>0.113</v>
      </c>
      <c r="J11" s="658">
        <v>0.113</v>
      </c>
      <c r="K11" s="658">
        <v>0.113</v>
      </c>
      <c r="L11" s="658">
        <v>0.113</v>
      </c>
      <c r="M11" s="658">
        <v>0.113</v>
      </c>
      <c r="N11" s="658">
        <v>0.113</v>
      </c>
      <c r="O11" s="658">
        <v>0.113</v>
      </c>
      <c r="P11" s="658">
        <v>0.113</v>
      </c>
      <c r="Q11" s="658">
        <v>0.113</v>
      </c>
      <c r="R11" s="658">
        <v>0.113</v>
      </c>
      <c r="S11" s="658">
        <v>0.113</v>
      </c>
      <c r="T11" s="658">
        <v>0.113</v>
      </c>
      <c r="U11" s="658">
        <v>0.113</v>
      </c>
      <c r="V11" s="658">
        <v>0.113</v>
      </c>
      <c r="W11" s="658">
        <v>0.113</v>
      </c>
      <c r="X11" s="658">
        <v>0.113</v>
      </c>
      <c r="Y11" s="658">
        <v>0.113</v>
      </c>
      <c r="Z11" s="658">
        <v>0.113</v>
      </c>
      <c r="AA11" s="658">
        <v>0.113</v>
      </c>
      <c r="AB11" s="658">
        <v>0.113</v>
      </c>
      <c r="AC11" s="658">
        <v>0.113</v>
      </c>
      <c r="AD11" s="658">
        <v>0.113</v>
      </c>
      <c r="AE11" s="658">
        <v>0.113</v>
      </c>
      <c r="AF11" s="658">
        <v>0.113</v>
      </c>
      <c r="AG11" s="658">
        <v>0.113</v>
      </c>
      <c r="AH11" s="658">
        <v>0.113</v>
      </c>
      <c r="AI11" s="658">
        <v>0.113</v>
      </c>
      <c r="AJ11" s="658">
        <v>0.113</v>
      </c>
      <c r="AK11" s="658">
        <v>0.113</v>
      </c>
      <c r="AL11" s="658">
        <v>0.113</v>
      </c>
      <c r="AM11" s="658">
        <v>0.113</v>
      </c>
      <c r="AN11" s="658">
        <v>0.113</v>
      </c>
      <c r="AO11" s="658">
        <v>0.113</v>
      </c>
      <c r="AP11" s="684">
        <f t="shared" ref="AP11:AY13" si="0">B11*25.4</f>
        <v>2.8702000000000001</v>
      </c>
      <c r="AQ11" s="684">
        <f t="shared" si="0"/>
        <v>2.8702000000000001</v>
      </c>
      <c r="AR11" s="684">
        <f t="shared" si="0"/>
        <v>2.8702000000000001</v>
      </c>
      <c r="AS11" s="684">
        <f t="shared" si="0"/>
        <v>2.8702000000000001</v>
      </c>
      <c r="AT11" s="684">
        <f t="shared" si="0"/>
        <v>2.8702000000000001</v>
      </c>
      <c r="AU11" s="684">
        <f t="shared" si="0"/>
        <v>2.8702000000000001</v>
      </c>
      <c r="AV11" s="684">
        <f t="shared" si="0"/>
        <v>2.8702000000000001</v>
      </c>
      <c r="AW11" s="684">
        <f t="shared" si="0"/>
        <v>2.8702000000000001</v>
      </c>
      <c r="AX11" s="684">
        <f t="shared" si="0"/>
        <v>2.8702000000000001</v>
      </c>
      <c r="AY11" s="684">
        <f t="shared" si="0"/>
        <v>2.8702000000000001</v>
      </c>
      <c r="AZ11" s="684">
        <f t="shared" ref="AZ11:BI13" si="1">L11*25.4</f>
        <v>2.8702000000000001</v>
      </c>
      <c r="BA11" s="684">
        <f t="shared" si="1"/>
        <v>2.8702000000000001</v>
      </c>
      <c r="BB11" s="684">
        <f t="shared" si="1"/>
        <v>2.8702000000000001</v>
      </c>
      <c r="BC11" s="684">
        <f t="shared" si="1"/>
        <v>2.8702000000000001</v>
      </c>
      <c r="BD11" s="684">
        <f t="shared" si="1"/>
        <v>2.8702000000000001</v>
      </c>
      <c r="BE11" s="684">
        <f t="shared" si="1"/>
        <v>2.8702000000000001</v>
      </c>
      <c r="BF11" s="684">
        <f t="shared" si="1"/>
        <v>2.8702000000000001</v>
      </c>
      <c r="BG11" s="684">
        <f t="shared" si="1"/>
        <v>2.8702000000000001</v>
      </c>
      <c r="BH11" s="684">
        <f t="shared" si="1"/>
        <v>2.8702000000000001</v>
      </c>
      <c r="BI11" s="684">
        <f t="shared" si="1"/>
        <v>2.8702000000000001</v>
      </c>
      <c r="BJ11" s="684">
        <f t="shared" ref="BJ11:BS13" si="2">V11*25.4</f>
        <v>2.8702000000000001</v>
      </c>
      <c r="BK11" s="684">
        <f t="shared" si="2"/>
        <v>2.8702000000000001</v>
      </c>
      <c r="BL11" s="684">
        <f t="shared" si="2"/>
        <v>2.8702000000000001</v>
      </c>
      <c r="BM11" s="684">
        <f t="shared" si="2"/>
        <v>2.8702000000000001</v>
      </c>
      <c r="BN11" s="684">
        <f t="shared" si="2"/>
        <v>2.8702000000000001</v>
      </c>
      <c r="BO11" s="684">
        <f t="shared" si="2"/>
        <v>2.8702000000000001</v>
      </c>
      <c r="BP11" s="684">
        <f t="shared" si="2"/>
        <v>2.8702000000000001</v>
      </c>
      <c r="BQ11" s="684">
        <f t="shared" si="2"/>
        <v>2.8702000000000001</v>
      </c>
      <c r="BR11" s="684">
        <f t="shared" si="2"/>
        <v>2.8702000000000001</v>
      </c>
      <c r="BS11" s="684">
        <f t="shared" si="2"/>
        <v>2.8702000000000001</v>
      </c>
      <c r="BT11" s="684">
        <f t="shared" ref="BT11:CC13" si="3">AF11*25.4</f>
        <v>2.8702000000000001</v>
      </c>
      <c r="BU11" s="684">
        <f t="shared" si="3"/>
        <v>2.8702000000000001</v>
      </c>
      <c r="BV11" s="684">
        <f t="shared" si="3"/>
        <v>2.8702000000000001</v>
      </c>
      <c r="BW11" s="684">
        <f t="shared" si="3"/>
        <v>2.8702000000000001</v>
      </c>
      <c r="BX11" s="684">
        <f t="shared" si="3"/>
        <v>2.8702000000000001</v>
      </c>
      <c r="BY11" s="684">
        <f t="shared" si="3"/>
        <v>2.8702000000000001</v>
      </c>
      <c r="BZ11" s="684">
        <f t="shared" si="3"/>
        <v>2.8702000000000001</v>
      </c>
      <c r="CA11" s="684">
        <f t="shared" si="3"/>
        <v>2.8702000000000001</v>
      </c>
      <c r="CB11" s="684">
        <f t="shared" si="3"/>
        <v>2.8702000000000001</v>
      </c>
      <c r="CC11" s="684">
        <f t="shared" si="3"/>
        <v>2.8702000000000001</v>
      </c>
    </row>
    <row r="12" spans="1:81" s="654" customFormat="1">
      <c r="A12" s="653" t="s">
        <v>109</v>
      </c>
      <c r="B12" s="646">
        <v>6.992</v>
      </c>
      <c r="C12" s="689">
        <v>6.9455</v>
      </c>
      <c r="D12" s="689">
        <v>6.9414999999999996</v>
      </c>
      <c r="E12" s="689">
        <v>7.0034999999999998</v>
      </c>
      <c r="F12" s="689">
        <v>7.1059000000000001</v>
      </c>
      <c r="G12" s="646">
        <v>6.992</v>
      </c>
      <c r="H12" s="633">
        <v>6.9772999999999996</v>
      </c>
      <c r="I12" s="633">
        <v>7.0178000000000003</v>
      </c>
      <c r="J12" s="633">
        <v>7.0450999999999997</v>
      </c>
      <c r="K12" s="633">
        <v>7.0888</v>
      </c>
      <c r="L12" s="633">
        <v>7.1677</v>
      </c>
      <c r="M12" s="647">
        <v>7.2408000000000001</v>
      </c>
      <c r="N12" s="689">
        <v>7.0019999999999998</v>
      </c>
      <c r="O12" s="633">
        <v>7.0140000000000002</v>
      </c>
      <c r="P12" s="633">
        <v>7.0377000000000001</v>
      </c>
      <c r="Q12" s="633">
        <v>7.0690999999999997</v>
      </c>
      <c r="R12" s="633">
        <v>7.4024999999999999</v>
      </c>
      <c r="S12" s="633">
        <v>7.1779999999999999</v>
      </c>
      <c r="T12" s="647">
        <v>7.2590000000000003</v>
      </c>
      <c r="U12" s="689">
        <v>7.0136000000000003</v>
      </c>
      <c r="V12" s="633">
        <v>7.0221</v>
      </c>
      <c r="W12" s="633">
        <v>7.0393999999999997</v>
      </c>
      <c r="X12" s="633">
        <v>7.0885999999999996</v>
      </c>
      <c r="Y12" s="633">
        <v>7.1361999999999997</v>
      </c>
      <c r="Z12" s="633">
        <v>7.2058999999999997</v>
      </c>
      <c r="AA12" s="647">
        <v>7.2469999999999999</v>
      </c>
      <c r="AB12" s="689">
        <v>6.9850000000000003</v>
      </c>
      <c r="AC12" s="633">
        <v>6.9977</v>
      </c>
      <c r="AD12" s="633">
        <v>7.0270000000000001</v>
      </c>
      <c r="AE12" s="633">
        <v>7.0685000000000002</v>
      </c>
      <c r="AF12" s="633">
        <v>7.1085000000000003</v>
      </c>
      <c r="AG12" s="633">
        <v>7.1837999999999997</v>
      </c>
      <c r="AH12" s="647">
        <v>7.2514000000000003</v>
      </c>
      <c r="AI12" s="689">
        <v>6.9951999999999996</v>
      </c>
      <c r="AJ12" s="633">
        <v>7.0003000000000002</v>
      </c>
      <c r="AK12" s="633">
        <v>7.0347999999999997</v>
      </c>
      <c r="AL12" s="633">
        <v>7.0773000000000001</v>
      </c>
      <c r="AM12" s="633">
        <v>7.1184000000000003</v>
      </c>
      <c r="AN12" s="633">
        <v>7.1936999999999998</v>
      </c>
      <c r="AO12" s="647">
        <v>7.2553000000000001</v>
      </c>
      <c r="AP12" s="685">
        <f t="shared" si="0"/>
        <v>177.5968</v>
      </c>
      <c r="AQ12" s="685">
        <f t="shared" si="0"/>
        <v>176.41569999999999</v>
      </c>
      <c r="AR12" s="685">
        <f t="shared" si="0"/>
        <v>176.31409999999997</v>
      </c>
      <c r="AS12" s="685">
        <f t="shared" si="0"/>
        <v>177.88889999999998</v>
      </c>
      <c r="AT12" s="685">
        <f t="shared" si="0"/>
        <v>180.48985999999999</v>
      </c>
      <c r="AU12" s="685">
        <f t="shared" si="0"/>
        <v>177.5968</v>
      </c>
      <c r="AV12" s="685">
        <f t="shared" si="0"/>
        <v>177.22341999999998</v>
      </c>
      <c r="AW12" s="685">
        <f t="shared" si="0"/>
        <v>178.25211999999999</v>
      </c>
      <c r="AX12" s="685">
        <f t="shared" si="0"/>
        <v>178.94553999999999</v>
      </c>
      <c r="AY12" s="685">
        <f t="shared" si="0"/>
        <v>180.05552</v>
      </c>
      <c r="AZ12" s="685">
        <f t="shared" si="1"/>
        <v>182.05957999999998</v>
      </c>
      <c r="BA12" s="685">
        <f t="shared" si="1"/>
        <v>183.91631999999998</v>
      </c>
      <c r="BB12" s="685">
        <f t="shared" si="1"/>
        <v>177.85079999999999</v>
      </c>
      <c r="BC12" s="685">
        <f t="shared" si="1"/>
        <v>178.15559999999999</v>
      </c>
      <c r="BD12" s="685">
        <f t="shared" si="1"/>
        <v>178.75757999999999</v>
      </c>
      <c r="BE12" s="685">
        <f t="shared" si="1"/>
        <v>179.55513999999999</v>
      </c>
      <c r="BF12" s="685">
        <f t="shared" si="1"/>
        <v>188.02349999999998</v>
      </c>
      <c r="BG12" s="685">
        <f t="shared" si="1"/>
        <v>182.32119999999998</v>
      </c>
      <c r="BH12" s="685">
        <f t="shared" si="1"/>
        <v>184.37860000000001</v>
      </c>
      <c r="BI12" s="685">
        <f t="shared" si="1"/>
        <v>178.14544000000001</v>
      </c>
      <c r="BJ12" s="685">
        <f t="shared" si="2"/>
        <v>178.36133999999998</v>
      </c>
      <c r="BK12" s="685">
        <f t="shared" si="2"/>
        <v>178.80075999999997</v>
      </c>
      <c r="BL12" s="685">
        <f t="shared" si="2"/>
        <v>180.05043999999998</v>
      </c>
      <c r="BM12" s="685">
        <f t="shared" si="2"/>
        <v>181.25947999999997</v>
      </c>
      <c r="BN12" s="685">
        <f t="shared" si="2"/>
        <v>183.02985999999999</v>
      </c>
      <c r="BO12" s="685">
        <f t="shared" si="2"/>
        <v>184.07379999999998</v>
      </c>
      <c r="BP12" s="685">
        <f t="shared" si="2"/>
        <v>177.41900000000001</v>
      </c>
      <c r="BQ12" s="685">
        <f t="shared" si="2"/>
        <v>177.74158</v>
      </c>
      <c r="BR12" s="685">
        <f t="shared" si="2"/>
        <v>178.48579999999998</v>
      </c>
      <c r="BS12" s="685">
        <f t="shared" si="2"/>
        <v>179.53989999999999</v>
      </c>
      <c r="BT12" s="685">
        <f t="shared" si="3"/>
        <v>180.55590000000001</v>
      </c>
      <c r="BU12" s="685">
        <f t="shared" si="3"/>
        <v>182.46851999999998</v>
      </c>
      <c r="BV12" s="685">
        <f t="shared" si="3"/>
        <v>184.18556000000001</v>
      </c>
      <c r="BW12" s="685">
        <f t="shared" si="3"/>
        <v>177.67807999999999</v>
      </c>
      <c r="BX12" s="685">
        <f t="shared" si="3"/>
        <v>177.80761999999999</v>
      </c>
      <c r="BY12" s="685">
        <f t="shared" si="3"/>
        <v>178.68391999999997</v>
      </c>
      <c r="BZ12" s="685">
        <f t="shared" si="3"/>
        <v>179.76342</v>
      </c>
      <c r="CA12" s="685">
        <f t="shared" si="3"/>
        <v>180.80735999999999</v>
      </c>
      <c r="CB12" s="685">
        <f t="shared" si="3"/>
        <v>182.71997999999999</v>
      </c>
      <c r="CC12" s="685">
        <f t="shared" si="3"/>
        <v>184.28461999999999</v>
      </c>
    </row>
    <row r="13" spans="1:81" s="654" customFormat="1">
      <c r="A13" s="653" t="s">
        <v>110</v>
      </c>
      <c r="B13" s="646">
        <v>4.5900000000000003E-2</v>
      </c>
      <c r="C13" s="689">
        <v>0.1545</v>
      </c>
      <c r="D13" s="689">
        <v>0.13750000000000001</v>
      </c>
      <c r="E13" s="689">
        <v>0.26300000000000001</v>
      </c>
      <c r="F13" s="689">
        <v>0.46500000000000002</v>
      </c>
      <c r="G13" s="646">
        <v>4.5900000000000003E-2</v>
      </c>
      <c r="H13" s="633">
        <v>0.1079</v>
      </c>
      <c r="I13" s="633">
        <v>0.1895</v>
      </c>
      <c r="J13" s="633">
        <v>0.25890000000000002</v>
      </c>
      <c r="K13" s="633">
        <v>0.33289999999999997</v>
      </c>
      <c r="L13" s="633">
        <v>0.49440000000000001</v>
      </c>
      <c r="M13" s="647">
        <v>0.62339999999999995</v>
      </c>
      <c r="N13" s="689">
        <v>5.6800000000000003E-2</v>
      </c>
      <c r="O13" s="633">
        <v>7.8299999999999995E-2</v>
      </c>
      <c r="P13" s="633">
        <v>0.1484</v>
      </c>
      <c r="Q13" s="633">
        <v>0.21310000000000001</v>
      </c>
      <c r="R13" s="633">
        <v>0.40410000000000001</v>
      </c>
      <c r="S13" s="633">
        <v>0.44419999999999998</v>
      </c>
      <c r="T13" s="647">
        <v>0.63949999999999996</v>
      </c>
      <c r="U13" s="689">
        <v>-1.0500000000000001E-2</v>
      </c>
      <c r="V13" s="633">
        <v>5.9799999999999999E-2</v>
      </c>
      <c r="W13" s="633">
        <v>0.14549999999999999</v>
      </c>
      <c r="X13" s="633">
        <v>0.22450000000000001</v>
      </c>
      <c r="Y13" s="633">
        <v>0.28510000000000002</v>
      </c>
      <c r="Z13" s="633">
        <v>0.53390000000000004</v>
      </c>
      <c r="AA13" s="647">
        <v>0.7046</v>
      </c>
      <c r="AB13" s="689">
        <v>-0.1081</v>
      </c>
      <c r="AC13" s="633">
        <v>-7.3700000000000002E-2</v>
      </c>
      <c r="AD13" s="633">
        <v>-4.2799999999999998E-2</v>
      </c>
      <c r="AE13" s="633">
        <v>8.0799999999999997E-2</v>
      </c>
      <c r="AF13" s="633">
        <v>0.14130000000000001</v>
      </c>
      <c r="AG13" s="633">
        <v>0.25269999999999998</v>
      </c>
      <c r="AH13" s="647">
        <v>0.41320000000000001</v>
      </c>
      <c r="AI13" s="689">
        <v>0.1067</v>
      </c>
      <c r="AJ13" s="633">
        <v>0.21940000000000001</v>
      </c>
      <c r="AK13" s="633">
        <v>0.24349999999999999</v>
      </c>
      <c r="AL13" s="633">
        <v>0.312</v>
      </c>
      <c r="AM13" s="633">
        <v>0.36749999999999999</v>
      </c>
      <c r="AN13" s="633">
        <v>0.54530000000000001</v>
      </c>
      <c r="AO13" s="647">
        <v>0.71599999999999997</v>
      </c>
      <c r="AP13" s="685">
        <f t="shared" si="0"/>
        <v>1.1658600000000001</v>
      </c>
      <c r="AQ13" s="685">
        <f t="shared" si="0"/>
        <v>3.9242999999999997</v>
      </c>
      <c r="AR13" s="685">
        <f t="shared" si="0"/>
        <v>3.4925000000000002</v>
      </c>
      <c r="AS13" s="685">
        <f t="shared" si="0"/>
        <v>6.6802000000000001</v>
      </c>
      <c r="AT13" s="685">
        <f t="shared" si="0"/>
        <v>11.811</v>
      </c>
      <c r="AU13" s="685">
        <f t="shared" si="0"/>
        <v>1.1658600000000001</v>
      </c>
      <c r="AV13" s="685">
        <f t="shared" si="0"/>
        <v>2.7406599999999997</v>
      </c>
      <c r="AW13" s="685">
        <f t="shared" si="0"/>
        <v>4.8132999999999999</v>
      </c>
      <c r="AX13" s="685">
        <f t="shared" si="0"/>
        <v>6.57606</v>
      </c>
      <c r="AY13" s="685">
        <f t="shared" si="0"/>
        <v>8.4556599999999982</v>
      </c>
      <c r="AZ13" s="685">
        <f t="shared" si="1"/>
        <v>12.55776</v>
      </c>
      <c r="BA13" s="685">
        <f t="shared" si="1"/>
        <v>15.834359999999998</v>
      </c>
      <c r="BB13" s="685">
        <f t="shared" si="1"/>
        <v>1.44272</v>
      </c>
      <c r="BC13" s="685">
        <f t="shared" si="1"/>
        <v>1.9888199999999998</v>
      </c>
      <c r="BD13" s="685">
        <f t="shared" si="1"/>
        <v>3.7693599999999998</v>
      </c>
      <c r="BE13" s="685">
        <f t="shared" si="1"/>
        <v>5.4127400000000003</v>
      </c>
      <c r="BF13" s="685">
        <f t="shared" si="1"/>
        <v>10.264139999999999</v>
      </c>
      <c r="BG13" s="685">
        <f t="shared" si="1"/>
        <v>11.282679999999999</v>
      </c>
      <c r="BH13" s="685">
        <f t="shared" si="1"/>
        <v>16.243299999999998</v>
      </c>
      <c r="BI13" s="685">
        <f t="shared" si="1"/>
        <v>-0.26669999999999999</v>
      </c>
      <c r="BJ13" s="685">
        <f t="shared" si="2"/>
        <v>1.5189199999999998</v>
      </c>
      <c r="BK13" s="685">
        <f t="shared" si="2"/>
        <v>3.6956999999999995</v>
      </c>
      <c r="BL13" s="685">
        <f t="shared" si="2"/>
        <v>5.7023000000000001</v>
      </c>
      <c r="BM13" s="685">
        <f t="shared" si="2"/>
        <v>7.2415400000000005</v>
      </c>
      <c r="BN13" s="685">
        <f t="shared" si="2"/>
        <v>13.561059999999999</v>
      </c>
      <c r="BO13" s="685">
        <f t="shared" si="2"/>
        <v>17.896839999999997</v>
      </c>
      <c r="BP13" s="685">
        <f t="shared" si="2"/>
        <v>-2.7457400000000001</v>
      </c>
      <c r="BQ13" s="685">
        <f t="shared" si="2"/>
        <v>-1.87198</v>
      </c>
      <c r="BR13" s="685">
        <f t="shared" si="2"/>
        <v>-1.0871199999999999</v>
      </c>
      <c r="BS13" s="685">
        <f t="shared" si="2"/>
        <v>2.0523199999999999</v>
      </c>
      <c r="BT13" s="685">
        <f t="shared" si="3"/>
        <v>3.5890200000000001</v>
      </c>
      <c r="BU13" s="685">
        <f t="shared" si="3"/>
        <v>6.4185799999999995</v>
      </c>
      <c r="BV13" s="685">
        <f t="shared" si="3"/>
        <v>10.495279999999999</v>
      </c>
      <c r="BW13" s="685">
        <f t="shared" si="3"/>
        <v>2.7101799999999998</v>
      </c>
      <c r="BX13" s="685">
        <f t="shared" si="3"/>
        <v>5.5727599999999997</v>
      </c>
      <c r="BY13" s="685">
        <f t="shared" si="3"/>
        <v>6.1848999999999998</v>
      </c>
      <c r="BZ13" s="685">
        <f t="shared" si="3"/>
        <v>7.9247999999999994</v>
      </c>
      <c r="CA13" s="685">
        <f t="shared" si="3"/>
        <v>9.3344999999999985</v>
      </c>
      <c r="CB13" s="685">
        <f t="shared" si="3"/>
        <v>13.850619999999999</v>
      </c>
      <c r="CC13" s="685">
        <f t="shared" si="3"/>
        <v>18.186399999999999</v>
      </c>
    </row>
    <row r="14" spans="1:81" s="654" customFormat="1">
      <c r="A14" s="653" t="s">
        <v>111</v>
      </c>
      <c r="B14" s="646"/>
      <c r="C14" s="690"/>
      <c r="D14" s="690"/>
      <c r="E14" s="690"/>
      <c r="F14" s="690"/>
      <c r="G14" s="646"/>
      <c r="H14" s="633">
        <v>12.7</v>
      </c>
      <c r="I14" s="633">
        <v>11.38</v>
      </c>
      <c r="J14" s="633">
        <v>14.05</v>
      </c>
      <c r="K14" s="633">
        <v>12.233000000000001</v>
      </c>
      <c r="L14" s="633">
        <v>13.441000000000001</v>
      </c>
      <c r="M14" s="647">
        <v>20.291</v>
      </c>
      <c r="N14" s="696"/>
      <c r="O14" s="633">
        <v>12.823</v>
      </c>
      <c r="P14" s="633">
        <v>13.266</v>
      </c>
      <c r="Q14" s="633">
        <v>12.795999999999999</v>
      </c>
      <c r="R14" s="633">
        <v>9.2629999999999999</v>
      </c>
      <c r="S14" s="633">
        <v>11.606999999999999</v>
      </c>
      <c r="T14" s="647">
        <v>15.419</v>
      </c>
      <c r="U14" s="696"/>
      <c r="V14" s="633">
        <v>10.384</v>
      </c>
      <c r="W14" s="633">
        <v>9.1460000000000008</v>
      </c>
      <c r="X14" s="633">
        <v>9.7100000000000009</v>
      </c>
      <c r="Y14" s="633">
        <v>10.948</v>
      </c>
      <c r="Z14" s="633">
        <v>13.439</v>
      </c>
      <c r="AA14" s="647">
        <v>14.180999999999999</v>
      </c>
      <c r="AB14" s="696"/>
      <c r="AC14" s="633">
        <v>7.3849999999999998</v>
      </c>
      <c r="AD14" s="633">
        <v>11.96</v>
      </c>
      <c r="AE14" s="633">
        <v>9.7579999999999991</v>
      </c>
      <c r="AF14" s="633">
        <v>9.3040000000000003</v>
      </c>
      <c r="AG14" s="633">
        <v>12.101000000000001</v>
      </c>
      <c r="AH14" s="647">
        <v>11.67</v>
      </c>
      <c r="AI14" s="698"/>
      <c r="AJ14" s="633">
        <v>10.513999999999999</v>
      </c>
      <c r="AK14" s="633">
        <v>10.284000000000001</v>
      </c>
      <c r="AL14" s="633">
        <v>9.74</v>
      </c>
      <c r="AM14" s="633">
        <v>11.968</v>
      </c>
      <c r="AN14" s="633">
        <v>17.117000000000001</v>
      </c>
      <c r="AO14" s="647">
        <v>15.19</v>
      </c>
      <c r="AP14" s="685"/>
      <c r="AQ14" s="685"/>
      <c r="AR14" s="685"/>
      <c r="AS14" s="685"/>
      <c r="AT14" s="685"/>
      <c r="AU14" s="685"/>
      <c r="AV14" s="685">
        <f t="shared" ref="AV14:BA14" si="4">H14</f>
        <v>12.7</v>
      </c>
      <c r="AW14" s="685">
        <f t="shared" si="4"/>
        <v>11.38</v>
      </c>
      <c r="AX14" s="685">
        <f t="shared" si="4"/>
        <v>14.05</v>
      </c>
      <c r="AY14" s="685">
        <f t="shared" si="4"/>
        <v>12.233000000000001</v>
      </c>
      <c r="AZ14" s="685">
        <f t="shared" si="4"/>
        <v>13.441000000000001</v>
      </c>
      <c r="BA14" s="685">
        <f t="shared" si="4"/>
        <v>20.291</v>
      </c>
      <c r="BB14" s="685"/>
      <c r="BC14" s="685">
        <f t="shared" ref="BC14:BH14" si="5">O14</f>
        <v>12.823</v>
      </c>
      <c r="BD14" s="685">
        <f t="shared" si="5"/>
        <v>13.266</v>
      </c>
      <c r="BE14" s="685">
        <f t="shared" si="5"/>
        <v>12.795999999999999</v>
      </c>
      <c r="BF14" s="685">
        <f t="shared" si="5"/>
        <v>9.2629999999999999</v>
      </c>
      <c r="BG14" s="685">
        <f t="shared" si="5"/>
        <v>11.606999999999999</v>
      </c>
      <c r="BH14" s="685">
        <f t="shared" si="5"/>
        <v>15.419</v>
      </c>
      <c r="BI14" s="685"/>
      <c r="BJ14" s="685">
        <f t="shared" ref="BJ14:BO14" si="6">V14</f>
        <v>10.384</v>
      </c>
      <c r="BK14" s="685">
        <f t="shared" si="6"/>
        <v>9.1460000000000008</v>
      </c>
      <c r="BL14" s="685">
        <f t="shared" si="6"/>
        <v>9.7100000000000009</v>
      </c>
      <c r="BM14" s="685">
        <f t="shared" si="6"/>
        <v>10.948</v>
      </c>
      <c r="BN14" s="685">
        <f t="shared" si="6"/>
        <v>13.439</v>
      </c>
      <c r="BO14" s="685">
        <f t="shared" si="6"/>
        <v>14.180999999999999</v>
      </c>
      <c r="BP14" s="685"/>
      <c r="BQ14" s="685">
        <f t="shared" ref="BQ14:BV14" si="7">AC14</f>
        <v>7.3849999999999998</v>
      </c>
      <c r="BR14" s="685">
        <f t="shared" si="7"/>
        <v>11.96</v>
      </c>
      <c r="BS14" s="685">
        <f t="shared" si="7"/>
        <v>9.7579999999999991</v>
      </c>
      <c r="BT14" s="685">
        <f t="shared" si="7"/>
        <v>9.3040000000000003</v>
      </c>
      <c r="BU14" s="685">
        <f t="shared" si="7"/>
        <v>12.101000000000001</v>
      </c>
      <c r="BV14" s="685">
        <f t="shared" si="7"/>
        <v>11.67</v>
      </c>
      <c r="BW14" s="685"/>
      <c r="BX14" s="685">
        <f t="shared" ref="BX14:CC14" si="8">AJ14</f>
        <v>10.513999999999999</v>
      </c>
      <c r="BY14" s="685">
        <f t="shared" si="8"/>
        <v>10.284000000000001</v>
      </c>
      <c r="BZ14" s="685">
        <f t="shared" si="8"/>
        <v>9.74</v>
      </c>
      <c r="CA14" s="685">
        <f t="shared" si="8"/>
        <v>11.968</v>
      </c>
      <c r="CB14" s="685">
        <f t="shared" si="8"/>
        <v>17.117000000000001</v>
      </c>
      <c r="CC14" s="685">
        <f t="shared" si="8"/>
        <v>15.19</v>
      </c>
    </row>
    <row r="15" spans="1:81" s="654" customFormat="1">
      <c r="A15" s="653" t="s">
        <v>112</v>
      </c>
      <c r="B15" s="648">
        <v>6.9843999999999999</v>
      </c>
      <c r="C15" s="691">
        <v>6.9450000000000003</v>
      </c>
      <c r="D15" s="691">
        <v>6.944</v>
      </c>
      <c r="E15" s="691">
        <v>7.0090000000000003</v>
      </c>
      <c r="F15" s="691">
        <v>7.1070000000000002</v>
      </c>
      <c r="G15" s="648">
        <v>6.9843999999999999</v>
      </c>
      <c r="H15" s="634">
        <v>7.0057999999999998</v>
      </c>
      <c r="I15" s="634">
        <v>7.0095000000000001</v>
      </c>
      <c r="J15" s="634">
        <v>7.0628000000000002</v>
      </c>
      <c r="K15" s="634">
        <v>7.0899000000000001</v>
      </c>
      <c r="L15" s="634">
        <v>7.1642999999999999</v>
      </c>
      <c r="M15" s="649">
        <v>7.2332000000000001</v>
      </c>
      <c r="N15" s="691">
        <v>6.9958</v>
      </c>
      <c r="O15" s="634">
        <v>6.9878999999999998</v>
      </c>
      <c r="P15" s="634">
        <v>7.0214999999999996</v>
      </c>
      <c r="Q15" s="634">
        <v>7.0616000000000003</v>
      </c>
      <c r="R15" s="634">
        <v>7.4016999999999999</v>
      </c>
      <c r="S15" s="634">
        <v>7.1769999999999996</v>
      </c>
      <c r="T15" s="649">
        <v>7.2667000000000002</v>
      </c>
      <c r="U15" s="691">
        <v>7.0125999999999999</v>
      </c>
      <c r="V15" s="634">
        <v>7.0125000000000002</v>
      </c>
      <c r="W15" s="634">
        <v>7.0392000000000001</v>
      </c>
      <c r="X15" s="634">
        <v>7.0823</v>
      </c>
      <c r="Y15" s="634">
        <v>7.1220999999999997</v>
      </c>
      <c r="Z15" s="634">
        <v>7.2</v>
      </c>
      <c r="AA15" s="649">
        <v>7.2892999999999999</v>
      </c>
      <c r="AB15" s="691">
        <v>6.9843000000000002</v>
      </c>
      <c r="AC15" s="634">
        <v>6.9886999999999997</v>
      </c>
      <c r="AD15" s="634">
        <v>7.0167000000000002</v>
      </c>
      <c r="AE15" s="634">
        <v>7.0575000000000001</v>
      </c>
      <c r="AF15" s="634">
        <v>7.1082000000000001</v>
      </c>
      <c r="AG15" s="634">
        <v>7.1772</v>
      </c>
      <c r="AH15" s="649">
        <v>7.2572999999999999</v>
      </c>
      <c r="AI15" s="691">
        <v>7</v>
      </c>
      <c r="AJ15" s="634">
        <v>7.0007999999999999</v>
      </c>
      <c r="AK15" s="634">
        <v>7.0434999999999999</v>
      </c>
      <c r="AL15" s="634">
        <v>7.0720000000000001</v>
      </c>
      <c r="AM15" s="634">
        <v>7.1147</v>
      </c>
      <c r="AN15" s="634">
        <v>7.1844999999999999</v>
      </c>
      <c r="AO15" s="649">
        <v>7.2538</v>
      </c>
      <c r="AP15" s="685">
        <f t="shared" ref="AP15:CC15" si="9">B15*25.4</f>
        <v>177.40375999999998</v>
      </c>
      <c r="AQ15" s="685">
        <f t="shared" si="9"/>
        <v>176.40299999999999</v>
      </c>
      <c r="AR15" s="685">
        <f t="shared" si="9"/>
        <v>176.3776</v>
      </c>
      <c r="AS15" s="685">
        <f t="shared" si="9"/>
        <v>178.02860000000001</v>
      </c>
      <c r="AT15" s="685">
        <f t="shared" si="9"/>
        <v>180.51779999999999</v>
      </c>
      <c r="AU15" s="685">
        <f t="shared" si="9"/>
        <v>177.40375999999998</v>
      </c>
      <c r="AV15" s="685">
        <f t="shared" si="9"/>
        <v>177.94731999999999</v>
      </c>
      <c r="AW15" s="685">
        <f t="shared" si="9"/>
        <v>178.04129999999998</v>
      </c>
      <c r="AX15" s="685">
        <f t="shared" si="9"/>
        <v>179.39511999999999</v>
      </c>
      <c r="AY15" s="685">
        <f t="shared" si="9"/>
        <v>180.08346</v>
      </c>
      <c r="AZ15" s="685">
        <f t="shared" si="9"/>
        <v>181.97322</v>
      </c>
      <c r="BA15" s="685">
        <f t="shared" si="9"/>
        <v>183.72327999999999</v>
      </c>
      <c r="BB15" s="685">
        <f t="shared" si="9"/>
        <v>177.69332</v>
      </c>
      <c r="BC15" s="685">
        <f t="shared" si="9"/>
        <v>177.49265999999997</v>
      </c>
      <c r="BD15" s="685">
        <f t="shared" si="9"/>
        <v>178.34609999999998</v>
      </c>
      <c r="BE15" s="685">
        <f t="shared" si="9"/>
        <v>179.36464000000001</v>
      </c>
      <c r="BF15" s="685">
        <f t="shared" si="9"/>
        <v>188.00317999999999</v>
      </c>
      <c r="BG15" s="685">
        <f t="shared" si="9"/>
        <v>182.29579999999999</v>
      </c>
      <c r="BH15" s="685">
        <f t="shared" si="9"/>
        <v>184.57417999999998</v>
      </c>
      <c r="BI15" s="685">
        <f t="shared" si="9"/>
        <v>178.12003999999999</v>
      </c>
      <c r="BJ15" s="685">
        <f t="shared" si="9"/>
        <v>178.11750000000001</v>
      </c>
      <c r="BK15" s="685">
        <f t="shared" si="9"/>
        <v>178.79568</v>
      </c>
      <c r="BL15" s="685">
        <f t="shared" si="9"/>
        <v>179.89041999999998</v>
      </c>
      <c r="BM15" s="685">
        <f t="shared" si="9"/>
        <v>180.90133999999998</v>
      </c>
      <c r="BN15" s="685">
        <f t="shared" si="9"/>
        <v>182.88</v>
      </c>
      <c r="BO15" s="685">
        <f t="shared" si="9"/>
        <v>185.14821999999998</v>
      </c>
      <c r="BP15" s="685">
        <f t="shared" si="9"/>
        <v>177.40122</v>
      </c>
      <c r="BQ15" s="685">
        <f t="shared" si="9"/>
        <v>177.51297999999997</v>
      </c>
      <c r="BR15" s="685">
        <f t="shared" si="9"/>
        <v>178.22417999999999</v>
      </c>
      <c r="BS15" s="685">
        <f t="shared" si="9"/>
        <v>179.26049999999998</v>
      </c>
      <c r="BT15" s="685">
        <f t="shared" si="9"/>
        <v>180.54828000000001</v>
      </c>
      <c r="BU15" s="685">
        <f t="shared" si="9"/>
        <v>182.30087999999998</v>
      </c>
      <c r="BV15" s="685">
        <f t="shared" si="9"/>
        <v>184.33542</v>
      </c>
      <c r="BW15" s="685">
        <f t="shared" si="9"/>
        <v>177.79999999999998</v>
      </c>
      <c r="BX15" s="685">
        <f t="shared" si="9"/>
        <v>177.82031999999998</v>
      </c>
      <c r="BY15" s="685">
        <f t="shared" si="9"/>
        <v>178.9049</v>
      </c>
      <c r="BZ15" s="685">
        <f t="shared" si="9"/>
        <v>179.62879999999998</v>
      </c>
      <c r="CA15" s="685">
        <f t="shared" si="9"/>
        <v>180.71338</v>
      </c>
      <c r="CB15" s="685">
        <f t="shared" si="9"/>
        <v>182.4863</v>
      </c>
      <c r="CC15" s="685">
        <f t="shared" si="9"/>
        <v>184.24652</v>
      </c>
    </row>
    <row r="16" spans="1:81" s="654" customFormat="1">
      <c r="A16" s="653" t="s">
        <v>113</v>
      </c>
      <c r="B16" s="648">
        <v>5.3699999999999998E-2</v>
      </c>
      <c r="C16" s="691">
        <v>0.1595</v>
      </c>
      <c r="D16" s="691">
        <v>0.1245</v>
      </c>
      <c r="E16" s="691"/>
      <c r="F16" s="691">
        <v>0.46450000000000002</v>
      </c>
      <c r="G16" s="648">
        <v>5.3699999999999998E-2</v>
      </c>
      <c r="H16" s="634">
        <v>0.1138</v>
      </c>
      <c r="I16" s="634">
        <v>0.20760000000000001</v>
      </c>
      <c r="J16" s="634">
        <v>0.27950000000000003</v>
      </c>
      <c r="K16" s="634">
        <v>0.3458</v>
      </c>
      <c r="L16" s="634">
        <v>0.46379999999999999</v>
      </c>
      <c r="M16" s="649">
        <v>0.62670000000000003</v>
      </c>
      <c r="N16" s="691">
        <v>5.8999999999999997E-2</v>
      </c>
      <c r="O16" s="634">
        <v>6.5000000000000002E-2</v>
      </c>
      <c r="P16" s="634">
        <v>0.17050000000000001</v>
      </c>
      <c r="Q16" s="634">
        <v>0.2681</v>
      </c>
      <c r="R16" s="634">
        <v>0.46010000000000001</v>
      </c>
      <c r="S16" s="634">
        <v>0.50160000000000005</v>
      </c>
      <c r="T16" s="649">
        <v>0.63160000000000005</v>
      </c>
      <c r="U16" s="691">
        <v>-2.3199999999999998E-2</v>
      </c>
      <c r="V16" s="634">
        <v>8.6800000000000002E-2</v>
      </c>
      <c r="W16" s="634">
        <v>0.14549999999999999</v>
      </c>
      <c r="X16" s="634">
        <v>0.22869999999999999</v>
      </c>
      <c r="Y16" s="634">
        <v>0.26550000000000001</v>
      </c>
      <c r="Z16" s="634">
        <v>0.51429999999999998</v>
      </c>
      <c r="AA16" s="649">
        <v>0.69810000000000005</v>
      </c>
      <c r="AB16" s="691">
        <v>-0.1028</v>
      </c>
      <c r="AC16" s="634">
        <v>-0.14019999999999999</v>
      </c>
      <c r="AD16" s="634">
        <v>-4.3200000000000002E-2</v>
      </c>
      <c r="AE16" s="634">
        <v>9.7100000000000006E-2</v>
      </c>
      <c r="AF16" s="634">
        <v>0.15440000000000001</v>
      </c>
      <c r="AG16" s="634">
        <v>0.24890000000000001</v>
      </c>
      <c r="AH16" s="649">
        <v>0.41610000000000003</v>
      </c>
      <c r="AI16" s="691">
        <v>9.3700000000000006E-2</v>
      </c>
      <c r="AJ16" s="634">
        <v>0.23119999999999999</v>
      </c>
      <c r="AK16" s="634">
        <v>0.2492</v>
      </c>
      <c r="AL16" s="634">
        <v>0.32229999999999998</v>
      </c>
      <c r="AM16" s="634">
        <v>0.3962</v>
      </c>
      <c r="AN16" s="634">
        <v>0.54220000000000002</v>
      </c>
      <c r="AO16" s="649">
        <v>0.77610000000000001</v>
      </c>
      <c r="AP16" s="685">
        <f>B16*25.4</f>
        <v>1.36398</v>
      </c>
      <c r="AQ16" s="685">
        <f>C16*25.4</f>
        <v>4.0512999999999995</v>
      </c>
      <c r="AR16" s="685">
        <f>D16*25.4</f>
        <v>3.1622999999999997</v>
      </c>
      <c r="AS16" s="685"/>
      <c r="AT16" s="685">
        <f t="shared" ref="AT16:CC16" si="10">F16*25.4</f>
        <v>11.798299999999999</v>
      </c>
      <c r="AU16" s="685">
        <f t="shared" si="10"/>
        <v>1.36398</v>
      </c>
      <c r="AV16" s="685">
        <f t="shared" si="10"/>
        <v>2.89052</v>
      </c>
      <c r="AW16" s="685">
        <f t="shared" si="10"/>
        <v>5.2730399999999999</v>
      </c>
      <c r="AX16" s="685">
        <f t="shared" si="10"/>
        <v>7.0993000000000004</v>
      </c>
      <c r="AY16" s="685">
        <f t="shared" si="10"/>
        <v>8.7833199999999998</v>
      </c>
      <c r="AZ16" s="685">
        <f t="shared" si="10"/>
        <v>11.780519999999999</v>
      </c>
      <c r="BA16" s="685">
        <f t="shared" si="10"/>
        <v>15.91818</v>
      </c>
      <c r="BB16" s="685">
        <f t="shared" si="10"/>
        <v>1.4985999999999999</v>
      </c>
      <c r="BC16" s="685">
        <f t="shared" si="10"/>
        <v>1.651</v>
      </c>
      <c r="BD16" s="685">
        <f t="shared" si="10"/>
        <v>4.3307000000000002</v>
      </c>
      <c r="BE16" s="685">
        <f t="shared" si="10"/>
        <v>6.8097399999999997</v>
      </c>
      <c r="BF16" s="685">
        <f t="shared" si="10"/>
        <v>11.686539999999999</v>
      </c>
      <c r="BG16" s="685">
        <f t="shared" si="10"/>
        <v>12.740640000000001</v>
      </c>
      <c r="BH16" s="685">
        <f t="shared" si="10"/>
        <v>16.042639999999999</v>
      </c>
      <c r="BI16" s="685">
        <f t="shared" si="10"/>
        <v>-0.58927999999999991</v>
      </c>
      <c r="BJ16" s="685">
        <f t="shared" si="10"/>
        <v>2.20472</v>
      </c>
      <c r="BK16" s="685">
        <f t="shared" si="10"/>
        <v>3.6956999999999995</v>
      </c>
      <c r="BL16" s="685">
        <f t="shared" si="10"/>
        <v>5.8089799999999991</v>
      </c>
      <c r="BM16" s="685">
        <f t="shared" si="10"/>
        <v>6.7436999999999996</v>
      </c>
      <c r="BN16" s="685">
        <f t="shared" si="10"/>
        <v>13.063219999999999</v>
      </c>
      <c r="BO16" s="685">
        <f t="shared" si="10"/>
        <v>17.731740000000002</v>
      </c>
      <c r="BP16" s="685">
        <f t="shared" si="10"/>
        <v>-2.6111200000000001</v>
      </c>
      <c r="BQ16" s="685">
        <f t="shared" si="10"/>
        <v>-3.5610799999999996</v>
      </c>
      <c r="BR16" s="685">
        <f t="shared" si="10"/>
        <v>-1.09728</v>
      </c>
      <c r="BS16" s="685">
        <f t="shared" si="10"/>
        <v>2.4663400000000002</v>
      </c>
      <c r="BT16" s="685">
        <f t="shared" si="10"/>
        <v>3.9217599999999999</v>
      </c>
      <c r="BU16" s="685">
        <f t="shared" si="10"/>
        <v>6.3220599999999996</v>
      </c>
      <c r="BV16" s="685">
        <f t="shared" si="10"/>
        <v>10.56894</v>
      </c>
      <c r="BW16" s="685">
        <f t="shared" si="10"/>
        <v>2.3799800000000002</v>
      </c>
      <c r="BX16" s="685">
        <f t="shared" si="10"/>
        <v>5.8724799999999995</v>
      </c>
      <c r="BY16" s="685">
        <f t="shared" si="10"/>
        <v>6.3296799999999998</v>
      </c>
      <c r="BZ16" s="685">
        <f t="shared" si="10"/>
        <v>8.1864199999999983</v>
      </c>
      <c r="CA16" s="685">
        <f t="shared" si="10"/>
        <v>10.06348</v>
      </c>
      <c r="CB16" s="685">
        <f t="shared" si="10"/>
        <v>13.771879999999999</v>
      </c>
      <c r="CC16" s="685">
        <f t="shared" si="10"/>
        <v>19.71294</v>
      </c>
    </row>
    <row r="17" spans="1:81" s="654" customFormat="1">
      <c r="A17" s="653" t="s">
        <v>115</v>
      </c>
      <c r="B17" s="648"/>
      <c r="C17" s="634"/>
      <c r="D17" s="634"/>
      <c r="E17" s="634"/>
      <c r="F17" s="634"/>
      <c r="G17" s="648"/>
      <c r="H17" s="634">
        <v>11.95</v>
      </c>
      <c r="I17" s="634">
        <v>9.3800000000000008</v>
      </c>
      <c r="J17" s="634">
        <v>8.9559999999999995</v>
      </c>
      <c r="K17" s="634">
        <v>12.449</v>
      </c>
      <c r="L17" s="634">
        <v>12.481999999999999</v>
      </c>
      <c r="M17" s="649">
        <v>17.033000000000001</v>
      </c>
      <c r="N17" s="693"/>
      <c r="O17" s="634">
        <v>12.34</v>
      </c>
      <c r="P17" s="634">
        <v>14.946</v>
      </c>
      <c r="Q17" s="634">
        <v>10.436999999999999</v>
      </c>
      <c r="R17" s="634">
        <v>10.366</v>
      </c>
      <c r="S17" s="634">
        <v>10.038</v>
      </c>
      <c r="T17" s="649">
        <v>18.998000000000001</v>
      </c>
      <c r="U17" s="693"/>
      <c r="V17" s="634">
        <v>12.757999999999999</v>
      </c>
      <c r="W17" s="634">
        <v>11.768000000000001</v>
      </c>
      <c r="X17" s="634">
        <v>10.826000000000001</v>
      </c>
      <c r="Y17" s="634">
        <v>12.11</v>
      </c>
      <c r="Z17" s="634">
        <v>12.573</v>
      </c>
      <c r="AA17" s="649">
        <v>13.994999999999999</v>
      </c>
      <c r="AB17" s="693"/>
      <c r="AC17" s="634">
        <v>10.984999999999999</v>
      </c>
      <c r="AD17" s="634">
        <v>11.647</v>
      </c>
      <c r="AE17" s="634">
        <v>8.7789999999999999</v>
      </c>
      <c r="AF17" s="634">
        <v>11.207000000000001</v>
      </c>
      <c r="AG17" s="634">
        <v>10.973000000000001</v>
      </c>
      <c r="AH17" s="649">
        <v>10.026</v>
      </c>
      <c r="AI17" s="648"/>
      <c r="AJ17" s="634">
        <v>9.1150000000000002</v>
      </c>
      <c r="AK17" s="634">
        <v>12.432</v>
      </c>
      <c r="AL17" s="634">
        <v>12.551</v>
      </c>
      <c r="AM17" s="634">
        <v>10.97</v>
      </c>
      <c r="AN17" s="634">
        <v>16.402999999999999</v>
      </c>
      <c r="AO17" s="649">
        <v>15.404</v>
      </c>
      <c r="AP17" s="685"/>
      <c r="AQ17" s="685"/>
      <c r="AR17" s="685"/>
      <c r="AS17" s="685"/>
      <c r="AT17" s="685"/>
      <c r="AU17" s="685"/>
      <c r="AV17" s="685">
        <f t="shared" ref="AV17:BA17" si="11">H17</f>
        <v>11.95</v>
      </c>
      <c r="AW17" s="685">
        <f t="shared" si="11"/>
        <v>9.3800000000000008</v>
      </c>
      <c r="AX17" s="685">
        <f t="shared" si="11"/>
        <v>8.9559999999999995</v>
      </c>
      <c r="AY17" s="685">
        <f t="shared" si="11"/>
        <v>12.449</v>
      </c>
      <c r="AZ17" s="685">
        <f t="shared" si="11"/>
        <v>12.481999999999999</v>
      </c>
      <c r="BA17" s="685">
        <f t="shared" si="11"/>
        <v>17.033000000000001</v>
      </c>
      <c r="BB17" s="685"/>
      <c r="BC17" s="685">
        <f t="shared" ref="BC17:BH17" si="12">O17</f>
        <v>12.34</v>
      </c>
      <c r="BD17" s="685">
        <f t="shared" si="12"/>
        <v>14.946</v>
      </c>
      <c r="BE17" s="685">
        <f t="shared" si="12"/>
        <v>10.436999999999999</v>
      </c>
      <c r="BF17" s="685">
        <f t="shared" si="12"/>
        <v>10.366</v>
      </c>
      <c r="BG17" s="685">
        <f t="shared" si="12"/>
        <v>10.038</v>
      </c>
      <c r="BH17" s="685">
        <f t="shared" si="12"/>
        <v>18.998000000000001</v>
      </c>
      <c r="BI17" s="685"/>
      <c r="BJ17" s="685">
        <f t="shared" ref="BJ17:BO17" si="13">V17</f>
        <v>12.757999999999999</v>
      </c>
      <c r="BK17" s="685">
        <f t="shared" si="13"/>
        <v>11.768000000000001</v>
      </c>
      <c r="BL17" s="685">
        <f t="shared" si="13"/>
        <v>10.826000000000001</v>
      </c>
      <c r="BM17" s="685">
        <f t="shared" si="13"/>
        <v>12.11</v>
      </c>
      <c r="BN17" s="685">
        <f t="shared" si="13"/>
        <v>12.573</v>
      </c>
      <c r="BO17" s="685">
        <f t="shared" si="13"/>
        <v>13.994999999999999</v>
      </c>
      <c r="BP17" s="685"/>
      <c r="BQ17" s="685">
        <f t="shared" ref="BQ17:BV17" si="14">AC17</f>
        <v>10.984999999999999</v>
      </c>
      <c r="BR17" s="685">
        <f t="shared" si="14"/>
        <v>11.647</v>
      </c>
      <c r="BS17" s="685">
        <f t="shared" si="14"/>
        <v>8.7789999999999999</v>
      </c>
      <c r="BT17" s="685">
        <f t="shared" si="14"/>
        <v>11.207000000000001</v>
      </c>
      <c r="BU17" s="685">
        <f t="shared" si="14"/>
        <v>10.973000000000001</v>
      </c>
      <c r="BV17" s="685">
        <f t="shared" si="14"/>
        <v>10.026</v>
      </c>
      <c r="BW17" s="685"/>
      <c r="BX17" s="685">
        <f t="shared" ref="BX17:CC17" si="15">AJ17</f>
        <v>9.1150000000000002</v>
      </c>
      <c r="BY17" s="685">
        <f t="shared" si="15"/>
        <v>12.432</v>
      </c>
      <c r="BZ17" s="685">
        <f t="shared" si="15"/>
        <v>12.551</v>
      </c>
      <c r="CA17" s="685">
        <f t="shared" si="15"/>
        <v>10.97</v>
      </c>
      <c r="CB17" s="685">
        <f t="shared" si="15"/>
        <v>16.402999999999999</v>
      </c>
      <c r="CC17" s="685">
        <f t="shared" si="15"/>
        <v>15.404</v>
      </c>
    </row>
    <row r="18" spans="1:81" s="654" customFormat="1">
      <c r="A18" s="653" t="s">
        <v>114</v>
      </c>
      <c r="B18" s="650">
        <v>6.9851999999999999</v>
      </c>
      <c r="C18" s="677">
        <v>6.9494999999999996</v>
      </c>
      <c r="D18" s="677">
        <v>6.9429999999999996</v>
      </c>
      <c r="E18" s="635"/>
      <c r="F18" s="635"/>
      <c r="G18" s="650">
        <v>6.9851999999999999</v>
      </c>
      <c r="H18" s="635">
        <v>6.9847999999999999</v>
      </c>
      <c r="I18" s="635">
        <v>7.0075000000000003</v>
      </c>
      <c r="J18" s="635">
        <v>7.0467000000000004</v>
      </c>
      <c r="K18" s="635">
        <v>7.0823999999999998</v>
      </c>
      <c r="L18" s="635">
        <v>7.1677999999999997</v>
      </c>
      <c r="M18" s="651">
        <v>7.2380000000000004</v>
      </c>
      <c r="N18" s="677">
        <v>7.0039999999999996</v>
      </c>
      <c r="O18" s="635">
        <v>6.9805000000000001</v>
      </c>
      <c r="P18" s="635">
        <v>7.0319000000000003</v>
      </c>
      <c r="Q18" s="635">
        <v>7.0693000000000001</v>
      </c>
      <c r="R18" s="635">
        <v>7.4039000000000001</v>
      </c>
      <c r="S18" s="635">
        <v>7.1980000000000004</v>
      </c>
      <c r="T18" s="651">
        <v>7.2645999999999997</v>
      </c>
      <c r="U18" s="677">
        <v>7.0182000000000002</v>
      </c>
      <c r="V18" s="635">
        <v>7.0209999999999999</v>
      </c>
      <c r="W18" s="635">
        <v>7.048</v>
      </c>
      <c r="X18" s="635">
        <v>7.0956999999999999</v>
      </c>
      <c r="Y18" s="635">
        <v>7.125</v>
      </c>
      <c r="Z18" s="635">
        <v>7.2107000000000001</v>
      </c>
      <c r="AA18" s="651">
        <v>7.2723000000000004</v>
      </c>
      <c r="AB18" s="677">
        <v>7.0109000000000004</v>
      </c>
      <c r="AC18" s="635">
        <v>6.9955999999999996</v>
      </c>
      <c r="AD18" s="635">
        <v>7.0103999999999997</v>
      </c>
      <c r="AE18" s="635">
        <v>7.0601000000000003</v>
      </c>
      <c r="AF18" s="635">
        <v>7.0956999999999999</v>
      </c>
      <c r="AG18" s="635">
        <v>7.1775000000000002</v>
      </c>
      <c r="AH18" s="651">
        <v>7.2493999999999996</v>
      </c>
      <c r="AI18" s="677">
        <v>6.9808000000000003</v>
      </c>
      <c r="AJ18" s="635">
        <v>6.9935</v>
      </c>
      <c r="AK18" s="635">
        <v>7.0461</v>
      </c>
      <c r="AL18" s="635">
        <v>7.0728999999999997</v>
      </c>
      <c r="AM18" s="635">
        <v>7.1048999999999998</v>
      </c>
      <c r="AN18" s="635">
        <v>7.1908000000000003</v>
      </c>
      <c r="AO18" s="651">
        <v>7.2609000000000004</v>
      </c>
      <c r="AP18" s="685">
        <f>B18*25.4</f>
        <v>177.42407999999998</v>
      </c>
      <c r="AQ18" s="685">
        <f>C18*25.4</f>
        <v>176.51729999999998</v>
      </c>
      <c r="AR18" s="685">
        <f>D18*25.4</f>
        <v>176.35219999999998</v>
      </c>
      <c r="AS18" s="685"/>
      <c r="AT18" s="685"/>
      <c r="AU18" s="685">
        <f t="shared" ref="AU18:CC18" si="16">G18*25.4</f>
        <v>177.42407999999998</v>
      </c>
      <c r="AV18" s="685">
        <f t="shared" si="16"/>
        <v>177.41391999999999</v>
      </c>
      <c r="AW18" s="685">
        <f t="shared" si="16"/>
        <v>177.9905</v>
      </c>
      <c r="AX18" s="685">
        <f t="shared" si="16"/>
        <v>178.98617999999999</v>
      </c>
      <c r="AY18" s="685">
        <f t="shared" si="16"/>
        <v>179.89295999999999</v>
      </c>
      <c r="AZ18" s="685">
        <f t="shared" si="16"/>
        <v>182.06211999999999</v>
      </c>
      <c r="BA18" s="685">
        <f t="shared" si="16"/>
        <v>183.84520000000001</v>
      </c>
      <c r="BB18" s="685">
        <f t="shared" si="16"/>
        <v>177.90159999999997</v>
      </c>
      <c r="BC18" s="685">
        <f t="shared" si="16"/>
        <v>177.3047</v>
      </c>
      <c r="BD18" s="685">
        <f t="shared" si="16"/>
        <v>178.61025999999998</v>
      </c>
      <c r="BE18" s="685">
        <f t="shared" si="16"/>
        <v>179.56021999999999</v>
      </c>
      <c r="BF18" s="685">
        <f t="shared" si="16"/>
        <v>188.05905999999999</v>
      </c>
      <c r="BG18" s="685">
        <f t="shared" si="16"/>
        <v>182.82919999999999</v>
      </c>
      <c r="BH18" s="685">
        <f t="shared" si="16"/>
        <v>184.52083999999999</v>
      </c>
      <c r="BI18" s="685">
        <f t="shared" si="16"/>
        <v>178.26228</v>
      </c>
      <c r="BJ18" s="685">
        <f t="shared" si="16"/>
        <v>178.33339999999998</v>
      </c>
      <c r="BK18" s="685">
        <f t="shared" si="16"/>
        <v>179.01919999999998</v>
      </c>
      <c r="BL18" s="685">
        <f t="shared" si="16"/>
        <v>180.23077999999998</v>
      </c>
      <c r="BM18" s="685">
        <f t="shared" si="16"/>
        <v>180.97499999999999</v>
      </c>
      <c r="BN18" s="685">
        <f t="shared" si="16"/>
        <v>183.15178</v>
      </c>
      <c r="BO18" s="685">
        <f t="shared" si="16"/>
        <v>184.71642</v>
      </c>
      <c r="BP18" s="685">
        <f t="shared" si="16"/>
        <v>178.07686000000001</v>
      </c>
      <c r="BQ18" s="685">
        <f t="shared" si="16"/>
        <v>177.68823999999998</v>
      </c>
      <c r="BR18" s="685">
        <f t="shared" si="16"/>
        <v>178.06415999999999</v>
      </c>
      <c r="BS18" s="685">
        <f t="shared" si="16"/>
        <v>179.32653999999999</v>
      </c>
      <c r="BT18" s="685">
        <f t="shared" si="16"/>
        <v>180.23077999999998</v>
      </c>
      <c r="BU18" s="685">
        <f t="shared" si="16"/>
        <v>182.30850000000001</v>
      </c>
      <c r="BV18" s="685">
        <f t="shared" si="16"/>
        <v>184.13475999999997</v>
      </c>
      <c r="BW18" s="685">
        <f t="shared" si="16"/>
        <v>177.31232</v>
      </c>
      <c r="BX18" s="685">
        <f t="shared" si="16"/>
        <v>177.63489999999999</v>
      </c>
      <c r="BY18" s="685">
        <f t="shared" si="16"/>
        <v>178.97093999999998</v>
      </c>
      <c r="BZ18" s="685">
        <f t="shared" si="16"/>
        <v>179.65165999999999</v>
      </c>
      <c r="CA18" s="685">
        <f t="shared" si="16"/>
        <v>180.46445999999997</v>
      </c>
      <c r="CB18" s="685">
        <f t="shared" si="16"/>
        <v>182.64632</v>
      </c>
      <c r="CC18" s="685">
        <f t="shared" si="16"/>
        <v>184.42686</v>
      </c>
    </row>
    <row r="19" spans="1:81" s="654" customFormat="1">
      <c r="A19" s="653" t="s">
        <v>117</v>
      </c>
      <c r="B19" s="652"/>
      <c r="C19" s="635"/>
      <c r="D19" s="635"/>
      <c r="E19" s="635"/>
      <c r="F19" s="635"/>
      <c r="G19" s="652"/>
      <c r="H19" s="635">
        <v>0.1116</v>
      </c>
      <c r="I19" s="635">
        <v>0.18840000000000001</v>
      </c>
      <c r="J19" s="635">
        <v>0.23380000000000001</v>
      </c>
      <c r="K19" s="635">
        <v>0.24049999999999999</v>
      </c>
      <c r="L19" s="635">
        <v>0.4325</v>
      </c>
      <c r="M19" s="651">
        <v>0.62670000000000003</v>
      </c>
      <c r="N19" s="694"/>
      <c r="O19" s="635">
        <v>8.6499999999999994E-2</v>
      </c>
      <c r="P19" s="635">
        <v>0.1678</v>
      </c>
      <c r="Q19" s="635">
        <v>0.29559999999999997</v>
      </c>
      <c r="R19" s="635">
        <v>0.40410000000000001</v>
      </c>
      <c r="S19" s="635">
        <v>0.47289999999999999</v>
      </c>
      <c r="T19" s="651">
        <v>0.60670000000000002</v>
      </c>
      <c r="U19" s="650"/>
      <c r="V19" s="635">
        <v>4.4200000000000003E-2</v>
      </c>
      <c r="W19" s="635">
        <v>0.1484</v>
      </c>
      <c r="X19" s="635">
        <v>0.22159999999999999</v>
      </c>
      <c r="Y19" s="635">
        <v>0.27100000000000002</v>
      </c>
      <c r="Z19" s="635">
        <v>0.53</v>
      </c>
      <c r="AA19" s="651">
        <v>0.64590000000000003</v>
      </c>
      <c r="AB19" s="652"/>
      <c r="AC19" s="635">
        <v>-0.14749999999999999</v>
      </c>
      <c r="AD19" s="635">
        <v>-3.3599999999999998E-2</v>
      </c>
      <c r="AE19" s="635">
        <v>8.5599999999999996E-2</v>
      </c>
      <c r="AF19" s="635">
        <v>0.13800000000000001</v>
      </c>
      <c r="AG19" s="635">
        <v>0.2596</v>
      </c>
      <c r="AH19" s="651">
        <v>0.49280000000000002</v>
      </c>
      <c r="AI19" s="652"/>
      <c r="AJ19" s="635">
        <v>0.1837</v>
      </c>
      <c r="AK19" s="635">
        <v>0.24229999999999999</v>
      </c>
      <c r="AL19" s="635">
        <v>0.31680000000000003</v>
      </c>
      <c r="AM19" s="635">
        <v>0.3876</v>
      </c>
      <c r="AN19" s="635">
        <v>0.60629999999999995</v>
      </c>
      <c r="AO19" s="651">
        <v>0.78369999999999995</v>
      </c>
      <c r="AP19" s="685"/>
      <c r="AQ19" s="685"/>
      <c r="AR19" s="685"/>
      <c r="AS19" s="685"/>
      <c r="AT19" s="685"/>
      <c r="AU19" s="685"/>
      <c r="AV19" s="685">
        <f t="shared" ref="AV19:BA19" si="17">H19*25.4</f>
        <v>2.8346399999999998</v>
      </c>
      <c r="AW19" s="685">
        <f t="shared" si="17"/>
        <v>4.7853599999999998</v>
      </c>
      <c r="AX19" s="685">
        <f t="shared" si="17"/>
        <v>5.9385199999999996</v>
      </c>
      <c r="AY19" s="685">
        <f t="shared" si="17"/>
        <v>6.1086999999999998</v>
      </c>
      <c r="AZ19" s="685">
        <f t="shared" si="17"/>
        <v>10.9855</v>
      </c>
      <c r="BA19" s="685">
        <f t="shared" si="17"/>
        <v>15.91818</v>
      </c>
      <c r="BB19" s="685"/>
      <c r="BC19" s="685">
        <f t="shared" ref="BC19:BH19" si="18">O19*25.4</f>
        <v>2.1970999999999998</v>
      </c>
      <c r="BD19" s="685">
        <f t="shared" si="18"/>
        <v>4.2621199999999995</v>
      </c>
      <c r="BE19" s="685">
        <f t="shared" si="18"/>
        <v>7.5082399999999989</v>
      </c>
      <c r="BF19" s="685">
        <f t="shared" si="18"/>
        <v>10.264139999999999</v>
      </c>
      <c r="BG19" s="685">
        <f t="shared" si="18"/>
        <v>12.011659999999999</v>
      </c>
      <c r="BH19" s="685">
        <f t="shared" si="18"/>
        <v>15.41018</v>
      </c>
      <c r="BI19" s="685"/>
      <c r="BJ19" s="685">
        <f t="shared" ref="BJ19:BO19" si="19">V19*25.4</f>
        <v>1.1226800000000001</v>
      </c>
      <c r="BK19" s="685">
        <f t="shared" si="19"/>
        <v>3.7693599999999998</v>
      </c>
      <c r="BL19" s="685">
        <f t="shared" si="19"/>
        <v>5.6286399999999999</v>
      </c>
      <c r="BM19" s="685">
        <f t="shared" si="19"/>
        <v>6.8834</v>
      </c>
      <c r="BN19" s="685">
        <f t="shared" si="19"/>
        <v>13.462</v>
      </c>
      <c r="BO19" s="685">
        <f t="shared" si="19"/>
        <v>16.405860000000001</v>
      </c>
      <c r="BP19" s="685"/>
      <c r="BQ19" s="685">
        <f t="shared" ref="BQ19:BV19" si="20">AC19*25.4</f>
        <v>-3.7464999999999997</v>
      </c>
      <c r="BR19" s="685">
        <f t="shared" si="20"/>
        <v>-0.85343999999999987</v>
      </c>
      <c r="BS19" s="685">
        <f t="shared" si="20"/>
        <v>2.1742399999999997</v>
      </c>
      <c r="BT19" s="685">
        <f t="shared" si="20"/>
        <v>3.5052000000000003</v>
      </c>
      <c r="BU19" s="685">
        <f t="shared" si="20"/>
        <v>6.5938399999999993</v>
      </c>
      <c r="BV19" s="685">
        <f t="shared" si="20"/>
        <v>12.51712</v>
      </c>
      <c r="BW19" s="685"/>
      <c r="BX19" s="685">
        <f t="shared" ref="BX19:CC19" si="21">AJ19*25.4</f>
        <v>4.6659799999999994</v>
      </c>
      <c r="BY19" s="685">
        <f t="shared" si="21"/>
        <v>6.1544199999999991</v>
      </c>
      <c r="BZ19" s="685">
        <f t="shared" si="21"/>
        <v>8.0467200000000005</v>
      </c>
      <c r="CA19" s="685">
        <f t="shared" si="21"/>
        <v>9.8450399999999991</v>
      </c>
      <c r="CB19" s="685">
        <f t="shared" si="21"/>
        <v>15.400019999999998</v>
      </c>
      <c r="CC19" s="685">
        <f t="shared" si="21"/>
        <v>19.905979999999996</v>
      </c>
    </row>
    <row r="20" spans="1:81" s="654" customFormat="1" ht="13" thickBot="1">
      <c r="A20" s="653" t="s">
        <v>116</v>
      </c>
      <c r="B20" s="659"/>
      <c r="C20" s="660"/>
      <c r="D20" s="660"/>
      <c r="E20" s="660"/>
      <c r="F20" s="660"/>
      <c r="G20" s="659"/>
      <c r="H20" s="660">
        <v>8.9</v>
      </c>
      <c r="I20" s="660">
        <v>10.005000000000001</v>
      </c>
      <c r="J20" s="660">
        <v>8.141</v>
      </c>
      <c r="K20" s="660">
        <v>10.31</v>
      </c>
      <c r="L20" s="660">
        <v>15.202999999999999</v>
      </c>
      <c r="M20" s="661">
        <v>18.638000000000002</v>
      </c>
      <c r="N20" s="695"/>
      <c r="O20" s="660">
        <v>10.016</v>
      </c>
      <c r="P20" s="660">
        <v>11.542</v>
      </c>
      <c r="Q20" s="660">
        <v>15.077999999999999</v>
      </c>
      <c r="R20" s="660">
        <v>8.83</v>
      </c>
      <c r="S20" s="660">
        <v>14.180999999999999</v>
      </c>
      <c r="T20" s="661">
        <v>15.381</v>
      </c>
      <c r="U20" s="659"/>
      <c r="V20" s="660">
        <v>13.824999999999999</v>
      </c>
      <c r="W20" s="660">
        <v>9.6349999999999998</v>
      </c>
      <c r="X20" s="660">
        <v>14.726000000000001</v>
      </c>
      <c r="Y20" s="660">
        <v>10.49</v>
      </c>
      <c r="Z20" s="660">
        <v>14.294</v>
      </c>
      <c r="AA20" s="661">
        <v>16.847000000000001</v>
      </c>
      <c r="AB20" s="659"/>
      <c r="AC20" s="660">
        <v>9.7910000000000004</v>
      </c>
      <c r="AD20" s="660">
        <v>11.435</v>
      </c>
      <c r="AE20" s="660">
        <v>7.867</v>
      </c>
      <c r="AF20" s="660">
        <v>9.8919999999999995</v>
      </c>
      <c r="AG20" s="660">
        <v>8.1820000000000004</v>
      </c>
      <c r="AH20" s="661">
        <v>10.315</v>
      </c>
      <c r="AI20" s="659"/>
      <c r="AJ20" s="660">
        <v>9.3040000000000003</v>
      </c>
      <c r="AK20" s="660">
        <v>9.85</v>
      </c>
      <c r="AL20" s="660">
        <v>12.519</v>
      </c>
      <c r="AM20" s="660">
        <v>13.77</v>
      </c>
      <c r="AN20" s="660">
        <v>13.095000000000001</v>
      </c>
      <c r="AO20" s="661">
        <v>14.48</v>
      </c>
      <c r="AP20" s="685"/>
      <c r="AQ20" s="685"/>
      <c r="AR20" s="685"/>
      <c r="AS20" s="685"/>
      <c r="AT20" s="685"/>
      <c r="AU20" s="685"/>
      <c r="AV20" s="685">
        <f t="shared" ref="AV20:BA20" si="22">H20</f>
        <v>8.9</v>
      </c>
      <c r="AW20" s="685">
        <f t="shared" si="22"/>
        <v>10.005000000000001</v>
      </c>
      <c r="AX20" s="685">
        <f t="shared" si="22"/>
        <v>8.141</v>
      </c>
      <c r="AY20" s="685">
        <f t="shared" si="22"/>
        <v>10.31</v>
      </c>
      <c r="AZ20" s="685">
        <f t="shared" si="22"/>
        <v>15.202999999999999</v>
      </c>
      <c r="BA20" s="685">
        <f t="shared" si="22"/>
        <v>18.638000000000002</v>
      </c>
      <c r="BB20" s="685"/>
      <c r="BC20" s="685">
        <f t="shared" ref="BC20:BH20" si="23">O20</f>
        <v>10.016</v>
      </c>
      <c r="BD20" s="685">
        <f t="shared" si="23"/>
        <v>11.542</v>
      </c>
      <c r="BE20" s="685">
        <f t="shared" si="23"/>
        <v>15.077999999999999</v>
      </c>
      <c r="BF20" s="685">
        <f t="shared" si="23"/>
        <v>8.83</v>
      </c>
      <c r="BG20" s="685">
        <f t="shared" si="23"/>
        <v>14.180999999999999</v>
      </c>
      <c r="BH20" s="685">
        <f t="shared" si="23"/>
        <v>15.381</v>
      </c>
      <c r="BI20" s="685"/>
      <c r="BJ20" s="685">
        <f t="shared" ref="BJ20:BO20" si="24">V20</f>
        <v>13.824999999999999</v>
      </c>
      <c r="BK20" s="685">
        <f t="shared" si="24"/>
        <v>9.6349999999999998</v>
      </c>
      <c r="BL20" s="685">
        <f t="shared" si="24"/>
        <v>14.726000000000001</v>
      </c>
      <c r="BM20" s="685">
        <f t="shared" si="24"/>
        <v>10.49</v>
      </c>
      <c r="BN20" s="685">
        <f t="shared" si="24"/>
        <v>14.294</v>
      </c>
      <c r="BO20" s="685">
        <f t="shared" si="24"/>
        <v>16.847000000000001</v>
      </c>
      <c r="BP20" s="685"/>
      <c r="BQ20" s="685">
        <f t="shared" ref="BQ20:BV20" si="25">AC20</f>
        <v>9.7910000000000004</v>
      </c>
      <c r="BR20" s="685">
        <f t="shared" si="25"/>
        <v>11.435</v>
      </c>
      <c r="BS20" s="685">
        <f t="shared" si="25"/>
        <v>7.867</v>
      </c>
      <c r="BT20" s="685">
        <f t="shared" si="25"/>
        <v>9.8919999999999995</v>
      </c>
      <c r="BU20" s="685">
        <f t="shared" si="25"/>
        <v>8.1820000000000004</v>
      </c>
      <c r="BV20" s="685">
        <f t="shared" si="25"/>
        <v>10.315</v>
      </c>
      <c r="BW20" s="685"/>
      <c r="BX20" s="685">
        <f t="shared" ref="BX20:CC20" si="26">AJ20</f>
        <v>9.3040000000000003</v>
      </c>
      <c r="BY20" s="685">
        <f t="shared" si="26"/>
        <v>9.85</v>
      </c>
      <c r="BZ20" s="685">
        <f t="shared" si="26"/>
        <v>12.519</v>
      </c>
      <c r="CA20" s="685">
        <f t="shared" si="26"/>
        <v>13.77</v>
      </c>
      <c r="CB20" s="685">
        <f t="shared" si="26"/>
        <v>13.095000000000001</v>
      </c>
      <c r="CC20" s="685">
        <f t="shared" si="26"/>
        <v>14.48</v>
      </c>
    </row>
    <row r="21" spans="1:81" s="654" customFormat="1" ht="13" thickBot="1">
      <c r="A21" s="653"/>
      <c r="B21" s="113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</row>
    <row r="22" spans="1:81" s="654" customFormat="1" ht="13" thickBot="1">
      <c r="A22" s="681" t="s">
        <v>119</v>
      </c>
      <c r="B22" s="670">
        <f t="shared" ref="B22:AO22" si="27">AVERAGE(B13,B16,B19)</f>
        <v>4.9799999999999997E-2</v>
      </c>
      <c r="C22" s="670">
        <f t="shared" si="27"/>
        <v>0.157</v>
      </c>
      <c r="D22" s="670">
        <f t="shared" si="27"/>
        <v>0.13100000000000001</v>
      </c>
      <c r="E22" s="670">
        <f t="shared" si="27"/>
        <v>0.26300000000000001</v>
      </c>
      <c r="F22" s="670">
        <f t="shared" si="27"/>
        <v>0.46475</v>
      </c>
      <c r="G22" s="670">
        <f t="shared" si="27"/>
        <v>4.9799999999999997E-2</v>
      </c>
      <c r="H22" s="670">
        <f t="shared" si="27"/>
        <v>0.11110000000000002</v>
      </c>
      <c r="I22" s="670">
        <f t="shared" si="27"/>
        <v>0.19516666666666668</v>
      </c>
      <c r="J22" s="670">
        <f t="shared" si="27"/>
        <v>0.25740000000000002</v>
      </c>
      <c r="K22" s="670">
        <f t="shared" si="27"/>
        <v>0.30640000000000001</v>
      </c>
      <c r="L22" s="670">
        <f t="shared" si="27"/>
        <v>0.46356666666666663</v>
      </c>
      <c r="M22" s="670">
        <f t="shared" si="27"/>
        <v>0.62560000000000004</v>
      </c>
      <c r="N22" s="670">
        <f t="shared" si="27"/>
        <v>5.79E-2</v>
      </c>
      <c r="O22" s="670">
        <f t="shared" si="27"/>
        <v>7.6599999999999988E-2</v>
      </c>
      <c r="P22" s="670">
        <f t="shared" si="27"/>
        <v>0.16223333333333334</v>
      </c>
      <c r="Q22" s="670">
        <f t="shared" si="27"/>
        <v>0.25893333333333329</v>
      </c>
      <c r="R22" s="670">
        <f t="shared" si="27"/>
        <v>0.42276666666666668</v>
      </c>
      <c r="S22" s="670">
        <f t="shared" si="27"/>
        <v>0.47289999999999993</v>
      </c>
      <c r="T22" s="670">
        <f t="shared" si="27"/>
        <v>0.62593333333333334</v>
      </c>
      <c r="U22" s="670">
        <f t="shared" si="27"/>
        <v>-1.685E-2</v>
      </c>
      <c r="V22" s="670">
        <f t="shared" si="27"/>
        <v>6.3600000000000004E-2</v>
      </c>
      <c r="W22" s="670">
        <f t="shared" si="27"/>
        <v>0.14646666666666666</v>
      </c>
      <c r="X22" s="670">
        <f t="shared" si="27"/>
        <v>0.22493333333333332</v>
      </c>
      <c r="Y22" s="670">
        <f t="shared" si="27"/>
        <v>0.27386666666666665</v>
      </c>
      <c r="Z22" s="670">
        <f t="shared" si="27"/>
        <v>0.52606666666666668</v>
      </c>
      <c r="AA22" s="670">
        <f t="shared" si="27"/>
        <v>0.68286666666666662</v>
      </c>
      <c r="AB22" s="670">
        <f t="shared" si="27"/>
        <v>-0.10545</v>
      </c>
      <c r="AC22" s="670">
        <f t="shared" si="27"/>
        <v>-0.12046666666666665</v>
      </c>
      <c r="AD22" s="670">
        <f t="shared" si="27"/>
        <v>-3.9866666666666661E-2</v>
      </c>
      <c r="AE22" s="670">
        <f t="shared" si="27"/>
        <v>8.7833333333333333E-2</v>
      </c>
      <c r="AF22" s="670">
        <f t="shared" si="27"/>
        <v>0.14456666666666668</v>
      </c>
      <c r="AG22" s="670">
        <f t="shared" si="27"/>
        <v>0.25373333333333337</v>
      </c>
      <c r="AH22" s="670">
        <f t="shared" si="27"/>
        <v>0.44070000000000004</v>
      </c>
      <c r="AI22" s="670">
        <f t="shared" si="27"/>
        <v>0.10020000000000001</v>
      </c>
      <c r="AJ22" s="670">
        <f t="shared" si="27"/>
        <v>0.21143333333333333</v>
      </c>
      <c r="AK22" s="670">
        <f t="shared" si="27"/>
        <v>0.245</v>
      </c>
      <c r="AL22" s="670">
        <f t="shared" si="27"/>
        <v>0.31703333333333333</v>
      </c>
      <c r="AM22" s="670">
        <f t="shared" si="27"/>
        <v>0.38376666666666664</v>
      </c>
      <c r="AN22" s="670">
        <f t="shared" si="27"/>
        <v>0.56459999999999999</v>
      </c>
      <c r="AO22" s="670">
        <f t="shared" si="27"/>
        <v>0.75859999999999994</v>
      </c>
      <c r="AP22" s="685">
        <f t="shared" ref="AP22:CC22" si="28">B22*25.4</f>
        <v>1.2649199999999998</v>
      </c>
      <c r="AQ22" s="685">
        <f t="shared" si="28"/>
        <v>3.9878</v>
      </c>
      <c r="AR22" s="685">
        <f t="shared" si="28"/>
        <v>3.3273999999999999</v>
      </c>
      <c r="AS22" s="685">
        <f t="shared" si="28"/>
        <v>6.6802000000000001</v>
      </c>
      <c r="AT22" s="685">
        <f t="shared" si="28"/>
        <v>11.804649999999999</v>
      </c>
      <c r="AU22" s="685">
        <f t="shared" si="28"/>
        <v>1.2649199999999998</v>
      </c>
      <c r="AV22" s="685">
        <f t="shared" si="28"/>
        <v>2.8219400000000001</v>
      </c>
      <c r="AW22" s="685">
        <f t="shared" si="28"/>
        <v>4.9572333333333338</v>
      </c>
      <c r="AX22" s="685">
        <f t="shared" si="28"/>
        <v>6.53796</v>
      </c>
      <c r="AY22" s="685">
        <f t="shared" si="28"/>
        <v>7.7825600000000001</v>
      </c>
      <c r="AZ22" s="685">
        <f t="shared" si="28"/>
        <v>11.774593333333332</v>
      </c>
      <c r="BA22" s="685">
        <f t="shared" si="28"/>
        <v>15.89024</v>
      </c>
      <c r="BB22" s="685">
        <f t="shared" si="28"/>
        <v>1.4706599999999999</v>
      </c>
      <c r="BC22" s="685">
        <f t="shared" si="28"/>
        <v>1.9456399999999996</v>
      </c>
      <c r="BD22" s="685">
        <f t="shared" si="28"/>
        <v>4.1207266666666662</v>
      </c>
      <c r="BE22" s="685">
        <f t="shared" si="28"/>
        <v>6.5769066666666651</v>
      </c>
      <c r="BF22" s="685">
        <f t="shared" si="28"/>
        <v>10.738273333333334</v>
      </c>
      <c r="BG22" s="685">
        <f t="shared" si="28"/>
        <v>12.011659999999997</v>
      </c>
      <c r="BH22" s="685">
        <f t="shared" si="28"/>
        <v>15.898706666666666</v>
      </c>
      <c r="BI22" s="685">
        <f t="shared" si="28"/>
        <v>-0.42798999999999998</v>
      </c>
      <c r="BJ22" s="685">
        <f t="shared" si="28"/>
        <v>1.61544</v>
      </c>
      <c r="BK22" s="685">
        <f t="shared" si="28"/>
        <v>3.720253333333333</v>
      </c>
      <c r="BL22" s="685">
        <f t="shared" si="28"/>
        <v>5.7133066666666661</v>
      </c>
      <c r="BM22" s="685">
        <f t="shared" si="28"/>
        <v>6.9562133333333325</v>
      </c>
      <c r="BN22" s="685">
        <f t="shared" si="28"/>
        <v>13.362093333333332</v>
      </c>
      <c r="BO22" s="685">
        <f t="shared" si="28"/>
        <v>17.344813333333331</v>
      </c>
      <c r="BP22" s="685">
        <f t="shared" si="28"/>
        <v>-2.6784300000000001</v>
      </c>
      <c r="BQ22" s="685">
        <f t="shared" si="28"/>
        <v>-3.0598533333333329</v>
      </c>
      <c r="BR22" s="685">
        <f t="shared" si="28"/>
        <v>-1.0126133333333331</v>
      </c>
      <c r="BS22" s="685">
        <f t="shared" si="28"/>
        <v>2.2309666666666663</v>
      </c>
      <c r="BT22" s="685">
        <f t="shared" si="28"/>
        <v>3.6719933333333334</v>
      </c>
      <c r="BU22" s="685">
        <f t="shared" si="28"/>
        <v>6.4448266666666667</v>
      </c>
      <c r="BV22" s="685">
        <f t="shared" si="28"/>
        <v>11.19378</v>
      </c>
      <c r="BW22" s="685">
        <f t="shared" si="28"/>
        <v>2.54508</v>
      </c>
      <c r="BX22" s="685">
        <f t="shared" si="28"/>
        <v>5.3704066666666668</v>
      </c>
      <c r="BY22" s="685">
        <f t="shared" si="28"/>
        <v>6.2229999999999999</v>
      </c>
      <c r="BZ22" s="685">
        <f t="shared" si="28"/>
        <v>8.0526466666666661</v>
      </c>
      <c r="CA22" s="685">
        <f t="shared" si="28"/>
        <v>9.7476733333333314</v>
      </c>
      <c r="CB22" s="685">
        <f t="shared" si="28"/>
        <v>14.340839999999998</v>
      </c>
      <c r="CC22" s="685">
        <f t="shared" si="28"/>
        <v>19.268439999999998</v>
      </c>
    </row>
    <row r="23" spans="1:81" s="654" customFormat="1" ht="13" thickBot="1">
      <c r="A23" s="653" t="s">
        <v>118</v>
      </c>
      <c r="B23" s="670"/>
      <c r="C23" s="670"/>
      <c r="D23" s="670"/>
      <c r="E23" s="670"/>
      <c r="F23" s="670"/>
      <c r="G23" s="670"/>
      <c r="H23" s="670">
        <f t="shared" ref="H23:M23" si="29">AVERAGE(H14,H17,H20)</f>
        <v>11.183333333333332</v>
      </c>
      <c r="I23" s="670">
        <f t="shared" si="29"/>
        <v>10.255000000000001</v>
      </c>
      <c r="J23" s="670">
        <f t="shared" si="29"/>
        <v>10.382333333333333</v>
      </c>
      <c r="K23" s="670">
        <f t="shared" si="29"/>
        <v>11.664000000000001</v>
      </c>
      <c r="L23" s="670">
        <f t="shared" si="29"/>
        <v>13.708666666666668</v>
      </c>
      <c r="M23" s="670">
        <f t="shared" si="29"/>
        <v>18.654</v>
      </c>
      <c r="N23" s="670"/>
      <c r="O23" s="670">
        <f t="shared" ref="O23:T23" si="30">AVERAGE(O14,O17,O20)</f>
        <v>11.726333333333335</v>
      </c>
      <c r="P23" s="670">
        <f t="shared" si="30"/>
        <v>13.251333333333333</v>
      </c>
      <c r="Q23" s="670">
        <f t="shared" si="30"/>
        <v>12.770333333333332</v>
      </c>
      <c r="R23" s="670">
        <f t="shared" si="30"/>
        <v>9.4863333333333326</v>
      </c>
      <c r="S23" s="670">
        <f t="shared" si="30"/>
        <v>11.942</v>
      </c>
      <c r="T23" s="670">
        <f t="shared" si="30"/>
        <v>16.599333333333334</v>
      </c>
      <c r="U23" s="670"/>
      <c r="V23" s="670">
        <f t="shared" ref="V23:AA23" si="31">AVERAGE(V14,V17,V20)</f>
        <v>12.322333333333333</v>
      </c>
      <c r="W23" s="670">
        <f t="shared" si="31"/>
        <v>10.183</v>
      </c>
      <c r="X23" s="670">
        <f t="shared" si="31"/>
        <v>11.754</v>
      </c>
      <c r="Y23" s="670">
        <f t="shared" si="31"/>
        <v>11.182666666666668</v>
      </c>
      <c r="Z23" s="670">
        <f t="shared" si="31"/>
        <v>13.435333333333332</v>
      </c>
      <c r="AA23" s="670">
        <f t="shared" si="31"/>
        <v>15.007666666666665</v>
      </c>
      <c r="AB23" s="670"/>
      <c r="AC23" s="670">
        <f t="shared" ref="AC23:AH23" si="32">AVERAGE(AC14,AC17,AC20)</f>
        <v>9.3869999999999987</v>
      </c>
      <c r="AD23" s="670">
        <f t="shared" si="32"/>
        <v>11.680666666666667</v>
      </c>
      <c r="AE23" s="670">
        <f t="shared" si="32"/>
        <v>8.8013333333333339</v>
      </c>
      <c r="AF23" s="670">
        <f t="shared" si="32"/>
        <v>10.134333333333334</v>
      </c>
      <c r="AG23" s="670">
        <f t="shared" si="32"/>
        <v>10.418666666666667</v>
      </c>
      <c r="AH23" s="670">
        <f t="shared" si="32"/>
        <v>10.670333333333332</v>
      </c>
      <c r="AI23" s="670"/>
      <c r="AJ23" s="670">
        <f t="shared" ref="AJ23:AO23" si="33">AVERAGE(AJ14,AJ17,AJ20)</f>
        <v>9.6443333333333339</v>
      </c>
      <c r="AK23" s="670">
        <f t="shared" si="33"/>
        <v>10.855333333333334</v>
      </c>
      <c r="AL23" s="670">
        <f t="shared" si="33"/>
        <v>11.603333333333333</v>
      </c>
      <c r="AM23" s="670">
        <f t="shared" si="33"/>
        <v>12.235999999999999</v>
      </c>
      <c r="AN23" s="670">
        <f t="shared" si="33"/>
        <v>15.538333333333332</v>
      </c>
      <c r="AO23" s="670">
        <f t="shared" si="33"/>
        <v>15.024666666666667</v>
      </c>
      <c r="AP23" s="685"/>
      <c r="AQ23" s="685"/>
      <c r="AR23" s="685"/>
      <c r="AS23" s="685"/>
      <c r="AT23" s="685"/>
      <c r="AU23" s="685"/>
      <c r="AV23" s="685">
        <f t="shared" ref="AV23:BA23" si="34">H23</f>
        <v>11.183333333333332</v>
      </c>
      <c r="AW23" s="685">
        <f t="shared" si="34"/>
        <v>10.255000000000001</v>
      </c>
      <c r="AX23" s="685">
        <f t="shared" si="34"/>
        <v>10.382333333333333</v>
      </c>
      <c r="AY23" s="685">
        <f t="shared" si="34"/>
        <v>11.664000000000001</v>
      </c>
      <c r="AZ23" s="685">
        <f t="shared" si="34"/>
        <v>13.708666666666668</v>
      </c>
      <c r="BA23" s="685">
        <f t="shared" si="34"/>
        <v>18.654</v>
      </c>
      <c r="BB23" s="685"/>
      <c r="BC23" s="685">
        <f t="shared" ref="BC23:BH23" si="35">O23</f>
        <v>11.726333333333335</v>
      </c>
      <c r="BD23" s="685">
        <f t="shared" si="35"/>
        <v>13.251333333333333</v>
      </c>
      <c r="BE23" s="685">
        <f t="shared" si="35"/>
        <v>12.770333333333332</v>
      </c>
      <c r="BF23" s="685">
        <f t="shared" si="35"/>
        <v>9.4863333333333326</v>
      </c>
      <c r="BG23" s="685">
        <f t="shared" si="35"/>
        <v>11.942</v>
      </c>
      <c r="BH23" s="685">
        <f t="shared" si="35"/>
        <v>16.599333333333334</v>
      </c>
      <c r="BI23" s="685"/>
      <c r="BJ23" s="685">
        <f t="shared" ref="BJ23:BO23" si="36">V23</f>
        <v>12.322333333333333</v>
      </c>
      <c r="BK23" s="685">
        <f t="shared" si="36"/>
        <v>10.183</v>
      </c>
      <c r="BL23" s="685">
        <f t="shared" si="36"/>
        <v>11.754</v>
      </c>
      <c r="BM23" s="685">
        <f t="shared" si="36"/>
        <v>11.182666666666668</v>
      </c>
      <c r="BN23" s="685">
        <f t="shared" si="36"/>
        <v>13.435333333333332</v>
      </c>
      <c r="BO23" s="685">
        <f t="shared" si="36"/>
        <v>15.007666666666665</v>
      </c>
      <c r="BP23" s="685"/>
      <c r="BQ23" s="685">
        <f t="shared" ref="BQ23:BV23" si="37">AC23</f>
        <v>9.3869999999999987</v>
      </c>
      <c r="BR23" s="685">
        <f t="shared" si="37"/>
        <v>11.680666666666667</v>
      </c>
      <c r="BS23" s="685">
        <f t="shared" si="37"/>
        <v>8.8013333333333339</v>
      </c>
      <c r="BT23" s="685">
        <f t="shared" si="37"/>
        <v>10.134333333333334</v>
      </c>
      <c r="BU23" s="685">
        <f t="shared" si="37"/>
        <v>10.418666666666667</v>
      </c>
      <c r="BV23" s="685">
        <f t="shared" si="37"/>
        <v>10.670333333333332</v>
      </c>
      <c r="BW23" s="685"/>
      <c r="BX23" s="685">
        <f t="shared" ref="BX23:CC23" si="38">AJ23</f>
        <v>9.6443333333333339</v>
      </c>
      <c r="BY23" s="685">
        <f t="shared" si="38"/>
        <v>10.855333333333334</v>
      </c>
      <c r="BZ23" s="685">
        <f t="shared" si="38"/>
        <v>11.603333333333333</v>
      </c>
      <c r="CA23" s="685">
        <f t="shared" si="38"/>
        <v>12.235999999999999</v>
      </c>
      <c r="CB23" s="685">
        <f t="shared" si="38"/>
        <v>15.538333333333332</v>
      </c>
      <c r="CC23" s="685">
        <f t="shared" si="38"/>
        <v>15.024666666666667</v>
      </c>
    </row>
    <row r="24" spans="1:81" s="654" customFormat="1" ht="13" thickBot="1">
      <c r="A24" s="681" t="s">
        <v>120</v>
      </c>
      <c r="B24" s="671"/>
      <c r="C24" s="671"/>
      <c r="D24" s="671"/>
      <c r="E24" s="671"/>
      <c r="F24" s="671"/>
      <c r="G24" s="671"/>
      <c r="H24" s="703">
        <f t="shared" ref="H24:M24" si="39">(H11*SIN(H23*PI( )/180))</f>
        <v>2.1916236403180685E-2</v>
      </c>
      <c r="I24" s="703">
        <f t="shared" si="39"/>
        <v>2.0117324295801025E-2</v>
      </c>
      <c r="J24" s="703">
        <f t="shared" si="39"/>
        <v>2.0364392267026906E-2</v>
      </c>
      <c r="K24" s="703">
        <f t="shared" si="39"/>
        <v>2.2845435042977407E-2</v>
      </c>
      <c r="L24" s="703">
        <f t="shared" si="39"/>
        <v>2.6779316491065845E-2</v>
      </c>
      <c r="M24" s="703">
        <f t="shared" si="39"/>
        <v>3.6143323255243776E-2</v>
      </c>
      <c r="N24" s="703"/>
      <c r="O24" s="703">
        <f t="shared" ref="O24:T24" si="40">(O11*SIN(O23*PI( )/180))</f>
        <v>2.2965818066960145E-2</v>
      </c>
      <c r="P24" s="703">
        <f t="shared" si="40"/>
        <v>2.5902203793941266E-2</v>
      </c>
      <c r="Q24" s="703">
        <f t="shared" si="40"/>
        <v>2.4977921616102731E-2</v>
      </c>
      <c r="R24" s="703">
        <f t="shared" si="40"/>
        <v>1.8623794884331146E-2</v>
      </c>
      <c r="S24" s="703">
        <f t="shared" si="40"/>
        <v>2.3382119836251564E-2</v>
      </c>
      <c r="T24" s="703">
        <f t="shared" si="40"/>
        <v>3.2281525497965445E-2</v>
      </c>
      <c r="U24" s="703"/>
      <c r="V24" s="703">
        <f t="shared" ref="V24:AA24" si="41">(V11*SIN(V23*PI( )/180))</f>
        <v>2.4115467054455435E-2</v>
      </c>
      <c r="W24" s="703">
        <f t="shared" si="41"/>
        <v>1.9977576886955339E-2</v>
      </c>
      <c r="X24" s="703">
        <f t="shared" si="41"/>
        <v>2.3019241403049871E-2</v>
      </c>
      <c r="Y24" s="703">
        <f t="shared" si="41"/>
        <v>2.1914946553202651E-2</v>
      </c>
      <c r="Z24" s="703">
        <f t="shared" si="41"/>
        <v>2.6255296172475445E-2</v>
      </c>
      <c r="AA24" s="703">
        <f t="shared" si="41"/>
        <v>2.9261156989718994E-2</v>
      </c>
      <c r="AB24" s="703"/>
      <c r="AC24" s="703">
        <f t="shared" ref="AC24:AH24" si="42">(AC11*SIN(AC23*PI( )/180))</f>
        <v>1.8430538646579557E-2</v>
      </c>
      <c r="AD24" s="703">
        <f t="shared" si="42"/>
        <v>2.287762567153101E-2</v>
      </c>
      <c r="AE24" s="703">
        <f t="shared" si="42"/>
        <v>1.7289998169827171E-2</v>
      </c>
      <c r="AF24" s="703">
        <f t="shared" si="42"/>
        <v>1.9883100108300529E-2</v>
      </c>
      <c r="AG24" s="703">
        <f t="shared" si="42"/>
        <v>2.0434872328573134E-2</v>
      </c>
      <c r="AH24" s="703">
        <f t="shared" si="42"/>
        <v>2.0922832786773329E-2</v>
      </c>
      <c r="AI24" s="703"/>
      <c r="AJ24" s="703">
        <f t="shared" ref="AJ24:AO24" si="43">(AJ11*SIN(AJ23*PI( )/180))</f>
        <v>1.8931073467797439E-2</v>
      </c>
      <c r="AK24" s="703">
        <f t="shared" si="43"/>
        <v>2.1281275292056378E-2</v>
      </c>
      <c r="AL24" s="703">
        <f t="shared" si="43"/>
        <v>2.2728244850743002E-2</v>
      </c>
      <c r="AM24" s="703">
        <f t="shared" si="43"/>
        <v>2.3949093803830319E-2</v>
      </c>
      <c r="AN24" s="703">
        <f t="shared" si="43"/>
        <v>3.0270781973409898E-2</v>
      </c>
      <c r="AO24" s="703">
        <f t="shared" si="43"/>
        <v>2.9293539883522044E-2</v>
      </c>
      <c r="AP24" s="685"/>
      <c r="AQ24" s="685"/>
      <c r="AR24" s="685"/>
      <c r="AS24" s="685"/>
      <c r="AT24" s="685"/>
      <c r="AU24" s="685"/>
      <c r="AV24" s="685">
        <f t="shared" ref="AV24:BA25" si="44">H24*25.4</f>
        <v>0.55667240464078938</v>
      </c>
      <c r="AW24" s="685">
        <f t="shared" si="44"/>
        <v>0.51098003711334605</v>
      </c>
      <c r="AX24" s="685">
        <f t="shared" si="44"/>
        <v>0.51725556358248337</v>
      </c>
      <c r="AY24" s="685">
        <f t="shared" si="44"/>
        <v>0.58027405009162614</v>
      </c>
      <c r="AZ24" s="685">
        <f t="shared" si="44"/>
        <v>0.68019463887307241</v>
      </c>
      <c r="BA24" s="685">
        <f t="shared" si="44"/>
        <v>0.91804041068319187</v>
      </c>
      <c r="BB24" s="685"/>
      <c r="BC24" s="685">
        <f t="shared" ref="BC24:BH25" si="45">O24*25.4</f>
        <v>0.58333177890078769</v>
      </c>
      <c r="BD24" s="685">
        <f t="shared" si="45"/>
        <v>0.6579159763661081</v>
      </c>
      <c r="BE24" s="685">
        <f t="shared" si="45"/>
        <v>0.6344392090490093</v>
      </c>
      <c r="BF24" s="685">
        <f t="shared" si="45"/>
        <v>0.47304439006201104</v>
      </c>
      <c r="BG24" s="685">
        <f t="shared" si="45"/>
        <v>0.5939058438407897</v>
      </c>
      <c r="BH24" s="685">
        <f t="shared" si="45"/>
        <v>0.81995074764832221</v>
      </c>
      <c r="BI24" s="685"/>
      <c r="BJ24" s="685">
        <f t="shared" ref="BJ24:BO25" si="46">V24*25.4</f>
        <v>0.61253286318316802</v>
      </c>
      <c r="BK24" s="685">
        <f t="shared" si="46"/>
        <v>0.50743045292866562</v>
      </c>
      <c r="BL24" s="685">
        <f t="shared" si="46"/>
        <v>0.58468873163746671</v>
      </c>
      <c r="BM24" s="685">
        <f t="shared" si="46"/>
        <v>0.55663964245134734</v>
      </c>
      <c r="BN24" s="685">
        <f t="shared" si="46"/>
        <v>0.66688452278087629</v>
      </c>
      <c r="BO24" s="685">
        <f t="shared" si="46"/>
        <v>0.74323338753886237</v>
      </c>
      <c r="BP24" s="685"/>
      <c r="BQ24" s="685">
        <f t="shared" ref="BQ24:BV25" si="47">AC24*25.4</f>
        <v>0.46813568162312075</v>
      </c>
      <c r="BR24" s="685">
        <f t="shared" si="47"/>
        <v>0.5810916920568876</v>
      </c>
      <c r="BS24" s="685">
        <f t="shared" si="47"/>
        <v>0.4391659535136101</v>
      </c>
      <c r="BT24" s="685">
        <f t="shared" si="47"/>
        <v>0.50503074275083337</v>
      </c>
      <c r="BU24" s="685">
        <f t="shared" si="47"/>
        <v>0.51904575714575751</v>
      </c>
      <c r="BV24" s="685">
        <f t="shared" si="47"/>
        <v>0.53143995278404255</v>
      </c>
      <c r="BW24" s="685"/>
      <c r="BX24" s="685">
        <f t="shared" ref="BX24:CC25" si="48">AJ24*25.4</f>
        <v>0.48084926608205492</v>
      </c>
      <c r="BY24" s="685">
        <f t="shared" si="48"/>
        <v>0.54054439241823193</v>
      </c>
      <c r="BZ24" s="685">
        <f t="shared" si="48"/>
        <v>0.57729741920887223</v>
      </c>
      <c r="CA24" s="685">
        <f t="shared" si="48"/>
        <v>0.6083069826172901</v>
      </c>
      <c r="CB24" s="685">
        <f t="shared" si="48"/>
        <v>0.7688778621246114</v>
      </c>
      <c r="CC24" s="685">
        <f t="shared" si="48"/>
        <v>0.7440559130414599</v>
      </c>
    </row>
    <row r="25" spans="1:81" s="655" customFormat="1" ht="13" thickBot="1">
      <c r="A25" s="681" t="s">
        <v>122</v>
      </c>
      <c r="B25" s="671"/>
      <c r="C25" s="671"/>
      <c r="D25" s="671"/>
      <c r="E25" s="671"/>
      <c r="F25" s="671"/>
      <c r="G25" s="671"/>
      <c r="H25" s="703">
        <f t="shared" ref="H25:M25" si="49">(H11*SIN(H23*PI( )/180))+H22</f>
        <v>0.13301623640318069</v>
      </c>
      <c r="I25" s="703">
        <f t="shared" si="49"/>
        <v>0.2152839909624677</v>
      </c>
      <c r="J25" s="703">
        <f t="shared" si="49"/>
        <v>0.27776439226702693</v>
      </c>
      <c r="K25" s="703">
        <f t="shared" si="49"/>
        <v>0.32924543504297743</v>
      </c>
      <c r="L25" s="703">
        <f t="shared" si="49"/>
        <v>0.49034598315773248</v>
      </c>
      <c r="M25" s="703">
        <f t="shared" si="49"/>
        <v>0.66174332325524388</v>
      </c>
      <c r="N25" s="703"/>
      <c r="O25" s="703">
        <f t="shared" ref="O25:T25" si="50">(O11*SIN(O23*PI( )/180))+O22</f>
        <v>9.9565818066960132E-2</v>
      </c>
      <c r="P25" s="703">
        <f t="shared" si="50"/>
        <v>0.1881355371272746</v>
      </c>
      <c r="Q25" s="703">
        <f t="shared" si="50"/>
        <v>0.28391125494943603</v>
      </c>
      <c r="R25" s="703">
        <f t="shared" si="50"/>
        <v>0.44139046155099781</v>
      </c>
      <c r="S25" s="703">
        <f t="shared" si="50"/>
        <v>0.49628211983625148</v>
      </c>
      <c r="T25" s="703">
        <f t="shared" si="50"/>
        <v>0.65821485883129882</v>
      </c>
      <c r="U25" s="703"/>
      <c r="V25" s="703">
        <f t="shared" ref="V25:AA25" si="51">(V11*SIN(V23*PI( )/180))+V22</f>
        <v>8.7715467054455432E-2</v>
      </c>
      <c r="W25" s="703">
        <f t="shared" si="51"/>
        <v>0.166444243553622</v>
      </c>
      <c r="X25" s="703">
        <f t="shared" si="51"/>
        <v>0.24795257473638319</v>
      </c>
      <c r="Y25" s="703">
        <f t="shared" si="51"/>
        <v>0.29578161321986929</v>
      </c>
      <c r="Z25" s="703">
        <f t="shared" si="51"/>
        <v>0.55232196283914214</v>
      </c>
      <c r="AA25" s="703">
        <f t="shared" si="51"/>
        <v>0.71212782365638561</v>
      </c>
      <c r="AB25" s="703"/>
      <c r="AC25" s="703">
        <f t="shared" ref="AC25:AH25" si="52">(AC11*SIN(AC23*PI( )/180))+AC22</f>
        <v>-0.1020361280200871</v>
      </c>
      <c r="AD25" s="703">
        <f t="shared" si="52"/>
        <v>-1.6989040995135651E-2</v>
      </c>
      <c r="AE25" s="703">
        <f t="shared" si="52"/>
        <v>0.1051233315031605</v>
      </c>
      <c r="AF25" s="703">
        <f t="shared" si="52"/>
        <v>0.1644497667749672</v>
      </c>
      <c r="AG25" s="703">
        <f t="shared" si="52"/>
        <v>0.27416820566190647</v>
      </c>
      <c r="AH25" s="703">
        <f t="shared" si="52"/>
        <v>0.46162283278677335</v>
      </c>
      <c r="AI25" s="703"/>
      <c r="AJ25" s="703">
        <f t="shared" ref="AJ25:AO25" si="53">(AJ11*SIN(AJ23*PI( )/180))+AJ22</f>
        <v>0.23036440680113077</v>
      </c>
      <c r="AK25" s="703">
        <f t="shared" si="53"/>
        <v>0.26628127529205636</v>
      </c>
      <c r="AL25" s="703">
        <f t="shared" si="53"/>
        <v>0.33976157818407632</v>
      </c>
      <c r="AM25" s="703">
        <f t="shared" si="53"/>
        <v>0.40771576047049696</v>
      </c>
      <c r="AN25" s="703">
        <f t="shared" si="53"/>
        <v>0.59487078197340992</v>
      </c>
      <c r="AO25" s="703">
        <f t="shared" si="53"/>
        <v>0.78789353988352195</v>
      </c>
      <c r="AP25" s="686"/>
      <c r="AQ25" s="686"/>
      <c r="AR25" s="686"/>
      <c r="AS25" s="686"/>
      <c r="AT25" s="686"/>
      <c r="AU25" s="686"/>
      <c r="AV25" s="686">
        <f t="shared" si="44"/>
        <v>3.3786124046407893</v>
      </c>
      <c r="AW25" s="686">
        <f t="shared" si="44"/>
        <v>5.4682133704466791</v>
      </c>
      <c r="AX25" s="686">
        <f t="shared" si="44"/>
        <v>7.0552155635824834</v>
      </c>
      <c r="AY25" s="686">
        <f t="shared" si="44"/>
        <v>8.3628340500916263</v>
      </c>
      <c r="AZ25" s="686">
        <f t="shared" si="44"/>
        <v>12.454787972206404</v>
      </c>
      <c r="BA25" s="686">
        <f t="shared" si="44"/>
        <v>16.808280410683192</v>
      </c>
      <c r="BB25" s="686"/>
      <c r="BC25" s="686">
        <f t="shared" si="45"/>
        <v>2.5289717789007873</v>
      </c>
      <c r="BD25" s="686">
        <f t="shared" si="45"/>
        <v>4.7786426430327742</v>
      </c>
      <c r="BE25" s="686">
        <f t="shared" si="45"/>
        <v>7.2113458757156748</v>
      </c>
      <c r="BF25" s="686">
        <f t="shared" si="45"/>
        <v>11.211317723395345</v>
      </c>
      <c r="BG25" s="686">
        <f t="shared" si="45"/>
        <v>12.605565843840786</v>
      </c>
      <c r="BH25" s="686">
        <f t="shared" si="45"/>
        <v>16.71865741431499</v>
      </c>
      <c r="BI25" s="686"/>
      <c r="BJ25" s="686">
        <f t="shared" si="46"/>
        <v>2.2279728631831679</v>
      </c>
      <c r="BK25" s="686">
        <f t="shared" si="46"/>
        <v>4.2276837862619985</v>
      </c>
      <c r="BL25" s="686">
        <f t="shared" si="46"/>
        <v>6.2979953983041321</v>
      </c>
      <c r="BM25" s="686">
        <f t="shared" si="46"/>
        <v>7.5128529757846794</v>
      </c>
      <c r="BN25" s="686">
        <f t="shared" si="46"/>
        <v>14.02897785611421</v>
      </c>
      <c r="BO25" s="686">
        <f t="shared" si="46"/>
        <v>18.088046720872192</v>
      </c>
      <c r="BP25" s="686"/>
      <c r="BQ25" s="686">
        <f t="shared" si="47"/>
        <v>-2.5917176517102121</v>
      </c>
      <c r="BR25" s="686">
        <f t="shared" si="47"/>
        <v>-0.43152164127644554</v>
      </c>
      <c r="BS25" s="686">
        <f t="shared" si="47"/>
        <v>2.6701326201802766</v>
      </c>
      <c r="BT25" s="686">
        <f t="shared" si="47"/>
        <v>4.1770240760841668</v>
      </c>
      <c r="BU25" s="686">
        <f t="shared" si="47"/>
        <v>6.9638724238124237</v>
      </c>
      <c r="BV25" s="686">
        <f t="shared" si="47"/>
        <v>11.725219952784043</v>
      </c>
      <c r="BW25" s="686"/>
      <c r="BX25" s="686">
        <f t="shared" si="48"/>
        <v>5.851255932748721</v>
      </c>
      <c r="BY25" s="686">
        <f t="shared" si="48"/>
        <v>6.7635443924182308</v>
      </c>
      <c r="BZ25" s="686">
        <f t="shared" si="48"/>
        <v>8.6299440858755379</v>
      </c>
      <c r="CA25" s="686">
        <f t="shared" si="48"/>
        <v>10.355980315950623</v>
      </c>
      <c r="CB25" s="686">
        <f t="shared" si="48"/>
        <v>15.109717862124612</v>
      </c>
      <c r="CC25" s="686">
        <f t="shared" si="48"/>
        <v>20.012495913041455</v>
      </c>
    </row>
    <row r="26" spans="1:81" s="655" customFormat="1" ht="13" thickBot="1">
      <c r="A26" s="681" t="s">
        <v>186</v>
      </c>
      <c r="B26" s="699"/>
      <c r="C26" s="699"/>
      <c r="D26" s="699"/>
      <c r="E26" s="699"/>
      <c r="F26" s="699"/>
      <c r="G26" s="699"/>
      <c r="H26" s="699"/>
      <c r="I26" s="699"/>
      <c r="J26" s="699"/>
      <c r="K26" s="699"/>
      <c r="L26" s="699"/>
      <c r="M26" s="701">
        <f>AVERAGE(H23,I23,J23,K23,L23,M23)</f>
        <v>12.641222222222224</v>
      </c>
      <c r="N26" s="699"/>
      <c r="O26" s="699"/>
      <c r="P26" s="699"/>
      <c r="Q26" s="699"/>
      <c r="R26" s="699"/>
      <c r="S26" s="699"/>
      <c r="T26" s="701">
        <f>AVERAGE(O23,P23,Q23,R23,S23,T23)</f>
        <v>12.629277777777778</v>
      </c>
      <c r="U26" s="699"/>
      <c r="V26" s="699"/>
      <c r="W26" s="699"/>
      <c r="X26" s="699"/>
      <c r="Y26" s="699"/>
      <c r="Z26" s="699"/>
      <c r="AA26" s="701">
        <f>AVERAGE(V23,W23,X23,Y23,Z23,AA23)</f>
        <v>12.314166666666665</v>
      </c>
      <c r="AB26" s="699"/>
      <c r="AC26" s="699"/>
      <c r="AD26" s="699"/>
      <c r="AE26" s="699"/>
      <c r="AF26" s="699"/>
      <c r="AG26" s="699"/>
      <c r="AH26" s="701">
        <f>AVERAGE(AC23,AD23,AE23,AF23,AG23,AH23)</f>
        <v>10.182055555555555</v>
      </c>
      <c r="AI26" s="699"/>
      <c r="AJ26" s="699"/>
      <c r="AK26" s="699"/>
      <c r="AL26" s="699"/>
      <c r="AM26" s="699"/>
      <c r="AN26" s="699"/>
      <c r="AO26" s="701">
        <f>AVERAGE(AJ23,AK23,AL23,AM23,AN23,AO23)</f>
        <v>12.483666666666666</v>
      </c>
      <c r="AP26" s="700"/>
      <c r="AQ26" s="700"/>
      <c r="AR26" s="700"/>
      <c r="AS26" s="700"/>
      <c r="AT26" s="700"/>
      <c r="AU26" s="700"/>
      <c r="AV26" s="700"/>
      <c r="AW26" s="700"/>
      <c r="AX26" s="700"/>
      <c r="AY26" s="700"/>
      <c r="AZ26" s="700"/>
      <c r="BA26" s="700"/>
      <c r="BB26" s="700"/>
      <c r="BC26" s="700"/>
      <c r="BD26" s="700"/>
      <c r="BE26" s="700"/>
      <c r="BF26" s="700"/>
      <c r="BG26" s="700"/>
      <c r="BH26" s="700"/>
      <c r="BI26" s="700"/>
      <c r="BJ26" s="700"/>
      <c r="BK26" s="700"/>
      <c r="BL26" s="700"/>
      <c r="BM26" s="700"/>
      <c r="BN26" s="700"/>
      <c r="BO26" s="700"/>
      <c r="BP26" s="700"/>
      <c r="BQ26" s="700"/>
      <c r="BR26" s="700"/>
      <c r="BS26" s="700"/>
      <c r="BT26" s="700"/>
      <c r="BU26" s="700"/>
      <c r="BV26" s="700"/>
      <c r="BW26" s="700"/>
      <c r="BX26" s="700"/>
      <c r="BY26" s="700"/>
      <c r="BZ26" s="700"/>
      <c r="CA26" s="700"/>
      <c r="CB26" s="700"/>
      <c r="CC26" s="700"/>
    </row>
    <row r="27" spans="1:81">
      <c r="A27" s="33"/>
      <c r="B27" s="33"/>
      <c r="AP27" s="679"/>
      <c r="AQ27" s="679"/>
      <c r="AR27" s="679"/>
      <c r="AS27" s="679"/>
      <c r="AT27" s="679"/>
      <c r="AU27" s="679"/>
      <c r="AV27" s="679"/>
      <c r="AW27" s="679"/>
      <c r="AX27" s="679"/>
      <c r="AY27" s="679"/>
      <c r="AZ27" s="679"/>
      <c r="BA27" s="679"/>
      <c r="BB27" s="679"/>
      <c r="BC27" s="679"/>
      <c r="BD27" s="679"/>
      <c r="BE27" s="679"/>
      <c r="BF27" s="679"/>
      <c r="BG27" s="679"/>
      <c r="BH27" s="679"/>
      <c r="BI27" s="679"/>
      <c r="BJ27" s="679"/>
      <c r="BK27" s="679"/>
      <c r="BL27" s="679"/>
      <c r="BM27" s="679"/>
      <c r="BN27" s="679"/>
      <c r="BO27" s="679"/>
      <c r="BP27" s="679"/>
      <c r="BQ27" s="679"/>
      <c r="BR27" s="679"/>
      <c r="BS27" s="679"/>
      <c r="BT27" s="679"/>
      <c r="BU27" s="679"/>
      <c r="BV27" s="679"/>
      <c r="BW27" s="679"/>
      <c r="BX27" s="679"/>
      <c r="BY27" s="679"/>
      <c r="BZ27" s="679"/>
      <c r="CA27" s="679"/>
      <c r="CB27" s="679"/>
      <c r="CC27" s="679"/>
    </row>
    <row r="28" spans="1:81">
      <c r="A28" s="665" t="s">
        <v>5</v>
      </c>
      <c r="B28" s="33"/>
      <c r="AP28" s="679"/>
      <c r="AQ28" s="679"/>
      <c r="AR28" s="679"/>
      <c r="AS28" s="679"/>
      <c r="AT28" s="679"/>
      <c r="AU28" s="679"/>
      <c r="AV28" s="679"/>
      <c r="AW28" s="679"/>
      <c r="AX28" s="679"/>
      <c r="AY28" s="679"/>
      <c r="AZ28" s="679"/>
      <c r="BA28" s="679"/>
      <c r="BB28" s="679"/>
      <c r="BC28" s="679"/>
      <c r="BD28" s="679"/>
      <c r="BE28" s="679"/>
      <c r="BF28" s="679"/>
      <c r="BG28" s="679"/>
      <c r="BH28" s="679"/>
      <c r="BI28" s="679"/>
      <c r="BJ28" s="679"/>
      <c r="BK28" s="679"/>
      <c r="BL28" s="679"/>
      <c r="BM28" s="679"/>
      <c r="BN28" s="679"/>
      <c r="BO28" s="679"/>
      <c r="BP28" s="679"/>
      <c r="BQ28" s="679"/>
      <c r="BR28" s="679"/>
      <c r="BS28" s="679"/>
      <c r="BT28" s="679"/>
      <c r="BU28" s="679"/>
      <c r="BV28" s="679"/>
      <c r="BW28" s="679"/>
      <c r="BX28" s="679"/>
      <c r="BY28" s="679"/>
      <c r="BZ28" s="679"/>
      <c r="CA28" s="679"/>
      <c r="CB28" s="679"/>
      <c r="CC28" s="679"/>
    </row>
    <row r="29" spans="1:81" s="675" customFormat="1">
      <c r="A29" s="697" t="s">
        <v>185</v>
      </c>
      <c r="B29" s="33"/>
      <c r="AP29" s="679"/>
      <c r="AQ29" s="679"/>
      <c r="AR29" s="679"/>
      <c r="AS29" s="679"/>
      <c r="AT29" s="679"/>
      <c r="AU29" s="679"/>
      <c r="AV29" s="679"/>
      <c r="AW29" s="679"/>
      <c r="AX29" s="679"/>
      <c r="AY29" s="679"/>
      <c r="AZ29" s="679"/>
      <c r="BA29" s="679"/>
      <c r="BB29" s="679"/>
      <c r="BC29" s="679"/>
      <c r="BD29" s="679"/>
      <c r="BE29" s="679"/>
      <c r="BF29" s="679"/>
      <c r="BG29" s="679"/>
      <c r="BH29" s="679"/>
      <c r="BI29" s="679"/>
      <c r="BJ29" s="679"/>
      <c r="BK29" s="679"/>
      <c r="BL29" s="679"/>
      <c r="BM29" s="679"/>
      <c r="BN29" s="679"/>
      <c r="BO29" s="679"/>
      <c r="BP29" s="679"/>
      <c r="BQ29" s="679"/>
      <c r="BR29" s="679"/>
      <c r="BS29" s="679"/>
      <c r="BT29" s="679"/>
      <c r="BU29" s="679"/>
      <c r="BV29" s="679"/>
      <c r="BW29" s="679"/>
      <c r="BX29" s="679"/>
      <c r="BY29" s="679"/>
      <c r="BZ29" s="679"/>
      <c r="CA29" s="679"/>
      <c r="CB29" s="679"/>
      <c r="CC29" s="679"/>
    </row>
    <row r="30" spans="1:81" s="675" customFormat="1">
      <c r="A30" s="688" t="s">
        <v>177</v>
      </c>
      <c r="B30" s="33"/>
      <c r="AP30" s="679"/>
      <c r="AQ30" s="679"/>
      <c r="AR30" s="679"/>
      <c r="AS30" s="679"/>
      <c r="AT30" s="679"/>
      <c r="AU30" s="679"/>
      <c r="AV30" s="679"/>
      <c r="AW30" s="679"/>
      <c r="AX30" s="679"/>
      <c r="AY30" s="679"/>
      <c r="AZ30" s="679"/>
      <c r="BA30" s="679"/>
      <c r="BB30" s="679"/>
      <c r="BC30" s="679"/>
      <c r="BD30" s="679"/>
      <c r="BE30" s="679"/>
      <c r="BF30" s="679"/>
      <c r="BG30" s="679"/>
      <c r="BH30" s="679"/>
      <c r="BI30" s="679"/>
      <c r="BJ30" s="679"/>
      <c r="BK30" s="679"/>
      <c r="BL30" s="679"/>
      <c r="BM30" s="679"/>
      <c r="BN30" s="679"/>
      <c r="BO30" s="679"/>
      <c r="BP30" s="679"/>
      <c r="BQ30" s="679"/>
      <c r="BR30" s="679"/>
      <c r="BS30" s="679"/>
      <c r="BT30" s="679"/>
      <c r="BU30" s="679"/>
      <c r="BV30" s="679"/>
      <c r="BW30" s="679"/>
      <c r="BX30" s="679"/>
      <c r="BY30" s="679"/>
      <c r="BZ30" s="679"/>
      <c r="CA30" s="679"/>
      <c r="CB30" s="679"/>
      <c r="CC30" s="679"/>
    </row>
    <row r="31" spans="1:81" s="675" customFormat="1">
      <c r="A31" s="688" t="s">
        <v>180</v>
      </c>
      <c r="B31" s="33"/>
      <c r="AP31" s="679"/>
      <c r="AQ31" s="679"/>
      <c r="AR31" s="679"/>
      <c r="AS31" s="679"/>
      <c r="AT31" s="679"/>
      <c r="AU31" s="679"/>
      <c r="AV31" s="679"/>
      <c r="AW31" s="679"/>
      <c r="AX31" s="679"/>
      <c r="AY31" s="679"/>
      <c r="AZ31" s="679"/>
      <c r="BA31" s="679"/>
      <c r="BB31" s="679"/>
      <c r="BC31" s="679"/>
      <c r="BD31" s="679"/>
      <c r="BE31" s="679"/>
      <c r="BF31" s="679"/>
      <c r="BG31" s="679"/>
      <c r="BH31" s="679"/>
      <c r="BI31" s="679"/>
      <c r="BJ31" s="679"/>
      <c r="BK31" s="679"/>
      <c r="BL31" s="679"/>
      <c r="BM31" s="679"/>
      <c r="BN31" s="679"/>
      <c r="BO31" s="679"/>
      <c r="BP31" s="679"/>
      <c r="BQ31" s="679"/>
      <c r="BR31" s="679"/>
      <c r="BS31" s="679"/>
      <c r="BT31" s="679"/>
      <c r="BU31" s="679"/>
      <c r="BV31" s="679"/>
      <c r="BW31" s="679"/>
      <c r="BX31" s="679"/>
      <c r="BY31" s="679"/>
      <c r="BZ31" s="679"/>
      <c r="CA31" s="679"/>
      <c r="CB31" s="679"/>
      <c r="CC31" s="679"/>
    </row>
    <row r="32" spans="1:81" s="675" customFormat="1">
      <c r="A32" s="688" t="s">
        <v>181</v>
      </c>
      <c r="B32" s="33"/>
      <c r="AP32" s="679"/>
      <c r="AQ32" s="679"/>
      <c r="AR32" s="679"/>
      <c r="AS32" s="679"/>
      <c r="AT32" s="679"/>
      <c r="AU32" s="679"/>
      <c r="AV32" s="679"/>
      <c r="AW32" s="679"/>
      <c r="AX32" s="679"/>
      <c r="AY32" s="679"/>
      <c r="AZ32" s="679"/>
      <c r="BA32" s="679"/>
      <c r="BB32" s="679"/>
      <c r="BC32" s="679"/>
      <c r="BD32" s="679"/>
      <c r="BE32" s="679"/>
      <c r="BF32" s="679"/>
      <c r="BG32" s="679"/>
      <c r="BH32" s="679"/>
      <c r="BI32" s="679"/>
      <c r="BJ32" s="679"/>
      <c r="BK32" s="679"/>
      <c r="BL32" s="679"/>
      <c r="BM32" s="679"/>
      <c r="BN32" s="679"/>
      <c r="BO32" s="679"/>
      <c r="BP32" s="679"/>
      <c r="BQ32" s="679"/>
      <c r="BR32" s="679"/>
      <c r="BS32" s="679"/>
      <c r="BT32" s="679"/>
      <c r="BU32" s="679"/>
      <c r="BV32" s="679"/>
      <c r="BW32" s="679"/>
      <c r="BX32" s="679"/>
      <c r="BY32" s="679"/>
      <c r="BZ32" s="679"/>
      <c r="CA32" s="679"/>
      <c r="CB32" s="679"/>
      <c r="CC32" s="679"/>
    </row>
    <row r="33" spans="1:81" s="675" customFormat="1">
      <c r="A33" s="688" t="s">
        <v>182</v>
      </c>
      <c r="B33" s="33"/>
      <c r="AP33" s="679"/>
      <c r="AQ33" s="679"/>
      <c r="AR33" s="679"/>
      <c r="AS33" s="679"/>
      <c r="AT33" s="679"/>
      <c r="AU33" s="679"/>
      <c r="AV33" s="679"/>
      <c r="AW33" s="679"/>
      <c r="AX33" s="679"/>
      <c r="AY33" s="679"/>
      <c r="AZ33" s="679"/>
      <c r="BA33" s="679"/>
      <c r="BB33" s="679"/>
      <c r="BC33" s="679"/>
      <c r="BD33" s="679"/>
      <c r="BE33" s="679"/>
      <c r="BF33" s="679"/>
      <c r="BG33" s="679"/>
      <c r="BH33" s="679"/>
      <c r="BI33" s="679"/>
      <c r="BJ33" s="679"/>
      <c r="BK33" s="679"/>
      <c r="BL33" s="679"/>
      <c r="BM33" s="679"/>
      <c r="BN33" s="679"/>
      <c r="BO33" s="679"/>
      <c r="BP33" s="679"/>
      <c r="BQ33" s="679"/>
      <c r="BR33" s="679"/>
      <c r="BS33" s="679"/>
      <c r="BT33" s="679"/>
      <c r="BU33" s="679"/>
      <c r="BV33" s="679"/>
      <c r="BW33" s="679"/>
      <c r="BX33" s="679"/>
      <c r="BY33" s="679"/>
      <c r="BZ33" s="679"/>
      <c r="CA33" s="679"/>
      <c r="CB33" s="679"/>
      <c r="CC33" s="679"/>
    </row>
    <row r="34" spans="1:81" s="780" customFormat="1">
      <c r="A34" s="463" t="s">
        <v>778</v>
      </c>
      <c r="B34" s="781"/>
      <c r="AP34" s="782"/>
      <c r="AQ34" s="782"/>
      <c r="AR34" s="782"/>
      <c r="AS34" s="782"/>
      <c r="AT34" s="782"/>
      <c r="AU34" s="782"/>
      <c r="AV34" s="782"/>
      <c r="AW34" s="782"/>
      <c r="AX34" s="782"/>
      <c r="AY34" s="782"/>
      <c r="AZ34" s="782"/>
      <c r="BA34" s="782"/>
      <c r="BB34" s="782"/>
      <c r="BC34" s="782"/>
      <c r="BD34" s="782"/>
      <c r="BE34" s="782"/>
      <c r="BF34" s="782"/>
      <c r="BG34" s="782"/>
      <c r="BH34" s="782"/>
      <c r="BI34" s="782"/>
      <c r="BJ34" s="782"/>
      <c r="BK34" s="782"/>
      <c r="BL34" s="782"/>
      <c r="BM34" s="782"/>
      <c r="BN34" s="782"/>
      <c r="BO34" s="782"/>
      <c r="BP34" s="782"/>
      <c r="BQ34" s="782"/>
      <c r="BR34" s="782"/>
      <c r="BS34" s="782"/>
      <c r="BT34" s="782"/>
      <c r="BU34" s="782"/>
      <c r="BV34" s="782"/>
      <c r="BW34" s="782"/>
      <c r="BX34" s="782"/>
      <c r="BY34" s="782"/>
      <c r="BZ34" s="782"/>
      <c r="CA34" s="782"/>
      <c r="CB34" s="782"/>
      <c r="CC34" s="782"/>
    </row>
    <row r="35" spans="1:81" s="675" customFormat="1">
      <c r="A35" s="783" t="s">
        <v>775</v>
      </c>
      <c r="B35" s="33"/>
      <c r="AP35" s="679"/>
      <c r="AQ35" s="679"/>
      <c r="AR35" s="679"/>
      <c r="AS35" s="679"/>
      <c r="AT35" s="679"/>
      <c r="AU35" s="679"/>
      <c r="AV35" s="679"/>
      <c r="AW35" s="679"/>
      <c r="AX35" s="679"/>
      <c r="AY35" s="679"/>
      <c r="AZ35" s="679"/>
      <c r="BA35" s="679"/>
      <c r="BB35" s="679"/>
      <c r="BC35" s="679"/>
      <c r="BD35" s="679"/>
      <c r="BE35" s="679"/>
      <c r="BF35" s="679"/>
      <c r="BG35" s="679"/>
      <c r="BH35" s="679"/>
      <c r="BI35" s="679"/>
      <c r="BJ35" s="679"/>
      <c r="BK35" s="679"/>
      <c r="BL35" s="679"/>
      <c r="BM35" s="679"/>
      <c r="BN35" s="679"/>
      <c r="BO35" s="679"/>
      <c r="BP35" s="679"/>
      <c r="BQ35" s="679"/>
      <c r="BR35" s="679"/>
      <c r="BS35" s="679"/>
      <c r="BT35" s="679"/>
      <c r="BU35" s="679"/>
      <c r="BV35" s="679"/>
      <c r="BW35" s="679"/>
      <c r="BX35" s="679"/>
      <c r="BY35" s="679"/>
      <c r="BZ35" s="679"/>
      <c r="CA35" s="679"/>
      <c r="CB35" s="679"/>
      <c r="CC35" s="679"/>
    </row>
    <row r="36" spans="1:81" s="675" customFormat="1">
      <c r="A36" s="629" t="s">
        <v>8</v>
      </c>
      <c r="B36" s="33"/>
      <c r="AP36" s="679"/>
      <c r="AQ36" s="679"/>
      <c r="AR36" s="679"/>
      <c r="AS36" s="679"/>
      <c r="AT36" s="679"/>
      <c r="AU36" s="679"/>
      <c r="AV36" s="679"/>
      <c r="AW36" s="679"/>
      <c r="AX36" s="679"/>
      <c r="AY36" s="679"/>
      <c r="AZ36" s="679"/>
      <c r="BA36" s="679"/>
      <c r="BB36" s="679"/>
      <c r="BC36" s="679"/>
      <c r="BD36" s="679"/>
      <c r="BE36" s="679"/>
      <c r="BF36" s="679"/>
      <c r="BG36" s="679"/>
      <c r="BH36" s="679"/>
      <c r="BI36" s="679"/>
      <c r="BJ36" s="679"/>
      <c r="BK36" s="679"/>
      <c r="BL36" s="679"/>
      <c r="BM36" s="679"/>
      <c r="BN36" s="679"/>
      <c r="BO36" s="679"/>
      <c r="BP36" s="679"/>
      <c r="BQ36" s="679"/>
      <c r="BR36" s="679"/>
      <c r="BS36" s="679"/>
      <c r="BT36" s="679"/>
      <c r="BU36" s="679"/>
      <c r="BV36" s="679"/>
      <c r="BW36" s="679"/>
      <c r="BX36" s="679"/>
      <c r="BY36" s="679"/>
      <c r="BZ36" s="679"/>
      <c r="CA36" s="679"/>
      <c r="CB36" s="679"/>
      <c r="CC36" s="679"/>
    </row>
    <row r="37" spans="1:81" s="675" customFormat="1">
      <c r="A37" s="629" t="s">
        <v>233</v>
      </c>
      <c r="B37" s="33"/>
      <c r="AP37" s="679"/>
      <c r="AQ37" s="679"/>
      <c r="AR37" s="679"/>
      <c r="AS37" s="679"/>
      <c r="AT37" s="679"/>
      <c r="AU37" s="679"/>
      <c r="AV37" s="679"/>
      <c r="AW37" s="679"/>
      <c r="AX37" s="679"/>
      <c r="AY37" s="679"/>
      <c r="AZ37" s="679"/>
      <c r="BA37" s="679"/>
      <c r="BB37" s="679"/>
      <c r="BC37" s="679"/>
      <c r="BD37" s="679"/>
      <c r="BE37" s="679"/>
      <c r="BF37" s="679"/>
      <c r="BG37" s="679"/>
      <c r="BH37" s="679"/>
      <c r="BI37" s="679"/>
      <c r="BJ37" s="679"/>
      <c r="BK37" s="679"/>
      <c r="BL37" s="679"/>
      <c r="BM37" s="679"/>
      <c r="BN37" s="679"/>
      <c r="BO37" s="679"/>
      <c r="BP37" s="679"/>
      <c r="BQ37" s="679"/>
      <c r="BR37" s="679"/>
      <c r="BS37" s="679"/>
      <c r="BT37" s="679"/>
      <c r="BU37" s="679"/>
      <c r="BV37" s="679"/>
      <c r="BW37" s="679"/>
      <c r="BX37" s="679"/>
      <c r="BY37" s="679"/>
      <c r="BZ37" s="679"/>
      <c r="CA37" s="679"/>
      <c r="CB37" s="679"/>
      <c r="CC37" s="679"/>
    </row>
    <row r="38" spans="1:81" s="675" customFormat="1">
      <c r="A38" s="676" t="s">
        <v>121</v>
      </c>
      <c r="B38" s="33"/>
      <c r="AP38" s="679"/>
      <c r="AQ38" s="679"/>
      <c r="AR38" s="679"/>
      <c r="AS38" s="679"/>
      <c r="AT38" s="679"/>
      <c r="AU38" s="679"/>
      <c r="AV38" s="679"/>
      <c r="AW38" s="679"/>
      <c r="AX38" s="679"/>
      <c r="AY38" s="679"/>
      <c r="AZ38" s="679"/>
      <c r="BA38" s="679"/>
      <c r="BB38" s="679"/>
      <c r="BC38" s="679"/>
      <c r="BD38" s="679"/>
      <c r="BE38" s="679"/>
      <c r="BF38" s="679"/>
      <c r="BG38" s="679"/>
      <c r="BH38" s="679"/>
      <c r="BI38" s="679"/>
      <c r="BJ38" s="679"/>
      <c r="BK38" s="679"/>
      <c r="BL38" s="679"/>
      <c r="BM38" s="679"/>
      <c r="BN38" s="679"/>
      <c r="BO38" s="679"/>
      <c r="BP38" s="679"/>
      <c r="BQ38" s="679"/>
      <c r="BR38" s="679"/>
      <c r="BS38" s="679"/>
      <c r="BT38" s="679"/>
      <c r="BU38" s="679"/>
      <c r="BV38" s="679"/>
      <c r="BW38" s="679"/>
      <c r="BX38" s="679"/>
      <c r="BY38" s="679"/>
      <c r="BZ38" s="679"/>
      <c r="CA38" s="679"/>
      <c r="CB38" s="679"/>
      <c r="CC38" s="679"/>
    </row>
    <row r="39" spans="1:81" s="675" customFormat="1">
      <c r="A39" s="676" t="s">
        <v>123</v>
      </c>
      <c r="B39" s="33"/>
      <c r="AP39" s="679"/>
      <c r="AQ39" s="679"/>
      <c r="AR39" s="679"/>
      <c r="AS39" s="679"/>
      <c r="AT39" s="679"/>
      <c r="AU39" s="679"/>
      <c r="AV39" s="679"/>
      <c r="AW39" s="679"/>
      <c r="AX39" s="679"/>
      <c r="AY39" s="679"/>
      <c r="AZ39" s="679"/>
      <c r="BA39" s="679"/>
      <c r="BB39" s="679"/>
      <c r="BC39" s="679"/>
      <c r="BD39" s="679"/>
      <c r="BE39" s="679"/>
      <c r="BF39" s="679"/>
      <c r="BG39" s="679"/>
      <c r="BH39" s="679"/>
      <c r="BI39" s="679"/>
      <c r="BJ39" s="679"/>
      <c r="BK39" s="679"/>
      <c r="BL39" s="679"/>
      <c r="BM39" s="679"/>
      <c r="BN39" s="679"/>
      <c r="BO39" s="679"/>
      <c r="BP39" s="679"/>
      <c r="BQ39" s="679"/>
      <c r="BR39" s="679"/>
      <c r="BS39" s="679"/>
      <c r="BT39" s="679"/>
      <c r="BU39" s="679"/>
      <c r="BV39" s="679"/>
      <c r="BW39" s="679"/>
      <c r="BX39" s="679"/>
      <c r="BY39" s="679"/>
      <c r="BZ39" s="679"/>
      <c r="CA39" s="679"/>
      <c r="CB39" s="679"/>
      <c r="CC39" s="679"/>
    </row>
    <row r="40" spans="1:81" s="675" customFormat="1">
      <c r="A40" s="630" t="s">
        <v>236</v>
      </c>
      <c r="B40" s="33"/>
      <c r="AP40" s="679"/>
      <c r="AQ40" s="679"/>
      <c r="AR40" s="679"/>
      <c r="AS40" s="679"/>
      <c r="AT40" s="679"/>
      <c r="AU40" s="679"/>
      <c r="AV40" s="679"/>
      <c r="AW40" s="679"/>
      <c r="AX40" s="679"/>
      <c r="AY40" s="679"/>
      <c r="AZ40" s="679"/>
      <c r="BA40" s="679"/>
      <c r="BB40" s="679"/>
      <c r="BC40" s="679"/>
      <c r="BD40" s="679"/>
      <c r="BE40" s="679"/>
      <c r="BF40" s="679"/>
      <c r="BG40" s="679"/>
      <c r="BH40" s="679"/>
      <c r="BI40" s="679"/>
      <c r="BJ40" s="679"/>
      <c r="BK40" s="679"/>
      <c r="BL40" s="679"/>
      <c r="BM40" s="679"/>
      <c r="BN40" s="679"/>
      <c r="BO40" s="679"/>
      <c r="BP40" s="679"/>
      <c r="BQ40" s="679"/>
      <c r="BR40" s="679"/>
      <c r="BS40" s="679"/>
      <c r="BT40" s="679"/>
      <c r="BU40" s="679"/>
      <c r="BV40" s="679"/>
      <c r="BW40" s="679"/>
      <c r="BX40" s="679"/>
      <c r="BY40" s="679"/>
      <c r="BZ40" s="679"/>
      <c r="CA40" s="679"/>
      <c r="CB40" s="679"/>
      <c r="CC40" s="679"/>
    </row>
    <row r="41" spans="1:81" ht="15.75" customHeight="1">
      <c r="A41" s="673" t="s">
        <v>246</v>
      </c>
      <c r="B41" s="33"/>
      <c r="AP41" s="679"/>
      <c r="AQ41" s="679"/>
      <c r="AR41" s="679"/>
      <c r="AS41" s="679"/>
      <c r="AT41" s="679"/>
      <c r="AU41" s="679"/>
      <c r="AV41" s="679"/>
      <c r="AW41" s="679"/>
      <c r="AX41" s="679"/>
      <c r="AY41" s="679"/>
      <c r="AZ41" s="679"/>
      <c r="BA41" s="679"/>
      <c r="BB41" s="679"/>
      <c r="BC41" s="679"/>
      <c r="BD41" s="679"/>
      <c r="BE41" s="679"/>
      <c r="BF41" s="679"/>
      <c r="BG41" s="679"/>
      <c r="BH41" s="679"/>
      <c r="BI41" s="679"/>
      <c r="BJ41" s="679"/>
      <c r="BK41" s="679"/>
      <c r="BL41" s="679"/>
      <c r="BM41" s="679"/>
      <c r="BN41" s="679"/>
      <c r="BO41" s="679"/>
      <c r="BP41" s="679"/>
      <c r="BQ41" s="679"/>
      <c r="BR41" s="679"/>
      <c r="BS41" s="679"/>
      <c r="BT41" s="679"/>
      <c r="BU41" s="679"/>
      <c r="BV41" s="679"/>
      <c r="BW41" s="679"/>
      <c r="BX41" s="679"/>
      <c r="BY41" s="679"/>
      <c r="BZ41" s="679"/>
      <c r="CA41" s="679"/>
      <c r="CB41" s="679"/>
      <c r="CC41" s="679"/>
    </row>
    <row r="42" spans="1:81" ht="15.75" customHeight="1">
      <c r="A42" s="676" t="s">
        <v>249</v>
      </c>
      <c r="B42" s="33"/>
      <c r="AP42" s="679"/>
      <c r="AQ42" s="679"/>
      <c r="AR42" s="679"/>
      <c r="AS42" s="679"/>
      <c r="AT42" s="679"/>
      <c r="AU42" s="679"/>
      <c r="AV42" s="679"/>
      <c r="AW42" s="679"/>
      <c r="AX42" s="679"/>
      <c r="AY42" s="679"/>
      <c r="AZ42" s="679"/>
      <c r="BA42" s="679"/>
      <c r="BB42" s="679"/>
      <c r="BC42" s="679"/>
      <c r="BD42" s="679"/>
      <c r="BE42" s="679"/>
      <c r="BF42" s="679"/>
      <c r="BG42" s="679"/>
      <c r="BH42" s="679"/>
      <c r="BI42" s="679"/>
      <c r="BJ42" s="679"/>
      <c r="BK42" s="679"/>
      <c r="BL42" s="679"/>
      <c r="BM42" s="679"/>
      <c r="BN42" s="679"/>
      <c r="BO42" s="679"/>
      <c r="BP42" s="679"/>
      <c r="BQ42" s="679"/>
      <c r="BR42" s="679"/>
      <c r="BS42" s="679"/>
      <c r="BT42" s="679"/>
      <c r="BU42" s="679"/>
      <c r="BV42" s="679"/>
      <c r="BW42" s="679"/>
      <c r="BX42" s="679"/>
      <c r="BY42" s="679"/>
      <c r="BZ42" s="679"/>
      <c r="CA42" s="679"/>
      <c r="CB42" s="679"/>
      <c r="CC42" s="679"/>
    </row>
    <row r="43" spans="1:81" s="631" customFormat="1" ht="13.5" customHeight="1">
      <c r="B43" s="669"/>
      <c r="AP43" s="680"/>
      <c r="AQ43" s="680"/>
      <c r="AR43" s="680"/>
      <c r="AS43" s="680"/>
      <c r="AT43" s="680"/>
      <c r="AU43" s="680"/>
      <c r="AV43" s="680"/>
      <c r="AW43" s="680"/>
      <c r="AX43" s="680"/>
      <c r="AY43" s="680"/>
      <c r="AZ43" s="680"/>
      <c r="BA43" s="680"/>
      <c r="BB43" s="680"/>
      <c r="BC43" s="680"/>
      <c r="BD43" s="680"/>
      <c r="BE43" s="680"/>
      <c r="BF43" s="680"/>
      <c r="BG43" s="680"/>
      <c r="BH43" s="680"/>
      <c r="BI43" s="680"/>
      <c r="BJ43" s="680"/>
      <c r="BK43" s="680"/>
      <c r="BL43" s="680"/>
      <c r="BM43" s="680"/>
      <c r="BN43" s="680"/>
      <c r="BO43" s="680"/>
      <c r="BP43" s="680"/>
      <c r="BQ43" s="680"/>
      <c r="BR43" s="680"/>
      <c r="BS43" s="680"/>
      <c r="BT43" s="680"/>
      <c r="BU43" s="680"/>
      <c r="BV43" s="680"/>
      <c r="BW43" s="680"/>
      <c r="BX43" s="680"/>
      <c r="BY43" s="680"/>
      <c r="BZ43" s="680"/>
      <c r="CA43" s="680"/>
      <c r="CB43" s="680"/>
      <c r="CC43" s="680"/>
    </row>
    <row r="44" spans="1:81" s="631" customFormat="1" ht="13.5" customHeight="1">
      <c r="B44" s="669"/>
      <c r="AP44" s="680"/>
      <c r="AQ44" s="680"/>
      <c r="AR44" s="680"/>
      <c r="AS44" s="680"/>
      <c r="AT44" s="680"/>
      <c r="AU44" s="680"/>
      <c r="AV44" s="680"/>
      <c r="AW44" s="680"/>
      <c r="AX44" s="680"/>
      <c r="AY44" s="680"/>
      <c r="AZ44" s="680"/>
      <c r="BA44" s="680"/>
      <c r="BB44" s="680"/>
      <c r="BC44" s="680"/>
      <c r="BD44" s="680"/>
      <c r="BE44" s="680"/>
      <c r="BF44" s="680"/>
      <c r="BG44" s="680"/>
      <c r="BH44" s="680"/>
      <c r="BI44" s="680"/>
      <c r="BJ44" s="680"/>
      <c r="BK44" s="680"/>
      <c r="BL44" s="680"/>
      <c r="BM44" s="680"/>
      <c r="BN44" s="680"/>
      <c r="BO44" s="680"/>
      <c r="BP44" s="680"/>
      <c r="BQ44" s="680"/>
      <c r="BR44" s="680"/>
      <c r="BS44" s="680"/>
      <c r="BT44" s="680"/>
      <c r="BU44" s="680"/>
      <c r="BV44" s="680"/>
      <c r="BW44" s="680"/>
      <c r="BX44" s="680"/>
      <c r="BY44" s="680"/>
      <c r="BZ44" s="680"/>
      <c r="CA44" s="680"/>
      <c r="CB44" s="680"/>
      <c r="CC44" s="680"/>
    </row>
    <row r="45" spans="1:81" ht="12.75" customHeight="1">
      <c r="B45" s="33"/>
      <c r="AP45" s="678"/>
      <c r="AQ45" s="678"/>
      <c r="AR45" s="678"/>
      <c r="AS45" s="678"/>
      <c r="AT45" s="678"/>
      <c r="AU45" s="678"/>
      <c r="AV45" s="678"/>
      <c r="AW45" s="678"/>
      <c r="AX45" s="678"/>
      <c r="AY45" s="678"/>
      <c r="AZ45" s="678"/>
      <c r="BA45" s="678"/>
      <c r="BB45" s="678"/>
      <c r="BC45" s="678"/>
      <c r="BD45" s="678"/>
      <c r="BE45" s="678"/>
      <c r="BF45" s="678"/>
      <c r="BG45" s="678"/>
      <c r="BH45" s="678"/>
      <c r="BI45" s="678"/>
      <c r="BJ45" s="678"/>
      <c r="BK45" s="678"/>
      <c r="BL45" s="678"/>
      <c r="BM45" s="678"/>
      <c r="BN45" s="678"/>
      <c r="BO45" s="678"/>
      <c r="BP45" s="678"/>
      <c r="BQ45" s="678"/>
      <c r="BR45" s="678"/>
      <c r="BS45" s="678"/>
      <c r="BT45" s="678"/>
      <c r="BU45" s="678"/>
      <c r="BV45" s="678"/>
      <c r="BW45" s="678"/>
      <c r="BX45" s="678"/>
      <c r="BY45" s="678"/>
      <c r="BZ45" s="678"/>
      <c r="CA45" s="678"/>
      <c r="CB45" s="678"/>
      <c r="CC45" s="678"/>
    </row>
    <row r="46" spans="1:81">
      <c r="B46" s="33"/>
      <c r="AP46" s="678"/>
      <c r="AQ46" s="678"/>
      <c r="AR46" s="678"/>
      <c r="AS46" s="678"/>
      <c r="AT46" s="678"/>
      <c r="AU46" s="678"/>
      <c r="AV46" s="678"/>
      <c r="AW46" s="678"/>
      <c r="AX46" s="678"/>
      <c r="AY46" s="678"/>
      <c r="AZ46" s="678"/>
      <c r="BA46" s="678"/>
      <c r="BB46" s="678"/>
      <c r="BC46" s="678"/>
      <c r="BD46" s="678"/>
      <c r="BE46" s="678"/>
      <c r="BF46" s="678"/>
      <c r="BG46" s="678"/>
      <c r="BH46" s="678"/>
      <c r="BI46" s="678"/>
      <c r="BJ46" s="678"/>
      <c r="BK46" s="678"/>
      <c r="BL46" s="678"/>
      <c r="BM46" s="678"/>
      <c r="BN46" s="678"/>
      <c r="BO46" s="678"/>
      <c r="BP46" s="678"/>
      <c r="BQ46" s="678"/>
      <c r="BR46" s="678"/>
      <c r="BS46" s="678"/>
      <c r="BT46" s="678"/>
      <c r="BU46" s="678"/>
      <c r="BV46" s="678"/>
      <c r="BW46" s="678"/>
      <c r="BX46" s="678"/>
      <c r="BY46" s="678"/>
      <c r="BZ46" s="678"/>
      <c r="CA46" s="678"/>
      <c r="CB46" s="678"/>
      <c r="CC46" s="678"/>
    </row>
    <row r="47" spans="1:81">
      <c r="B47" s="675"/>
      <c r="C47" s="675"/>
      <c r="D47" s="675"/>
      <c r="AP47" s="678"/>
      <c r="AQ47" s="678"/>
      <c r="AR47" s="678"/>
      <c r="AS47" s="678"/>
      <c r="AT47" s="678"/>
      <c r="AU47" s="678"/>
      <c r="AV47" s="678"/>
      <c r="AW47" s="678"/>
      <c r="AX47" s="678"/>
      <c r="AY47" s="678"/>
      <c r="AZ47" s="678"/>
      <c r="BA47" s="678"/>
      <c r="BB47" s="678"/>
      <c r="BC47" s="678"/>
      <c r="BD47" s="678"/>
      <c r="BE47" s="678"/>
      <c r="BF47" s="678"/>
      <c r="BG47" s="678"/>
      <c r="BH47" s="678"/>
      <c r="BI47" s="678"/>
      <c r="BJ47" s="678"/>
      <c r="BK47" s="678"/>
      <c r="BL47" s="678"/>
      <c r="BM47" s="678"/>
      <c r="BN47" s="678"/>
      <c r="BO47" s="678"/>
      <c r="BP47" s="678"/>
      <c r="BQ47" s="678"/>
      <c r="BR47" s="678"/>
      <c r="BS47" s="678"/>
      <c r="BT47" s="678"/>
      <c r="BU47" s="678"/>
      <c r="BV47" s="678"/>
      <c r="BW47" s="678"/>
      <c r="BX47" s="678"/>
      <c r="BY47" s="678"/>
      <c r="BZ47" s="678"/>
      <c r="CA47" s="678"/>
      <c r="CB47" s="678"/>
      <c r="CC47" s="678"/>
    </row>
    <row r="48" spans="1:81" ht="12.75" customHeight="1">
      <c r="B48" s="675"/>
      <c r="C48" s="675"/>
      <c r="D48" s="675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AP48" s="655"/>
      <c r="AQ48" s="655"/>
      <c r="AR48" s="655"/>
      <c r="AS48" s="655"/>
      <c r="AT48" s="655"/>
      <c r="AU48" s="655"/>
      <c r="AV48" s="655"/>
      <c r="AW48" s="655"/>
      <c r="AX48" s="655"/>
      <c r="AY48" s="655"/>
      <c r="AZ48" s="655"/>
      <c r="BA48" s="655"/>
      <c r="BB48" s="655"/>
      <c r="BC48" s="655"/>
      <c r="BD48" s="655"/>
      <c r="BE48" s="655"/>
      <c r="BF48" s="655"/>
      <c r="BG48" s="655"/>
      <c r="BH48" s="655"/>
      <c r="BI48" s="655"/>
      <c r="BJ48" s="655"/>
      <c r="BK48" s="655"/>
      <c r="BL48" s="655"/>
      <c r="BM48" s="655"/>
      <c r="BN48" s="655"/>
      <c r="BO48" s="655"/>
      <c r="BP48" s="655"/>
      <c r="BQ48" s="655"/>
      <c r="BR48" s="655"/>
      <c r="BS48" s="655"/>
      <c r="BT48" s="655"/>
      <c r="BU48" s="655"/>
      <c r="BV48" s="655"/>
      <c r="BW48" s="655"/>
      <c r="BX48" s="655"/>
      <c r="BY48" s="655"/>
      <c r="BZ48" s="655"/>
      <c r="CA48" s="655"/>
      <c r="CB48" s="655"/>
      <c r="CC48" s="655"/>
    </row>
    <row r="49" spans="1:81" ht="15">
      <c r="A49" s="221"/>
      <c r="B49" s="675"/>
      <c r="C49" s="675"/>
      <c r="D49" s="675"/>
      <c r="E49" s="631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AP49" s="655"/>
      <c r="AQ49" s="655"/>
      <c r="AR49" s="655"/>
      <c r="AS49" s="655"/>
      <c r="AT49" s="655"/>
      <c r="AU49" s="655"/>
      <c r="AV49" s="655"/>
      <c r="AW49" s="655"/>
      <c r="AX49" s="655"/>
      <c r="AY49" s="655"/>
      <c r="AZ49" s="655"/>
      <c r="BA49" s="655"/>
      <c r="BB49" s="655"/>
      <c r="BC49" s="655"/>
      <c r="BD49" s="655"/>
      <c r="BE49" s="655"/>
      <c r="BF49" s="655"/>
      <c r="BG49" s="655"/>
      <c r="BH49" s="655"/>
      <c r="BI49" s="655"/>
      <c r="BJ49" s="655"/>
      <c r="BK49" s="655"/>
      <c r="BL49" s="655"/>
      <c r="BM49" s="655"/>
      <c r="BN49" s="655"/>
      <c r="BO49" s="655"/>
      <c r="BP49" s="655"/>
      <c r="BQ49" s="655"/>
      <c r="BR49" s="655"/>
      <c r="BS49" s="655"/>
      <c r="BT49" s="655"/>
      <c r="BU49" s="655"/>
      <c r="BV49" s="655"/>
      <c r="BW49" s="655"/>
      <c r="BX49" s="655"/>
      <c r="BY49" s="655"/>
      <c r="BZ49" s="655"/>
      <c r="CA49" s="655"/>
      <c r="CB49" s="655"/>
      <c r="CC49" s="655"/>
    </row>
    <row r="50" spans="1:81">
      <c r="A50" s="676"/>
      <c r="B50" s="675"/>
      <c r="C50" s="675"/>
      <c r="D50" s="675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AP50" s="678"/>
      <c r="AQ50" s="678"/>
      <c r="AR50" s="678"/>
      <c r="AS50" s="678"/>
      <c r="AT50" s="678"/>
      <c r="AU50" s="678"/>
      <c r="AV50" s="678"/>
      <c r="AW50" s="678"/>
      <c r="AX50" s="678"/>
      <c r="AY50" s="678"/>
      <c r="AZ50" s="678"/>
      <c r="BA50" s="678"/>
      <c r="BB50" s="678"/>
      <c r="BC50" s="678"/>
      <c r="BD50" s="678"/>
      <c r="BE50" s="678"/>
      <c r="BF50" s="678"/>
      <c r="BG50" s="678"/>
      <c r="BH50" s="678"/>
      <c r="BI50" s="678"/>
      <c r="BJ50" s="678"/>
      <c r="BK50" s="678"/>
      <c r="BL50" s="678"/>
      <c r="BM50" s="678"/>
      <c r="BN50" s="678"/>
      <c r="BO50" s="678"/>
      <c r="BP50" s="678"/>
      <c r="BQ50" s="678"/>
      <c r="BR50" s="678"/>
      <c r="BS50" s="678"/>
      <c r="BT50" s="678"/>
      <c r="BU50" s="678"/>
      <c r="BV50" s="678"/>
      <c r="BW50" s="678"/>
      <c r="BX50" s="678"/>
      <c r="BY50" s="678"/>
      <c r="BZ50" s="678"/>
      <c r="CA50" s="678"/>
      <c r="CB50" s="678"/>
      <c r="CC50" s="678"/>
    </row>
    <row r="51" spans="1:81">
      <c r="A51" s="676" t="s">
        <v>45</v>
      </c>
      <c r="B51" s="675">
        <v>0</v>
      </c>
      <c r="C51" s="675">
        <v>0</v>
      </c>
      <c r="D51" s="675">
        <v>0.5</v>
      </c>
      <c r="E51" s="675">
        <v>1</v>
      </c>
      <c r="F51" s="675">
        <v>1.5</v>
      </c>
      <c r="G51" s="675">
        <v>2.5</v>
      </c>
      <c r="H51" s="675">
        <v>3.5</v>
      </c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</row>
    <row r="52" spans="1:81">
      <c r="A52" s="676"/>
      <c r="B52" s="685"/>
      <c r="C52" s="685"/>
      <c r="D52" s="685"/>
      <c r="E52" s="685"/>
      <c r="F52" s="685"/>
      <c r="G52" s="685"/>
      <c r="H52" s="685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</row>
    <row r="53" spans="1:81" ht="13" thickBot="1">
      <c r="A53" s="676"/>
      <c r="B53" s="88"/>
      <c r="C53" s="686"/>
      <c r="D53" s="686"/>
      <c r="E53" s="686"/>
      <c r="F53" s="686"/>
      <c r="G53" s="686"/>
      <c r="H53" s="686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</row>
    <row r="54" spans="1:81">
      <c r="A54" s="676"/>
      <c r="B54" s="675"/>
      <c r="C54" s="675"/>
      <c r="D54" s="675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</row>
    <row r="55" spans="1:81">
      <c r="A55" s="676"/>
      <c r="B55" s="675"/>
      <c r="C55" s="675"/>
      <c r="D55" s="675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</row>
    <row r="56" spans="1:81">
      <c r="A56" s="676"/>
      <c r="B56" s="685"/>
      <c r="C56" s="685"/>
      <c r="D56" s="685"/>
      <c r="E56" s="685"/>
      <c r="F56" s="685"/>
      <c r="G56" s="685"/>
      <c r="H56" s="685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</row>
    <row r="57" spans="1:81" ht="13" thickBot="1">
      <c r="A57" s="676"/>
      <c r="B57" s="686"/>
      <c r="C57" s="686"/>
      <c r="D57" s="686"/>
      <c r="E57" s="686"/>
      <c r="F57" s="686"/>
      <c r="G57" s="686"/>
      <c r="H57" s="686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</row>
    <row r="58" spans="1:81">
      <c r="A58" s="676"/>
      <c r="B58" s="675"/>
      <c r="C58" s="675"/>
      <c r="D58" s="675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</row>
    <row r="59" spans="1:81">
      <c r="A59" s="676"/>
      <c r="B59" s="675"/>
      <c r="C59" s="675"/>
      <c r="D59" s="675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</row>
    <row r="60" spans="1:81">
      <c r="A60" s="676"/>
      <c r="B60" s="685"/>
      <c r="C60" s="685"/>
      <c r="D60" s="685"/>
      <c r="E60" s="685"/>
      <c r="F60" s="685"/>
      <c r="G60" s="685"/>
      <c r="H60" s="685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</row>
    <row r="61" spans="1:81">
      <c r="A61" s="676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</row>
    <row r="62" spans="1:81">
      <c r="A62" s="676"/>
      <c r="B62" s="675"/>
      <c r="C62" s="675"/>
      <c r="D62" s="675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</row>
    <row r="63" spans="1:81">
      <c r="A63" s="676"/>
      <c r="B63" s="675"/>
      <c r="C63" s="675"/>
      <c r="D63" s="675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</row>
    <row r="64" spans="1:81">
      <c r="A64" s="676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</row>
    <row r="65" spans="1:19">
      <c r="A65" s="676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</row>
    <row r="66" spans="1:19">
      <c r="A66" s="676"/>
      <c r="B66" s="675"/>
      <c r="C66" s="675"/>
      <c r="D66" s="675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</row>
    <row r="67" spans="1:19">
      <c r="A67" s="676"/>
      <c r="B67" s="675"/>
      <c r="C67" s="675"/>
      <c r="D67" s="675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</row>
    <row r="68" spans="1:19">
      <c r="A68" s="676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</row>
    <row r="69" spans="1:19">
      <c r="A69" s="676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</row>
    <row r="70" spans="1:19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</row>
    <row r="71" spans="1:19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</row>
    <row r="72" spans="1:19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</row>
    <row r="73" spans="1:19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</row>
    <row r="74" spans="1:19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</row>
    <row r="75" spans="1:19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</row>
    <row r="76" spans="1:19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</row>
    <row r="77" spans="1:19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</row>
    <row r="78" spans="1:19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</row>
    <row r="79" spans="1:19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</row>
    <row r="80" spans="1:19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</row>
    <row r="81" spans="1:19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</row>
    <row r="82" spans="1:19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</row>
    <row r="83" spans="1:19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</row>
    <row r="84" spans="1:19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</row>
    <row r="85" spans="1:19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</row>
    <row r="86" spans="1:19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</row>
    <row r="87" spans="1:19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</row>
    <row r="88" spans="1:19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</row>
    <row r="89" spans="1:19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</row>
    <row r="90" spans="1:19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</row>
    <row r="91" spans="1:19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</row>
    <row r="92" spans="1:19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</row>
    <row r="93" spans="1:19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</row>
    <row r="94" spans="1:19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</row>
    <row r="95" spans="1:19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</row>
    <row r="96" spans="1:19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</row>
    <row r="97" spans="1:19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</row>
    <row r="98" spans="1:19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</row>
    <row r="99" spans="1:19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</row>
    <row r="100" spans="1:19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</row>
    <row r="101" spans="1:19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</row>
    <row r="102" spans="1:19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</row>
    <row r="103" spans="1:19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</row>
    <row r="104" spans="1:19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</row>
    <row r="105" spans="1:19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</row>
    <row r="106" spans="1:19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</row>
    <row r="107" spans="1:19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</row>
    <row r="108" spans="1:19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</row>
    <row r="109" spans="1:19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</row>
    <row r="110" spans="1:19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</row>
    <row r="111" spans="1:19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</row>
    <row r="112" spans="1:19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</row>
    <row r="113" spans="1:19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</row>
    <row r="114" spans="1:19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</row>
    <row r="115" spans="1:19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</row>
    <row r="116" spans="1:19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</row>
    <row r="117" spans="1:19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</row>
    <row r="118" spans="1:19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</row>
    <row r="119" spans="1:19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</row>
    <row r="120" spans="1:19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</row>
    <row r="121" spans="1:19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</row>
    <row r="122" spans="1:19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</row>
  </sheetData>
  <mergeCells count="2">
    <mergeCell ref="B8:AO8"/>
    <mergeCell ref="AP8:CC8"/>
  </mergeCells>
  <phoneticPr fontId="3" type="noConversion"/>
  <conditionalFormatting sqref="N48:S48">
    <cfRule type="expression" dxfId="471" priority="119" stopIfTrue="1">
      <formula>ABS(N48)&gt;=2</formula>
    </cfRule>
    <cfRule type="expression" priority="120" stopIfTrue="1">
      <formula>ABS(N48)&gt;1</formula>
    </cfRule>
  </conditionalFormatting>
  <conditionalFormatting sqref="N49:S49">
    <cfRule type="expression" dxfId="470" priority="117" stopIfTrue="1">
      <formula>ABS(N49)&gt;=3</formula>
    </cfRule>
    <cfRule type="expression" dxfId="469" priority="118" stopIfTrue="1">
      <formula>ABS(N49)&gt;2</formula>
    </cfRule>
  </conditionalFormatting>
  <conditionalFormatting sqref="E48:S48">
    <cfRule type="expression" dxfId="468" priority="115" stopIfTrue="1">
      <formula>ABS(E48)&gt;=0.07874</formula>
    </cfRule>
    <cfRule type="expression" dxfId="467" priority="116" stopIfTrue="1">
      <formula>ABS(E48)&gt;0.03937</formula>
    </cfRule>
  </conditionalFormatting>
  <conditionalFormatting sqref="E49:S49">
    <cfRule type="expression" dxfId="466" priority="113" stopIfTrue="1">
      <formula>ABS(E49)&gt;=0.11811</formula>
    </cfRule>
    <cfRule type="expression" dxfId="465" priority="114" stopIfTrue="1">
      <formula>ABS(E49)&gt;0.07874</formula>
    </cfRule>
  </conditionalFormatting>
  <conditionalFormatting sqref="AP46:CC47">
    <cfRule type="expression" dxfId="464" priority="1" stopIfTrue="1">
      <formula>ABS(AP46)&gt;=2</formula>
    </cfRule>
    <cfRule type="expression" dxfId="463" priority="2" stopIfTrue="1">
      <formula>ABS(AP46)&gt;1</formula>
    </cfRule>
  </conditionalFormatting>
  <pageMargins left="0.5" right="0.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A1:BS100"/>
  <sheetViews>
    <sheetView zoomScale="80" zoomScaleNormal="80" zoomScalePageLayoutView="80" workbookViewId="0">
      <selection activeCell="A29" sqref="A29:A30"/>
    </sheetView>
  </sheetViews>
  <sheetFormatPr baseColWidth="10" defaultColWidth="9.1640625" defaultRowHeight="12" x14ac:dyDescent="0"/>
  <cols>
    <col min="1" max="1" width="36" style="629" customWidth="1"/>
    <col min="2" max="2" width="10" style="629" customWidth="1"/>
    <col min="3" max="4" width="9" style="629" customWidth="1"/>
    <col min="5" max="5" width="9.1640625" style="629"/>
    <col min="6" max="6" width="11.5" style="629" customWidth="1"/>
    <col min="7" max="12" width="9.1640625" style="629"/>
    <col min="13" max="13" width="11" style="629" customWidth="1"/>
    <col min="14" max="19" width="9.1640625" style="629"/>
    <col min="20" max="20" width="12.6640625" style="629" customWidth="1"/>
    <col min="21" max="16384" width="9.1640625" style="629"/>
  </cols>
  <sheetData>
    <row r="1" spans="1:71">
      <c r="A1" s="666" t="s">
        <v>3</v>
      </c>
      <c r="B1" s="639" t="s">
        <v>408</v>
      </c>
      <c r="C1" s="640"/>
      <c r="D1" s="632"/>
    </row>
    <row r="2" spans="1:71" ht="13" thickBot="1">
      <c r="A2" s="668" t="s">
        <v>4</v>
      </c>
      <c r="B2" s="641"/>
      <c r="C2" s="642"/>
      <c r="D2" s="632"/>
    </row>
    <row r="3" spans="1:71" ht="13" thickBot="1">
      <c r="A3" s="668" t="s">
        <v>2</v>
      </c>
      <c r="B3" s="116">
        <v>1.6E-2</v>
      </c>
      <c r="C3" s="637" t="s">
        <v>1</v>
      </c>
      <c r="D3" s="676" t="s">
        <v>40</v>
      </c>
    </row>
    <row r="4" spans="1:71">
      <c r="A4" s="668" t="s">
        <v>458</v>
      </c>
      <c r="B4" s="644">
        <v>1.456</v>
      </c>
      <c r="C4" s="637" t="s">
        <v>632</v>
      </c>
    </row>
    <row r="5" spans="1:71" ht="13" thickBot="1">
      <c r="A5" s="668" t="s">
        <v>0</v>
      </c>
      <c r="B5" s="702">
        <v>3.9E-2</v>
      </c>
      <c r="C5" s="638" t="s">
        <v>1</v>
      </c>
    </row>
    <row r="6" spans="1:71" ht="13" thickBot="1">
      <c r="A6" s="667"/>
      <c r="B6" s="78"/>
    </row>
    <row r="7" spans="1:71" ht="13" thickBot="1">
      <c r="A7" s="667"/>
      <c r="B7" s="1295" t="s">
        <v>124</v>
      </c>
      <c r="C7" s="1296"/>
      <c r="D7" s="1296"/>
      <c r="E7" s="1296"/>
      <c r="F7" s="1296"/>
      <c r="G7" s="1296"/>
      <c r="H7" s="1296"/>
      <c r="I7" s="1296"/>
      <c r="J7" s="1296"/>
      <c r="K7" s="1296"/>
      <c r="L7" s="1296"/>
      <c r="M7" s="1296"/>
      <c r="N7" s="1296"/>
      <c r="O7" s="1296"/>
      <c r="P7" s="1296"/>
      <c r="Q7" s="1296"/>
      <c r="R7" s="1296"/>
      <c r="S7" s="1296"/>
      <c r="T7" s="1296"/>
      <c r="U7" s="1296"/>
      <c r="V7" s="1296"/>
      <c r="W7" s="1296"/>
      <c r="X7" s="1296"/>
      <c r="Y7" s="1296"/>
      <c r="Z7" s="1296"/>
      <c r="AA7" s="1296"/>
      <c r="AB7" s="1296"/>
      <c r="AC7" s="1296"/>
      <c r="AD7" s="1296"/>
      <c r="AE7" s="1296"/>
      <c r="AF7" s="1296"/>
      <c r="AG7" s="1296"/>
      <c r="AH7" s="1296"/>
      <c r="AI7" s="1296"/>
      <c r="AJ7" s="1297"/>
      <c r="AK7" s="1295" t="s">
        <v>125</v>
      </c>
      <c r="AL7" s="1296"/>
      <c r="AM7" s="1296"/>
      <c r="AN7" s="1296"/>
      <c r="AO7" s="1296"/>
      <c r="AP7" s="1296"/>
      <c r="AQ7" s="1296"/>
      <c r="AR7" s="1296"/>
      <c r="AS7" s="1296"/>
      <c r="AT7" s="1296"/>
      <c r="AU7" s="1296"/>
      <c r="AV7" s="1296"/>
      <c r="AW7" s="1296"/>
      <c r="AX7" s="1296"/>
      <c r="AY7" s="1296"/>
      <c r="AZ7" s="1296"/>
      <c r="BA7" s="1296"/>
      <c r="BB7" s="1296"/>
      <c r="BC7" s="1296"/>
      <c r="BD7" s="1296"/>
      <c r="BE7" s="1296"/>
      <c r="BF7" s="1296"/>
      <c r="BG7" s="1296"/>
      <c r="BH7" s="1296"/>
      <c r="BI7" s="1296"/>
      <c r="BJ7" s="1296"/>
      <c r="BK7" s="1296"/>
      <c r="BL7" s="1296"/>
      <c r="BM7" s="1296"/>
      <c r="BN7" s="1296"/>
      <c r="BO7" s="1296"/>
      <c r="BP7" s="1296"/>
      <c r="BQ7" s="1296"/>
      <c r="BR7" s="1296"/>
      <c r="BS7" s="1297"/>
    </row>
    <row r="8" spans="1:71" s="654" customFormat="1">
      <c r="A8" s="636" t="s">
        <v>38</v>
      </c>
      <c r="B8" s="662" t="s">
        <v>244</v>
      </c>
      <c r="C8" s="663"/>
      <c r="D8" s="663"/>
      <c r="E8" s="663"/>
      <c r="F8" s="663"/>
      <c r="G8" s="663"/>
      <c r="H8" s="664"/>
      <c r="I8" s="662" t="s">
        <v>250</v>
      </c>
      <c r="J8" s="663"/>
      <c r="K8" s="663"/>
      <c r="L8" s="663"/>
      <c r="M8" s="663"/>
      <c r="N8" s="663"/>
      <c r="O8" s="664"/>
      <c r="P8" s="662" t="s">
        <v>241</v>
      </c>
      <c r="Q8" s="663"/>
      <c r="R8" s="663"/>
      <c r="S8" s="663"/>
      <c r="T8" s="663"/>
      <c r="U8" s="663"/>
      <c r="V8" s="664"/>
      <c r="W8" s="662" t="s">
        <v>251</v>
      </c>
      <c r="X8" s="663"/>
      <c r="Y8" s="663"/>
      <c r="Z8" s="663"/>
      <c r="AA8" s="663"/>
      <c r="AB8" s="663"/>
      <c r="AC8" s="664"/>
      <c r="AD8" s="662" t="s">
        <v>239</v>
      </c>
      <c r="AE8" s="663"/>
      <c r="AF8" s="663"/>
      <c r="AG8" s="663"/>
      <c r="AH8" s="663"/>
      <c r="AI8" s="663"/>
      <c r="AJ8" s="664"/>
      <c r="AK8" s="662" t="s">
        <v>244</v>
      </c>
      <c r="AL8" s="663"/>
      <c r="AM8" s="663"/>
      <c r="AN8" s="663"/>
      <c r="AO8" s="663"/>
      <c r="AP8" s="663"/>
      <c r="AQ8" s="664"/>
      <c r="AR8" s="662" t="s">
        <v>250</v>
      </c>
      <c r="AS8" s="663"/>
      <c r="AT8" s="663"/>
      <c r="AU8" s="663"/>
      <c r="AV8" s="663"/>
      <c r="AW8" s="663"/>
      <c r="AX8" s="664"/>
      <c r="AY8" s="662" t="s">
        <v>241</v>
      </c>
      <c r="AZ8" s="663"/>
      <c r="BA8" s="663"/>
      <c r="BB8" s="663"/>
      <c r="BC8" s="663"/>
      <c r="BD8" s="663"/>
      <c r="BE8" s="664"/>
      <c r="BF8" s="662" t="s">
        <v>251</v>
      </c>
      <c r="BG8" s="663"/>
      <c r="BH8" s="663"/>
      <c r="BI8" s="663"/>
      <c r="BJ8" s="663"/>
      <c r="BK8" s="663"/>
      <c r="BL8" s="664"/>
      <c r="BM8" s="662" t="s">
        <v>239</v>
      </c>
      <c r="BN8" s="663"/>
      <c r="BO8" s="663"/>
      <c r="BP8" s="663"/>
      <c r="BQ8" s="663"/>
      <c r="BR8" s="663"/>
      <c r="BS8" s="664"/>
    </row>
    <row r="9" spans="1:71" s="654" customFormat="1" ht="13" thickBot="1">
      <c r="A9" s="653" t="s">
        <v>7</v>
      </c>
      <c r="B9" s="674" t="s">
        <v>237</v>
      </c>
      <c r="C9" s="656" t="s">
        <v>103</v>
      </c>
      <c r="D9" s="656" t="s">
        <v>104</v>
      </c>
      <c r="E9" s="656" t="s">
        <v>105</v>
      </c>
      <c r="F9" s="656" t="s">
        <v>106</v>
      </c>
      <c r="G9" s="656" t="s">
        <v>107</v>
      </c>
      <c r="H9" s="657" t="s">
        <v>108</v>
      </c>
      <c r="I9" s="672" t="s">
        <v>237</v>
      </c>
      <c r="J9" s="656" t="s">
        <v>103</v>
      </c>
      <c r="K9" s="656" t="s">
        <v>104</v>
      </c>
      <c r="L9" s="656" t="s">
        <v>105</v>
      </c>
      <c r="M9" s="656" t="s">
        <v>106</v>
      </c>
      <c r="N9" s="656" t="s">
        <v>107</v>
      </c>
      <c r="O9" s="657" t="s">
        <v>108</v>
      </c>
      <c r="P9" s="672" t="s">
        <v>237</v>
      </c>
      <c r="Q9" s="656" t="s">
        <v>103</v>
      </c>
      <c r="R9" s="656" t="s">
        <v>104</v>
      </c>
      <c r="S9" s="656" t="s">
        <v>105</v>
      </c>
      <c r="T9" s="656" t="s">
        <v>106</v>
      </c>
      <c r="U9" s="656" t="s">
        <v>107</v>
      </c>
      <c r="V9" s="657" t="s">
        <v>108</v>
      </c>
      <c r="W9" s="672" t="s">
        <v>237</v>
      </c>
      <c r="X9" s="656" t="s">
        <v>103</v>
      </c>
      <c r="Y9" s="656" t="s">
        <v>104</v>
      </c>
      <c r="Z9" s="656" t="s">
        <v>105</v>
      </c>
      <c r="AA9" s="656" t="s">
        <v>106</v>
      </c>
      <c r="AB9" s="656" t="s">
        <v>107</v>
      </c>
      <c r="AC9" s="657" t="s">
        <v>108</v>
      </c>
      <c r="AD9" s="672" t="s">
        <v>237</v>
      </c>
      <c r="AE9" s="656" t="s">
        <v>103</v>
      </c>
      <c r="AF9" s="656" t="s">
        <v>104</v>
      </c>
      <c r="AG9" s="656" t="s">
        <v>105</v>
      </c>
      <c r="AH9" s="656" t="s">
        <v>106</v>
      </c>
      <c r="AI9" s="656" t="s">
        <v>107</v>
      </c>
      <c r="AJ9" s="657" t="s">
        <v>108</v>
      </c>
      <c r="AK9" s="672" t="s">
        <v>237</v>
      </c>
      <c r="AL9" s="656" t="s">
        <v>103</v>
      </c>
      <c r="AM9" s="656" t="s">
        <v>104</v>
      </c>
      <c r="AN9" s="656" t="s">
        <v>105</v>
      </c>
      <c r="AO9" s="656" t="s">
        <v>106</v>
      </c>
      <c r="AP9" s="656" t="s">
        <v>107</v>
      </c>
      <c r="AQ9" s="657" t="s">
        <v>108</v>
      </c>
      <c r="AR9" s="672" t="s">
        <v>237</v>
      </c>
      <c r="AS9" s="656" t="s">
        <v>103</v>
      </c>
      <c r="AT9" s="656" t="s">
        <v>104</v>
      </c>
      <c r="AU9" s="656" t="s">
        <v>105</v>
      </c>
      <c r="AV9" s="656" t="s">
        <v>106</v>
      </c>
      <c r="AW9" s="656" t="s">
        <v>107</v>
      </c>
      <c r="AX9" s="657" t="s">
        <v>108</v>
      </c>
      <c r="AY9" s="672" t="s">
        <v>237</v>
      </c>
      <c r="AZ9" s="656" t="s">
        <v>103</v>
      </c>
      <c r="BA9" s="656" t="s">
        <v>104</v>
      </c>
      <c r="BB9" s="656" t="s">
        <v>105</v>
      </c>
      <c r="BC9" s="656" t="s">
        <v>106</v>
      </c>
      <c r="BD9" s="656" t="s">
        <v>107</v>
      </c>
      <c r="BE9" s="657" t="s">
        <v>108</v>
      </c>
      <c r="BF9" s="674" t="s">
        <v>237</v>
      </c>
      <c r="BG9" s="656" t="s">
        <v>103</v>
      </c>
      <c r="BH9" s="656" t="s">
        <v>104</v>
      </c>
      <c r="BI9" s="656" t="s">
        <v>105</v>
      </c>
      <c r="BJ9" s="656" t="s">
        <v>106</v>
      </c>
      <c r="BK9" s="656" t="s">
        <v>107</v>
      </c>
      <c r="BL9" s="657" t="s">
        <v>108</v>
      </c>
      <c r="BM9" s="672" t="s">
        <v>243</v>
      </c>
      <c r="BN9" s="656" t="s">
        <v>103</v>
      </c>
      <c r="BO9" s="656" t="s">
        <v>104</v>
      </c>
      <c r="BP9" s="656" t="s">
        <v>105</v>
      </c>
      <c r="BQ9" s="656" t="s">
        <v>106</v>
      </c>
      <c r="BR9" s="656" t="s">
        <v>107</v>
      </c>
      <c r="BS9" s="657" t="s">
        <v>108</v>
      </c>
    </row>
    <row r="10" spans="1:71" s="654" customFormat="1">
      <c r="A10" s="653" t="s">
        <v>234</v>
      </c>
      <c r="B10" s="658">
        <v>3.9E-2</v>
      </c>
      <c r="C10" s="658">
        <v>3.9E-2</v>
      </c>
      <c r="D10" s="658">
        <v>3.9E-2</v>
      </c>
      <c r="E10" s="658">
        <v>3.9E-2</v>
      </c>
      <c r="F10" s="658">
        <v>3.9E-2</v>
      </c>
      <c r="G10" s="658">
        <v>3.9E-2</v>
      </c>
      <c r="H10" s="658">
        <v>3.9E-2</v>
      </c>
      <c r="I10" s="658">
        <v>3.9E-2</v>
      </c>
      <c r="J10" s="658">
        <v>3.9E-2</v>
      </c>
      <c r="K10" s="658">
        <v>3.9E-2</v>
      </c>
      <c r="L10" s="658">
        <v>3.9E-2</v>
      </c>
      <c r="M10" s="658">
        <v>3.9E-2</v>
      </c>
      <c r="N10" s="658">
        <v>3.9E-2</v>
      </c>
      <c r="O10" s="658">
        <v>3.9E-2</v>
      </c>
      <c r="P10" s="658">
        <v>3.9E-2</v>
      </c>
      <c r="Q10" s="658">
        <v>3.9E-2</v>
      </c>
      <c r="R10" s="658">
        <v>3.9E-2</v>
      </c>
      <c r="S10" s="658">
        <v>3.9E-2</v>
      </c>
      <c r="T10" s="658">
        <v>3.9E-2</v>
      </c>
      <c r="U10" s="658">
        <v>3.9E-2</v>
      </c>
      <c r="V10" s="658">
        <v>3.9E-2</v>
      </c>
      <c r="W10" s="658">
        <v>3.9E-2</v>
      </c>
      <c r="X10" s="658">
        <v>3.9E-2</v>
      </c>
      <c r="Y10" s="658">
        <v>3.9E-2</v>
      </c>
      <c r="Z10" s="658">
        <v>3.9E-2</v>
      </c>
      <c r="AA10" s="658">
        <v>3.9E-2</v>
      </c>
      <c r="AB10" s="658">
        <v>3.9E-2</v>
      </c>
      <c r="AC10" s="658">
        <v>3.9E-2</v>
      </c>
      <c r="AD10" s="658">
        <v>3.9E-2</v>
      </c>
      <c r="AE10" s="658">
        <v>3.9E-2</v>
      </c>
      <c r="AF10" s="658">
        <v>3.9E-2</v>
      </c>
      <c r="AG10" s="658">
        <v>3.9E-2</v>
      </c>
      <c r="AH10" s="658">
        <v>3.9E-2</v>
      </c>
      <c r="AI10" s="658">
        <v>3.9E-2</v>
      </c>
      <c r="AJ10" s="658">
        <v>3.9E-2</v>
      </c>
      <c r="AK10" s="684">
        <f t="shared" ref="AK10:AT12" si="0">B10*25.4</f>
        <v>0.99059999999999993</v>
      </c>
      <c r="AL10" s="684">
        <f t="shared" si="0"/>
        <v>0.99059999999999993</v>
      </c>
      <c r="AM10" s="684">
        <f t="shared" si="0"/>
        <v>0.99059999999999993</v>
      </c>
      <c r="AN10" s="684">
        <f t="shared" si="0"/>
        <v>0.99059999999999993</v>
      </c>
      <c r="AO10" s="684">
        <f t="shared" si="0"/>
        <v>0.99059999999999993</v>
      </c>
      <c r="AP10" s="684">
        <f t="shared" si="0"/>
        <v>0.99059999999999993</v>
      </c>
      <c r="AQ10" s="684">
        <f t="shared" si="0"/>
        <v>0.99059999999999993</v>
      </c>
      <c r="AR10" s="684">
        <f t="shared" si="0"/>
        <v>0.99059999999999993</v>
      </c>
      <c r="AS10" s="684">
        <f t="shared" si="0"/>
        <v>0.99059999999999993</v>
      </c>
      <c r="AT10" s="684">
        <f t="shared" si="0"/>
        <v>0.99059999999999993</v>
      </c>
      <c r="AU10" s="684">
        <f t="shared" ref="AU10:BD12" si="1">L10*25.4</f>
        <v>0.99059999999999993</v>
      </c>
      <c r="AV10" s="684">
        <f t="shared" si="1"/>
        <v>0.99059999999999993</v>
      </c>
      <c r="AW10" s="684">
        <f t="shared" si="1"/>
        <v>0.99059999999999993</v>
      </c>
      <c r="AX10" s="684">
        <f t="shared" si="1"/>
        <v>0.99059999999999993</v>
      </c>
      <c r="AY10" s="684">
        <f t="shared" si="1"/>
        <v>0.99059999999999993</v>
      </c>
      <c r="AZ10" s="684">
        <f t="shared" si="1"/>
        <v>0.99059999999999993</v>
      </c>
      <c r="BA10" s="684">
        <f t="shared" si="1"/>
        <v>0.99059999999999993</v>
      </c>
      <c r="BB10" s="684">
        <f t="shared" si="1"/>
        <v>0.99059999999999993</v>
      </c>
      <c r="BC10" s="684">
        <f t="shared" si="1"/>
        <v>0.99059999999999993</v>
      </c>
      <c r="BD10" s="684">
        <f t="shared" si="1"/>
        <v>0.99059999999999993</v>
      </c>
      <c r="BE10" s="684">
        <f t="shared" ref="BE10:BN12" si="2">V10*25.4</f>
        <v>0.99059999999999993</v>
      </c>
      <c r="BF10" s="684">
        <f t="shared" si="2"/>
        <v>0.99059999999999993</v>
      </c>
      <c r="BG10" s="684">
        <f t="shared" si="2"/>
        <v>0.99059999999999993</v>
      </c>
      <c r="BH10" s="684">
        <f t="shared" si="2"/>
        <v>0.99059999999999993</v>
      </c>
      <c r="BI10" s="684">
        <f t="shared" si="2"/>
        <v>0.99059999999999993</v>
      </c>
      <c r="BJ10" s="684">
        <f t="shared" si="2"/>
        <v>0.99059999999999993</v>
      </c>
      <c r="BK10" s="684">
        <f t="shared" si="2"/>
        <v>0.99059999999999993</v>
      </c>
      <c r="BL10" s="684">
        <f t="shared" si="2"/>
        <v>0.99059999999999993</v>
      </c>
      <c r="BM10" s="684">
        <f t="shared" si="2"/>
        <v>0.99059999999999993</v>
      </c>
      <c r="BN10" s="684">
        <f t="shared" si="2"/>
        <v>0.99059999999999993</v>
      </c>
      <c r="BO10" s="684">
        <f t="shared" ref="BO10:BS12" si="3">AF10*25.4</f>
        <v>0.99059999999999993</v>
      </c>
      <c r="BP10" s="684">
        <f t="shared" si="3"/>
        <v>0.99059999999999993</v>
      </c>
      <c r="BQ10" s="684">
        <f t="shared" si="3"/>
        <v>0.99059999999999993</v>
      </c>
      <c r="BR10" s="684">
        <f t="shared" si="3"/>
        <v>0.99059999999999993</v>
      </c>
      <c r="BS10" s="684">
        <f t="shared" si="3"/>
        <v>0.99059999999999993</v>
      </c>
    </row>
    <row r="11" spans="1:71" s="654" customFormat="1">
      <c r="A11" s="653" t="s">
        <v>109</v>
      </c>
      <c r="B11" s="689">
        <v>3.1274999999999999</v>
      </c>
      <c r="C11" s="633">
        <v>3.1162999999999998</v>
      </c>
      <c r="D11" s="633">
        <v>3.145</v>
      </c>
      <c r="E11" s="633">
        <v>3.1831999999999998</v>
      </c>
      <c r="F11" s="633">
        <v>3.2029999999999998</v>
      </c>
      <c r="G11" s="633">
        <v>3.2347000000000001</v>
      </c>
      <c r="H11" s="647">
        <v>3.2928999999999999</v>
      </c>
      <c r="I11" s="689">
        <v>3.0813000000000001</v>
      </c>
      <c r="J11" s="646">
        <v>3.1387999999999998</v>
      </c>
      <c r="K11" s="633">
        <v>3.1718999999999999</v>
      </c>
      <c r="L11" s="633">
        <v>3.1981000000000002</v>
      </c>
      <c r="M11" s="633">
        <v>3.2141999999999999</v>
      </c>
      <c r="N11" s="633">
        <v>3.2547000000000001</v>
      </c>
      <c r="O11" s="647">
        <v>3.319</v>
      </c>
      <c r="P11" s="689">
        <v>3.0674999999999999</v>
      </c>
      <c r="Q11" s="633">
        <v>3.1251000000000002</v>
      </c>
      <c r="R11" s="633">
        <v>3.1766999999999999</v>
      </c>
      <c r="S11" s="633">
        <v>3.2018</v>
      </c>
      <c r="T11" s="633">
        <v>3.2086999999999999</v>
      </c>
      <c r="U11" s="633">
        <v>3.2601</v>
      </c>
      <c r="V11" s="647">
        <v>3.3075999999999999</v>
      </c>
      <c r="W11" s="689">
        <v>3.0653000000000001</v>
      </c>
      <c r="X11" s="633">
        <v>3.1322000000000001</v>
      </c>
      <c r="Y11" s="633">
        <v>3.1545999999999998</v>
      </c>
      <c r="Z11" s="633">
        <v>3.1741000000000001</v>
      </c>
      <c r="AA11" s="633">
        <v>3.2033</v>
      </c>
      <c r="AB11" s="633">
        <v>3.2507000000000001</v>
      </c>
      <c r="AC11" s="647">
        <v>3.2932999999999999</v>
      </c>
      <c r="AD11" s="689">
        <v>3.0712000000000002</v>
      </c>
      <c r="AE11" s="633">
        <v>3.1497999999999999</v>
      </c>
      <c r="AF11" s="633">
        <v>3.1753</v>
      </c>
      <c r="AG11" s="633">
        <v>3.1947000000000001</v>
      </c>
      <c r="AH11" s="633">
        <v>3.2360000000000002</v>
      </c>
      <c r="AI11" s="633">
        <v>3.2684000000000002</v>
      </c>
      <c r="AJ11" s="647">
        <v>3.3151000000000002</v>
      </c>
      <c r="AK11" s="685">
        <f t="shared" si="0"/>
        <v>79.438499999999991</v>
      </c>
      <c r="AL11" s="685">
        <f t="shared" si="0"/>
        <v>79.154019999999988</v>
      </c>
      <c r="AM11" s="685">
        <f t="shared" si="0"/>
        <v>79.882999999999996</v>
      </c>
      <c r="AN11" s="685">
        <f t="shared" si="0"/>
        <v>80.853279999999984</v>
      </c>
      <c r="AO11" s="685">
        <f t="shared" si="0"/>
        <v>81.356199999999987</v>
      </c>
      <c r="AP11" s="685">
        <f t="shared" si="0"/>
        <v>82.161379999999994</v>
      </c>
      <c r="AQ11" s="685">
        <f t="shared" si="0"/>
        <v>83.639659999999992</v>
      </c>
      <c r="AR11" s="685">
        <f t="shared" si="0"/>
        <v>78.265019999999993</v>
      </c>
      <c r="AS11" s="685">
        <f t="shared" si="0"/>
        <v>79.725519999999989</v>
      </c>
      <c r="AT11" s="685">
        <f t="shared" si="0"/>
        <v>80.56626</v>
      </c>
      <c r="AU11" s="685">
        <f t="shared" si="1"/>
        <v>81.231740000000002</v>
      </c>
      <c r="AV11" s="685">
        <f t="shared" si="1"/>
        <v>81.640679999999989</v>
      </c>
      <c r="AW11" s="685">
        <f t="shared" si="1"/>
        <v>82.669380000000004</v>
      </c>
      <c r="AX11" s="685">
        <f t="shared" si="1"/>
        <v>84.302599999999998</v>
      </c>
      <c r="AY11" s="685">
        <f t="shared" si="1"/>
        <v>77.91449999999999</v>
      </c>
      <c r="AZ11" s="685">
        <f t="shared" si="1"/>
        <v>79.377539999999996</v>
      </c>
      <c r="BA11" s="685">
        <f t="shared" si="1"/>
        <v>80.688179999999988</v>
      </c>
      <c r="BB11" s="685">
        <f t="shared" si="1"/>
        <v>81.32571999999999</v>
      </c>
      <c r="BC11" s="685">
        <f t="shared" si="1"/>
        <v>81.500979999999998</v>
      </c>
      <c r="BD11" s="685">
        <f t="shared" si="1"/>
        <v>82.806539999999998</v>
      </c>
      <c r="BE11" s="685">
        <f t="shared" si="2"/>
        <v>84.01303999999999</v>
      </c>
      <c r="BF11" s="685">
        <f t="shared" si="2"/>
        <v>77.858620000000002</v>
      </c>
      <c r="BG11" s="685">
        <f t="shared" si="2"/>
        <v>79.557879999999997</v>
      </c>
      <c r="BH11" s="685">
        <f t="shared" si="2"/>
        <v>80.126839999999987</v>
      </c>
      <c r="BI11" s="685">
        <f t="shared" si="2"/>
        <v>80.622140000000002</v>
      </c>
      <c r="BJ11" s="685">
        <f t="shared" si="2"/>
        <v>81.36381999999999</v>
      </c>
      <c r="BK11" s="685">
        <f t="shared" si="2"/>
        <v>82.567779999999999</v>
      </c>
      <c r="BL11" s="685">
        <f t="shared" si="2"/>
        <v>83.649819999999991</v>
      </c>
      <c r="BM11" s="685">
        <f t="shared" si="2"/>
        <v>78.008480000000006</v>
      </c>
      <c r="BN11" s="685">
        <f t="shared" si="2"/>
        <v>80.004919999999998</v>
      </c>
      <c r="BO11" s="685">
        <f t="shared" si="3"/>
        <v>80.652619999999999</v>
      </c>
      <c r="BP11" s="685">
        <f t="shared" si="3"/>
        <v>81.145380000000003</v>
      </c>
      <c r="BQ11" s="685">
        <f t="shared" si="3"/>
        <v>82.194400000000002</v>
      </c>
      <c r="BR11" s="685">
        <f t="shared" si="3"/>
        <v>83.017359999999996</v>
      </c>
      <c r="BS11" s="685">
        <f t="shared" si="3"/>
        <v>84.203540000000004</v>
      </c>
    </row>
    <row r="12" spans="1:71" s="654" customFormat="1">
      <c r="A12" s="653" t="s">
        <v>110</v>
      </c>
      <c r="B12" s="689">
        <v>-0.25979999999999998</v>
      </c>
      <c r="C12" s="633">
        <v>-0.14940000000000001</v>
      </c>
      <c r="D12" s="633">
        <v>-9.0700000000000003E-2</v>
      </c>
      <c r="E12" s="633">
        <v>-2.9899999999999999E-2</v>
      </c>
      <c r="F12" s="633">
        <v>-3.1300000000000001E-2</v>
      </c>
      <c r="G12" s="633">
        <v>3.8899999999999997E-2</v>
      </c>
      <c r="H12" s="647">
        <v>5.2999999999999999E-2</v>
      </c>
      <c r="I12" s="689">
        <v>-0.1212</v>
      </c>
      <c r="J12" s="646">
        <v>-3.4299999999999997E-2</v>
      </c>
      <c r="K12" s="633">
        <v>3.3099999999999997E-2</v>
      </c>
      <c r="L12" s="633">
        <v>6.0100000000000001E-2</v>
      </c>
      <c r="M12" s="633">
        <v>8.3599999999999994E-2</v>
      </c>
      <c r="N12" s="633">
        <v>0.16370000000000001</v>
      </c>
      <c r="O12" s="647">
        <v>0.2422</v>
      </c>
      <c r="P12" s="689">
        <v>-7.9699999999999993E-2</v>
      </c>
      <c r="Q12" s="633">
        <v>2.81E-2</v>
      </c>
      <c r="R12" s="633">
        <v>9.4500000000000001E-2</v>
      </c>
      <c r="S12" s="633">
        <v>0.1237</v>
      </c>
      <c r="T12" s="633">
        <v>0.1759</v>
      </c>
      <c r="U12" s="633">
        <v>0.24610000000000001</v>
      </c>
      <c r="V12" s="647">
        <v>0.29849999999999999</v>
      </c>
      <c r="W12" s="689">
        <v>-7.7899999999999997E-2</v>
      </c>
      <c r="X12" s="633">
        <v>5.11E-2</v>
      </c>
      <c r="Y12" s="633">
        <v>8.2600000000000007E-2</v>
      </c>
      <c r="Z12" s="633">
        <v>8.3699999999999997E-2</v>
      </c>
      <c r="AA12" s="633">
        <v>0.1643</v>
      </c>
      <c r="AB12" s="633">
        <v>0.21290000000000001</v>
      </c>
      <c r="AC12" s="647">
        <v>0.25640000000000002</v>
      </c>
      <c r="AD12" s="689">
        <v>-1.9E-3</v>
      </c>
      <c r="AE12" s="633">
        <v>9.0700000000000003E-2</v>
      </c>
      <c r="AF12" s="633">
        <v>0.1532</v>
      </c>
      <c r="AG12" s="633">
        <v>0.16830000000000001</v>
      </c>
      <c r="AH12" s="633">
        <v>0.2132</v>
      </c>
      <c r="AI12" s="633">
        <v>0.26200000000000001</v>
      </c>
      <c r="AJ12" s="647">
        <v>0.31929999999999997</v>
      </c>
      <c r="AK12" s="685">
        <f t="shared" si="0"/>
        <v>-6.5989199999999988</v>
      </c>
      <c r="AL12" s="685">
        <f t="shared" si="0"/>
        <v>-3.7947600000000001</v>
      </c>
      <c r="AM12" s="685">
        <f t="shared" si="0"/>
        <v>-2.3037800000000002</v>
      </c>
      <c r="AN12" s="685">
        <f t="shared" si="0"/>
        <v>-0.75945999999999991</v>
      </c>
      <c r="AO12" s="685">
        <f t="shared" si="0"/>
        <v>-0.79501999999999995</v>
      </c>
      <c r="AP12" s="685">
        <f t="shared" si="0"/>
        <v>0.98805999999999983</v>
      </c>
      <c r="AQ12" s="685">
        <f t="shared" si="0"/>
        <v>1.3461999999999998</v>
      </c>
      <c r="AR12" s="685">
        <f t="shared" si="0"/>
        <v>-3.0784799999999999</v>
      </c>
      <c r="AS12" s="685">
        <f t="shared" si="0"/>
        <v>-0.87121999999999988</v>
      </c>
      <c r="AT12" s="685">
        <f t="shared" si="0"/>
        <v>0.84073999999999993</v>
      </c>
      <c r="AU12" s="685">
        <f t="shared" si="1"/>
        <v>1.52654</v>
      </c>
      <c r="AV12" s="685">
        <f t="shared" si="1"/>
        <v>2.1234399999999996</v>
      </c>
      <c r="AW12" s="685">
        <f t="shared" si="1"/>
        <v>4.1579800000000002</v>
      </c>
      <c r="AX12" s="685">
        <f t="shared" si="1"/>
        <v>6.1518799999999993</v>
      </c>
      <c r="AY12" s="685">
        <f t="shared" si="1"/>
        <v>-2.0243799999999998</v>
      </c>
      <c r="AZ12" s="685">
        <f t="shared" si="1"/>
        <v>0.71373999999999993</v>
      </c>
      <c r="BA12" s="685">
        <f t="shared" si="1"/>
        <v>2.4003000000000001</v>
      </c>
      <c r="BB12" s="685">
        <f t="shared" si="1"/>
        <v>3.1419799999999998</v>
      </c>
      <c r="BC12" s="685">
        <f t="shared" si="1"/>
        <v>4.4678599999999999</v>
      </c>
      <c r="BD12" s="685">
        <f t="shared" si="1"/>
        <v>6.2509399999999999</v>
      </c>
      <c r="BE12" s="685">
        <f t="shared" si="2"/>
        <v>7.5818999999999992</v>
      </c>
      <c r="BF12" s="685">
        <f t="shared" si="2"/>
        <v>-1.9786599999999999</v>
      </c>
      <c r="BG12" s="685">
        <f t="shared" si="2"/>
        <v>1.2979399999999999</v>
      </c>
      <c r="BH12" s="685">
        <f t="shared" si="2"/>
        <v>2.0980400000000001</v>
      </c>
      <c r="BI12" s="685">
        <f t="shared" si="2"/>
        <v>2.1259799999999998</v>
      </c>
      <c r="BJ12" s="685">
        <f t="shared" si="2"/>
        <v>4.1732199999999997</v>
      </c>
      <c r="BK12" s="685">
        <f t="shared" si="2"/>
        <v>5.4076599999999999</v>
      </c>
      <c r="BL12" s="685">
        <f t="shared" si="2"/>
        <v>6.5125599999999997</v>
      </c>
      <c r="BM12" s="685">
        <f t="shared" si="2"/>
        <v>-4.8259999999999997E-2</v>
      </c>
      <c r="BN12" s="685">
        <f t="shared" si="2"/>
        <v>2.3037800000000002</v>
      </c>
      <c r="BO12" s="685">
        <f t="shared" si="3"/>
        <v>3.8912800000000001</v>
      </c>
      <c r="BP12" s="685">
        <f t="shared" si="3"/>
        <v>4.2748200000000001</v>
      </c>
      <c r="BQ12" s="685">
        <f t="shared" si="3"/>
        <v>5.4152800000000001</v>
      </c>
      <c r="BR12" s="685">
        <f t="shared" si="3"/>
        <v>6.6547999999999998</v>
      </c>
      <c r="BS12" s="685">
        <f t="shared" si="3"/>
        <v>8.1102199999999982</v>
      </c>
    </row>
    <row r="13" spans="1:71" s="654" customFormat="1">
      <c r="A13" s="653" t="s">
        <v>111</v>
      </c>
      <c r="B13" s="696"/>
      <c r="C13" s="633">
        <v>6.3380000000000001</v>
      </c>
      <c r="D13" s="633">
        <v>12.053000000000001</v>
      </c>
      <c r="E13" s="633">
        <v>12.369</v>
      </c>
      <c r="F13" s="633">
        <v>10.246</v>
      </c>
      <c r="G13" s="633">
        <v>11.769</v>
      </c>
      <c r="H13" s="647">
        <v>10.94</v>
      </c>
      <c r="I13" s="698"/>
      <c r="J13" s="646">
        <v>12.837</v>
      </c>
      <c r="K13" s="633">
        <v>9.5410000000000004</v>
      </c>
      <c r="L13" s="633">
        <v>10.146000000000001</v>
      </c>
      <c r="M13" s="633">
        <v>12.925000000000001</v>
      </c>
      <c r="N13" s="633">
        <v>11.808</v>
      </c>
      <c r="O13" s="647">
        <v>6.5019999999999998</v>
      </c>
      <c r="P13" s="696"/>
      <c r="Q13" s="633">
        <v>10.726000000000001</v>
      </c>
      <c r="R13" s="633">
        <v>14.169</v>
      </c>
      <c r="S13" s="633">
        <v>14.013</v>
      </c>
      <c r="T13" s="633">
        <v>11.406000000000001</v>
      </c>
      <c r="U13" s="633">
        <v>13.542999999999999</v>
      </c>
      <c r="V13" s="647">
        <v>8.4890000000000008</v>
      </c>
      <c r="W13" s="696"/>
      <c r="X13" s="633">
        <v>7.6429999999999998</v>
      </c>
      <c r="Y13" s="633">
        <v>13.760999999999999</v>
      </c>
      <c r="Z13" s="633">
        <v>6.28</v>
      </c>
      <c r="AA13" s="633">
        <v>13.117000000000001</v>
      </c>
      <c r="AB13" s="633">
        <v>10.635</v>
      </c>
      <c r="AC13" s="647">
        <v>16.683</v>
      </c>
      <c r="AD13" s="698"/>
      <c r="AE13" s="633">
        <v>5.819</v>
      </c>
      <c r="AF13" s="633">
        <v>6.726</v>
      </c>
      <c r="AG13" s="633">
        <v>11.78</v>
      </c>
      <c r="AH13" s="633">
        <v>13.458</v>
      </c>
      <c r="AI13" s="633">
        <v>19.876999999999999</v>
      </c>
      <c r="AJ13" s="647">
        <v>14.920999999999999</v>
      </c>
      <c r="AK13" s="685"/>
      <c r="AL13" s="685">
        <f t="shared" ref="AL13:AQ13" si="4">C13</f>
        <v>6.3380000000000001</v>
      </c>
      <c r="AM13" s="685">
        <f t="shared" si="4"/>
        <v>12.053000000000001</v>
      </c>
      <c r="AN13" s="685">
        <f t="shared" si="4"/>
        <v>12.369</v>
      </c>
      <c r="AO13" s="685">
        <f t="shared" si="4"/>
        <v>10.246</v>
      </c>
      <c r="AP13" s="685">
        <f t="shared" si="4"/>
        <v>11.769</v>
      </c>
      <c r="AQ13" s="685">
        <f t="shared" si="4"/>
        <v>10.94</v>
      </c>
      <c r="AR13" s="685"/>
      <c r="AS13" s="685">
        <f t="shared" ref="AS13:AX13" si="5">J13</f>
        <v>12.837</v>
      </c>
      <c r="AT13" s="685">
        <f t="shared" si="5"/>
        <v>9.5410000000000004</v>
      </c>
      <c r="AU13" s="685">
        <f t="shared" si="5"/>
        <v>10.146000000000001</v>
      </c>
      <c r="AV13" s="685">
        <f t="shared" si="5"/>
        <v>12.925000000000001</v>
      </c>
      <c r="AW13" s="685">
        <f t="shared" si="5"/>
        <v>11.808</v>
      </c>
      <c r="AX13" s="685">
        <f t="shared" si="5"/>
        <v>6.5019999999999998</v>
      </c>
      <c r="AY13" s="685"/>
      <c r="AZ13" s="685">
        <f t="shared" ref="AZ13:BE13" si="6">Q13</f>
        <v>10.726000000000001</v>
      </c>
      <c r="BA13" s="685">
        <f t="shared" si="6"/>
        <v>14.169</v>
      </c>
      <c r="BB13" s="685">
        <f t="shared" si="6"/>
        <v>14.013</v>
      </c>
      <c r="BC13" s="685">
        <f t="shared" si="6"/>
        <v>11.406000000000001</v>
      </c>
      <c r="BD13" s="685">
        <f t="shared" si="6"/>
        <v>13.542999999999999</v>
      </c>
      <c r="BE13" s="685">
        <f t="shared" si="6"/>
        <v>8.4890000000000008</v>
      </c>
      <c r="BF13" s="685"/>
      <c r="BG13" s="685">
        <f t="shared" ref="BG13:BL13" si="7">X13</f>
        <v>7.6429999999999998</v>
      </c>
      <c r="BH13" s="685">
        <f t="shared" si="7"/>
        <v>13.760999999999999</v>
      </c>
      <c r="BI13" s="685">
        <f t="shared" si="7"/>
        <v>6.28</v>
      </c>
      <c r="BJ13" s="685">
        <f t="shared" si="7"/>
        <v>13.117000000000001</v>
      </c>
      <c r="BK13" s="685">
        <f t="shared" si="7"/>
        <v>10.635</v>
      </c>
      <c r="BL13" s="685">
        <f t="shared" si="7"/>
        <v>16.683</v>
      </c>
      <c r="BM13" s="685"/>
      <c r="BN13" s="685">
        <f t="shared" ref="BN13:BS13" si="8">AE13</f>
        <v>5.819</v>
      </c>
      <c r="BO13" s="685">
        <f t="shared" si="8"/>
        <v>6.726</v>
      </c>
      <c r="BP13" s="685">
        <f t="shared" si="8"/>
        <v>11.78</v>
      </c>
      <c r="BQ13" s="685">
        <f t="shared" si="8"/>
        <v>13.458</v>
      </c>
      <c r="BR13" s="685">
        <f t="shared" si="8"/>
        <v>19.876999999999999</v>
      </c>
      <c r="BS13" s="685">
        <f t="shared" si="8"/>
        <v>14.920999999999999</v>
      </c>
    </row>
    <row r="14" spans="1:71" s="654" customFormat="1">
      <c r="A14" s="653" t="s">
        <v>112</v>
      </c>
      <c r="B14" s="691">
        <v>3.1212</v>
      </c>
      <c r="C14" s="634">
        <v>3.1164999999999998</v>
      </c>
      <c r="D14" s="634">
        <v>3.1587000000000001</v>
      </c>
      <c r="E14" s="634">
        <v>3.1678999999999999</v>
      </c>
      <c r="F14" s="634">
        <v>3.1981999999999999</v>
      </c>
      <c r="G14" s="634">
        <v>3.2389999999999999</v>
      </c>
      <c r="H14" s="649">
        <v>3.2810999999999999</v>
      </c>
      <c r="I14" s="691">
        <v>3.07</v>
      </c>
      <c r="J14" s="648">
        <v>3.1619000000000002</v>
      </c>
      <c r="K14" s="634">
        <v>3.1806999999999999</v>
      </c>
      <c r="L14" s="634">
        <v>3.1970999999999998</v>
      </c>
      <c r="M14" s="634">
        <v>3.2261000000000002</v>
      </c>
      <c r="N14" s="634">
        <v>3.2646000000000002</v>
      </c>
      <c r="O14" s="649">
        <v>3.3136000000000001</v>
      </c>
      <c r="P14" s="691">
        <v>3.0684999999999998</v>
      </c>
      <c r="Q14" s="634">
        <v>3.1450999999999998</v>
      </c>
      <c r="R14" s="634">
        <v>3.1741000000000001</v>
      </c>
      <c r="S14" s="634">
        <v>3.1951000000000001</v>
      </c>
      <c r="T14" s="634">
        <v>3.2128000000000001</v>
      </c>
      <c r="U14" s="634">
        <v>3.2608999999999999</v>
      </c>
      <c r="V14" s="649">
        <v>3.3119000000000001</v>
      </c>
      <c r="W14" s="691">
        <v>3.0665</v>
      </c>
      <c r="X14" s="634">
        <v>3.1238999999999999</v>
      </c>
      <c r="Y14" s="634">
        <v>3.1496</v>
      </c>
      <c r="Z14" s="634">
        <v>3.1716000000000002</v>
      </c>
      <c r="AA14" s="634">
        <v>3.2067000000000001</v>
      </c>
      <c r="AB14" s="634">
        <v>3.2435</v>
      </c>
      <c r="AC14" s="649">
        <v>3.2831999999999999</v>
      </c>
      <c r="AD14" s="691">
        <v>3.0897999999999999</v>
      </c>
      <c r="AE14" s="634">
        <v>3.1415999999999999</v>
      </c>
      <c r="AF14" s="634">
        <v>3.1800999999999999</v>
      </c>
      <c r="AG14" s="634">
        <v>3.1991000000000001</v>
      </c>
      <c r="AH14" s="634">
        <v>3.2206000000000001</v>
      </c>
      <c r="AI14" s="634">
        <v>3.2644000000000002</v>
      </c>
      <c r="AJ14" s="649">
        <v>3.3214999999999999</v>
      </c>
      <c r="AK14" s="685">
        <f t="shared" ref="AK14:AT15" si="9">B14*25.4</f>
        <v>79.278480000000002</v>
      </c>
      <c r="AL14" s="685">
        <f t="shared" si="9"/>
        <v>79.159099999999995</v>
      </c>
      <c r="AM14" s="685">
        <f t="shared" si="9"/>
        <v>80.230980000000002</v>
      </c>
      <c r="AN14" s="685">
        <f t="shared" si="9"/>
        <v>80.464659999999995</v>
      </c>
      <c r="AO14" s="685">
        <f t="shared" si="9"/>
        <v>81.234279999999998</v>
      </c>
      <c r="AP14" s="685">
        <f t="shared" si="9"/>
        <v>82.270599999999988</v>
      </c>
      <c r="AQ14" s="685">
        <f t="shared" si="9"/>
        <v>83.339939999999999</v>
      </c>
      <c r="AR14" s="685">
        <f t="shared" si="9"/>
        <v>77.977999999999994</v>
      </c>
      <c r="AS14" s="685">
        <f t="shared" si="9"/>
        <v>80.312259999999995</v>
      </c>
      <c r="AT14" s="685">
        <f t="shared" si="9"/>
        <v>80.789779999999993</v>
      </c>
      <c r="AU14" s="685">
        <f t="shared" ref="AU14:BD15" si="10">L14*25.4</f>
        <v>81.206339999999997</v>
      </c>
      <c r="AV14" s="685">
        <f t="shared" si="10"/>
        <v>81.942940000000007</v>
      </c>
      <c r="AW14" s="685">
        <f t="shared" si="10"/>
        <v>82.920839999999998</v>
      </c>
      <c r="AX14" s="685">
        <f t="shared" si="10"/>
        <v>84.165440000000004</v>
      </c>
      <c r="AY14" s="685">
        <f t="shared" si="10"/>
        <v>77.939899999999994</v>
      </c>
      <c r="AZ14" s="685">
        <f t="shared" si="10"/>
        <v>79.885539999999992</v>
      </c>
      <c r="BA14" s="685">
        <f t="shared" si="10"/>
        <v>80.622140000000002</v>
      </c>
      <c r="BB14" s="685">
        <f t="shared" si="10"/>
        <v>81.155540000000002</v>
      </c>
      <c r="BC14" s="685">
        <f t="shared" si="10"/>
        <v>81.605119999999999</v>
      </c>
      <c r="BD14" s="685">
        <f t="shared" si="10"/>
        <v>82.826859999999996</v>
      </c>
      <c r="BE14" s="685">
        <f t="shared" ref="BE14:BN15" si="11">V14*25.4</f>
        <v>84.122259999999997</v>
      </c>
      <c r="BF14" s="685">
        <f t="shared" si="11"/>
        <v>77.889099999999999</v>
      </c>
      <c r="BG14" s="685">
        <f t="shared" si="11"/>
        <v>79.347059999999999</v>
      </c>
      <c r="BH14" s="685">
        <f t="shared" si="11"/>
        <v>79.999839999999992</v>
      </c>
      <c r="BI14" s="685">
        <f t="shared" si="11"/>
        <v>80.558639999999997</v>
      </c>
      <c r="BJ14" s="685">
        <f t="shared" si="11"/>
        <v>81.450180000000003</v>
      </c>
      <c r="BK14" s="685">
        <f t="shared" si="11"/>
        <v>82.384900000000002</v>
      </c>
      <c r="BL14" s="685">
        <f t="shared" si="11"/>
        <v>83.39327999999999</v>
      </c>
      <c r="BM14" s="685">
        <f t="shared" si="11"/>
        <v>78.480919999999998</v>
      </c>
      <c r="BN14" s="685">
        <f t="shared" si="11"/>
        <v>79.796639999999996</v>
      </c>
      <c r="BO14" s="685">
        <f t="shared" ref="BO14:BS15" si="12">AF14*25.4</f>
        <v>80.774539999999988</v>
      </c>
      <c r="BP14" s="685">
        <f t="shared" si="12"/>
        <v>81.257139999999993</v>
      </c>
      <c r="BQ14" s="685">
        <f t="shared" si="12"/>
        <v>81.803240000000002</v>
      </c>
      <c r="BR14" s="685">
        <f t="shared" si="12"/>
        <v>82.915760000000006</v>
      </c>
      <c r="BS14" s="685">
        <f t="shared" si="12"/>
        <v>84.366099999999989</v>
      </c>
    </row>
    <row r="15" spans="1:71" s="654" customFormat="1">
      <c r="A15" s="653" t="s">
        <v>113</v>
      </c>
      <c r="B15" s="691">
        <v>-0.25390000000000001</v>
      </c>
      <c r="C15" s="634">
        <v>-0.18329999999999999</v>
      </c>
      <c r="D15" s="634">
        <v>-8.5099999999999995E-2</v>
      </c>
      <c r="E15" s="634">
        <v>-2.0799999999999999E-2</v>
      </c>
      <c r="F15" s="634">
        <v>-3.44E-2</v>
      </c>
      <c r="G15" s="634">
        <v>2.52E-2</v>
      </c>
      <c r="H15" s="649">
        <v>6.5600000000000006E-2</v>
      </c>
      <c r="I15" s="691">
        <v>-0.13600000000000001</v>
      </c>
      <c r="J15" s="648">
        <v>1.23E-2</v>
      </c>
      <c r="K15" s="634">
        <v>3.2399999999999998E-2</v>
      </c>
      <c r="L15" s="634">
        <v>8.5199999999999998E-2</v>
      </c>
      <c r="M15" s="634">
        <v>0.1235</v>
      </c>
      <c r="N15" s="634">
        <v>0.15060000000000001</v>
      </c>
      <c r="O15" s="649">
        <v>0.21310000000000001</v>
      </c>
      <c r="P15" s="691">
        <v>-9.4700000000000006E-2</v>
      </c>
      <c r="Q15" s="634">
        <v>4.5100000000000001E-2</v>
      </c>
      <c r="R15" s="634">
        <v>6.6799999999999998E-2</v>
      </c>
      <c r="S15" s="634">
        <v>0.13489999999999999</v>
      </c>
      <c r="T15" s="634">
        <v>0.17369999999999999</v>
      </c>
      <c r="U15" s="634">
        <v>0.19919999999999999</v>
      </c>
      <c r="V15" s="649">
        <v>0.28270000000000001</v>
      </c>
      <c r="W15" s="691">
        <v>-7.2700000000000001E-2</v>
      </c>
      <c r="X15" s="634">
        <v>2.6200000000000001E-2</v>
      </c>
      <c r="Y15" s="634">
        <v>6.8900000000000003E-2</v>
      </c>
      <c r="Z15" s="634">
        <v>0.1026</v>
      </c>
      <c r="AA15" s="634">
        <v>0.16320000000000001</v>
      </c>
      <c r="AB15" s="634">
        <v>0.20449999999999999</v>
      </c>
      <c r="AC15" s="649">
        <v>0.2447</v>
      </c>
      <c r="AD15" s="691">
        <v>0</v>
      </c>
      <c r="AE15" s="634">
        <v>8.9399999999999993E-2</v>
      </c>
      <c r="AF15" s="634">
        <v>0.1414</v>
      </c>
      <c r="AG15" s="634">
        <v>0.19209999999999999</v>
      </c>
      <c r="AH15" s="634">
        <v>0.19500000000000001</v>
      </c>
      <c r="AI15" s="634">
        <v>0.29670000000000002</v>
      </c>
      <c r="AJ15" s="649">
        <v>0.3473</v>
      </c>
      <c r="AK15" s="685">
        <f t="shared" si="9"/>
        <v>-6.4490600000000002</v>
      </c>
      <c r="AL15" s="685">
        <f t="shared" si="9"/>
        <v>-4.6558199999999994</v>
      </c>
      <c r="AM15" s="685">
        <f t="shared" si="9"/>
        <v>-2.1615399999999996</v>
      </c>
      <c r="AN15" s="685">
        <f t="shared" si="9"/>
        <v>-0.5283199999999999</v>
      </c>
      <c r="AO15" s="685">
        <f t="shared" si="9"/>
        <v>-0.87375999999999998</v>
      </c>
      <c r="AP15" s="685">
        <f t="shared" si="9"/>
        <v>0.64007999999999998</v>
      </c>
      <c r="AQ15" s="685">
        <f t="shared" si="9"/>
        <v>1.6662399999999999</v>
      </c>
      <c r="AR15" s="685">
        <f t="shared" si="9"/>
        <v>-3.4544000000000001</v>
      </c>
      <c r="AS15" s="685">
        <f t="shared" si="9"/>
        <v>0.31241999999999998</v>
      </c>
      <c r="AT15" s="685">
        <f t="shared" si="9"/>
        <v>0.82295999999999991</v>
      </c>
      <c r="AU15" s="685">
        <f t="shared" si="10"/>
        <v>2.1640799999999998</v>
      </c>
      <c r="AV15" s="685">
        <f t="shared" si="10"/>
        <v>3.1368999999999998</v>
      </c>
      <c r="AW15" s="685">
        <f t="shared" si="10"/>
        <v>3.82524</v>
      </c>
      <c r="AX15" s="685">
        <f t="shared" si="10"/>
        <v>5.4127400000000003</v>
      </c>
      <c r="AY15" s="685">
        <f t="shared" si="10"/>
        <v>-2.4053800000000001</v>
      </c>
      <c r="AZ15" s="685">
        <f t="shared" si="10"/>
        <v>1.14554</v>
      </c>
      <c r="BA15" s="685">
        <f t="shared" si="10"/>
        <v>1.6967199999999998</v>
      </c>
      <c r="BB15" s="685">
        <f t="shared" si="10"/>
        <v>3.4264599999999996</v>
      </c>
      <c r="BC15" s="685">
        <f t="shared" si="10"/>
        <v>4.4119799999999998</v>
      </c>
      <c r="BD15" s="685">
        <f t="shared" si="10"/>
        <v>5.0596799999999993</v>
      </c>
      <c r="BE15" s="685">
        <f t="shared" si="11"/>
        <v>7.18058</v>
      </c>
      <c r="BF15" s="685">
        <f t="shared" si="11"/>
        <v>-1.8465799999999999</v>
      </c>
      <c r="BG15" s="685">
        <f t="shared" si="11"/>
        <v>0.66547999999999996</v>
      </c>
      <c r="BH15" s="685">
        <f t="shared" si="11"/>
        <v>1.7500599999999999</v>
      </c>
      <c r="BI15" s="685">
        <f t="shared" si="11"/>
        <v>2.6060399999999997</v>
      </c>
      <c r="BJ15" s="685">
        <f t="shared" si="11"/>
        <v>4.1452799999999996</v>
      </c>
      <c r="BK15" s="685">
        <f t="shared" si="11"/>
        <v>5.1942999999999993</v>
      </c>
      <c r="BL15" s="685">
        <f t="shared" si="11"/>
        <v>6.2153799999999997</v>
      </c>
      <c r="BM15" s="685">
        <f t="shared" si="11"/>
        <v>0</v>
      </c>
      <c r="BN15" s="685">
        <f t="shared" si="11"/>
        <v>2.2707599999999997</v>
      </c>
      <c r="BO15" s="685">
        <f t="shared" si="12"/>
        <v>3.5915599999999999</v>
      </c>
      <c r="BP15" s="685">
        <f t="shared" si="12"/>
        <v>4.8793399999999991</v>
      </c>
      <c r="BQ15" s="685">
        <f t="shared" si="12"/>
        <v>4.9530000000000003</v>
      </c>
      <c r="BR15" s="685">
        <f t="shared" si="12"/>
        <v>7.5361799999999999</v>
      </c>
      <c r="BS15" s="685">
        <f t="shared" si="12"/>
        <v>8.8214199999999998</v>
      </c>
    </row>
    <row r="16" spans="1:71" s="654" customFormat="1">
      <c r="A16" s="653" t="s">
        <v>115</v>
      </c>
      <c r="B16" s="693"/>
      <c r="C16" s="634">
        <v>8.5340000000000007</v>
      </c>
      <c r="D16" s="634">
        <v>6.266</v>
      </c>
      <c r="E16" s="634">
        <v>11.01</v>
      </c>
      <c r="F16" s="634">
        <v>9.8620000000000001</v>
      </c>
      <c r="G16" s="634">
        <v>10.821</v>
      </c>
      <c r="H16" s="649">
        <v>7.6559999999999997</v>
      </c>
      <c r="I16" s="648"/>
      <c r="J16" s="648">
        <v>10.164999999999999</v>
      </c>
      <c r="K16" s="634">
        <v>8.298</v>
      </c>
      <c r="L16" s="634">
        <v>12.332000000000001</v>
      </c>
      <c r="M16" s="634">
        <v>7.2919999999999998</v>
      </c>
      <c r="N16" s="634">
        <v>6.5629999999999997</v>
      </c>
      <c r="O16" s="649">
        <v>15.955</v>
      </c>
      <c r="P16" s="693"/>
      <c r="Q16" s="634">
        <v>11.439</v>
      </c>
      <c r="R16" s="634">
        <v>12.406000000000001</v>
      </c>
      <c r="S16" s="634">
        <v>11.419</v>
      </c>
      <c r="T16" s="634">
        <v>13.968999999999999</v>
      </c>
      <c r="U16" s="634">
        <v>13.89</v>
      </c>
      <c r="V16" s="649">
        <v>12.04</v>
      </c>
      <c r="W16" s="693"/>
      <c r="X16" s="634">
        <v>11.920999999999999</v>
      </c>
      <c r="Y16" s="634">
        <v>11.311</v>
      </c>
      <c r="Z16" s="634">
        <v>15.117000000000001</v>
      </c>
      <c r="AA16" s="634">
        <v>7.8380000000000001</v>
      </c>
      <c r="AB16" s="634">
        <v>9.3420000000000005</v>
      </c>
      <c r="AC16" s="649">
        <v>16.904</v>
      </c>
      <c r="AD16" s="648"/>
      <c r="AE16" s="634">
        <v>11.788</v>
      </c>
      <c r="AF16" s="634">
        <v>15.718999999999999</v>
      </c>
      <c r="AG16" s="634">
        <v>14.308</v>
      </c>
      <c r="AH16" s="634">
        <v>18.169</v>
      </c>
      <c r="AI16" s="634">
        <v>20.97</v>
      </c>
      <c r="AJ16" s="649">
        <v>13.367000000000001</v>
      </c>
      <c r="AK16" s="685"/>
      <c r="AL16" s="685">
        <f t="shared" ref="AL16:AQ16" si="13">C16</f>
        <v>8.5340000000000007</v>
      </c>
      <c r="AM16" s="685">
        <f t="shared" si="13"/>
        <v>6.266</v>
      </c>
      <c r="AN16" s="685">
        <f t="shared" si="13"/>
        <v>11.01</v>
      </c>
      <c r="AO16" s="685">
        <f t="shared" si="13"/>
        <v>9.8620000000000001</v>
      </c>
      <c r="AP16" s="685">
        <f t="shared" si="13"/>
        <v>10.821</v>
      </c>
      <c r="AQ16" s="685">
        <f t="shared" si="13"/>
        <v>7.6559999999999997</v>
      </c>
      <c r="AR16" s="685"/>
      <c r="AS16" s="685">
        <f t="shared" ref="AS16:AX16" si="14">J16</f>
        <v>10.164999999999999</v>
      </c>
      <c r="AT16" s="685">
        <f t="shared" si="14"/>
        <v>8.298</v>
      </c>
      <c r="AU16" s="685">
        <f t="shared" si="14"/>
        <v>12.332000000000001</v>
      </c>
      <c r="AV16" s="685">
        <f t="shared" si="14"/>
        <v>7.2919999999999998</v>
      </c>
      <c r="AW16" s="685">
        <f t="shared" si="14"/>
        <v>6.5629999999999997</v>
      </c>
      <c r="AX16" s="685">
        <f t="shared" si="14"/>
        <v>15.955</v>
      </c>
      <c r="AY16" s="685"/>
      <c r="AZ16" s="685">
        <f t="shared" ref="AZ16:BE16" si="15">Q16</f>
        <v>11.439</v>
      </c>
      <c r="BA16" s="685">
        <f t="shared" si="15"/>
        <v>12.406000000000001</v>
      </c>
      <c r="BB16" s="685">
        <f t="shared" si="15"/>
        <v>11.419</v>
      </c>
      <c r="BC16" s="685">
        <f t="shared" si="15"/>
        <v>13.968999999999999</v>
      </c>
      <c r="BD16" s="685">
        <f t="shared" si="15"/>
        <v>13.89</v>
      </c>
      <c r="BE16" s="685">
        <f t="shared" si="15"/>
        <v>12.04</v>
      </c>
      <c r="BF16" s="685"/>
      <c r="BG16" s="685">
        <f t="shared" ref="BG16:BL16" si="16">X16</f>
        <v>11.920999999999999</v>
      </c>
      <c r="BH16" s="685">
        <f t="shared" si="16"/>
        <v>11.311</v>
      </c>
      <c r="BI16" s="685">
        <f t="shared" si="16"/>
        <v>15.117000000000001</v>
      </c>
      <c r="BJ16" s="685">
        <f t="shared" si="16"/>
        <v>7.8380000000000001</v>
      </c>
      <c r="BK16" s="685">
        <f t="shared" si="16"/>
        <v>9.3420000000000005</v>
      </c>
      <c r="BL16" s="685">
        <f t="shared" si="16"/>
        <v>16.904</v>
      </c>
      <c r="BM16" s="685"/>
      <c r="BN16" s="685">
        <f t="shared" ref="BN16:BS16" si="17">AE16</f>
        <v>11.788</v>
      </c>
      <c r="BO16" s="685">
        <f t="shared" si="17"/>
        <v>15.718999999999999</v>
      </c>
      <c r="BP16" s="685">
        <f t="shared" si="17"/>
        <v>14.308</v>
      </c>
      <c r="BQ16" s="685">
        <f t="shared" si="17"/>
        <v>18.169</v>
      </c>
      <c r="BR16" s="685">
        <f t="shared" si="17"/>
        <v>20.97</v>
      </c>
      <c r="BS16" s="685">
        <f t="shared" si="17"/>
        <v>13.367000000000001</v>
      </c>
    </row>
    <row r="17" spans="1:71" s="654" customFormat="1">
      <c r="A17" s="653" t="s">
        <v>114</v>
      </c>
      <c r="B17" s="677">
        <v>3.1202999999999999</v>
      </c>
      <c r="C17" s="635">
        <v>3.1154999999999999</v>
      </c>
      <c r="D17" s="635">
        <v>3.1259000000000001</v>
      </c>
      <c r="E17" s="635">
        <v>3.1753</v>
      </c>
      <c r="F17" s="635">
        <v>3.1352000000000002</v>
      </c>
      <c r="G17" s="635">
        <v>3.234</v>
      </c>
      <c r="H17" s="651">
        <v>3.2806000000000002</v>
      </c>
      <c r="I17" s="677">
        <v>3.0634999999999999</v>
      </c>
      <c r="J17" s="650">
        <v>3.1381999999999999</v>
      </c>
      <c r="K17" s="635">
        <v>3.1627999999999998</v>
      </c>
      <c r="L17" s="635">
        <v>3.1932999999999998</v>
      </c>
      <c r="M17" s="635">
        <v>3.2084000000000001</v>
      </c>
      <c r="N17" s="635">
        <v>3.2643</v>
      </c>
      <c r="O17" s="651">
        <v>3.2924000000000002</v>
      </c>
      <c r="P17" s="677">
        <v>3.0771999999999999</v>
      </c>
      <c r="Q17" s="635">
        <v>3.1358999999999999</v>
      </c>
      <c r="R17" s="635">
        <v>3.1587999999999998</v>
      </c>
      <c r="S17" s="635">
        <v>3.1981000000000002</v>
      </c>
      <c r="T17" s="635">
        <v>3.2048000000000001</v>
      </c>
      <c r="U17" s="635">
        <v>3.2501000000000002</v>
      </c>
      <c r="V17" s="651">
        <v>3.3151000000000002</v>
      </c>
      <c r="W17" s="677">
        <v>3.0613000000000001</v>
      </c>
      <c r="X17" s="635">
        <v>3.1242999999999999</v>
      </c>
      <c r="Y17" s="635">
        <v>3.1619000000000002</v>
      </c>
      <c r="Z17" s="635">
        <v>3.1789000000000001</v>
      </c>
      <c r="AA17" s="635">
        <v>3.2033</v>
      </c>
      <c r="AB17" s="635">
        <v>3.2456999999999998</v>
      </c>
      <c r="AC17" s="651">
        <v>3.2936999999999999</v>
      </c>
      <c r="AD17" s="677">
        <v>3.0758999999999999</v>
      </c>
      <c r="AE17" s="635">
        <v>3.1448999999999998</v>
      </c>
      <c r="AF17" s="635">
        <v>3.1703000000000001</v>
      </c>
      <c r="AG17" s="635">
        <v>3.1957</v>
      </c>
      <c r="AH17" s="635">
        <v>3.2197</v>
      </c>
      <c r="AI17" s="635">
        <v>3.2591999999999999</v>
      </c>
      <c r="AJ17" s="651">
        <v>3.3176000000000001</v>
      </c>
      <c r="AK17" s="685">
        <f t="shared" ref="AK17:BS17" si="18">B17*25.4</f>
        <v>79.255619999999993</v>
      </c>
      <c r="AL17" s="685">
        <f t="shared" si="18"/>
        <v>79.13369999999999</v>
      </c>
      <c r="AM17" s="685">
        <f t="shared" si="18"/>
        <v>79.397859999999994</v>
      </c>
      <c r="AN17" s="685">
        <f t="shared" si="18"/>
        <v>80.652619999999999</v>
      </c>
      <c r="AO17" s="685">
        <f t="shared" si="18"/>
        <v>79.634079999999997</v>
      </c>
      <c r="AP17" s="685">
        <f t="shared" si="18"/>
        <v>82.143599999999992</v>
      </c>
      <c r="AQ17" s="685">
        <f t="shared" si="18"/>
        <v>83.327240000000003</v>
      </c>
      <c r="AR17" s="685">
        <f t="shared" si="18"/>
        <v>77.812899999999999</v>
      </c>
      <c r="AS17" s="685">
        <f t="shared" si="18"/>
        <v>79.710279999999997</v>
      </c>
      <c r="AT17" s="685">
        <f t="shared" si="18"/>
        <v>80.335119999999989</v>
      </c>
      <c r="AU17" s="685">
        <f t="shared" si="18"/>
        <v>81.109819999999985</v>
      </c>
      <c r="AV17" s="685">
        <f t="shared" si="18"/>
        <v>81.493359999999996</v>
      </c>
      <c r="AW17" s="685">
        <f t="shared" si="18"/>
        <v>82.913219999999995</v>
      </c>
      <c r="AX17" s="685">
        <f t="shared" si="18"/>
        <v>83.626959999999997</v>
      </c>
      <c r="AY17" s="685">
        <f t="shared" si="18"/>
        <v>78.160879999999992</v>
      </c>
      <c r="AZ17" s="685">
        <f t="shared" si="18"/>
        <v>79.651859999999999</v>
      </c>
      <c r="BA17" s="685">
        <f t="shared" si="18"/>
        <v>80.233519999999984</v>
      </c>
      <c r="BB17" s="685">
        <f t="shared" si="18"/>
        <v>81.231740000000002</v>
      </c>
      <c r="BC17" s="685">
        <f t="shared" si="18"/>
        <v>81.401920000000004</v>
      </c>
      <c r="BD17" s="685">
        <f t="shared" si="18"/>
        <v>82.552540000000008</v>
      </c>
      <c r="BE17" s="685">
        <f t="shared" si="18"/>
        <v>84.203540000000004</v>
      </c>
      <c r="BF17" s="685">
        <f t="shared" si="18"/>
        <v>77.757019999999997</v>
      </c>
      <c r="BG17" s="685">
        <f t="shared" si="18"/>
        <v>79.357219999999998</v>
      </c>
      <c r="BH17" s="685">
        <f t="shared" si="18"/>
        <v>80.312259999999995</v>
      </c>
      <c r="BI17" s="685">
        <f t="shared" si="18"/>
        <v>80.74405999999999</v>
      </c>
      <c r="BJ17" s="685">
        <f t="shared" si="18"/>
        <v>81.36381999999999</v>
      </c>
      <c r="BK17" s="685">
        <f t="shared" si="18"/>
        <v>82.44077999999999</v>
      </c>
      <c r="BL17" s="685">
        <f t="shared" si="18"/>
        <v>83.65997999999999</v>
      </c>
      <c r="BM17" s="685">
        <f t="shared" si="18"/>
        <v>78.127859999999998</v>
      </c>
      <c r="BN17" s="685">
        <f t="shared" si="18"/>
        <v>79.880459999999985</v>
      </c>
      <c r="BO17" s="685">
        <f t="shared" si="18"/>
        <v>80.525620000000004</v>
      </c>
      <c r="BP17" s="685">
        <f t="shared" si="18"/>
        <v>81.170779999999993</v>
      </c>
      <c r="BQ17" s="685">
        <f t="shared" si="18"/>
        <v>81.780379999999994</v>
      </c>
      <c r="BR17" s="685">
        <f t="shared" si="18"/>
        <v>82.78367999999999</v>
      </c>
      <c r="BS17" s="685">
        <f t="shared" si="18"/>
        <v>84.267039999999994</v>
      </c>
    </row>
    <row r="18" spans="1:71" s="654" customFormat="1">
      <c r="A18" s="653" t="s">
        <v>117</v>
      </c>
      <c r="B18" s="652"/>
      <c r="C18" s="635">
        <v>-0.14960000000000001</v>
      </c>
      <c r="D18" s="635">
        <v>-4.7E-2</v>
      </c>
      <c r="E18" s="635">
        <v>-5.8599999999999999E-2</v>
      </c>
      <c r="F18" s="635">
        <v>-4.1000000000000002E-2</v>
      </c>
      <c r="G18" s="635">
        <v>2.7900000000000001E-2</v>
      </c>
      <c r="H18" s="651">
        <v>9.0039999999999995E-2</v>
      </c>
      <c r="I18" s="650"/>
      <c r="J18" s="650">
        <v>1.6E-2</v>
      </c>
      <c r="K18" s="635">
        <v>2.9899999999999999E-2</v>
      </c>
      <c r="L18" s="635">
        <v>6.9800000000000001E-2</v>
      </c>
      <c r="M18" s="635">
        <v>0.1042</v>
      </c>
      <c r="N18" s="677">
        <v>0.16200000000000001</v>
      </c>
      <c r="O18" s="651">
        <v>0.25819999999999999</v>
      </c>
      <c r="P18" s="650"/>
      <c r="Q18" s="635">
        <v>4.5600000000000002E-2</v>
      </c>
      <c r="R18" s="635">
        <v>8.3400000000000002E-2</v>
      </c>
      <c r="S18" s="635">
        <v>0.1371</v>
      </c>
      <c r="T18" s="635">
        <v>0.125</v>
      </c>
      <c r="U18" s="635">
        <v>0.19270000000000001</v>
      </c>
      <c r="V18" s="651">
        <v>0.2802</v>
      </c>
      <c r="W18" s="694"/>
      <c r="X18" s="635">
        <v>1.35E-2</v>
      </c>
      <c r="Y18" s="635">
        <v>7.0099999999999996E-2</v>
      </c>
      <c r="Z18" s="635">
        <v>0.1024</v>
      </c>
      <c r="AA18" s="635">
        <v>0.14280000000000001</v>
      </c>
      <c r="AB18" s="635">
        <v>0.2321</v>
      </c>
      <c r="AC18" s="651">
        <v>0.27239999999999998</v>
      </c>
      <c r="AD18" s="650"/>
      <c r="AE18" s="635">
        <v>6.5699999999999995E-2</v>
      </c>
      <c r="AF18" s="635">
        <v>0.1207</v>
      </c>
      <c r="AG18" s="635">
        <v>0.1565</v>
      </c>
      <c r="AH18" s="635">
        <v>0.21840000000000001</v>
      </c>
      <c r="AI18" s="635">
        <v>0.27610000000000001</v>
      </c>
      <c r="AJ18" s="651">
        <v>0.36480000000000001</v>
      </c>
      <c r="AK18" s="685"/>
      <c r="AL18" s="685">
        <f t="shared" ref="AL18:AQ18" si="19">C18*25.4</f>
        <v>-3.7998400000000001</v>
      </c>
      <c r="AM18" s="685">
        <f t="shared" si="19"/>
        <v>-1.1938</v>
      </c>
      <c r="AN18" s="685">
        <f t="shared" si="19"/>
        <v>-1.48844</v>
      </c>
      <c r="AO18" s="685">
        <f t="shared" si="19"/>
        <v>-1.0413999999999999</v>
      </c>
      <c r="AP18" s="685">
        <f t="shared" si="19"/>
        <v>0.70865999999999996</v>
      </c>
      <c r="AQ18" s="685">
        <f t="shared" si="19"/>
        <v>2.2870159999999999</v>
      </c>
      <c r="AR18" s="685"/>
      <c r="AS18" s="685">
        <f t="shared" ref="AS18:AX18" si="20">J18*25.4</f>
        <v>0.40639999999999998</v>
      </c>
      <c r="AT18" s="685">
        <f t="shared" si="20"/>
        <v>0.75945999999999991</v>
      </c>
      <c r="AU18" s="685">
        <f t="shared" si="20"/>
        <v>1.7729199999999998</v>
      </c>
      <c r="AV18" s="685">
        <f t="shared" si="20"/>
        <v>2.6466799999999999</v>
      </c>
      <c r="AW18" s="685">
        <f t="shared" si="20"/>
        <v>4.1147999999999998</v>
      </c>
      <c r="AX18" s="685">
        <f t="shared" si="20"/>
        <v>6.558279999999999</v>
      </c>
      <c r="AY18" s="685"/>
      <c r="AZ18" s="685">
        <f t="shared" ref="AZ18:BE18" si="21">Q18*25.4</f>
        <v>1.1582399999999999</v>
      </c>
      <c r="BA18" s="685">
        <f t="shared" si="21"/>
        <v>2.11836</v>
      </c>
      <c r="BB18" s="685">
        <f t="shared" si="21"/>
        <v>3.4823399999999998</v>
      </c>
      <c r="BC18" s="685">
        <f t="shared" si="21"/>
        <v>3.1749999999999998</v>
      </c>
      <c r="BD18" s="685">
        <f t="shared" si="21"/>
        <v>4.8945800000000004</v>
      </c>
      <c r="BE18" s="685">
        <f t="shared" si="21"/>
        <v>7.1170799999999996</v>
      </c>
      <c r="BF18" s="685"/>
      <c r="BG18" s="685">
        <f t="shared" ref="BG18:BL18" si="22">X18*25.4</f>
        <v>0.34289999999999998</v>
      </c>
      <c r="BH18" s="685">
        <f t="shared" si="22"/>
        <v>1.7805399999999998</v>
      </c>
      <c r="BI18" s="685">
        <f t="shared" si="22"/>
        <v>2.6009600000000002</v>
      </c>
      <c r="BJ18" s="685">
        <f t="shared" si="22"/>
        <v>3.6271200000000001</v>
      </c>
      <c r="BK18" s="685">
        <f t="shared" si="22"/>
        <v>5.89534</v>
      </c>
      <c r="BL18" s="685">
        <f t="shared" si="22"/>
        <v>6.9189599999999993</v>
      </c>
      <c r="BM18" s="685"/>
      <c r="BN18" s="685">
        <f t="shared" ref="BN18:BS18" si="23">AE18*25.4</f>
        <v>1.6687799999999997</v>
      </c>
      <c r="BO18" s="685">
        <f t="shared" si="23"/>
        <v>3.0657799999999997</v>
      </c>
      <c r="BP18" s="685">
        <f t="shared" si="23"/>
        <v>3.9750999999999999</v>
      </c>
      <c r="BQ18" s="685">
        <f t="shared" si="23"/>
        <v>5.5473600000000003</v>
      </c>
      <c r="BR18" s="685">
        <f t="shared" si="23"/>
        <v>7.0129399999999995</v>
      </c>
      <c r="BS18" s="685">
        <f t="shared" si="23"/>
        <v>9.2659199999999995</v>
      </c>
    </row>
    <row r="19" spans="1:71" s="654" customFormat="1" ht="13" thickBot="1">
      <c r="A19" s="653" t="s">
        <v>116</v>
      </c>
      <c r="B19" s="659"/>
      <c r="C19" s="660">
        <v>14.141</v>
      </c>
      <c r="D19" s="660">
        <v>14.28</v>
      </c>
      <c r="E19" s="660">
        <v>6.8449999999999998</v>
      </c>
      <c r="F19" s="660">
        <v>11.797000000000001</v>
      </c>
      <c r="G19" s="660">
        <v>5.7249999999999996</v>
      </c>
      <c r="H19" s="661">
        <v>13.96</v>
      </c>
      <c r="I19" s="659"/>
      <c r="J19" s="659">
        <v>9.1140000000000008</v>
      </c>
      <c r="K19" s="660">
        <v>7.8849999999999998</v>
      </c>
      <c r="L19" s="660">
        <v>9.3010000000000002</v>
      </c>
      <c r="M19" s="660">
        <v>13.081</v>
      </c>
      <c r="N19" s="660">
        <v>12.090999999999999</v>
      </c>
      <c r="O19" s="661">
        <v>13.622</v>
      </c>
      <c r="P19" s="659"/>
      <c r="Q19" s="660">
        <v>6.41</v>
      </c>
      <c r="R19" s="660">
        <v>14.813000000000001</v>
      </c>
      <c r="S19" s="660">
        <v>11.071999999999999</v>
      </c>
      <c r="T19" s="660">
        <v>13.465</v>
      </c>
      <c r="U19" s="660">
        <v>5.5039999999999996</v>
      </c>
      <c r="V19" s="661">
        <v>12.471</v>
      </c>
      <c r="W19" s="659"/>
      <c r="X19" s="660">
        <v>14.058</v>
      </c>
      <c r="Y19" s="660">
        <v>14.334</v>
      </c>
      <c r="Z19" s="660">
        <v>11.032</v>
      </c>
      <c r="AA19" s="660">
        <v>8.1959999999999997</v>
      </c>
      <c r="AB19" s="660">
        <v>17.108000000000001</v>
      </c>
      <c r="AC19" s="661">
        <v>11.41</v>
      </c>
      <c r="AD19" s="659"/>
      <c r="AE19" s="660">
        <v>15.502000000000001</v>
      </c>
      <c r="AF19" s="660">
        <v>14.669</v>
      </c>
      <c r="AG19" s="660">
        <v>16.652000000000001</v>
      </c>
      <c r="AH19" s="660">
        <v>14.061</v>
      </c>
      <c r="AI19" s="660">
        <v>16.331</v>
      </c>
      <c r="AJ19" s="661">
        <v>20.199000000000002</v>
      </c>
      <c r="AK19" s="685"/>
      <c r="AL19" s="685">
        <f t="shared" ref="AL19:AQ19" si="24">C19</f>
        <v>14.141</v>
      </c>
      <c r="AM19" s="685">
        <f t="shared" si="24"/>
        <v>14.28</v>
      </c>
      <c r="AN19" s="685">
        <f t="shared" si="24"/>
        <v>6.8449999999999998</v>
      </c>
      <c r="AO19" s="685">
        <f t="shared" si="24"/>
        <v>11.797000000000001</v>
      </c>
      <c r="AP19" s="685">
        <f t="shared" si="24"/>
        <v>5.7249999999999996</v>
      </c>
      <c r="AQ19" s="685">
        <f t="shared" si="24"/>
        <v>13.96</v>
      </c>
      <c r="AR19" s="685"/>
      <c r="AS19" s="685">
        <f t="shared" ref="AS19:AX19" si="25">J19</f>
        <v>9.1140000000000008</v>
      </c>
      <c r="AT19" s="685">
        <f t="shared" si="25"/>
        <v>7.8849999999999998</v>
      </c>
      <c r="AU19" s="685">
        <f t="shared" si="25"/>
        <v>9.3010000000000002</v>
      </c>
      <c r="AV19" s="685">
        <f t="shared" si="25"/>
        <v>13.081</v>
      </c>
      <c r="AW19" s="685">
        <f t="shared" si="25"/>
        <v>12.090999999999999</v>
      </c>
      <c r="AX19" s="685">
        <f t="shared" si="25"/>
        <v>13.622</v>
      </c>
      <c r="AY19" s="685"/>
      <c r="AZ19" s="685">
        <f t="shared" ref="AZ19:BE19" si="26">Q19</f>
        <v>6.41</v>
      </c>
      <c r="BA19" s="685">
        <f t="shared" si="26"/>
        <v>14.813000000000001</v>
      </c>
      <c r="BB19" s="685">
        <f t="shared" si="26"/>
        <v>11.071999999999999</v>
      </c>
      <c r="BC19" s="685">
        <f t="shared" si="26"/>
        <v>13.465</v>
      </c>
      <c r="BD19" s="685">
        <f t="shared" si="26"/>
        <v>5.5039999999999996</v>
      </c>
      <c r="BE19" s="685">
        <f t="shared" si="26"/>
        <v>12.471</v>
      </c>
      <c r="BF19" s="685"/>
      <c r="BG19" s="685">
        <f t="shared" ref="BG19:BL19" si="27">X19</f>
        <v>14.058</v>
      </c>
      <c r="BH19" s="685">
        <f t="shared" si="27"/>
        <v>14.334</v>
      </c>
      <c r="BI19" s="685">
        <f t="shared" si="27"/>
        <v>11.032</v>
      </c>
      <c r="BJ19" s="685">
        <f t="shared" si="27"/>
        <v>8.1959999999999997</v>
      </c>
      <c r="BK19" s="685">
        <f t="shared" si="27"/>
        <v>17.108000000000001</v>
      </c>
      <c r="BL19" s="685">
        <f t="shared" si="27"/>
        <v>11.41</v>
      </c>
      <c r="BM19" s="685"/>
      <c r="BN19" s="685">
        <f t="shared" ref="BN19:BS19" si="28">AE19</f>
        <v>15.502000000000001</v>
      </c>
      <c r="BO19" s="685">
        <f t="shared" si="28"/>
        <v>14.669</v>
      </c>
      <c r="BP19" s="685">
        <f t="shared" si="28"/>
        <v>16.652000000000001</v>
      </c>
      <c r="BQ19" s="685">
        <f t="shared" si="28"/>
        <v>14.061</v>
      </c>
      <c r="BR19" s="685">
        <f t="shared" si="28"/>
        <v>16.331</v>
      </c>
      <c r="BS19" s="685">
        <f t="shared" si="28"/>
        <v>20.199000000000002</v>
      </c>
    </row>
    <row r="20" spans="1:71" s="655" customFormat="1" ht="13" thickBot="1">
      <c r="A20" s="653"/>
      <c r="B20" s="113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</row>
    <row r="21" spans="1:71" ht="13" thickBot="1">
      <c r="A21" s="681" t="s">
        <v>119</v>
      </c>
      <c r="B21" s="670">
        <f t="shared" ref="B21:AJ21" si="29">AVERAGE(B12,B15,B18)</f>
        <v>-0.25685000000000002</v>
      </c>
      <c r="C21" s="670">
        <f t="shared" si="29"/>
        <v>-0.16076666666666667</v>
      </c>
      <c r="D21" s="670">
        <f t="shared" si="29"/>
        <v>-7.4266666666666661E-2</v>
      </c>
      <c r="E21" s="670">
        <f t="shared" si="29"/>
        <v>-3.6433333333333331E-2</v>
      </c>
      <c r="F21" s="670">
        <f t="shared" si="29"/>
        <v>-3.556666666666667E-2</v>
      </c>
      <c r="G21" s="670">
        <f t="shared" si="29"/>
        <v>3.0666666666666665E-2</v>
      </c>
      <c r="H21" s="670">
        <f t="shared" si="29"/>
        <v>6.9546666666666659E-2</v>
      </c>
      <c r="I21" s="670">
        <f t="shared" si="29"/>
        <v>-0.12859999999999999</v>
      </c>
      <c r="J21" s="670">
        <f t="shared" si="29"/>
        <v>-1.9999999999999996E-3</v>
      </c>
      <c r="K21" s="670">
        <f t="shared" si="29"/>
        <v>3.1800000000000002E-2</v>
      </c>
      <c r="L21" s="670">
        <f t="shared" si="29"/>
        <v>7.17E-2</v>
      </c>
      <c r="M21" s="670">
        <f t="shared" si="29"/>
        <v>0.10376666666666667</v>
      </c>
      <c r="N21" s="670">
        <f t="shared" si="29"/>
        <v>0.15876666666666669</v>
      </c>
      <c r="O21" s="670">
        <f t="shared" si="29"/>
        <v>0.23783333333333334</v>
      </c>
      <c r="P21" s="670">
        <f t="shared" si="29"/>
        <v>-8.72E-2</v>
      </c>
      <c r="Q21" s="670">
        <f t="shared" si="29"/>
        <v>3.9600000000000003E-2</v>
      </c>
      <c r="R21" s="670">
        <f t="shared" si="29"/>
        <v>8.1566666666666662E-2</v>
      </c>
      <c r="S21" s="670">
        <f t="shared" si="29"/>
        <v>0.13189999999999999</v>
      </c>
      <c r="T21" s="670">
        <f t="shared" si="29"/>
        <v>0.15820000000000001</v>
      </c>
      <c r="U21" s="670">
        <f t="shared" si="29"/>
        <v>0.21266666666666667</v>
      </c>
      <c r="V21" s="670">
        <f t="shared" si="29"/>
        <v>0.2871333333333333</v>
      </c>
      <c r="W21" s="670">
        <f t="shared" si="29"/>
        <v>-7.5300000000000006E-2</v>
      </c>
      <c r="X21" s="670">
        <f t="shared" si="29"/>
        <v>3.0266666666666667E-2</v>
      </c>
      <c r="Y21" s="670">
        <f t="shared" si="29"/>
        <v>7.3866666666666678E-2</v>
      </c>
      <c r="Z21" s="670">
        <f t="shared" si="29"/>
        <v>9.6233333333333337E-2</v>
      </c>
      <c r="AA21" s="670">
        <f t="shared" si="29"/>
        <v>0.15676666666666669</v>
      </c>
      <c r="AB21" s="670">
        <f t="shared" si="29"/>
        <v>0.2165</v>
      </c>
      <c r="AC21" s="670">
        <f t="shared" si="29"/>
        <v>0.2578333333333333</v>
      </c>
      <c r="AD21" s="670">
        <f t="shared" si="29"/>
        <v>-9.5E-4</v>
      </c>
      <c r="AE21" s="670">
        <f t="shared" si="29"/>
        <v>8.1933333333333316E-2</v>
      </c>
      <c r="AF21" s="670">
        <f t="shared" si="29"/>
        <v>0.13843333333333332</v>
      </c>
      <c r="AG21" s="670">
        <f t="shared" si="29"/>
        <v>0.17230000000000001</v>
      </c>
      <c r="AH21" s="670">
        <f t="shared" si="29"/>
        <v>0.20886666666666667</v>
      </c>
      <c r="AI21" s="670">
        <f t="shared" si="29"/>
        <v>0.27826666666666666</v>
      </c>
      <c r="AJ21" s="670">
        <f t="shared" si="29"/>
        <v>0.34380000000000005</v>
      </c>
      <c r="AK21" s="685">
        <f t="shared" ref="AK21:BS21" si="30">B21*25.4</f>
        <v>-6.5239900000000004</v>
      </c>
      <c r="AL21" s="685">
        <f t="shared" si="30"/>
        <v>-4.0834733333333331</v>
      </c>
      <c r="AM21" s="685">
        <f t="shared" si="30"/>
        <v>-1.886373333333333</v>
      </c>
      <c r="AN21" s="685">
        <f t="shared" si="30"/>
        <v>-0.9254066666666666</v>
      </c>
      <c r="AO21" s="685">
        <f t="shared" si="30"/>
        <v>-0.90339333333333338</v>
      </c>
      <c r="AP21" s="685">
        <f t="shared" si="30"/>
        <v>0.77893333333333326</v>
      </c>
      <c r="AQ21" s="685">
        <f t="shared" si="30"/>
        <v>1.766485333333333</v>
      </c>
      <c r="AR21" s="685">
        <f t="shared" si="30"/>
        <v>-3.2664399999999998</v>
      </c>
      <c r="AS21" s="685">
        <f t="shared" si="30"/>
        <v>-5.0799999999999984E-2</v>
      </c>
      <c r="AT21" s="685">
        <f t="shared" si="30"/>
        <v>0.80771999999999999</v>
      </c>
      <c r="AU21" s="685">
        <f t="shared" si="30"/>
        <v>1.8211799999999998</v>
      </c>
      <c r="AV21" s="685">
        <f t="shared" si="30"/>
        <v>2.6356733333333335</v>
      </c>
      <c r="AW21" s="685">
        <f t="shared" si="30"/>
        <v>4.0326733333333342</v>
      </c>
      <c r="AX21" s="685">
        <f t="shared" si="30"/>
        <v>6.0409666666666668</v>
      </c>
      <c r="AY21" s="685">
        <f t="shared" si="30"/>
        <v>-2.21488</v>
      </c>
      <c r="AZ21" s="685">
        <f t="shared" si="30"/>
        <v>1.0058400000000001</v>
      </c>
      <c r="BA21" s="685">
        <f t="shared" si="30"/>
        <v>2.0717933333333329</v>
      </c>
      <c r="BB21" s="685">
        <f t="shared" si="30"/>
        <v>3.3502599999999996</v>
      </c>
      <c r="BC21" s="685">
        <f t="shared" si="30"/>
        <v>4.0182799999999999</v>
      </c>
      <c r="BD21" s="685">
        <f t="shared" si="30"/>
        <v>5.4017333333333335</v>
      </c>
      <c r="BE21" s="685">
        <f t="shared" si="30"/>
        <v>7.2931866666666654</v>
      </c>
      <c r="BF21" s="685">
        <f t="shared" si="30"/>
        <v>-1.91262</v>
      </c>
      <c r="BG21" s="685">
        <f t="shared" si="30"/>
        <v>0.76877333333333331</v>
      </c>
      <c r="BH21" s="685">
        <f t="shared" si="30"/>
        <v>1.8762133333333335</v>
      </c>
      <c r="BI21" s="685">
        <f t="shared" si="30"/>
        <v>2.4443266666666665</v>
      </c>
      <c r="BJ21" s="685">
        <f t="shared" si="30"/>
        <v>3.9818733333333336</v>
      </c>
      <c r="BK21" s="685">
        <f t="shared" si="30"/>
        <v>5.4990999999999994</v>
      </c>
      <c r="BL21" s="685">
        <f t="shared" si="30"/>
        <v>6.5489666666666659</v>
      </c>
      <c r="BM21" s="685">
        <f t="shared" si="30"/>
        <v>-2.4129999999999999E-2</v>
      </c>
      <c r="BN21" s="685">
        <f t="shared" si="30"/>
        <v>2.081106666666666</v>
      </c>
      <c r="BO21" s="685">
        <f t="shared" si="30"/>
        <v>3.5162066666666663</v>
      </c>
      <c r="BP21" s="685">
        <f t="shared" si="30"/>
        <v>4.3764199999999995</v>
      </c>
      <c r="BQ21" s="685">
        <f t="shared" si="30"/>
        <v>5.3052133333333336</v>
      </c>
      <c r="BR21" s="685">
        <f t="shared" si="30"/>
        <v>7.0679733333333328</v>
      </c>
      <c r="BS21" s="685">
        <f t="shared" si="30"/>
        <v>8.7325200000000009</v>
      </c>
    </row>
    <row r="22" spans="1:71" ht="13" thickBot="1">
      <c r="A22" s="653" t="s">
        <v>118</v>
      </c>
      <c r="B22" s="670"/>
      <c r="C22" s="670">
        <f t="shared" ref="C22:H22" si="31">AVERAGE(C13,C16,C19)</f>
        <v>9.6709999999999994</v>
      </c>
      <c r="D22" s="670">
        <f t="shared" si="31"/>
        <v>10.866333333333335</v>
      </c>
      <c r="E22" s="670">
        <f t="shared" si="31"/>
        <v>10.074666666666666</v>
      </c>
      <c r="F22" s="670">
        <f t="shared" si="31"/>
        <v>10.635</v>
      </c>
      <c r="G22" s="670">
        <f t="shared" si="31"/>
        <v>9.4383333333333326</v>
      </c>
      <c r="H22" s="670">
        <f t="shared" si="31"/>
        <v>10.851999999999999</v>
      </c>
      <c r="I22" s="670"/>
      <c r="J22" s="670">
        <f t="shared" ref="J22:O22" si="32">AVERAGE(J13,J16,J19)</f>
        <v>10.705333333333334</v>
      </c>
      <c r="K22" s="670">
        <f t="shared" si="32"/>
        <v>8.5746666666666655</v>
      </c>
      <c r="L22" s="670">
        <f t="shared" si="32"/>
        <v>10.593000000000002</v>
      </c>
      <c r="M22" s="670">
        <f t="shared" si="32"/>
        <v>11.099333333333334</v>
      </c>
      <c r="N22" s="670">
        <f t="shared" si="32"/>
        <v>10.153999999999998</v>
      </c>
      <c r="O22" s="670">
        <f t="shared" si="32"/>
        <v>12.026333333333334</v>
      </c>
      <c r="P22" s="670"/>
      <c r="Q22" s="670">
        <f t="shared" ref="Q22:V22" si="33">AVERAGE(Q13,Q16,Q19)</f>
        <v>9.5250000000000004</v>
      </c>
      <c r="R22" s="670">
        <f t="shared" si="33"/>
        <v>13.796000000000001</v>
      </c>
      <c r="S22" s="670">
        <f t="shared" si="33"/>
        <v>12.168000000000001</v>
      </c>
      <c r="T22" s="670">
        <f t="shared" si="33"/>
        <v>12.946666666666667</v>
      </c>
      <c r="U22" s="670">
        <f t="shared" si="33"/>
        <v>10.978999999999999</v>
      </c>
      <c r="V22" s="670">
        <f t="shared" si="33"/>
        <v>11</v>
      </c>
      <c r="W22" s="670"/>
      <c r="X22" s="670">
        <f t="shared" ref="X22:AC22" si="34">AVERAGE(X13,X16,X19)</f>
        <v>11.207333333333333</v>
      </c>
      <c r="Y22" s="670">
        <f t="shared" si="34"/>
        <v>13.135333333333334</v>
      </c>
      <c r="Z22" s="670">
        <f t="shared" si="34"/>
        <v>10.809666666666667</v>
      </c>
      <c r="AA22" s="670">
        <f t="shared" si="34"/>
        <v>9.7170000000000005</v>
      </c>
      <c r="AB22" s="670">
        <f t="shared" si="34"/>
        <v>12.361666666666666</v>
      </c>
      <c r="AC22" s="670">
        <f t="shared" si="34"/>
        <v>14.999000000000001</v>
      </c>
      <c r="AD22" s="670"/>
      <c r="AE22" s="670">
        <f t="shared" ref="AE22:AJ22" si="35">AVERAGE(AE13,AE16,AE19)</f>
        <v>11.036333333333333</v>
      </c>
      <c r="AF22" s="670">
        <f t="shared" si="35"/>
        <v>12.371333333333334</v>
      </c>
      <c r="AG22" s="670">
        <f t="shared" si="35"/>
        <v>14.246666666666668</v>
      </c>
      <c r="AH22" s="670">
        <f t="shared" si="35"/>
        <v>15.229333333333335</v>
      </c>
      <c r="AI22" s="670">
        <f t="shared" si="35"/>
        <v>19.059333333333331</v>
      </c>
      <c r="AJ22" s="670">
        <f t="shared" si="35"/>
        <v>16.162333333333333</v>
      </c>
      <c r="AK22" s="685"/>
      <c r="AL22" s="685">
        <f t="shared" ref="AL22:AQ22" si="36">C22</f>
        <v>9.6709999999999994</v>
      </c>
      <c r="AM22" s="685">
        <f t="shared" si="36"/>
        <v>10.866333333333335</v>
      </c>
      <c r="AN22" s="685">
        <f t="shared" si="36"/>
        <v>10.074666666666666</v>
      </c>
      <c r="AO22" s="685">
        <f t="shared" si="36"/>
        <v>10.635</v>
      </c>
      <c r="AP22" s="685">
        <f t="shared" si="36"/>
        <v>9.4383333333333326</v>
      </c>
      <c r="AQ22" s="685">
        <f t="shared" si="36"/>
        <v>10.851999999999999</v>
      </c>
      <c r="AR22" s="685"/>
      <c r="AS22" s="685">
        <f t="shared" ref="AS22:AX22" si="37">J22</f>
        <v>10.705333333333334</v>
      </c>
      <c r="AT22" s="685">
        <f t="shared" si="37"/>
        <v>8.5746666666666655</v>
      </c>
      <c r="AU22" s="685">
        <f t="shared" si="37"/>
        <v>10.593000000000002</v>
      </c>
      <c r="AV22" s="685">
        <f t="shared" si="37"/>
        <v>11.099333333333334</v>
      </c>
      <c r="AW22" s="685">
        <f t="shared" si="37"/>
        <v>10.153999999999998</v>
      </c>
      <c r="AX22" s="685">
        <f t="shared" si="37"/>
        <v>12.026333333333334</v>
      </c>
      <c r="AY22" s="685"/>
      <c r="AZ22" s="685">
        <f t="shared" ref="AZ22:BE22" si="38">Q22</f>
        <v>9.5250000000000004</v>
      </c>
      <c r="BA22" s="685">
        <f t="shared" si="38"/>
        <v>13.796000000000001</v>
      </c>
      <c r="BB22" s="685">
        <f t="shared" si="38"/>
        <v>12.168000000000001</v>
      </c>
      <c r="BC22" s="685">
        <f t="shared" si="38"/>
        <v>12.946666666666667</v>
      </c>
      <c r="BD22" s="685">
        <f t="shared" si="38"/>
        <v>10.978999999999999</v>
      </c>
      <c r="BE22" s="685">
        <f t="shared" si="38"/>
        <v>11</v>
      </c>
      <c r="BF22" s="685"/>
      <c r="BG22" s="685">
        <f t="shared" ref="BG22:BL22" si="39">X22</f>
        <v>11.207333333333333</v>
      </c>
      <c r="BH22" s="685">
        <f t="shared" si="39"/>
        <v>13.135333333333334</v>
      </c>
      <c r="BI22" s="685">
        <f t="shared" si="39"/>
        <v>10.809666666666667</v>
      </c>
      <c r="BJ22" s="685">
        <f t="shared" si="39"/>
        <v>9.7170000000000005</v>
      </c>
      <c r="BK22" s="685">
        <f t="shared" si="39"/>
        <v>12.361666666666666</v>
      </c>
      <c r="BL22" s="685">
        <f t="shared" si="39"/>
        <v>14.999000000000001</v>
      </c>
      <c r="BM22" s="685"/>
      <c r="BN22" s="685">
        <f t="shared" ref="BN22:BS22" si="40">AE22</f>
        <v>11.036333333333333</v>
      </c>
      <c r="BO22" s="685">
        <f t="shared" si="40"/>
        <v>12.371333333333334</v>
      </c>
      <c r="BP22" s="685">
        <f t="shared" si="40"/>
        <v>14.246666666666668</v>
      </c>
      <c r="BQ22" s="685">
        <f t="shared" si="40"/>
        <v>15.229333333333335</v>
      </c>
      <c r="BR22" s="685">
        <f t="shared" si="40"/>
        <v>19.059333333333331</v>
      </c>
      <c r="BS22" s="685">
        <f t="shared" si="40"/>
        <v>16.162333333333333</v>
      </c>
    </row>
    <row r="23" spans="1:71" ht="13" thickBot="1">
      <c r="A23" s="681" t="s">
        <v>120</v>
      </c>
      <c r="B23" s="671"/>
      <c r="C23" s="703">
        <f t="shared" ref="C23:H23" si="41">(C10*SIN(C22*PI( )/180))</f>
        <v>6.5516274971820143E-3</v>
      </c>
      <c r="D23" s="703">
        <f t="shared" si="41"/>
        <v>7.3522182689606001E-3</v>
      </c>
      <c r="E23" s="703">
        <f t="shared" si="41"/>
        <v>6.8223250214871026E-3</v>
      </c>
      <c r="F23" s="703">
        <f t="shared" si="41"/>
        <v>7.1975185343202703E-3</v>
      </c>
      <c r="G23" s="703">
        <f t="shared" si="41"/>
        <v>6.3954534040328763E-3</v>
      </c>
      <c r="H23" s="703">
        <f t="shared" si="41"/>
        <v>7.3426365839361005E-3</v>
      </c>
      <c r="I23" s="703"/>
      <c r="J23" s="703">
        <f t="shared" ref="J23:O23" si="42">(J10*SIN(J22*PI( )/180))</f>
        <v>7.2445651330048776E-3</v>
      </c>
      <c r="K23" s="703">
        <f t="shared" si="42"/>
        <v>5.8148278551065713E-3</v>
      </c>
      <c r="L23" s="703">
        <f t="shared" si="42"/>
        <v>7.1694191802842066E-3</v>
      </c>
      <c r="M23" s="703">
        <f t="shared" si="42"/>
        <v>7.5079113975164173E-3</v>
      </c>
      <c r="N23" s="703">
        <f t="shared" si="42"/>
        <v>6.8754862977805035E-3</v>
      </c>
      <c r="O23" s="703">
        <f t="shared" si="42"/>
        <v>8.1260879222696952E-3</v>
      </c>
      <c r="P23" s="703"/>
      <c r="Q23" s="703">
        <f t="shared" ref="Q23:V23" si="43">(Q10*SIN(Q22*PI( )/180))</f>
        <v>6.4536395981245895E-3</v>
      </c>
      <c r="R23" s="703">
        <f t="shared" si="43"/>
        <v>9.3001607023529397E-3</v>
      </c>
      <c r="S23" s="703">
        <f t="shared" si="43"/>
        <v>8.2203759888179254E-3</v>
      </c>
      <c r="T23" s="703">
        <f t="shared" si="43"/>
        <v>8.7377149149329581E-3</v>
      </c>
      <c r="U23" s="703">
        <f t="shared" si="43"/>
        <v>7.4275186991604987E-3</v>
      </c>
      <c r="V23" s="703">
        <f t="shared" si="43"/>
        <v>7.4415508196852475E-3</v>
      </c>
      <c r="W23" s="703"/>
      <c r="X23" s="703">
        <f t="shared" ref="X23:AC23" si="44">(X10*SIN(X22*PI( )/180))</f>
        <v>7.5800362121396245E-3</v>
      </c>
      <c r="Y23" s="703">
        <f t="shared" si="44"/>
        <v>8.8628240502755685E-3</v>
      </c>
      <c r="Z23" s="703">
        <f t="shared" si="44"/>
        <v>7.3143345081195747E-3</v>
      </c>
      <c r="AA23" s="703">
        <f t="shared" si="44"/>
        <v>6.5824916137891838E-3</v>
      </c>
      <c r="AB23" s="703">
        <f t="shared" si="44"/>
        <v>8.3491918973669123E-3</v>
      </c>
      <c r="AC23" s="703">
        <f t="shared" si="44"/>
        <v>1.0093285272606996E-2</v>
      </c>
      <c r="AD23" s="703"/>
      <c r="AE23" s="703">
        <f t="shared" ref="AE23:AJ23" si="45">(AE10*SIN(AE22*PI( )/180))</f>
        <v>7.4658262534050869E-3</v>
      </c>
      <c r="AF23" s="703">
        <f t="shared" si="45"/>
        <v>8.3556191197908213E-3</v>
      </c>
      <c r="AG23" s="703">
        <f t="shared" si="45"/>
        <v>9.5977792967094997E-3</v>
      </c>
      <c r="AH23" s="703">
        <f t="shared" si="45"/>
        <v>1.0244644692232003E-2</v>
      </c>
      <c r="AI23" s="703">
        <f t="shared" si="45"/>
        <v>1.2735337790882966E-2</v>
      </c>
      <c r="AJ23" s="703">
        <f t="shared" si="45"/>
        <v>1.0856029925061945E-2</v>
      </c>
      <c r="AK23" s="685"/>
      <c r="AL23" s="685">
        <f t="shared" ref="AL23:AQ24" si="46">C23*25.4</f>
        <v>0.16641133842842315</v>
      </c>
      <c r="AM23" s="685">
        <f t="shared" si="46"/>
        <v>0.18674634403159923</v>
      </c>
      <c r="AN23" s="685">
        <f t="shared" si="46"/>
        <v>0.17328705554577239</v>
      </c>
      <c r="AO23" s="685">
        <f t="shared" si="46"/>
        <v>0.18281697077173487</v>
      </c>
      <c r="AP23" s="685">
        <f t="shared" si="46"/>
        <v>0.16244451646243505</v>
      </c>
      <c r="AQ23" s="685">
        <f t="shared" si="46"/>
        <v>0.18650296923197693</v>
      </c>
      <c r="AR23" s="685"/>
      <c r="AS23" s="685">
        <f t="shared" ref="AS23:AX24" si="47">J23*25.4</f>
        <v>0.18401195437832388</v>
      </c>
      <c r="AT23" s="685">
        <f t="shared" si="47"/>
        <v>0.14769662751970691</v>
      </c>
      <c r="AU23" s="685">
        <f t="shared" si="47"/>
        <v>0.18210324717921883</v>
      </c>
      <c r="AV23" s="685">
        <f t="shared" si="47"/>
        <v>0.19070094949691699</v>
      </c>
      <c r="AW23" s="685">
        <f t="shared" si="47"/>
        <v>0.17463735196362479</v>
      </c>
      <c r="AX23" s="685">
        <f t="shared" si="47"/>
        <v>0.20640263322565025</v>
      </c>
      <c r="AY23" s="685"/>
      <c r="AZ23" s="685">
        <f t="shared" ref="AZ23:BE24" si="48">Q23*25.4</f>
        <v>0.16392244579236456</v>
      </c>
      <c r="BA23" s="685">
        <f t="shared" si="48"/>
        <v>0.23622408183976465</v>
      </c>
      <c r="BB23" s="685">
        <f t="shared" si="48"/>
        <v>0.20879755011597528</v>
      </c>
      <c r="BC23" s="685">
        <f t="shared" si="48"/>
        <v>0.22193795883929712</v>
      </c>
      <c r="BD23" s="685">
        <f t="shared" si="48"/>
        <v>0.18865897495867665</v>
      </c>
      <c r="BE23" s="685">
        <f t="shared" si="48"/>
        <v>0.18901539082000526</v>
      </c>
      <c r="BF23" s="685"/>
      <c r="BG23" s="685">
        <f t="shared" ref="BG23:BL24" si="49">X23*25.4</f>
        <v>0.19253291978834644</v>
      </c>
      <c r="BH23" s="685">
        <f t="shared" si="49"/>
        <v>0.22511573087699943</v>
      </c>
      <c r="BI23" s="685">
        <f t="shared" si="49"/>
        <v>0.18578409650623717</v>
      </c>
      <c r="BJ23" s="685">
        <f t="shared" si="49"/>
        <v>0.16719528699024525</v>
      </c>
      <c r="BK23" s="685">
        <f t="shared" si="49"/>
        <v>0.21206947419311956</v>
      </c>
      <c r="BL23" s="685">
        <f t="shared" si="49"/>
        <v>0.25636944592421768</v>
      </c>
      <c r="BM23" s="685"/>
      <c r="BN23" s="685">
        <f t="shared" ref="BN23:BS24" si="50">AE23*25.4</f>
        <v>0.18963198683648919</v>
      </c>
      <c r="BO23" s="685">
        <f t="shared" si="50"/>
        <v>0.21223272564268686</v>
      </c>
      <c r="BP23" s="685">
        <f t="shared" si="50"/>
        <v>0.24378359413642128</v>
      </c>
      <c r="BQ23" s="685">
        <f t="shared" si="50"/>
        <v>0.26021397518269285</v>
      </c>
      <c r="BR23" s="685">
        <f t="shared" si="50"/>
        <v>0.32347757988842735</v>
      </c>
      <c r="BS23" s="685">
        <f t="shared" si="50"/>
        <v>0.2757431600965734</v>
      </c>
    </row>
    <row r="24" spans="1:71" ht="13" thickBot="1">
      <c r="A24" s="681" t="s">
        <v>122</v>
      </c>
      <c r="B24" s="671"/>
      <c r="C24" s="703">
        <f t="shared" ref="C24:H24" si="51">(C10*SIN(C22*PI( )/180))+C21</f>
        <v>-0.15421503916948465</v>
      </c>
      <c r="D24" s="703">
        <f t="shared" si="51"/>
        <v>-6.6914448397706064E-2</v>
      </c>
      <c r="E24" s="703">
        <f t="shared" si="51"/>
        <v>-2.9611008311846231E-2</v>
      </c>
      <c r="F24" s="703">
        <f t="shared" si="51"/>
        <v>-2.8369148132346401E-2</v>
      </c>
      <c r="G24" s="703">
        <f t="shared" si="51"/>
        <v>3.706212007069954E-2</v>
      </c>
      <c r="H24" s="703">
        <f t="shared" si="51"/>
        <v>7.6889303250602753E-2</v>
      </c>
      <c r="I24" s="703"/>
      <c r="J24" s="703">
        <f t="shared" ref="J24:O24" si="52">(J10*SIN(J22*PI( )/180))+J21</f>
        <v>5.2445651330048776E-3</v>
      </c>
      <c r="K24" s="703">
        <f t="shared" si="52"/>
        <v>3.7614827855106572E-2</v>
      </c>
      <c r="L24" s="703">
        <f t="shared" si="52"/>
        <v>7.88694191802842E-2</v>
      </c>
      <c r="M24" s="703">
        <f t="shared" si="52"/>
        <v>0.11127457806418309</v>
      </c>
      <c r="N24" s="703">
        <f t="shared" si="52"/>
        <v>0.1656421529644472</v>
      </c>
      <c r="O24" s="703">
        <f t="shared" si="52"/>
        <v>0.24595942125560305</v>
      </c>
      <c r="P24" s="703"/>
      <c r="Q24" s="703">
        <f t="shared" ref="Q24:V24" si="53">(Q10*SIN(Q22*PI( )/180))+Q21</f>
        <v>4.6053639598124592E-2</v>
      </c>
      <c r="R24" s="703">
        <f t="shared" si="53"/>
        <v>9.0866827369019604E-2</v>
      </c>
      <c r="S24" s="703">
        <f t="shared" si="53"/>
        <v>0.14012037598881791</v>
      </c>
      <c r="T24" s="703">
        <f t="shared" si="53"/>
        <v>0.16693771491493298</v>
      </c>
      <c r="U24" s="703">
        <f t="shared" si="53"/>
        <v>0.22009418536582717</v>
      </c>
      <c r="V24" s="703">
        <f t="shared" si="53"/>
        <v>0.29457488415301852</v>
      </c>
      <c r="W24" s="703"/>
      <c r="X24" s="703">
        <f t="shared" ref="X24:AC24" si="54">(X10*SIN(X22*PI( )/180))+X21</f>
        <v>3.7846702878806295E-2</v>
      </c>
      <c r="Y24" s="703">
        <f t="shared" si="54"/>
        <v>8.2729490716942244E-2</v>
      </c>
      <c r="Z24" s="703">
        <f t="shared" si="54"/>
        <v>0.10354766784145292</v>
      </c>
      <c r="AA24" s="703">
        <f t="shared" si="54"/>
        <v>0.16334915828045588</v>
      </c>
      <c r="AB24" s="703">
        <f t="shared" si="54"/>
        <v>0.22484919189736691</v>
      </c>
      <c r="AC24" s="703">
        <f t="shared" si="54"/>
        <v>0.2679266186059403</v>
      </c>
      <c r="AD24" s="703"/>
      <c r="AE24" s="703">
        <f t="shared" ref="AE24:AJ24" si="55">(AE10*SIN(AE22*PI( )/180))+AE21</f>
        <v>8.93991595867384E-2</v>
      </c>
      <c r="AF24" s="703">
        <f t="shared" si="55"/>
        <v>0.14678895245312415</v>
      </c>
      <c r="AG24" s="703">
        <f t="shared" si="55"/>
        <v>0.1818977792967095</v>
      </c>
      <c r="AH24" s="703">
        <f t="shared" si="55"/>
        <v>0.21911131135889866</v>
      </c>
      <c r="AI24" s="703">
        <f t="shared" si="55"/>
        <v>0.29100200445754965</v>
      </c>
      <c r="AJ24" s="703">
        <f t="shared" si="55"/>
        <v>0.35465602992506201</v>
      </c>
      <c r="AK24" s="686"/>
      <c r="AL24" s="686">
        <f t="shared" si="46"/>
        <v>-3.9170619949049099</v>
      </c>
      <c r="AM24" s="686">
        <f t="shared" si="46"/>
        <v>-1.6996269893017339</v>
      </c>
      <c r="AN24" s="686">
        <f t="shared" si="46"/>
        <v>-0.7521196111208942</v>
      </c>
      <c r="AO24" s="686">
        <f t="shared" si="46"/>
        <v>-0.72057636256159852</v>
      </c>
      <c r="AP24" s="686">
        <f t="shared" si="46"/>
        <v>0.94137784979576833</v>
      </c>
      <c r="AQ24" s="686">
        <f t="shared" si="46"/>
        <v>1.9529883025653099</v>
      </c>
      <c r="AR24" s="686"/>
      <c r="AS24" s="686">
        <f t="shared" si="47"/>
        <v>0.13321195437832389</v>
      </c>
      <c r="AT24" s="686">
        <f t="shared" si="47"/>
        <v>0.95541662751970691</v>
      </c>
      <c r="AU24" s="686">
        <f t="shared" si="47"/>
        <v>2.0032832471792186</v>
      </c>
      <c r="AV24" s="686">
        <f t="shared" si="47"/>
        <v>2.8263742828302503</v>
      </c>
      <c r="AW24" s="686">
        <f t="shared" si="47"/>
        <v>4.2073106852969584</v>
      </c>
      <c r="AX24" s="686">
        <f t="shared" si="47"/>
        <v>6.2473692998923172</v>
      </c>
      <c r="AY24" s="686"/>
      <c r="AZ24" s="686">
        <f t="shared" si="48"/>
        <v>1.1697624457923645</v>
      </c>
      <c r="BA24" s="686">
        <f t="shared" si="48"/>
        <v>2.3080174151730977</v>
      </c>
      <c r="BB24" s="686">
        <f t="shared" si="48"/>
        <v>3.5590575501159747</v>
      </c>
      <c r="BC24" s="686">
        <f t="shared" si="48"/>
        <v>4.2402179588392972</v>
      </c>
      <c r="BD24" s="686">
        <f t="shared" si="48"/>
        <v>5.5903923082920102</v>
      </c>
      <c r="BE24" s="686">
        <f t="shared" si="48"/>
        <v>7.4822020574866697</v>
      </c>
      <c r="BF24" s="686"/>
      <c r="BG24" s="686">
        <f t="shared" si="49"/>
        <v>0.96130625312167983</v>
      </c>
      <c r="BH24" s="686">
        <f t="shared" si="49"/>
        <v>2.1013290642103328</v>
      </c>
      <c r="BI24" s="686">
        <f t="shared" si="49"/>
        <v>2.6301107631729042</v>
      </c>
      <c r="BJ24" s="686">
        <f t="shared" si="49"/>
        <v>4.1490686203235789</v>
      </c>
      <c r="BK24" s="686">
        <f t="shared" si="49"/>
        <v>5.7111694741931194</v>
      </c>
      <c r="BL24" s="686">
        <f t="shared" si="49"/>
        <v>6.8053361125908829</v>
      </c>
      <c r="BM24" s="686"/>
      <c r="BN24" s="686">
        <f t="shared" si="50"/>
        <v>2.2707386535031553</v>
      </c>
      <c r="BO24" s="686">
        <f t="shared" si="50"/>
        <v>3.7284393923093533</v>
      </c>
      <c r="BP24" s="686">
        <f t="shared" si="50"/>
        <v>4.620203594136421</v>
      </c>
      <c r="BQ24" s="686">
        <f t="shared" si="50"/>
        <v>5.5654273085160257</v>
      </c>
      <c r="BR24" s="686">
        <f t="shared" si="50"/>
        <v>7.3914509132217603</v>
      </c>
      <c r="BS24" s="686">
        <f t="shared" si="50"/>
        <v>9.0082631600965737</v>
      </c>
    </row>
    <row r="25" spans="1:71" s="631" customFormat="1" ht="13" thickBot="1">
      <c r="A25" s="681" t="s">
        <v>186</v>
      </c>
      <c r="B25" s="699"/>
      <c r="C25" s="699"/>
      <c r="D25" s="699"/>
      <c r="E25" s="699"/>
      <c r="F25" s="699"/>
      <c r="G25" s="699"/>
      <c r="H25" s="701">
        <f>AVERAGE(C22,D22,E22,F22,G22,H22)</f>
        <v>10.256222222222222</v>
      </c>
      <c r="I25" s="699"/>
      <c r="J25" s="699"/>
      <c r="K25" s="699"/>
      <c r="L25" s="699"/>
      <c r="M25" s="699"/>
      <c r="N25" s="699"/>
      <c r="O25" s="701">
        <f>AVERAGE(J22,K22,L22,M22,N22,O22)</f>
        <v>10.525444444444444</v>
      </c>
      <c r="P25" s="699"/>
      <c r="Q25" s="699"/>
      <c r="R25" s="699"/>
      <c r="S25" s="699"/>
      <c r="T25" s="699"/>
      <c r="U25" s="699"/>
      <c r="V25" s="701">
        <f>AVERAGE(Q22,R22,S22,T22,U22,V22)</f>
        <v>11.735777777777779</v>
      </c>
      <c r="W25" s="699"/>
      <c r="X25" s="699"/>
      <c r="Y25" s="699"/>
      <c r="Z25" s="699"/>
      <c r="AA25" s="699"/>
      <c r="AB25" s="699"/>
      <c r="AC25" s="701">
        <f>AVERAGE(X22,Y22,Z22,AA22,AB22,AC22)</f>
        <v>12.038333333333332</v>
      </c>
      <c r="AD25" s="699"/>
      <c r="AE25" s="699"/>
      <c r="AF25" s="699"/>
      <c r="AG25" s="699"/>
      <c r="AH25" s="699"/>
      <c r="AI25" s="699"/>
      <c r="AJ25" s="701">
        <f>AVERAGE(AE22,AF22,AG22,AH22,AI22,AJ22)</f>
        <v>14.684222222222223</v>
      </c>
      <c r="AK25" s="700"/>
      <c r="AL25" s="700"/>
      <c r="AM25" s="700"/>
      <c r="AN25" s="700"/>
      <c r="AO25" s="700"/>
      <c r="AP25" s="700"/>
      <c r="AQ25" s="700"/>
      <c r="AR25" s="700"/>
      <c r="AS25" s="700"/>
      <c r="AT25" s="700"/>
      <c r="AU25" s="700"/>
      <c r="AV25" s="700"/>
      <c r="AW25" s="700"/>
      <c r="AX25" s="700"/>
      <c r="AY25" s="700"/>
      <c r="AZ25" s="700"/>
      <c r="BA25" s="700"/>
      <c r="BB25" s="700"/>
      <c r="BC25" s="700"/>
      <c r="BD25" s="700"/>
      <c r="BE25" s="700"/>
      <c r="BF25" s="700"/>
      <c r="BG25" s="700"/>
      <c r="BH25" s="700"/>
      <c r="BI25" s="700"/>
      <c r="BJ25" s="700"/>
      <c r="BK25" s="700"/>
      <c r="BL25" s="700"/>
      <c r="BM25" s="700"/>
      <c r="BN25" s="700"/>
      <c r="BO25" s="700"/>
      <c r="BP25" s="700"/>
      <c r="BQ25" s="700"/>
      <c r="BR25" s="700"/>
      <c r="BS25" s="700"/>
    </row>
    <row r="26" spans="1:71">
      <c r="A26" s="33"/>
      <c r="B26" s="33"/>
      <c r="C26" s="675"/>
      <c r="D26" s="675"/>
      <c r="E26" s="675"/>
      <c r="F26" s="675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675"/>
      <c r="Z26" s="675"/>
      <c r="AA26" s="675"/>
      <c r="AB26" s="675"/>
      <c r="AC26" s="675"/>
      <c r="AD26" s="675"/>
      <c r="AE26" s="675"/>
      <c r="AF26" s="675"/>
      <c r="AG26" s="675"/>
      <c r="AH26" s="675"/>
      <c r="AI26" s="675"/>
      <c r="AJ26" s="675"/>
      <c r="AK26" s="679"/>
      <c r="AL26" s="679"/>
      <c r="AM26" s="679"/>
      <c r="AN26" s="679"/>
      <c r="AO26" s="679"/>
      <c r="AP26" s="679"/>
      <c r="AQ26" s="679"/>
      <c r="AR26" s="679"/>
      <c r="AS26" s="679"/>
      <c r="AT26" s="679"/>
      <c r="AU26" s="679"/>
      <c r="AV26" s="679"/>
      <c r="AW26" s="679"/>
      <c r="AX26" s="679"/>
      <c r="AY26" s="679"/>
      <c r="AZ26" s="679"/>
      <c r="BA26" s="679"/>
      <c r="BB26" s="679"/>
      <c r="BC26" s="679"/>
      <c r="BD26" s="679"/>
      <c r="BE26" s="679"/>
      <c r="BF26" s="679"/>
      <c r="BG26" s="679"/>
      <c r="BH26" s="679"/>
      <c r="BI26" s="679"/>
      <c r="BJ26" s="679"/>
      <c r="BK26" s="679"/>
      <c r="BL26" s="679"/>
      <c r="BM26" s="679"/>
      <c r="BN26" s="679"/>
      <c r="BO26" s="679"/>
      <c r="BP26" s="679"/>
      <c r="BQ26" s="679"/>
      <c r="BR26" s="679"/>
      <c r="BS26" s="679"/>
    </row>
    <row r="27" spans="1:71">
      <c r="A27" s="665" t="s">
        <v>5</v>
      </c>
      <c r="B27" s="33"/>
      <c r="C27" s="675"/>
      <c r="D27" s="675"/>
      <c r="E27" s="675"/>
      <c r="F27" s="675"/>
      <c r="G27" s="675"/>
      <c r="H27" s="675"/>
      <c r="I27" s="675"/>
      <c r="J27" s="675"/>
      <c r="K27" s="675"/>
      <c r="L27" s="675"/>
      <c r="M27" s="675"/>
      <c r="N27" s="675"/>
      <c r="O27" s="675"/>
      <c r="P27" s="675"/>
      <c r="Q27" s="675"/>
      <c r="R27" s="675"/>
      <c r="S27" s="675"/>
      <c r="T27" s="675"/>
      <c r="U27" s="675"/>
      <c r="V27" s="675"/>
      <c r="W27" s="675"/>
      <c r="X27" s="675"/>
      <c r="Y27" s="675"/>
      <c r="Z27" s="675"/>
      <c r="AA27" s="675"/>
      <c r="AB27" s="675"/>
      <c r="AC27" s="675"/>
      <c r="AD27" s="675"/>
      <c r="AE27" s="675"/>
      <c r="AF27" s="675"/>
      <c r="AG27" s="675"/>
      <c r="AH27" s="675"/>
      <c r="AI27" s="675"/>
      <c r="AJ27" s="675"/>
      <c r="AK27" s="679"/>
      <c r="AL27" s="679"/>
      <c r="AM27" s="679"/>
      <c r="AN27" s="679"/>
      <c r="AO27" s="679"/>
      <c r="AP27" s="679"/>
      <c r="AQ27" s="679"/>
      <c r="AR27" s="679"/>
      <c r="AS27" s="679"/>
      <c r="AT27" s="679"/>
      <c r="AU27" s="679"/>
      <c r="AV27" s="679"/>
      <c r="AW27" s="679"/>
      <c r="AX27" s="679"/>
      <c r="AY27" s="679"/>
      <c r="AZ27" s="679"/>
      <c r="BA27" s="679"/>
      <c r="BB27" s="679"/>
      <c r="BC27" s="679"/>
      <c r="BD27" s="679"/>
      <c r="BE27" s="679"/>
      <c r="BF27" s="679"/>
      <c r="BG27" s="679"/>
      <c r="BH27" s="679"/>
      <c r="BI27" s="679"/>
      <c r="BJ27" s="679"/>
      <c r="BK27" s="679"/>
      <c r="BL27" s="679"/>
      <c r="BM27" s="679"/>
      <c r="BN27" s="679"/>
      <c r="BO27" s="679"/>
      <c r="BP27" s="679"/>
      <c r="BQ27" s="679"/>
      <c r="BR27" s="679"/>
      <c r="BS27" s="679"/>
    </row>
    <row r="28" spans="1:71">
      <c r="A28" s="697" t="s">
        <v>185</v>
      </c>
      <c r="B28" s="33"/>
      <c r="C28" s="675"/>
      <c r="D28" s="675"/>
      <c r="E28" s="675"/>
      <c r="F28" s="675"/>
      <c r="G28" s="675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675"/>
      <c r="S28" s="675"/>
      <c r="T28" s="675"/>
      <c r="U28" s="675"/>
      <c r="V28" s="675"/>
      <c r="W28" s="675"/>
      <c r="X28" s="675"/>
      <c r="Y28" s="675"/>
      <c r="Z28" s="675"/>
      <c r="AA28" s="675"/>
      <c r="AB28" s="675"/>
      <c r="AC28" s="675"/>
      <c r="AD28" s="675"/>
      <c r="AE28" s="675"/>
      <c r="AF28" s="675"/>
      <c r="AG28" s="675"/>
      <c r="AH28" s="675"/>
      <c r="AI28" s="675"/>
      <c r="AJ28" s="675"/>
      <c r="AK28" s="679"/>
      <c r="AL28" s="679"/>
      <c r="AM28" s="679"/>
      <c r="AN28" s="679"/>
      <c r="AO28" s="679"/>
      <c r="AP28" s="679"/>
      <c r="AQ28" s="679"/>
      <c r="AR28" s="679"/>
      <c r="AS28" s="679"/>
      <c r="AT28" s="679"/>
      <c r="AU28" s="679"/>
      <c r="AV28" s="679"/>
      <c r="AW28" s="679"/>
      <c r="AX28" s="679"/>
      <c r="AY28" s="679"/>
      <c r="AZ28" s="679"/>
      <c r="BA28" s="679"/>
      <c r="BB28" s="679"/>
      <c r="BC28" s="679"/>
      <c r="BD28" s="679"/>
      <c r="BE28" s="679"/>
      <c r="BF28" s="679"/>
      <c r="BG28" s="679"/>
      <c r="BH28" s="679"/>
      <c r="BI28" s="679"/>
      <c r="BJ28" s="679"/>
      <c r="BK28" s="679"/>
      <c r="BL28" s="679"/>
      <c r="BM28" s="679"/>
      <c r="BN28" s="679"/>
      <c r="BO28" s="679"/>
      <c r="BP28" s="679"/>
      <c r="BQ28" s="679"/>
      <c r="BR28" s="679"/>
      <c r="BS28" s="679"/>
    </row>
    <row r="29" spans="1:71" s="780" customFormat="1">
      <c r="A29" s="463" t="s">
        <v>778</v>
      </c>
      <c r="B29" s="781"/>
      <c r="AK29" s="782"/>
      <c r="AL29" s="782"/>
      <c r="AM29" s="782"/>
      <c r="AN29" s="782"/>
      <c r="AO29" s="782"/>
      <c r="AP29" s="782"/>
      <c r="AQ29" s="782"/>
      <c r="AR29" s="782"/>
      <c r="AS29" s="782"/>
      <c r="AT29" s="782"/>
      <c r="AU29" s="782"/>
      <c r="AV29" s="782"/>
      <c r="AW29" s="782"/>
      <c r="AX29" s="782"/>
      <c r="AY29" s="782"/>
      <c r="AZ29" s="782"/>
      <c r="BA29" s="782"/>
      <c r="BB29" s="782"/>
      <c r="BC29" s="782"/>
      <c r="BD29" s="782"/>
      <c r="BE29" s="782"/>
      <c r="BF29" s="782"/>
      <c r="BG29" s="782"/>
      <c r="BH29" s="782"/>
      <c r="BI29" s="782"/>
      <c r="BJ29" s="782"/>
      <c r="BK29" s="782"/>
      <c r="BL29" s="782"/>
      <c r="BM29" s="782"/>
      <c r="BN29" s="782"/>
      <c r="BO29" s="782"/>
      <c r="BP29" s="782"/>
      <c r="BQ29" s="782"/>
      <c r="BR29" s="782"/>
      <c r="BS29" s="782"/>
    </row>
    <row r="30" spans="1:71">
      <c r="A30" s="783" t="s">
        <v>775</v>
      </c>
      <c r="B30" s="33"/>
      <c r="C30" s="675"/>
      <c r="D30" s="675"/>
      <c r="E30" s="675"/>
      <c r="F30" s="675"/>
      <c r="G30" s="675"/>
      <c r="H30" s="675"/>
      <c r="I30" s="675"/>
      <c r="J30" s="675"/>
      <c r="K30" s="675"/>
      <c r="L30" s="675"/>
      <c r="M30" s="675"/>
      <c r="N30" s="675"/>
      <c r="O30" s="675"/>
      <c r="P30" s="675"/>
      <c r="Q30" s="675"/>
      <c r="R30" s="675"/>
      <c r="S30" s="675"/>
      <c r="T30" s="675"/>
      <c r="U30" s="675"/>
      <c r="V30" s="675"/>
      <c r="W30" s="675"/>
      <c r="X30" s="675"/>
      <c r="Y30" s="675"/>
      <c r="Z30" s="675"/>
      <c r="AA30" s="675"/>
      <c r="AB30" s="675"/>
      <c r="AC30" s="675"/>
      <c r="AD30" s="675"/>
      <c r="AE30" s="675"/>
      <c r="AF30" s="675"/>
      <c r="AG30" s="675"/>
      <c r="AH30" s="675"/>
      <c r="AI30" s="675"/>
      <c r="AJ30" s="675"/>
      <c r="AK30" s="679"/>
      <c r="AL30" s="679"/>
      <c r="AM30" s="679"/>
      <c r="AN30" s="679"/>
      <c r="AO30" s="679"/>
      <c r="AP30" s="679"/>
      <c r="AQ30" s="679"/>
      <c r="AR30" s="679"/>
      <c r="AS30" s="679"/>
      <c r="AT30" s="679"/>
      <c r="AU30" s="679"/>
      <c r="AV30" s="679"/>
      <c r="AW30" s="679"/>
      <c r="AX30" s="679"/>
      <c r="AY30" s="679"/>
      <c r="AZ30" s="679"/>
      <c r="BA30" s="679"/>
      <c r="BB30" s="679"/>
      <c r="BC30" s="679"/>
      <c r="BD30" s="679"/>
      <c r="BE30" s="679"/>
      <c r="BF30" s="679"/>
      <c r="BG30" s="679"/>
      <c r="BH30" s="679"/>
      <c r="BI30" s="679"/>
      <c r="BJ30" s="679"/>
      <c r="BK30" s="679"/>
      <c r="BL30" s="679"/>
      <c r="BM30" s="679"/>
      <c r="BN30" s="679"/>
      <c r="BO30" s="679"/>
      <c r="BP30" s="679"/>
      <c r="BQ30" s="679"/>
      <c r="BR30" s="679"/>
      <c r="BS30" s="679"/>
    </row>
    <row r="31" spans="1:71">
      <c r="A31" s="675" t="s">
        <v>8</v>
      </c>
      <c r="B31" s="33"/>
      <c r="C31" s="675"/>
      <c r="D31" s="675"/>
      <c r="E31" s="675"/>
      <c r="F31" s="675"/>
      <c r="G31" s="675"/>
      <c r="H31" s="675"/>
      <c r="I31" s="675"/>
      <c r="J31" s="675"/>
      <c r="K31" s="675"/>
      <c r="L31" s="675"/>
      <c r="M31" s="675"/>
      <c r="N31" s="675"/>
      <c r="O31" s="675"/>
      <c r="P31" s="675"/>
      <c r="Q31" s="675"/>
      <c r="R31" s="675"/>
      <c r="S31" s="675"/>
      <c r="T31" s="675"/>
      <c r="U31" s="675"/>
      <c r="V31" s="675"/>
      <c r="W31" s="675"/>
      <c r="X31" s="675"/>
      <c r="Y31" s="675"/>
      <c r="Z31" s="675"/>
      <c r="AA31" s="675"/>
      <c r="AB31" s="675"/>
      <c r="AC31" s="675"/>
      <c r="AD31" s="675"/>
      <c r="AE31" s="675"/>
      <c r="AF31" s="675"/>
      <c r="AG31" s="675"/>
      <c r="AH31" s="675"/>
      <c r="AI31" s="675"/>
      <c r="AJ31" s="675"/>
      <c r="AK31" s="679"/>
      <c r="AL31" s="679"/>
      <c r="AM31" s="679"/>
      <c r="AN31" s="679"/>
      <c r="AO31" s="679"/>
      <c r="AP31" s="679"/>
      <c r="AQ31" s="679"/>
      <c r="AR31" s="679"/>
      <c r="AS31" s="679"/>
      <c r="AT31" s="679"/>
      <c r="AU31" s="679"/>
      <c r="AV31" s="679"/>
      <c r="AW31" s="679"/>
      <c r="AX31" s="679"/>
      <c r="AY31" s="679"/>
      <c r="AZ31" s="679"/>
      <c r="BA31" s="679"/>
      <c r="BB31" s="679"/>
      <c r="BC31" s="679"/>
      <c r="BD31" s="679"/>
      <c r="BE31" s="679"/>
      <c r="BF31" s="679"/>
      <c r="BG31" s="679"/>
      <c r="BH31" s="679"/>
      <c r="BI31" s="679"/>
      <c r="BJ31" s="679"/>
      <c r="BK31" s="679"/>
      <c r="BL31" s="679"/>
      <c r="BM31" s="679"/>
      <c r="BN31" s="679"/>
      <c r="BO31" s="679"/>
      <c r="BP31" s="679"/>
      <c r="BQ31" s="679"/>
      <c r="BR31" s="679"/>
      <c r="BS31" s="679"/>
    </row>
    <row r="32" spans="1:71">
      <c r="A32" s="675" t="s">
        <v>233</v>
      </c>
      <c r="B32" s="33"/>
      <c r="C32" s="675"/>
      <c r="D32" s="675"/>
      <c r="E32" s="675"/>
      <c r="F32" s="675"/>
      <c r="G32" s="675"/>
      <c r="H32" s="675"/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  <c r="U32" s="675"/>
      <c r="V32" s="675"/>
      <c r="W32" s="675"/>
      <c r="X32" s="675"/>
      <c r="Y32" s="675"/>
      <c r="Z32" s="675"/>
      <c r="AA32" s="675"/>
      <c r="AB32" s="675"/>
      <c r="AC32" s="675"/>
      <c r="AD32" s="675"/>
      <c r="AE32" s="675"/>
      <c r="AF32" s="675"/>
      <c r="AG32" s="675"/>
      <c r="AH32" s="675"/>
      <c r="AI32" s="675"/>
      <c r="AJ32" s="675"/>
      <c r="AK32" s="679"/>
      <c r="AL32" s="679"/>
      <c r="AM32" s="679"/>
      <c r="AN32" s="679"/>
      <c r="AO32" s="679"/>
      <c r="AP32" s="679"/>
      <c r="AQ32" s="679"/>
      <c r="AR32" s="679"/>
      <c r="AS32" s="679"/>
      <c r="AT32" s="679"/>
      <c r="AU32" s="679"/>
      <c r="AV32" s="679"/>
      <c r="AW32" s="679"/>
      <c r="AX32" s="679"/>
      <c r="AY32" s="679"/>
      <c r="AZ32" s="679"/>
      <c r="BA32" s="679"/>
      <c r="BB32" s="679"/>
      <c r="BC32" s="679"/>
      <c r="BD32" s="679"/>
      <c r="BE32" s="679"/>
      <c r="BF32" s="679"/>
      <c r="BG32" s="679"/>
      <c r="BH32" s="679"/>
      <c r="BI32" s="679"/>
      <c r="BJ32" s="679"/>
      <c r="BK32" s="679"/>
      <c r="BL32" s="679"/>
      <c r="BM32" s="679"/>
      <c r="BN32" s="679"/>
      <c r="BO32" s="679"/>
      <c r="BP32" s="679"/>
      <c r="BQ32" s="679"/>
      <c r="BR32" s="679"/>
      <c r="BS32" s="679"/>
    </row>
    <row r="33" spans="1:71">
      <c r="A33" s="676" t="s">
        <v>121</v>
      </c>
      <c r="B33" s="33"/>
      <c r="C33" s="675"/>
      <c r="D33" s="675"/>
      <c r="E33" s="675"/>
      <c r="F33" s="675"/>
      <c r="G33" s="675"/>
      <c r="H33" s="675"/>
      <c r="I33" s="675"/>
      <c r="J33" s="675"/>
      <c r="K33" s="675"/>
      <c r="L33" s="675"/>
      <c r="M33" s="675"/>
      <c r="N33" s="675"/>
      <c r="O33" s="675"/>
      <c r="P33" s="675"/>
      <c r="Q33" s="675"/>
      <c r="R33" s="675"/>
      <c r="S33" s="675"/>
      <c r="T33" s="675"/>
      <c r="U33" s="675"/>
      <c r="V33" s="675"/>
      <c r="W33" s="675"/>
      <c r="X33" s="675"/>
      <c r="Y33" s="675"/>
      <c r="Z33" s="675"/>
      <c r="AA33" s="675"/>
      <c r="AB33" s="675"/>
      <c r="AC33" s="675"/>
      <c r="AD33" s="675"/>
      <c r="AE33" s="675"/>
      <c r="AF33" s="675"/>
      <c r="AG33" s="675"/>
      <c r="AH33" s="675"/>
      <c r="AI33" s="675"/>
      <c r="AJ33" s="675"/>
      <c r="AK33" s="679"/>
      <c r="AL33" s="679"/>
      <c r="AM33" s="679"/>
      <c r="AN33" s="679"/>
      <c r="AO33" s="679"/>
      <c r="AP33" s="679"/>
      <c r="AQ33" s="679"/>
      <c r="AR33" s="679"/>
      <c r="AS33" s="679"/>
      <c r="AT33" s="679"/>
      <c r="AU33" s="679"/>
      <c r="AV33" s="679"/>
      <c r="AW33" s="679"/>
      <c r="AX33" s="679"/>
      <c r="AY33" s="679"/>
      <c r="AZ33" s="679"/>
      <c r="BA33" s="679"/>
      <c r="BB33" s="679"/>
      <c r="BC33" s="679"/>
      <c r="BD33" s="679"/>
      <c r="BE33" s="679"/>
      <c r="BF33" s="679"/>
      <c r="BG33" s="679"/>
      <c r="BH33" s="679"/>
      <c r="BI33" s="679"/>
      <c r="BJ33" s="679"/>
      <c r="BK33" s="679"/>
      <c r="BL33" s="679"/>
      <c r="BM33" s="679"/>
      <c r="BN33" s="679"/>
      <c r="BO33" s="679"/>
      <c r="BP33" s="679"/>
      <c r="BQ33" s="679"/>
      <c r="BR33" s="679"/>
      <c r="BS33" s="679"/>
    </row>
    <row r="34" spans="1:71">
      <c r="A34" s="676" t="s">
        <v>123</v>
      </c>
      <c r="B34" s="33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5"/>
      <c r="X34" s="675"/>
      <c r="Y34" s="675"/>
      <c r="Z34" s="675"/>
      <c r="AA34" s="675"/>
      <c r="AB34" s="675"/>
      <c r="AC34" s="675"/>
      <c r="AD34" s="675"/>
      <c r="AE34" s="675"/>
      <c r="AF34" s="675"/>
      <c r="AG34" s="675"/>
      <c r="AH34" s="675"/>
      <c r="AI34" s="675"/>
      <c r="AJ34" s="675"/>
      <c r="AK34" s="679"/>
      <c r="AL34" s="679"/>
      <c r="AM34" s="679"/>
      <c r="AN34" s="679"/>
      <c r="AO34" s="679"/>
      <c r="AP34" s="679"/>
      <c r="AQ34" s="679"/>
      <c r="AR34" s="679"/>
      <c r="AS34" s="679"/>
      <c r="AT34" s="679"/>
      <c r="AU34" s="679"/>
      <c r="AV34" s="679"/>
      <c r="AW34" s="679"/>
      <c r="AX34" s="679"/>
      <c r="AY34" s="679"/>
      <c r="AZ34" s="679"/>
      <c r="BA34" s="679"/>
      <c r="BB34" s="679"/>
      <c r="BC34" s="679"/>
      <c r="BD34" s="679"/>
      <c r="BE34" s="679"/>
      <c r="BF34" s="679"/>
      <c r="BG34" s="679"/>
      <c r="BH34" s="679"/>
      <c r="BI34" s="679"/>
      <c r="BJ34" s="679"/>
      <c r="BK34" s="679"/>
      <c r="BL34" s="679"/>
      <c r="BM34" s="679"/>
      <c r="BN34" s="679"/>
      <c r="BO34" s="679"/>
      <c r="BP34" s="679"/>
      <c r="BQ34" s="679"/>
      <c r="BR34" s="679"/>
      <c r="BS34" s="679"/>
    </row>
    <row r="35" spans="1:71">
      <c r="A35" s="675" t="s">
        <v>245</v>
      </c>
      <c r="B35" s="33"/>
      <c r="C35" s="675"/>
      <c r="D35" s="675"/>
      <c r="E35" s="675"/>
      <c r="F35" s="675"/>
      <c r="G35" s="675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5"/>
      <c r="X35" s="675"/>
      <c r="Y35" s="675"/>
      <c r="Z35" s="675"/>
      <c r="AA35" s="675"/>
      <c r="AB35" s="675"/>
      <c r="AC35" s="675"/>
      <c r="AD35" s="675"/>
      <c r="AE35" s="675"/>
      <c r="AF35" s="675"/>
      <c r="AG35" s="675"/>
      <c r="AH35" s="675"/>
      <c r="AI35" s="675"/>
      <c r="AJ35" s="675"/>
      <c r="AK35" s="679"/>
      <c r="AL35" s="679"/>
      <c r="AM35" s="679"/>
      <c r="AN35" s="679"/>
      <c r="AO35" s="679"/>
      <c r="AP35" s="679"/>
      <c r="AQ35" s="679"/>
      <c r="AR35" s="679"/>
      <c r="AS35" s="679"/>
      <c r="AT35" s="679"/>
      <c r="AU35" s="679"/>
      <c r="AV35" s="679"/>
      <c r="AW35" s="679"/>
      <c r="AX35" s="679"/>
      <c r="AY35" s="679"/>
      <c r="AZ35" s="679"/>
      <c r="BA35" s="679"/>
      <c r="BB35" s="679"/>
      <c r="BC35" s="679"/>
      <c r="BD35" s="679"/>
      <c r="BE35" s="679"/>
      <c r="BF35" s="679"/>
      <c r="BG35" s="679"/>
      <c r="BH35" s="679"/>
      <c r="BI35" s="679"/>
      <c r="BJ35" s="679"/>
      <c r="BK35" s="679"/>
      <c r="BL35" s="679"/>
      <c r="BM35" s="679"/>
      <c r="BN35" s="679"/>
      <c r="BO35" s="679"/>
      <c r="BP35" s="679"/>
      <c r="BQ35" s="679"/>
      <c r="BR35" s="679"/>
      <c r="BS35" s="679"/>
    </row>
    <row r="36" spans="1:71">
      <c r="A36" s="675" t="s">
        <v>247</v>
      </c>
      <c r="B36" s="33"/>
      <c r="C36" s="675"/>
      <c r="D36" s="675"/>
      <c r="E36" s="675"/>
      <c r="F36" s="675"/>
      <c r="G36" s="675"/>
      <c r="H36" s="675"/>
      <c r="I36" s="675"/>
      <c r="J36" s="675"/>
      <c r="K36" s="675"/>
      <c r="L36" s="675"/>
      <c r="M36" s="675"/>
      <c r="N36" s="675"/>
      <c r="O36" s="675"/>
      <c r="P36" s="675"/>
      <c r="Q36" s="675"/>
      <c r="R36" s="675"/>
      <c r="S36" s="675"/>
      <c r="T36" s="675"/>
      <c r="U36" s="675"/>
      <c r="V36" s="675"/>
      <c r="W36" s="675"/>
      <c r="X36" s="675"/>
      <c r="Y36" s="675"/>
      <c r="Z36" s="675"/>
      <c r="AA36" s="675"/>
      <c r="AB36" s="675"/>
      <c r="AC36" s="675"/>
      <c r="AD36" s="675"/>
      <c r="AE36" s="675"/>
      <c r="AF36" s="675"/>
      <c r="AG36" s="675"/>
      <c r="AH36" s="675"/>
      <c r="AI36" s="675"/>
      <c r="AJ36" s="675"/>
      <c r="AK36" s="679"/>
      <c r="AL36" s="679"/>
      <c r="AM36" s="679"/>
      <c r="AN36" s="679"/>
      <c r="AO36" s="679"/>
      <c r="AP36" s="679"/>
      <c r="AQ36" s="679"/>
      <c r="AR36" s="679"/>
      <c r="AS36" s="679"/>
      <c r="AT36" s="679"/>
      <c r="AU36" s="679"/>
      <c r="AV36" s="679"/>
      <c r="AW36" s="679"/>
      <c r="AX36" s="679"/>
      <c r="AY36" s="679"/>
      <c r="AZ36" s="679"/>
      <c r="BA36" s="679"/>
      <c r="BB36" s="679"/>
      <c r="BC36" s="679"/>
      <c r="BD36" s="679"/>
      <c r="BE36" s="679"/>
      <c r="BF36" s="679"/>
      <c r="BG36" s="679"/>
      <c r="BH36" s="679"/>
      <c r="BI36" s="679"/>
      <c r="BJ36" s="679"/>
      <c r="BK36" s="679"/>
      <c r="BL36" s="679"/>
      <c r="BM36" s="679"/>
      <c r="BN36" s="679"/>
      <c r="BO36" s="679"/>
      <c r="BP36" s="679"/>
      <c r="BQ36" s="679"/>
      <c r="BR36" s="679"/>
      <c r="BS36" s="679"/>
    </row>
    <row r="37" spans="1:71">
      <c r="A37" s="675" t="s">
        <v>248</v>
      </c>
      <c r="B37" s="33"/>
      <c r="C37" s="675"/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5"/>
      <c r="U37" s="675"/>
      <c r="V37" s="675"/>
      <c r="W37" s="675"/>
      <c r="X37" s="675"/>
      <c r="Y37" s="675"/>
      <c r="Z37" s="675"/>
      <c r="AA37" s="675"/>
      <c r="AB37" s="675"/>
      <c r="AC37" s="675"/>
      <c r="AD37" s="675"/>
      <c r="AE37" s="675"/>
      <c r="AF37" s="675"/>
      <c r="AG37" s="675"/>
      <c r="AH37" s="675"/>
      <c r="AI37" s="675"/>
      <c r="AJ37" s="675"/>
      <c r="AK37" s="679"/>
      <c r="AL37" s="679"/>
      <c r="AM37" s="679"/>
      <c r="AN37" s="679"/>
      <c r="AO37" s="679"/>
      <c r="AP37" s="679"/>
      <c r="AQ37" s="679"/>
      <c r="AR37" s="679"/>
      <c r="AS37" s="679"/>
      <c r="AT37" s="679"/>
      <c r="AU37" s="679"/>
      <c r="AV37" s="679"/>
      <c r="AW37" s="679"/>
      <c r="AX37" s="679"/>
      <c r="AY37" s="679"/>
      <c r="AZ37" s="679"/>
      <c r="BA37" s="679"/>
      <c r="BB37" s="679"/>
      <c r="BC37" s="679"/>
      <c r="BD37" s="679"/>
      <c r="BE37" s="679"/>
      <c r="BF37" s="679"/>
      <c r="BG37" s="679"/>
      <c r="BH37" s="679"/>
      <c r="BI37" s="679"/>
      <c r="BJ37" s="679"/>
      <c r="BK37" s="679"/>
      <c r="BL37" s="679"/>
      <c r="BM37" s="679"/>
      <c r="BN37" s="679"/>
      <c r="BO37" s="679"/>
      <c r="BP37" s="679"/>
      <c r="BQ37" s="679"/>
      <c r="BR37" s="679"/>
      <c r="BS37" s="679"/>
    </row>
    <row r="38" spans="1:71">
      <c r="A38" s="631"/>
      <c r="B38" s="669"/>
      <c r="C38" s="631"/>
      <c r="D38" s="631"/>
      <c r="E38" s="631"/>
      <c r="F38" s="631"/>
      <c r="G38" s="631"/>
      <c r="H38" s="631"/>
      <c r="I38" s="631"/>
      <c r="J38" s="631"/>
      <c r="K38" s="631"/>
      <c r="L38" s="631"/>
      <c r="M38" s="631"/>
      <c r="N38" s="631"/>
      <c r="O38" s="631"/>
      <c r="P38" s="631"/>
      <c r="Q38" s="631"/>
      <c r="R38" s="631"/>
      <c r="S38" s="631"/>
      <c r="T38" s="631"/>
      <c r="U38" s="631"/>
      <c r="V38" s="631"/>
      <c r="W38" s="631"/>
      <c r="X38" s="631"/>
      <c r="Y38" s="631"/>
      <c r="Z38" s="631"/>
      <c r="AA38" s="631"/>
      <c r="AB38" s="631"/>
      <c r="AC38" s="631"/>
      <c r="AD38" s="631"/>
      <c r="AE38" s="631"/>
      <c r="AF38" s="631"/>
      <c r="AG38" s="631"/>
      <c r="AH38" s="631"/>
      <c r="AI38" s="631"/>
      <c r="AJ38" s="631"/>
      <c r="AK38" s="680"/>
      <c r="AL38" s="680"/>
      <c r="AM38" s="680"/>
      <c r="AN38" s="680"/>
      <c r="AO38" s="680"/>
      <c r="AP38" s="680"/>
      <c r="AQ38" s="680"/>
      <c r="AR38" s="680"/>
      <c r="AS38" s="680"/>
      <c r="AT38" s="680"/>
      <c r="AU38" s="680"/>
      <c r="AV38" s="680"/>
      <c r="AW38" s="680"/>
      <c r="AX38" s="680"/>
      <c r="AY38" s="680"/>
      <c r="AZ38" s="680"/>
      <c r="BA38" s="680"/>
      <c r="BB38" s="680"/>
      <c r="BC38" s="680"/>
      <c r="BD38" s="680"/>
      <c r="BE38" s="680"/>
      <c r="BF38" s="680"/>
      <c r="BG38" s="680"/>
      <c r="BH38" s="680"/>
      <c r="BI38" s="680"/>
      <c r="BJ38" s="680"/>
      <c r="BK38" s="680"/>
      <c r="BL38" s="680"/>
      <c r="BM38" s="680"/>
      <c r="BN38" s="680"/>
      <c r="BO38" s="680"/>
      <c r="BP38" s="680"/>
      <c r="BQ38" s="680"/>
      <c r="BR38" s="680"/>
      <c r="BS38" s="680"/>
    </row>
    <row r="39" spans="1:71">
      <c r="A39" s="631"/>
      <c r="B39" s="669"/>
      <c r="C39" s="631"/>
      <c r="D39" s="631"/>
      <c r="E39" s="631"/>
      <c r="F39" s="631"/>
      <c r="G39" s="631"/>
      <c r="H39" s="631"/>
      <c r="I39" s="631"/>
      <c r="J39" s="631"/>
      <c r="K39" s="631"/>
      <c r="L39" s="631"/>
      <c r="M39" s="631"/>
      <c r="N39" s="631"/>
      <c r="O39" s="631"/>
      <c r="P39" s="631"/>
      <c r="Q39" s="631"/>
      <c r="R39" s="631"/>
      <c r="S39" s="631"/>
      <c r="T39" s="631"/>
      <c r="U39" s="631"/>
      <c r="V39" s="631"/>
      <c r="W39" s="631"/>
      <c r="X39" s="631"/>
      <c r="Y39" s="631"/>
      <c r="Z39" s="631"/>
      <c r="AA39" s="631"/>
      <c r="AB39" s="631"/>
      <c r="AC39" s="631"/>
      <c r="AD39" s="631"/>
      <c r="AE39" s="631"/>
      <c r="AF39" s="631"/>
      <c r="AG39" s="631"/>
      <c r="AH39" s="631"/>
      <c r="AI39" s="631"/>
      <c r="AJ39" s="631"/>
      <c r="AK39" s="680"/>
      <c r="AL39" s="680"/>
      <c r="AM39" s="680"/>
      <c r="AN39" s="680"/>
      <c r="AO39" s="680"/>
      <c r="AP39" s="680"/>
      <c r="AQ39" s="680"/>
      <c r="AR39" s="680"/>
      <c r="AS39" s="680"/>
      <c r="AT39" s="680"/>
      <c r="AU39" s="680"/>
      <c r="AV39" s="680"/>
      <c r="AW39" s="680"/>
      <c r="AX39" s="680"/>
      <c r="AY39" s="680"/>
      <c r="AZ39" s="680"/>
      <c r="BA39" s="680"/>
      <c r="BB39" s="680"/>
      <c r="BC39" s="680"/>
      <c r="BD39" s="680"/>
      <c r="BE39" s="680"/>
      <c r="BF39" s="680"/>
      <c r="BG39" s="680"/>
      <c r="BH39" s="680"/>
      <c r="BI39" s="680"/>
      <c r="BJ39" s="680"/>
      <c r="BK39" s="680"/>
      <c r="BL39" s="680"/>
      <c r="BM39" s="680"/>
      <c r="BN39" s="680"/>
      <c r="BO39" s="680"/>
      <c r="BP39" s="680"/>
      <c r="BQ39" s="680"/>
      <c r="BR39" s="680"/>
      <c r="BS39" s="680"/>
    </row>
    <row r="40" spans="1:71">
      <c r="A40" s="675"/>
      <c r="B40" s="33"/>
      <c r="C40" s="675"/>
      <c r="D40" s="675"/>
      <c r="E40" s="675"/>
      <c r="F40" s="675"/>
      <c r="G40" s="675"/>
      <c r="H40" s="675"/>
      <c r="I40" s="675"/>
      <c r="J40" s="675"/>
      <c r="K40" s="675"/>
      <c r="L40" s="675"/>
      <c r="M40" s="675"/>
      <c r="N40" s="675"/>
      <c r="O40" s="675"/>
      <c r="P40" s="675"/>
      <c r="Q40" s="675"/>
      <c r="R40" s="675"/>
      <c r="S40" s="675"/>
      <c r="T40" s="675"/>
      <c r="U40" s="675"/>
      <c r="V40" s="675"/>
      <c r="W40" s="675"/>
      <c r="X40" s="675"/>
      <c r="Y40" s="675"/>
      <c r="Z40" s="675"/>
      <c r="AA40" s="675"/>
      <c r="AB40" s="675"/>
      <c r="AC40" s="675"/>
      <c r="AD40" s="675"/>
      <c r="AE40" s="675"/>
      <c r="AF40" s="675"/>
      <c r="AG40" s="675"/>
      <c r="AH40" s="675"/>
      <c r="AI40" s="675"/>
      <c r="AJ40" s="675"/>
      <c r="AK40" s="678"/>
      <c r="AL40" s="678"/>
      <c r="AM40" s="678"/>
      <c r="AN40" s="678"/>
      <c r="AO40" s="678"/>
      <c r="AP40" s="678"/>
      <c r="AQ40" s="678"/>
      <c r="AR40" s="678"/>
      <c r="AS40" s="678"/>
      <c r="AT40" s="678"/>
      <c r="AU40" s="678"/>
      <c r="AV40" s="678"/>
      <c r="AW40" s="678"/>
      <c r="AX40" s="678"/>
      <c r="AY40" s="678"/>
      <c r="AZ40" s="678"/>
      <c r="BA40" s="678"/>
      <c r="BB40" s="678"/>
      <c r="BC40" s="678"/>
      <c r="BD40" s="678"/>
      <c r="BE40" s="678"/>
      <c r="BF40" s="678"/>
      <c r="BG40" s="678"/>
      <c r="BH40" s="678"/>
      <c r="BI40" s="678"/>
      <c r="BJ40" s="678"/>
      <c r="BK40" s="678"/>
      <c r="BL40" s="678"/>
      <c r="BM40" s="678"/>
      <c r="BN40" s="678"/>
      <c r="BO40" s="678"/>
      <c r="BP40" s="678"/>
      <c r="BQ40" s="678"/>
      <c r="BR40" s="678"/>
      <c r="BS40" s="678"/>
    </row>
    <row r="41" spans="1:71">
      <c r="A41" s="675"/>
      <c r="B41" s="33"/>
      <c r="C41" s="675"/>
      <c r="D41" s="675"/>
      <c r="E41" s="675"/>
      <c r="F41" s="675"/>
      <c r="G41" s="675"/>
      <c r="H41" s="675"/>
      <c r="I41" s="675"/>
      <c r="J41" s="675"/>
      <c r="K41" s="675"/>
      <c r="L41" s="675"/>
      <c r="M41" s="675"/>
      <c r="N41" s="675"/>
      <c r="O41" s="675"/>
      <c r="P41" s="675"/>
      <c r="Q41" s="675"/>
      <c r="R41" s="675"/>
      <c r="S41" s="675"/>
      <c r="T41" s="675"/>
      <c r="U41" s="675"/>
      <c r="V41" s="675"/>
      <c r="W41" s="675"/>
      <c r="X41" s="675"/>
      <c r="Y41" s="675"/>
      <c r="Z41" s="675"/>
      <c r="AA41" s="675"/>
      <c r="AB41" s="675"/>
      <c r="AC41" s="675"/>
      <c r="AD41" s="675"/>
      <c r="AE41" s="675"/>
      <c r="AF41" s="675"/>
      <c r="AG41" s="675"/>
      <c r="AH41" s="675"/>
      <c r="AI41" s="675"/>
      <c r="AJ41" s="675"/>
      <c r="AK41" s="678"/>
      <c r="AL41" s="678"/>
      <c r="AM41" s="678"/>
      <c r="AN41" s="678"/>
      <c r="AO41" s="678"/>
      <c r="AP41" s="678"/>
      <c r="AQ41" s="678"/>
      <c r="AR41" s="678"/>
      <c r="AS41" s="678"/>
      <c r="AT41" s="678"/>
      <c r="AU41" s="678"/>
      <c r="AV41" s="678"/>
      <c r="AW41" s="678"/>
      <c r="AX41" s="678"/>
      <c r="AY41" s="678"/>
      <c r="AZ41" s="678"/>
      <c r="BA41" s="678"/>
      <c r="BB41" s="678"/>
      <c r="BC41" s="678"/>
      <c r="BD41" s="678"/>
      <c r="BE41" s="678"/>
      <c r="BF41" s="678"/>
      <c r="BG41" s="678"/>
      <c r="BH41" s="678"/>
      <c r="BI41" s="678"/>
      <c r="BJ41" s="678"/>
      <c r="BK41" s="678"/>
      <c r="BL41" s="678"/>
      <c r="BM41" s="678"/>
      <c r="BN41" s="678"/>
      <c r="BO41" s="678"/>
      <c r="BP41" s="678"/>
      <c r="BQ41" s="678"/>
      <c r="BR41" s="678"/>
      <c r="BS41" s="678"/>
    </row>
    <row r="42" spans="1:71">
      <c r="A42" s="675"/>
      <c r="B42" s="33"/>
      <c r="C42" s="675"/>
      <c r="D42" s="675"/>
      <c r="E42" s="675"/>
      <c r="F42" s="675"/>
      <c r="G42" s="675"/>
      <c r="H42" s="675"/>
      <c r="I42" s="675"/>
      <c r="J42" s="675"/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  <c r="AA42" s="675"/>
      <c r="AB42" s="675"/>
      <c r="AC42" s="675"/>
      <c r="AD42" s="675"/>
      <c r="AE42" s="675"/>
      <c r="AF42" s="675"/>
      <c r="AG42" s="675"/>
      <c r="AH42" s="675"/>
      <c r="AI42" s="675"/>
      <c r="AJ42" s="675"/>
      <c r="AK42" s="678"/>
      <c r="AL42" s="678"/>
      <c r="AM42" s="678"/>
      <c r="AN42" s="678"/>
      <c r="AO42" s="678"/>
      <c r="AP42" s="678"/>
      <c r="AQ42" s="678"/>
      <c r="AR42" s="678"/>
      <c r="AS42" s="678"/>
      <c r="AT42" s="678"/>
      <c r="AU42" s="678"/>
      <c r="AV42" s="678"/>
      <c r="AW42" s="678"/>
      <c r="AX42" s="678"/>
      <c r="AY42" s="678"/>
      <c r="AZ42" s="678"/>
      <c r="BA42" s="678"/>
      <c r="BB42" s="678"/>
      <c r="BC42" s="678"/>
      <c r="BD42" s="678"/>
      <c r="BE42" s="678"/>
      <c r="BF42" s="678"/>
      <c r="BG42" s="678"/>
      <c r="BH42" s="678"/>
      <c r="BI42" s="678"/>
      <c r="BJ42" s="678"/>
      <c r="BK42" s="678"/>
      <c r="BL42" s="678"/>
      <c r="BM42" s="678"/>
      <c r="BN42" s="678"/>
      <c r="BO42" s="678"/>
      <c r="BP42" s="678"/>
      <c r="BQ42" s="678"/>
      <c r="BR42" s="678"/>
      <c r="BS42" s="678"/>
    </row>
    <row r="43" spans="1:71" ht="23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675"/>
      <c r="P43" s="675"/>
      <c r="Q43" s="675"/>
      <c r="R43" s="675"/>
      <c r="S43" s="675"/>
      <c r="T43" s="675"/>
      <c r="U43" s="675"/>
      <c r="V43" s="675"/>
      <c r="W43" s="675"/>
      <c r="X43" s="675"/>
      <c r="Y43" s="675"/>
      <c r="Z43" s="675"/>
      <c r="AA43" s="675"/>
      <c r="AB43" s="675"/>
      <c r="AC43" s="675"/>
      <c r="AD43" s="675"/>
      <c r="AE43" s="675"/>
      <c r="AF43" s="675"/>
      <c r="AG43" s="675"/>
      <c r="AH43" s="675"/>
      <c r="AI43" s="675"/>
      <c r="AJ43" s="675"/>
      <c r="AK43" s="655"/>
      <c r="AL43" s="655"/>
      <c r="AM43" s="655"/>
      <c r="AN43" s="655"/>
      <c r="AO43" s="655"/>
      <c r="AP43" s="655"/>
      <c r="AQ43" s="655"/>
      <c r="AR43" s="655"/>
      <c r="AS43" s="655"/>
      <c r="AT43" s="655"/>
      <c r="AU43" s="655"/>
      <c r="AV43" s="655"/>
      <c r="AW43" s="655"/>
      <c r="AX43" s="655"/>
      <c r="AY43" s="655"/>
      <c r="AZ43" s="655"/>
      <c r="BA43" s="655"/>
      <c r="BB43" s="655"/>
      <c r="BC43" s="655"/>
      <c r="BD43" s="655"/>
      <c r="BE43" s="655"/>
      <c r="BF43" s="655"/>
      <c r="BG43" s="655"/>
      <c r="BH43" s="655"/>
      <c r="BI43" s="655"/>
      <c r="BJ43" s="655"/>
      <c r="BK43" s="655"/>
      <c r="BL43" s="655"/>
      <c r="BM43" s="655"/>
      <c r="BN43" s="655"/>
      <c r="BO43" s="655"/>
      <c r="BP43" s="655"/>
      <c r="BQ43" s="655"/>
      <c r="BR43" s="655"/>
      <c r="BS43" s="655"/>
    </row>
    <row r="44" spans="1:71">
      <c r="A44" s="76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675"/>
      <c r="P44" s="675"/>
      <c r="Q44" s="675"/>
      <c r="R44" s="675"/>
      <c r="S44" s="675"/>
      <c r="T44" s="675"/>
      <c r="U44" s="675"/>
      <c r="V44" s="675"/>
      <c r="W44" s="675"/>
      <c r="X44" s="675"/>
      <c r="Y44" s="675"/>
      <c r="Z44" s="675"/>
      <c r="AA44" s="675"/>
      <c r="AB44" s="675"/>
      <c r="AC44" s="675"/>
      <c r="AD44" s="675"/>
      <c r="AE44" s="675"/>
      <c r="AF44" s="675"/>
      <c r="AG44" s="675"/>
      <c r="AH44" s="675"/>
      <c r="AI44" s="675"/>
      <c r="AJ44" s="675"/>
      <c r="AK44" s="655"/>
      <c r="AL44" s="655"/>
      <c r="AM44" s="655"/>
      <c r="AN44" s="655"/>
      <c r="AO44" s="655"/>
      <c r="AP44" s="655"/>
      <c r="AQ44" s="655"/>
      <c r="AR44" s="655"/>
      <c r="AS44" s="655"/>
      <c r="AT44" s="655"/>
      <c r="AU44" s="655"/>
      <c r="AV44" s="655"/>
      <c r="AW44" s="655"/>
      <c r="AX44" s="655"/>
      <c r="AY44" s="655"/>
      <c r="AZ44" s="655"/>
      <c r="BA44" s="655"/>
      <c r="BB44" s="655"/>
      <c r="BC44" s="655"/>
      <c r="BD44" s="655"/>
      <c r="BE44" s="655"/>
      <c r="BF44" s="655"/>
      <c r="BG44" s="655"/>
      <c r="BH44" s="655"/>
      <c r="BI44" s="655"/>
      <c r="BJ44" s="655"/>
      <c r="BK44" s="655"/>
      <c r="BL44" s="655"/>
      <c r="BM44" s="655"/>
      <c r="BN44" s="655"/>
      <c r="BO44" s="655"/>
      <c r="BP44" s="655"/>
      <c r="BQ44" s="655"/>
      <c r="BR44" s="655"/>
      <c r="BS44" s="655"/>
    </row>
    <row r="45" spans="1:71">
      <c r="A45" s="76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675"/>
      <c r="P45" s="675"/>
      <c r="Q45" s="675"/>
      <c r="R45" s="675"/>
      <c r="S45" s="675"/>
      <c r="T45" s="675"/>
      <c r="U45" s="675"/>
      <c r="V45" s="675"/>
      <c r="W45" s="675"/>
      <c r="X45" s="675"/>
      <c r="Y45" s="675"/>
      <c r="Z45" s="675"/>
      <c r="AA45" s="675"/>
      <c r="AB45" s="675"/>
      <c r="AC45" s="675"/>
      <c r="AD45" s="675"/>
      <c r="AE45" s="675"/>
      <c r="AF45" s="675"/>
      <c r="AG45" s="675"/>
      <c r="AH45" s="675"/>
      <c r="AI45" s="675"/>
      <c r="AJ45" s="675"/>
      <c r="AK45" s="678"/>
      <c r="AL45" s="678"/>
      <c r="AM45" s="678"/>
      <c r="AN45" s="678"/>
      <c r="AO45" s="678"/>
      <c r="AP45" s="678"/>
      <c r="AQ45" s="678"/>
      <c r="AR45" s="678"/>
      <c r="AS45" s="678"/>
      <c r="AT45" s="678"/>
      <c r="AU45" s="678"/>
      <c r="AV45" s="678"/>
      <c r="AW45" s="678"/>
      <c r="AX45" s="678"/>
      <c r="AY45" s="678"/>
      <c r="AZ45" s="678"/>
      <c r="BA45" s="678"/>
      <c r="BB45" s="678"/>
      <c r="BC45" s="678"/>
      <c r="BD45" s="678"/>
      <c r="BE45" s="678"/>
      <c r="BF45" s="678"/>
      <c r="BG45" s="678"/>
      <c r="BH45" s="678"/>
      <c r="BI45" s="678"/>
      <c r="BJ45" s="678"/>
      <c r="BK45" s="678"/>
      <c r="BL45" s="678"/>
      <c r="BM45" s="678"/>
      <c r="BN45" s="678"/>
      <c r="BO45" s="678"/>
      <c r="BP45" s="678"/>
      <c r="BQ45" s="678"/>
      <c r="BR45" s="678"/>
      <c r="BS45" s="678"/>
    </row>
    <row r="46" spans="1:7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675"/>
      <c r="P46" s="675"/>
      <c r="Q46" s="675"/>
      <c r="R46" s="675"/>
      <c r="S46" s="675"/>
      <c r="T46" s="675"/>
      <c r="U46" s="675"/>
      <c r="V46" s="675"/>
      <c r="W46" s="675"/>
      <c r="X46" s="675"/>
      <c r="Y46" s="675"/>
      <c r="Z46" s="675"/>
      <c r="AA46" s="675"/>
      <c r="AB46" s="675"/>
      <c r="AC46" s="675"/>
      <c r="AD46" s="675"/>
      <c r="AE46" s="675"/>
      <c r="AF46" s="675"/>
      <c r="AG46" s="675"/>
      <c r="AH46" s="675"/>
      <c r="AI46" s="675"/>
      <c r="AJ46" s="675"/>
      <c r="AK46" s="675"/>
      <c r="AL46" s="675"/>
      <c r="AM46" s="675"/>
      <c r="AN46" s="675"/>
      <c r="AO46" s="675"/>
      <c r="AP46" s="675"/>
      <c r="AQ46" s="675"/>
      <c r="AR46" s="675"/>
      <c r="AS46" s="675"/>
      <c r="AT46" s="675"/>
      <c r="AU46" s="675"/>
      <c r="AV46" s="675"/>
      <c r="AW46" s="675"/>
      <c r="AX46" s="675"/>
      <c r="AY46" s="675"/>
      <c r="AZ46" s="675"/>
      <c r="BA46" s="675"/>
      <c r="BB46" s="675"/>
      <c r="BC46" s="675"/>
      <c r="BD46" s="675"/>
      <c r="BE46" s="675"/>
      <c r="BF46" s="675"/>
      <c r="BG46" s="675"/>
      <c r="BH46" s="675"/>
      <c r="BI46" s="675"/>
      <c r="BJ46" s="675"/>
      <c r="BK46" s="675"/>
      <c r="BL46" s="675"/>
      <c r="BM46" s="675"/>
      <c r="BN46" s="675"/>
      <c r="BO46" s="675"/>
      <c r="BP46" s="675"/>
      <c r="BQ46" s="675"/>
      <c r="BR46" s="675"/>
      <c r="BS46" s="675"/>
    </row>
    <row r="47" spans="1:7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675"/>
      <c r="P47" s="675"/>
      <c r="Q47" s="675"/>
      <c r="R47" s="675"/>
      <c r="S47" s="675"/>
      <c r="T47" s="675"/>
      <c r="U47" s="675"/>
      <c r="V47" s="675"/>
      <c r="W47" s="675"/>
      <c r="X47" s="675"/>
      <c r="Y47" s="675"/>
      <c r="Z47" s="675"/>
      <c r="AA47" s="675"/>
      <c r="AB47" s="675"/>
      <c r="AC47" s="675"/>
      <c r="AD47" s="675"/>
      <c r="AE47" s="675"/>
      <c r="AF47" s="675"/>
      <c r="AG47" s="675"/>
      <c r="AH47" s="675"/>
      <c r="AI47" s="675"/>
      <c r="AJ47" s="675"/>
      <c r="AK47" s="675"/>
      <c r="AL47" s="675"/>
      <c r="AM47" s="675"/>
      <c r="AN47" s="675"/>
      <c r="AO47" s="675"/>
      <c r="AP47" s="675"/>
      <c r="AQ47" s="675"/>
      <c r="AR47" s="675"/>
      <c r="AS47" s="675"/>
      <c r="AT47" s="675"/>
      <c r="AU47" s="675"/>
      <c r="AV47" s="675"/>
      <c r="AW47" s="675"/>
      <c r="AX47" s="675"/>
      <c r="AY47" s="675"/>
      <c r="AZ47" s="675"/>
      <c r="BA47" s="675"/>
      <c r="BB47" s="675"/>
      <c r="BC47" s="675"/>
      <c r="BD47" s="675"/>
      <c r="BE47" s="675"/>
      <c r="BF47" s="675"/>
      <c r="BG47" s="675"/>
      <c r="BH47" s="675"/>
      <c r="BI47" s="675"/>
      <c r="BJ47" s="675"/>
      <c r="BK47" s="675"/>
      <c r="BL47" s="675"/>
      <c r="BM47" s="675"/>
      <c r="BN47" s="675"/>
      <c r="BO47" s="675"/>
      <c r="BP47" s="675"/>
      <c r="BQ47" s="675"/>
      <c r="BR47" s="675"/>
      <c r="BS47" s="675"/>
    </row>
    <row r="48" spans="1:7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675"/>
      <c r="P48" s="675"/>
      <c r="Q48" s="675"/>
      <c r="R48" s="675"/>
      <c r="S48" s="675"/>
      <c r="T48" s="675"/>
      <c r="U48" s="675"/>
      <c r="V48" s="675"/>
      <c r="W48" s="675"/>
      <c r="X48" s="675"/>
      <c r="Y48" s="675"/>
      <c r="Z48" s="675"/>
      <c r="AA48" s="675"/>
      <c r="AB48" s="675"/>
      <c r="AC48" s="675"/>
      <c r="AD48" s="675"/>
      <c r="AE48" s="675"/>
      <c r="AF48" s="675"/>
      <c r="AG48" s="675"/>
      <c r="AH48" s="675"/>
      <c r="AI48" s="675"/>
      <c r="AJ48" s="675"/>
      <c r="AK48" s="675"/>
      <c r="AL48" s="675"/>
      <c r="AM48" s="675"/>
      <c r="AN48" s="675"/>
      <c r="AO48" s="675"/>
      <c r="AP48" s="675"/>
      <c r="AQ48" s="675"/>
      <c r="AR48" s="675"/>
      <c r="AS48" s="675"/>
      <c r="AT48" s="675"/>
      <c r="AU48" s="675"/>
      <c r="AV48" s="675"/>
      <c r="AW48" s="675"/>
      <c r="AX48" s="675"/>
      <c r="AY48" s="675"/>
      <c r="AZ48" s="675"/>
      <c r="BA48" s="675"/>
      <c r="BB48" s="675"/>
      <c r="BC48" s="675"/>
      <c r="BD48" s="675"/>
      <c r="BE48" s="675"/>
      <c r="BF48" s="675"/>
      <c r="BG48" s="675"/>
      <c r="BH48" s="675"/>
      <c r="BI48" s="675"/>
      <c r="BJ48" s="675"/>
      <c r="BK48" s="675"/>
      <c r="BL48" s="675"/>
      <c r="BM48" s="675"/>
      <c r="BN48" s="675"/>
      <c r="BO48" s="675"/>
      <c r="BP48" s="675"/>
      <c r="BQ48" s="675"/>
      <c r="BR48" s="675"/>
      <c r="BS48" s="675"/>
    </row>
    <row r="49" spans="1:7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675"/>
      <c r="P49" s="675"/>
      <c r="Q49" s="675"/>
      <c r="R49" s="675"/>
      <c r="S49" s="675"/>
      <c r="T49" s="675"/>
      <c r="U49" s="675"/>
      <c r="V49" s="675"/>
      <c r="W49" s="675"/>
      <c r="X49" s="675"/>
      <c r="Y49" s="675"/>
      <c r="Z49" s="675"/>
      <c r="AA49" s="675"/>
      <c r="AB49" s="675"/>
      <c r="AC49" s="675"/>
      <c r="AD49" s="675"/>
      <c r="AE49" s="675"/>
      <c r="AF49" s="675"/>
      <c r="AG49" s="675"/>
      <c r="AH49" s="675"/>
      <c r="AI49" s="675"/>
      <c r="AJ49" s="675"/>
      <c r="AK49" s="675"/>
      <c r="AL49" s="675"/>
      <c r="AM49" s="675"/>
      <c r="AN49" s="675"/>
      <c r="AO49" s="675"/>
      <c r="AP49" s="675"/>
      <c r="AQ49" s="675"/>
      <c r="AR49" s="675"/>
      <c r="AS49" s="675"/>
      <c r="AT49" s="675"/>
      <c r="AU49" s="675"/>
      <c r="AV49" s="675"/>
      <c r="AW49" s="675"/>
      <c r="AX49" s="675"/>
      <c r="AY49" s="675"/>
      <c r="AZ49" s="675"/>
      <c r="BA49" s="675"/>
      <c r="BB49" s="675"/>
      <c r="BC49" s="675"/>
      <c r="BD49" s="675"/>
      <c r="BE49" s="675"/>
      <c r="BF49" s="675"/>
      <c r="BG49" s="675"/>
      <c r="BH49" s="675"/>
      <c r="BI49" s="675"/>
      <c r="BJ49" s="675"/>
      <c r="BK49" s="675"/>
      <c r="BL49" s="675"/>
      <c r="BM49" s="675"/>
      <c r="BN49" s="675"/>
      <c r="BO49" s="675"/>
      <c r="BP49" s="675"/>
      <c r="BQ49" s="675"/>
      <c r="BR49" s="675"/>
      <c r="BS49" s="675"/>
    </row>
    <row r="50" spans="1:7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675"/>
      <c r="P50" s="675"/>
      <c r="Q50" s="675"/>
      <c r="R50" s="675"/>
      <c r="S50" s="675"/>
      <c r="T50" s="675"/>
      <c r="U50" s="675"/>
      <c r="V50" s="675"/>
      <c r="W50" s="675"/>
      <c r="X50" s="675"/>
      <c r="Y50" s="675"/>
      <c r="Z50" s="675"/>
      <c r="AA50" s="675"/>
      <c r="AB50" s="675"/>
      <c r="AC50" s="675"/>
      <c r="AD50" s="675"/>
      <c r="AE50" s="675"/>
      <c r="AF50" s="675"/>
      <c r="AG50" s="675"/>
      <c r="AH50" s="675"/>
      <c r="AI50" s="675"/>
      <c r="AJ50" s="675"/>
      <c r="AK50" s="675"/>
      <c r="AL50" s="675"/>
      <c r="AM50" s="675"/>
      <c r="AN50" s="675"/>
      <c r="AO50" s="675"/>
      <c r="AP50" s="675"/>
      <c r="AQ50" s="675"/>
      <c r="AR50" s="675"/>
      <c r="AS50" s="675"/>
      <c r="AT50" s="675"/>
      <c r="AU50" s="675"/>
      <c r="AV50" s="675"/>
      <c r="AW50" s="675"/>
      <c r="AX50" s="675"/>
      <c r="AY50" s="675"/>
      <c r="AZ50" s="675"/>
      <c r="BA50" s="675"/>
      <c r="BB50" s="675"/>
      <c r="BC50" s="675"/>
      <c r="BD50" s="675"/>
      <c r="BE50" s="675"/>
      <c r="BF50" s="675"/>
      <c r="BG50" s="675"/>
      <c r="BH50" s="675"/>
      <c r="BI50" s="675"/>
      <c r="BJ50" s="675"/>
      <c r="BK50" s="675"/>
      <c r="BL50" s="675"/>
      <c r="BM50" s="675"/>
      <c r="BN50" s="675"/>
      <c r="BO50" s="675"/>
      <c r="BP50" s="675"/>
      <c r="BQ50" s="675"/>
      <c r="BR50" s="675"/>
      <c r="BS50" s="675"/>
    </row>
    <row r="51" spans="1:71">
      <c r="A51" s="676" t="s">
        <v>45</v>
      </c>
      <c r="B51" s="675">
        <v>0</v>
      </c>
      <c r="C51" s="675">
        <v>0</v>
      </c>
      <c r="D51" s="675">
        <v>0.5</v>
      </c>
      <c r="E51" s="675">
        <v>1</v>
      </c>
      <c r="F51" s="675">
        <v>1.5</v>
      </c>
      <c r="G51" s="675">
        <v>2.5</v>
      </c>
      <c r="H51" s="675">
        <v>3.5</v>
      </c>
      <c r="I51" s="88"/>
      <c r="J51" s="88"/>
      <c r="K51" s="88"/>
      <c r="L51" s="88"/>
      <c r="M51" s="88"/>
      <c r="N51" s="88"/>
      <c r="O51" s="675"/>
      <c r="P51" s="675"/>
      <c r="Q51" s="675"/>
      <c r="R51" s="675"/>
      <c r="S51" s="675"/>
      <c r="T51" s="675"/>
      <c r="U51" s="675"/>
      <c r="V51" s="675"/>
      <c r="W51" s="675"/>
      <c r="X51" s="675"/>
      <c r="Y51" s="675"/>
      <c r="Z51" s="675"/>
      <c r="AA51" s="675"/>
      <c r="AB51" s="675"/>
      <c r="AC51" s="675"/>
      <c r="AD51" s="675"/>
      <c r="AE51" s="675"/>
      <c r="AF51" s="675"/>
      <c r="AG51" s="675"/>
      <c r="AH51" s="675"/>
      <c r="AI51" s="675"/>
      <c r="AJ51" s="675"/>
      <c r="AK51" s="675"/>
      <c r="AL51" s="675"/>
      <c r="AM51" s="675"/>
      <c r="AN51" s="675"/>
      <c r="AO51" s="675"/>
      <c r="AP51" s="675"/>
      <c r="AQ51" s="675"/>
      <c r="AR51" s="675"/>
      <c r="AS51" s="675"/>
      <c r="AT51" s="675"/>
      <c r="AU51" s="675"/>
      <c r="AV51" s="675"/>
      <c r="AW51" s="675"/>
      <c r="AX51" s="675"/>
      <c r="AY51" s="675"/>
      <c r="AZ51" s="675"/>
      <c r="BA51" s="675"/>
      <c r="BB51" s="675"/>
      <c r="BC51" s="675"/>
      <c r="BD51" s="675"/>
      <c r="BE51" s="675"/>
      <c r="BF51" s="675"/>
      <c r="BG51" s="675"/>
      <c r="BH51" s="675"/>
      <c r="BI51" s="675"/>
      <c r="BJ51" s="675"/>
      <c r="BK51" s="675"/>
      <c r="BL51" s="675"/>
      <c r="BM51" s="675"/>
      <c r="BN51" s="675"/>
      <c r="BO51" s="675"/>
      <c r="BP51" s="675"/>
      <c r="BQ51" s="675"/>
      <c r="BR51" s="675"/>
      <c r="BS51" s="675"/>
    </row>
    <row r="52" spans="1:71">
      <c r="A52" s="88"/>
      <c r="B52" s="88"/>
      <c r="C52" s="88"/>
      <c r="D52" s="88"/>
    </row>
    <row r="53" spans="1:71">
      <c r="A53" s="88"/>
      <c r="B53" s="88"/>
      <c r="C53" s="88"/>
      <c r="D53" s="88"/>
    </row>
    <row r="54" spans="1:71">
      <c r="A54" s="88"/>
      <c r="B54" s="88"/>
      <c r="C54" s="88"/>
      <c r="D54" s="88"/>
    </row>
    <row r="55" spans="1:71">
      <c r="A55" s="88"/>
      <c r="B55" s="88"/>
      <c r="C55" s="88"/>
      <c r="D55" s="88"/>
    </row>
    <row r="56" spans="1:71">
      <c r="A56" s="88"/>
      <c r="B56" s="88"/>
      <c r="C56" s="88"/>
      <c r="D56" s="88"/>
    </row>
    <row r="57" spans="1:71">
      <c r="A57" s="88"/>
      <c r="B57" s="88"/>
      <c r="C57" s="88"/>
      <c r="D57" s="88"/>
    </row>
    <row r="58" spans="1:71">
      <c r="A58" s="88"/>
      <c r="B58" s="88"/>
      <c r="C58" s="88"/>
      <c r="D58" s="88"/>
    </row>
    <row r="59" spans="1:71">
      <c r="A59" s="88"/>
      <c r="B59" s="88"/>
      <c r="C59" s="88"/>
      <c r="D59" s="88"/>
    </row>
    <row r="60" spans="1:71">
      <c r="A60" s="88"/>
      <c r="B60" s="88"/>
      <c r="C60" s="88"/>
      <c r="D60" s="88"/>
    </row>
    <row r="61" spans="1:71">
      <c r="A61" s="88"/>
      <c r="B61" s="88"/>
      <c r="C61" s="88"/>
      <c r="D61" s="88"/>
    </row>
    <row r="62" spans="1:71">
      <c r="A62" s="88"/>
      <c r="B62" s="88"/>
      <c r="C62" s="88"/>
      <c r="D62" s="88"/>
    </row>
    <row r="63" spans="1:71">
      <c r="A63" s="88"/>
      <c r="B63" s="88"/>
      <c r="C63" s="88"/>
      <c r="D63" s="88"/>
    </row>
    <row r="64" spans="1:71">
      <c r="A64" s="88"/>
      <c r="B64" s="88"/>
      <c r="C64" s="88"/>
      <c r="D64" s="88"/>
    </row>
    <row r="65" spans="1:4">
      <c r="A65" s="88"/>
      <c r="B65" s="88"/>
      <c r="C65" s="88"/>
      <c r="D65" s="88"/>
    </row>
    <row r="66" spans="1:4">
      <c r="A66" s="88"/>
      <c r="B66" s="88"/>
      <c r="C66" s="88"/>
      <c r="D66" s="88"/>
    </row>
    <row r="67" spans="1:4">
      <c r="A67" s="88"/>
      <c r="B67" s="88"/>
      <c r="C67" s="88"/>
      <c r="D67" s="88"/>
    </row>
    <row r="68" spans="1:4">
      <c r="A68" s="88"/>
      <c r="B68" s="88"/>
      <c r="C68" s="88"/>
      <c r="D68" s="88"/>
    </row>
    <row r="69" spans="1:4">
      <c r="A69" s="88"/>
      <c r="B69" s="88"/>
      <c r="C69" s="88"/>
      <c r="D69" s="88"/>
    </row>
    <row r="70" spans="1:4">
      <c r="A70" s="88"/>
      <c r="B70" s="88"/>
      <c r="C70" s="88"/>
      <c r="D70" s="88"/>
    </row>
    <row r="71" spans="1:4">
      <c r="A71" s="88"/>
      <c r="B71" s="88"/>
      <c r="C71" s="88"/>
      <c r="D71" s="88"/>
    </row>
    <row r="72" spans="1:4">
      <c r="A72" s="88"/>
      <c r="B72" s="88"/>
      <c r="C72" s="88"/>
      <c r="D72" s="88"/>
    </row>
    <row r="73" spans="1:4">
      <c r="A73" s="88"/>
      <c r="B73" s="88"/>
      <c r="C73" s="88"/>
      <c r="D73" s="88"/>
    </row>
    <row r="74" spans="1:4">
      <c r="A74" s="88"/>
      <c r="B74" s="88"/>
      <c r="C74" s="88"/>
      <c r="D74" s="88"/>
    </row>
    <row r="75" spans="1:4">
      <c r="A75" s="88"/>
      <c r="B75" s="88"/>
      <c r="C75" s="88"/>
      <c r="D75" s="88"/>
    </row>
    <row r="76" spans="1:4">
      <c r="A76" s="88"/>
      <c r="B76" s="88"/>
      <c r="C76" s="88"/>
      <c r="D76" s="88"/>
    </row>
    <row r="77" spans="1:4">
      <c r="A77" s="88"/>
      <c r="B77" s="88"/>
      <c r="C77" s="88"/>
      <c r="D77" s="88"/>
    </row>
    <row r="78" spans="1:4">
      <c r="A78" s="88"/>
      <c r="B78" s="88"/>
      <c r="C78" s="88"/>
      <c r="D78" s="88"/>
    </row>
    <row r="79" spans="1:4">
      <c r="A79" s="88"/>
      <c r="B79" s="88"/>
      <c r="C79" s="88"/>
      <c r="D79" s="88"/>
    </row>
    <row r="80" spans="1:4">
      <c r="A80" s="88"/>
      <c r="B80" s="88"/>
      <c r="C80" s="88"/>
      <c r="D80" s="88"/>
    </row>
    <row r="81" spans="1:4">
      <c r="A81" s="88"/>
      <c r="B81" s="88"/>
      <c r="C81" s="88"/>
      <c r="D81" s="88"/>
    </row>
    <row r="82" spans="1:4">
      <c r="A82" s="88"/>
      <c r="B82" s="88"/>
      <c r="C82" s="88"/>
      <c r="D82" s="88"/>
    </row>
    <row r="83" spans="1:4">
      <c r="A83" s="88"/>
      <c r="B83" s="88"/>
      <c r="C83" s="88"/>
      <c r="D83" s="88"/>
    </row>
    <row r="84" spans="1:4">
      <c r="A84" s="88"/>
      <c r="B84" s="88"/>
      <c r="C84" s="88"/>
      <c r="D84" s="88"/>
    </row>
    <row r="85" spans="1:4">
      <c r="A85" s="88"/>
      <c r="B85" s="88"/>
      <c r="C85" s="88"/>
      <c r="D85" s="88"/>
    </row>
    <row r="86" spans="1:4">
      <c r="A86" s="88"/>
      <c r="B86" s="88"/>
      <c r="C86" s="88"/>
      <c r="D86" s="88"/>
    </row>
    <row r="87" spans="1:4">
      <c r="A87" s="88"/>
      <c r="B87" s="88"/>
      <c r="C87" s="88"/>
      <c r="D87" s="88"/>
    </row>
    <row r="88" spans="1:4">
      <c r="A88" s="88"/>
      <c r="B88" s="88"/>
      <c r="C88" s="88"/>
      <c r="D88" s="88"/>
    </row>
    <row r="89" spans="1:4">
      <c r="A89" s="88"/>
      <c r="B89" s="88"/>
      <c r="C89" s="88"/>
      <c r="D89" s="88"/>
    </row>
    <row r="90" spans="1:4">
      <c r="A90" s="88"/>
      <c r="B90" s="88"/>
      <c r="C90" s="88"/>
      <c r="D90" s="88"/>
    </row>
    <row r="91" spans="1:4">
      <c r="A91" s="88"/>
      <c r="B91" s="88"/>
      <c r="C91" s="88"/>
      <c r="D91" s="88"/>
    </row>
    <row r="92" spans="1:4">
      <c r="A92" s="88"/>
      <c r="B92" s="88"/>
      <c r="C92" s="88"/>
      <c r="D92" s="88"/>
    </row>
    <row r="93" spans="1:4">
      <c r="A93" s="88"/>
      <c r="B93" s="88"/>
      <c r="C93" s="88"/>
      <c r="D93" s="88"/>
    </row>
    <row r="94" spans="1:4">
      <c r="A94" s="88"/>
      <c r="B94" s="88"/>
      <c r="C94" s="88"/>
      <c r="D94" s="88"/>
    </row>
    <row r="95" spans="1:4">
      <c r="A95" s="88"/>
      <c r="B95" s="88"/>
      <c r="C95" s="88"/>
      <c r="D95" s="88"/>
    </row>
    <row r="96" spans="1:4">
      <c r="A96" s="88"/>
      <c r="B96" s="88"/>
      <c r="C96" s="88"/>
      <c r="D96" s="88"/>
    </row>
    <row r="97" spans="1:4">
      <c r="A97" s="88"/>
      <c r="B97" s="88"/>
      <c r="C97" s="88"/>
      <c r="D97" s="88"/>
    </row>
    <row r="98" spans="1:4">
      <c r="A98" s="88"/>
      <c r="B98" s="88"/>
      <c r="C98" s="88"/>
      <c r="D98" s="88"/>
    </row>
    <row r="99" spans="1:4">
      <c r="A99" s="88"/>
      <c r="B99" s="88"/>
      <c r="C99" s="88"/>
      <c r="D99" s="88"/>
    </row>
    <row r="100" spans="1:4">
      <c r="A100" s="88"/>
      <c r="B100" s="88"/>
      <c r="C100" s="88"/>
      <c r="D100" s="88"/>
    </row>
  </sheetData>
  <mergeCells count="2">
    <mergeCell ref="B7:AJ7"/>
    <mergeCell ref="AK7:BS7"/>
  </mergeCells>
  <phoneticPr fontId="18" type="noConversion"/>
  <conditionalFormatting sqref="B43:N43">
    <cfRule type="expression" dxfId="462" priority="7" stopIfTrue="1">
      <formula>ABS(B43)&gt;=0.07874</formula>
    </cfRule>
    <cfRule type="expression" dxfId="461" priority="8" stopIfTrue="1">
      <formula>ABS(B43)&gt;0.03937</formula>
    </cfRule>
  </conditionalFormatting>
  <conditionalFormatting sqref="B44:N44">
    <cfRule type="expression" dxfId="460" priority="5" stopIfTrue="1">
      <formula>ABS(B44)&gt;=0.11811</formula>
    </cfRule>
    <cfRule type="expression" dxfId="459" priority="6" stopIfTrue="1">
      <formula>ABS(B44)&gt;0.07874</formula>
    </cfRule>
  </conditionalFormatting>
  <conditionalFormatting sqref="I43:N43">
    <cfRule type="expression" dxfId="458" priority="9" stopIfTrue="1">
      <formula>ABS(I43)&gt;=2</formula>
    </cfRule>
    <cfRule type="expression" priority="10" stopIfTrue="1">
      <formula>ABS(I43)&gt;1</formula>
    </cfRule>
  </conditionalFormatting>
  <conditionalFormatting sqref="I44:N44">
    <cfRule type="expression" dxfId="457" priority="11" stopIfTrue="1">
      <formula>ABS(I44)&gt;=3</formula>
    </cfRule>
    <cfRule type="expression" dxfId="456" priority="11" stopIfTrue="1">
      <formula>ABS(I44)&gt;2</formula>
    </cfRule>
  </conditionalFormatting>
  <conditionalFormatting sqref="AK41:BS42">
    <cfRule type="expression" dxfId="455" priority="1" stopIfTrue="1">
      <formula>ABS(AK41)&gt;=2</formula>
    </cfRule>
    <cfRule type="expression" dxfId="454" priority="2" stopIfTrue="1">
      <formula>ABS(AK41)&gt;1</formula>
    </cfRule>
  </conditionalFormatting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/>
    <pageSetUpPr fitToPage="1"/>
  </sheetPr>
  <dimension ref="A1:CE168"/>
  <sheetViews>
    <sheetView zoomScale="125" zoomScaleNormal="125" zoomScalePageLayoutView="12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C12" sqref="C12"/>
    </sheetView>
  </sheetViews>
  <sheetFormatPr baseColWidth="10" defaultColWidth="8.83203125" defaultRowHeight="12" x14ac:dyDescent="0"/>
  <cols>
    <col min="1" max="1" width="31" customWidth="1"/>
    <col min="5" max="5" width="9.6640625" bestFit="1" customWidth="1"/>
    <col min="15" max="16" width="8.83203125" style="885"/>
    <col min="23" max="24" width="8.83203125" style="885"/>
  </cols>
  <sheetData>
    <row r="1" spans="1:82" ht="13" thickBot="1">
      <c r="A1" s="845" t="s">
        <v>633</v>
      </c>
      <c r="B1" s="1235" t="s">
        <v>537</v>
      </c>
      <c r="C1" s="1195"/>
      <c r="D1" s="1195"/>
      <c r="E1" s="1195"/>
      <c r="F1" s="1195"/>
      <c r="G1" s="1196"/>
      <c r="H1" s="789"/>
      <c r="I1" s="789"/>
      <c r="J1" s="789"/>
      <c r="K1" s="789"/>
      <c r="L1" s="789"/>
      <c r="M1" s="789"/>
      <c r="N1" s="789"/>
      <c r="O1" s="1066"/>
      <c r="P1" s="1071"/>
      <c r="Q1" s="789"/>
      <c r="R1" s="789"/>
      <c r="S1" s="789"/>
      <c r="T1" s="789"/>
      <c r="U1" s="789"/>
      <c r="V1" s="789"/>
      <c r="W1" s="1066"/>
      <c r="X1" s="1071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  <c r="BF1" s="789"/>
      <c r="BG1" s="789"/>
      <c r="BH1" s="789"/>
      <c r="BI1" s="789"/>
      <c r="BJ1" s="789"/>
      <c r="BK1" s="789"/>
      <c r="BL1" s="789"/>
      <c r="BM1" s="789"/>
      <c r="BN1" s="789"/>
      <c r="BO1" s="789"/>
      <c r="BP1" s="789"/>
      <c r="BQ1" s="789"/>
      <c r="BR1" s="789"/>
      <c r="BS1" s="789"/>
      <c r="BT1" s="789"/>
      <c r="BU1" s="789"/>
      <c r="BV1" s="789"/>
      <c r="BW1" s="789"/>
      <c r="BX1" s="789"/>
      <c r="BY1" s="789"/>
      <c r="BZ1" s="789"/>
      <c r="CA1" s="789"/>
      <c r="CB1" s="789"/>
      <c r="CC1" s="789"/>
      <c r="CD1" s="789"/>
    </row>
    <row r="2" spans="1:82" ht="13" thickBot="1">
      <c r="A2" s="846" t="s">
        <v>634</v>
      </c>
      <c r="B2" s="1236" t="s">
        <v>612</v>
      </c>
      <c r="C2" s="1197"/>
      <c r="D2" s="1197"/>
      <c r="E2" s="1197"/>
      <c r="F2" s="1197"/>
      <c r="G2" s="1198"/>
      <c r="H2" s="789"/>
      <c r="I2" s="789"/>
      <c r="J2" s="789"/>
      <c r="K2" s="789"/>
      <c r="L2" s="789"/>
      <c r="M2" s="789"/>
      <c r="N2" s="789"/>
      <c r="O2" s="1066"/>
      <c r="P2" s="1071"/>
      <c r="Q2" s="789"/>
      <c r="R2" s="789"/>
      <c r="S2" s="789"/>
      <c r="T2" s="789"/>
      <c r="U2" s="789"/>
      <c r="V2" s="789"/>
      <c r="W2" s="1066"/>
      <c r="X2" s="1071"/>
      <c r="Y2" s="789"/>
      <c r="Z2" s="789"/>
      <c r="AA2" s="789"/>
      <c r="AB2" s="789"/>
      <c r="AC2" s="789"/>
      <c r="AD2" s="789"/>
      <c r="AE2" s="789"/>
      <c r="AF2" s="789"/>
      <c r="AG2" s="789"/>
      <c r="AH2" s="789"/>
      <c r="AI2" s="789"/>
      <c r="AJ2" s="789"/>
      <c r="AK2" s="789"/>
      <c r="AL2" s="789"/>
      <c r="AM2" s="789"/>
      <c r="AN2" s="789"/>
      <c r="AO2" s="789"/>
      <c r="AP2" s="789"/>
      <c r="AQ2" s="789"/>
      <c r="AR2" s="789"/>
      <c r="AS2" s="789"/>
      <c r="AT2" s="789"/>
      <c r="AU2" s="789"/>
      <c r="AV2" s="789"/>
      <c r="AW2" s="789"/>
      <c r="AX2" s="789"/>
      <c r="AY2" s="789"/>
      <c r="AZ2" s="789"/>
      <c r="BA2" s="789"/>
      <c r="BB2" s="789"/>
      <c r="BC2" s="789"/>
      <c r="BD2" s="789"/>
      <c r="BE2" s="789"/>
      <c r="BF2" s="789"/>
      <c r="BG2" s="789"/>
      <c r="BH2" s="789"/>
      <c r="BI2" s="789"/>
      <c r="BJ2" s="789"/>
      <c r="BK2" s="789"/>
      <c r="BL2" s="789"/>
      <c r="BM2" s="789"/>
      <c r="BN2" s="789"/>
      <c r="BO2" s="789"/>
      <c r="BP2" s="789"/>
      <c r="BQ2" s="789"/>
      <c r="BR2" s="789"/>
      <c r="BS2" s="789"/>
      <c r="BT2" s="789"/>
      <c r="BU2" s="789"/>
      <c r="BV2" s="789"/>
      <c r="BW2" s="789"/>
      <c r="BX2" s="789"/>
      <c r="BY2" s="789"/>
      <c r="BZ2" s="789"/>
      <c r="CA2" s="789"/>
      <c r="CB2" s="789"/>
      <c r="CC2" s="789"/>
      <c r="CD2" s="789"/>
    </row>
    <row r="3" spans="1:82" ht="13" thickBot="1">
      <c r="A3" s="846" t="s">
        <v>457</v>
      </c>
      <c r="B3" s="872">
        <v>4.8680000000000001E-2</v>
      </c>
      <c r="C3" s="831" t="s">
        <v>476</v>
      </c>
      <c r="D3" s="789"/>
      <c r="E3" s="862" t="s">
        <v>526</v>
      </c>
      <c r="F3" s="789"/>
      <c r="G3" s="789"/>
      <c r="H3" s="789"/>
      <c r="I3" s="789"/>
      <c r="J3" s="789"/>
      <c r="K3" s="789"/>
      <c r="L3" s="789"/>
      <c r="M3" s="789"/>
      <c r="N3" s="789"/>
      <c r="O3" s="1066"/>
      <c r="P3" s="1071"/>
      <c r="Q3" s="789"/>
      <c r="R3" s="789"/>
      <c r="S3" s="789"/>
      <c r="T3" s="789"/>
      <c r="U3" s="789"/>
      <c r="V3" s="789"/>
      <c r="W3" s="1066"/>
      <c r="X3" s="1071"/>
      <c r="Y3" s="789"/>
      <c r="Z3" s="789"/>
      <c r="AA3" s="789"/>
      <c r="AB3" s="789"/>
      <c r="AC3" s="789"/>
      <c r="AD3" s="789"/>
      <c r="AE3" s="789"/>
      <c r="AF3" s="789"/>
      <c r="AG3" s="789"/>
      <c r="AH3" s="789"/>
      <c r="AI3" s="789"/>
      <c r="AJ3" s="789"/>
      <c r="AK3" s="789"/>
      <c r="AL3" s="789"/>
      <c r="AM3" s="789"/>
      <c r="AN3" s="789"/>
      <c r="AO3" s="789"/>
      <c r="AP3" s="789"/>
      <c r="AQ3" s="789"/>
      <c r="AR3" s="789"/>
      <c r="AS3" s="789"/>
      <c r="AT3" s="789"/>
      <c r="AU3" s="789"/>
      <c r="AV3" s="789"/>
      <c r="AW3" s="789"/>
      <c r="AX3" s="789"/>
      <c r="AY3" s="789"/>
      <c r="AZ3" s="789"/>
      <c r="BA3" s="789"/>
      <c r="BB3" s="789"/>
      <c r="BC3" s="789"/>
      <c r="BD3" s="789"/>
      <c r="BE3" s="789"/>
      <c r="BF3" s="789"/>
      <c r="BG3" s="789"/>
      <c r="BH3" s="789"/>
      <c r="BI3" s="789"/>
      <c r="BJ3" s="789"/>
      <c r="BK3" s="789"/>
      <c r="BL3" s="789"/>
      <c r="BM3" s="789"/>
      <c r="BN3" s="789"/>
      <c r="BO3" s="789"/>
      <c r="BP3" s="789"/>
      <c r="BQ3" s="789"/>
      <c r="BR3" s="789"/>
      <c r="BS3" s="789"/>
      <c r="BT3" s="789"/>
      <c r="BU3" s="789"/>
      <c r="BV3" s="789"/>
      <c r="BW3" s="789"/>
      <c r="BX3" s="789"/>
      <c r="BY3" s="789"/>
      <c r="BZ3" s="789"/>
      <c r="CA3" s="789"/>
      <c r="CB3" s="789"/>
      <c r="CC3" s="789"/>
      <c r="CD3" s="789"/>
    </row>
    <row r="4" spans="1:82" ht="13" thickBot="1">
      <c r="A4" s="847" t="s">
        <v>459</v>
      </c>
      <c r="B4" s="143">
        <v>18.225000000000001</v>
      </c>
      <c r="C4" s="831" t="s">
        <v>632</v>
      </c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1066"/>
      <c r="P4" s="1071"/>
      <c r="Q4" s="789"/>
      <c r="R4" s="789"/>
      <c r="S4" s="789"/>
      <c r="T4" s="789"/>
      <c r="U4" s="789"/>
      <c r="V4" s="789"/>
      <c r="W4" s="1066"/>
      <c r="X4" s="1071"/>
      <c r="Y4" s="789"/>
      <c r="Z4" s="789"/>
      <c r="AA4" s="789"/>
      <c r="AB4" s="789"/>
      <c r="AC4" s="789"/>
      <c r="AD4" s="789"/>
      <c r="AE4" s="789"/>
      <c r="AF4" s="789"/>
      <c r="AG4" s="789"/>
      <c r="AH4" s="789"/>
      <c r="AI4" s="789"/>
      <c r="AJ4" s="789"/>
      <c r="AK4" s="789"/>
      <c r="AL4" s="789"/>
      <c r="AM4" s="789"/>
      <c r="AN4" s="789"/>
      <c r="AO4" s="789"/>
      <c r="AP4" s="789"/>
      <c r="AQ4" s="789"/>
      <c r="AR4" s="789"/>
      <c r="AS4" s="789"/>
      <c r="AT4" s="789"/>
      <c r="AU4" s="789"/>
      <c r="AV4" s="789"/>
      <c r="AW4" s="789"/>
      <c r="AX4" s="789"/>
      <c r="AY4" s="789"/>
      <c r="AZ4" s="789"/>
      <c r="BA4" s="789"/>
      <c r="BB4" s="789"/>
      <c r="BC4" s="789"/>
      <c r="BD4" s="789"/>
      <c r="BE4" s="789"/>
      <c r="BF4" s="789"/>
      <c r="BG4" s="789"/>
      <c r="BH4" s="789"/>
      <c r="BI4" s="789"/>
      <c r="BJ4" s="789"/>
      <c r="BK4" s="789"/>
      <c r="BL4" s="789"/>
      <c r="BM4" s="789"/>
      <c r="BN4" s="789"/>
      <c r="BO4" s="789"/>
      <c r="BP4" s="789"/>
      <c r="BQ4" s="789"/>
      <c r="BR4" s="789"/>
      <c r="BS4" s="789"/>
      <c r="BT4" s="789"/>
      <c r="BU4" s="789"/>
      <c r="BV4" s="789"/>
      <c r="BW4" s="789"/>
      <c r="BX4" s="789"/>
      <c r="BY4" s="789"/>
      <c r="BZ4" s="789"/>
      <c r="CA4" s="789"/>
      <c r="CB4" s="789"/>
      <c r="CC4" s="789"/>
      <c r="CD4" s="789"/>
    </row>
    <row r="5" spans="1:82" ht="13" thickBot="1">
      <c r="A5" s="824"/>
      <c r="B5" s="825"/>
      <c r="C5" s="789"/>
      <c r="D5" s="789"/>
      <c r="E5" s="789"/>
      <c r="F5" s="789"/>
      <c r="G5" s="789"/>
      <c r="H5" s="789"/>
      <c r="I5" s="789"/>
      <c r="J5" s="789"/>
      <c r="K5" s="789"/>
      <c r="L5" s="789"/>
      <c r="M5" s="789"/>
      <c r="N5" s="789"/>
      <c r="O5" s="1066"/>
      <c r="P5" s="1071"/>
      <c r="Q5" s="789"/>
      <c r="R5" s="789"/>
      <c r="S5" s="789"/>
      <c r="T5" s="789"/>
      <c r="U5" s="789"/>
      <c r="V5" s="789"/>
      <c r="W5" s="1066"/>
      <c r="X5" s="1071"/>
      <c r="Y5" s="789"/>
      <c r="Z5" s="789"/>
      <c r="AA5" s="789"/>
      <c r="AB5" s="789"/>
      <c r="AC5" s="789"/>
      <c r="AD5" s="789"/>
      <c r="AE5" s="789"/>
      <c r="AF5" s="789"/>
      <c r="AG5" s="789"/>
      <c r="AH5" s="789"/>
      <c r="AI5" s="789"/>
      <c r="AJ5" s="789"/>
      <c r="AK5" s="789"/>
      <c r="AL5" s="789"/>
      <c r="AM5" s="789"/>
      <c r="AN5" s="789"/>
      <c r="AO5" s="789"/>
      <c r="AP5" s="789"/>
      <c r="AQ5" s="789"/>
      <c r="AR5" s="789"/>
      <c r="AS5" s="789"/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</row>
    <row r="6" spans="1:82" ht="13" thickBot="1">
      <c r="A6" s="848" t="s">
        <v>622</v>
      </c>
      <c r="B6" s="853" t="s">
        <v>476</v>
      </c>
      <c r="C6" s="854" t="s">
        <v>387</v>
      </c>
      <c r="D6" s="789"/>
      <c r="E6" s="789"/>
      <c r="F6" s="789"/>
      <c r="G6" s="789"/>
      <c r="H6" s="789"/>
      <c r="I6" s="789"/>
      <c r="J6" s="789"/>
      <c r="K6" s="789"/>
      <c r="L6" s="789"/>
      <c r="M6" s="789"/>
      <c r="N6" s="789"/>
      <c r="O6" s="1066"/>
      <c r="P6" s="1071"/>
      <c r="Q6" s="789"/>
      <c r="R6" s="789"/>
      <c r="S6" s="789"/>
      <c r="T6" s="789"/>
      <c r="U6" s="789"/>
      <c r="V6" s="789"/>
      <c r="W6" s="1066"/>
      <c r="X6" s="1071"/>
      <c r="Y6" s="789"/>
      <c r="Z6" s="789"/>
      <c r="AA6" s="789"/>
      <c r="AB6" s="789"/>
      <c r="AC6" s="789"/>
      <c r="AD6" s="789"/>
      <c r="AE6" s="789"/>
      <c r="AF6" s="789"/>
      <c r="AG6" s="789"/>
      <c r="AH6" s="789"/>
      <c r="AI6" s="789"/>
      <c r="AJ6" s="789"/>
      <c r="AK6" s="789"/>
      <c r="AL6" s="789"/>
      <c r="AM6" s="789"/>
      <c r="AN6" s="789"/>
      <c r="AO6" s="789"/>
      <c r="AP6" s="789"/>
      <c r="AQ6" s="789"/>
      <c r="AR6" s="789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</row>
    <row r="7" spans="1:82">
      <c r="A7" s="826" t="s">
        <v>635</v>
      </c>
      <c r="B7" s="855">
        <v>2.5590000000000002</v>
      </c>
      <c r="C7" s="856">
        <f>B7*25.4</f>
        <v>64.998599999999996</v>
      </c>
      <c r="D7" s="789"/>
      <c r="E7" s="789"/>
      <c r="F7" s="789"/>
      <c r="G7" s="789"/>
      <c r="H7" s="789"/>
      <c r="I7" s="789"/>
      <c r="J7" s="789"/>
      <c r="K7" s="789"/>
      <c r="L7" s="789"/>
      <c r="M7" s="789"/>
      <c r="N7" s="789"/>
      <c r="O7" s="1066"/>
      <c r="P7" s="1071"/>
      <c r="Q7" s="789"/>
      <c r="R7" s="789"/>
      <c r="S7" s="789"/>
      <c r="T7" s="789"/>
      <c r="U7" s="789"/>
      <c r="V7" s="789"/>
      <c r="W7" s="1066"/>
      <c r="X7" s="1071"/>
      <c r="Y7" s="789"/>
      <c r="Z7" s="789"/>
      <c r="AA7" s="789"/>
      <c r="AB7" s="789"/>
      <c r="AC7" s="789"/>
      <c r="AD7" s="789"/>
      <c r="AE7" s="789"/>
      <c r="AF7" s="789"/>
      <c r="AG7" s="789"/>
      <c r="AH7" s="789"/>
      <c r="AI7" s="789"/>
      <c r="AJ7" s="789"/>
      <c r="AK7" s="789"/>
      <c r="AL7" s="789"/>
      <c r="AM7" s="789"/>
      <c r="AN7" s="789"/>
      <c r="AO7" s="789"/>
      <c r="AP7" s="789"/>
      <c r="AQ7" s="789"/>
      <c r="AR7" s="789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</row>
    <row r="8" spans="1:82">
      <c r="A8" s="827" t="s">
        <v>636</v>
      </c>
      <c r="B8" s="849">
        <v>1</v>
      </c>
      <c r="C8" s="852">
        <f>B8*25.4</f>
        <v>25.4</v>
      </c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1066"/>
      <c r="P8" s="1071"/>
      <c r="Q8" s="789"/>
      <c r="R8" s="789"/>
      <c r="S8" s="789"/>
      <c r="T8" s="789"/>
      <c r="U8" s="789"/>
      <c r="V8" s="789"/>
      <c r="W8" s="1066"/>
      <c r="X8" s="1071"/>
      <c r="Y8" s="789"/>
      <c r="Z8" s="789"/>
      <c r="AA8" s="789"/>
      <c r="AB8" s="789"/>
      <c r="AC8" s="789"/>
      <c r="AD8" s="789"/>
      <c r="AE8" s="789"/>
      <c r="AF8" s="789"/>
      <c r="AG8" s="789"/>
      <c r="AH8" s="789"/>
      <c r="AI8" s="789"/>
      <c r="AJ8" s="789"/>
      <c r="AK8" s="789"/>
      <c r="AL8" s="789"/>
      <c r="AM8" s="789"/>
      <c r="AN8" s="789"/>
      <c r="AO8" s="789"/>
      <c r="AP8" s="789"/>
      <c r="AQ8" s="789"/>
      <c r="AR8" s="789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</row>
    <row r="9" spans="1:82">
      <c r="A9" s="827" t="s">
        <v>621</v>
      </c>
      <c r="B9" s="850">
        <v>8.0699999999999994E-2</v>
      </c>
      <c r="C9" s="852">
        <f>B9*25.4</f>
        <v>2.0497799999999997</v>
      </c>
      <c r="D9" s="789"/>
      <c r="E9" s="789"/>
      <c r="F9" s="789"/>
      <c r="G9" s="789"/>
      <c r="H9" s="789"/>
      <c r="I9" s="789"/>
      <c r="J9" s="789"/>
      <c r="K9" s="789"/>
      <c r="L9" s="789"/>
      <c r="M9" s="789"/>
      <c r="N9" s="789"/>
      <c r="O9" s="1066"/>
      <c r="P9" s="1071"/>
      <c r="Q9" s="789"/>
      <c r="R9" s="789"/>
      <c r="S9" s="789"/>
      <c r="T9" s="789"/>
      <c r="U9" s="789"/>
      <c r="V9" s="789"/>
      <c r="W9" s="1066"/>
      <c r="X9" s="1071"/>
      <c r="Y9" s="789"/>
      <c r="Z9" s="789"/>
      <c r="AA9" s="789"/>
      <c r="AB9" s="789"/>
      <c r="AC9" s="789"/>
      <c r="AD9" s="789"/>
      <c r="AE9" s="789"/>
      <c r="AF9" s="789"/>
      <c r="AG9" s="789"/>
      <c r="AH9" s="789"/>
      <c r="AI9" s="789"/>
      <c r="AJ9" s="789"/>
      <c r="AK9" s="789"/>
      <c r="AL9" s="789"/>
      <c r="AM9" s="789"/>
      <c r="AN9" s="789"/>
      <c r="AO9" s="789"/>
      <c r="AP9" s="789"/>
      <c r="AQ9" s="789"/>
      <c r="AR9" s="789"/>
      <c r="AS9" s="789"/>
      <c r="AT9" s="789"/>
      <c r="AU9" s="789"/>
      <c r="AV9" s="789"/>
      <c r="AW9" s="789"/>
      <c r="AX9" s="789"/>
      <c r="AY9" s="789"/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89"/>
      <c r="BL9" s="789"/>
      <c r="BM9" s="789"/>
      <c r="BN9" s="789"/>
      <c r="BO9" s="789"/>
      <c r="BP9" s="789"/>
      <c r="BQ9" s="789"/>
      <c r="BR9" s="789"/>
      <c r="BS9" s="789"/>
      <c r="BT9" s="789"/>
      <c r="BU9" s="789"/>
      <c r="BV9" s="789"/>
      <c r="BW9" s="789"/>
      <c r="BX9" s="789"/>
      <c r="BY9" s="789"/>
      <c r="BZ9" s="789"/>
      <c r="CA9" s="789"/>
      <c r="CB9" s="789"/>
      <c r="CC9" s="789"/>
      <c r="CD9" s="789"/>
    </row>
    <row r="10" spans="1:82">
      <c r="A10" s="827" t="s">
        <v>645</v>
      </c>
      <c r="B10" s="850">
        <v>10.843999999999999</v>
      </c>
      <c r="C10" s="852">
        <f>B10*25.4</f>
        <v>275.43759999999997</v>
      </c>
      <c r="D10" s="789"/>
      <c r="E10" s="789"/>
      <c r="F10" s="789"/>
      <c r="G10" s="789"/>
      <c r="H10" s="789"/>
      <c r="I10" s="789"/>
      <c r="J10" s="789"/>
      <c r="K10" s="789"/>
      <c r="L10" s="789"/>
      <c r="M10" s="789"/>
      <c r="N10" s="789"/>
      <c r="O10" s="1066"/>
      <c r="P10" s="1071"/>
      <c r="Q10" s="789"/>
      <c r="R10" s="789"/>
      <c r="S10" s="789"/>
      <c r="T10" s="789"/>
      <c r="U10" s="789"/>
      <c r="V10" s="789"/>
      <c r="W10" s="1066"/>
      <c r="X10" s="1071"/>
      <c r="Y10" s="789"/>
      <c r="Z10" s="789"/>
      <c r="AA10" s="789"/>
      <c r="AB10" s="789"/>
      <c r="AC10" s="789"/>
      <c r="AD10" s="789"/>
      <c r="AE10" s="789"/>
      <c r="AF10" s="789"/>
      <c r="AG10" s="789"/>
      <c r="AH10" s="789"/>
      <c r="AI10" s="789"/>
      <c r="AJ10" s="789"/>
      <c r="AK10" s="789"/>
      <c r="AL10" s="789"/>
      <c r="AM10" s="789"/>
      <c r="AN10" s="789"/>
      <c r="AO10" s="789"/>
      <c r="AP10" s="789"/>
      <c r="AQ10" s="789"/>
      <c r="AR10" s="789"/>
      <c r="AS10" s="789"/>
      <c r="AT10" s="789"/>
      <c r="AU10" s="789"/>
      <c r="AV10" s="789"/>
      <c r="AW10" s="789"/>
      <c r="AX10" s="789"/>
      <c r="AY10" s="789"/>
      <c r="AZ10" s="789"/>
      <c r="BA10" s="789"/>
      <c r="BB10" s="789"/>
      <c r="BC10" s="789"/>
      <c r="BD10" s="789"/>
      <c r="BE10" s="789"/>
      <c r="BF10" s="789"/>
      <c r="BG10" s="789"/>
      <c r="BH10" s="789"/>
      <c r="BI10" s="789"/>
      <c r="BJ10" s="789"/>
      <c r="BK10" s="789"/>
      <c r="BL10" s="789"/>
      <c r="BM10" s="789"/>
      <c r="BN10" s="789"/>
      <c r="BO10" s="789"/>
      <c r="BP10" s="789"/>
      <c r="BQ10" s="789"/>
      <c r="BR10" s="789"/>
      <c r="BS10" s="789"/>
      <c r="BT10" s="789"/>
      <c r="BU10" s="789"/>
      <c r="BV10" s="789"/>
      <c r="BW10" s="789"/>
      <c r="BX10" s="789"/>
      <c r="BY10" s="789"/>
      <c r="BZ10" s="789"/>
      <c r="CA10" s="789"/>
      <c r="CB10" s="789"/>
      <c r="CC10" s="789"/>
      <c r="CD10" s="789"/>
    </row>
    <row r="11" spans="1:82" ht="13" thickBot="1">
      <c r="A11" s="828" t="s">
        <v>647</v>
      </c>
      <c r="B11" s="851">
        <v>5.7930000000000001</v>
      </c>
      <c r="C11" s="820">
        <f>B11*25.4</f>
        <v>147.1422</v>
      </c>
      <c r="D11" s="789"/>
      <c r="E11" s="789"/>
      <c r="F11" s="789"/>
      <c r="G11" s="789"/>
      <c r="H11" s="789"/>
      <c r="I11" s="789"/>
      <c r="J11" s="789"/>
      <c r="K11" s="789"/>
      <c r="L11" s="789"/>
      <c r="M11" s="789"/>
      <c r="N11" s="789"/>
      <c r="O11" s="1066"/>
      <c r="P11" s="1071"/>
      <c r="Q11" s="789"/>
      <c r="R11" s="789"/>
      <c r="S11" s="789"/>
      <c r="T11" s="789"/>
      <c r="U11" s="789"/>
      <c r="V11" s="789"/>
      <c r="W11" s="1066"/>
      <c r="X11" s="1071"/>
      <c r="Y11" s="789"/>
      <c r="Z11" s="789"/>
      <c r="AA11" s="789"/>
      <c r="AB11" s="789"/>
      <c r="AC11" s="789"/>
      <c r="AD11" s="789"/>
      <c r="AE11" s="789"/>
      <c r="AF11" s="789"/>
      <c r="AG11" s="789"/>
      <c r="AH11" s="789"/>
      <c r="AI11" s="789"/>
      <c r="AJ11" s="789"/>
      <c r="AK11" s="789"/>
      <c r="AL11" s="789"/>
      <c r="AM11" s="789"/>
      <c r="AN11" s="789"/>
      <c r="AO11" s="789"/>
      <c r="AP11" s="789"/>
      <c r="AQ11" s="789"/>
      <c r="AR11" s="789"/>
      <c r="AS11" s="789"/>
      <c r="AT11" s="789"/>
      <c r="AU11" s="789"/>
      <c r="AV11" s="789"/>
      <c r="AW11" s="789"/>
      <c r="AX11" s="789"/>
      <c r="AY11" s="789"/>
      <c r="AZ11" s="789"/>
      <c r="BA11" s="789"/>
      <c r="BB11" s="789"/>
      <c r="BC11" s="789"/>
      <c r="BD11" s="789"/>
      <c r="BE11" s="789"/>
      <c r="BF11" s="789"/>
      <c r="BG11" s="789"/>
      <c r="BH11" s="789"/>
      <c r="BI11" s="789"/>
      <c r="BJ11" s="789"/>
      <c r="BK11" s="789"/>
      <c r="BL11" s="789"/>
      <c r="BM11" s="789"/>
      <c r="BN11" s="789"/>
      <c r="BO11" s="789"/>
      <c r="BP11" s="789"/>
      <c r="BQ11" s="789"/>
      <c r="BR11" s="789"/>
      <c r="BS11" s="789"/>
      <c r="BT11" s="789"/>
      <c r="BU11" s="789"/>
      <c r="BV11" s="789"/>
      <c r="BW11" s="789"/>
      <c r="BX11" s="789"/>
      <c r="BY11" s="789"/>
      <c r="BZ11" s="789"/>
      <c r="CA11" s="789"/>
      <c r="CB11" s="789"/>
      <c r="CC11" s="789"/>
      <c r="CD11" s="789"/>
    </row>
    <row r="12" spans="1:82" ht="13" thickBot="1">
      <c r="A12" s="788"/>
      <c r="B12" s="790"/>
      <c r="C12" s="789"/>
      <c r="D12" s="789"/>
      <c r="E12" s="789"/>
      <c r="F12" s="789"/>
      <c r="G12" s="789"/>
      <c r="H12" s="789"/>
      <c r="I12" s="789"/>
      <c r="J12" s="789"/>
      <c r="K12" s="789"/>
      <c r="L12" s="789"/>
      <c r="M12" s="789"/>
      <c r="N12" s="789"/>
      <c r="O12" s="1066"/>
      <c r="P12" s="1071"/>
      <c r="Q12" s="789"/>
      <c r="R12" s="789"/>
      <c r="S12" s="789"/>
      <c r="T12" s="789"/>
      <c r="U12" s="789"/>
      <c r="V12" s="789"/>
      <c r="W12" s="1066"/>
      <c r="X12" s="1071"/>
      <c r="Y12" s="789"/>
      <c r="Z12" s="789"/>
      <c r="AA12" s="789"/>
      <c r="AB12" s="789"/>
      <c r="AC12" s="789"/>
      <c r="AD12" s="789"/>
      <c r="AE12" s="789"/>
      <c r="AF12" s="789"/>
      <c r="AG12" s="789"/>
      <c r="AH12" s="789"/>
      <c r="AI12" s="789"/>
      <c r="AJ12" s="789"/>
      <c r="AK12" s="789"/>
      <c r="AL12" s="789"/>
      <c r="AM12" s="789"/>
      <c r="AN12" s="789"/>
      <c r="AO12" s="789"/>
      <c r="AP12" s="789"/>
      <c r="AQ12" s="789"/>
      <c r="AR12" s="789"/>
      <c r="AS12" s="789"/>
      <c r="AT12" s="789"/>
      <c r="AU12" s="789"/>
      <c r="AV12" s="789"/>
      <c r="AW12" s="789"/>
      <c r="AX12" s="789"/>
      <c r="AY12" s="789"/>
      <c r="AZ12" s="789"/>
      <c r="BA12" s="789"/>
      <c r="BB12" s="789"/>
      <c r="BC12" s="789"/>
      <c r="BD12" s="789"/>
      <c r="BE12" s="789"/>
      <c r="BF12" s="789"/>
      <c r="BG12" s="789"/>
      <c r="BH12" s="789"/>
      <c r="BI12" s="789"/>
      <c r="BJ12" s="789"/>
      <c r="BK12" s="789"/>
      <c r="BL12" s="789"/>
      <c r="BM12" s="789"/>
      <c r="BN12" s="789"/>
      <c r="BO12" s="789"/>
      <c r="BP12" s="789"/>
      <c r="BQ12" s="789"/>
      <c r="BR12" s="789"/>
      <c r="BS12" s="789"/>
      <c r="BT12" s="789"/>
      <c r="BU12" s="789"/>
      <c r="BV12" s="789"/>
      <c r="BW12" s="789"/>
      <c r="BX12" s="789"/>
      <c r="BY12" s="789"/>
      <c r="BZ12" s="789"/>
      <c r="CB12" s="789"/>
      <c r="CC12" s="789"/>
      <c r="CD12" s="789"/>
    </row>
    <row r="13" spans="1:82" ht="13" thickBot="1">
      <c r="A13" s="1209" t="s">
        <v>462</v>
      </c>
      <c r="B13" s="1210"/>
      <c r="C13" s="1302" t="s">
        <v>618</v>
      </c>
      <c r="D13" s="1303"/>
      <c r="E13" s="1303"/>
      <c r="F13" s="1303"/>
      <c r="G13" s="1303"/>
      <c r="H13" s="1303"/>
      <c r="I13" s="1303"/>
      <c r="J13" s="1303"/>
      <c r="K13" s="1303"/>
      <c r="L13" s="1303"/>
      <c r="M13" s="1303"/>
      <c r="N13" s="1303"/>
      <c r="O13" s="1303"/>
      <c r="P13" s="1303"/>
      <c r="Q13" s="1303"/>
      <c r="R13" s="1303"/>
      <c r="S13" s="1303"/>
      <c r="T13" s="1303"/>
      <c r="U13" s="1303"/>
      <c r="V13" s="1303"/>
      <c r="W13" s="1303"/>
      <c r="X13" s="1303"/>
      <c r="Y13" s="1303"/>
      <c r="Z13" s="1303"/>
      <c r="AA13" s="1303"/>
      <c r="AB13" s="1303"/>
      <c r="AC13" s="1303"/>
      <c r="AD13" s="1303"/>
      <c r="AE13" s="1303"/>
      <c r="AF13" s="1303"/>
      <c r="AG13" s="1303"/>
      <c r="AH13" s="1303"/>
      <c r="AI13" s="1303"/>
      <c r="AJ13" s="1303"/>
      <c r="AK13" s="1303"/>
      <c r="AL13" s="1303"/>
      <c r="AM13" s="1303"/>
      <c r="AN13" s="1303"/>
      <c r="AO13" s="1303"/>
      <c r="AP13" s="1303"/>
      <c r="AQ13" s="785" t="s">
        <v>619</v>
      </c>
      <c r="AR13" s="871"/>
      <c r="AS13" s="871"/>
      <c r="AT13" s="871"/>
      <c r="AU13" s="871"/>
      <c r="AV13" s="871"/>
      <c r="AW13" s="871"/>
      <c r="AX13" s="871"/>
      <c r="AY13" s="871"/>
      <c r="AZ13" s="871"/>
      <c r="BA13" s="871"/>
      <c r="BB13" s="871"/>
      <c r="BC13" s="871"/>
      <c r="BD13" s="871"/>
      <c r="BE13" s="871"/>
      <c r="BF13" s="871"/>
      <c r="BG13" s="871"/>
      <c r="BH13" s="871"/>
      <c r="BI13" s="871"/>
      <c r="BJ13" s="871"/>
      <c r="BK13" s="871"/>
      <c r="BL13" s="871"/>
      <c r="BM13" s="871"/>
      <c r="BN13" s="871"/>
      <c r="BO13" s="871"/>
      <c r="BP13" s="871"/>
      <c r="BQ13" s="871"/>
      <c r="BR13" s="871"/>
      <c r="BS13" s="871"/>
      <c r="BT13" s="871"/>
      <c r="BU13" s="871"/>
      <c r="BV13" s="871"/>
      <c r="BW13" s="871"/>
      <c r="BX13" s="871"/>
      <c r="BY13" s="871"/>
      <c r="BZ13" s="871"/>
      <c r="CB13" s="789"/>
      <c r="CC13" s="789"/>
      <c r="CD13" s="789"/>
    </row>
    <row r="14" spans="1:82" ht="13" thickBot="1">
      <c r="A14" s="1237" t="s">
        <v>637</v>
      </c>
      <c r="B14" s="1238"/>
      <c r="C14" s="861" t="s">
        <v>598</v>
      </c>
      <c r="D14" s="863" t="s">
        <v>600</v>
      </c>
      <c r="E14" s="863" t="s">
        <v>596</v>
      </c>
      <c r="F14" s="863" t="s">
        <v>594</v>
      </c>
      <c r="G14" s="863" t="s">
        <v>597</v>
      </c>
      <c r="H14" s="863" t="s">
        <v>593</v>
      </c>
      <c r="I14" s="863" t="s">
        <v>595</v>
      </c>
      <c r="J14" s="863" t="s">
        <v>411</v>
      </c>
      <c r="K14" s="863" t="s">
        <v>592</v>
      </c>
      <c r="L14" s="863" t="s">
        <v>533</v>
      </c>
      <c r="M14" s="863" t="s">
        <v>413</v>
      </c>
      <c r="N14" s="863" t="s">
        <v>532</v>
      </c>
      <c r="O14" s="1070" t="s">
        <v>933</v>
      </c>
      <c r="P14" s="1070" t="s">
        <v>934</v>
      </c>
      <c r="Q14" s="863" t="s">
        <v>681</v>
      </c>
      <c r="R14" s="863" t="s">
        <v>601</v>
      </c>
      <c r="S14" s="863" t="s">
        <v>678</v>
      </c>
      <c r="T14" s="863" t="s">
        <v>613</v>
      </c>
      <c r="U14" s="863" t="s">
        <v>599</v>
      </c>
      <c r="V14" s="863" t="s">
        <v>602</v>
      </c>
      <c r="W14" s="1070" t="s">
        <v>935</v>
      </c>
      <c r="X14" s="1070" t="s">
        <v>936</v>
      </c>
      <c r="Y14" s="863" t="s">
        <v>605</v>
      </c>
      <c r="Z14" s="863" t="s">
        <v>684</v>
      </c>
      <c r="AA14" s="863" t="s">
        <v>610</v>
      </c>
      <c r="AB14" s="865" t="s">
        <v>603</v>
      </c>
      <c r="AC14" s="865" t="s">
        <v>614</v>
      </c>
      <c r="AD14" s="865" t="s">
        <v>682</v>
      </c>
      <c r="AE14" s="865" t="s">
        <v>675</v>
      </c>
      <c r="AF14" s="865" t="s">
        <v>534</v>
      </c>
      <c r="AG14" s="865" t="s">
        <v>677</v>
      </c>
      <c r="AH14" s="865" t="s">
        <v>607</v>
      </c>
      <c r="AI14" s="865" t="s">
        <v>604</v>
      </c>
      <c r="AJ14" s="865" t="s">
        <v>683</v>
      </c>
      <c r="AK14" s="865" t="s">
        <v>608</v>
      </c>
      <c r="AL14" s="865" t="s">
        <v>615</v>
      </c>
      <c r="AM14" s="865" t="s">
        <v>606</v>
      </c>
      <c r="AN14" s="865" t="s">
        <v>485</v>
      </c>
      <c r="AO14" s="865" t="s">
        <v>680</v>
      </c>
      <c r="AP14" s="869" t="s">
        <v>679</v>
      </c>
      <c r="AQ14" s="968" t="str">
        <f t="shared" ref="AQ14:BB14" si="0">C14</f>
        <v>519</v>
      </c>
      <c r="AR14" s="969" t="str">
        <f t="shared" si="0"/>
        <v>531</v>
      </c>
      <c r="AS14" s="969" t="str">
        <f t="shared" si="0"/>
        <v>533</v>
      </c>
      <c r="AT14" s="969" t="str">
        <f t="shared" si="0"/>
        <v>536</v>
      </c>
      <c r="AU14" s="969" t="str">
        <f t="shared" si="0"/>
        <v>532</v>
      </c>
      <c r="AV14" s="969" t="str">
        <f t="shared" si="0"/>
        <v>511</v>
      </c>
      <c r="AW14" s="969" t="str">
        <f t="shared" si="0"/>
        <v>534</v>
      </c>
      <c r="AX14" s="969" t="str">
        <f t="shared" si="0"/>
        <v>535</v>
      </c>
      <c r="AY14" s="969" t="str">
        <f t="shared" si="0"/>
        <v>512</v>
      </c>
      <c r="AZ14" s="969" t="str">
        <f t="shared" si="0"/>
        <v>510</v>
      </c>
      <c r="BA14" s="969" t="str">
        <f t="shared" si="0"/>
        <v>509</v>
      </c>
      <c r="BB14" s="969" t="str">
        <f t="shared" si="0"/>
        <v>508</v>
      </c>
      <c r="BC14" s="969" t="str">
        <f t="shared" ref="BC14:BH14" si="1">Q14</f>
        <v>506</v>
      </c>
      <c r="BD14" s="969" t="str">
        <f t="shared" si="1"/>
        <v>529</v>
      </c>
      <c r="BE14" s="969" t="str">
        <f t="shared" si="1"/>
        <v>503</v>
      </c>
      <c r="BF14" s="969" t="str">
        <f t="shared" si="1"/>
        <v>527</v>
      </c>
      <c r="BG14" s="969" t="str">
        <f t="shared" si="1"/>
        <v>530</v>
      </c>
      <c r="BH14" s="969" t="str">
        <f t="shared" si="1"/>
        <v>521</v>
      </c>
      <c r="BI14" s="969" t="str">
        <f t="shared" ref="BI14:BZ14" si="2">Y14</f>
        <v>523</v>
      </c>
      <c r="BJ14" s="969" t="str">
        <f t="shared" si="2"/>
        <v>522</v>
      </c>
      <c r="BK14" s="969" t="str">
        <f t="shared" si="2"/>
        <v>525</v>
      </c>
      <c r="BL14" s="969" t="str">
        <f t="shared" si="2"/>
        <v>524</v>
      </c>
      <c r="BM14" s="969" t="str">
        <f t="shared" si="2"/>
        <v>526</v>
      </c>
      <c r="BN14" s="969" t="str">
        <f t="shared" si="2"/>
        <v>507</v>
      </c>
      <c r="BO14" s="969" t="str">
        <f t="shared" si="2"/>
        <v>502</v>
      </c>
      <c r="BP14" s="969" t="str">
        <f t="shared" si="2"/>
        <v>520</v>
      </c>
      <c r="BQ14" s="969" t="str">
        <f t="shared" si="2"/>
        <v>501</v>
      </c>
      <c r="BR14" s="969" t="str">
        <f t="shared" si="2"/>
        <v>518</v>
      </c>
      <c r="BS14" s="969" t="str">
        <f t="shared" si="2"/>
        <v>517</v>
      </c>
      <c r="BT14" s="969" t="str">
        <f t="shared" si="2"/>
        <v>516</v>
      </c>
      <c r="BU14" s="969" t="str">
        <f t="shared" si="2"/>
        <v>515</v>
      </c>
      <c r="BV14" s="969" t="str">
        <f t="shared" si="2"/>
        <v>528</v>
      </c>
      <c r="BW14" s="969" t="str">
        <f t="shared" si="2"/>
        <v>514</v>
      </c>
      <c r="BX14" s="969" t="str">
        <f t="shared" si="2"/>
        <v>513</v>
      </c>
      <c r="BY14" s="969" t="str">
        <f t="shared" si="2"/>
        <v>505</v>
      </c>
      <c r="BZ14" s="969" t="str">
        <f t="shared" si="2"/>
        <v>504</v>
      </c>
      <c r="CB14" s="789"/>
      <c r="CC14" s="789"/>
      <c r="CD14" s="789"/>
    </row>
    <row r="15" spans="1:82">
      <c r="A15" s="1241" t="s">
        <v>635</v>
      </c>
      <c r="B15" s="1242"/>
      <c r="C15" s="884">
        <v>2.5590000000000002</v>
      </c>
      <c r="D15" s="883">
        <v>2.5609999999999999</v>
      </c>
      <c r="E15" s="883">
        <v>2.5579999999999998</v>
      </c>
      <c r="F15" s="882">
        <v>2.5569999999999999</v>
      </c>
      <c r="G15" s="883">
        <v>2.5569999999999999</v>
      </c>
      <c r="H15" s="883">
        <v>2.556</v>
      </c>
      <c r="I15" s="883">
        <v>2.5569999999999999</v>
      </c>
      <c r="J15" s="883">
        <v>2.5569999999999999</v>
      </c>
      <c r="K15" s="883">
        <v>2.556</v>
      </c>
      <c r="L15" s="883">
        <v>2.5569999999999999</v>
      </c>
      <c r="M15" s="883">
        <v>2.5590000000000002</v>
      </c>
      <c r="N15" s="883">
        <v>2.556</v>
      </c>
      <c r="O15" s="883"/>
      <c r="P15" s="883"/>
      <c r="Q15" s="883">
        <v>2.5569999999999999</v>
      </c>
      <c r="R15" s="883">
        <v>2.5569999999999999</v>
      </c>
      <c r="S15" s="883">
        <v>2.5569999999999999</v>
      </c>
      <c r="T15" s="883">
        <v>2.5590000000000002</v>
      </c>
      <c r="U15" s="883">
        <v>2.5569999999999999</v>
      </c>
      <c r="V15" s="883">
        <v>2.5569999999999999</v>
      </c>
      <c r="W15" s="883">
        <v>2.5569999999999999</v>
      </c>
      <c r="X15" s="883">
        <v>2.5569999999999999</v>
      </c>
      <c r="Y15" s="883">
        <v>2.5569999999999999</v>
      </c>
      <c r="Z15" s="883">
        <v>2.5579999999999998</v>
      </c>
      <c r="AA15" s="883">
        <v>2.5590000000000002</v>
      </c>
      <c r="AB15" s="955">
        <v>2.556</v>
      </c>
      <c r="AC15" s="955">
        <v>2.5579999999999998</v>
      </c>
      <c r="AD15" s="955">
        <v>2.5590000000000002</v>
      </c>
      <c r="AE15" s="955">
        <v>2.5569999999999999</v>
      </c>
      <c r="AF15" s="955">
        <v>2.5569999999999999</v>
      </c>
      <c r="AG15" s="955">
        <v>2.5569999999999999</v>
      </c>
      <c r="AH15" s="955">
        <v>2.5569999999999999</v>
      </c>
      <c r="AI15" s="955">
        <v>2.5590000000000002</v>
      </c>
      <c r="AJ15" s="955">
        <v>2.556</v>
      </c>
      <c r="AK15" s="955">
        <v>2.556</v>
      </c>
      <c r="AL15" s="955">
        <v>2.556</v>
      </c>
      <c r="AM15" s="955">
        <v>2.5579999999999998</v>
      </c>
      <c r="AN15" s="955">
        <v>2.556</v>
      </c>
      <c r="AO15" s="955">
        <v>2.556</v>
      </c>
      <c r="AP15" s="955">
        <v>2.5569999999999999</v>
      </c>
      <c r="AQ15" s="839">
        <f t="shared" ref="AQ15:AQ29" si="3">C15*25.4</f>
        <v>64.998599999999996</v>
      </c>
      <c r="AR15" s="840">
        <f t="shared" ref="AR15:AR29" si="4">D15*25.4</f>
        <v>65.049399999999991</v>
      </c>
      <c r="AS15" s="840">
        <f t="shared" ref="AS15:AS29" si="5">E15*25.4</f>
        <v>64.973199999999991</v>
      </c>
      <c r="AT15" s="840">
        <f t="shared" ref="AT15:AT29" si="6">F15*25.4</f>
        <v>64.947800000000001</v>
      </c>
      <c r="AU15" s="840">
        <f t="shared" ref="AU15:AU29" si="7">G15*25.4</f>
        <v>64.947800000000001</v>
      </c>
      <c r="AV15" s="840">
        <f t="shared" ref="AV15:AV29" si="8">H15*25.4</f>
        <v>64.922399999999996</v>
      </c>
      <c r="AW15" s="840">
        <f t="shared" ref="AW15:AW29" si="9">I15*25.4</f>
        <v>64.947800000000001</v>
      </c>
      <c r="AX15" s="840">
        <f t="shared" ref="AX15:AX29" si="10">J15*25.4</f>
        <v>64.947800000000001</v>
      </c>
      <c r="AY15" s="840">
        <f t="shared" ref="AY15:AY29" si="11">K15*25.4</f>
        <v>64.922399999999996</v>
      </c>
      <c r="AZ15" s="840">
        <f t="shared" ref="AZ15:AZ29" si="12">L15*25.4</f>
        <v>64.947800000000001</v>
      </c>
      <c r="BA15" s="840">
        <f t="shared" ref="BA15:BA29" si="13">M15*25.4</f>
        <v>64.998599999999996</v>
      </c>
      <c r="BB15" s="840">
        <f t="shared" ref="BB15:BB29" si="14">N15*25.4</f>
        <v>64.922399999999996</v>
      </c>
      <c r="BC15" s="840">
        <f t="shared" ref="BC15:BC29" si="15">Q15*25.4</f>
        <v>64.947800000000001</v>
      </c>
      <c r="BD15" s="840">
        <f t="shared" ref="BD15:BD29" si="16">R15*25.4</f>
        <v>64.947800000000001</v>
      </c>
      <c r="BE15" s="840">
        <f t="shared" ref="BE15:BE29" si="17">S15*25.4</f>
        <v>64.947800000000001</v>
      </c>
      <c r="BF15" s="840">
        <f t="shared" ref="BF15:BF29" si="18">T15*25.4</f>
        <v>64.998599999999996</v>
      </c>
      <c r="BG15" s="840">
        <f t="shared" ref="BG15:BG29" si="19">U15*25.4</f>
        <v>64.947800000000001</v>
      </c>
      <c r="BH15" s="840">
        <f t="shared" ref="BH15:BH29" si="20">V15*25.4</f>
        <v>64.947800000000001</v>
      </c>
      <c r="BI15" s="840">
        <f t="shared" ref="BI15:BI29" si="21">Y15*25.4</f>
        <v>64.947800000000001</v>
      </c>
      <c r="BJ15" s="840">
        <f t="shared" ref="BJ15:BJ29" si="22">Z15*25.4</f>
        <v>64.973199999999991</v>
      </c>
      <c r="BK15" s="840">
        <f t="shared" ref="BK15:BK29" si="23">AA15*25.4</f>
        <v>64.998599999999996</v>
      </c>
      <c r="BL15" s="840">
        <f t="shared" ref="BL15:BL29" si="24">AB15*25.4</f>
        <v>64.922399999999996</v>
      </c>
      <c r="BM15" s="840">
        <f t="shared" ref="BM15:BM29" si="25">AC15*25.4</f>
        <v>64.973199999999991</v>
      </c>
      <c r="BN15" s="840">
        <f t="shared" ref="BN15:BN29" si="26">AD15*25.4</f>
        <v>64.998599999999996</v>
      </c>
      <c r="BO15" s="840">
        <f t="shared" ref="BO15:BO29" si="27">AE15*25.4</f>
        <v>64.947800000000001</v>
      </c>
      <c r="BP15" s="840">
        <f t="shared" ref="BP15:BP29" si="28">AF15*25.4</f>
        <v>64.947800000000001</v>
      </c>
      <c r="BQ15" s="840">
        <f t="shared" ref="BQ15:BQ29" si="29">AG15*25.4</f>
        <v>64.947800000000001</v>
      </c>
      <c r="BR15" s="840">
        <f t="shared" ref="BR15:BR29" si="30">AH15*25.4</f>
        <v>64.947800000000001</v>
      </c>
      <c r="BS15" s="840">
        <f t="shared" ref="BS15:BS29" si="31">AI15*25.4</f>
        <v>64.998599999999996</v>
      </c>
      <c r="BT15" s="840">
        <f t="shared" ref="BT15:BT29" si="32">AJ15*25.4</f>
        <v>64.922399999999996</v>
      </c>
      <c r="BU15" s="840">
        <f t="shared" ref="BU15:BU29" si="33">AK15*25.4</f>
        <v>64.922399999999996</v>
      </c>
      <c r="BV15" s="840">
        <f t="shared" ref="BV15:BV29" si="34">AL15*25.4</f>
        <v>64.922399999999996</v>
      </c>
      <c r="BW15" s="840">
        <f t="shared" ref="BW15:BW29" si="35">AM15*25.4</f>
        <v>64.973199999999991</v>
      </c>
      <c r="BX15" s="840">
        <f t="shared" ref="BX15:BX29" si="36">AN15*25.4</f>
        <v>64.922399999999996</v>
      </c>
      <c r="BY15" s="840">
        <f t="shared" ref="BY15:BY29" si="37">AO15*25.4</f>
        <v>64.922399999999996</v>
      </c>
      <c r="BZ15" s="840">
        <f t="shared" ref="BZ15:BZ29" si="38">AP15*25.4</f>
        <v>64.947800000000001</v>
      </c>
      <c r="CB15" s="789"/>
      <c r="CC15" s="789"/>
      <c r="CD15" s="789"/>
    </row>
    <row r="16" spans="1:82">
      <c r="A16" s="1239" t="s">
        <v>636</v>
      </c>
      <c r="B16" s="1240"/>
      <c r="C16" s="956">
        <v>1</v>
      </c>
      <c r="D16" s="957">
        <v>1</v>
      </c>
      <c r="E16" s="957">
        <v>1</v>
      </c>
      <c r="F16" s="958">
        <v>1</v>
      </c>
      <c r="G16" s="957">
        <v>1</v>
      </c>
      <c r="H16" s="957">
        <v>1</v>
      </c>
      <c r="I16" s="957">
        <v>1</v>
      </c>
      <c r="J16" s="957">
        <v>1</v>
      </c>
      <c r="K16" s="957">
        <v>1</v>
      </c>
      <c r="L16" s="957">
        <v>1</v>
      </c>
      <c r="M16" s="957">
        <v>1</v>
      </c>
      <c r="N16" s="957">
        <v>0.998</v>
      </c>
      <c r="O16" s="957"/>
      <c r="P16" s="957"/>
      <c r="Q16" s="957">
        <v>1</v>
      </c>
      <c r="R16" s="957">
        <v>1</v>
      </c>
      <c r="S16" s="957">
        <v>1</v>
      </c>
      <c r="T16" s="957">
        <v>1</v>
      </c>
      <c r="U16" s="957">
        <v>1</v>
      </c>
      <c r="V16" s="957">
        <v>1</v>
      </c>
      <c r="W16" s="957">
        <v>1</v>
      </c>
      <c r="X16" s="957">
        <v>1</v>
      </c>
      <c r="Y16" s="957">
        <v>1</v>
      </c>
      <c r="Z16" s="957">
        <v>0.999</v>
      </c>
      <c r="AA16" s="957">
        <v>1</v>
      </c>
      <c r="AB16" s="959">
        <v>1</v>
      </c>
      <c r="AC16" s="959">
        <v>1</v>
      </c>
      <c r="AD16" s="959">
        <v>1</v>
      </c>
      <c r="AE16" s="959">
        <v>1</v>
      </c>
      <c r="AF16" s="959">
        <v>0.998</v>
      </c>
      <c r="AG16" s="959">
        <v>1</v>
      </c>
      <c r="AH16" s="959">
        <v>1</v>
      </c>
      <c r="AI16" s="959">
        <v>0.998</v>
      </c>
      <c r="AJ16" s="959">
        <v>1</v>
      </c>
      <c r="AK16" s="959">
        <v>0.999</v>
      </c>
      <c r="AL16" s="959">
        <v>1</v>
      </c>
      <c r="AM16" s="959">
        <v>0.999</v>
      </c>
      <c r="AN16" s="959">
        <v>1</v>
      </c>
      <c r="AO16" s="959">
        <v>0.998</v>
      </c>
      <c r="AP16" s="959">
        <v>0.998</v>
      </c>
      <c r="AQ16" s="802">
        <f t="shared" si="3"/>
        <v>25.4</v>
      </c>
      <c r="AR16" s="803">
        <f t="shared" si="4"/>
        <v>25.4</v>
      </c>
      <c r="AS16" s="803">
        <f t="shared" si="5"/>
        <v>25.4</v>
      </c>
      <c r="AT16" s="803">
        <f t="shared" si="6"/>
        <v>25.4</v>
      </c>
      <c r="AU16" s="803">
        <f t="shared" si="7"/>
        <v>25.4</v>
      </c>
      <c r="AV16" s="803">
        <f t="shared" si="8"/>
        <v>25.4</v>
      </c>
      <c r="AW16" s="803">
        <f t="shared" si="9"/>
        <v>25.4</v>
      </c>
      <c r="AX16" s="803">
        <f t="shared" si="10"/>
        <v>25.4</v>
      </c>
      <c r="AY16" s="803">
        <f t="shared" si="11"/>
        <v>25.4</v>
      </c>
      <c r="AZ16" s="803">
        <f t="shared" si="12"/>
        <v>25.4</v>
      </c>
      <c r="BA16" s="803">
        <f t="shared" si="13"/>
        <v>25.4</v>
      </c>
      <c r="BB16" s="803">
        <f t="shared" si="14"/>
        <v>25.3492</v>
      </c>
      <c r="BC16" s="803">
        <f t="shared" si="15"/>
        <v>25.4</v>
      </c>
      <c r="BD16" s="803">
        <f t="shared" si="16"/>
        <v>25.4</v>
      </c>
      <c r="BE16" s="803">
        <f t="shared" si="17"/>
        <v>25.4</v>
      </c>
      <c r="BF16" s="803">
        <f t="shared" si="18"/>
        <v>25.4</v>
      </c>
      <c r="BG16" s="803">
        <f t="shared" si="19"/>
        <v>25.4</v>
      </c>
      <c r="BH16" s="803">
        <f t="shared" si="20"/>
        <v>25.4</v>
      </c>
      <c r="BI16" s="803">
        <f t="shared" si="21"/>
        <v>25.4</v>
      </c>
      <c r="BJ16" s="803">
        <f t="shared" si="22"/>
        <v>25.374599999999997</v>
      </c>
      <c r="BK16" s="803">
        <f t="shared" si="23"/>
        <v>25.4</v>
      </c>
      <c r="BL16" s="803">
        <f t="shared" si="24"/>
        <v>25.4</v>
      </c>
      <c r="BM16" s="803">
        <f t="shared" si="25"/>
        <v>25.4</v>
      </c>
      <c r="BN16" s="803">
        <f t="shared" si="26"/>
        <v>25.4</v>
      </c>
      <c r="BO16" s="803">
        <f t="shared" si="27"/>
        <v>25.4</v>
      </c>
      <c r="BP16" s="803">
        <f t="shared" si="28"/>
        <v>25.3492</v>
      </c>
      <c r="BQ16" s="803">
        <f t="shared" si="29"/>
        <v>25.4</v>
      </c>
      <c r="BR16" s="803">
        <f t="shared" si="30"/>
        <v>25.4</v>
      </c>
      <c r="BS16" s="803">
        <f t="shared" si="31"/>
        <v>25.3492</v>
      </c>
      <c r="BT16" s="803">
        <f t="shared" si="32"/>
        <v>25.4</v>
      </c>
      <c r="BU16" s="803">
        <f t="shared" si="33"/>
        <v>25.374599999999997</v>
      </c>
      <c r="BV16" s="803">
        <f t="shared" si="34"/>
        <v>25.4</v>
      </c>
      <c r="BW16" s="803">
        <f t="shared" si="35"/>
        <v>25.374599999999997</v>
      </c>
      <c r="BX16" s="803">
        <f t="shared" si="36"/>
        <v>25.4</v>
      </c>
      <c r="BY16" s="803">
        <f t="shared" si="37"/>
        <v>25.3492</v>
      </c>
      <c r="BZ16" s="803">
        <f t="shared" si="38"/>
        <v>25.3492</v>
      </c>
      <c r="CB16" s="789"/>
      <c r="CC16" s="789"/>
      <c r="CD16" s="789"/>
    </row>
    <row r="17" spans="1:82">
      <c r="A17" s="1239" t="s">
        <v>638</v>
      </c>
      <c r="B17" s="1240"/>
      <c r="C17" s="960">
        <v>7.9000000000000001E-2</v>
      </c>
      <c r="D17" s="958">
        <v>0.08</v>
      </c>
      <c r="E17" s="958">
        <v>0.08</v>
      </c>
      <c r="F17" s="958">
        <v>7.9000000000000001E-2</v>
      </c>
      <c r="G17" s="958">
        <v>8.1000000000000003E-2</v>
      </c>
      <c r="H17" s="958">
        <v>0.08</v>
      </c>
      <c r="I17" s="958">
        <v>0.08</v>
      </c>
      <c r="J17" s="958">
        <v>7.9000000000000001E-2</v>
      </c>
      <c r="K17" s="958">
        <v>0.08</v>
      </c>
      <c r="L17" s="958">
        <v>7.9000000000000001E-2</v>
      </c>
      <c r="M17" s="958">
        <v>7.9000000000000001E-2</v>
      </c>
      <c r="N17" s="958">
        <v>7.9000000000000001E-2</v>
      </c>
      <c r="O17" s="958"/>
      <c r="P17" s="958"/>
      <c r="Q17" s="958">
        <v>7.9000000000000001E-2</v>
      </c>
      <c r="R17" s="958">
        <v>7.9000000000000001E-2</v>
      </c>
      <c r="S17" s="958">
        <v>0.08</v>
      </c>
      <c r="T17" s="958">
        <v>7.9000000000000001E-2</v>
      </c>
      <c r="U17" s="958">
        <v>0.08</v>
      </c>
      <c r="V17" s="958">
        <v>0.08</v>
      </c>
      <c r="W17" s="958">
        <v>0.08</v>
      </c>
      <c r="X17" s="958">
        <v>0.08</v>
      </c>
      <c r="Y17" s="958">
        <v>0.08</v>
      </c>
      <c r="Z17" s="958">
        <v>0.08</v>
      </c>
      <c r="AA17" s="958">
        <v>7.9000000000000001E-2</v>
      </c>
      <c r="AB17" s="961">
        <v>0.08</v>
      </c>
      <c r="AC17" s="961">
        <v>0.08</v>
      </c>
      <c r="AD17" s="961">
        <v>7.9000000000000001E-2</v>
      </c>
      <c r="AE17" s="961">
        <v>7.9000000000000001E-2</v>
      </c>
      <c r="AF17" s="961">
        <v>7.9000000000000001E-2</v>
      </c>
      <c r="AG17" s="961">
        <v>8.1000000000000003E-2</v>
      </c>
      <c r="AH17" s="961">
        <v>0.08</v>
      </c>
      <c r="AI17" s="961">
        <v>0.08</v>
      </c>
      <c r="AJ17" s="961">
        <v>0.08</v>
      </c>
      <c r="AK17" s="961">
        <v>0.08</v>
      </c>
      <c r="AL17" s="961">
        <v>8.1000000000000003E-2</v>
      </c>
      <c r="AM17" s="961">
        <v>0.08</v>
      </c>
      <c r="AN17" s="961">
        <v>0.08</v>
      </c>
      <c r="AO17" s="961">
        <v>0.08</v>
      </c>
      <c r="AP17" s="961">
        <v>0.08</v>
      </c>
      <c r="AQ17" s="802">
        <f t="shared" si="3"/>
        <v>2.0065999999999997</v>
      </c>
      <c r="AR17" s="803">
        <f t="shared" si="4"/>
        <v>2.032</v>
      </c>
      <c r="AS17" s="803">
        <f t="shared" si="5"/>
        <v>2.032</v>
      </c>
      <c r="AT17" s="803">
        <f t="shared" si="6"/>
        <v>2.0065999999999997</v>
      </c>
      <c r="AU17" s="803">
        <f t="shared" si="7"/>
        <v>2.0573999999999999</v>
      </c>
      <c r="AV17" s="803">
        <f t="shared" si="8"/>
        <v>2.032</v>
      </c>
      <c r="AW17" s="803">
        <f t="shared" si="9"/>
        <v>2.032</v>
      </c>
      <c r="AX17" s="803">
        <f t="shared" si="10"/>
        <v>2.0065999999999997</v>
      </c>
      <c r="AY17" s="803">
        <f t="shared" si="11"/>
        <v>2.032</v>
      </c>
      <c r="AZ17" s="803">
        <f t="shared" si="12"/>
        <v>2.0065999999999997</v>
      </c>
      <c r="BA17" s="803">
        <f t="shared" si="13"/>
        <v>2.0065999999999997</v>
      </c>
      <c r="BB17" s="803">
        <f t="shared" si="14"/>
        <v>2.0065999999999997</v>
      </c>
      <c r="BC17" s="803">
        <f t="shared" si="15"/>
        <v>2.0065999999999997</v>
      </c>
      <c r="BD17" s="803">
        <f t="shared" si="16"/>
        <v>2.0065999999999997</v>
      </c>
      <c r="BE17" s="803">
        <f t="shared" si="17"/>
        <v>2.032</v>
      </c>
      <c r="BF17" s="803">
        <f t="shared" si="18"/>
        <v>2.0065999999999997</v>
      </c>
      <c r="BG17" s="803">
        <f t="shared" si="19"/>
        <v>2.032</v>
      </c>
      <c r="BH17" s="803">
        <f t="shared" si="20"/>
        <v>2.032</v>
      </c>
      <c r="BI17" s="803">
        <f t="shared" si="21"/>
        <v>2.032</v>
      </c>
      <c r="BJ17" s="803">
        <f t="shared" si="22"/>
        <v>2.032</v>
      </c>
      <c r="BK17" s="803">
        <f t="shared" si="23"/>
        <v>2.0065999999999997</v>
      </c>
      <c r="BL17" s="803">
        <f t="shared" si="24"/>
        <v>2.032</v>
      </c>
      <c r="BM17" s="803">
        <f t="shared" si="25"/>
        <v>2.032</v>
      </c>
      <c r="BN17" s="803">
        <f t="shared" si="26"/>
        <v>2.0065999999999997</v>
      </c>
      <c r="BO17" s="803">
        <f t="shared" si="27"/>
        <v>2.0065999999999997</v>
      </c>
      <c r="BP17" s="803">
        <f t="shared" si="28"/>
        <v>2.0065999999999997</v>
      </c>
      <c r="BQ17" s="803">
        <f t="shared" si="29"/>
        <v>2.0573999999999999</v>
      </c>
      <c r="BR17" s="803">
        <f t="shared" si="30"/>
        <v>2.032</v>
      </c>
      <c r="BS17" s="803">
        <f t="shared" si="31"/>
        <v>2.032</v>
      </c>
      <c r="BT17" s="803">
        <f t="shared" si="32"/>
        <v>2.032</v>
      </c>
      <c r="BU17" s="803">
        <f t="shared" si="33"/>
        <v>2.032</v>
      </c>
      <c r="BV17" s="803">
        <f t="shared" si="34"/>
        <v>2.0573999999999999</v>
      </c>
      <c r="BW17" s="803">
        <f t="shared" si="35"/>
        <v>2.032</v>
      </c>
      <c r="BX17" s="803">
        <f t="shared" si="36"/>
        <v>2.032</v>
      </c>
      <c r="BY17" s="803">
        <f t="shared" si="37"/>
        <v>2.032</v>
      </c>
      <c r="BZ17" s="803">
        <f t="shared" si="38"/>
        <v>2.032</v>
      </c>
      <c r="CB17" s="789"/>
      <c r="CC17" s="789"/>
      <c r="CD17" s="789"/>
    </row>
    <row r="18" spans="1:82">
      <c r="A18" s="1239" t="s">
        <v>639</v>
      </c>
      <c r="B18" s="1240"/>
      <c r="C18" s="960">
        <v>7.9000000000000001E-2</v>
      </c>
      <c r="D18" s="958">
        <v>0.08</v>
      </c>
      <c r="E18" s="958">
        <v>0.08</v>
      </c>
      <c r="F18" s="958">
        <v>8.1000000000000003E-2</v>
      </c>
      <c r="G18" s="958">
        <v>0.08</v>
      </c>
      <c r="H18" s="958">
        <v>0.08</v>
      </c>
      <c r="I18" s="958">
        <v>7.9000000000000001E-2</v>
      </c>
      <c r="J18" s="958">
        <v>0.08</v>
      </c>
      <c r="K18" s="958">
        <v>7.9000000000000001E-2</v>
      </c>
      <c r="L18" s="958">
        <v>7.9000000000000001E-2</v>
      </c>
      <c r="M18" s="958">
        <v>0.08</v>
      </c>
      <c r="N18" s="958">
        <v>7.9000000000000001E-2</v>
      </c>
      <c r="O18" s="958"/>
      <c r="P18" s="958"/>
      <c r="Q18" s="958">
        <v>7.9000000000000001E-2</v>
      </c>
      <c r="R18" s="958">
        <v>0.08</v>
      </c>
      <c r="S18" s="958">
        <v>0.08</v>
      </c>
      <c r="T18" s="958">
        <v>7.9000000000000001E-2</v>
      </c>
      <c r="U18" s="958">
        <v>0.08</v>
      </c>
      <c r="V18" s="958">
        <v>8.1000000000000003E-2</v>
      </c>
      <c r="W18" s="958">
        <v>8.1000000000000003E-2</v>
      </c>
      <c r="X18" s="958">
        <v>8.1000000000000003E-2</v>
      </c>
      <c r="Y18" s="958">
        <v>8.1000000000000003E-2</v>
      </c>
      <c r="Z18" s="958">
        <v>8.1000000000000003E-2</v>
      </c>
      <c r="AA18" s="958">
        <v>0.08</v>
      </c>
      <c r="AB18" s="961">
        <v>8.1000000000000003E-2</v>
      </c>
      <c r="AC18" s="961">
        <v>0.08</v>
      </c>
      <c r="AD18" s="961">
        <v>7.9000000000000001E-2</v>
      </c>
      <c r="AE18" s="961">
        <v>0.08</v>
      </c>
      <c r="AF18" s="961">
        <v>0.08</v>
      </c>
      <c r="AG18" s="961">
        <v>0.08</v>
      </c>
      <c r="AH18" s="961">
        <v>0.08</v>
      </c>
      <c r="AI18" s="961">
        <v>0.08</v>
      </c>
      <c r="AJ18" s="961">
        <v>0.08</v>
      </c>
      <c r="AK18" s="961">
        <v>0.08</v>
      </c>
      <c r="AL18" s="961">
        <v>8.1000000000000003E-2</v>
      </c>
      <c r="AM18" s="961">
        <v>0.08</v>
      </c>
      <c r="AN18" s="961">
        <v>0.08</v>
      </c>
      <c r="AO18" s="961">
        <v>7.9000000000000001E-2</v>
      </c>
      <c r="AP18" s="961">
        <v>7.9000000000000001E-2</v>
      </c>
      <c r="AQ18" s="802">
        <f t="shared" si="3"/>
        <v>2.0065999999999997</v>
      </c>
      <c r="AR18" s="803">
        <f t="shared" si="4"/>
        <v>2.032</v>
      </c>
      <c r="AS18" s="803">
        <f t="shared" si="5"/>
        <v>2.032</v>
      </c>
      <c r="AT18" s="803">
        <f t="shared" si="6"/>
        <v>2.0573999999999999</v>
      </c>
      <c r="AU18" s="803">
        <f t="shared" si="7"/>
        <v>2.032</v>
      </c>
      <c r="AV18" s="803">
        <f t="shared" si="8"/>
        <v>2.032</v>
      </c>
      <c r="AW18" s="803">
        <f t="shared" si="9"/>
        <v>2.0065999999999997</v>
      </c>
      <c r="AX18" s="803">
        <f t="shared" si="10"/>
        <v>2.032</v>
      </c>
      <c r="AY18" s="803">
        <f t="shared" si="11"/>
        <v>2.0065999999999997</v>
      </c>
      <c r="AZ18" s="803">
        <f t="shared" si="12"/>
        <v>2.0065999999999997</v>
      </c>
      <c r="BA18" s="803">
        <f t="shared" si="13"/>
        <v>2.032</v>
      </c>
      <c r="BB18" s="803">
        <f t="shared" si="14"/>
        <v>2.0065999999999997</v>
      </c>
      <c r="BC18" s="803">
        <f t="shared" si="15"/>
        <v>2.0065999999999997</v>
      </c>
      <c r="BD18" s="803">
        <f t="shared" si="16"/>
        <v>2.032</v>
      </c>
      <c r="BE18" s="803">
        <f t="shared" si="17"/>
        <v>2.032</v>
      </c>
      <c r="BF18" s="803">
        <f t="shared" si="18"/>
        <v>2.0065999999999997</v>
      </c>
      <c r="BG18" s="803">
        <f t="shared" si="19"/>
        <v>2.032</v>
      </c>
      <c r="BH18" s="803">
        <f t="shared" si="20"/>
        <v>2.0573999999999999</v>
      </c>
      <c r="BI18" s="803">
        <f t="shared" si="21"/>
        <v>2.0573999999999999</v>
      </c>
      <c r="BJ18" s="803">
        <f t="shared" si="22"/>
        <v>2.0573999999999999</v>
      </c>
      <c r="BK18" s="803">
        <f t="shared" si="23"/>
        <v>2.032</v>
      </c>
      <c r="BL18" s="803">
        <f t="shared" si="24"/>
        <v>2.0573999999999999</v>
      </c>
      <c r="BM18" s="803">
        <f t="shared" si="25"/>
        <v>2.032</v>
      </c>
      <c r="BN18" s="803">
        <f t="shared" si="26"/>
        <v>2.0065999999999997</v>
      </c>
      <c r="BO18" s="803">
        <f t="shared" si="27"/>
        <v>2.032</v>
      </c>
      <c r="BP18" s="803">
        <f t="shared" si="28"/>
        <v>2.032</v>
      </c>
      <c r="BQ18" s="803">
        <f t="shared" si="29"/>
        <v>2.032</v>
      </c>
      <c r="BR18" s="803">
        <f t="shared" si="30"/>
        <v>2.032</v>
      </c>
      <c r="BS18" s="803">
        <f t="shared" si="31"/>
        <v>2.032</v>
      </c>
      <c r="BT18" s="803">
        <f t="shared" si="32"/>
        <v>2.032</v>
      </c>
      <c r="BU18" s="803">
        <f t="shared" si="33"/>
        <v>2.032</v>
      </c>
      <c r="BV18" s="803">
        <f t="shared" si="34"/>
        <v>2.0573999999999999</v>
      </c>
      <c r="BW18" s="803">
        <f t="shared" si="35"/>
        <v>2.032</v>
      </c>
      <c r="BX18" s="803">
        <f t="shared" si="36"/>
        <v>2.032</v>
      </c>
      <c r="BY18" s="803">
        <f t="shared" si="37"/>
        <v>2.0065999999999997</v>
      </c>
      <c r="BZ18" s="803">
        <f t="shared" si="38"/>
        <v>2.0065999999999997</v>
      </c>
      <c r="CB18" s="789"/>
      <c r="CC18" s="789"/>
      <c r="CD18" s="789"/>
    </row>
    <row r="19" spans="1:82">
      <c r="A19" s="1239" t="s">
        <v>640</v>
      </c>
      <c r="B19" s="1240"/>
      <c r="C19" s="960">
        <v>7.9000000000000001E-2</v>
      </c>
      <c r="D19" s="958">
        <v>0.08</v>
      </c>
      <c r="E19" s="958">
        <v>7.9000000000000001E-2</v>
      </c>
      <c r="F19" s="958">
        <v>8.2000000000000003E-2</v>
      </c>
      <c r="G19" s="958">
        <v>8.2000000000000003E-2</v>
      </c>
      <c r="H19" s="958">
        <v>8.2000000000000003E-2</v>
      </c>
      <c r="I19" s="958">
        <v>0.08</v>
      </c>
      <c r="J19" s="958">
        <v>0.08</v>
      </c>
      <c r="K19" s="958">
        <v>0.08</v>
      </c>
      <c r="L19" s="958">
        <v>7.9000000000000001E-2</v>
      </c>
      <c r="M19" s="958">
        <v>0.08</v>
      </c>
      <c r="N19" s="958">
        <v>7.9000000000000001E-2</v>
      </c>
      <c r="O19" s="958"/>
      <c r="P19" s="958"/>
      <c r="Q19" s="958">
        <v>0.08</v>
      </c>
      <c r="R19" s="958">
        <v>8.1000000000000003E-2</v>
      </c>
      <c r="S19" s="958">
        <v>8.2000000000000003E-2</v>
      </c>
      <c r="T19" s="958">
        <v>0.08</v>
      </c>
      <c r="U19" s="958">
        <v>0.08</v>
      </c>
      <c r="V19" s="958">
        <v>8.2000000000000003E-2</v>
      </c>
      <c r="W19" s="958">
        <v>8.2000000000000003E-2</v>
      </c>
      <c r="X19" s="958">
        <v>8.2000000000000003E-2</v>
      </c>
      <c r="Y19" s="958">
        <v>8.2000000000000003E-2</v>
      </c>
      <c r="Z19" s="958">
        <v>0.08</v>
      </c>
      <c r="AA19" s="958">
        <v>8.1000000000000003E-2</v>
      </c>
      <c r="AB19" s="961">
        <v>8.2000000000000003E-2</v>
      </c>
      <c r="AC19" s="961">
        <v>8.2000000000000003E-2</v>
      </c>
      <c r="AD19" s="961">
        <v>8.2000000000000003E-2</v>
      </c>
      <c r="AE19" s="961">
        <v>8.1000000000000003E-2</v>
      </c>
      <c r="AF19" s="961">
        <v>8.2000000000000003E-2</v>
      </c>
      <c r="AG19" s="961">
        <v>0.08</v>
      </c>
      <c r="AH19" s="961">
        <v>0.08</v>
      </c>
      <c r="AI19" s="961">
        <v>8.2000000000000003E-2</v>
      </c>
      <c r="AJ19" s="961">
        <v>8.1000000000000003E-2</v>
      </c>
      <c r="AK19" s="961">
        <v>8.1000000000000003E-2</v>
      </c>
      <c r="AL19" s="961">
        <v>0.08</v>
      </c>
      <c r="AM19" s="961">
        <v>0.08</v>
      </c>
      <c r="AN19" s="961">
        <v>0.08</v>
      </c>
      <c r="AO19" s="961">
        <v>8.1000000000000003E-2</v>
      </c>
      <c r="AP19" s="961">
        <v>7.8E-2</v>
      </c>
      <c r="AQ19" s="802">
        <f t="shared" si="3"/>
        <v>2.0065999999999997</v>
      </c>
      <c r="AR19" s="803">
        <f t="shared" si="4"/>
        <v>2.032</v>
      </c>
      <c r="AS19" s="803">
        <f t="shared" si="5"/>
        <v>2.0065999999999997</v>
      </c>
      <c r="AT19" s="803">
        <f t="shared" si="6"/>
        <v>2.0827999999999998</v>
      </c>
      <c r="AU19" s="803">
        <f t="shared" si="7"/>
        <v>2.0827999999999998</v>
      </c>
      <c r="AV19" s="803">
        <f t="shared" si="8"/>
        <v>2.0827999999999998</v>
      </c>
      <c r="AW19" s="803">
        <f t="shared" si="9"/>
        <v>2.032</v>
      </c>
      <c r="AX19" s="803">
        <f t="shared" si="10"/>
        <v>2.032</v>
      </c>
      <c r="AY19" s="803">
        <f t="shared" si="11"/>
        <v>2.032</v>
      </c>
      <c r="AZ19" s="803">
        <f t="shared" si="12"/>
        <v>2.0065999999999997</v>
      </c>
      <c r="BA19" s="803">
        <f t="shared" si="13"/>
        <v>2.032</v>
      </c>
      <c r="BB19" s="803">
        <f t="shared" si="14"/>
        <v>2.0065999999999997</v>
      </c>
      <c r="BC19" s="803">
        <f t="shared" si="15"/>
        <v>2.032</v>
      </c>
      <c r="BD19" s="803">
        <f t="shared" si="16"/>
        <v>2.0573999999999999</v>
      </c>
      <c r="BE19" s="803">
        <f t="shared" si="17"/>
        <v>2.0827999999999998</v>
      </c>
      <c r="BF19" s="803">
        <f t="shared" si="18"/>
        <v>2.032</v>
      </c>
      <c r="BG19" s="803">
        <f t="shared" si="19"/>
        <v>2.032</v>
      </c>
      <c r="BH19" s="803">
        <f t="shared" si="20"/>
        <v>2.0827999999999998</v>
      </c>
      <c r="BI19" s="803">
        <f t="shared" si="21"/>
        <v>2.0827999999999998</v>
      </c>
      <c r="BJ19" s="803">
        <f t="shared" si="22"/>
        <v>2.032</v>
      </c>
      <c r="BK19" s="803">
        <f t="shared" si="23"/>
        <v>2.0573999999999999</v>
      </c>
      <c r="BL19" s="803">
        <f t="shared" si="24"/>
        <v>2.0827999999999998</v>
      </c>
      <c r="BM19" s="803">
        <f t="shared" si="25"/>
        <v>2.0827999999999998</v>
      </c>
      <c r="BN19" s="803">
        <f t="shared" si="26"/>
        <v>2.0827999999999998</v>
      </c>
      <c r="BO19" s="803">
        <f t="shared" si="27"/>
        <v>2.0573999999999999</v>
      </c>
      <c r="BP19" s="803">
        <f t="shared" si="28"/>
        <v>2.0827999999999998</v>
      </c>
      <c r="BQ19" s="803">
        <f t="shared" si="29"/>
        <v>2.032</v>
      </c>
      <c r="BR19" s="803">
        <f t="shared" si="30"/>
        <v>2.032</v>
      </c>
      <c r="BS19" s="803">
        <f t="shared" si="31"/>
        <v>2.0827999999999998</v>
      </c>
      <c r="BT19" s="803">
        <f t="shared" si="32"/>
        <v>2.0573999999999999</v>
      </c>
      <c r="BU19" s="803">
        <f t="shared" si="33"/>
        <v>2.0573999999999999</v>
      </c>
      <c r="BV19" s="803">
        <f t="shared" si="34"/>
        <v>2.032</v>
      </c>
      <c r="BW19" s="803">
        <f t="shared" si="35"/>
        <v>2.032</v>
      </c>
      <c r="BX19" s="803">
        <f t="shared" si="36"/>
        <v>2.032</v>
      </c>
      <c r="BY19" s="803">
        <f t="shared" si="37"/>
        <v>2.0573999999999999</v>
      </c>
      <c r="BZ19" s="803">
        <f t="shared" si="38"/>
        <v>1.9811999999999999</v>
      </c>
      <c r="CB19" s="789"/>
      <c r="CC19" s="789"/>
      <c r="CD19" s="789"/>
    </row>
    <row r="20" spans="1:82">
      <c r="A20" s="1239" t="s">
        <v>641</v>
      </c>
      <c r="B20" s="1240"/>
      <c r="C20" s="960">
        <v>0.08</v>
      </c>
      <c r="D20" s="958">
        <v>0.08</v>
      </c>
      <c r="E20" s="958">
        <v>0.08</v>
      </c>
      <c r="F20" s="958">
        <v>0.08</v>
      </c>
      <c r="G20" s="958">
        <v>8.1000000000000003E-2</v>
      </c>
      <c r="H20" s="958">
        <v>8.2000000000000003E-2</v>
      </c>
      <c r="I20" s="958">
        <v>8.1000000000000003E-2</v>
      </c>
      <c r="J20" s="958">
        <v>0.08</v>
      </c>
      <c r="K20" s="958">
        <v>0.08</v>
      </c>
      <c r="L20" s="958">
        <v>7.9000000000000001E-2</v>
      </c>
      <c r="M20" s="958">
        <v>8.1000000000000003E-2</v>
      </c>
      <c r="N20" s="958">
        <v>7.9000000000000001E-2</v>
      </c>
      <c r="O20" s="958"/>
      <c r="P20" s="958"/>
      <c r="Q20" s="958">
        <v>7.9000000000000001E-2</v>
      </c>
      <c r="R20" s="958">
        <v>0.08</v>
      </c>
      <c r="S20" s="958">
        <v>8.1000000000000003E-2</v>
      </c>
      <c r="T20" s="958">
        <v>8.1000000000000003E-2</v>
      </c>
      <c r="U20" s="958">
        <v>8.2000000000000003E-2</v>
      </c>
      <c r="V20" s="958">
        <v>8.2000000000000003E-2</v>
      </c>
      <c r="W20" s="958">
        <v>8.2000000000000003E-2</v>
      </c>
      <c r="X20" s="958">
        <v>8.2000000000000003E-2</v>
      </c>
      <c r="Y20" s="958">
        <v>8.2000000000000003E-2</v>
      </c>
      <c r="Z20" s="958">
        <v>0.08</v>
      </c>
      <c r="AA20" s="958">
        <v>8.1000000000000003E-2</v>
      </c>
      <c r="AB20" s="961">
        <v>8.2000000000000003E-2</v>
      </c>
      <c r="AC20" s="961">
        <v>8.1000000000000003E-2</v>
      </c>
      <c r="AD20" s="961">
        <v>8.2000000000000003E-2</v>
      </c>
      <c r="AE20" s="961">
        <v>0.08</v>
      </c>
      <c r="AF20" s="961">
        <v>8.1000000000000003E-2</v>
      </c>
      <c r="AG20" s="961">
        <v>0.08</v>
      </c>
      <c r="AH20" s="961">
        <v>0.08</v>
      </c>
      <c r="AI20" s="961">
        <v>8.1000000000000003E-2</v>
      </c>
      <c r="AJ20" s="961">
        <v>0.08</v>
      </c>
      <c r="AK20" s="961">
        <v>0.08</v>
      </c>
      <c r="AL20" s="961">
        <v>0.08</v>
      </c>
      <c r="AM20" s="961">
        <v>0.08</v>
      </c>
      <c r="AN20" s="961">
        <v>0.08</v>
      </c>
      <c r="AO20" s="961">
        <v>0.08</v>
      </c>
      <c r="AP20" s="961">
        <v>0.08</v>
      </c>
      <c r="AQ20" s="802">
        <f t="shared" si="3"/>
        <v>2.032</v>
      </c>
      <c r="AR20" s="803">
        <f t="shared" si="4"/>
        <v>2.032</v>
      </c>
      <c r="AS20" s="803">
        <f t="shared" si="5"/>
        <v>2.032</v>
      </c>
      <c r="AT20" s="803">
        <f t="shared" si="6"/>
        <v>2.032</v>
      </c>
      <c r="AU20" s="803">
        <f t="shared" si="7"/>
        <v>2.0573999999999999</v>
      </c>
      <c r="AV20" s="803">
        <f t="shared" si="8"/>
        <v>2.0827999999999998</v>
      </c>
      <c r="AW20" s="803">
        <f t="shared" si="9"/>
        <v>2.0573999999999999</v>
      </c>
      <c r="AX20" s="803">
        <f t="shared" si="10"/>
        <v>2.032</v>
      </c>
      <c r="AY20" s="803">
        <f t="shared" si="11"/>
        <v>2.032</v>
      </c>
      <c r="AZ20" s="803">
        <f t="shared" si="12"/>
        <v>2.0065999999999997</v>
      </c>
      <c r="BA20" s="803">
        <f t="shared" si="13"/>
        <v>2.0573999999999999</v>
      </c>
      <c r="BB20" s="803">
        <f t="shared" si="14"/>
        <v>2.0065999999999997</v>
      </c>
      <c r="BC20" s="803">
        <f t="shared" si="15"/>
        <v>2.0065999999999997</v>
      </c>
      <c r="BD20" s="803">
        <f t="shared" si="16"/>
        <v>2.032</v>
      </c>
      <c r="BE20" s="803">
        <f t="shared" si="17"/>
        <v>2.0573999999999999</v>
      </c>
      <c r="BF20" s="803">
        <f t="shared" si="18"/>
        <v>2.0573999999999999</v>
      </c>
      <c r="BG20" s="803">
        <f t="shared" si="19"/>
        <v>2.0827999999999998</v>
      </c>
      <c r="BH20" s="803">
        <f t="shared" si="20"/>
        <v>2.0827999999999998</v>
      </c>
      <c r="BI20" s="803">
        <f t="shared" si="21"/>
        <v>2.0827999999999998</v>
      </c>
      <c r="BJ20" s="803">
        <f t="shared" si="22"/>
        <v>2.032</v>
      </c>
      <c r="BK20" s="803">
        <f t="shared" si="23"/>
        <v>2.0573999999999999</v>
      </c>
      <c r="BL20" s="803">
        <f t="shared" si="24"/>
        <v>2.0827999999999998</v>
      </c>
      <c r="BM20" s="803">
        <f t="shared" si="25"/>
        <v>2.0573999999999999</v>
      </c>
      <c r="BN20" s="803">
        <f t="shared" si="26"/>
        <v>2.0827999999999998</v>
      </c>
      <c r="BO20" s="803">
        <f t="shared" si="27"/>
        <v>2.032</v>
      </c>
      <c r="BP20" s="803">
        <f t="shared" si="28"/>
        <v>2.0573999999999999</v>
      </c>
      <c r="BQ20" s="803">
        <f t="shared" si="29"/>
        <v>2.032</v>
      </c>
      <c r="BR20" s="803">
        <f t="shared" si="30"/>
        <v>2.032</v>
      </c>
      <c r="BS20" s="803">
        <f t="shared" si="31"/>
        <v>2.0573999999999999</v>
      </c>
      <c r="BT20" s="803">
        <f t="shared" si="32"/>
        <v>2.032</v>
      </c>
      <c r="BU20" s="803">
        <f t="shared" si="33"/>
        <v>2.032</v>
      </c>
      <c r="BV20" s="803">
        <f t="shared" si="34"/>
        <v>2.032</v>
      </c>
      <c r="BW20" s="803">
        <f t="shared" si="35"/>
        <v>2.032</v>
      </c>
      <c r="BX20" s="803">
        <f t="shared" si="36"/>
        <v>2.032</v>
      </c>
      <c r="BY20" s="803">
        <f t="shared" si="37"/>
        <v>2.032</v>
      </c>
      <c r="BZ20" s="803">
        <f t="shared" si="38"/>
        <v>2.032</v>
      </c>
      <c r="CB20" s="789"/>
      <c r="CC20" s="789"/>
      <c r="CD20" s="789"/>
    </row>
    <row r="21" spans="1:82">
      <c r="A21" s="1239" t="s">
        <v>642</v>
      </c>
      <c r="B21" s="1240"/>
      <c r="C21" s="960">
        <v>7.8E-2</v>
      </c>
      <c r="D21" s="958">
        <v>0.08</v>
      </c>
      <c r="E21" s="958">
        <v>7.9000000000000001E-2</v>
      </c>
      <c r="F21" s="958">
        <v>0.08</v>
      </c>
      <c r="G21" s="958">
        <v>0.08</v>
      </c>
      <c r="H21" s="958">
        <v>7.9000000000000001E-2</v>
      </c>
      <c r="I21" s="958">
        <v>7.9000000000000001E-2</v>
      </c>
      <c r="J21" s="958">
        <v>7.8E-2</v>
      </c>
      <c r="K21" s="958">
        <v>7.8E-2</v>
      </c>
      <c r="L21" s="958">
        <v>7.8E-2</v>
      </c>
      <c r="M21" s="958">
        <v>7.8E-2</v>
      </c>
      <c r="N21" s="958">
        <v>7.9000000000000001E-2</v>
      </c>
      <c r="O21" s="958"/>
      <c r="P21" s="958"/>
      <c r="Q21" s="958">
        <v>7.8E-2</v>
      </c>
      <c r="R21" s="958">
        <v>7.9000000000000001E-2</v>
      </c>
      <c r="S21" s="958">
        <v>7.9000000000000001E-2</v>
      </c>
      <c r="T21" s="958">
        <v>7.9000000000000001E-2</v>
      </c>
      <c r="U21" s="958">
        <v>0.08</v>
      </c>
      <c r="V21" s="958">
        <v>0.08</v>
      </c>
      <c r="W21" s="958">
        <v>0.08</v>
      </c>
      <c r="X21" s="958">
        <v>0.08</v>
      </c>
      <c r="Y21" s="958">
        <v>0.08</v>
      </c>
      <c r="Z21" s="958">
        <v>7.9000000000000001E-2</v>
      </c>
      <c r="AA21" s="958">
        <v>0.08</v>
      </c>
      <c r="AB21" s="961">
        <v>0.08</v>
      </c>
      <c r="AC21" s="961">
        <v>0.08</v>
      </c>
      <c r="AD21" s="961">
        <v>0.08</v>
      </c>
      <c r="AE21" s="961">
        <v>7.9000000000000001E-2</v>
      </c>
      <c r="AF21" s="961">
        <v>0.08</v>
      </c>
      <c r="AG21" s="961">
        <v>7.9000000000000001E-2</v>
      </c>
      <c r="AH21" s="961">
        <v>0.08</v>
      </c>
      <c r="AI21" s="961">
        <v>0.08</v>
      </c>
      <c r="AJ21" s="961">
        <v>0.08</v>
      </c>
      <c r="AK21" s="961">
        <v>0.08</v>
      </c>
      <c r="AL21" s="961">
        <v>7.9000000000000001E-2</v>
      </c>
      <c r="AM21" s="961">
        <v>7.9000000000000001E-2</v>
      </c>
      <c r="AN21" s="961">
        <v>0.08</v>
      </c>
      <c r="AO21" s="961">
        <v>7.9000000000000001E-2</v>
      </c>
      <c r="AP21" s="961">
        <v>7.8E-2</v>
      </c>
      <c r="AQ21" s="802">
        <f t="shared" si="3"/>
        <v>1.9811999999999999</v>
      </c>
      <c r="AR21" s="803">
        <f t="shared" si="4"/>
        <v>2.032</v>
      </c>
      <c r="AS21" s="803">
        <f t="shared" si="5"/>
        <v>2.0065999999999997</v>
      </c>
      <c r="AT21" s="803">
        <f t="shared" si="6"/>
        <v>2.032</v>
      </c>
      <c r="AU21" s="803">
        <f t="shared" si="7"/>
        <v>2.032</v>
      </c>
      <c r="AV21" s="803">
        <f t="shared" si="8"/>
        <v>2.0065999999999997</v>
      </c>
      <c r="AW21" s="803">
        <f t="shared" si="9"/>
        <v>2.0065999999999997</v>
      </c>
      <c r="AX21" s="803">
        <f t="shared" si="10"/>
        <v>1.9811999999999999</v>
      </c>
      <c r="AY21" s="803">
        <f t="shared" si="11"/>
        <v>1.9811999999999999</v>
      </c>
      <c r="AZ21" s="803">
        <f t="shared" si="12"/>
        <v>1.9811999999999999</v>
      </c>
      <c r="BA21" s="803">
        <f t="shared" si="13"/>
        <v>1.9811999999999999</v>
      </c>
      <c r="BB21" s="803">
        <f t="shared" si="14"/>
        <v>2.0065999999999997</v>
      </c>
      <c r="BC21" s="803">
        <f t="shared" si="15"/>
        <v>1.9811999999999999</v>
      </c>
      <c r="BD21" s="803">
        <f t="shared" si="16"/>
        <v>2.0065999999999997</v>
      </c>
      <c r="BE21" s="803">
        <f t="shared" si="17"/>
        <v>2.0065999999999997</v>
      </c>
      <c r="BF21" s="803">
        <f t="shared" si="18"/>
        <v>2.0065999999999997</v>
      </c>
      <c r="BG21" s="803">
        <f t="shared" si="19"/>
        <v>2.032</v>
      </c>
      <c r="BH21" s="803">
        <f t="shared" si="20"/>
        <v>2.032</v>
      </c>
      <c r="BI21" s="803">
        <f t="shared" si="21"/>
        <v>2.032</v>
      </c>
      <c r="BJ21" s="803">
        <f t="shared" si="22"/>
        <v>2.0065999999999997</v>
      </c>
      <c r="BK21" s="803">
        <f t="shared" si="23"/>
        <v>2.032</v>
      </c>
      <c r="BL21" s="803">
        <f t="shared" si="24"/>
        <v>2.032</v>
      </c>
      <c r="BM21" s="803">
        <f t="shared" si="25"/>
        <v>2.032</v>
      </c>
      <c r="BN21" s="803">
        <f t="shared" si="26"/>
        <v>2.032</v>
      </c>
      <c r="BO21" s="803">
        <f t="shared" si="27"/>
        <v>2.0065999999999997</v>
      </c>
      <c r="BP21" s="803">
        <f t="shared" si="28"/>
        <v>2.032</v>
      </c>
      <c r="BQ21" s="803">
        <f t="shared" si="29"/>
        <v>2.0065999999999997</v>
      </c>
      <c r="BR21" s="803">
        <f t="shared" si="30"/>
        <v>2.032</v>
      </c>
      <c r="BS21" s="803">
        <f t="shared" si="31"/>
        <v>2.032</v>
      </c>
      <c r="BT21" s="803">
        <f t="shared" si="32"/>
        <v>2.032</v>
      </c>
      <c r="BU21" s="803">
        <f t="shared" si="33"/>
        <v>2.032</v>
      </c>
      <c r="BV21" s="803">
        <f t="shared" si="34"/>
        <v>2.0065999999999997</v>
      </c>
      <c r="BW21" s="803">
        <f t="shared" si="35"/>
        <v>2.0065999999999997</v>
      </c>
      <c r="BX21" s="803">
        <f t="shared" si="36"/>
        <v>2.032</v>
      </c>
      <c r="BY21" s="803">
        <f t="shared" si="37"/>
        <v>2.0065999999999997</v>
      </c>
      <c r="BZ21" s="803">
        <f t="shared" si="38"/>
        <v>1.9811999999999999</v>
      </c>
      <c r="CB21" s="789"/>
      <c r="CC21" s="789"/>
      <c r="CD21" s="789"/>
    </row>
    <row r="22" spans="1:82">
      <c r="A22" s="1239" t="s">
        <v>643</v>
      </c>
      <c r="B22" s="1240"/>
      <c r="C22" s="960">
        <v>7.8E-2</v>
      </c>
      <c r="D22" s="958">
        <v>7.9000000000000001E-2</v>
      </c>
      <c r="E22" s="958">
        <v>7.9000000000000001E-2</v>
      </c>
      <c r="F22" s="958">
        <v>0.08</v>
      </c>
      <c r="G22" s="958">
        <v>7.9000000000000001E-2</v>
      </c>
      <c r="H22" s="958">
        <v>0.08</v>
      </c>
      <c r="I22" s="958">
        <v>7.9000000000000001E-2</v>
      </c>
      <c r="J22" s="958">
        <v>7.9000000000000001E-2</v>
      </c>
      <c r="K22" s="958">
        <v>7.9000000000000001E-2</v>
      </c>
      <c r="L22" s="958">
        <v>7.8E-2</v>
      </c>
      <c r="M22" s="958">
        <v>7.8E-2</v>
      </c>
      <c r="N22" s="958">
        <v>7.9000000000000001E-2</v>
      </c>
      <c r="O22" s="958"/>
      <c r="P22" s="958"/>
      <c r="Q22" s="958">
        <v>7.8E-2</v>
      </c>
      <c r="R22" s="958">
        <v>0.08</v>
      </c>
      <c r="S22" s="958">
        <v>0.08</v>
      </c>
      <c r="T22" s="958">
        <v>0.08</v>
      </c>
      <c r="U22" s="958">
        <v>0.08</v>
      </c>
      <c r="V22" s="958">
        <v>0.08</v>
      </c>
      <c r="W22" s="958">
        <v>0.08</v>
      </c>
      <c r="X22" s="958">
        <v>0.08</v>
      </c>
      <c r="Y22" s="958">
        <v>0.08</v>
      </c>
      <c r="Z22" s="958">
        <v>0.79</v>
      </c>
      <c r="AA22" s="958">
        <v>0.08</v>
      </c>
      <c r="AB22" s="961">
        <v>7.9000000000000001E-2</v>
      </c>
      <c r="AC22" s="961">
        <v>0.08</v>
      </c>
      <c r="AD22" s="961">
        <v>7.9000000000000001E-2</v>
      </c>
      <c r="AE22" s="961">
        <v>7.9000000000000001E-2</v>
      </c>
      <c r="AF22" s="961">
        <v>0.08</v>
      </c>
      <c r="AG22" s="961">
        <v>7.9000000000000001E-2</v>
      </c>
      <c r="AH22" s="961">
        <v>7.9000000000000001E-2</v>
      </c>
      <c r="AI22" s="961">
        <v>7.8E-2</v>
      </c>
      <c r="AJ22" s="961">
        <v>7.9000000000000001E-2</v>
      </c>
      <c r="AK22" s="961">
        <v>7.9000000000000001E-2</v>
      </c>
      <c r="AL22" s="961">
        <v>7.9000000000000001E-2</v>
      </c>
      <c r="AM22" s="961">
        <v>0.08</v>
      </c>
      <c r="AN22" s="961">
        <v>7.9000000000000001E-2</v>
      </c>
      <c r="AO22" s="961">
        <v>7.8E-2</v>
      </c>
      <c r="AP22" s="961">
        <v>7.9000000000000001E-2</v>
      </c>
      <c r="AQ22" s="802">
        <f t="shared" si="3"/>
        <v>1.9811999999999999</v>
      </c>
      <c r="AR22" s="803">
        <f t="shared" si="4"/>
        <v>2.0065999999999997</v>
      </c>
      <c r="AS22" s="803">
        <f t="shared" si="5"/>
        <v>2.0065999999999997</v>
      </c>
      <c r="AT22" s="803">
        <f t="shared" si="6"/>
        <v>2.032</v>
      </c>
      <c r="AU22" s="803">
        <f t="shared" si="7"/>
        <v>2.0065999999999997</v>
      </c>
      <c r="AV22" s="803">
        <f t="shared" si="8"/>
        <v>2.032</v>
      </c>
      <c r="AW22" s="803">
        <f t="shared" si="9"/>
        <v>2.0065999999999997</v>
      </c>
      <c r="AX22" s="803">
        <f t="shared" si="10"/>
        <v>2.0065999999999997</v>
      </c>
      <c r="AY22" s="803">
        <f t="shared" si="11"/>
        <v>2.0065999999999997</v>
      </c>
      <c r="AZ22" s="803">
        <f t="shared" si="12"/>
        <v>1.9811999999999999</v>
      </c>
      <c r="BA22" s="803">
        <f t="shared" si="13"/>
        <v>1.9811999999999999</v>
      </c>
      <c r="BB22" s="803">
        <f t="shared" si="14"/>
        <v>2.0065999999999997</v>
      </c>
      <c r="BC22" s="803">
        <f t="shared" si="15"/>
        <v>1.9811999999999999</v>
      </c>
      <c r="BD22" s="803">
        <f t="shared" si="16"/>
        <v>2.032</v>
      </c>
      <c r="BE22" s="803">
        <f t="shared" si="17"/>
        <v>2.032</v>
      </c>
      <c r="BF22" s="803">
        <f t="shared" si="18"/>
        <v>2.032</v>
      </c>
      <c r="BG22" s="803">
        <f t="shared" si="19"/>
        <v>2.032</v>
      </c>
      <c r="BH22" s="803">
        <f t="shared" si="20"/>
        <v>2.032</v>
      </c>
      <c r="BI22" s="803">
        <f t="shared" si="21"/>
        <v>2.032</v>
      </c>
      <c r="BJ22" s="803">
        <f t="shared" si="22"/>
        <v>20.065999999999999</v>
      </c>
      <c r="BK22" s="803">
        <f t="shared" si="23"/>
        <v>2.032</v>
      </c>
      <c r="BL22" s="803">
        <f t="shared" si="24"/>
        <v>2.0065999999999997</v>
      </c>
      <c r="BM22" s="803">
        <f t="shared" si="25"/>
        <v>2.032</v>
      </c>
      <c r="BN22" s="803">
        <f t="shared" si="26"/>
        <v>2.0065999999999997</v>
      </c>
      <c r="BO22" s="803">
        <f t="shared" si="27"/>
        <v>2.0065999999999997</v>
      </c>
      <c r="BP22" s="803">
        <f t="shared" si="28"/>
        <v>2.032</v>
      </c>
      <c r="BQ22" s="803">
        <f t="shared" si="29"/>
        <v>2.0065999999999997</v>
      </c>
      <c r="BR22" s="803">
        <f t="shared" si="30"/>
        <v>2.0065999999999997</v>
      </c>
      <c r="BS22" s="803">
        <f t="shared" si="31"/>
        <v>1.9811999999999999</v>
      </c>
      <c r="BT22" s="803">
        <f t="shared" si="32"/>
        <v>2.0065999999999997</v>
      </c>
      <c r="BU22" s="803">
        <f t="shared" si="33"/>
        <v>2.0065999999999997</v>
      </c>
      <c r="BV22" s="803">
        <f t="shared" si="34"/>
        <v>2.0065999999999997</v>
      </c>
      <c r="BW22" s="803">
        <f t="shared" si="35"/>
        <v>2.032</v>
      </c>
      <c r="BX22" s="803">
        <f t="shared" si="36"/>
        <v>2.0065999999999997</v>
      </c>
      <c r="BY22" s="803">
        <f t="shared" si="37"/>
        <v>1.9811999999999999</v>
      </c>
      <c r="BZ22" s="803">
        <f t="shared" si="38"/>
        <v>2.0065999999999997</v>
      </c>
      <c r="CB22" s="789"/>
      <c r="CC22" s="789"/>
      <c r="CD22" s="789"/>
    </row>
    <row r="23" spans="1:82">
      <c r="A23" s="1239" t="s">
        <v>644</v>
      </c>
      <c r="B23" s="1240"/>
      <c r="C23" s="956"/>
      <c r="D23" s="958"/>
      <c r="E23" s="958"/>
      <c r="F23" s="958"/>
      <c r="G23" s="958"/>
      <c r="H23" s="958"/>
      <c r="I23" s="958"/>
      <c r="J23" s="958"/>
      <c r="K23" s="958"/>
      <c r="L23" s="958"/>
      <c r="M23" s="958"/>
      <c r="N23" s="958"/>
      <c r="O23" s="958"/>
      <c r="P23" s="958"/>
      <c r="Q23" s="958"/>
      <c r="R23" s="958"/>
      <c r="S23" s="958"/>
      <c r="T23" s="958"/>
      <c r="U23" s="958"/>
      <c r="V23" s="958"/>
      <c r="W23" s="958"/>
      <c r="X23" s="958"/>
      <c r="Y23" s="958"/>
      <c r="Z23" s="958"/>
      <c r="AA23" s="958"/>
      <c r="AB23" s="958"/>
      <c r="AC23" s="958"/>
      <c r="AD23" s="958"/>
      <c r="AE23" s="958"/>
      <c r="AF23" s="958"/>
      <c r="AG23" s="958"/>
      <c r="AH23" s="958"/>
      <c r="AI23" s="958"/>
      <c r="AJ23" s="958"/>
      <c r="AK23" s="958"/>
      <c r="AL23" s="958"/>
      <c r="AM23" s="958"/>
      <c r="AN23" s="958"/>
      <c r="AO23" s="958"/>
      <c r="AP23" s="959"/>
      <c r="AQ23" s="802">
        <f t="shared" si="3"/>
        <v>0</v>
      </c>
      <c r="AR23" s="803">
        <f t="shared" si="4"/>
        <v>0</v>
      </c>
      <c r="AS23" s="803">
        <f t="shared" si="5"/>
        <v>0</v>
      </c>
      <c r="AT23" s="803">
        <f t="shared" si="6"/>
        <v>0</v>
      </c>
      <c r="AU23" s="803">
        <f t="shared" si="7"/>
        <v>0</v>
      </c>
      <c r="AV23" s="803">
        <f t="shared" si="8"/>
        <v>0</v>
      </c>
      <c r="AW23" s="803">
        <f t="shared" si="9"/>
        <v>0</v>
      </c>
      <c r="AX23" s="803">
        <f t="shared" si="10"/>
        <v>0</v>
      </c>
      <c r="AY23" s="803">
        <f t="shared" si="11"/>
        <v>0</v>
      </c>
      <c r="AZ23" s="803">
        <f t="shared" si="12"/>
        <v>0</v>
      </c>
      <c r="BA23" s="803">
        <f t="shared" si="13"/>
        <v>0</v>
      </c>
      <c r="BB23" s="803">
        <f t="shared" si="14"/>
        <v>0</v>
      </c>
      <c r="BC23" s="803">
        <f t="shared" si="15"/>
        <v>0</v>
      </c>
      <c r="BD23" s="803">
        <f t="shared" si="16"/>
        <v>0</v>
      </c>
      <c r="BE23" s="803">
        <f t="shared" si="17"/>
        <v>0</v>
      </c>
      <c r="BF23" s="803">
        <f t="shared" si="18"/>
        <v>0</v>
      </c>
      <c r="BG23" s="803">
        <f t="shared" si="19"/>
        <v>0</v>
      </c>
      <c r="BH23" s="803">
        <f t="shared" si="20"/>
        <v>0</v>
      </c>
      <c r="BI23" s="803">
        <f t="shared" si="21"/>
        <v>0</v>
      </c>
      <c r="BJ23" s="803">
        <f t="shared" si="22"/>
        <v>0</v>
      </c>
      <c r="BK23" s="803">
        <f t="shared" si="23"/>
        <v>0</v>
      </c>
      <c r="BL23" s="803">
        <f t="shared" si="24"/>
        <v>0</v>
      </c>
      <c r="BM23" s="803">
        <f t="shared" si="25"/>
        <v>0</v>
      </c>
      <c r="BN23" s="803">
        <f t="shared" si="26"/>
        <v>0</v>
      </c>
      <c r="BO23" s="803">
        <f t="shared" si="27"/>
        <v>0</v>
      </c>
      <c r="BP23" s="803">
        <f t="shared" si="28"/>
        <v>0</v>
      </c>
      <c r="BQ23" s="803">
        <f t="shared" si="29"/>
        <v>0</v>
      </c>
      <c r="BR23" s="803">
        <f t="shared" si="30"/>
        <v>0</v>
      </c>
      <c r="BS23" s="803">
        <f t="shared" si="31"/>
        <v>0</v>
      </c>
      <c r="BT23" s="803">
        <f t="shared" si="32"/>
        <v>0</v>
      </c>
      <c r="BU23" s="803">
        <f t="shared" si="33"/>
        <v>0</v>
      </c>
      <c r="BV23" s="803">
        <f t="shared" si="34"/>
        <v>0</v>
      </c>
      <c r="BW23" s="803">
        <f t="shared" si="35"/>
        <v>0</v>
      </c>
      <c r="BX23" s="803">
        <f t="shared" si="36"/>
        <v>0</v>
      </c>
      <c r="BY23" s="803">
        <f t="shared" si="37"/>
        <v>0</v>
      </c>
      <c r="BZ23" s="803">
        <f t="shared" si="38"/>
        <v>0</v>
      </c>
      <c r="CB23" s="789"/>
      <c r="CC23" s="789"/>
      <c r="CD23" s="789"/>
    </row>
    <row r="24" spans="1:82">
      <c r="A24" s="1239" t="s">
        <v>645</v>
      </c>
      <c r="B24" s="1240"/>
      <c r="C24" s="960">
        <v>10.865</v>
      </c>
      <c r="D24" s="958">
        <v>10.853</v>
      </c>
      <c r="E24" s="958">
        <v>10.839</v>
      </c>
      <c r="F24" s="958">
        <v>10.839</v>
      </c>
      <c r="G24" s="958">
        <v>10.837</v>
      </c>
      <c r="H24" s="958">
        <v>10.833</v>
      </c>
      <c r="I24" s="958">
        <v>10.832000000000001</v>
      </c>
      <c r="J24" s="958">
        <v>10.839</v>
      </c>
      <c r="K24" s="958">
        <v>10.837</v>
      </c>
      <c r="L24" s="958">
        <v>10.837</v>
      </c>
      <c r="M24" s="958">
        <v>10.837999999999999</v>
      </c>
      <c r="N24" s="958">
        <v>10.834</v>
      </c>
      <c r="O24" s="958"/>
      <c r="P24" s="958"/>
      <c r="Q24" s="958">
        <v>10.831</v>
      </c>
      <c r="R24" s="958">
        <v>10.829000000000001</v>
      </c>
      <c r="S24" s="958">
        <v>10.832000000000001</v>
      </c>
      <c r="T24" s="958">
        <v>10.843</v>
      </c>
      <c r="U24" s="958">
        <v>10.839</v>
      </c>
      <c r="V24" s="958">
        <v>10.834</v>
      </c>
      <c r="W24" s="958"/>
      <c r="X24" s="958"/>
      <c r="Y24" s="958">
        <v>10.83</v>
      </c>
      <c r="Z24" s="958">
        <v>10.839</v>
      </c>
      <c r="AA24" s="958">
        <v>10.836</v>
      </c>
      <c r="AB24" s="958">
        <v>10.837</v>
      </c>
      <c r="AC24" s="958">
        <v>10.84</v>
      </c>
      <c r="AD24" s="958">
        <v>10.837</v>
      </c>
      <c r="AE24" s="958">
        <v>10.835000000000001</v>
      </c>
      <c r="AF24" s="958">
        <v>10.835000000000001</v>
      </c>
      <c r="AG24" s="958">
        <v>10.834</v>
      </c>
      <c r="AH24" s="958">
        <v>10.832000000000001</v>
      </c>
      <c r="AI24" s="958">
        <v>10.836</v>
      </c>
      <c r="AJ24" s="958">
        <v>10.834</v>
      </c>
      <c r="AK24" s="958">
        <v>10.839</v>
      </c>
      <c r="AL24" s="958">
        <v>10.84</v>
      </c>
      <c r="AM24" s="958">
        <v>10.839</v>
      </c>
      <c r="AN24" s="958">
        <v>10.839</v>
      </c>
      <c r="AO24" s="958">
        <v>10.837</v>
      </c>
      <c r="AP24" s="959">
        <v>10.837</v>
      </c>
      <c r="AQ24" s="802">
        <f t="shared" si="3"/>
        <v>275.971</v>
      </c>
      <c r="AR24" s="803">
        <f t="shared" si="4"/>
        <v>275.6662</v>
      </c>
      <c r="AS24" s="803">
        <f t="shared" si="5"/>
        <v>275.31060000000002</v>
      </c>
      <c r="AT24" s="803">
        <f t="shared" si="6"/>
        <v>275.31060000000002</v>
      </c>
      <c r="AU24" s="803">
        <f t="shared" si="7"/>
        <v>275.25979999999998</v>
      </c>
      <c r="AV24" s="803">
        <f t="shared" si="8"/>
        <v>275.15819999999997</v>
      </c>
      <c r="AW24" s="803">
        <f t="shared" si="9"/>
        <v>275.13280000000003</v>
      </c>
      <c r="AX24" s="803">
        <f t="shared" si="10"/>
        <v>275.31060000000002</v>
      </c>
      <c r="AY24" s="803">
        <f t="shared" si="11"/>
        <v>275.25979999999998</v>
      </c>
      <c r="AZ24" s="803">
        <f t="shared" si="12"/>
        <v>275.25979999999998</v>
      </c>
      <c r="BA24" s="803">
        <f t="shared" si="13"/>
        <v>275.28519999999997</v>
      </c>
      <c r="BB24" s="803">
        <f t="shared" si="14"/>
        <v>275.18359999999996</v>
      </c>
      <c r="BC24" s="803">
        <f t="shared" si="15"/>
        <v>275.10739999999998</v>
      </c>
      <c r="BD24" s="803">
        <f t="shared" si="16"/>
        <v>275.0566</v>
      </c>
      <c r="BE24" s="803">
        <f t="shared" si="17"/>
        <v>275.13280000000003</v>
      </c>
      <c r="BF24" s="803">
        <f t="shared" si="18"/>
        <v>275.41219999999998</v>
      </c>
      <c r="BG24" s="803">
        <f t="shared" si="19"/>
        <v>275.31060000000002</v>
      </c>
      <c r="BH24" s="803">
        <f t="shared" si="20"/>
        <v>275.18359999999996</v>
      </c>
      <c r="BI24" s="803">
        <f t="shared" si="21"/>
        <v>275.08199999999999</v>
      </c>
      <c r="BJ24" s="803">
        <f t="shared" si="22"/>
        <v>275.31060000000002</v>
      </c>
      <c r="BK24" s="803">
        <f t="shared" si="23"/>
        <v>275.23439999999999</v>
      </c>
      <c r="BL24" s="803">
        <f t="shared" si="24"/>
        <v>275.25979999999998</v>
      </c>
      <c r="BM24" s="803">
        <f t="shared" si="25"/>
        <v>275.33599999999996</v>
      </c>
      <c r="BN24" s="803">
        <f t="shared" si="26"/>
        <v>275.25979999999998</v>
      </c>
      <c r="BO24" s="803">
        <f t="shared" si="27"/>
        <v>275.209</v>
      </c>
      <c r="BP24" s="803">
        <f t="shared" si="28"/>
        <v>275.209</v>
      </c>
      <c r="BQ24" s="803">
        <f t="shared" si="29"/>
        <v>275.18359999999996</v>
      </c>
      <c r="BR24" s="803">
        <f t="shared" si="30"/>
        <v>275.13280000000003</v>
      </c>
      <c r="BS24" s="803">
        <f t="shared" si="31"/>
        <v>275.23439999999999</v>
      </c>
      <c r="BT24" s="803">
        <f t="shared" si="32"/>
        <v>275.18359999999996</v>
      </c>
      <c r="BU24" s="803">
        <f t="shared" si="33"/>
        <v>275.31060000000002</v>
      </c>
      <c r="BV24" s="803">
        <f t="shared" si="34"/>
        <v>275.33599999999996</v>
      </c>
      <c r="BW24" s="803">
        <f t="shared" si="35"/>
        <v>275.31060000000002</v>
      </c>
      <c r="BX24" s="803">
        <f t="shared" si="36"/>
        <v>275.31060000000002</v>
      </c>
      <c r="BY24" s="803">
        <f t="shared" si="37"/>
        <v>275.25979999999998</v>
      </c>
      <c r="BZ24" s="803">
        <f t="shared" si="38"/>
        <v>275.25979999999998</v>
      </c>
      <c r="CB24" s="789"/>
      <c r="CC24" s="789"/>
      <c r="CD24" s="789"/>
    </row>
    <row r="25" spans="1:82">
      <c r="A25" s="1239" t="s">
        <v>648</v>
      </c>
      <c r="B25" s="1240"/>
      <c r="C25" s="960">
        <v>5.78</v>
      </c>
      <c r="D25" s="958">
        <v>5.7969999999999997</v>
      </c>
      <c r="E25" s="958">
        <v>5.79</v>
      </c>
      <c r="F25" s="958">
        <v>5.7880000000000003</v>
      </c>
      <c r="G25" s="958">
        <v>5.7794999999999996</v>
      </c>
      <c r="H25" s="958">
        <v>5.78</v>
      </c>
      <c r="I25" s="958">
        <v>5.7625000000000002</v>
      </c>
      <c r="J25" s="958">
        <v>5.7779999999999996</v>
      </c>
      <c r="K25" s="958">
        <v>5.7770000000000001</v>
      </c>
      <c r="L25" s="958">
        <v>5.7755000000000001</v>
      </c>
      <c r="M25" s="958">
        <v>5.7725</v>
      </c>
      <c r="N25" s="958">
        <v>5.7735000000000003</v>
      </c>
      <c r="O25" s="958">
        <v>5.8310000000000004</v>
      </c>
      <c r="P25" s="958">
        <v>5.7904999999999998</v>
      </c>
      <c r="Q25" s="958">
        <v>5.7770000000000001</v>
      </c>
      <c r="R25" s="958">
        <v>5.7755000000000001</v>
      </c>
      <c r="S25" s="958">
        <v>5.7690000000000001</v>
      </c>
      <c r="T25" s="958">
        <v>5.7785000000000002</v>
      </c>
      <c r="U25" s="958">
        <v>5.7845000000000004</v>
      </c>
      <c r="V25" s="958">
        <v>5.7839999999999998</v>
      </c>
      <c r="W25" s="958">
        <v>5.84</v>
      </c>
      <c r="X25" s="958">
        <v>5.8010000000000002</v>
      </c>
      <c r="Y25" s="958">
        <v>5.7744999999999997</v>
      </c>
      <c r="Z25" s="958">
        <v>5.7839999999999998</v>
      </c>
      <c r="AA25" s="958">
        <v>5.7685000000000004</v>
      </c>
      <c r="AB25" s="958">
        <v>5.766</v>
      </c>
      <c r="AC25" s="958">
        <v>5.7815000000000003</v>
      </c>
      <c r="AD25" s="958">
        <v>5.7720000000000002</v>
      </c>
      <c r="AE25" s="958">
        <v>5.7690000000000001</v>
      </c>
      <c r="AF25" s="958">
        <v>5.7744999999999997</v>
      </c>
      <c r="AG25" s="958">
        <v>5.7729999999999997</v>
      </c>
      <c r="AH25" s="958">
        <v>5.7735000000000003</v>
      </c>
      <c r="AI25" s="958">
        <v>5.7725</v>
      </c>
      <c r="AJ25" s="958">
        <v>5.77</v>
      </c>
      <c r="AK25" s="958">
        <v>5.7729999999999997</v>
      </c>
      <c r="AL25" s="958">
        <v>5.7919999999999998</v>
      </c>
      <c r="AM25" s="958">
        <v>5.7785000000000002</v>
      </c>
      <c r="AN25" s="958">
        <v>5.7830000000000004</v>
      </c>
      <c r="AO25" s="958">
        <v>5.7690000000000001</v>
      </c>
      <c r="AP25" s="961">
        <v>5.7765000000000004</v>
      </c>
      <c r="AQ25" s="802">
        <f t="shared" si="3"/>
        <v>146.81200000000001</v>
      </c>
      <c r="AR25" s="803">
        <f t="shared" si="4"/>
        <v>147.24379999999999</v>
      </c>
      <c r="AS25" s="803">
        <f t="shared" si="5"/>
        <v>147.066</v>
      </c>
      <c r="AT25" s="803">
        <f t="shared" si="6"/>
        <v>147.01519999999999</v>
      </c>
      <c r="AU25" s="803">
        <f t="shared" si="7"/>
        <v>146.79929999999999</v>
      </c>
      <c r="AV25" s="803">
        <f t="shared" si="8"/>
        <v>146.81200000000001</v>
      </c>
      <c r="AW25" s="803">
        <f t="shared" si="9"/>
        <v>146.36750000000001</v>
      </c>
      <c r="AX25" s="803">
        <f t="shared" si="10"/>
        <v>146.76119999999997</v>
      </c>
      <c r="AY25" s="803">
        <f t="shared" si="11"/>
        <v>146.73579999999998</v>
      </c>
      <c r="AZ25" s="803">
        <f t="shared" si="12"/>
        <v>146.6977</v>
      </c>
      <c r="BA25" s="803">
        <f t="shared" si="13"/>
        <v>146.6215</v>
      </c>
      <c r="BB25" s="803">
        <f t="shared" si="14"/>
        <v>146.64689999999999</v>
      </c>
      <c r="BC25" s="803">
        <f t="shared" si="15"/>
        <v>146.73579999999998</v>
      </c>
      <c r="BD25" s="803">
        <f t="shared" si="16"/>
        <v>146.6977</v>
      </c>
      <c r="BE25" s="803">
        <f t="shared" si="17"/>
        <v>146.5326</v>
      </c>
      <c r="BF25" s="803">
        <f t="shared" si="18"/>
        <v>146.7739</v>
      </c>
      <c r="BG25" s="803">
        <f t="shared" si="19"/>
        <v>146.9263</v>
      </c>
      <c r="BH25" s="803">
        <f t="shared" si="20"/>
        <v>146.91359999999997</v>
      </c>
      <c r="BI25" s="803">
        <f t="shared" si="21"/>
        <v>146.67229999999998</v>
      </c>
      <c r="BJ25" s="803">
        <f t="shared" si="22"/>
        <v>146.91359999999997</v>
      </c>
      <c r="BK25" s="803">
        <f t="shared" si="23"/>
        <v>146.51990000000001</v>
      </c>
      <c r="BL25" s="803">
        <f t="shared" si="24"/>
        <v>146.4564</v>
      </c>
      <c r="BM25" s="803">
        <f t="shared" si="25"/>
        <v>146.8501</v>
      </c>
      <c r="BN25" s="803">
        <f t="shared" si="26"/>
        <v>146.6088</v>
      </c>
      <c r="BO25" s="803">
        <f t="shared" si="27"/>
        <v>146.5326</v>
      </c>
      <c r="BP25" s="803">
        <f t="shared" si="28"/>
        <v>146.67229999999998</v>
      </c>
      <c r="BQ25" s="803">
        <f t="shared" si="29"/>
        <v>146.63419999999999</v>
      </c>
      <c r="BR25" s="803">
        <f t="shared" si="30"/>
        <v>146.64689999999999</v>
      </c>
      <c r="BS25" s="803">
        <f t="shared" si="31"/>
        <v>146.6215</v>
      </c>
      <c r="BT25" s="803">
        <f t="shared" si="32"/>
        <v>146.55799999999999</v>
      </c>
      <c r="BU25" s="803">
        <f t="shared" si="33"/>
        <v>146.63419999999999</v>
      </c>
      <c r="BV25" s="803">
        <f t="shared" si="34"/>
        <v>147.11679999999998</v>
      </c>
      <c r="BW25" s="803">
        <f t="shared" si="35"/>
        <v>146.7739</v>
      </c>
      <c r="BX25" s="803">
        <f t="shared" si="36"/>
        <v>146.88820000000001</v>
      </c>
      <c r="BY25" s="803">
        <f t="shared" si="37"/>
        <v>146.5326</v>
      </c>
      <c r="BZ25" s="803">
        <f t="shared" si="38"/>
        <v>146.72309999999999</v>
      </c>
      <c r="CB25" s="789"/>
      <c r="CC25" s="789"/>
      <c r="CD25" s="789"/>
    </row>
    <row r="26" spans="1:82">
      <c r="A26" s="1239" t="s">
        <v>650</v>
      </c>
      <c r="B26" s="1240"/>
      <c r="C26" s="960">
        <v>0.28899999999999998</v>
      </c>
      <c r="D26" s="958">
        <v>0.318</v>
      </c>
      <c r="E26" s="958">
        <v>0.309</v>
      </c>
      <c r="F26" s="958">
        <v>0.32250000000000001</v>
      </c>
      <c r="G26" s="958">
        <v>0.42499999999999999</v>
      </c>
      <c r="H26" s="958">
        <v>0.45400000000000001</v>
      </c>
      <c r="I26" s="958">
        <v>0.42449999999999999</v>
      </c>
      <c r="J26" s="958">
        <v>0.41649999999999998</v>
      </c>
      <c r="K26" s="958">
        <v>0.3</v>
      </c>
      <c r="L26" s="958">
        <v>0.31950000000000001</v>
      </c>
      <c r="M26" s="958">
        <v>0.30149999999999999</v>
      </c>
      <c r="N26" s="958">
        <v>0.28749999999999998</v>
      </c>
      <c r="O26" s="958">
        <v>0.42349999999999999</v>
      </c>
      <c r="P26" s="958">
        <v>0.39650000000000002</v>
      </c>
      <c r="Q26" s="958">
        <v>0.317</v>
      </c>
      <c r="R26" s="958">
        <v>0.39250000000000002</v>
      </c>
      <c r="S26" s="958">
        <v>0.42949999999999999</v>
      </c>
      <c r="T26" s="958">
        <v>0.41749999999999998</v>
      </c>
      <c r="U26" s="958">
        <v>0.4335</v>
      </c>
      <c r="V26" s="958">
        <v>0.45100000000000001</v>
      </c>
      <c r="W26" s="958">
        <v>0.59150000000000003</v>
      </c>
      <c r="X26" s="958">
        <v>0.53100000000000003</v>
      </c>
      <c r="Y26" s="958">
        <v>0.4425</v>
      </c>
      <c r="Z26" s="958">
        <v>0.44500000000000001</v>
      </c>
      <c r="AA26" s="958">
        <v>0.43099999999999999</v>
      </c>
      <c r="AB26" s="958">
        <v>0.39950000000000002</v>
      </c>
      <c r="AC26" s="958">
        <v>0.40600000000000003</v>
      </c>
      <c r="AD26" s="958">
        <v>0.40899999999999997</v>
      </c>
      <c r="AE26" s="958">
        <v>0.313</v>
      </c>
      <c r="AF26" s="958">
        <v>0.42899999999999999</v>
      </c>
      <c r="AG26" s="958">
        <v>0.30649999999999999</v>
      </c>
      <c r="AH26" s="958">
        <v>0.3155</v>
      </c>
      <c r="AI26" s="958">
        <v>0.40799999999999997</v>
      </c>
      <c r="AJ26" s="958">
        <v>0.30199999999999999</v>
      </c>
      <c r="AK26" s="958">
        <v>0.38769999999999999</v>
      </c>
      <c r="AL26" s="958">
        <v>0.42249999999999999</v>
      </c>
      <c r="AM26" s="958">
        <v>0.434</v>
      </c>
      <c r="AN26" s="958">
        <v>0.40949999999999998</v>
      </c>
      <c r="AO26" s="958">
        <v>0.38550000000000001</v>
      </c>
      <c r="AP26" s="961">
        <v>0.29149999999999998</v>
      </c>
      <c r="AQ26" s="802">
        <f t="shared" si="3"/>
        <v>7.3405999999999993</v>
      </c>
      <c r="AR26" s="803">
        <f t="shared" si="4"/>
        <v>8.0771999999999995</v>
      </c>
      <c r="AS26" s="803">
        <f t="shared" si="5"/>
        <v>7.8485999999999994</v>
      </c>
      <c r="AT26" s="803">
        <f t="shared" si="6"/>
        <v>8.1914999999999996</v>
      </c>
      <c r="AU26" s="803">
        <f t="shared" si="7"/>
        <v>10.795</v>
      </c>
      <c r="AV26" s="803">
        <f t="shared" si="8"/>
        <v>11.531599999999999</v>
      </c>
      <c r="AW26" s="803">
        <f t="shared" si="9"/>
        <v>10.782299999999999</v>
      </c>
      <c r="AX26" s="803">
        <f t="shared" si="10"/>
        <v>10.579099999999999</v>
      </c>
      <c r="AY26" s="803">
        <f t="shared" si="11"/>
        <v>7.6199999999999992</v>
      </c>
      <c r="AZ26" s="803">
        <f t="shared" si="12"/>
        <v>8.1152999999999995</v>
      </c>
      <c r="BA26" s="803">
        <f t="shared" si="13"/>
        <v>7.6580999999999992</v>
      </c>
      <c r="BB26" s="803">
        <f t="shared" si="14"/>
        <v>7.3024999999999993</v>
      </c>
      <c r="BC26" s="803">
        <f t="shared" si="15"/>
        <v>8.0518000000000001</v>
      </c>
      <c r="BD26" s="803">
        <f t="shared" si="16"/>
        <v>9.9695</v>
      </c>
      <c r="BE26" s="803">
        <f t="shared" si="17"/>
        <v>10.9093</v>
      </c>
      <c r="BF26" s="803">
        <f t="shared" si="18"/>
        <v>10.6045</v>
      </c>
      <c r="BG26" s="803">
        <f t="shared" si="19"/>
        <v>11.010899999999999</v>
      </c>
      <c r="BH26" s="803">
        <f t="shared" si="20"/>
        <v>11.455399999999999</v>
      </c>
      <c r="BI26" s="803">
        <f t="shared" si="21"/>
        <v>11.2395</v>
      </c>
      <c r="BJ26" s="803">
        <f t="shared" si="22"/>
        <v>11.302999999999999</v>
      </c>
      <c r="BK26" s="803">
        <f t="shared" si="23"/>
        <v>10.9474</v>
      </c>
      <c r="BL26" s="803">
        <f t="shared" si="24"/>
        <v>10.1473</v>
      </c>
      <c r="BM26" s="803">
        <f t="shared" si="25"/>
        <v>10.3124</v>
      </c>
      <c r="BN26" s="803">
        <f t="shared" si="26"/>
        <v>10.388599999999999</v>
      </c>
      <c r="BO26" s="803">
        <f t="shared" si="27"/>
        <v>7.9501999999999997</v>
      </c>
      <c r="BP26" s="803">
        <f t="shared" si="28"/>
        <v>10.896599999999999</v>
      </c>
      <c r="BQ26" s="803">
        <f t="shared" si="29"/>
        <v>7.785099999999999</v>
      </c>
      <c r="BR26" s="803">
        <f t="shared" si="30"/>
        <v>8.0137</v>
      </c>
      <c r="BS26" s="803">
        <f t="shared" si="31"/>
        <v>10.363199999999999</v>
      </c>
      <c r="BT26" s="803">
        <f t="shared" si="32"/>
        <v>7.670799999999999</v>
      </c>
      <c r="BU26" s="803">
        <f t="shared" si="33"/>
        <v>9.8475799999999989</v>
      </c>
      <c r="BV26" s="803">
        <f t="shared" si="34"/>
        <v>10.731499999999999</v>
      </c>
      <c r="BW26" s="803">
        <f t="shared" si="35"/>
        <v>11.0236</v>
      </c>
      <c r="BX26" s="803">
        <f t="shared" si="36"/>
        <v>10.401299999999999</v>
      </c>
      <c r="BY26" s="803">
        <f t="shared" si="37"/>
        <v>9.7917000000000005</v>
      </c>
      <c r="BZ26" s="803">
        <f t="shared" si="38"/>
        <v>7.4040999999999988</v>
      </c>
      <c r="CB26" s="789"/>
      <c r="CC26" s="789"/>
      <c r="CD26" s="789"/>
    </row>
    <row r="27" spans="1:82">
      <c r="A27" s="1239" t="s">
        <v>649</v>
      </c>
      <c r="B27" s="1240"/>
      <c r="C27" s="960">
        <v>5.7755000000000001</v>
      </c>
      <c r="D27" s="958">
        <v>5.7919999999999998</v>
      </c>
      <c r="E27" s="958">
        <v>5.7809999999999997</v>
      </c>
      <c r="F27" s="958">
        <v>5.7830000000000004</v>
      </c>
      <c r="G27" s="958">
        <v>5.7770000000000001</v>
      </c>
      <c r="H27" s="958">
        <v>5.774</v>
      </c>
      <c r="I27" s="958">
        <v>5.7634999999999996</v>
      </c>
      <c r="J27" s="958">
        <v>5.7785000000000002</v>
      </c>
      <c r="K27" s="958">
        <v>5.77</v>
      </c>
      <c r="L27" s="958">
        <v>5.7750000000000004</v>
      </c>
      <c r="M27" s="958">
        <v>5.7725</v>
      </c>
      <c r="N27" s="958">
        <v>5.7729999999999997</v>
      </c>
      <c r="O27" s="958">
        <v>5.8280000000000003</v>
      </c>
      <c r="P27" s="958">
        <v>5.7919999999999998</v>
      </c>
      <c r="Q27" s="958">
        <v>5.774</v>
      </c>
      <c r="R27" s="958">
        <v>5.7750000000000004</v>
      </c>
      <c r="S27" s="958">
        <v>5.7709999999999999</v>
      </c>
      <c r="T27" s="958">
        <v>5.7770000000000001</v>
      </c>
      <c r="U27" s="958">
        <v>5.7779999999999996</v>
      </c>
      <c r="V27" s="958">
        <v>5.78</v>
      </c>
      <c r="W27" s="958">
        <v>5.8390000000000004</v>
      </c>
      <c r="X27" s="958">
        <v>5.7919999999999998</v>
      </c>
      <c r="Y27" s="958">
        <v>5.7709999999999999</v>
      </c>
      <c r="Z27" s="958">
        <v>5.782</v>
      </c>
      <c r="AA27" s="958">
        <v>5.7675000000000001</v>
      </c>
      <c r="AB27" s="958">
        <v>5.7629999999999999</v>
      </c>
      <c r="AC27" s="958">
        <v>5.7865000000000002</v>
      </c>
      <c r="AD27" s="958">
        <v>5.7694999999999999</v>
      </c>
      <c r="AE27" s="958">
        <v>5.7664999999999997</v>
      </c>
      <c r="AF27" s="958">
        <v>5.7735000000000003</v>
      </c>
      <c r="AG27" s="958">
        <v>5.77</v>
      </c>
      <c r="AH27" s="958">
        <v>5.7744999999999997</v>
      </c>
      <c r="AI27" s="958">
        <v>5.7679999999999998</v>
      </c>
      <c r="AJ27" s="958">
        <v>5.77</v>
      </c>
      <c r="AK27" s="958">
        <v>5.7709999999999999</v>
      </c>
      <c r="AL27" s="958">
        <v>5.7839999999999998</v>
      </c>
      <c r="AM27" s="958">
        <v>5.7789999999999999</v>
      </c>
      <c r="AN27" s="958">
        <v>5.78</v>
      </c>
      <c r="AO27" s="958">
        <v>5.7649999999999997</v>
      </c>
      <c r="AP27" s="961">
        <v>5.7750000000000004</v>
      </c>
      <c r="AQ27" s="802">
        <f t="shared" si="3"/>
        <v>146.6977</v>
      </c>
      <c r="AR27" s="803">
        <f t="shared" si="4"/>
        <v>147.11679999999998</v>
      </c>
      <c r="AS27" s="803">
        <f t="shared" si="5"/>
        <v>146.83739999999997</v>
      </c>
      <c r="AT27" s="803">
        <f t="shared" si="6"/>
        <v>146.88820000000001</v>
      </c>
      <c r="AU27" s="803">
        <f t="shared" si="7"/>
        <v>146.73579999999998</v>
      </c>
      <c r="AV27" s="803">
        <f t="shared" si="8"/>
        <v>146.65959999999998</v>
      </c>
      <c r="AW27" s="803">
        <f t="shared" si="9"/>
        <v>146.39289999999997</v>
      </c>
      <c r="AX27" s="803">
        <f t="shared" si="10"/>
        <v>146.7739</v>
      </c>
      <c r="AY27" s="803">
        <f t="shared" si="11"/>
        <v>146.55799999999999</v>
      </c>
      <c r="AZ27" s="803">
        <f t="shared" si="12"/>
        <v>146.685</v>
      </c>
      <c r="BA27" s="803">
        <f t="shared" si="13"/>
        <v>146.6215</v>
      </c>
      <c r="BB27" s="803">
        <f t="shared" si="14"/>
        <v>146.63419999999999</v>
      </c>
      <c r="BC27" s="803">
        <f t="shared" si="15"/>
        <v>146.65959999999998</v>
      </c>
      <c r="BD27" s="803">
        <f t="shared" si="16"/>
        <v>146.685</v>
      </c>
      <c r="BE27" s="803">
        <f t="shared" si="17"/>
        <v>146.58339999999998</v>
      </c>
      <c r="BF27" s="803">
        <f t="shared" si="18"/>
        <v>146.73579999999998</v>
      </c>
      <c r="BG27" s="803">
        <f t="shared" si="19"/>
        <v>146.76119999999997</v>
      </c>
      <c r="BH27" s="803">
        <f t="shared" si="20"/>
        <v>146.81200000000001</v>
      </c>
      <c r="BI27" s="803">
        <f t="shared" si="21"/>
        <v>146.58339999999998</v>
      </c>
      <c r="BJ27" s="803">
        <f t="shared" si="22"/>
        <v>146.86279999999999</v>
      </c>
      <c r="BK27" s="803">
        <f t="shared" si="23"/>
        <v>146.49449999999999</v>
      </c>
      <c r="BL27" s="803">
        <f t="shared" si="24"/>
        <v>146.3802</v>
      </c>
      <c r="BM27" s="803">
        <f t="shared" si="25"/>
        <v>146.97710000000001</v>
      </c>
      <c r="BN27" s="803">
        <f t="shared" si="26"/>
        <v>146.5453</v>
      </c>
      <c r="BO27" s="803">
        <f t="shared" si="27"/>
        <v>146.4691</v>
      </c>
      <c r="BP27" s="803">
        <f t="shared" si="28"/>
        <v>146.64689999999999</v>
      </c>
      <c r="BQ27" s="803">
        <f t="shared" si="29"/>
        <v>146.55799999999999</v>
      </c>
      <c r="BR27" s="803">
        <f t="shared" si="30"/>
        <v>146.67229999999998</v>
      </c>
      <c r="BS27" s="803">
        <f t="shared" si="31"/>
        <v>146.50719999999998</v>
      </c>
      <c r="BT27" s="803">
        <f t="shared" si="32"/>
        <v>146.55799999999999</v>
      </c>
      <c r="BU27" s="803">
        <f t="shared" si="33"/>
        <v>146.58339999999998</v>
      </c>
      <c r="BV27" s="803">
        <f t="shared" si="34"/>
        <v>146.91359999999997</v>
      </c>
      <c r="BW27" s="803">
        <f t="shared" si="35"/>
        <v>146.78659999999999</v>
      </c>
      <c r="BX27" s="803">
        <f t="shared" si="36"/>
        <v>146.81200000000001</v>
      </c>
      <c r="BY27" s="803">
        <f t="shared" si="37"/>
        <v>146.43099999999998</v>
      </c>
      <c r="BZ27" s="803">
        <f t="shared" si="38"/>
        <v>146.685</v>
      </c>
      <c r="CB27" s="789"/>
      <c r="CC27" s="789"/>
      <c r="CD27" s="789"/>
    </row>
    <row r="28" spans="1:82">
      <c r="A28" s="1239" t="s">
        <v>651</v>
      </c>
      <c r="B28" s="1240"/>
      <c r="C28" s="960">
        <v>0.29199999999999998</v>
      </c>
      <c r="D28" s="958">
        <v>0.31</v>
      </c>
      <c r="E28" s="958">
        <v>0.30349999999999999</v>
      </c>
      <c r="F28" s="958">
        <v>0.32800000000000001</v>
      </c>
      <c r="G28" s="958">
        <v>0.42899999999999999</v>
      </c>
      <c r="H28" s="958">
        <v>0.438</v>
      </c>
      <c r="I28" s="958">
        <v>0.42149999999999999</v>
      </c>
      <c r="J28" s="958">
        <v>0.42199999999999999</v>
      </c>
      <c r="K28" s="958">
        <v>0.29449999999999998</v>
      </c>
      <c r="L28" s="958">
        <v>0.3125</v>
      </c>
      <c r="M28" s="958">
        <v>0.30049999999999999</v>
      </c>
      <c r="N28" s="958">
        <v>0.28849999999999998</v>
      </c>
      <c r="O28" s="958">
        <v>0.42199999999999999</v>
      </c>
      <c r="P28" s="958">
        <v>0.39700000000000002</v>
      </c>
      <c r="Q28" s="958">
        <v>0.317</v>
      </c>
      <c r="R28" s="958">
        <v>0.40450000000000003</v>
      </c>
      <c r="S28" s="958">
        <v>0.43049999999999999</v>
      </c>
      <c r="T28" s="958">
        <v>0.42099999999999999</v>
      </c>
      <c r="U28" s="958">
        <v>0.43049999999999999</v>
      </c>
      <c r="V28" s="958">
        <v>0.45850000000000002</v>
      </c>
      <c r="W28" s="958">
        <v>0.59350000000000003</v>
      </c>
      <c r="X28" s="958">
        <v>0.53449999999999998</v>
      </c>
      <c r="Y28" s="958">
        <v>0.44350000000000001</v>
      </c>
      <c r="Z28" s="958">
        <v>0.44429999999999997</v>
      </c>
      <c r="AA28" s="958">
        <v>0.437</v>
      </c>
      <c r="AB28" s="958">
        <v>0.40150000000000002</v>
      </c>
      <c r="AC28" s="958">
        <v>0.41</v>
      </c>
      <c r="AD28" s="958">
        <v>0.40799999999999997</v>
      </c>
      <c r="AE28" s="958">
        <v>0.313</v>
      </c>
      <c r="AF28" s="958">
        <v>0.42399999999999999</v>
      </c>
      <c r="AG28" s="958">
        <v>0.30349999999999999</v>
      </c>
      <c r="AH28" s="958">
        <v>0.316</v>
      </c>
      <c r="AI28" s="958">
        <v>0.41099999999999998</v>
      </c>
      <c r="AJ28" s="958">
        <v>0.30649999999999999</v>
      </c>
      <c r="AK28" s="958">
        <v>0.38900000000000001</v>
      </c>
      <c r="AL28" s="958">
        <v>0.42299999999999999</v>
      </c>
      <c r="AM28" s="958">
        <v>0.437</v>
      </c>
      <c r="AN28" s="958">
        <v>0.41099999999999998</v>
      </c>
      <c r="AO28" s="958">
        <v>0.38500000000000001</v>
      </c>
      <c r="AP28" s="961">
        <v>0.29099999999999998</v>
      </c>
      <c r="AQ28" s="802">
        <f t="shared" si="3"/>
        <v>7.4167999999999994</v>
      </c>
      <c r="AR28" s="803">
        <f t="shared" si="4"/>
        <v>7.8739999999999997</v>
      </c>
      <c r="AS28" s="803">
        <f t="shared" si="5"/>
        <v>7.708899999999999</v>
      </c>
      <c r="AT28" s="803">
        <f t="shared" si="6"/>
        <v>8.3311999999999991</v>
      </c>
      <c r="AU28" s="803">
        <f t="shared" si="7"/>
        <v>10.896599999999999</v>
      </c>
      <c r="AV28" s="803">
        <f t="shared" si="8"/>
        <v>11.1252</v>
      </c>
      <c r="AW28" s="803">
        <f t="shared" si="9"/>
        <v>10.706099999999999</v>
      </c>
      <c r="AX28" s="803">
        <f t="shared" si="10"/>
        <v>10.7188</v>
      </c>
      <c r="AY28" s="803">
        <f t="shared" si="11"/>
        <v>7.4802999999999988</v>
      </c>
      <c r="AZ28" s="803">
        <f t="shared" si="12"/>
        <v>7.9375</v>
      </c>
      <c r="BA28" s="803">
        <f t="shared" si="13"/>
        <v>7.6326999999999989</v>
      </c>
      <c r="BB28" s="803">
        <f t="shared" si="14"/>
        <v>7.3278999999999987</v>
      </c>
      <c r="BC28" s="803">
        <f t="shared" si="15"/>
        <v>8.0518000000000001</v>
      </c>
      <c r="BD28" s="803">
        <f t="shared" si="16"/>
        <v>10.2743</v>
      </c>
      <c r="BE28" s="803">
        <f t="shared" si="17"/>
        <v>10.934699999999999</v>
      </c>
      <c r="BF28" s="803">
        <f t="shared" si="18"/>
        <v>10.693399999999999</v>
      </c>
      <c r="BG28" s="803">
        <f t="shared" si="19"/>
        <v>10.934699999999999</v>
      </c>
      <c r="BH28" s="803">
        <f t="shared" si="20"/>
        <v>11.645899999999999</v>
      </c>
      <c r="BI28" s="803">
        <f t="shared" si="21"/>
        <v>11.264899999999999</v>
      </c>
      <c r="BJ28" s="803">
        <f t="shared" si="22"/>
        <v>11.285219999999999</v>
      </c>
      <c r="BK28" s="803">
        <f t="shared" si="23"/>
        <v>11.0998</v>
      </c>
      <c r="BL28" s="803">
        <f t="shared" si="24"/>
        <v>10.1981</v>
      </c>
      <c r="BM28" s="803">
        <f t="shared" si="25"/>
        <v>10.413999999999998</v>
      </c>
      <c r="BN28" s="803">
        <f t="shared" si="26"/>
        <v>10.363199999999999</v>
      </c>
      <c r="BO28" s="803">
        <f t="shared" si="27"/>
        <v>7.9501999999999997</v>
      </c>
      <c r="BP28" s="803">
        <f t="shared" si="28"/>
        <v>10.769599999999999</v>
      </c>
      <c r="BQ28" s="803">
        <f t="shared" si="29"/>
        <v>7.708899999999999</v>
      </c>
      <c r="BR28" s="803">
        <f t="shared" si="30"/>
        <v>8.0263999999999989</v>
      </c>
      <c r="BS28" s="803">
        <f t="shared" si="31"/>
        <v>10.439399999999999</v>
      </c>
      <c r="BT28" s="803">
        <f t="shared" si="32"/>
        <v>7.785099999999999</v>
      </c>
      <c r="BU28" s="803">
        <f t="shared" si="33"/>
        <v>9.8805999999999994</v>
      </c>
      <c r="BV28" s="803">
        <f t="shared" si="34"/>
        <v>10.744199999999999</v>
      </c>
      <c r="BW28" s="803">
        <f t="shared" si="35"/>
        <v>11.0998</v>
      </c>
      <c r="BX28" s="803">
        <f t="shared" si="36"/>
        <v>10.439399999999999</v>
      </c>
      <c r="BY28" s="803">
        <f t="shared" si="37"/>
        <v>9.7789999999999999</v>
      </c>
      <c r="BZ28" s="803">
        <f t="shared" si="38"/>
        <v>7.3913999999999991</v>
      </c>
      <c r="CB28" s="789"/>
      <c r="CC28" s="789"/>
      <c r="CD28" s="789"/>
    </row>
    <row r="29" spans="1:82">
      <c r="A29" s="1239" t="s">
        <v>652</v>
      </c>
      <c r="B29" s="1240"/>
      <c r="C29" s="960">
        <v>5.7789999999999999</v>
      </c>
      <c r="D29" s="958">
        <v>5.7910000000000004</v>
      </c>
      <c r="E29" s="958">
        <v>5.7815000000000003</v>
      </c>
      <c r="F29" s="958">
        <v>5.7759999999999998</v>
      </c>
      <c r="G29" s="958">
        <v>5.78</v>
      </c>
      <c r="H29" s="958">
        <v>5.7744999999999997</v>
      </c>
      <c r="I29" s="958">
        <v>5.7625000000000002</v>
      </c>
      <c r="J29" s="958">
        <v>5.7785000000000002</v>
      </c>
      <c r="K29" s="958">
        <v>5.7619999999999996</v>
      </c>
      <c r="L29" s="958">
        <v>5.7750000000000004</v>
      </c>
      <c r="M29" s="958">
        <v>5.77</v>
      </c>
      <c r="N29" s="958">
        <v>5.7675000000000001</v>
      </c>
      <c r="O29" s="958">
        <v>5.8254999999999999</v>
      </c>
      <c r="P29" s="958">
        <v>5.7889999999999997</v>
      </c>
      <c r="Q29" s="958">
        <v>5.774</v>
      </c>
      <c r="R29" s="958">
        <v>5.7735000000000003</v>
      </c>
      <c r="S29" s="958">
        <v>5.7649999999999997</v>
      </c>
      <c r="T29" s="958">
        <v>5.7765000000000004</v>
      </c>
      <c r="U29" s="958">
        <v>5.7770000000000001</v>
      </c>
      <c r="V29" s="958">
        <v>5.7779999999999996</v>
      </c>
      <c r="W29" s="958">
        <v>5.8395000000000001</v>
      </c>
      <c r="X29" s="958">
        <v>5.7930000000000001</v>
      </c>
      <c r="Y29" s="958">
        <v>5.77</v>
      </c>
      <c r="Z29" s="958">
        <v>5.782</v>
      </c>
      <c r="AA29" s="958">
        <v>5.7675000000000001</v>
      </c>
      <c r="AB29" s="958">
        <v>5.7619999999999996</v>
      </c>
      <c r="AC29" s="958">
        <v>5.7885</v>
      </c>
      <c r="AD29" s="958">
        <v>5.77</v>
      </c>
      <c r="AE29" s="958">
        <v>5.766</v>
      </c>
      <c r="AF29" s="958">
        <v>5.7779999999999996</v>
      </c>
      <c r="AG29" s="958">
        <v>5.7701000000000002</v>
      </c>
      <c r="AH29" s="958">
        <v>5.774</v>
      </c>
      <c r="AI29" s="958">
        <v>5.7714999999999996</v>
      </c>
      <c r="AJ29" s="958">
        <v>5.7675000000000001</v>
      </c>
      <c r="AK29" s="958">
        <v>5.774</v>
      </c>
      <c r="AL29" s="958">
        <v>5.7830000000000004</v>
      </c>
      <c r="AM29" s="958">
        <v>5.78</v>
      </c>
      <c r="AN29" s="958">
        <v>5.7809999999999997</v>
      </c>
      <c r="AO29" s="958">
        <v>5.7640000000000002</v>
      </c>
      <c r="AP29" s="961">
        <v>5.774</v>
      </c>
      <c r="AQ29" s="802">
        <f t="shared" si="3"/>
        <v>146.78659999999999</v>
      </c>
      <c r="AR29" s="803">
        <f t="shared" si="4"/>
        <v>147.09139999999999</v>
      </c>
      <c r="AS29" s="803">
        <f t="shared" si="5"/>
        <v>146.8501</v>
      </c>
      <c r="AT29" s="803">
        <f t="shared" si="6"/>
        <v>146.71039999999999</v>
      </c>
      <c r="AU29" s="803">
        <f t="shared" si="7"/>
        <v>146.81200000000001</v>
      </c>
      <c r="AV29" s="803">
        <f t="shared" si="8"/>
        <v>146.67229999999998</v>
      </c>
      <c r="AW29" s="803">
        <f t="shared" si="9"/>
        <v>146.36750000000001</v>
      </c>
      <c r="AX29" s="803">
        <f t="shared" si="10"/>
        <v>146.7739</v>
      </c>
      <c r="AY29" s="803">
        <f t="shared" si="11"/>
        <v>146.35479999999998</v>
      </c>
      <c r="AZ29" s="803">
        <f t="shared" si="12"/>
        <v>146.685</v>
      </c>
      <c r="BA29" s="803">
        <f t="shared" si="13"/>
        <v>146.55799999999999</v>
      </c>
      <c r="BB29" s="803">
        <f t="shared" si="14"/>
        <v>146.49449999999999</v>
      </c>
      <c r="BC29" s="803">
        <f t="shared" si="15"/>
        <v>146.65959999999998</v>
      </c>
      <c r="BD29" s="803">
        <f t="shared" si="16"/>
        <v>146.64689999999999</v>
      </c>
      <c r="BE29" s="803">
        <f t="shared" si="17"/>
        <v>146.43099999999998</v>
      </c>
      <c r="BF29" s="803">
        <f t="shared" si="18"/>
        <v>146.72309999999999</v>
      </c>
      <c r="BG29" s="803">
        <f t="shared" si="19"/>
        <v>146.73579999999998</v>
      </c>
      <c r="BH29" s="803">
        <f t="shared" si="20"/>
        <v>146.76119999999997</v>
      </c>
      <c r="BI29" s="803">
        <f t="shared" si="21"/>
        <v>146.55799999999999</v>
      </c>
      <c r="BJ29" s="803">
        <f t="shared" si="22"/>
        <v>146.86279999999999</v>
      </c>
      <c r="BK29" s="803">
        <f t="shared" si="23"/>
        <v>146.49449999999999</v>
      </c>
      <c r="BL29" s="803">
        <f t="shared" si="24"/>
        <v>146.35479999999998</v>
      </c>
      <c r="BM29" s="803">
        <f t="shared" si="25"/>
        <v>147.02789999999999</v>
      </c>
      <c r="BN29" s="803">
        <f t="shared" si="26"/>
        <v>146.55799999999999</v>
      </c>
      <c r="BO29" s="803">
        <f t="shared" si="27"/>
        <v>146.4564</v>
      </c>
      <c r="BP29" s="803">
        <f t="shared" si="28"/>
        <v>146.76119999999997</v>
      </c>
      <c r="BQ29" s="803">
        <f t="shared" si="29"/>
        <v>146.56054</v>
      </c>
      <c r="BR29" s="803">
        <f t="shared" si="30"/>
        <v>146.65959999999998</v>
      </c>
      <c r="BS29" s="803">
        <f t="shared" si="31"/>
        <v>146.59609999999998</v>
      </c>
      <c r="BT29" s="803">
        <f t="shared" si="32"/>
        <v>146.49449999999999</v>
      </c>
      <c r="BU29" s="803">
        <f t="shared" si="33"/>
        <v>146.65959999999998</v>
      </c>
      <c r="BV29" s="803">
        <f t="shared" si="34"/>
        <v>146.88820000000001</v>
      </c>
      <c r="BW29" s="803">
        <f t="shared" si="35"/>
        <v>146.81200000000001</v>
      </c>
      <c r="BX29" s="803">
        <f t="shared" si="36"/>
        <v>146.83739999999997</v>
      </c>
      <c r="BY29" s="803">
        <f t="shared" si="37"/>
        <v>146.40559999999999</v>
      </c>
      <c r="BZ29" s="803">
        <f t="shared" si="38"/>
        <v>146.65959999999998</v>
      </c>
      <c r="CB29" s="789"/>
      <c r="CC29" s="789"/>
      <c r="CD29" s="789"/>
    </row>
    <row r="30" spans="1:82">
      <c r="A30" s="1273" t="s">
        <v>937</v>
      </c>
      <c r="B30" s="1240"/>
      <c r="C30" s="962">
        <f t="shared" ref="C30:S30" si="39">24/20</f>
        <v>1.2</v>
      </c>
      <c r="D30" s="963">
        <f t="shared" si="39"/>
        <v>1.2</v>
      </c>
      <c r="E30" s="963">
        <f t="shared" si="39"/>
        <v>1.2</v>
      </c>
      <c r="F30" s="963">
        <f t="shared" si="39"/>
        <v>1.2</v>
      </c>
      <c r="G30" s="963">
        <f t="shared" si="39"/>
        <v>1.2</v>
      </c>
      <c r="H30" s="963">
        <f t="shared" si="39"/>
        <v>1.2</v>
      </c>
      <c r="I30" s="963">
        <f t="shared" si="39"/>
        <v>1.2</v>
      </c>
      <c r="J30" s="963">
        <f t="shared" si="39"/>
        <v>1.2</v>
      </c>
      <c r="K30" s="963">
        <f t="shared" si="39"/>
        <v>1.2</v>
      </c>
      <c r="L30" s="963">
        <f t="shared" si="39"/>
        <v>1.2</v>
      </c>
      <c r="M30" s="963">
        <f t="shared" si="39"/>
        <v>1.2</v>
      </c>
      <c r="N30" s="963">
        <f t="shared" si="39"/>
        <v>1.2</v>
      </c>
      <c r="O30" s="963"/>
      <c r="P30" s="963"/>
      <c r="Q30" s="963">
        <f t="shared" si="39"/>
        <v>1.2</v>
      </c>
      <c r="R30" s="963">
        <f t="shared" si="39"/>
        <v>1.2</v>
      </c>
      <c r="S30" s="963">
        <f t="shared" si="39"/>
        <v>1.2</v>
      </c>
      <c r="T30" s="963">
        <f t="shared" ref="T30:AD30" si="40">24/20</f>
        <v>1.2</v>
      </c>
      <c r="U30" s="963">
        <f t="shared" si="40"/>
        <v>1.2</v>
      </c>
      <c r="V30" s="963">
        <f t="shared" si="40"/>
        <v>1.2</v>
      </c>
      <c r="W30" s="963"/>
      <c r="X30" s="963"/>
      <c r="Y30" s="963">
        <f t="shared" si="40"/>
        <v>1.2</v>
      </c>
      <c r="Z30" s="963">
        <f t="shared" si="40"/>
        <v>1.2</v>
      </c>
      <c r="AA30" s="963">
        <f t="shared" si="40"/>
        <v>1.2</v>
      </c>
      <c r="AB30" s="963">
        <f t="shared" si="40"/>
        <v>1.2</v>
      </c>
      <c r="AC30" s="963">
        <f t="shared" si="40"/>
        <v>1.2</v>
      </c>
      <c r="AD30" s="963">
        <f t="shared" si="40"/>
        <v>1.2</v>
      </c>
      <c r="AE30" s="963">
        <f t="shared" ref="AE30:AK30" si="41">24/20</f>
        <v>1.2</v>
      </c>
      <c r="AF30" s="963">
        <f t="shared" si="41"/>
        <v>1.2</v>
      </c>
      <c r="AG30" s="963">
        <f t="shared" si="41"/>
        <v>1.2</v>
      </c>
      <c r="AH30" s="963">
        <f t="shared" si="41"/>
        <v>1.2</v>
      </c>
      <c r="AI30" s="963">
        <f t="shared" si="41"/>
        <v>1.2</v>
      </c>
      <c r="AJ30" s="963">
        <f t="shared" si="41"/>
        <v>1.2</v>
      </c>
      <c r="AK30" s="963">
        <f t="shared" si="41"/>
        <v>1.2</v>
      </c>
      <c r="AL30" s="963">
        <f>25/20</f>
        <v>1.25</v>
      </c>
      <c r="AM30" s="963">
        <f>24/20</f>
        <v>1.2</v>
      </c>
      <c r="AN30" s="963">
        <f>24/20</f>
        <v>1.2</v>
      </c>
      <c r="AO30" s="963">
        <f>24/20</f>
        <v>1.2</v>
      </c>
      <c r="AP30" s="964">
        <f>24/20</f>
        <v>1.2</v>
      </c>
      <c r="AQ30" s="802">
        <f t="shared" ref="AQ30:BB31" si="42">C30</f>
        <v>1.2</v>
      </c>
      <c r="AR30" s="803">
        <f t="shared" si="42"/>
        <v>1.2</v>
      </c>
      <c r="AS30" s="803">
        <f t="shared" si="42"/>
        <v>1.2</v>
      </c>
      <c r="AT30" s="803">
        <f t="shared" si="42"/>
        <v>1.2</v>
      </c>
      <c r="AU30" s="803">
        <f t="shared" si="42"/>
        <v>1.2</v>
      </c>
      <c r="AV30" s="803">
        <f t="shared" si="42"/>
        <v>1.2</v>
      </c>
      <c r="AW30" s="803">
        <f t="shared" si="42"/>
        <v>1.2</v>
      </c>
      <c r="AX30" s="803">
        <f t="shared" si="42"/>
        <v>1.2</v>
      </c>
      <c r="AY30" s="803">
        <f t="shared" si="42"/>
        <v>1.2</v>
      </c>
      <c r="AZ30" s="803">
        <f t="shared" si="42"/>
        <v>1.2</v>
      </c>
      <c r="BA30" s="803">
        <f t="shared" si="42"/>
        <v>1.2</v>
      </c>
      <c r="BB30" s="803">
        <f t="shared" si="42"/>
        <v>1.2</v>
      </c>
      <c r="BC30" s="803">
        <f t="shared" ref="BC30:BH31" si="43">Q30</f>
        <v>1.2</v>
      </c>
      <c r="BD30" s="803">
        <f t="shared" si="43"/>
        <v>1.2</v>
      </c>
      <c r="BE30" s="803">
        <f t="shared" si="43"/>
        <v>1.2</v>
      </c>
      <c r="BF30" s="803">
        <f t="shared" si="43"/>
        <v>1.2</v>
      </c>
      <c r="BG30" s="803">
        <f t="shared" si="43"/>
        <v>1.2</v>
      </c>
      <c r="BH30" s="803">
        <f t="shared" si="43"/>
        <v>1.2</v>
      </c>
      <c r="BI30" s="803">
        <f t="shared" ref="BI30:BJ31" si="44">Y30</f>
        <v>1.2</v>
      </c>
      <c r="BJ30" s="803">
        <f t="shared" si="44"/>
        <v>1.2</v>
      </c>
      <c r="BK30" s="803">
        <f t="shared" ref="BK30:BT31" si="45">AA30</f>
        <v>1.2</v>
      </c>
      <c r="BL30" s="803">
        <f t="shared" si="45"/>
        <v>1.2</v>
      </c>
      <c r="BM30" s="803">
        <f t="shared" si="45"/>
        <v>1.2</v>
      </c>
      <c r="BN30" s="803">
        <f t="shared" si="45"/>
        <v>1.2</v>
      </c>
      <c r="BO30" s="803">
        <f t="shared" si="45"/>
        <v>1.2</v>
      </c>
      <c r="BP30" s="803">
        <f t="shared" si="45"/>
        <v>1.2</v>
      </c>
      <c r="BQ30" s="803">
        <f t="shared" si="45"/>
        <v>1.2</v>
      </c>
      <c r="BR30" s="803">
        <f t="shared" si="45"/>
        <v>1.2</v>
      </c>
      <c r="BS30" s="803">
        <f t="shared" si="45"/>
        <v>1.2</v>
      </c>
      <c r="BT30" s="803">
        <f t="shared" si="45"/>
        <v>1.2</v>
      </c>
      <c r="BU30" s="803">
        <f t="shared" ref="BU30:BZ31" si="46">AK30</f>
        <v>1.2</v>
      </c>
      <c r="BV30" s="803">
        <f t="shared" si="46"/>
        <v>1.25</v>
      </c>
      <c r="BW30" s="803">
        <f t="shared" si="46"/>
        <v>1.2</v>
      </c>
      <c r="BX30" s="803">
        <f t="shared" si="46"/>
        <v>1.2</v>
      </c>
      <c r="BY30" s="803">
        <f t="shared" si="46"/>
        <v>1.2</v>
      </c>
      <c r="BZ30" s="803">
        <f t="shared" si="46"/>
        <v>1.2</v>
      </c>
      <c r="CB30" s="789"/>
      <c r="CC30" s="789"/>
      <c r="CD30" s="789"/>
    </row>
    <row r="31" spans="1:82" ht="13" thickBot="1">
      <c r="A31" s="1245" t="s">
        <v>624</v>
      </c>
      <c r="B31" s="1246"/>
      <c r="C31" s="965">
        <v>170.6</v>
      </c>
      <c r="D31" s="966">
        <v>170.6</v>
      </c>
      <c r="E31" s="966">
        <v>170.5</v>
      </c>
      <c r="F31" s="966">
        <v>170.5</v>
      </c>
      <c r="G31" s="966">
        <v>171.7</v>
      </c>
      <c r="H31" s="966">
        <v>171.1</v>
      </c>
      <c r="I31" s="966">
        <v>171.6</v>
      </c>
      <c r="J31" s="966">
        <v>171.5</v>
      </c>
      <c r="K31" s="966">
        <v>170.5</v>
      </c>
      <c r="L31" s="966">
        <v>170.5</v>
      </c>
      <c r="M31" s="966">
        <v>170.6</v>
      </c>
      <c r="N31" s="966">
        <v>170.4</v>
      </c>
      <c r="O31" s="966"/>
      <c r="P31" s="966"/>
      <c r="Q31" s="966">
        <v>170.5</v>
      </c>
      <c r="R31" s="966">
        <v>171.3</v>
      </c>
      <c r="S31" s="966">
        <v>171.5</v>
      </c>
      <c r="T31" s="963">
        <v>1.25</v>
      </c>
      <c r="U31" s="966">
        <v>171.7</v>
      </c>
      <c r="V31" s="966">
        <v>171.8</v>
      </c>
      <c r="W31" s="966"/>
      <c r="X31" s="966"/>
      <c r="Y31" s="963">
        <v>1.25</v>
      </c>
      <c r="Z31" s="966">
        <v>171.7</v>
      </c>
      <c r="AA31" s="966">
        <v>171.8</v>
      </c>
      <c r="AB31" s="966">
        <v>171.6</v>
      </c>
      <c r="AC31" s="966">
        <v>171.3</v>
      </c>
      <c r="AD31" s="966">
        <v>171.4</v>
      </c>
      <c r="AE31" s="966">
        <v>170.7</v>
      </c>
      <c r="AF31" s="966">
        <v>171.5</v>
      </c>
      <c r="AG31" s="966">
        <v>170.4</v>
      </c>
      <c r="AH31" s="966">
        <v>170.5</v>
      </c>
      <c r="AI31" s="966">
        <v>171.5</v>
      </c>
      <c r="AJ31" s="966">
        <v>170.5</v>
      </c>
      <c r="AK31" s="966">
        <v>171.3</v>
      </c>
      <c r="AL31" s="966">
        <v>171.8</v>
      </c>
      <c r="AM31" s="966">
        <v>171.7</v>
      </c>
      <c r="AN31" s="966">
        <v>171.4</v>
      </c>
      <c r="AO31" s="966">
        <v>171.5</v>
      </c>
      <c r="AP31" s="967">
        <v>170.5</v>
      </c>
      <c r="AQ31" s="804">
        <f t="shared" si="42"/>
        <v>170.6</v>
      </c>
      <c r="AR31" s="805">
        <f t="shared" si="42"/>
        <v>170.6</v>
      </c>
      <c r="AS31" s="805">
        <f t="shared" si="42"/>
        <v>170.5</v>
      </c>
      <c r="AT31" s="805">
        <f t="shared" si="42"/>
        <v>170.5</v>
      </c>
      <c r="AU31" s="805">
        <f t="shared" si="42"/>
        <v>171.7</v>
      </c>
      <c r="AV31" s="805">
        <f t="shared" si="42"/>
        <v>171.1</v>
      </c>
      <c r="AW31" s="805">
        <f t="shared" si="42"/>
        <v>171.6</v>
      </c>
      <c r="AX31" s="805">
        <f t="shared" si="42"/>
        <v>171.5</v>
      </c>
      <c r="AY31" s="805">
        <f t="shared" si="42"/>
        <v>170.5</v>
      </c>
      <c r="AZ31" s="805">
        <f t="shared" si="42"/>
        <v>170.5</v>
      </c>
      <c r="BA31" s="805">
        <f t="shared" si="42"/>
        <v>170.6</v>
      </c>
      <c r="BB31" s="805">
        <f t="shared" si="42"/>
        <v>170.4</v>
      </c>
      <c r="BC31" s="805">
        <f t="shared" si="43"/>
        <v>170.5</v>
      </c>
      <c r="BD31" s="805">
        <f t="shared" si="43"/>
        <v>171.3</v>
      </c>
      <c r="BE31" s="805">
        <f t="shared" si="43"/>
        <v>171.5</v>
      </c>
      <c r="BF31" s="805">
        <f t="shared" si="43"/>
        <v>1.25</v>
      </c>
      <c r="BG31" s="805">
        <f t="shared" si="43"/>
        <v>171.7</v>
      </c>
      <c r="BH31" s="805">
        <f t="shared" si="43"/>
        <v>171.8</v>
      </c>
      <c r="BI31" s="805">
        <f t="shared" si="44"/>
        <v>1.25</v>
      </c>
      <c r="BJ31" s="805">
        <f t="shared" si="44"/>
        <v>171.7</v>
      </c>
      <c r="BK31" s="805">
        <f t="shared" si="45"/>
        <v>171.8</v>
      </c>
      <c r="BL31" s="805">
        <f t="shared" si="45"/>
        <v>171.6</v>
      </c>
      <c r="BM31" s="805">
        <f t="shared" si="45"/>
        <v>171.3</v>
      </c>
      <c r="BN31" s="805">
        <f t="shared" si="45"/>
        <v>171.4</v>
      </c>
      <c r="BO31" s="805">
        <f t="shared" si="45"/>
        <v>170.7</v>
      </c>
      <c r="BP31" s="805">
        <f t="shared" si="45"/>
        <v>171.5</v>
      </c>
      <c r="BQ31" s="805">
        <f t="shared" si="45"/>
        <v>170.4</v>
      </c>
      <c r="BR31" s="805">
        <f t="shared" si="45"/>
        <v>170.5</v>
      </c>
      <c r="BS31" s="805">
        <f t="shared" si="45"/>
        <v>171.5</v>
      </c>
      <c r="BT31" s="805">
        <f t="shared" si="45"/>
        <v>170.5</v>
      </c>
      <c r="BU31" s="805">
        <f t="shared" si="46"/>
        <v>171.3</v>
      </c>
      <c r="BV31" s="805">
        <f t="shared" si="46"/>
        <v>171.8</v>
      </c>
      <c r="BW31" s="805">
        <f t="shared" si="46"/>
        <v>171.7</v>
      </c>
      <c r="BX31" s="805">
        <f t="shared" si="46"/>
        <v>171.4</v>
      </c>
      <c r="BY31" s="805">
        <f t="shared" si="46"/>
        <v>171.5</v>
      </c>
      <c r="BZ31" s="805">
        <f t="shared" si="46"/>
        <v>170.5</v>
      </c>
      <c r="CB31" s="789"/>
      <c r="CC31" s="789"/>
      <c r="CD31" s="789"/>
    </row>
    <row r="32" spans="1:82" ht="13" thickBot="1">
      <c r="A32" s="1247"/>
      <c r="B32" s="1248"/>
      <c r="C32" s="794"/>
      <c r="D32" s="795"/>
      <c r="E32" s="795"/>
      <c r="F32" s="795"/>
      <c r="G32" s="795"/>
      <c r="H32" s="795"/>
      <c r="I32" s="795"/>
      <c r="J32" s="795"/>
      <c r="K32" s="795"/>
      <c r="L32" s="795"/>
      <c r="M32" s="795"/>
      <c r="N32" s="795"/>
      <c r="O32" s="893"/>
      <c r="P32" s="893"/>
      <c r="Q32" s="795"/>
      <c r="R32" s="795"/>
      <c r="S32" s="795"/>
      <c r="T32" s="795"/>
      <c r="U32" s="795"/>
      <c r="V32" s="795"/>
      <c r="W32" s="893"/>
      <c r="X32" s="893"/>
      <c r="Y32" s="795"/>
      <c r="Z32" s="795"/>
      <c r="AA32" s="795"/>
      <c r="AB32" s="795"/>
      <c r="AC32" s="795"/>
      <c r="AD32" s="795"/>
      <c r="AE32" s="795"/>
      <c r="AF32" s="795"/>
      <c r="AG32" s="795"/>
      <c r="AH32" s="795"/>
      <c r="AI32" s="795"/>
      <c r="AJ32" s="795"/>
      <c r="AK32" s="795"/>
      <c r="AL32" s="795"/>
      <c r="AM32" s="795"/>
      <c r="AN32" s="795"/>
      <c r="AO32" s="795"/>
      <c r="AP32" s="866"/>
      <c r="AQ32" s="842"/>
      <c r="AR32" s="843"/>
      <c r="AS32" s="843"/>
      <c r="AT32" s="843"/>
      <c r="AU32" s="843"/>
      <c r="AV32" s="843"/>
      <c r="AW32" s="843"/>
      <c r="AX32" s="843"/>
      <c r="AY32" s="843"/>
      <c r="AZ32" s="843"/>
      <c r="BA32" s="843"/>
      <c r="BB32" s="843"/>
      <c r="BC32" s="843"/>
      <c r="BD32" s="843"/>
      <c r="BE32" s="843"/>
      <c r="BF32" s="843"/>
      <c r="BG32" s="843"/>
      <c r="BH32" s="843"/>
      <c r="BI32" s="843"/>
      <c r="BJ32" s="843"/>
      <c r="BK32" s="843"/>
      <c r="BL32" s="843"/>
      <c r="BM32" s="843"/>
      <c r="BN32" s="843"/>
      <c r="BO32" s="843"/>
      <c r="BP32" s="843"/>
      <c r="BQ32" s="843"/>
      <c r="BR32" s="843"/>
      <c r="BS32" s="843"/>
      <c r="BT32" s="843"/>
      <c r="BU32" s="843"/>
      <c r="BV32" s="843"/>
      <c r="BW32" s="843"/>
      <c r="BX32" s="843"/>
      <c r="BY32" s="843"/>
      <c r="BZ32" s="878"/>
      <c r="CB32" s="789"/>
      <c r="CC32" s="789"/>
      <c r="CD32" s="789"/>
    </row>
    <row r="33" spans="1:82" ht="13" thickBot="1">
      <c r="A33" s="1304" t="s">
        <v>789</v>
      </c>
      <c r="B33" s="1305"/>
      <c r="C33" s="1031">
        <f t="shared" ref="C33:AP33" si="47">AVERAGE(C25,C27,C29)</f>
        <v>5.7781666666666665</v>
      </c>
      <c r="D33" s="1031">
        <f t="shared" si="47"/>
        <v>5.793333333333333</v>
      </c>
      <c r="E33" s="1031">
        <f t="shared" si="47"/>
        <v>5.7841666666666667</v>
      </c>
      <c r="F33" s="1031">
        <f t="shared" si="47"/>
        <v>5.7823333333333338</v>
      </c>
      <c r="G33" s="1031">
        <f t="shared" si="47"/>
        <v>5.7788333333333339</v>
      </c>
      <c r="H33" s="1031">
        <f t="shared" si="47"/>
        <v>5.7761666666666658</v>
      </c>
      <c r="I33" s="1031">
        <f t="shared" si="47"/>
        <v>5.762833333333333</v>
      </c>
      <c r="J33" s="1031">
        <f t="shared" si="47"/>
        <v>5.7783333333333333</v>
      </c>
      <c r="K33" s="1031">
        <f t="shared" si="47"/>
        <v>5.7696666666666667</v>
      </c>
      <c r="L33" s="1031">
        <f t="shared" si="47"/>
        <v>5.7751666666666663</v>
      </c>
      <c r="M33" s="1031">
        <f t="shared" si="47"/>
        <v>5.7716666666666656</v>
      </c>
      <c r="N33" s="1031">
        <f t="shared" si="47"/>
        <v>5.7713333333333336</v>
      </c>
      <c r="O33" s="1031">
        <f t="shared" ref="O33:P33" si="48">AVERAGE(O25,O27,O29)</f>
        <v>5.8281666666666672</v>
      </c>
      <c r="P33" s="1031">
        <f t="shared" si="48"/>
        <v>5.7904999999999989</v>
      </c>
      <c r="Q33" s="1031">
        <f t="shared" si="47"/>
        <v>5.7749999999999995</v>
      </c>
      <c r="R33" s="1031">
        <f t="shared" si="47"/>
        <v>5.7746666666666657</v>
      </c>
      <c r="S33" s="1031">
        <f t="shared" si="47"/>
        <v>5.7683333333333335</v>
      </c>
      <c r="T33" s="1031">
        <f t="shared" si="47"/>
        <v>5.7773333333333339</v>
      </c>
      <c r="U33" s="1031">
        <f t="shared" si="47"/>
        <v>5.7798333333333334</v>
      </c>
      <c r="V33" s="1031">
        <f t="shared" si="47"/>
        <v>5.780666666666666</v>
      </c>
      <c r="W33" s="1031">
        <f t="shared" si="47"/>
        <v>5.8395000000000001</v>
      </c>
      <c r="X33" s="1031">
        <f t="shared" ref="X33" si="49">AVERAGE(X25,X27,X29)</f>
        <v>5.7953333333333328</v>
      </c>
      <c r="Y33" s="1031">
        <f t="shared" si="47"/>
        <v>5.7718333333333334</v>
      </c>
      <c r="Z33" s="1031">
        <f t="shared" si="47"/>
        <v>5.7826666666666666</v>
      </c>
      <c r="AA33" s="1031">
        <f t="shared" si="47"/>
        <v>5.7678333333333329</v>
      </c>
      <c r="AB33" s="1031">
        <f t="shared" si="47"/>
        <v>5.7636666666666665</v>
      </c>
      <c r="AC33" s="1031">
        <f t="shared" si="47"/>
        <v>5.7854999999999999</v>
      </c>
      <c r="AD33" s="1031">
        <f t="shared" si="47"/>
        <v>5.7704999999999993</v>
      </c>
      <c r="AE33" s="1031">
        <f t="shared" si="47"/>
        <v>5.7671666666666654</v>
      </c>
      <c r="AF33" s="1031">
        <f t="shared" si="47"/>
        <v>5.7753333333333332</v>
      </c>
      <c r="AG33" s="1031">
        <f t="shared" si="47"/>
        <v>5.7710333333333326</v>
      </c>
      <c r="AH33" s="1031">
        <f t="shared" si="47"/>
        <v>5.774</v>
      </c>
      <c r="AI33" s="1031">
        <f t="shared" si="47"/>
        <v>5.7706666666666662</v>
      </c>
      <c r="AJ33" s="1031">
        <f t="shared" si="47"/>
        <v>5.7691666666666661</v>
      </c>
      <c r="AK33" s="1031">
        <f t="shared" si="47"/>
        <v>5.7726666666666668</v>
      </c>
      <c r="AL33" s="1031">
        <f t="shared" si="47"/>
        <v>5.7863333333333342</v>
      </c>
      <c r="AM33" s="1031">
        <f t="shared" si="47"/>
        <v>5.7791666666666677</v>
      </c>
      <c r="AN33" s="1031">
        <f t="shared" si="47"/>
        <v>5.7813333333333334</v>
      </c>
      <c r="AO33" s="1031">
        <f t="shared" si="47"/>
        <v>5.7659999999999991</v>
      </c>
      <c r="AP33" s="1031">
        <f t="shared" si="47"/>
        <v>5.7751666666666672</v>
      </c>
      <c r="AQ33" s="1032">
        <f t="shared" ref="AQ33:BB38" si="50">C33*25.4</f>
        <v>146.76543333333331</v>
      </c>
      <c r="AR33" s="1032">
        <f t="shared" si="50"/>
        <v>147.15066666666664</v>
      </c>
      <c r="AS33" s="1032">
        <f t="shared" si="50"/>
        <v>146.91783333333333</v>
      </c>
      <c r="AT33" s="1032">
        <f t="shared" si="50"/>
        <v>146.87126666666666</v>
      </c>
      <c r="AU33" s="1032">
        <f t="shared" si="50"/>
        <v>146.78236666666666</v>
      </c>
      <c r="AV33" s="1032">
        <f t="shared" si="50"/>
        <v>146.7146333333333</v>
      </c>
      <c r="AW33" s="1032">
        <f t="shared" si="50"/>
        <v>146.37596666666664</v>
      </c>
      <c r="AX33" s="1032">
        <f t="shared" si="50"/>
        <v>146.76966666666667</v>
      </c>
      <c r="AY33" s="1032">
        <f t="shared" si="50"/>
        <v>146.54953333333333</v>
      </c>
      <c r="AZ33" s="1032">
        <f t="shared" si="50"/>
        <v>146.68923333333331</v>
      </c>
      <c r="BA33" s="1032">
        <f t="shared" si="50"/>
        <v>146.60033333333331</v>
      </c>
      <c r="BB33" s="1032">
        <f t="shared" si="50"/>
        <v>146.59186666666668</v>
      </c>
      <c r="BC33" s="1032">
        <f t="shared" ref="BC33:BH38" si="51">Q33*25.4</f>
        <v>146.68499999999997</v>
      </c>
      <c r="BD33" s="1032">
        <f t="shared" si="51"/>
        <v>146.67653333333331</v>
      </c>
      <c r="BE33" s="1032">
        <f t="shared" si="51"/>
        <v>146.51566666666668</v>
      </c>
      <c r="BF33" s="1032">
        <f t="shared" si="51"/>
        <v>146.74426666666668</v>
      </c>
      <c r="BG33" s="1032">
        <f t="shared" si="51"/>
        <v>146.80776666666665</v>
      </c>
      <c r="BH33" s="1032">
        <f t="shared" si="51"/>
        <v>146.82893333333331</v>
      </c>
      <c r="BI33" s="1032">
        <f t="shared" ref="BI33:BJ38" si="52">Y33*25.4</f>
        <v>146.60456666666667</v>
      </c>
      <c r="BJ33" s="1032">
        <f t="shared" si="52"/>
        <v>146.87973333333332</v>
      </c>
      <c r="BK33" s="1032">
        <f t="shared" ref="BK33:BT38" si="53">AA33*25.4</f>
        <v>146.50296666666665</v>
      </c>
      <c r="BL33" s="1032">
        <f t="shared" si="53"/>
        <v>146.39713333333333</v>
      </c>
      <c r="BM33" s="1032">
        <f t="shared" si="53"/>
        <v>146.95169999999999</v>
      </c>
      <c r="BN33" s="1032">
        <f t="shared" si="53"/>
        <v>146.57069999999999</v>
      </c>
      <c r="BO33" s="1032">
        <f t="shared" si="53"/>
        <v>146.4860333333333</v>
      </c>
      <c r="BP33" s="1032">
        <f t="shared" si="53"/>
        <v>146.69346666666667</v>
      </c>
      <c r="BQ33" s="1032">
        <f t="shared" si="53"/>
        <v>146.58424666666664</v>
      </c>
      <c r="BR33" s="1032">
        <f t="shared" si="53"/>
        <v>146.65959999999998</v>
      </c>
      <c r="BS33" s="1032">
        <f t="shared" si="53"/>
        <v>146.57493333333332</v>
      </c>
      <c r="BT33" s="1032">
        <f t="shared" si="53"/>
        <v>146.53683333333331</v>
      </c>
      <c r="BU33" s="1032">
        <f t="shared" ref="BU33:BZ38" si="54">AK33*25.4</f>
        <v>146.62573333333333</v>
      </c>
      <c r="BV33" s="1032">
        <f t="shared" si="54"/>
        <v>146.97286666666668</v>
      </c>
      <c r="BW33" s="1032">
        <f t="shared" si="54"/>
        <v>146.79083333333335</v>
      </c>
      <c r="BX33" s="1032">
        <f t="shared" si="54"/>
        <v>146.84586666666667</v>
      </c>
      <c r="BY33" s="1032">
        <f t="shared" si="54"/>
        <v>146.45639999999997</v>
      </c>
      <c r="BZ33" s="1032">
        <f t="shared" si="54"/>
        <v>146.68923333333333</v>
      </c>
    </row>
    <row r="34" spans="1:82">
      <c r="A34" s="1300" t="s">
        <v>623</v>
      </c>
      <c r="B34" s="1301"/>
      <c r="C34" s="806">
        <f t="shared" ref="C34:AP34" si="55">ABS(C33-AVERAGE(C26,C28))</f>
        <v>5.4876666666666667</v>
      </c>
      <c r="D34" s="904">
        <f t="shared" si="55"/>
        <v>5.4793333333333329</v>
      </c>
      <c r="E34" s="904">
        <f t="shared" si="55"/>
        <v>5.4779166666666663</v>
      </c>
      <c r="F34" s="904">
        <f t="shared" si="55"/>
        <v>5.4570833333333333</v>
      </c>
      <c r="G34" s="904">
        <f t="shared" si="55"/>
        <v>5.3518333333333343</v>
      </c>
      <c r="H34" s="904">
        <f t="shared" si="55"/>
        <v>5.3301666666666661</v>
      </c>
      <c r="I34" s="904">
        <f t="shared" si="55"/>
        <v>5.339833333333333</v>
      </c>
      <c r="J34" s="904">
        <f t="shared" si="55"/>
        <v>5.3590833333333334</v>
      </c>
      <c r="K34" s="904">
        <f t="shared" si="55"/>
        <v>5.4724166666666667</v>
      </c>
      <c r="L34" s="904">
        <f t="shared" si="55"/>
        <v>5.4591666666666665</v>
      </c>
      <c r="M34" s="904">
        <f t="shared" si="55"/>
        <v>5.4706666666666655</v>
      </c>
      <c r="N34" s="904">
        <f t="shared" si="55"/>
        <v>5.4833333333333334</v>
      </c>
      <c r="O34" s="904">
        <f t="shared" ref="O34:P34" si="56">ABS(O33-AVERAGE(O26,O28))</f>
        <v>5.4054166666666674</v>
      </c>
      <c r="P34" s="904">
        <f t="shared" si="56"/>
        <v>5.3937499999999989</v>
      </c>
      <c r="Q34" s="904">
        <f t="shared" si="55"/>
        <v>5.4579999999999993</v>
      </c>
      <c r="R34" s="904">
        <f t="shared" si="55"/>
        <v>5.3761666666666654</v>
      </c>
      <c r="S34" s="904">
        <f t="shared" si="55"/>
        <v>5.3383333333333338</v>
      </c>
      <c r="T34" s="904">
        <f t="shared" si="55"/>
        <v>5.358083333333334</v>
      </c>
      <c r="U34" s="904">
        <f t="shared" si="55"/>
        <v>5.347833333333333</v>
      </c>
      <c r="V34" s="904">
        <f t="shared" si="55"/>
        <v>5.3259166666666662</v>
      </c>
      <c r="W34" s="904">
        <f t="shared" si="55"/>
        <v>5.2469999999999999</v>
      </c>
      <c r="X34" s="904">
        <f t="shared" ref="X34" si="57">ABS(X33-AVERAGE(X26,X28))</f>
        <v>5.2625833333333327</v>
      </c>
      <c r="Y34" s="904">
        <f t="shared" si="55"/>
        <v>5.3288333333333338</v>
      </c>
      <c r="Z34" s="904">
        <f t="shared" si="55"/>
        <v>5.3380166666666664</v>
      </c>
      <c r="AA34" s="904">
        <f t="shared" si="55"/>
        <v>5.3338333333333328</v>
      </c>
      <c r="AB34" s="904">
        <f t="shared" si="55"/>
        <v>5.3631666666666664</v>
      </c>
      <c r="AC34" s="904">
        <f t="shared" si="55"/>
        <v>5.3774999999999995</v>
      </c>
      <c r="AD34" s="904">
        <f t="shared" si="55"/>
        <v>5.3619999999999992</v>
      </c>
      <c r="AE34" s="904">
        <f t="shared" si="55"/>
        <v>5.4541666666666657</v>
      </c>
      <c r="AF34" s="904">
        <f t="shared" si="55"/>
        <v>5.3488333333333333</v>
      </c>
      <c r="AG34" s="904">
        <f t="shared" si="55"/>
        <v>5.4660333333333329</v>
      </c>
      <c r="AH34" s="904">
        <f t="shared" si="55"/>
        <v>5.4582499999999996</v>
      </c>
      <c r="AI34" s="904">
        <f t="shared" si="55"/>
        <v>5.3611666666666657</v>
      </c>
      <c r="AJ34" s="904">
        <f t="shared" si="55"/>
        <v>5.4649166666666664</v>
      </c>
      <c r="AK34" s="904">
        <f t="shared" si="55"/>
        <v>5.3843166666666669</v>
      </c>
      <c r="AL34" s="904">
        <f t="shared" si="55"/>
        <v>5.3635833333333345</v>
      </c>
      <c r="AM34" s="904">
        <f t="shared" si="55"/>
        <v>5.3436666666666675</v>
      </c>
      <c r="AN34" s="904">
        <f t="shared" si="55"/>
        <v>5.371083333333333</v>
      </c>
      <c r="AO34" s="904">
        <f t="shared" si="55"/>
        <v>5.380749999999999</v>
      </c>
      <c r="AP34" s="904">
        <f t="shared" si="55"/>
        <v>5.4839166666666674</v>
      </c>
      <c r="AQ34" s="972">
        <f t="shared" si="50"/>
        <v>139.38673333333332</v>
      </c>
      <c r="AR34" s="972">
        <f t="shared" si="50"/>
        <v>139.17506666666665</v>
      </c>
      <c r="AS34" s="972">
        <f t="shared" si="50"/>
        <v>139.1390833333333</v>
      </c>
      <c r="AT34" s="972">
        <f t="shared" si="50"/>
        <v>138.60991666666666</v>
      </c>
      <c r="AU34" s="972">
        <f t="shared" si="50"/>
        <v>135.93656666666669</v>
      </c>
      <c r="AV34" s="972">
        <f t="shared" si="50"/>
        <v>135.38623333333331</v>
      </c>
      <c r="AW34" s="972">
        <f t="shared" si="50"/>
        <v>135.63176666666666</v>
      </c>
      <c r="AX34" s="972">
        <f t="shared" si="50"/>
        <v>136.12071666666665</v>
      </c>
      <c r="AY34" s="972">
        <f t="shared" si="50"/>
        <v>138.99938333333333</v>
      </c>
      <c r="AZ34" s="972">
        <f t="shared" si="50"/>
        <v>138.66283333333331</v>
      </c>
      <c r="BA34" s="972">
        <f t="shared" si="50"/>
        <v>138.95493333333329</v>
      </c>
      <c r="BB34" s="972">
        <f t="shared" si="50"/>
        <v>139.27666666666667</v>
      </c>
      <c r="BC34" s="972">
        <f t="shared" si="51"/>
        <v>138.63319999999999</v>
      </c>
      <c r="BD34" s="972">
        <f t="shared" si="51"/>
        <v>136.5546333333333</v>
      </c>
      <c r="BE34" s="972">
        <f t="shared" si="51"/>
        <v>135.59366666666668</v>
      </c>
      <c r="BF34" s="972">
        <f t="shared" si="51"/>
        <v>136.09531666666666</v>
      </c>
      <c r="BG34" s="972">
        <f t="shared" si="51"/>
        <v>135.83496666666665</v>
      </c>
      <c r="BH34" s="972">
        <f t="shared" si="51"/>
        <v>135.27828333333332</v>
      </c>
      <c r="BI34" s="972">
        <f t="shared" si="52"/>
        <v>135.35236666666668</v>
      </c>
      <c r="BJ34" s="972">
        <f t="shared" si="52"/>
        <v>135.58562333333333</v>
      </c>
      <c r="BK34" s="972">
        <f t="shared" si="53"/>
        <v>135.47936666666664</v>
      </c>
      <c r="BL34" s="972">
        <f t="shared" si="53"/>
        <v>136.22443333333331</v>
      </c>
      <c r="BM34" s="972">
        <f t="shared" si="53"/>
        <v>136.58849999999998</v>
      </c>
      <c r="BN34" s="972">
        <f t="shared" si="53"/>
        <v>136.19479999999999</v>
      </c>
      <c r="BO34" s="972">
        <f t="shared" si="53"/>
        <v>138.5358333333333</v>
      </c>
      <c r="BP34" s="972">
        <f t="shared" si="53"/>
        <v>135.86036666666666</v>
      </c>
      <c r="BQ34" s="972">
        <f t="shared" si="53"/>
        <v>138.83724666666666</v>
      </c>
      <c r="BR34" s="972">
        <f t="shared" si="53"/>
        <v>138.63954999999999</v>
      </c>
      <c r="BS34" s="972">
        <f t="shared" si="53"/>
        <v>136.1736333333333</v>
      </c>
      <c r="BT34" s="972">
        <f t="shared" si="53"/>
        <v>138.80888333333331</v>
      </c>
      <c r="BU34" s="972">
        <f t="shared" si="54"/>
        <v>136.76164333333332</v>
      </c>
      <c r="BV34" s="972">
        <f t="shared" si="54"/>
        <v>136.2350166666667</v>
      </c>
      <c r="BW34" s="972">
        <f t="shared" si="54"/>
        <v>135.72913333333335</v>
      </c>
      <c r="BX34" s="972">
        <f t="shared" si="54"/>
        <v>136.42551666666665</v>
      </c>
      <c r="BY34" s="972">
        <f t="shared" si="54"/>
        <v>136.67104999999998</v>
      </c>
      <c r="BZ34" s="972">
        <f t="shared" si="54"/>
        <v>139.29148333333333</v>
      </c>
      <c r="CB34" s="789"/>
      <c r="CC34" s="789"/>
      <c r="CD34" s="789"/>
    </row>
    <row r="35" spans="1:82">
      <c r="A35" s="1239" t="s">
        <v>460</v>
      </c>
      <c r="B35" s="1250"/>
      <c r="C35" s="808">
        <f t="shared" ref="C35:AP35" si="58">C25-C27</f>
        <v>4.5000000000001705E-3</v>
      </c>
      <c r="D35" s="906">
        <f t="shared" si="58"/>
        <v>4.9999999999998934E-3</v>
      </c>
      <c r="E35" s="906">
        <f t="shared" si="58"/>
        <v>9.0000000000003411E-3</v>
      </c>
      <c r="F35" s="906">
        <f t="shared" si="58"/>
        <v>4.9999999999998934E-3</v>
      </c>
      <c r="G35" s="906">
        <f t="shared" si="58"/>
        <v>2.4999999999995026E-3</v>
      </c>
      <c r="H35" s="906">
        <f t="shared" si="58"/>
        <v>6.0000000000002274E-3</v>
      </c>
      <c r="I35" s="906">
        <f t="shared" si="58"/>
        <v>-9.9999999999944578E-4</v>
      </c>
      <c r="J35" s="906">
        <f t="shared" si="58"/>
        <v>-5.0000000000061107E-4</v>
      </c>
      <c r="K35" s="906">
        <f t="shared" si="58"/>
        <v>7.0000000000005613E-3</v>
      </c>
      <c r="L35" s="906">
        <f t="shared" si="58"/>
        <v>4.9999999999972289E-4</v>
      </c>
      <c r="M35" s="906">
        <f t="shared" si="58"/>
        <v>0</v>
      </c>
      <c r="N35" s="906">
        <f t="shared" si="58"/>
        <v>5.0000000000061107E-4</v>
      </c>
      <c r="O35" s="906">
        <f t="shared" ref="O35:P35" si="59">O25-O27</f>
        <v>3.0000000000001137E-3</v>
      </c>
      <c r="P35" s="906">
        <f t="shared" si="59"/>
        <v>-1.5000000000000568E-3</v>
      </c>
      <c r="Q35" s="906">
        <f t="shared" si="58"/>
        <v>3.0000000000001137E-3</v>
      </c>
      <c r="R35" s="906">
        <f t="shared" si="58"/>
        <v>4.9999999999972289E-4</v>
      </c>
      <c r="S35" s="906">
        <f t="shared" si="58"/>
        <v>-1.9999999999997797E-3</v>
      </c>
      <c r="T35" s="906">
        <f t="shared" si="58"/>
        <v>1.5000000000000568E-3</v>
      </c>
      <c r="U35" s="906">
        <f t="shared" si="58"/>
        <v>6.5000000000008384E-3</v>
      </c>
      <c r="V35" s="906">
        <f t="shared" si="58"/>
        <v>3.9999999999995595E-3</v>
      </c>
      <c r="W35" s="906">
        <f t="shared" si="58"/>
        <v>9.9999999999944578E-4</v>
      </c>
      <c r="X35" s="906">
        <f t="shared" ref="X35" si="60">X25-X27</f>
        <v>9.0000000000003411E-3</v>
      </c>
      <c r="Y35" s="906">
        <f t="shared" si="58"/>
        <v>3.4999999999998366E-3</v>
      </c>
      <c r="Z35" s="906">
        <f t="shared" si="58"/>
        <v>1.9999999999997797E-3</v>
      </c>
      <c r="AA35" s="906">
        <f t="shared" si="58"/>
        <v>1.000000000000334E-3</v>
      </c>
      <c r="AB35" s="906">
        <f t="shared" si="58"/>
        <v>3.0000000000001137E-3</v>
      </c>
      <c r="AC35" s="906">
        <f t="shared" si="58"/>
        <v>-4.9999999999998934E-3</v>
      </c>
      <c r="AD35" s="906">
        <f t="shared" si="58"/>
        <v>2.5000000000003908E-3</v>
      </c>
      <c r="AE35" s="906">
        <f t="shared" si="58"/>
        <v>2.5000000000003908E-3</v>
      </c>
      <c r="AF35" s="906">
        <f t="shared" si="58"/>
        <v>9.9999999999944578E-4</v>
      </c>
      <c r="AG35" s="906">
        <f t="shared" si="58"/>
        <v>3.0000000000001137E-3</v>
      </c>
      <c r="AH35" s="906">
        <f t="shared" si="58"/>
        <v>-9.9999999999944578E-4</v>
      </c>
      <c r="AI35" s="906">
        <f t="shared" si="58"/>
        <v>4.5000000000001705E-3</v>
      </c>
      <c r="AJ35" s="906">
        <f t="shared" si="58"/>
        <v>0</v>
      </c>
      <c r="AK35" s="906">
        <f t="shared" si="58"/>
        <v>1.9999999999997797E-3</v>
      </c>
      <c r="AL35" s="906">
        <f t="shared" si="58"/>
        <v>8.0000000000000071E-3</v>
      </c>
      <c r="AM35" s="906">
        <f t="shared" si="58"/>
        <v>-4.9999999999972289E-4</v>
      </c>
      <c r="AN35" s="906">
        <f t="shared" si="58"/>
        <v>3.0000000000001137E-3</v>
      </c>
      <c r="AO35" s="906">
        <f t="shared" si="58"/>
        <v>4.0000000000004476E-3</v>
      </c>
      <c r="AP35" s="906">
        <f t="shared" si="58"/>
        <v>1.5000000000000568E-3</v>
      </c>
      <c r="AQ35" s="973">
        <f t="shared" si="50"/>
        <v>0.11430000000000433</v>
      </c>
      <c r="AR35" s="973">
        <f t="shared" si="50"/>
        <v>0.12699999999999728</v>
      </c>
      <c r="AS35" s="973">
        <f t="shared" si="50"/>
        <v>0.22860000000000866</v>
      </c>
      <c r="AT35" s="973">
        <f t="shared" si="50"/>
        <v>0.12699999999999728</v>
      </c>
      <c r="AU35" s="973">
        <f t="shared" si="50"/>
        <v>6.3499999999987358E-2</v>
      </c>
      <c r="AV35" s="973">
        <f t="shared" si="50"/>
        <v>0.15240000000000575</v>
      </c>
      <c r="AW35" s="973">
        <f t="shared" si="50"/>
        <v>-2.539999999998592E-2</v>
      </c>
      <c r="AX35" s="973">
        <f t="shared" si="50"/>
        <v>-1.270000000001552E-2</v>
      </c>
      <c r="AY35" s="973">
        <f t="shared" si="50"/>
        <v>0.17780000000001425</v>
      </c>
      <c r="AZ35" s="973">
        <f t="shared" si="50"/>
        <v>1.269999999999296E-2</v>
      </c>
      <c r="BA35" s="973">
        <f t="shared" si="50"/>
        <v>0</v>
      </c>
      <c r="BB35" s="973">
        <f t="shared" si="50"/>
        <v>1.270000000001552E-2</v>
      </c>
      <c r="BC35" s="973">
        <f t="shared" si="51"/>
        <v>7.6200000000002877E-2</v>
      </c>
      <c r="BD35" s="973">
        <f t="shared" si="51"/>
        <v>1.269999999999296E-2</v>
      </c>
      <c r="BE35" s="973">
        <f t="shared" si="51"/>
        <v>-5.0799999999994405E-2</v>
      </c>
      <c r="BF35" s="973">
        <f t="shared" si="51"/>
        <v>3.8100000000001438E-2</v>
      </c>
      <c r="BG35" s="973">
        <f t="shared" si="51"/>
        <v>0.16510000000002129</v>
      </c>
      <c r="BH35" s="973">
        <f t="shared" si="51"/>
        <v>0.10159999999998881</v>
      </c>
      <c r="BI35" s="973">
        <f t="shared" si="52"/>
        <v>8.8899999999995843E-2</v>
      </c>
      <c r="BJ35" s="973">
        <f t="shared" si="52"/>
        <v>5.0799999999994405E-2</v>
      </c>
      <c r="BK35" s="973">
        <f t="shared" si="53"/>
        <v>2.5400000000008482E-2</v>
      </c>
      <c r="BL35" s="973">
        <f t="shared" si="53"/>
        <v>7.6200000000002877E-2</v>
      </c>
      <c r="BM35" s="973">
        <f t="shared" si="53"/>
        <v>-0.12699999999999728</v>
      </c>
      <c r="BN35" s="973">
        <f t="shared" si="53"/>
        <v>6.3500000000009924E-2</v>
      </c>
      <c r="BO35" s="973">
        <f t="shared" si="53"/>
        <v>6.3500000000009924E-2</v>
      </c>
      <c r="BP35" s="973">
        <f t="shared" si="53"/>
        <v>2.539999999998592E-2</v>
      </c>
      <c r="BQ35" s="973">
        <f t="shared" si="53"/>
        <v>7.6200000000002877E-2</v>
      </c>
      <c r="BR35" s="973">
        <f t="shared" si="53"/>
        <v>-2.539999999998592E-2</v>
      </c>
      <c r="BS35" s="973">
        <f t="shared" si="53"/>
        <v>0.11430000000000433</v>
      </c>
      <c r="BT35" s="973">
        <f t="shared" si="53"/>
        <v>0</v>
      </c>
      <c r="BU35" s="973">
        <f t="shared" si="54"/>
        <v>5.0799999999994405E-2</v>
      </c>
      <c r="BV35" s="973">
        <f t="shared" si="54"/>
        <v>0.20320000000000016</v>
      </c>
      <c r="BW35" s="973">
        <f t="shared" si="54"/>
        <v>-1.269999999999296E-2</v>
      </c>
      <c r="BX35" s="973">
        <f t="shared" si="54"/>
        <v>7.6200000000002877E-2</v>
      </c>
      <c r="BY35" s="973">
        <f t="shared" si="54"/>
        <v>0.10160000000001136</v>
      </c>
      <c r="BZ35" s="973">
        <f t="shared" si="54"/>
        <v>3.8100000000001438E-2</v>
      </c>
      <c r="CB35" s="789"/>
      <c r="CC35" s="789"/>
      <c r="CD35" s="789"/>
    </row>
    <row r="36" spans="1:82">
      <c r="A36" s="1239" t="s">
        <v>461</v>
      </c>
      <c r="B36" s="1250"/>
      <c r="C36" s="808">
        <f t="shared" ref="C36:AP36" si="61">C27-C29</f>
        <v>-3.4999999999998366E-3</v>
      </c>
      <c r="D36" s="906">
        <f t="shared" si="61"/>
        <v>9.9999999999944578E-4</v>
      </c>
      <c r="E36" s="906">
        <f t="shared" si="61"/>
        <v>-5.0000000000061107E-4</v>
      </c>
      <c r="F36" s="906">
        <f t="shared" si="61"/>
        <v>7.0000000000005613E-3</v>
      </c>
      <c r="G36" s="906">
        <f t="shared" si="61"/>
        <v>-3.0000000000001137E-3</v>
      </c>
      <c r="H36" s="906">
        <f t="shared" si="61"/>
        <v>-4.9999999999972289E-4</v>
      </c>
      <c r="I36" s="906">
        <f t="shared" si="61"/>
        <v>9.9999999999944578E-4</v>
      </c>
      <c r="J36" s="906">
        <f t="shared" si="61"/>
        <v>0</v>
      </c>
      <c r="K36" s="906">
        <f t="shared" si="61"/>
        <v>8.0000000000000071E-3</v>
      </c>
      <c r="L36" s="906">
        <f t="shared" si="61"/>
        <v>0</v>
      </c>
      <c r="M36" s="906">
        <f t="shared" si="61"/>
        <v>2.5000000000003908E-3</v>
      </c>
      <c r="N36" s="906">
        <f t="shared" si="61"/>
        <v>5.4999999999996163E-3</v>
      </c>
      <c r="O36" s="906">
        <f t="shared" ref="O36:P36" si="62">O27-O29</f>
        <v>2.5000000000003908E-3</v>
      </c>
      <c r="P36" s="906">
        <f t="shared" si="62"/>
        <v>3.0000000000001137E-3</v>
      </c>
      <c r="Q36" s="906">
        <f t="shared" si="61"/>
        <v>0</v>
      </c>
      <c r="R36" s="906">
        <f t="shared" si="61"/>
        <v>1.5000000000000568E-3</v>
      </c>
      <c r="S36" s="906">
        <f t="shared" si="61"/>
        <v>6.0000000000002274E-3</v>
      </c>
      <c r="T36" s="906">
        <f t="shared" si="61"/>
        <v>4.9999999999972289E-4</v>
      </c>
      <c r="U36" s="906">
        <f t="shared" si="61"/>
        <v>9.9999999999944578E-4</v>
      </c>
      <c r="V36" s="906">
        <f t="shared" si="61"/>
        <v>2.0000000000006679E-3</v>
      </c>
      <c r="W36" s="906">
        <f t="shared" si="61"/>
        <v>-4.9999999999972289E-4</v>
      </c>
      <c r="X36" s="906">
        <f t="shared" ref="X36" si="63">X27-X29</f>
        <v>-1.000000000000334E-3</v>
      </c>
      <c r="Y36" s="906">
        <f t="shared" si="61"/>
        <v>1.000000000000334E-3</v>
      </c>
      <c r="Z36" s="906">
        <f t="shared" si="61"/>
        <v>0</v>
      </c>
      <c r="AA36" s="906">
        <f t="shared" si="61"/>
        <v>0</v>
      </c>
      <c r="AB36" s="906">
        <f t="shared" si="61"/>
        <v>1.000000000000334E-3</v>
      </c>
      <c r="AC36" s="906">
        <f t="shared" si="61"/>
        <v>-1.9999999999997797E-3</v>
      </c>
      <c r="AD36" s="906">
        <f t="shared" si="61"/>
        <v>-4.9999999999972289E-4</v>
      </c>
      <c r="AE36" s="906">
        <f t="shared" si="61"/>
        <v>4.9999999999972289E-4</v>
      </c>
      <c r="AF36" s="906">
        <f t="shared" si="61"/>
        <v>-4.4999999999992824E-3</v>
      </c>
      <c r="AG36" s="906">
        <f t="shared" si="61"/>
        <v>-1.0000000000065512E-4</v>
      </c>
      <c r="AH36" s="906">
        <f t="shared" si="61"/>
        <v>4.9999999999972289E-4</v>
      </c>
      <c r="AI36" s="906">
        <f t="shared" si="61"/>
        <v>-3.4999999999998366E-3</v>
      </c>
      <c r="AJ36" s="906">
        <f t="shared" si="61"/>
        <v>2.4999999999995026E-3</v>
      </c>
      <c r="AK36" s="906">
        <f t="shared" si="61"/>
        <v>-3.0000000000001137E-3</v>
      </c>
      <c r="AL36" s="906">
        <f t="shared" si="61"/>
        <v>9.9999999999944578E-4</v>
      </c>
      <c r="AM36" s="906">
        <f t="shared" si="61"/>
        <v>-1.000000000000334E-3</v>
      </c>
      <c r="AN36" s="906">
        <f t="shared" si="61"/>
        <v>-9.9999999999944578E-4</v>
      </c>
      <c r="AO36" s="906">
        <f t="shared" si="61"/>
        <v>9.9999999999944578E-4</v>
      </c>
      <c r="AP36" s="906">
        <f t="shared" si="61"/>
        <v>1.000000000000334E-3</v>
      </c>
      <c r="AQ36" s="973">
        <f t="shared" si="50"/>
        <v>-8.8899999999995843E-2</v>
      </c>
      <c r="AR36" s="973">
        <f t="shared" si="50"/>
        <v>2.539999999998592E-2</v>
      </c>
      <c r="AS36" s="973">
        <f t="shared" si="50"/>
        <v>-1.270000000001552E-2</v>
      </c>
      <c r="AT36" s="973">
        <f t="shared" si="50"/>
        <v>0.17780000000001425</v>
      </c>
      <c r="AU36" s="973">
        <f t="shared" si="50"/>
        <v>-7.6200000000002877E-2</v>
      </c>
      <c r="AV36" s="973">
        <f t="shared" si="50"/>
        <v>-1.269999999999296E-2</v>
      </c>
      <c r="AW36" s="973">
        <f t="shared" si="50"/>
        <v>2.539999999998592E-2</v>
      </c>
      <c r="AX36" s="973">
        <f t="shared" si="50"/>
        <v>0</v>
      </c>
      <c r="AY36" s="973">
        <f t="shared" si="50"/>
        <v>0.20320000000000016</v>
      </c>
      <c r="AZ36" s="973">
        <f t="shared" si="50"/>
        <v>0</v>
      </c>
      <c r="BA36" s="973">
        <f t="shared" si="50"/>
        <v>6.3500000000009924E-2</v>
      </c>
      <c r="BB36" s="973">
        <f t="shared" si="50"/>
        <v>0.13969999999999025</v>
      </c>
      <c r="BC36" s="973">
        <f t="shared" si="51"/>
        <v>0</v>
      </c>
      <c r="BD36" s="973">
        <f t="shared" si="51"/>
        <v>3.8100000000001438E-2</v>
      </c>
      <c r="BE36" s="973">
        <f t="shared" si="51"/>
        <v>0.15240000000000575</v>
      </c>
      <c r="BF36" s="973">
        <f t="shared" si="51"/>
        <v>1.269999999999296E-2</v>
      </c>
      <c r="BG36" s="973">
        <f t="shared" si="51"/>
        <v>2.539999999998592E-2</v>
      </c>
      <c r="BH36" s="973">
        <f t="shared" si="51"/>
        <v>5.0800000000016964E-2</v>
      </c>
      <c r="BI36" s="973">
        <f t="shared" si="52"/>
        <v>2.5400000000008482E-2</v>
      </c>
      <c r="BJ36" s="973">
        <f t="shared" si="52"/>
        <v>0</v>
      </c>
      <c r="BK36" s="973">
        <f t="shared" si="53"/>
        <v>0</v>
      </c>
      <c r="BL36" s="973">
        <f t="shared" si="53"/>
        <v>2.5400000000008482E-2</v>
      </c>
      <c r="BM36" s="973">
        <f t="shared" si="53"/>
        <v>-5.0799999999994405E-2</v>
      </c>
      <c r="BN36" s="973">
        <f t="shared" si="53"/>
        <v>-1.269999999999296E-2</v>
      </c>
      <c r="BO36" s="973">
        <f t="shared" si="53"/>
        <v>1.269999999999296E-2</v>
      </c>
      <c r="BP36" s="973">
        <f t="shared" si="53"/>
        <v>-0.11429999999998176</v>
      </c>
      <c r="BQ36" s="973">
        <f t="shared" si="53"/>
        <v>-2.5400000000166401E-3</v>
      </c>
      <c r="BR36" s="973">
        <f t="shared" si="53"/>
        <v>1.269999999999296E-2</v>
      </c>
      <c r="BS36" s="973">
        <f t="shared" si="53"/>
        <v>-8.8899999999995843E-2</v>
      </c>
      <c r="BT36" s="973">
        <f t="shared" si="53"/>
        <v>6.3499999999987358E-2</v>
      </c>
      <c r="BU36" s="973">
        <f t="shared" si="54"/>
        <v>-7.6200000000002877E-2</v>
      </c>
      <c r="BV36" s="973">
        <f t="shared" si="54"/>
        <v>2.539999999998592E-2</v>
      </c>
      <c r="BW36" s="973">
        <f t="shared" si="54"/>
        <v>-2.5400000000008482E-2</v>
      </c>
      <c r="BX36" s="973">
        <f t="shared" si="54"/>
        <v>-2.539999999998592E-2</v>
      </c>
      <c r="BY36" s="973">
        <f t="shared" si="54"/>
        <v>2.539999999998592E-2</v>
      </c>
      <c r="BZ36" s="973">
        <f t="shared" si="54"/>
        <v>2.5400000000008482E-2</v>
      </c>
      <c r="CB36" s="789"/>
      <c r="CC36" s="789"/>
      <c r="CD36" s="789"/>
    </row>
    <row r="37" spans="1:82">
      <c r="A37" s="1273" t="s">
        <v>914</v>
      </c>
      <c r="B37" s="1250"/>
      <c r="C37" s="906">
        <f t="shared" ref="C37:AP37" si="64">C33-C34</f>
        <v>0.29049999999999976</v>
      </c>
      <c r="D37" s="906">
        <f t="shared" si="64"/>
        <v>0.31400000000000006</v>
      </c>
      <c r="E37" s="906">
        <f t="shared" si="64"/>
        <v>0.30625000000000036</v>
      </c>
      <c r="F37" s="906">
        <f t="shared" si="64"/>
        <v>0.32525000000000048</v>
      </c>
      <c r="G37" s="906">
        <f t="shared" si="64"/>
        <v>0.4269999999999996</v>
      </c>
      <c r="H37" s="906">
        <f t="shared" si="64"/>
        <v>0.44599999999999973</v>
      </c>
      <c r="I37" s="906">
        <f t="shared" si="64"/>
        <v>0.42300000000000004</v>
      </c>
      <c r="J37" s="906">
        <f t="shared" si="64"/>
        <v>0.4192499999999999</v>
      </c>
      <c r="K37" s="906">
        <f t="shared" si="64"/>
        <v>0.29725000000000001</v>
      </c>
      <c r="L37" s="906">
        <f t="shared" si="64"/>
        <v>0.31599999999999984</v>
      </c>
      <c r="M37" s="906">
        <f t="shared" si="64"/>
        <v>0.30100000000000016</v>
      </c>
      <c r="N37" s="906">
        <f t="shared" si="64"/>
        <v>0.28800000000000026</v>
      </c>
      <c r="O37" s="906">
        <f t="shared" ref="O37:P37" si="65">O33-O34</f>
        <v>0.42274999999999974</v>
      </c>
      <c r="P37" s="906">
        <f t="shared" si="65"/>
        <v>0.39674999999999994</v>
      </c>
      <c r="Q37" s="906">
        <f t="shared" si="64"/>
        <v>0.31700000000000017</v>
      </c>
      <c r="R37" s="906">
        <f t="shared" si="64"/>
        <v>0.3985000000000003</v>
      </c>
      <c r="S37" s="906">
        <f t="shared" si="64"/>
        <v>0.42999999999999972</v>
      </c>
      <c r="T37" s="906">
        <f t="shared" si="64"/>
        <v>0.4192499999999999</v>
      </c>
      <c r="U37" s="906">
        <f t="shared" si="64"/>
        <v>0.43200000000000038</v>
      </c>
      <c r="V37" s="906">
        <f t="shared" si="64"/>
        <v>0.45474999999999977</v>
      </c>
      <c r="W37" s="906">
        <f t="shared" si="64"/>
        <v>0.59250000000000025</v>
      </c>
      <c r="X37" s="906">
        <f t="shared" ref="X37" si="66">X33-X34</f>
        <v>0.53275000000000006</v>
      </c>
      <c r="Y37" s="906">
        <f t="shared" si="64"/>
        <v>0.44299999999999962</v>
      </c>
      <c r="Z37" s="906">
        <f t="shared" si="64"/>
        <v>0.44465000000000021</v>
      </c>
      <c r="AA37" s="906">
        <f t="shared" si="64"/>
        <v>0.43400000000000016</v>
      </c>
      <c r="AB37" s="906">
        <f t="shared" si="64"/>
        <v>0.40050000000000008</v>
      </c>
      <c r="AC37" s="906">
        <f t="shared" si="64"/>
        <v>0.40800000000000036</v>
      </c>
      <c r="AD37" s="906">
        <f t="shared" si="64"/>
        <v>0.40850000000000009</v>
      </c>
      <c r="AE37" s="906">
        <f t="shared" si="64"/>
        <v>0.31299999999999972</v>
      </c>
      <c r="AF37" s="906">
        <f t="shared" si="64"/>
        <v>0.42649999999999988</v>
      </c>
      <c r="AG37" s="906">
        <f t="shared" si="64"/>
        <v>0.30499999999999972</v>
      </c>
      <c r="AH37" s="906">
        <f t="shared" si="64"/>
        <v>0.31575000000000042</v>
      </c>
      <c r="AI37" s="906">
        <f t="shared" si="64"/>
        <v>0.40950000000000042</v>
      </c>
      <c r="AJ37" s="906">
        <f t="shared" si="64"/>
        <v>0.30424999999999969</v>
      </c>
      <c r="AK37" s="906">
        <f t="shared" si="64"/>
        <v>0.38834999999999997</v>
      </c>
      <c r="AL37" s="906">
        <f t="shared" si="64"/>
        <v>0.42274999999999974</v>
      </c>
      <c r="AM37" s="906">
        <f t="shared" si="64"/>
        <v>0.43550000000000022</v>
      </c>
      <c r="AN37" s="906">
        <f t="shared" si="64"/>
        <v>0.41025000000000045</v>
      </c>
      <c r="AO37" s="906">
        <f t="shared" si="64"/>
        <v>0.38525000000000009</v>
      </c>
      <c r="AP37" s="906">
        <f t="shared" si="64"/>
        <v>0.29124999999999979</v>
      </c>
      <c r="AQ37" s="973">
        <f t="shared" si="50"/>
        <v>7.3786999999999932</v>
      </c>
      <c r="AR37" s="973">
        <f t="shared" si="50"/>
        <v>7.9756000000000009</v>
      </c>
      <c r="AS37" s="973">
        <f t="shared" si="50"/>
        <v>7.7787500000000085</v>
      </c>
      <c r="AT37" s="973">
        <f t="shared" si="50"/>
        <v>8.2613500000000126</v>
      </c>
      <c r="AU37" s="973">
        <f t="shared" si="50"/>
        <v>10.84579999999999</v>
      </c>
      <c r="AV37" s="973">
        <f t="shared" si="50"/>
        <v>11.328399999999993</v>
      </c>
      <c r="AW37" s="973">
        <f t="shared" si="50"/>
        <v>10.744200000000001</v>
      </c>
      <c r="AX37" s="973">
        <f t="shared" si="50"/>
        <v>10.648949999999997</v>
      </c>
      <c r="AY37" s="973">
        <f t="shared" si="50"/>
        <v>7.5501500000000004</v>
      </c>
      <c r="AZ37" s="973">
        <f t="shared" si="50"/>
        <v>8.0263999999999953</v>
      </c>
      <c r="BA37" s="973">
        <f t="shared" si="50"/>
        <v>7.645400000000004</v>
      </c>
      <c r="BB37" s="973">
        <f t="shared" si="50"/>
        <v>7.3152000000000061</v>
      </c>
      <c r="BC37" s="973">
        <f t="shared" si="51"/>
        <v>8.0518000000000036</v>
      </c>
      <c r="BD37" s="973">
        <f t="shared" si="51"/>
        <v>10.121900000000007</v>
      </c>
      <c r="BE37" s="973">
        <f t="shared" si="51"/>
        <v>10.921999999999992</v>
      </c>
      <c r="BF37" s="973">
        <f t="shared" si="51"/>
        <v>10.648949999999997</v>
      </c>
      <c r="BG37" s="973">
        <f t="shared" si="51"/>
        <v>10.972800000000008</v>
      </c>
      <c r="BH37" s="973">
        <f t="shared" si="51"/>
        <v>11.550649999999994</v>
      </c>
      <c r="BI37" s="973">
        <f t="shared" si="52"/>
        <v>11.25219999999999</v>
      </c>
      <c r="BJ37" s="973">
        <f t="shared" si="52"/>
        <v>11.294110000000005</v>
      </c>
      <c r="BK37" s="973">
        <f t="shared" si="53"/>
        <v>11.023600000000004</v>
      </c>
      <c r="BL37" s="973">
        <f t="shared" si="53"/>
        <v>10.172700000000001</v>
      </c>
      <c r="BM37" s="973">
        <f t="shared" si="53"/>
        <v>10.363200000000008</v>
      </c>
      <c r="BN37" s="973">
        <f t="shared" si="53"/>
        <v>10.375900000000001</v>
      </c>
      <c r="BO37" s="973">
        <f t="shared" si="53"/>
        <v>7.9501999999999926</v>
      </c>
      <c r="BP37" s="973">
        <f t="shared" si="53"/>
        <v>10.833099999999996</v>
      </c>
      <c r="BQ37" s="973">
        <f t="shared" si="53"/>
        <v>7.7469999999999928</v>
      </c>
      <c r="BR37" s="973">
        <f t="shared" si="53"/>
        <v>8.0200500000000101</v>
      </c>
      <c r="BS37" s="973">
        <f t="shared" si="53"/>
        <v>10.40130000000001</v>
      </c>
      <c r="BT37" s="973">
        <f t="shared" si="53"/>
        <v>7.7279499999999919</v>
      </c>
      <c r="BU37" s="973">
        <f t="shared" si="54"/>
        <v>9.8640899999999991</v>
      </c>
      <c r="BV37" s="973">
        <f t="shared" si="54"/>
        <v>10.737849999999993</v>
      </c>
      <c r="BW37" s="973">
        <f t="shared" si="54"/>
        <v>11.061700000000005</v>
      </c>
      <c r="BX37" s="973">
        <f t="shared" si="54"/>
        <v>10.420350000000012</v>
      </c>
      <c r="BY37" s="973">
        <f t="shared" si="54"/>
        <v>9.7853500000000011</v>
      </c>
      <c r="BZ37" s="973">
        <f t="shared" si="54"/>
        <v>7.3977499999999941</v>
      </c>
      <c r="CB37" s="830"/>
      <c r="CC37" s="789"/>
      <c r="CD37" s="789"/>
    </row>
    <row r="38" spans="1:82" ht="13" thickBot="1">
      <c r="A38" s="1299" t="s">
        <v>915</v>
      </c>
      <c r="B38" s="1244"/>
      <c r="C38" s="971">
        <f t="shared" ref="C38:AP38" si="67">C33-$B$3-C34</f>
        <v>0.2418199999999997</v>
      </c>
      <c r="D38" s="971">
        <f t="shared" si="67"/>
        <v>0.26532</v>
      </c>
      <c r="E38" s="971">
        <f t="shared" si="67"/>
        <v>0.2575700000000003</v>
      </c>
      <c r="F38" s="971">
        <f t="shared" si="67"/>
        <v>0.27657000000000043</v>
      </c>
      <c r="G38" s="971">
        <f t="shared" si="67"/>
        <v>0.37831999999999955</v>
      </c>
      <c r="H38" s="971">
        <f t="shared" si="67"/>
        <v>0.39731999999999967</v>
      </c>
      <c r="I38" s="971">
        <f t="shared" si="67"/>
        <v>0.37431999999999999</v>
      </c>
      <c r="J38" s="971">
        <f t="shared" si="67"/>
        <v>0.37056999999999984</v>
      </c>
      <c r="K38" s="971">
        <f t="shared" si="67"/>
        <v>0.24856999999999996</v>
      </c>
      <c r="L38" s="971">
        <f t="shared" si="67"/>
        <v>0.26731999999999978</v>
      </c>
      <c r="M38" s="971">
        <f t="shared" si="67"/>
        <v>0.2523200000000001</v>
      </c>
      <c r="N38" s="971">
        <f t="shared" si="67"/>
        <v>0.2393200000000002</v>
      </c>
      <c r="O38" s="971">
        <f t="shared" ref="O38:P38" si="68">O33-$B$3-O34</f>
        <v>0.37406999999999968</v>
      </c>
      <c r="P38" s="971">
        <f t="shared" si="68"/>
        <v>0.34806999999999988</v>
      </c>
      <c r="Q38" s="971">
        <f t="shared" si="67"/>
        <v>0.26832000000000011</v>
      </c>
      <c r="R38" s="971">
        <f t="shared" si="67"/>
        <v>0.34982000000000024</v>
      </c>
      <c r="S38" s="971">
        <f t="shared" si="67"/>
        <v>0.38131999999999966</v>
      </c>
      <c r="T38" s="971">
        <f t="shared" si="67"/>
        <v>0.37056999999999984</v>
      </c>
      <c r="U38" s="971">
        <f t="shared" si="67"/>
        <v>0.38332000000000033</v>
      </c>
      <c r="V38" s="971">
        <f t="shared" si="67"/>
        <v>0.40606999999999971</v>
      </c>
      <c r="W38" s="971">
        <f t="shared" si="67"/>
        <v>0.54382000000000019</v>
      </c>
      <c r="X38" s="971">
        <f t="shared" ref="X38" si="69">X33-$B$3-X34</f>
        <v>0.48407</v>
      </c>
      <c r="Y38" s="971">
        <f t="shared" si="67"/>
        <v>0.39431999999999956</v>
      </c>
      <c r="Z38" s="971">
        <f t="shared" si="67"/>
        <v>0.39597000000000016</v>
      </c>
      <c r="AA38" s="971">
        <f t="shared" si="67"/>
        <v>0.38532000000000011</v>
      </c>
      <c r="AB38" s="971">
        <f t="shared" si="67"/>
        <v>0.35182000000000002</v>
      </c>
      <c r="AC38" s="971">
        <f t="shared" si="67"/>
        <v>0.35932000000000031</v>
      </c>
      <c r="AD38" s="971">
        <f t="shared" si="67"/>
        <v>0.35982000000000003</v>
      </c>
      <c r="AE38" s="971">
        <f t="shared" si="67"/>
        <v>0.26431999999999967</v>
      </c>
      <c r="AF38" s="971">
        <f t="shared" si="67"/>
        <v>0.37781999999999982</v>
      </c>
      <c r="AG38" s="971">
        <f t="shared" si="67"/>
        <v>0.25631999999999966</v>
      </c>
      <c r="AH38" s="971">
        <f t="shared" si="67"/>
        <v>0.26707000000000036</v>
      </c>
      <c r="AI38" s="971">
        <f t="shared" si="67"/>
        <v>0.36082000000000036</v>
      </c>
      <c r="AJ38" s="971">
        <f t="shared" si="67"/>
        <v>0.25556999999999963</v>
      </c>
      <c r="AK38" s="971">
        <f t="shared" si="67"/>
        <v>0.33966999999999992</v>
      </c>
      <c r="AL38" s="971">
        <f t="shared" si="67"/>
        <v>0.37406999999999968</v>
      </c>
      <c r="AM38" s="971">
        <f t="shared" si="67"/>
        <v>0.38682000000000016</v>
      </c>
      <c r="AN38" s="971">
        <f t="shared" si="67"/>
        <v>0.36157000000000039</v>
      </c>
      <c r="AO38" s="971">
        <f t="shared" si="67"/>
        <v>0.33657000000000004</v>
      </c>
      <c r="AP38" s="971">
        <f t="shared" si="67"/>
        <v>0.24256999999999973</v>
      </c>
      <c r="AQ38" s="974">
        <f t="shared" si="50"/>
        <v>6.1422279999999922</v>
      </c>
      <c r="AR38" s="974">
        <f t="shared" si="50"/>
        <v>6.739128</v>
      </c>
      <c r="AS38" s="974">
        <f t="shared" si="50"/>
        <v>6.5422780000000076</v>
      </c>
      <c r="AT38" s="974">
        <f t="shared" si="50"/>
        <v>7.0248780000000108</v>
      </c>
      <c r="AU38" s="974">
        <f t="shared" si="50"/>
        <v>9.6093279999999872</v>
      </c>
      <c r="AV38" s="974">
        <f t="shared" si="50"/>
        <v>10.09192799999999</v>
      </c>
      <c r="AW38" s="974">
        <f t="shared" si="50"/>
        <v>9.5077279999999984</v>
      </c>
      <c r="AX38" s="974">
        <f t="shared" si="50"/>
        <v>9.4124779999999948</v>
      </c>
      <c r="AY38" s="974">
        <f t="shared" si="50"/>
        <v>6.3136779999999986</v>
      </c>
      <c r="AZ38" s="974">
        <f t="shared" si="50"/>
        <v>6.7899279999999944</v>
      </c>
      <c r="BA38" s="974">
        <f t="shared" si="50"/>
        <v>6.4089280000000022</v>
      </c>
      <c r="BB38" s="974">
        <f t="shared" si="50"/>
        <v>6.0787280000000044</v>
      </c>
      <c r="BC38" s="974">
        <f t="shared" si="51"/>
        <v>6.8153280000000027</v>
      </c>
      <c r="BD38" s="974">
        <f t="shared" si="51"/>
        <v>8.8854280000000063</v>
      </c>
      <c r="BE38" s="974">
        <f t="shared" si="51"/>
        <v>9.6855279999999908</v>
      </c>
      <c r="BF38" s="974">
        <f t="shared" si="51"/>
        <v>9.4124779999999948</v>
      </c>
      <c r="BG38" s="974">
        <f t="shared" si="51"/>
        <v>9.7363280000000074</v>
      </c>
      <c r="BH38" s="974">
        <f t="shared" si="51"/>
        <v>10.314177999999991</v>
      </c>
      <c r="BI38" s="974">
        <f t="shared" si="52"/>
        <v>10.015727999999989</v>
      </c>
      <c r="BJ38" s="974">
        <f t="shared" si="52"/>
        <v>10.057638000000003</v>
      </c>
      <c r="BK38" s="974">
        <f t="shared" si="53"/>
        <v>9.7871280000000027</v>
      </c>
      <c r="BL38" s="974">
        <f t="shared" si="53"/>
        <v>8.9362279999999998</v>
      </c>
      <c r="BM38" s="974">
        <f t="shared" si="53"/>
        <v>9.1267280000000071</v>
      </c>
      <c r="BN38" s="974">
        <f t="shared" si="53"/>
        <v>9.1394280000000006</v>
      </c>
      <c r="BO38" s="974">
        <f t="shared" si="53"/>
        <v>6.7137279999999908</v>
      </c>
      <c r="BP38" s="974">
        <f t="shared" si="53"/>
        <v>9.5966279999999955</v>
      </c>
      <c r="BQ38" s="974">
        <f t="shared" si="53"/>
        <v>6.510527999999991</v>
      </c>
      <c r="BR38" s="974">
        <f t="shared" si="53"/>
        <v>6.7835780000000092</v>
      </c>
      <c r="BS38" s="974">
        <f t="shared" si="53"/>
        <v>9.1648280000000089</v>
      </c>
      <c r="BT38" s="974">
        <f t="shared" si="53"/>
        <v>6.4914779999999901</v>
      </c>
      <c r="BU38" s="974">
        <f t="shared" si="54"/>
        <v>8.6276179999999982</v>
      </c>
      <c r="BV38" s="974">
        <f t="shared" si="54"/>
        <v>9.5013779999999919</v>
      </c>
      <c r="BW38" s="974">
        <f t="shared" si="54"/>
        <v>9.8252280000000027</v>
      </c>
      <c r="BX38" s="974">
        <f t="shared" si="54"/>
        <v>9.1838780000000089</v>
      </c>
      <c r="BY38" s="974">
        <f t="shared" si="54"/>
        <v>8.5488780000000002</v>
      </c>
      <c r="BZ38" s="974">
        <f t="shared" si="54"/>
        <v>6.1612779999999931</v>
      </c>
      <c r="CB38" s="789"/>
      <c r="CC38" s="789"/>
      <c r="CD38" s="789"/>
    </row>
    <row r="39" spans="1:82">
      <c r="A39" s="1192"/>
      <c r="B39" s="1192"/>
      <c r="C39" s="922"/>
      <c r="D39" s="789"/>
      <c r="E39" s="789"/>
      <c r="F39" s="789"/>
      <c r="G39" s="789"/>
      <c r="H39" s="789"/>
      <c r="I39" s="789"/>
      <c r="J39" s="789"/>
      <c r="K39" s="789"/>
      <c r="L39" s="789"/>
      <c r="M39" s="789"/>
      <c r="N39" s="789"/>
      <c r="O39" s="1066"/>
      <c r="P39" s="1071"/>
      <c r="Q39" s="789"/>
      <c r="R39" s="789"/>
      <c r="S39" s="789"/>
      <c r="T39" s="789"/>
      <c r="U39" s="789"/>
      <c r="V39" s="789"/>
      <c r="W39" s="1066"/>
      <c r="X39" s="1071"/>
      <c r="Y39" s="789"/>
      <c r="Z39" s="789"/>
      <c r="AA39" s="789"/>
      <c r="AB39" s="789"/>
      <c r="AC39" s="789"/>
      <c r="AD39" s="789"/>
      <c r="AE39" s="789"/>
      <c r="AF39" s="789"/>
      <c r="AG39" s="789"/>
      <c r="AH39" s="789"/>
      <c r="AI39" s="789"/>
      <c r="AJ39" s="789"/>
      <c r="AK39" s="789"/>
      <c r="AL39" s="789"/>
      <c r="AM39" s="789"/>
      <c r="AN39" s="789"/>
      <c r="AO39" s="789"/>
      <c r="AP39" s="789"/>
      <c r="AQ39" s="789"/>
      <c r="AR39" s="789"/>
      <c r="AS39" s="789"/>
      <c r="AT39" s="789"/>
      <c r="AU39" s="789"/>
      <c r="AV39" s="789"/>
      <c r="AW39" s="789"/>
      <c r="AX39" s="789"/>
      <c r="AY39" s="789"/>
      <c r="AZ39" s="789"/>
      <c r="BA39" s="789"/>
      <c r="BB39" s="789"/>
      <c r="BC39" s="789"/>
      <c r="BD39" s="789"/>
      <c r="BE39" s="789"/>
      <c r="BF39" s="789"/>
      <c r="BG39" s="789"/>
      <c r="BH39" s="789"/>
      <c r="BI39" s="789"/>
      <c r="BJ39" s="789"/>
      <c r="BK39" s="789"/>
      <c r="BL39" s="789"/>
      <c r="BM39" s="789"/>
      <c r="BN39" s="789"/>
      <c r="BO39" s="789"/>
      <c r="BP39" s="789"/>
      <c r="BQ39" s="789"/>
      <c r="BR39" s="789"/>
      <c r="BS39" s="789"/>
      <c r="BT39" s="789"/>
      <c r="BU39" s="789"/>
      <c r="BV39" s="789"/>
      <c r="BW39" s="789"/>
      <c r="BX39" s="789"/>
      <c r="BY39" s="789"/>
      <c r="BZ39" s="789"/>
      <c r="CB39" s="789"/>
      <c r="CC39" s="789"/>
      <c r="CD39" s="789"/>
    </row>
    <row r="40" spans="1:82">
      <c r="A40" s="1189" t="s">
        <v>517</v>
      </c>
      <c r="B40" s="1189"/>
      <c r="C40" s="789"/>
      <c r="D40" s="789"/>
      <c r="E40" s="789"/>
      <c r="F40" s="789"/>
      <c r="G40" s="789"/>
      <c r="H40" s="789"/>
      <c r="I40" s="789"/>
      <c r="J40" s="789"/>
      <c r="K40" s="789"/>
      <c r="L40" s="789"/>
      <c r="M40" s="789"/>
      <c r="N40" s="789"/>
      <c r="O40" s="1066"/>
      <c r="P40" s="1071"/>
      <c r="Q40" s="789"/>
      <c r="R40" s="789"/>
      <c r="S40" s="789"/>
      <c r="T40" s="789"/>
      <c r="U40" s="789"/>
      <c r="V40" s="789"/>
      <c r="W40" s="1066"/>
      <c r="X40" s="1071"/>
      <c r="Y40" s="789"/>
      <c r="Z40" s="789"/>
      <c r="AA40" s="789"/>
      <c r="AB40" s="789"/>
      <c r="AC40" s="789"/>
      <c r="AD40" s="789"/>
      <c r="AE40" s="789"/>
      <c r="AF40" s="789"/>
      <c r="AG40" s="789"/>
      <c r="AH40" s="789"/>
      <c r="AI40" s="789"/>
      <c r="AJ40" s="789"/>
      <c r="AK40" s="789"/>
      <c r="AL40" s="789"/>
      <c r="AM40" s="789"/>
      <c r="AN40" s="789"/>
      <c r="AO40" s="789"/>
      <c r="AP40" s="789"/>
      <c r="AQ40" s="789"/>
      <c r="AR40" s="789"/>
      <c r="AS40" s="789"/>
      <c r="AT40" s="789"/>
      <c r="AU40" s="789"/>
      <c r="AV40" s="789"/>
      <c r="AW40" s="789"/>
      <c r="AX40" s="789"/>
      <c r="AY40" s="789"/>
      <c r="AZ40" s="789"/>
      <c r="BA40" s="789"/>
      <c r="BB40" s="789"/>
      <c r="BC40" s="789"/>
      <c r="BD40" s="789"/>
      <c r="BE40" s="789"/>
      <c r="BF40" s="789"/>
      <c r="BG40" s="789"/>
      <c r="BH40" s="789"/>
      <c r="BI40" s="789"/>
      <c r="BJ40" s="789"/>
      <c r="BK40" s="789"/>
      <c r="BL40" s="789"/>
      <c r="BM40" s="789"/>
      <c r="BN40" s="789"/>
      <c r="BO40" s="789"/>
      <c r="BP40" s="789"/>
      <c r="BQ40" s="789"/>
      <c r="BR40" s="789"/>
      <c r="BS40" s="789"/>
      <c r="BT40" s="789"/>
      <c r="BU40" s="789"/>
      <c r="BV40" s="789"/>
      <c r="BW40" s="789"/>
      <c r="BX40" s="789"/>
      <c r="BY40" s="789"/>
      <c r="BZ40" s="789"/>
      <c r="CB40" s="789"/>
      <c r="CC40" s="789"/>
      <c r="CD40" s="789"/>
    </row>
    <row r="41" spans="1:82" ht="13" thickBot="1">
      <c r="A41" s="1181"/>
      <c r="B41" s="1181"/>
      <c r="C41" s="789"/>
      <c r="D41" s="789"/>
      <c r="E41" s="789"/>
      <c r="F41" s="789"/>
      <c r="G41" s="789"/>
      <c r="H41" s="789"/>
      <c r="I41" s="789"/>
      <c r="J41" s="789"/>
      <c r="K41" s="789"/>
      <c r="L41" s="789"/>
      <c r="M41" s="789"/>
      <c r="N41" s="789"/>
      <c r="O41" s="1066"/>
      <c r="P41" s="1071"/>
      <c r="Q41" s="789"/>
      <c r="R41" s="789"/>
      <c r="S41" s="789"/>
      <c r="T41" s="789"/>
      <c r="U41" s="789"/>
      <c r="V41" s="789"/>
      <c r="W41" s="1066"/>
      <c r="X41" s="1071"/>
      <c r="Y41" s="789"/>
      <c r="Z41" s="789"/>
      <c r="AA41" s="789"/>
      <c r="AB41" s="789"/>
      <c r="AC41" s="789"/>
      <c r="AD41" s="789"/>
      <c r="AE41" s="789"/>
      <c r="AF41" s="789"/>
      <c r="AG41" s="789"/>
      <c r="AH41" s="789"/>
      <c r="AI41" s="789"/>
      <c r="AJ41" s="789"/>
      <c r="AK41" s="789"/>
      <c r="AL41" s="789"/>
      <c r="AM41" s="789"/>
      <c r="AN41" s="789"/>
      <c r="AO41" s="789"/>
      <c r="AP41" s="789"/>
      <c r="AQ41" s="789"/>
      <c r="AR41" s="789"/>
      <c r="AS41" s="789"/>
      <c r="AT41" s="789"/>
      <c r="AU41" s="789"/>
      <c r="AV41" s="789"/>
      <c r="AW41" s="789"/>
      <c r="AX41" s="789"/>
      <c r="AY41" s="789"/>
      <c r="AZ41" s="789"/>
      <c r="BA41" s="789"/>
      <c r="BB41" s="789"/>
      <c r="BC41" s="789"/>
      <c r="BD41" s="789"/>
      <c r="BE41" s="789"/>
      <c r="BF41" s="789"/>
      <c r="BG41" s="789"/>
      <c r="BH41" s="789"/>
      <c r="BI41" s="789"/>
      <c r="BJ41" s="789"/>
      <c r="BK41" s="789"/>
      <c r="BL41" s="789"/>
      <c r="BM41" s="789"/>
      <c r="BN41" s="789"/>
      <c r="BO41" s="789"/>
      <c r="BP41" s="789"/>
      <c r="BQ41" s="789"/>
      <c r="BR41" s="789"/>
      <c r="BS41" s="789"/>
      <c r="BT41" s="789"/>
      <c r="BU41" s="789"/>
      <c r="BV41" s="789"/>
      <c r="BW41" s="789"/>
      <c r="BX41" s="789"/>
      <c r="BY41" s="789"/>
      <c r="BZ41" s="789"/>
      <c r="CB41" s="789"/>
      <c r="CC41" s="789"/>
      <c r="CD41" s="789"/>
    </row>
    <row r="42" spans="1:82" ht="13" thickBot="1">
      <c r="A42" s="832" t="s">
        <v>472</v>
      </c>
      <c r="B42" s="1056">
        <v>2</v>
      </c>
      <c r="C42" s="831" t="s">
        <v>632</v>
      </c>
      <c r="D42" s="789"/>
      <c r="E42" s="789"/>
      <c r="F42" s="789"/>
      <c r="G42" s="789"/>
      <c r="H42" s="789"/>
      <c r="I42" s="789"/>
      <c r="J42" s="789"/>
      <c r="K42" s="789"/>
      <c r="L42" s="789"/>
      <c r="M42" s="789"/>
      <c r="N42" s="789"/>
      <c r="O42" s="1066"/>
      <c r="P42" s="1071"/>
      <c r="Q42" s="789"/>
      <c r="R42" s="789"/>
      <c r="S42" s="789"/>
      <c r="T42" s="789"/>
      <c r="U42" s="789"/>
      <c r="V42" s="789"/>
      <c r="W42" s="1066"/>
      <c r="X42" s="1071"/>
      <c r="Y42" s="789"/>
      <c r="Z42" s="789"/>
      <c r="AA42" s="789"/>
      <c r="AB42" s="789"/>
      <c r="AC42" s="789"/>
      <c r="AD42" s="789"/>
      <c r="AE42" s="789"/>
      <c r="AF42" s="789"/>
      <c r="AG42" s="789"/>
      <c r="AH42" s="789"/>
      <c r="AI42" s="789"/>
      <c r="AJ42" s="789"/>
      <c r="AK42" s="789"/>
      <c r="AL42" s="789"/>
      <c r="AM42" s="789"/>
      <c r="AN42" s="789"/>
      <c r="AO42" s="789"/>
      <c r="AP42" s="789"/>
      <c r="AQ42" s="789"/>
      <c r="AR42" s="789"/>
      <c r="AS42" s="789"/>
      <c r="AT42" s="789"/>
      <c r="AU42" s="789"/>
      <c r="AV42" s="789"/>
      <c r="AW42" s="789"/>
      <c r="AX42" s="789"/>
      <c r="AY42" s="789"/>
      <c r="AZ42" s="789"/>
      <c r="BA42" s="789"/>
      <c r="BB42" s="789"/>
      <c r="BC42" s="789"/>
      <c r="BD42" s="789"/>
      <c r="BE42" s="789"/>
      <c r="BF42" s="789"/>
      <c r="BG42" s="789"/>
      <c r="BH42" s="789"/>
      <c r="BI42" s="789"/>
      <c r="BJ42" s="789"/>
      <c r="BK42" s="789"/>
      <c r="BL42" s="789"/>
      <c r="BM42" s="789"/>
      <c r="BN42" s="789"/>
      <c r="BO42" s="789"/>
      <c r="BP42" s="789"/>
      <c r="BQ42" s="789"/>
      <c r="BR42" s="789"/>
      <c r="BS42" s="789"/>
      <c r="BT42" s="789"/>
      <c r="BU42" s="789"/>
      <c r="BV42" s="789"/>
      <c r="BW42" s="789"/>
      <c r="BX42" s="789"/>
      <c r="BY42" s="789"/>
      <c r="BZ42" s="789"/>
      <c r="CB42" s="789"/>
      <c r="CC42" s="789"/>
      <c r="CD42" s="789"/>
    </row>
    <row r="43" spans="1:82" ht="13" thickBot="1">
      <c r="A43" s="833" t="s">
        <v>474</v>
      </c>
      <c r="B43" s="1056">
        <v>2</v>
      </c>
      <c r="C43" s="831" t="s">
        <v>632</v>
      </c>
      <c r="D43" s="829"/>
      <c r="E43" s="789"/>
      <c r="F43" s="789"/>
      <c r="G43" s="789"/>
      <c r="H43" s="789"/>
      <c r="I43" s="789"/>
      <c r="J43" s="789"/>
      <c r="K43" s="789"/>
      <c r="L43" s="789"/>
      <c r="M43" s="789"/>
      <c r="N43" s="789"/>
      <c r="O43" s="1066"/>
      <c r="P43" s="1071"/>
      <c r="Q43" s="789"/>
      <c r="R43" s="789"/>
      <c r="S43" s="789"/>
      <c r="T43" s="789"/>
      <c r="U43" s="789"/>
      <c r="V43" s="789"/>
      <c r="W43" s="1066"/>
      <c r="X43" s="1071"/>
      <c r="Y43" s="789"/>
      <c r="Z43" s="789"/>
      <c r="AA43" s="789"/>
      <c r="AB43" s="789"/>
      <c r="AC43" s="789"/>
      <c r="AD43" s="789"/>
      <c r="AE43" s="789"/>
      <c r="AF43" s="789"/>
      <c r="AG43" s="789"/>
      <c r="AH43" s="789"/>
      <c r="AI43" s="789"/>
      <c r="AJ43" s="789"/>
      <c r="AK43" s="789"/>
      <c r="AL43" s="789"/>
      <c r="AM43" s="789"/>
      <c r="AN43" s="789"/>
      <c r="AO43" s="789"/>
      <c r="AP43" s="789"/>
      <c r="AQ43" s="789"/>
      <c r="AR43" s="789"/>
      <c r="AS43" s="789"/>
      <c r="AT43" s="789"/>
      <c r="AU43" s="789"/>
      <c r="AV43" s="789"/>
      <c r="AW43" s="789"/>
      <c r="AX43" s="789"/>
      <c r="AY43" s="789"/>
      <c r="AZ43" s="789"/>
      <c r="BA43" s="789"/>
      <c r="BB43" s="789"/>
      <c r="BC43" s="789"/>
      <c r="BD43" s="789"/>
      <c r="BE43" s="789"/>
      <c r="BF43" s="789"/>
      <c r="BG43" s="789"/>
      <c r="BH43" s="789"/>
      <c r="BI43" s="789"/>
      <c r="BJ43" s="789"/>
      <c r="BK43" s="789"/>
      <c r="BL43" s="789"/>
      <c r="BM43" s="789"/>
      <c r="BN43" s="789"/>
      <c r="BO43" s="789"/>
      <c r="BP43" s="789"/>
      <c r="BQ43" s="789"/>
      <c r="BR43" s="789"/>
      <c r="BS43" s="789"/>
      <c r="BT43" s="789"/>
      <c r="BU43" s="789"/>
      <c r="BV43" s="789"/>
      <c r="BW43" s="789"/>
      <c r="BX43" s="789"/>
      <c r="BY43" s="789"/>
      <c r="BZ43" s="789"/>
      <c r="CB43" s="789"/>
      <c r="CC43" s="789"/>
      <c r="CD43" s="789"/>
    </row>
    <row r="44" spans="1:82" ht="13" thickBot="1">
      <c r="A44" s="834" t="s">
        <v>475</v>
      </c>
      <c r="B44" s="1057">
        <v>2</v>
      </c>
      <c r="C44" s="831" t="s">
        <v>632</v>
      </c>
      <c r="D44" s="789"/>
      <c r="E44" s="789"/>
      <c r="F44" s="789"/>
      <c r="G44" s="789"/>
      <c r="H44" s="789"/>
      <c r="I44" s="789"/>
      <c r="J44" s="789"/>
      <c r="K44" s="789"/>
      <c r="L44" s="789"/>
      <c r="M44" s="789"/>
      <c r="N44" s="789"/>
      <c r="O44" s="1066"/>
      <c r="P44" s="1071"/>
      <c r="Q44" s="789"/>
      <c r="R44" s="789"/>
      <c r="S44" s="789"/>
      <c r="T44" s="789"/>
      <c r="U44" s="789"/>
      <c r="V44" s="789"/>
      <c r="W44" s="1066"/>
      <c r="X44" s="1071"/>
      <c r="Y44" s="789"/>
      <c r="Z44" s="789"/>
      <c r="AA44" s="789"/>
      <c r="AB44" s="789"/>
      <c r="AC44" s="789"/>
      <c r="AD44" s="789"/>
      <c r="AE44" s="789"/>
      <c r="AF44" s="789"/>
      <c r="AG44" s="789"/>
      <c r="AH44" s="789"/>
      <c r="AI44" s="789"/>
      <c r="AJ44" s="789"/>
      <c r="AK44" s="789"/>
      <c r="AL44" s="789"/>
      <c r="AM44" s="789"/>
      <c r="AN44" s="789"/>
      <c r="AO44" s="789"/>
      <c r="AP44" s="789"/>
      <c r="AQ44" s="789"/>
      <c r="AR44" s="789"/>
      <c r="AS44" s="789"/>
      <c r="AT44" s="789"/>
      <c r="AU44" s="789"/>
      <c r="AV44" s="789"/>
      <c r="AW44" s="789"/>
      <c r="AX44" s="789"/>
      <c r="AY44" s="789"/>
      <c r="AZ44" s="789"/>
      <c r="BA44" s="789"/>
      <c r="BB44" s="789"/>
      <c r="BC44" s="789"/>
      <c r="BD44" s="789"/>
      <c r="BE44" s="789"/>
      <c r="BF44" s="789"/>
      <c r="BG44" s="789"/>
      <c r="BH44" s="789"/>
      <c r="BI44" s="789"/>
      <c r="BJ44" s="789"/>
      <c r="BK44" s="789"/>
      <c r="BL44" s="789"/>
      <c r="BM44" s="789"/>
      <c r="BN44" s="789"/>
      <c r="BO44" s="789"/>
      <c r="BP44" s="789"/>
      <c r="BQ44" s="789"/>
      <c r="BR44" s="789"/>
      <c r="BS44" s="789"/>
      <c r="BT44" s="789"/>
      <c r="BU44" s="789"/>
      <c r="BV44" s="789"/>
      <c r="BW44" s="789"/>
      <c r="BX44" s="789"/>
      <c r="BY44" s="789"/>
      <c r="BZ44" s="789"/>
      <c r="CB44" s="789"/>
      <c r="CC44" s="789"/>
      <c r="CD44" s="789"/>
    </row>
    <row r="45" spans="1:82" ht="13" thickBot="1">
      <c r="A45" s="1251"/>
      <c r="B45" s="1252"/>
      <c r="C45" s="785" t="s">
        <v>618</v>
      </c>
      <c r="D45" s="871"/>
      <c r="E45" s="871"/>
      <c r="F45" s="871"/>
      <c r="G45" s="871"/>
      <c r="H45" s="871"/>
      <c r="I45" s="871"/>
      <c r="J45" s="871"/>
      <c r="K45" s="871"/>
      <c r="L45" s="871"/>
      <c r="M45" s="871"/>
      <c r="N45" s="871"/>
      <c r="O45" s="1064"/>
      <c r="P45" s="1073"/>
      <c r="Q45" s="871"/>
      <c r="R45" s="871"/>
      <c r="S45" s="871"/>
      <c r="T45" s="871"/>
      <c r="U45" s="871"/>
      <c r="V45" s="871"/>
      <c r="W45" s="1064"/>
      <c r="X45" s="1073"/>
      <c r="Y45" s="871"/>
      <c r="Z45" s="871"/>
      <c r="AA45" s="871"/>
      <c r="AB45" s="871"/>
      <c r="AC45" s="871"/>
      <c r="AD45" s="871"/>
      <c r="AE45" s="871"/>
      <c r="AF45" s="871"/>
      <c r="AG45" s="871"/>
      <c r="AH45" s="871"/>
      <c r="AI45" s="871"/>
      <c r="AJ45" s="871"/>
      <c r="AK45" s="871"/>
      <c r="AL45" s="871"/>
      <c r="AM45" s="871"/>
      <c r="AN45" s="871"/>
      <c r="AO45" s="871"/>
      <c r="AP45" s="871"/>
      <c r="AQ45" s="785" t="s">
        <v>619</v>
      </c>
      <c r="AR45" s="871"/>
      <c r="AS45" s="871"/>
      <c r="AT45" s="871"/>
      <c r="AU45" s="871"/>
      <c r="AV45" s="871"/>
      <c r="AW45" s="871"/>
      <c r="AX45" s="871"/>
      <c r="AY45" s="871"/>
      <c r="AZ45" s="871"/>
      <c r="BA45" s="871"/>
      <c r="BB45" s="871"/>
      <c r="BC45" s="871"/>
      <c r="BD45" s="871"/>
      <c r="BE45" s="871"/>
      <c r="BF45" s="871"/>
      <c r="BG45" s="871"/>
      <c r="BH45" s="871"/>
      <c r="BI45" s="871"/>
      <c r="BJ45" s="871"/>
      <c r="BK45" s="871"/>
      <c r="BL45" s="871"/>
      <c r="BM45" s="871"/>
      <c r="BN45" s="871"/>
      <c r="BO45" s="871"/>
      <c r="BP45" s="871"/>
      <c r="BQ45" s="871"/>
      <c r="BR45" s="871"/>
      <c r="BS45" s="871"/>
      <c r="BT45" s="871"/>
      <c r="BU45" s="871"/>
      <c r="BV45" s="871"/>
      <c r="BW45" s="871"/>
      <c r="BX45" s="871"/>
      <c r="BY45" s="871"/>
      <c r="BZ45" s="871"/>
      <c r="CB45" s="789"/>
      <c r="CC45" s="789"/>
      <c r="CD45" s="789"/>
    </row>
    <row r="46" spans="1:82" ht="13" thickBot="1">
      <c r="A46" s="1253" t="s">
        <v>637</v>
      </c>
      <c r="B46" s="1254"/>
      <c r="C46" s="1028"/>
      <c r="D46" s="1029"/>
      <c r="E46" s="1029"/>
      <c r="F46" s="1029"/>
      <c r="G46" s="1029"/>
      <c r="H46" s="1029"/>
      <c r="I46" s="1029"/>
      <c r="J46" s="1029"/>
      <c r="K46" s="1029"/>
      <c r="L46" s="1029"/>
      <c r="M46" s="1029"/>
      <c r="N46" s="1029"/>
      <c r="O46" s="1029"/>
      <c r="P46" s="1029"/>
      <c r="Q46" s="1029"/>
      <c r="R46" s="1029"/>
      <c r="S46" s="1029"/>
      <c r="T46" s="1029"/>
      <c r="U46" s="1029"/>
      <c r="V46" s="1029"/>
      <c r="W46" s="1029"/>
      <c r="X46" s="1029"/>
      <c r="Y46" s="1029"/>
      <c r="Z46" s="1029"/>
      <c r="AA46" s="1029"/>
      <c r="AB46" s="1029"/>
      <c r="AC46" s="1029"/>
      <c r="AD46" s="1029"/>
      <c r="AE46" s="1029"/>
      <c r="AF46" s="1029"/>
      <c r="AG46" s="1029"/>
      <c r="AH46" s="1029"/>
      <c r="AI46" s="1029"/>
      <c r="AJ46" s="1029"/>
      <c r="AK46" s="1029"/>
      <c r="AL46" s="1029"/>
      <c r="AM46" s="1029"/>
      <c r="AN46" s="1029"/>
      <c r="AO46" s="1029"/>
      <c r="AP46" s="1030"/>
      <c r="AQ46" s="1025">
        <f t="shared" ref="AQ46:BB46" si="70">C46</f>
        <v>0</v>
      </c>
      <c r="AR46" s="1023">
        <f t="shared" si="70"/>
        <v>0</v>
      </c>
      <c r="AS46" s="1023">
        <f t="shared" si="70"/>
        <v>0</v>
      </c>
      <c r="AT46" s="1023">
        <f t="shared" si="70"/>
        <v>0</v>
      </c>
      <c r="AU46" s="1023">
        <f t="shared" si="70"/>
        <v>0</v>
      </c>
      <c r="AV46" s="1023">
        <f t="shared" si="70"/>
        <v>0</v>
      </c>
      <c r="AW46" s="1023">
        <f t="shared" si="70"/>
        <v>0</v>
      </c>
      <c r="AX46" s="1023">
        <f t="shared" si="70"/>
        <v>0</v>
      </c>
      <c r="AY46" s="1023">
        <f t="shared" si="70"/>
        <v>0</v>
      </c>
      <c r="AZ46" s="1023">
        <f t="shared" si="70"/>
        <v>0</v>
      </c>
      <c r="BA46" s="1023">
        <f t="shared" si="70"/>
        <v>0</v>
      </c>
      <c r="BB46" s="1023">
        <f t="shared" si="70"/>
        <v>0</v>
      </c>
      <c r="BC46" s="1023">
        <f t="shared" ref="BC46:BH46" si="71">Q46</f>
        <v>0</v>
      </c>
      <c r="BD46" s="1023">
        <f t="shared" si="71"/>
        <v>0</v>
      </c>
      <c r="BE46" s="1023">
        <f t="shared" si="71"/>
        <v>0</v>
      </c>
      <c r="BF46" s="1023">
        <f t="shared" si="71"/>
        <v>0</v>
      </c>
      <c r="BG46" s="1023">
        <f t="shared" si="71"/>
        <v>0</v>
      </c>
      <c r="BH46" s="1023">
        <f t="shared" si="71"/>
        <v>0</v>
      </c>
      <c r="BI46" s="1023">
        <f t="shared" ref="BI46:BZ46" si="72">Y46</f>
        <v>0</v>
      </c>
      <c r="BJ46" s="1023">
        <f t="shared" si="72"/>
        <v>0</v>
      </c>
      <c r="BK46" s="1023">
        <f t="shared" si="72"/>
        <v>0</v>
      </c>
      <c r="BL46" s="1023">
        <f t="shared" si="72"/>
        <v>0</v>
      </c>
      <c r="BM46" s="1023">
        <f t="shared" si="72"/>
        <v>0</v>
      </c>
      <c r="BN46" s="1023">
        <f t="shared" si="72"/>
        <v>0</v>
      </c>
      <c r="BO46" s="1023">
        <f t="shared" si="72"/>
        <v>0</v>
      </c>
      <c r="BP46" s="1023">
        <f t="shared" si="72"/>
        <v>0</v>
      </c>
      <c r="BQ46" s="1023">
        <f t="shared" si="72"/>
        <v>0</v>
      </c>
      <c r="BR46" s="1023">
        <f t="shared" si="72"/>
        <v>0</v>
      </c>
      <c r="BS46" s="1023">
        <f t="shared" si="72"/>
        <v>0</v>
      </c>
      <c r="BT46" s="1023">
        <f t="shared" si="72"/>
        <v>0</v>
      </c>
      <c r="BU46" s="1023">
        <f t="shared" si="72"/>
        <v>0</v>
      </c>
      <c r="BV46" s="1023">
        <f t="shared" si="72"/>
        <v>0</v>
      </c>
      <c r="BW46" s="1023">
        <f t="shared" si="72"/>
        <v>0</v>
      </c>
      <c r="BX46" s="1023">
        <f t="shared" si="72"/>
        <v>0</v>
      </c>
      <c r="BY46" s="1023">
        <f t="shared" si="72"/>
        <v>0</v>
      </c>
      <c r="BZ46" s="1023">
        <f t="shared" si="72"/>
        <v>0</v>
      </c>
      <c r="CB46" s="789"/>
      <c r="CC46" s="789"/>
      <c r="CD46" s="789"/>
    </row>
    <row r="47" spans="1:82">
      <c r="A47" s="1255" t="s">
        <v>466</v>
      </c>
      <c r="B47" s="1256"/>
      <c r="C47" s="960"/>
      <c r="D47" s="958"/>
      <c r="E47" s="958"/>
      <c r="F47" s="958"/>
      <c r="G47" s="958"/>
      <c r="H47" s="958"/>
      <c r="I47" s="958"/>
      <c r="J47" s="958"/>
      <c r="K47" s="958"/>
      <c r="L47" s="958"/>
      <c r="M47" s="958"/>
      <c r="N47" s="958"/>
      <c r="O47" s="958"/>
      <c r="P47" s="958"/>
      <c r="Q47" s="958"/>
      <c r="R47" s="958"/>
      <c r="S47" s="958"/>
      <c r="T47" s="958"/>
      <c r="U47" s="958"/>
      <c r="V47" s="791"/>
      <c r="W47" s="958"/>
      <c r="X47" s="958"/>
      <c r="Y47" s="791"/>
      <c r="Z47" s="791"/>
      <c r="AA47" s="791"/>
      <c r="AB47" s="791"/>
      <c r="AC47" s="791"/>
      <c r="AD47" s="791"/>
      <c r="AE47" s="791"/>
      <c r="AF47" s="791"/>
      <c r="AG47" s="791"/>
      <c r="AH47" s="791"/>
      <c r="AI47" s="791"/>
      <c r="AJ47" s="791"/>
      <c r="AK47" s="791"/>
      <c r="AL47" s="791"/>
      <c r="AM47" s="791"/>
      <c r="AN47" s="791"/>
      <c r="AO47" s="791"/>
      <c r="AP47" s="867"/>
      <c r="AQ47" s="800">
        <f t="shared" ref="AQ47:BB50" si="73">C47*25.4</f>
        <v>0</v>
      </c>
      <c r="AR47" s="801">
        <f t="shared" si="73"/>
        <v>0</v>
      </c>
      <c r="AS47" s="801">
        <f t="shared" si="73"/>
        <v>0</v>
      </c>
      <c r="AT47" s="801">
        <f t="shared" si="73"/>
        <v>0</v>
      </c>
      <c r="AU47" s="801">
        <f t="shared" si="73"/>
        <v>0</v>
      </c>
      <c r="AV47" s="801">
        <f t="shared" si="73"/>
        <v>0</v>
      </c>
      <c r="AW47" s="801">
        <f t="shared" si="73"/>
        <v>0</v>
      </c>
      <c r="AX47" s="801">
        <f t="shared" si="73"/>
        <v>0</v>
      </c>
      <c r="AY47" s="801">
        <f t="shared" si="73"/>
        <v>0</v>
      </c>
      <c r="AZ47" s="801">
        <f t="shared" si="73"/>
        <v>0</v>
      </c>
      <c r="BA47" s="801">
        <f t="shared" si="73"/>
        <v>0</v>
      </c>
      <c r="BB47" s="801">
        <f t="shared" si="73"/>
        <v>0</v>
      </c>
      <c r="BC47" s="801">
        <f t="shared" ref="BC47:BH50" si="74">Q47*25.4</f>
        <v>0</v>
      </c>
      <c r="BD47" s="801">
        <f t="shared" si="74"/>
        <v>0</v>
      </c>
      <c r="BE47" s="801">
        <f t="shared" si="74"/>
        <v>0</v>
      </c>
      <c r="BF47" s="801">
        <f t="shared" si="74"/>
        <v>0</v>
      </c>
      <c r="BG47" s="801">
        <f t="shared" si="74"/>
        <v>0</v>
      </c>
      <c r="BH47" s="801">
        <f t="shared" si="74"/>
        <v>0</v>
      </c>
      <c r="BI47" s="801">
        <f t="shared" ref="BI47:BJ50" si="75">Y47*25.4</f>
        <v>0</v>
      </c>
      <c r="BJ47" s="801">
        <f t="shared" si="75"/>
        <v>0</v>
      </c>
      <c r="BK47" s="801">
        <f t="shared" ref="BK47:BT50" si="76">AA47*25.4</f>
        <v>0</v>
      </c>
      <c r="BL47" s="801">
        <f t="shared" si="76"/>
        <v>0</v>
      </c>
      <c r="BM47" s="801">
        <f t="shared" si="76"/>
        <v>0</v>
      </c>
      <c r="BN47" s="801">
        <f t="shared" si="76"/>
        <v>0</v>
      </c>
      <c r="BO47" s="801">
        <f t="shared" si="76"/>
        <v>0</v>
      </c>
      <c r="BP47" s="801">
        <f t="shared" si="76"/>
        <v>0</v>
      </c>
      <c r="BQ47" s="801">
        <f t="shared" si="76"/>
        <v>0</v>
      </c>
      <c r="BR47" s="801">
        <f t="shared" si="76"/>
        <v>0</v>
      </c>
      <c r="BS47" s="801">
        <f t="shared" si="76"/>
        <v>0</v>
      </c>
      <c r="BT47" s="801">
        <f t="shared" si="76"/>
        <v>0</v>
      </c>
      <c r="BU47" s="801">
        <f t="shared" ref="BU47:BZ50" si="77">AK47*25.4</f>
        <v>0</v>
      </c>
      <c r="BV47" s="801">
        <f t="shared" si="77"/>
        <v>0</v>
      </c>
      <c r="BW47" s="801">
        <f t="shared" si="77"/>
        <v>0</v>
      </c>
      <c r="BX47" s="801">
        <f t="shared" si="77"/>
        <v>0</v>
      </c>
      <c r="BY47" s="801">
        <f t="shared" si="77"/>
        <v>0</v>
      </c>
      <c r="BZ47" s="801">
        <f t="shared" si="77"/>
        <v>0</v>
      </c>
      <c r="CB47" s="789"/>
      <c r="CC47" s="789"/>
      <c r="CD47" s="789"/>
    </row>
    <row r="48" spans="1:82">
      <c r="A48" s="1257" t="s">
        <v>463</v>
      </c>
      <c r="B48" s="1258"/>
      <c r="C48" s="859"/>
      <c r="D48" s="860"/>
      <c r="E48" s="860"/>
      <c r="F48" s="860"/>
      <c r="G48" s="860"/>
      <c r="H48" s="860"/>
      <c r="I48" s="860"/>
      <c r="J48" s="860"/>
      <c r="K48" s="860"/>
      <c r="L48" s="860"/>
      <c r="M48" s="789"/>
      <c r="N48" s="789"/>
      <c r="O48" s="1066"/>
      <c r="P48" s="1071"/>
      <c r="Q48" s="789"/>
      <c r="R48" s="789"/>
      <c r="S48" s="789"/>
      <c r="T48" s="789"/>
      <c r="U48" s="789"/>
      <c r="V48" s="792"/>
      <c r="W48" s="1066"/>
      <c r="X48" s="1071"/>
      <c r="Y48" s="792"/>
      <c r="Z48" s="792"/>
      <c r="AA48" s="792"/>
      <c r="AB48" s="792"/>
      <c r="AC48" s="792"/>
      <c r="AD48" s="792"/>
      <c r="AE48" s="792"/>
      <c r="AF48" s="792"/>
      <c r="AG48" s="792"/>
      <c r="AH48" s="792"/>
      <c r="AI48" s="792"/>
      <c r="AJ48" s="792"/>
      <c r="AK48" s="792"/>
      <c r="AL48" s="792"/>
      <c r="AM48" s="792"/>
      <c r="AN48" s="792"/>
      <c r="AO48" s="792"/>
      <c r="AP48" s="841"/>
      <c r="AQ48" s="802">
        <f t="shared" si="73"/>
        <v>0</v>
      </c>
      <c r="AR48" s="803">
        <f t="shared" si="73"/>
        <v>0</v>
      </c>
      <c r="AS48" s="803">
        <f t="shared" si="73"/>
        <v>0</v>
      </c>
      <c r="AT48" s="803">
        <f t="shared" si="73"/>
        <v>0</v>
      </c>
      <c r="AU48" s="803">
        <f t="shared" si="73"/>
        <v>0</v>
      </c>
      <c r="AV48" s="803">
        <f t="shared" si="73"/>
        <v>0</v>
      </c>
      <c r="AW48" s="803">
        <f t="shared" si="73"/>
        <v>0</v>
      </c>
      <c r="AX48" s="803">
        <f t="shared" si="73"/>
        <v>0</v>
      </c>
      <c r="AY48" s="803">
        <f t="shared" si="73"/>
        <v>0</v>
      </c>
      <c r="AZ48" s="803">
        <f t="shared" si="73"/>
        <v>0</v>
      </c>
      <c r="BA48" s="803">
        <f t="shared" si="73"/>
        <v>0</v>
      </c>
      <c r="BB48" s="803">
        <f t="shared" si="73"/>
        <v>0</v>
      </c>
      <c r="BC48" s="803">
        <f t="shared" si="74"/>
        <v>0</v>
      </c>
      <c r="BD48" s="803">
        <f t="shared" si="74"/>
        <v>0</v>
      </c>
      <c r="BE48" s="803">
        <f t="shared" si="74"/>
        <v>0</v>
      </c>
      <c r="BF48" s="803">
        <f t="shared" si="74"/>
        <v>0</v>
      </c>
      <c r="BG48" s="803">
        <f t="shared" si="74"/>
        <v>0</v>
      </c>
      <c r="BH48" s="803">
        <f t="shared" si="74"/>
        <v>0</v>
      </c>
      <c r="BI48" s="803">
        <f t="shared" si="75"/>
        <v>0</v>
      </c>
      <c r="BJ48" s="803">
        <f t="shared" si="75"/>
        <v>0</v>
      </c>
      <c r="BK48" s="803">
        <f t="shared" si="76"/>
        <v>0</v>
      </c>
      <c r="BL48" s="803">
        <f t="shared" si="76"/>
        <v>0</v>
      </c>
      <c r="BM48" s="803">
        <f t="shared" si="76"/>
        <v>0</v>
      </c>
      <c r="BN48" s="803">
        <f t="shared" si="76"/>
        <v>0</v>
      </c>
      <c r="BO48" s="803">
        <f t="shared" si="76"/>
        <v>0</v>
      </c>
      <c r="BP48" s="803">
        <f t="shared" si="76"/>
        <v>0</v>
      </c>
      <c r="BQ48" s="803">
        <f t="shared" si="76"/>
        <v>0</v>
      </c>
      <c r="BR48" s="803">
        <f t="shared" si="76"/>
        <v>0</v>
      </c>
      <c r="BS48" s="803">
        <f t="shared" si="76"/>
        <v>0</v>
      </c>
      <c r="BT48" s="803">
        <f t="shared" si="76"/>
        <v>0</v>
      </c>
      <c r="BU48" s="803">
        <f t="shared" si="77"/>
        <v>0</v>
      </c>
      <c r="BV48" s="803">
        <f t="shared" si="77"/>
        <v>0</v>
      </c>
      <c r="BW48" s="803">
        <f t="shared" si="77"/>
        <v>0</v>
      </c>
      <c r="BX48" s="803">
        <f t="shared" si="77"/>
        <v>0</v>
      </c>
      <c r="BY48" s="803">
        <f t="shared" si="77"/>
        <v>0</v>
      </c>
      <c r="BZ48" s="803">
        <f t="shared" si="77"/>
        <v>0</v>
      </c>
      <c r="CB48" s="789"/>
      <c r="CC48" s="789"/>
      <c r="CD48" s="789"/>
    </row>
    <row r="49" spans="1:82">
      <c r="A49" s="1257" t="s">
        <v>465</v>
      </c>
      <c r="B49" s="1258"/>
      <c r="C49" s="859"/>
      <c r="D49" s="860"/>
      <c r="E49" s="860"/>
      <c r="F49" s="860"/>
      <c r="G49" s="860"/>
      <c r="H49" s="860"/>
      <c r="I49" s="860"/>
      <c r="J49" s="860"/>
      <c r="K49" s="860"/>
      <c r="L49" s="860"/>
      <c r="M49" s="978"/>
      <c r="N49" s="979"/>
      <c r="O49" s="979"/>
      <c r="P49" s="979"/>
      <c r="Q49" s="979"/>
      <c r="R49" s="979"/>
      <c r="S49" s="979"/>
      <c r="T49" s="979"/>
      <c r="U49" s="980"/>
      <c r="V49" s="792"/>
      <c r="W49" s="979"/>
      <c r="X49" s="979"/>
      <c r="Y49" s="792"/>
      <c r="Z49" s="792"/>
      <c r="AA49" s="792"/>
      <c r="AB49" s="792"/>
      <c r="AC49" s="792"/>
      <c r="AD49" s="792"/>
      <c r="AE49" s="792"/>
      <c r="AF49" s="792"/>
      <c r="AG49" s="792"/>
      <c r="AH49" s="792"/>
      <c r="AI49" s="792"/>
      <c r="AJ49" s="792"/>
      <c r="AK49" s="792"/>
      <c r="AL49" s="792"/>
      <c r="AM49" s="792"/>
      <c r="AN49" s="792"/>
      <c r="AO49" s="792"/>
      <c r="AP49" s="841"/>
      <c r="AQ49" s="802">
        <f t="shared" si="73"/>
        <v>0</v>
      </c>
      <c r="AR49" s="803">
        <f t="shared" si="73"/>
        <v>0</v>
      </c>
      <c r="AS49" s="803">
        <f t="shared" si="73"/>
        <v>0</v>
      </c>
      <c r="AT49" s="803">
        <f t="shared" si="73"/>
        <v>0</v>
      </c>
      <c r="AU49" s="803">
        <f t="shared" si="73"/>
        <v>0</v>
      </c>
      <c r="AV49" s="803">
        <f t="shared" si="73"/>
        <v>0</v>
      </c>
      <c r="AW49" s="803">
        <f t="shared" si="73"/>
        <v>0</v>
      </c>
      <c r="AX49" s="803">
        <f t="shared" si="73"/>
        <v>0</v>
      </c>
      <c r="AY49" s="803">
        <f t="shared" si="73"/>
        <v>0</v>
      </c>
      <c r="AZ49" s="803">
        <f t="shared" si="73"/>
        <v>0</v>
      </c>
      <c r="BA49" s="803">
        <f t="shared" si="73"/>
        <v>0</v>
      </c>
      <c r="BB49" s="803">
        <f t="shared" si="73"/>
        <v>0</v>
      </c>
      <c r="BC49" s="803">
        <f t="shared" si="74"/>
        <v>0</v>
      </c>
      <c r="BD49" s="803">
        <f t="shared" si="74"/>
        <v>0</v>
      </c>
      <c r="BE49" s="803">
        <f t="shared" si="74"/>
        <v>0</v>
      </c>
      <c r="BF49" s="803">
        <f t="shared" si="74"/>
        <v>0</v>
      </c>
      <c r="BG49" s="803">
        <f t="shared" si="74"/>
        <v>0</v>
      </c>
      <c r="BH49" s="803">
        <f t="shared" si="74"/>
        <v>0</v>
      </c>
      <c r="BI49" s="803">
        <f t="shared" si="75"/>
        <v>0</v>
      </c>
      <c r="BJ49" s="803">
        <f t="shared" si="75"/>
        <v>0</v>
      </c>
      <c r="BK49" s="803">
        <f t="shared" si="76"/>
        <v>0</v>
      </c>
      <c r="BL49" s="803">
        <f t="shared" si="76"/>
        <v>0</v>
      </c>
      <c r="BM49" s="803">
        <f t="shared" si="76"/>
        <v>0</v>
      </c>
      <c r="BN49" s="803">
        <f t="shared" si="76"/>
        <v>0</v>
      </c>
      <c r="BO49" s="803">
        <f t="shared" si="76"/>
        <v>0</v>
      </c>
      <c r="BP49" s="803">
        <f t="shared" si="76"/>
        <v>0</v>
      </c>
      <c r="BQ49" s="803">
        <f t="shared" si="76"/>
        <v>0</v>
      </c>
      <c r="BR49" s="803">
        <f t="shared" si="76"/>
        <v>0</v>
      </c>
      <c r="BS49" s="803">
        <f t="shared" si="76"/>
        <v>0</v>
      </c>
      <c r="BT49" s="803">
        <f t="shared" si="76"/>
        <v>0</v>
      </c>
      <c r="BU49" s="803">
        <f t="shared" si="77"/>
        <v>0</v>
      </c>
      <c r="BV49" s="803">
        <f t="shared" si="77"/>
        <v>0</v>
      </c>
      <c r="BW49" s="803">
        <f t="shared" si="77"/>
        <v>0</v>
      </c>
      <c r="BX49" s="803">
        <f t="shared" si="77"/>
        <v>0</v>
      </c>
      <c r="BY49" s="803">
        <f t="shared" si="77"/>
        <v>0</v>
      </c>
      <c r="BZ49" s="803">
        <f t="shared" si="77"/>
        <v>0</v>
      </c>
      <c r="CB49" s="789"/>
      <c r="CC49" s="789"/>
      <c r="CD49" s="789"/>
    </row>
    <row r="50" spans="1:82" ht="13" thickBot="1">
      <c r="A50" s="1243" t="s">
        <v>464</v>
      </c>
      <c r="B50" s="1259"/>
      <c r="C50" s="873"/>
      <c r="D50" s="874"/>
      <c r="E50" s="874"/>
      <c r="F50" s="874"/>
      <c r="G50" s="874"/>
      <c r="H50" s="874"/>
      <c r="I50" s="874"/>
      <c r="J50" s="874"/>
      <c r="K50" s="874"/>
      <c r="L50" s="874"/>
      <c r="M50" s="976"/>
      <c r="N50" s="954"/>
      <c r="O50" s="954"/>
      <c r="P50" s="954"/>
      <c r="Q50" s="954"/>
      <c r="R50" s="954"/>
      <c r="S50" s="954"/>
      <c r="T50" s="954"/>
      <c r="U50" s="977"/>
      <c r="V50" s="793"/>
      <c r="W50" s="954"/>
      <c r="X50" s="954"/>
      <c r="Y50" s="793"/>
      <c r="Z50" s="793"/>
      <c r="AA50" s="793"/>
      <c r="AB50" s="793"/>
      <c r="AC50" s="793"/>
      <c r="AD50" s="793"/>
      <c r="AE50" s="793"/>
      <c r="AF50" s="793"/>
      <c r="AG50" s="793"/>
      <c r="AH50" s="793"/>
      <c r="AI50" s="793"/>
      <c r="AJ50" s="793"/>
      <c r="AK50" s="793"/>
      <c r="AL50" s="793"/>
      <c r="AM50" s="793"/>
      <c r="AN50" s="793"/>
      <c r="AO50" s="793"/>
      <c r="AP50" s="868"/>
      <c r="AQ50" s="804">
        <f t="shared" si="73"/>
        <v>0</v>
      </c>
      <c r="AR50" s="805">
        <f t="shared" si="73"/>
        <v>0</v>
      </c>
      <c r="AS50" s="805">
        <f t="shared" si="73"/>
        <v>0</v>
      </c>
      <c r="AT50" s="805">
        <f t="shared" si="73"/>
        <v>0</v>
      </c>
      <c r="AU50" s="805">
        <f t="shared" si="73"/>
        <v>0</v>
      </c>
      <c r="AV50" s="805">
        <f t="shared" si="73"/>
        <v>0</v>
      </c>
      <c r="AW50" s="805">
        <f t="shared" si="73"/>
        <v>0</v>
      </c>
      <c r="AX50" s="805">
        <f t="shared" si="73"/>
        <v>0</v>
      </c>
      <c r="AY50" s="805">
        <f t="shared" si="73"/>
        <v>0</v>
      </c>
      <c r="AZ50" s="805">
        <f t="shared" si="73"/>
        <v>0</v>
      </c>
      <c r="BA50" s="805">
        <f t="shared" si="73"/>
        <v>0</v>
      </c>
      <c r="BB50" s="805">
        <f t="shared" si="73"/>
        <v>0</v>
      </c>
      <c r="BC50" s="805">
        <f t="shared" si="74"/>
        <v>0</v>
      </c>
      <c r="BD50" s="805">
        <f t="shared" si="74"/>
        <v>0</v>
      </c>
      <c r="BE50" s="805">
        <f t="shared" si="74"/>
        <v>0</v>
      </c>
      <c r="BF50" s="805">
        <f t="shared" si="74"/>
        <v>0</v>
      </c>
      <c r="BG50" s="805">
        <f t="shared" si="74"/>
        <v>0</v>
      </c>
      <c r="BH50" s="805">
        <f t="shared" si="74"/>
        <v>0</v>
      </c>
      <c r="BI50" s="805">
        <f t="shared" si="75"/>
        <v>0</v>
      </c>
      <c r="BJ50" s="805">
        <f t="shared" si="75"/>
        <v>0</v>
      </c>
      <c r="BK50" s="805">
        <f t="shared" si="76"/>
        <v>0</v>
      </c>
      <c r="BL50" s="805">
        <f t="shared" si="76"/>
        <v>0</v>
      </c>
      <c r="BM50" s="805">
        <f t="shared" si="76"/>
        <v>0</v>
      </c>
      <c r="BN50" s="805">
        <f t="shared" si="76"/>
        <v>0</v>
      </c>
      <c r="BO50" s="805">
        <f t="shared" si="76"/>
        <v>0</v>
      </c>
      <c r="BP50" s="805">
        <f t="shared" si="76"/>
        <v>0</v>
      </c>
      <c r="BQ50" s="805">
        <f t="shared" si="76"/>
        <v>0</v>
      </c>
      <c r="BR50" s="805">
        <f t="shared" si="76"/>
        <v>0</v>
      </c>
      <c r="BS50" s="805">
        <f t="shared" si="76"/>
        <v>0</v>
      </c>
      <c r="BT50" s="805">
        <f t="shared" si="76"/>
        <v>0</v>
      </c>
      <c r="BU50" s="805">
        <f t="shared" si="77"/>
        <v>0</v>
      </c>
      <c r="BV50" s="805">
        <f t="shared" si="77"/>
        <v>0</v>
      </c>
      <c r="BW50" s="805">
        <f t="shared" si="77"/>
        <v>0</v>
      </c>
      <c r="BX50" s="805">
        <f t="shared" si="77"/>
        <v>0</v>
      </c>
      <c r="BY50" s="805">
        <f t="shared" si="77"/>
        <v>0</v>
      </c>
      <c r="BZ50" s="805">
        <f t="shared" si="77"/>
        <v>0</v>
      </c>
      <c r="CB50" s="789"/>
      <c r="CC50" s="789"/>
      <c r="CD50" s="789"/>
    </row>
    <row r="51" spans="1:82">
      <c r="A51" s="1192"/>
      <c r="B51" s="1192"/>
      <c r="C51" s="789"/>
      <c r="D51" s="789"/>
      <c r="E51" s="789"/>
      <c r="F51" s="789"/>
      <c r="G51" s="789"/>
      <c r="H51" s="789"/>
      <c r="I51" s="789"/>
      <c r="J51" s="789"/>
      <c r="K51" s="789"/>
      <c r="L51" s="789"/>
      <c r="M51" s="789"/>
      <c r="N51" s="789"/>
      <c r="O51" s="1066"/>
      <c r="P51" s="1071"/>
      <c r="Q51" s="789"/>
      <c r="R51" s="789"/>
      <c r="S51" s="789"/>
      <c r="T51" s="789"/>
      <c r="U51" s="789"/>
      <c r="V51" s="789"/>
      <c r="W51" s="1066"/>
      <c r="X51" s="1071"/>
      <c r="Y51" s="789"/>
      <c r="Z51" s="789"/>
      <c r="AA51" s="789"/>
      <c r="AB51" s="789"/>
      <c r="AC51" s="789"/>
      <c r="AD51" s="789"/>
      <c r="AE51" s="789"/>
      <c r="AF51" s="789"/>
      <c r="AG51" s="789"/>
      <c r="AH51" s="789"/>
      <c r="AI51" s="789"/>
      <c r="AJ51" s="789"/>
      <c r="AK51" s="789"/>
      <c r="AL51" s="789"/>
      <c r="AM51" s="789"/>
      <c r="AN51" s="789"/>
      <c r="AO51" s="789"/>
      <c r="AP51" s="789"/>
      <c r="AQ51" s="789"/>
      <c r="AR51" s="789"/>
      <c r="AS51" s="789"/>
      <c r="AT51" s="789"/>
      <c r="AU51" s="789"/>
      <c r="AV51" s="789"/>
      <c r="AW51" s="789"/>
      <c r="AX51" s="789"/>
      <c r="AY51" s="789"/>
      <c r="AZ51" s="789"/>
      <c r="BA51" s="789"/>
      <c r="BB51" s="789"/>
      <c r="BC51" s="789"/>
      <c r="BD51" s="789"/>
      <c r="BE51" s="789"/>
      <c r="BF51" s="789"/>
      <c r="BG51" s="789"/>
      <c r="BH51" s="789"/>
      <c r="BI51" s="789"/>
      <c r="BJ51" s="789"/>
      <c r="BK51" s="789"/>
      <c r="BL51" s="789"/>
      <c r="BM51" s="789"/>
      <c r="BN51" s="789"/>
      <c r="BO51" s="789"/>
      <c r="BP51" s="789"/>
      <c r="BQ51" s="789"/>
      <c r="BR51" s="789"/>
      <c r="BS51" s="789"/>
      <c r="BT51" s="789"/>
      <c r="BU51" s="789"/>
      <c r="BV51" s="789"/>
      <c r="BW51" s="789"/>
      <c r="BX51" s="789"/>
      <c r="BY51" s="789"/>
      <c r="BZ51" s="789"/>
      <c r="CB51" s="789"/>
      <c r="CC51" s="789"/>
      <c r="CD51" s="789"/>
    </row>
    <row r="52" spans="1:82">
      <c r="A52" s="1189" t="s">
        <v>467</v>
      </c>
      <c r="B52" s="1189"/>
      <c r="C52" s="789"/>
      <c r="D52" s="789"/>
      <c r="E52" s="789"/>
      <c r="F52" s="789"/>
      <c r="G52" s="789"/>
      <c r="H52" s="789"/>
      <c r="I52" s="789"/>
      <c r="J52" s="789"/>
      <c r="K52" s="789"/>
      <c r="L52" s="789"/>
      <c r="M52" s="789"/>
      <c r="N52" s="789"/>
      <c r="O52" s="1066"/>
      <c r="P52" s="1071"/>
      <c r="Q52" s="789"/>
      <c r="R52" s="789"/>
      <c r="S52" s="789"/>
      <c r="T52" s="789"/>
      <c r="U52" s="789"/>
      <c r="V52" s="789"/>
      <c r="W52" s="1066"/>
      <c r="X52" s="1071"/>
      <c r="Y52" s="789"/>
      <c r="Z52" s="789"/>
      <c r="AA52" s="789"/>
      <c r="AB52" s="789"/>
      <c r="AC52" s="789"/>
      <c r="AD52" s="789"/>
      <c r="AE52" s="789"/>
      <c r="AF52" s="789"/>
      <c r="AG52" s="789"/>
      <c r="AH52" s="789"/>
      <c r="AI52" s="789"/>
      <c r="AJ52" s="789"/>
      <c r="AK52" s="789"/>
      <c r="AL52" s="789"/>
      <c r="AM52" s="789"/>
      <c r="AN52" s="789"/>
      <c r="AO52" s="789"/>
      <c r="AP52" s="789"/>
      <c r="AQ52" s="789"/>
      <c r="AR52" s="789"/>
      <c r="AS52" s="789"/>
      <c r="AT52" s="789"/>
      <c r="AU52" s="789"/>
      <c r="AV52" s="789"/>
      <c r="AW52" s="789"/>
      <c r="AX52" s="789"/>
      <c r="AY52" s="789"/>
      <c r="AZ52" s="789"/>
      <c r="BA52" s="789"/>
      <c r="BB52" s="789"/>
      <c r="BC52" s="789"/>
      <c r="BD52" s="789"/>
      <c r="BE52" s="789"/>
      <c r="BF52" s="789"/>
      <c r="BG52" s="789"/>
      <c r="BH52" s="789"/>
      <c r="BI52" s="789"/>
      <c r="BJ52" s="789"/>
      <c r="BK52" s="789"/>
      <c r="BL52" s="789"/>
      <c r="BM52" s="789"/>
      <c r="BN52" s="789"/>
      <c r="BO52" s="789"/>
      <c r="BP52" s="789"/>
      <c r="BQ52" s="789"/>
      <c r="BR52" s="789"/>
      <c r="BS52" s="789"/>
      <c r="BT52" s="789"/>
      <c r="BU52" s="789"/>
      <c r="BV52" s="789"/>
      <c r="BW52" s="789"/>
      <c r="BX52" s="789"/>
      <c r="BY52" s="789"/>
      <c r="BZ52" s="789"/>
      <c r="CB52" s="789"/>
      <c r="CC52" s="789"/>
      <c r="CD52" s="789"/>
    </row>
    <row r="53" spans="1:82" ht="13" thickBot="1">
      <c r="A53" s="1181"/>
      <c r="B53" s="1181"/>
      <c r="C53" s="789"/>
      <c r="D53" s="789"/>
      <c r="E53" s="789"/>
      <c r="F53" s="789"/>
      <c r="G53" s="789"/>
      <c r="H53" s="789"/>
      <c r="I53" s="789"/>
      <c r="J53" s="789"/>
      <c r="K53" s="789"/>
      <c r="L53" s="789"/>
      <c r="M53" s="789"/>
      <c r="N53" s="789"/>
      <c r="O53" s="1066"/>
      <c r="P53" s="1071"/>
      <c r="Q53" s="789"/>
      <c r="R53" s="789"/>
      <c r="S53" s="789"/>
      <c r="T53" s="789"/>
      <c r="U53" s="789"/>
      <c r="V53" s="789"/>
      <c r="W53" s="1066"/>
      <c r="X53" s="1071"/>
      <c r="Y53" s="789"/>
      <c r="Z53" s="789"/>
      <c r="AA53" s="789"/>
      <c r="AB53" s="789"/>
      <c r="AC53" s="789"/>
      <c r="AD53" s="789"/>
      <c r="AE53" s="789"/>
      <c r="AF53" s="789"/>
      <c r="AG53" s="789"/>
      <c r="AH53" s="789"/>
      <c r="AI53" s="789"/>
      <c r="AJ53" s="789"/>
      <c r="AK53" s="789"/>
      <c r="AL53" s="789"/>
      <c r="AM53" s="789"/>
      <c r="AN53" s="789"/>
      <c r="AO53" s="789"/>
      <c r="AP53" s="789"/>
      <c r="AQ53" s="789"/>
      <c r="AR53" s="789"/>
      <c r="AS53" s="789"/>
      <c r="AT53" s="789"/>
      <c r="AU53" s="789"/>
      <c r="AV53" s="789"/>
      <c r="AW53" s="789"/>
      <c r="AX53" s="789"/>
      <c r="AY53" s="789"/>
      <c r="AZ53" s="789"/>
      <c r="BA53" s="789"/>
      <c r="BB53" s="789"/>
      <c r="BC53" s="789"/>
      <c r="BD53" s="789"/>
      <c r="BE53" s="789"/>
      <c r="BF53" s="789"/>
      <c r="BG53" s="789"/>
      <c r="BH53" s="789"/>
      <c r="BI53" s="789"/>
      <c r="BJ53" s="789"/>
      <c r="BK53" s="789"/>
      <c r="BL53" s="789"/>
      <c r="BM53" s="789"/>
      <c r="BN53" s="789"/>
      <c r="BO53" s="789"/>
      <c r="BP53" s="789"/>
      <c r="BQ53" s="789"/>
      <c r="BR53" s="789"/>
      <c r="BS53" s="789"/>
      <c r="BT53" s="789"/>
      <c r="BU53" s="789"/>
      <c r="BV53" s="789"/>
      <c r="BW53" s="789"/>
      <c r="BX53" s="789"/>
      <c r="BY53" s="789"/>
      <c r="BZ53" s="789"/>
      <c r="CB53" s="789"/>
      <c r="CC53" s="789"/>
      <c r="CD53" s="789"/>
    </row>
    <row r="54" spans="1:82" ht="13" thickBot="1">
      <c r="A54" s="822" t="s">
        <v>471</v>
      </c>
      <c r="B54" s="796">
        <v>22.225000000000001</v>
      </c>
      <c r="C54" s="831" t="s">
        <v>632</v>
      </c>
      <c r="D54" s="789"/>
      <c r="E54" s="789"/>
      <c r="F54" s="789"/>
      <c r="G54" s="789"/>
      <c r="H54" s="789"/>
      <c r="I54" s="789"/>
      <c r="J54" s="789"/>
      <c r="K54" s="789"/>
      <c r="L54" s="789"/>
      <c r="M54" s="789"/>
      <c r="N54" s="789"/>
      <c r="O54" s="1066"/>
      <c r="P54" s="1071"/>
      <c r="Q54" s="789"/>
      <c r="R54" s="789"/>
      <c r="S54" s="789"/>
      <c r="T54" s="789"/>
      <c r="U54" s="789"/>
      <c r="V54" s="789"/>
      <c r="W54" s="1066"/>
      <c r="X54" s="1071"/>
      <c r="Y54" s="789"/>
      <c r="Z54" s="789"/>
      <c r="AA54" s="789"/>
      <c r="AB54" s="789"/>
      <c r="AC54" s="789"/>
      <c r="AD54" s="789"/>
      <c r="AE54" s="789"/>
      <c r="AF54" s="789"/>
      <c r="AG54" s="789"/>
      <c r="AH54" s="789"/>
      <c r="AI54" s="789"/>
      <c r="AJ54" s="789"/>
      <c r="AK54" s="789"/>
      <c r="AL54" s="789"/>
      <c r="AM54" s="789"/>
      <c r="AN54" s="789"/>
      <c r="AO54" s="789"/>
      <c r="AP54" s="789"/>
      <c r="AQ54" s="789"/>
      <c r="AR54" s="789"/>
      <c r="AS54" s="789"/>
      <c r="AT54" s="789"/>
      <c r="AU54" s="789"/>
      <c r="AV54" s="789"/>
      <c r="AW54" s="789"/>
      <c r="AX54" s="789"/>
      <c r="AY54" s="789"/>
      <c r="AZ54" s="789"/>
      <c r="BA54" s="789"/>
      <c r="BB54" s="789"/>
      <c r="BC54" s="789"/>
      <c r="BD54" s="789"/>
      <c r="BE54" s="789"/>
      <c r="BF54" s="789"/>
      <c r="BG54" s="789"/>
      <c r="BH54" s="789"/>
      <c r="BI54" s="789"/>
      <c r="BJ54" s="789"/>
      <c r="BK54" s="789"/>
      <c r="BL54" s="789"/>
      <c r="BM54" s="789"/>
      <c r="BN54" s="789"/>
      <c r="BO54" s="789"/>
      <c r="BP54" s="789"/>
      <c r="BQ54" s="789"/>
      <c r="BR54" s="789"/>
      <c r="BS54" s="789"/>
      <c r="BT54" s="789"/>
      <c r="BU54" s="789"/>
      <c r="BV54" s="789"/>
      <c r="BW54" s="789"/>
      <c r="BX54" s="789"/>
      <c r="BY54" s="789"/>
      <c r="BZ54" s="789"/>
      <c r="CB54" s="789"/>
      <c r="CC54" s="789"/>
      <c r="CD54" s="789"/>
    </row>
    <row r="55" spans="1:82" ht="13" thickBot="1">
      <c r="A55" s="857" t="s">
        <v>388</v>
      </c>
      <c r="B55" s="858">
        <f>(B54-B4)/B4</f>
        <v>0.21947873799725651</v>
      </c>
      <c r="C55" s="831"/>
      <c r="D55" s="789"/>
      <c r="E55" s="789"/>
      <c r="F55" s="789"/>
      <c r="G55" s="789"/>
      <c r="H55" s="789"/>
      <c r="I55" s="789"/>
      <c r="J55" s="789"/>
      <c r="K55" s="789"/>
      <c r="L55" s="789"/>
      <c r="M55" s="789"/>
      <c r="N55" s="789"/>
      <c r="O55" s="1066"/>
      <c r="P55" s="1071"/>
      <c r="Q55" s="789"/>
      <c r="R55" s="789"/>
      <c r="S55" s="789"/>
      <c r="T55" s="789"/>
      <c r="U55" s="789"/>
      <c r="V55" s="789"/>
      <c r="W55" s="1066"/>
      <c r="X55" s="1071"/>
      <c r="Y55" s="789"/>
      <c r="Z55" s="789"/>
      <c r="AA55" s="789"/>
      <c r="AB55" s="789"/>
      <c r="AC55" s="789"/>
      <c r="AD55" s="789"/>
      <c r="AE55" s="789"/>
      <c r="AF55" s="789"/>
      <c r="AG55" s="789"/>
      <c r="AH55" s="789"/>
      <c r="AI55" s="789"/>
      <c r="AJ55" s="789"/>
      <c r="AK55" s="789"/>
      <c r="AL55" s="789"/>
      <c r="AM55" s="789"/>
      <c r="AN55" s="789"/>
      <c r="AO55" s="789"/>
      <c r="AP55" s="789"/>
      <c r="AQ55" s="789"/>
      <c r="AR55" s="789"/>
      <c r="AS55" s="789"/>
      <c r="AT55" s="789"/>
      <c r="AU55" s="789"/>
      <c r="AV55" s="789"/>
      <c r="AW55" s="789"/>
      <c r="AX55" s="789"/>
      <c r="AY55" s="789"/>
      <c r="AZ55" s="789"/>
      <c r="BA55" s="789"/>
      <c r="BB55" s="789"/>
      <c r="BC55" s="789"/>
      <c r="BD55" s="789"/>
      <c r="BE55" s="789"/>
      <c r="BF55" s="789"/>
      <c r="BG55" s="789"/>
      <c r="BH55" s="789"/>
      <c r="BI55" s="789"/>
      <c r="BJ55" s="789"/>
      <c r="BK55" s="789"/>
      <c r="BL55" s="789"/>
      <c r="BM55" s="789"/>
      <c r="BN55" s="789"/>
      <c r="BO55" s="789"/>
      <c r="BP55" s="789"/>
      <c r="BQ55" s="789"/>
      <c r="BR55" s="789"/>
      <c r="BS55" s="789"/>
      <c r="BT55" s="789"/>
      <c r="BU55" s="789"/>
      <c r="BV55" s="789"/>
      <c r="BW55" s="789"/>
      <c r="BX55" s="789"/>
      <c r="BY55" s="789"/>
      <c r="BZ55" s="789"/>
      <c r="CB55" s="789"/>
      <c r="CC55" s="789"/>
      <c r="CD55" s="789"/>
    </row>
    <row r="56" spans="1:82" ht="13" thickBot="1">
      <c r="A56" s="1184"/>
      <c r="B56" s="1185"/>
      <c r="C56" s="975" t="s">
        <v>618</v>
      </c>
      <c r="D56" s="864"/>
      <c r="E56" s="864"/>
      <c r="F56" s="864"/>
      <c r="G56" s="864"/>
      <c r="H56" s="864"/>
      <c r="I56" s="864"/>
      <c r="J56" s="864"/>
      <c r="K56" s="864"/>
      <c r="L56" s="864"/>
      <c r="M56" s="864"/>
      <c r="N56" s="864"/>
      <c r="O56" s="1065"/>
      <c r="P56" s="1072"/>
      <c r="Q56" s="864"/>
      <c r="R56" s="864"/>
      <c r="S56" s="864"/>
      <c r="T56" s="864"/>
      <c r="U56" s="864"/>
      <c r="V56" s="864"/>
      <c r="W56" s="1065"/>
      <c r="X56" s="1072"/>
      <c r="Y56" s="864"/>
      <c r="Z56" s="864"/>
      <c r="AA56" s="864"/>
      <c r="AB56" s="864"/>
      <c r="AC56" s="864"/>
      <c r="AD56" s="864"/>
      <c r="AE56" s="864"/>
      <c r="AF56" s="864"/>
      <c r="AG56" s="864"/>
      <c r="AH56" s="864"/>
      <c r="AI56" s="864"/>
      <c r="AJ56" s="864"/>
      <c r="AK56" s="864"/>
      <c r="AL56" s="864"/>
      <c r="AM56" s="864"/>
      <c r="AN56" s="864"/>
      <c r="AO56" s="864"/>
      <c r="AP56" s="864"/>
      <c r="AQ56" s="785" t="s">
        <v>619</v>
      </c>
      <c r="AR56" s="871"/>
      <c r="AS56" s="871"/>
      <c r="AT56" s="871"/>
      <c r="AU56" s="871"/>
      <c r="AV56" s="871"/>
      <c r="AW56" s="871"/>
      <c r="AX56" s="871"/>
      <c r="AY56" s="871"/>
      <c r="AZ56" s="871"/>
      <c r="BA56" s="871"/>
      <c r="BB56" s="871"/>
      <c r="BC56" s="871"/>
      <c r="BD56" s="871"/>
      <c r="BE56" s="871"/>
      <c r="BF56" s="871"/>
      <c r="BG56" s="871"/>
      <c r="BH56" s="871"/>
      <c r="BI56" s="871"/>
      <c r="BJ56" s="871"/>
      <c r="BK56" s="871"/>
      <c r="BL56" s="871"/>
      <c r="BM56" s="871"/>
      <c r="BN56" s="871"/>
      <c r="BO56" s="871"/>
      <c r="BP56" s="871"/>
      <c r="BQ56" s="871"/>
      <c r="BR56" s="871"/>
      <c r="BS56" s="871"/>
      <c r="BT56" s="871"/>
      <c r="BU56" s="871"/>
      <c r="BV56" s="871"/>
      <c r="BW56" s="871"/>
      <c r="BX56" s="871"/>
      <c r="BY56" s="871"/>
      <c r="BZ56" s="871"/>
      <c r="CB56" s="789"/>
      <c r="CC56" s="789"/>
      <c r="CD56" s="789"/>
    </row>
    <row r="57" spans="1:82" ht="13" thickBot="1">
      <c r="A57" s="1253" t="s">
        <v>637</v>
      </c>
      <c r="B57" s="1265"/>
      <c r="C57" s="1058" t="s">
        <v>680</v>
      </c>
      <c r="D57" s="711" t="s">
        <v>413</v>
      </c>
      <c r="E57" s="711" t="s">
        <v>597</v>
      </c>
      <c r="F57" s="711" t="s">
        <v>614</v>
      </c>
      <c r="G57" s="711" t="s">
        <v>675</v>
      </c>
      <c r="H57" s="711" t="s">
        <v>608</v>
      </c>
      <c r="I57" s="711" t="s">
        <v>682</v>
      </c>
      <c r="J57" s="1029"/>
      <c r="K57" s="1029"/>
      <c r="L57" s="1029"/>
      <c r="M57" s="1029"/>
      <c r="N57" s="1029"/>
      <c r="O57" s="1029"/>
      <c r="P57" s="1029"/>
      <c r="Q57" s="1029"/>
      <c r="R57" s="1029"/>
      <c r="S57" s="1029"/>
      <c r="T57" s="1029"/>
      <c r="U57" s="1029"/>
      <c r="V57" s="1029"/>
      <c r="W57" s="1029"/>
      <c r="X57" s="1029"/>
      <c r="Y57" s="1029"/>
      <c r="Z57" s="1029"/>
      <c r="AA57" s="1029"/>
      <c r="AB57" s="1029"/>
      <c r="AC57" s="1029"/>
      <c r="AD57" s="1029"/>
      <c r="AE57" s="1029"/>
      <c r="AF57" s="1029"/>
      <c r="AG57" s="1029"/>
      <c r="AH57" s="1029"/>
      <c r="AI57" s="1029"/>
      <c r="AJ57" s="1029"/>
      <c r="AK57" s="1029"/>
      <c r="AL57" s="1029"/>
      <c r="AM57" s="1029"/>
      <c r="AN57" s="1029"/>
      <c r="AO57" s="1029"/>
      <c r="AP57" s="1030"/>
      <c r="AQ57" s="1025" t="str">
        <f t="shared" ref="AQ57:BB57" si="78">C57</f>
        <v>505</v>
      </c>
      <c r="AR57" s="1023" t="str">
        <f t="shared" si="78"/>
        <v>509</v>
      </c>
      <c r="AS57" s="1023" t="str">
        <f t="shared" si="78"/>
        <v>532</v>
      </c>
      <c r="AT57" s="1023" t="str">
        <f t="shared" si="78"/>
        <v>526</v>
      </c>
      <c r="AU57" s="1023" t="str">
        <f t="shared" si="78"/>
        <v>502</v>
      </c>
      <c r="AV57" s="1023" t="str">
        <f t="shared" si="78"/>
        <v>515</v>
      </c>
      <c r="AW57" s="1023" t="str">
        <f t="shared" si="78"/>
        <v>507</v>
      </c>
      <c r="AX57" s="1023">
        <f t="shared" si="78"/>
        <v>0</v>
      </c>
      <c r="AY57" s="1023">
        <f t="shared" si="78"/>
        <v>0</v>
      </c>
      <c r="AZ57" s="1023">
        <f t="shared" si="78"/>
        <v>0</v>
      </c>
      <c r="BA57" s="1023">
        <f t="shared" si="78"/>
        <v>0</v>
      </c>
      <c r="BB57" s="1023">
        <f t="shared" si="78"/>
        <v>0</v>
      </c>
      <c r="BC57" s="1023">
        <f t="shared" ref="BC57:BH57" si="79">Q57</f>
        <v>0</v>
      </c>
      <c r="BD57" s="1023">
        <f t="shared" si="79"/>
        <v>0</v>
      </c>
      <c r="BE57" s="1023">
        <f t="shared" si="79"/>
        <v>0</v>
      </c>
      <c r="BF57" s="1023">
        <f t="shared" si="79"/>
        <v>0</v>
      </c>
      <c r="BG57" s="1023">
        <f t="shared" si="79"/>
        <v>0</v>
      </c>
      <c r="BH57" s="1023">
        <f t="shared" si="79"/>
        <v>0</v>
      </c>
      <c r="BI57" s="1023">
        <f t="shared" ref="BI57:BZ57" si="80">Y57</f>
        <v>0</v>
      </c>
      <c r="BJ57" s="1023">
        <f t="shared" si="80"/>
        <v>0</v>
      </c>
      <c r="BK57" s="1023">
        <f t="shared" si="80"/>
        <v>0</v>
      </c>
      <c r="BL57" s="1023">
        <f t="shared" si="80"/>
        <v>0</v>
      </c>
      <c r="BM57" s="1023">
        <f t="shared" si="80"/>
        <v>0</v>
      </c>
      <c r="BN57" s="1023">
        <f t="shared" si="80"/>
        <v>0</v>
      </c>
      <c r="BO57" s="1023">
        <f t="shared" si="80"/>
        <v>0</v>
      </c>
      <c r="BP57" s="1023">
        <f t="shared" si="80"/>
        <v>0</v>
      </c>
      <c r="BQ57" s="1023">
        <f t="shared" si="80"/>
        <v>0</v>
      </c>
      <c r="BR57" s="1023">
        <f t="shared" si="80"/>
        <v>0</v>
      </c>
      <c r="BS57" s="1023">
        <f t="shared" si="80"/>
        <v>0</v>
      </c>
      <c r="BT57" s="1023">
        <f t="shared" si="80"/>
        <v>0</v>
      </c>
      <c r="BU57" s="1023">
        <f t="shared" si="80"/>
        <v>0</v>
      </c>
      <c r="BV57" s="1023">
        <f t="shared" si="80"/>
        <v>0</v>
      </c>
      <c r="BW57" s="1023">
        <f t="shared" si="80"/>
        <v>0</v>
      </c>
      <c r="BX57" s="1023">
        <f t="shared" si="80"/>
        <v>0</v>
      </c>
      <c r="BY57" s="1023">
        <f t="shared" si="80"/>
        <v>0</v>
      </c>
      <c r="BZ57" s="1023">
        <f t="shared" si="80"/>
        <v>0</v>
      </c>
      <c r="CB57" s="789"/>
      <c r="CC57" s="789"/>
      <c r="CD57" s="789"/>
    </row>
    <row r="58" spans="1:82">
      <c r="A58" s="1308" t="s">
        <v>470</v>
      </c>
      <c r="B58" s="1309"/>
      <c r="C58" s="960">
        <v>5.7640000000000002</v>
      </c>
      <c r="D58" s="958">
        <v>5.77</v>
      </c>
      <c r="E58" s="958">
        <v>5.78</v>
      </c>
      <c r="F58" s="958">
        <v>5.7885</v>
      </c>
      <c r="G58" s="958">
        <v>5.766</v>
      </c>
      <c r="H58" s="958">
        <v>5.774</v>
      </c>
      <c r="I58" s="958">
        <v>5.77</v>
      </c>
      <c r="J58" s="958"/>
      <c r="K58" s="958"/>
      <c r="L58" s="958"/>
      <c r="M58" s="958"/>
      <c r="N58" s="958"/>
      <c r="O58" s="958"/>
      <c r="P58" s="958"/>
      <c r="Q58" s="958"/>
      <c r="R58" s="958"/>
      <c r="S58" s="961"/>
      <c r="T58" s="958"/>
      <c r="U58" s="958"/>
      <c r="V58" s="958"/>
      <c r="W58" s="958"/>
      <c r="X58" s="958"/>
      <c r="Y58" s="958"/>
      <c r="Z58" s="958"/>
      <c r="AA58" s="958"/>
      <c r="AB58" s="958"/>
      <c r="AC58" s="958"/>
      <c r="AD58" s="958"/>
      <c r="AE58" s="958"/>
      <c r="AF58" s="958"/>
      <c r="AG58" s="958"/>
      <c r="AH58" s="958"/>
      <c r="AI58" s="958"/>
      <c r="AJ58" s="958"/>
      <c r="AK58" s="958"/>
      <c r="AL58" s="958"/>
      <c r="AM58" s="791"/>
      <c r="AN58" s="791"/>
      <c r="AO58" s="791"/>
      <c r="AP58" s="867"/>
      <c r="AQ58" s="800">
        <f t="shared" ref="AQ58:BB61" si="81">C58*25.4</f>
        <v>146.40559999999999</v>
      </c>
      <c r="AR58" s="801">
        <f t="shared" si="81"/>
        <v>146.55799999999999</v>
      </c>
      <c r="AS58" s="801">
        <f t="shared" si="81"/>
        <v>146.81200000000001</v>
      </c>
      <c r="AT58" s="801">
        <f t="shared" si="81"/>
        <v>147.02789999999999</v>
      </c>
      <c r="AU58" s="801">
        <f t="shared" si="81"/>
        <v>146.4564</v>
      </c>
      <c r="AV58" s="801">
        <f t="shared" si="81"/>
        <v>146.65959999999998</v>
      </c>
      <c r="AW58" s="801">
        <f t="shared" si="81"/>
        <v>146.55799999999999</v>
      </c>
      <c r="AX58" s="801">
        <f t="shared" si="81"/>
        <v>0</v>
      </c>
      <c r="AY58" s="801">
        <f t="shared" si="81"/>
        <v>0</v>
      </c>
      <c r="AZ58" s="801">
        <f t="shared" si="81"/>
        <v>0</v>
      </c>
      <c r="BA58" s="801">
        <f t="shared" si="81"/>
        <v>0</v>
      </c>
      <c r="BB58" s="801">
        <f t="shared" si="81"/>
        <v>0</v>
      </c>
      <c r="BC58" s="801">
        <f t="shared" ref="BC58:BH61" si="82">Q58*25.4</f>
        <v>0</v>
      </c>
      <c r="BD58" s="801">
        <f t="shared" si="82"/>
        <v>0</v>
      </c>
      <c r="BE58" s="801">
        <f t="shared" si="82"/>
        <v>0</v>
      </c>
      <c r="BF58" s="801">
        <f t="shared" si="82"/>
        <v>0</v>
      </c>
      <c r="BG58" s="801">
        <f t="shared" si="82"/>
        <v>0</v>
      </c>
      <c r="BH58" s="801">
        <f t="shared" si="82"/>
        <v>0</v>
      </c>
      <c r="BI58" s="801">
        <f t="shared" ref="BI58:BJ61" si="83">Y58*25.4</f>
        <v>0</v>
      </c>
      <c r="BJ58" s="801">
        <f t="shared" si="83"/>
        <v>0</v>
      </c>
      <c r="BK58" s="801">
        <f t="shared" ref="BK58:BT61" si="84">AA58*25.4</f>
        <v>0</v>
      </c>
      <c r="BL58" s="801">
        <f t="shared" si="84"/>
        <v>0</v>
      </c>
      <c r="BM58" s="801">
        <f t="shared" si="84"/>
        <v>0</v>
      </c>
      <c r="BN58" s="801">
        <f t="shared" si="84"/>
        <v>0</v>
      </c>
      <c r="BO58" s="801">
        <f t="shared" si="84"/>
        <v>0</v>
      </c>
      <c r="BP58" s="801">
        <f t="shared" si="84"/>
        <v>0</v>
      </c>
      <c r="BQ58" s="801">
        <f t="shared" si="84"/>
        <v>0</v>
      </c>
      <c r="BR58" s="801">
        <f t="shared" si="84"/>
        <v>0</v>
      </c>
      <c r="BS58" s="801">
        <f t="shared" si="84"/>
        <v>0</v>
      </c>
      <c r="BT58" s="801">
        <f t="shared" si="84"/>
        <v>0</v>
      </c>
      <c r="BU58" s="801">
        <f t="shared" ref="BU58:BZ61" si="85">AK58*25.4</f>
        <v>0</v>
      </c>
      <c r="BV58" s="801">
        <f t="shared" si="85"/>
        <v>0</v>
      </c>
      <c r="BW58" s="801">
        <f t="shared" si="85"/>
        <v>0</v>
      </c>
      <c r="BX58" s="801">
        <f t="shared" si="85"/>
        <v>0</v>
      </c>
      <c r="BY58" s="801">
        <f t="shared" si="85"/>
        <v>0</v>
      </c>
      <c r="BZ58" s="801">
        <f t="shared" si="85"/>
        <v>0</v>
      </c>
      <c r="CB58" s="789"/>
      <c r="CC58" s="789"/>
      <c r="CD58" s="789"/>
    </row>
    <row r="59" spans="1:82">
      <c r="A59" s="1262" t="s">
        <v>588</v>
      </c>
      <c r="B59" s="1263"/>
      <c r="C59" s="960">
        <v>0.38500000000000001</v>
      </c>
      <c r="D59" s="958">
        <v>0.30049999999999999</v>
      </c>
      <c r="E59" s="958">
        <v>0.42899999999999999</v>
      </c>
      <c r="F59" s="958">
        <v>0.41</v>
      </c>
      <c r="G59" s="958">
        <v>0.313</v>
      </c>
      <c r="H59" s="958">
        <v>0.38900000000000001</v>
      </c>
      <c r="I59" s="958">
        <v>0.40799999999999997</v>
      </c>
      <c r="J59" s="958"/>
      <c r="K59" s="958"/>
      <c r="L59" s="958"/>
      <c r="M59" s="958"/>
      <c r="N59" s="958"/>
      <c r="O59" s="958"/>
      <c r="P59" s="958"/>
      <c r="Q59" s="958"/>
      <c r="R59" s="958"/>
      <c r="S59" s="961"/>
      <c r="T59" s="958"/>
      <c r="U59" s="958"/>
      <c r="V59" s="958"/>
      <c r="W59" s="958"/>
      <c r="X59" s="958"/>
      <c r="Y59" s="958"/>
      <c r="Z59" s="958"/>
      <c r="AA59" s="958"/>
      <c r="AB59" s="958"/>
      <c r="AC59" s="958"/>
      <c r="AD59" s="958"/>
      <c r="AE59" s="958"/>
      <c r="AF59" s="958"/>
      <c r="AG59" s="958"/>
      <c r="AH59" s="958"/>
      <c r="AI59" s="958"/>
      <c r="AJ59" s="958"/>
      <c r="AK59" s="958"/>
      <c r="AL59" s="958"/>
      <c r="AM59" s="792"/>
      <c r="AN59" s="792"/>
      <c r="AO59" s="792"/>
      <c r="AP59" s="841"/>
      <c r="AQ59" s="802">
        <f t="shared" si="81"/>
        <v>9.7789999999999999</v>
      </c>
      <c r="AR59" s="803">
        <f t="shared" si="81"/>
        <v>7.6326999999999989</v>
      </c>
      <c r="AS59" s="803">
        <f t="shared" si="81"/>
        <v>10.896599999999999</v>
      </c>
      <c r="AT59" s="803">
        <f t="shared" si="81"/>
        <v>10.413999999999998</v>
      </c>
      <c r="AU59" s="803">
        <f t="shared" si="81"/>
        <v>7.9501999999999997</v>
      </c>
      <c r="AV59" s="803">
        <f t="shared" si="81"/>
        <v>9.8805999999999994</v>
      </c>
      <c r="AW59" s="803">
        <f t="shared" si="81"/>
        <v>10.363199999999999</v>
      </c>
      <c r="AX59" s="803">
        <f t="shared" si="81"/>
        <v>0</v>
      </c>
      <c r="AY59" s="803">
        <f t="shared" si="81"/>
        <v>0</v>
      </c>
      <c r="AZ59" s="803">
        <f t="shared" si="81"/>
        <v>0</v>
      </c>
      <c r="BA59" s="803">
        <f t="shared" si="81"/>
        <v>0</v>
      </c>
      <c r="BB59" s="803">
        <f t="shared" si="81"/>
        <v>0</v>
      </c>
      <c r="BC59" s="803">
        <f t="shared" si="82"/>
        <v>0</v>
      </c>
      <c r="BD59" s="803">
        <f t="shared" si="82"/>
        <v>0</v>
      </c>
      <c r="BE59" s="803">
        <f t="shared" si="82"/>
        <v>0</v>
      </c>
      <c r="BF59" s="803">
        <f t="shared" si="82"/>
        <v>0</v>
      </c>
      <c r="BG59" s="803">
        <f t="shared" si="82"/>
        <v>0</v>
      </c>
      <c r="BH59" s="803">
        <f t="shared" si="82"/>
        <v>0</v>
      </c>
      <c r="BI59" s="803">
        <f t="shared" si="83"/>
        <v>0</v>
      </c>
      <c r="BJ59" s="803">
        <f t="shared" si="83"/>
        <v>0</v>
      </c>
      <c r="BK59" s="803">
        <f t="shared" si="84"/>
        <v>0</v>
      </c>
      <c r="BL59" s="803">
        <f t="shared" si="84"/>
        <v>0</v>
      </c>
      <c r="BM59" s="803">
        <f t="shared" si="84"/>
        <v>0</v>
      </c>
      <c r="BN59" s="803">
        <f t="shared" si="84"/>
        <v>0</v>
      </c>
      <c r="BO59" s="803">
        <f t="shared" si="84"/>
        <v>0</v>
      </c>
      <c r="BP59" s="803">
        <f t="shared" si="84"/>
        <v>0</v>
      </c>
      <c r="BQ59" s="803">
        <f t="shared" si="84"/>
        <v>0</v>
      </c>
      <c r="BR59" s="803">
        <f t="shared" si="84"/>
        <v>0</v>
      </c>
      <c r="BS59" s="803">
        <f t="shared" si="84"/>
        <v>0</v>
      </c>
      <c r="BT59" s="803">
        <f t="shared" si="84"/>
        <v>0</v>
      </c>
      <c r="BU59" s="803">
        <f t="shared" si="85"/>
        <v>0</v>
      </c>
      <c r="BV59" s="803">
        <f t="shared" si="85"/>
        <v>0</v>
      </c>
      <c r="BW59" s="803">
        <f t="shared" si="85"/>
        <v>0</v>
      </c>
      <c r="BX59" s="803">
        <f t="shared" si="85"/>
        <v>0</v>
      </c>
      <c r="BY59" s="803">
        <f t="shared" si="85"/>
        <v>0</v>
      </c>
      <c r="BZ59" s="803">
        <f t="shared" si="85"/>
        <v>0</v>
      </c>
      <c r="CB59" s="789"/>
      <c r="CC59" s="789"/>
      <c r="CD59" s="789"/>
    </row>
    <row r="60" spans="1:82">
      <c r="A60" s="1257" t="s">
        <v>589</v>
      </c>
      <c r="B60" s="1264"/>
      <c r="C60" s="875">
        <v>-0.86</v>
      </c>
      <c r="D60" s="860">
        <v>-0.93400000000000005</v>
      </c>
      <c r="E60" s="860">
        <v>-0.80049999999999999</v>
      </c>
      <c r="F60" s="860">
        <v>-0.83750000000000002</v>
      </c>
      <c r="G60" s="860">
        <v>-0.92700000000000005</v>
      </c>
      <c r="H60" s="860">
        <v>-0.85350000000000004</v>
      </c>
      <c r="I60" s="860">
        <v>-0.83</v>
      </c>
      <c r="J60" s="860"/>
      <c r="K60" s="860"/>
      <c r="L60" s="860"/>
      <c r="M60" s="860"/>
      <c r="N60" s="860"/>
      <c r="O60" s="942"/>
      <c r="P60" s="942"/>
      <c r="Q60" s="860"/>
      <c r="R60" s="860"/>
      <c r="S60" s="860"/>
      <c r="T60" s="860"/>
      <c r="U60" s="860"/>
      <c r="V60" s="860"/>
      <c r="W60" s="942"/>
      <c r="X60" s="942"/>
      <c r="Y60" s="978"/>
      <c r="Z60" s="978"/>
      <c r="AA60" s="978"/>
      <c r="AB60" s="985"/>
      <c r="AC60" s="979"/>
      <c r="AD60" s="985"/>
      <c r="AE60" s="979"/>
      <c r="AF60" s="985"/>
      <c r="AG60" s="979"/>
      <c r="AH60" s="985"/>
      <c r="AI60" s="979"/>
      <c r="AJ60" s="985"/>
      <c r="AK60" s="980"/>
      <c r="AL60" s="980"/>
      <c r="AM60" s="792"/>
      <c r="AN60" s="792"/>
      <c r="AO60" s="792"/>
      <c r="AP60" s="841"/>
      <c r="AQ60" s="802">
        <f t="shared" si="81"/>
        <v>-21.843999999999998</v>
      </c>
      <c r="AR60" s="803">
        <f t="shared" si="81"/>
        <v>-23.723600000000001</v>
      </c>
      <c r="AS60" s="803">
        <f t="shared" si="81"/>
        <v>-20.332699999999999</v>
      </c>
      <c r="AT60" s="803">
        <f t="shared" si="81"/>
        <v>-21.272500000000001</v>
      </c>
      <c r="AU60" s="803">
        <f t="shared" si="81"/>
        <v>-23.5458</v>
      </c>
      <c r="AV60" s="803">
        <f t="shared" si="81"/>
        <v>-21.678899999999999</v>
      </c>
      <c r="AW60" s="803">
        <f t="shared" si="81"/>
        <v>-21.081999999999997</v>
      </c>
      <c r="AX60" s="803">
        <f t="shared" si="81"/>
        <v>0</v>
      </c>
      <c r="AY60" s="803">
        <f t="shared" si="81"/>
        <v>0</v>
      </c>
      <c r="AZ60" s="803">
        <f t="shared" si="81"/>
        <v>0</v>
      </c>
      <c r="BA60" s="803">
        <f t="shared" si="81"/>
        <v>0</v>
      </c>
      <c r="BB60" s="803">
        <f t="shared" si="81"/>
        <v>0</v>
      </c>
      <c r="BC60" s="803">
        <f t="shared" si="82"/>
        <v>0</v>
      </c>
      <c r="BD60" s="803">
        <f t="shared" si="82"/>
        <v>0</v>
      </c>
      <c r="BE60" s="803">
        <f t="shared" si="82"/>
        <v>0</v>
      </c>
      <c r="BF60" s="803">
        <f t="shared" si="82"/>
        <v>0</v>
      </c>
      <c r="BG60" s="803">
        <f t="shared" si="82"/>
        <v>0</v>
      </c>
      <c r="BH60" s="803">
        <f t="shared" si="82"/>
        <v>0</v>
      </c>
      <c r="BI60" s="803">
        <f t="shared" si="83"/>
        <v>0</v>
      </c>
      <c r="BJ60" s="803">
        <f t="shared" si="83"/>
        <v>0</v>
      </c>
      <c r="BK60" s="803">
        <f t="shared" si="84"/>
        <v>0</v>
      </c>
      <c r="BL60" s="803">
        <f t="shared" si="84"/>
        <v>0</v>
      </c>
      <c r="BM60" s="803">
        <f t="shared" si="84"/>
        <v>0</v>
      </c>
      <c r="BN60" s="803">
        <f t="shared" si="84"/>
        <v>0</v>
      </c>
      <c r="BO60" s="803">
        <f t="shared" si="84"/>
        <v>0</v>
      </c>
      <c r="BP60" s="803">
        <f t="shared" si="84"/>
        <v>0</v>
      </c>
      <c r="BQ60" s="803">
        <f t="shared" si="84"/>
        <v>0</v>
      </c>
      <c r="BR60" s="803">
        <f t="shared" si="84"/>
        <v>0</v>
      </c>
      <c r="BS60" s="803">
        <f t="shared" si="84"/>
        <v>0</v>
      </c>
      <c r="BT60" s="803">
        <f t="shared" si="84"/>
        <v>0</v>
      </c>
      <c r="BU60" s="803">
        <f t="shared" si="85"/>
        <v>0</v>
      </c>
      <c r="BV60" s="803">
        <f t="shared" si="85"/>
        <v>0</v>
      </c>
      <c r="BW60" s="803">
        <f t="shared" si="85"/>
        <v>0</v>
      </c>
      <c r="BX60" s="803">
        <f t="shared" si="85"/>
        <v>0</v>
      </c>
      <c r="BY60" s="803">
        <f t="shared" si="85"/>
        <v>0</v>
      </c>
      <c r="BZ60" s="803">
        <f t="shared" si="85"/>
        <v>0</v>
      </c>
      <c r="CB60" s="789"/>
      <c r="CC60" s="789"/>
      <c r="CD60" s="789"/>
    </row>
    <row r="61" spans="1:82" ht="13" thickBot="1">
      <c r="A61" s="1243" t="s">
        <v>590</v>
      </c>
      <c r="B61" s="1244"/>
      <c r="C61" s="876">
        <v>-0.86099999999999999</v>
      </c>
      <c r="D61" s="874">
        <v>-0.94450000000000001</v>
      </c>
      <c r="E61" s="950">
        <v>-0.80500000000000005</v>
      </c>
      <c r="F61" s="874">
        <v>-0.83599999999999997</v>
      </c>
      <c r="G61" s="874">
        <v>-0.92849999999999999</v>
      </c>
      <c r="H61" s="874">
        <v>-0.85150000000000003</v>
      </c>
      <c r="I61" s="874">
        <v>-0.83809999999999996</v>
      </c>
      <c r="J61" s="874"/>
      <c r="K61" s="874"/>
      <c r="L61" s="874"/>
      <c r="M61" s="874"/>
      <c r="N61" s="874"/>
      <c r="O61" s="950"/>
      <c r="P61" s="950"/>
      <c r="Q61" s="874"/>
      <c r="R61" s="874"/>
      <c r="S61" s="874"/>
      <c r="T61" s="874"/>
      <c r="U61" s="874"/>
      <c r="V61" s="874"/>
      <c r="W61" s="950"/>
      <c r="X61" s="950"/>
      <c r="Y61" s="976"/>
      <c r="Z61" s="976"/>
      <c r="AA61" s="976"/>
      <c r="AB61" s="986"/>
      <c r="AC61" s="954"/>
      <c r="AD61" s="986"/>
      <c r="AE61" s="954"/>
      <c r="AF61" s="986"/>
      <c r="AG61" s="954"/>
      <c r="AH61" s="986"/>
      <c r="AI61" s="954"/>
      <c r="AJ61" s="986"/>
      <c r="AK61" s="977"/>
      <c r="AL61" s="977"/>
      <c r="AM61" s="793"/>
      <c r="AN61" s="793"/>
      <c r="AO61" s="793"/>
      <c r="AP61" s="868"/>
      <c r="AQ61" s="804">
        <f t="shared" si="81"/>
        <v>-21.869399999999999</v>
      </c>
      <c r="AR61" s="805">
        <f t="shared" si="81"/>
        <v>-23.990299999999998</v>
      </c>
      <c r="AS61" s="805">
        <f t="shared" si="81"/>
        <v>-20.446999999999999</v>
      </c>
      <c r="AT61" s="805">
        <f t="shared" si="81"/>
        <v>-21.234399999999997</v>
      </c>
      <c r="AU61" s="805">
        <f t="shared" si="81"/>
        <v>-23.5839</v>
      </c>
      <c r="AV61" s="805">
        <f t="shared" si="81"/>
        <v>-21.6281</v>
      </c>
      <c r="AW61" s="805">
        <f t="shared" si="81"/>
        <v>-21.287739999999999</v>
      </c>
      <c r="AX61" s="805">
        <f t="shared" si="81"/>
        <v>0</v>
      </c>
      <c r="AY61" s="805">
        <f t="shared" si="81"/>
        <v>0</v>
      </c>
      <c r="AZ61" s="805">
        <f t="shared" si="81"/>
        <v>0</v>
      </c>
      <c r="BA61" s="805">
        <f t="shared" si="81"/>
        <v>0</v>
      </c>
      <c r="BB61" s="805">
        <f t="shared" si="81"/>
        <v>0</v>
      </c>
      <c r="BC61" s="805">
        <f t="shared" si="82"/>
        <v>0</v>
      </c>
      <c r="BD61" s="805">
        <f t="shared" si="82"/>
        <v>0</v>
      </c>
      <c r="BE61" s="805">
        <f t="shared" si="82"/>
        <v>0</v>
      </c>
      <c r="BF61" s="805">
        <f t="shared" si="82"/>
        <v>0</v>
      </c>
      <c r="BG61" s="805">
        <f t="shared" si="82"/>
        <v>0</v>
      </c>
      <c r="BH61" s="805">
        <f t="shared" si="82"/>
        <v>0</v>
      </c>
      <c r="BI61" s="805">
        <f t="shared" si="83"/>
        <v>0</v>
      </c>
      <c r="BJ61" s="805">
        <f t="shared" si="83"/>
        <v>0</v>
      </c>
      <c r="BK61" s="805">
        <f t="shared" si="84"/>
        <v>0</v>
      </c>
      <c r="BL61" s="805">
        <f t="shared" si="84"/>
        <v>0</v>
      </c>
      <c r="BM61" s="805">
        <f t="shared" si="84"/>
        <v>0</v>
      </c>
      <c r="BN61" s="805">
        <f t="shared" si="84"/>
        <v>0</v>
      </c>
      <c r="BO61" s="805">
        <f t="shared" si="84"/>
        <v>0</v>
      </c>
      <c r="BP61" s="805">
        <f t="shared" si="84"/>
        <v>0</v>
      </c>
      <c r="BQ61" s="805">
        <f t="shared" si="84"/>
        <v>0</v>
      </c>
      <c r="BR61" s="805">
        <f t="shared" si="84"/>
        <v>0</v>
      </c>
      <c r="BS61" s="805">
        <f t="shared" si="84"/>
        <v>0</v>
      </c>
      <c r="BT61" s="805">
        <f t="shared" si="84"/>
        <v>0</v>
      </c>
      <c r="BU61" s="805">
        <f t="shared" si="85"/>
        <v>0</v>
      </c>
      <c r="BV61" s="805">
        <f t="shared" si="85"/>
        <v>0</v>
      </c>
      <c r="BW61" s="805">
        <f t="shared" si="85"/>
        <v>0</v>
      </c>
      <c r="BX61" s="805">
        <f t="shared" si="85"/>
        <v>0</v>
      </c>
      <c r="BY61" s="805">
        <f t="shared" si="85"/>
        <v>0</v>
      </c>
      <c r="BZ61" s="805">
        <f t="shared" si="85"/>
        <v>0</v>
      </c>
      <c r="CB61" s="789"/>
      <c r="CC61" s="789"/>
      <c r="CD61" s="789"/>
    </row>
    <row r="62" spans="1:82" ht="13" thickBot="1">
      <c r="A62" s="797"/>
      <c r="B62" s="797"/>
      <c r="C62" s="789"/>
      <c r="D62" s="789"/>
      <c r="E62" s="789"/>
      <c r="F62" s="789"/>
      <c r="G62" s="789"/>
      <c r="H62" s="789"/>
      <c r="I62" s="789"/>
      <c r="J62" s="789"/>
      <c r="K62" s="789"/>
      <c r="L62" s="789"/>
      <c r="M62" s="789"/>
      <c r="N62" s="789"/>
      <c r="O62" s="1066"/>
      <c r="P62" s="1071"/>
      <c r="Q62" s="789"/>
      <c r="R62" s="789"/>
      <c r="S62" s="789"/>
      <c r="T62" s="789"/>
      <c r="U62" s="789"/>
      <c r="V62" s="789"/>
      <c r="W62" s="1066"/>
      <c r="X62" s="1071"/>
      <c r="Y62" s="789"/>
      <c r="Z62" s="789"/>
      <c r="AA62" s="789"/>
      <c r="AB62" s="789"/>
      <c r="AC62" s="789"/>
      <c r="AD62" s="789"/>
      <c r="AE62" s="789"/>
      <c r="AF62" s="789"/>
      <c r="AG62" s="789"/>
      <c r="AH62" s="789"/>
      <c r="AI62" s="789"/>
      <c r="AJ62" s="789"/>
      <c r="AK62" s="789"/>
      <c r="AL62" s="789"/>
      <c r="AM62" s="789"/>
      <c r="AN62" s="789"/>
      <c r="AO62" s="789"/>
      <c r="AP62" s="789"/>
      <c r="AQ62" s="789"/>
      <c r="AR62" s="789"/>
      <c r="AS62" s="789"/>
      <c r="AT62" s="789"/>
      <c r="AU62" s="789"/>
      <c r="AV62" s="789"/>
      <c r="AW62" s="789"/>
      <c r="AX62" s="789"/>
      <c r="AY62" s="789"/>
      <c r="AZ62" s="789"/>
      <c r="BA62" s="789"/>
      <c r="BB62" s="789"/>
      <c r="BC62" s="789"/>
      <c r="BD62" s="789"/>
      <c r="BE62" s="789"/>
      <c r="BF62" s="789"/>
      <c r="BG62" s="789"/>
      <c r="BH62" s="789"/>
      <c r="BI62" s="789"/>
      <c r="BJ62" s="789"/>
      <c r="BK62" s="789"/>
      <c r="BL62" s="789"/>
      <c r="BM62" s="789"/>
      <c r="BN62" s="789"/>
      <c r="BO62" s="789"/>
      <c r="BP62" s="789"/>
      <c r="BQ62" s="789"/>
      <c r="BR62" s="789"/>
      <c r="BS62" s="789"/>
      <c r="BT62" s="789"/>
      <c r="BU62" s="789"/>
      <c r="BV62" s="789"/>
      <c r="BW62" s="789"/>
      <c r="BX62" s="789"/>
      <c r="BY62" s="789"/>
      <c r="BZ62" s="789"/>
      <c r="CA62" s="789"/>
      <c r="CB62" s="789"/>
      <c r="CC62" s="789"/>
      <c r="CD62" s="789"/>
    </row>
    <row r="63" spans="1:82" ht="13" thickBot="1">
      <c r="A63" s="838" t="s">
        <v>477</v>
      </c>
      <c r="B63" s="797"/>
      <c r="C63" s="789"/>
      <c r="D63" s="789"/>
      <c r="E63" s="789"/>
      <c r="F63" s="789"/>
      <c r="G63" s="789"/>
      <c r="H63" s="789"/>
      <c r="I63" s="789"/>
      <c r="J63" s="789"/>
      <c r="K63" s="789"/>
      <c r="L63" s="789"/>
      <c r="M63" s="789"/>
      <c r="N63" s="789"/>
      <c r="O63" s="1066"/>
      <c r="P63" s="1071"/>
      <c r="Q63" s="789"/>
      <c r="R63" s="789"/>
      <c r="S63" s="789"/>
      <c r="T63" s="789"/>
      <c r="U63" s="789"/>
      <c r="V63" s="789"/>
      <c r="W63" s="1066"/>
      <c r="X63" s="1071"/>
      <c r="Y63" s="789"/>
      <c r="Z63" s="789"/>
      <c r="AA63" s="789"/>
      <c r="AB63" s="789"/>
      <c r="AC63" s="789"/>
      <c r="AD63" s="789"/>
      <c r="AE63" s="789"/>
      <c r="AF63" s="789"/>
      <c r="AG63" s="789"/>
      <c r="AH63" s="789"/>
      <c r="AI63" s="789"/>
      <c r="AJ63" s="789"/>
      <c r="AK63" s="789"/>
      <c r="AL63" s="789"/>
      <c r="AM63" s="789"/>
      <c r="AN63" s="789"/>
      <c r="AO63" s="789"/>
      <c r="AP63" s="789"/>
      <c r="AQ63" s="789"/>
      <c r="AR63" s="789"/>
      <c r="AS63" s="789"/>
      <c r="AT63" s="789"/>
      <c r="AU63" s="789"/>
      <c r="AV63" s="789"/>
      <c r="AW63" s="789"/>
      <c r="AX63" s="789"/>
      <c r="AY63" s="789"/>
      <c r="AZ63" s="789"/>
      <c r="BA63" s="789"/>
      <c r="BB63" s="789"/>
      <c r="BC63" s="789"/>
      <c r="BD63" s="789"/>
      <c r="BE63" s="789"/>
      <c r="BF63" s="789"/>
      <c r="BG63" s="789"/>
      <c r="BH63" s="789"/>
      <c r="BI63" s="789"/>
      <c r="BJ63" s="789"/>
      <c r="BK63" s="789"/>
      <c r="BL63" s="789"/>
      <c r="BM63" s="789"/>
      <c r="BN63" s="789"/>
      <c r="BO63" s="789"/>
      <c r="BP63" s="789"/>
      <c r="BQ63" s="789"/>
      <c r="BR63" s="789"/>
      <c r="BS63" s="789"/>
      <c r="BT63" s="789"/>
      <c r="BU63" s="789"/>
      <c r="BV63" s="789"/>
      <c r="BW63" s="789"/>
      <c r="BX63" s="789"/>
      <c r="BY63" s="789"/>
      <c r="BZ63" s="789"/>
      <c r="CA63" s="789"/>
      <c r="CB63" s="789"/>
      <c r="CC63" s="789"/>
      <c r="CD63" s="789"/>
    </row>
    <row r="64" spans="1:82">
      <c r="A64" s="921" t="s">
        <v>910</v>
      </c>
      <c r="B64" s="797"/>
      <c r="C64" s="789"/>
      <c r="D64" s="789"/>
      <c r="E64" s="789"/>
      <c r="F64" s="789"/>
      <c r="G64" s="789"/>
      <c r="H64" s="789"/>
      <c r="I64" s="789"/>
      <c r="J64" s="789"/>
      <c r="K64" s="789"/>
      <c r="L64" s="789"/>
      <c r="M64" s="789"/>
      <c r="N64" s="789"/>
      <c r="O64" s="1066"/>
      <c r="P64" s="1071"/>
      <c r="Q64" s="789"/>
      <c r="R64" s="789"/>
      <c r="S64" s="789"/>
      <c r="T64" s="789"/>
      <c r="U64" s="789"/>
      <c r="V64" s="789"/>
      <c r="W64" s="1066"/>
      <c r="X64" s="1071"/>
      <c r="Y64" s="789"/>
      <c r="Z64" s="789"/>
      <c r="AA64" s="789"/>
      <c r="AB64" s="789"/>
      <c r="AC64" s="789"/>
      <c r="AD64" s="789"/>
      <c r="AE64" s="789"/>
      <c r="AF64" s="789"/>
      <c r="AG64" s="789"/>
      <c r="AH64" s="789"/>
      <c r="AI64" s="789"/>
      <c r="AJ64" s="789"/>
      <c r="AK64" s="789"/>
      <c r="AL64" s="789"/>
      <c r="AM64" s="789"/>
      <c r="AN64" s="789"/>
      <c r="AO64" s="789"/>
      <c r="AP64" s="789"/>
      <c r="AQ64" s="789"/>
      <c r="AR64" s="789"/>
      <c r="AS64" s="789"/>
      <c r="AT64" s="789"/>
      <c r="AU64" s="789"/>
      <c r="AV64" s="789"/>
      <c r="AW64" s="789"/>
      <c r="AX64" s="789"/>
      <c r="AY64" s="789"/>
      <c r="AZ64" s="789"/>
      <c r="BA64" s="789"/>
      <c r="BB64" s="789"/>
      <c r="BC64" s="789"/>
      <c r="BD64" s="789"/>
      <c r="BE64" s="789"/>
      <c r="BF64" s="789"/>
      <c r="BG64" s="789"/>
      <c r="BH64" s="789"/>
      <c r="BI64" s="789"/>
      <c r="BJ64" s="789"/>
      <c r="BK64" s="789"/>
      <c r="BL64" s="789"/>
      <c r="BM64" s="789"/>
      <c r="BN64" s="789"/>
      <c r="BO64" s="789"/>
      <c r="BP64" s="789"/>
      <c r="BQ64" s="789"/>
      <c r="BR64" s="789"/>
      <c r="BS64" s="789"/>
      <c r="BT64" s="789"/>
      <c r="BU64" s="789"/>
      <c r="BV64" s="789"/>
      <c r="BW64" s="789"/>
      <c r="BX64" s="789"/>
      <c r="BY64" s="789"/>
      <c r="BZ64" s="789"/>
      <c r="CA64" s="789"/>
      <c r="CB64" s="789"/>
      <c r="CC64" s="789"/>
      <c r="CD64" s="789"/>
    </row>
    <row r="65" spans="1:83">
      <c r="A65" s="970" t="s">
        <v>790</v>
      </c>
      <c r="B65" s="797"/>
      <c r="C65" s="789"/>
      <c r="D65" s="789"/>
      <c r="E65" s="789"/>
      <c r="F65" s="789"/>
      <c r="G65" s="789"/>
      <c r="H65" s="789"/>
      <c r="I65" s="789"/>
      <c r="J65" s="789"/>
      <c r="K65" s="789"/>
      <c r="L65" s="789"/>
      <c r="M65" s="789"/>
      <c r="N65" s="789"/>
      <c r="O65" s="1066"/>
      <c r="P65" s="1071"/>
      <c r="Q65" s="789"/>
      <c r="R65" s="789"/>
      <c r="S65" s="789"/>
      <c r="T65" s="789"/>
      <c r="U65" s="789"/>
      <c r="V65" s="789"/>
      <c r="W65" s="1066"/>
      <c r="X65" s="1071"/>
      <c r="Y65" s="789"/>
      <c r="Z65" s="789"/>
      <c r="AA65" s="789"/>
      <c r="AB65" s="789"/>
      <c r="AC65" s="789"/>
      <c r="AD65" s="789"/>
      <c r="AE65" s="789"/>
      <c r="AF65" s="789"/>
      <c r="AG65" s="789"/>
      <c r="AH65" s="789"/>
      <c r="AI65" s="789"/>
      <c r="AJ65" s="789"/>
      <c r="AK65" s="789"/>
      <c r="AL65" s="789"/>
      <c r="AM65" s="789"/>
      <c r="AN65" s="789"/>
      <c r="AO65" s="789"/>
      <c r="AP65" s="789"/>
      <c r="AQ65" s="789"/>
      <c r="AR65" s="789"/>
      <c r="AS65" s="789"/>
      <c r="AT65" s="789"/>
      <c r="AU65" s="789"/>
      <c r="AV65" s="789"/>
      <c r="AW65" s="789"/>
      <c r="AX65" s="789"/>
      <c r="AY65" s="789"/>
      <c r="AZ65" s="789"/>
      <c r="BA65" s="789"/>
      <c r="BB65" s="789"/>
      <c r="BC65" s="789"/>
      <c r="BD65" s="789"/>
      <c r="BE65" s="789"/>
      <c r="BF65" s="789"/>
      <c r="BG65" s="789"/>
      <c r="BH65" s="789"/>
      <c r="BI65" s="789"/>
      <c r="BJ65" s="789"/>
      <c r="BK65" s="789"/>
      <c r="BL65" s="789"/>
      <c r="BM65" s="789"/>
      <c r="BN65" s="789"/>
      <c r="BO65" s="789"/>
      <c r="BP65" s="789"/>
      <c r="BQ65" s="789"/>
      <c r="BR65" s="789"/>
      <c r="BS65" s="789"/>
      <c r="BT65" s="789"/>
      <c r="BU65" s="789"/>
      <c r="BV65" s="789"/>
      <c r="BW65" s="789"/>
      <c r="BX65" s="789"/>
      <c r="BY65" s="789"/>
      <c r="BZ65" s="789"/>
      <c r="CA65" s="789"/>
      <c r="CB65" s="789"/>
      <c r="CC65" s="789"/>
      <c r="CD65" s="789"/>
      <c r="CE65" s="786"/>
    </row>
    <row r="66" spans="1:83">
      <c r="A66" s="887" t="s">
        <v>911</v>
      </c>
      <c r="B66" s="797"/>
      <c r="C66" s="789"/>
      <c r="D66" s="789"/>
      <c r="E66" s="789"/>
      <c r="F66" s="789"/>
      <c r="G66" s="789"/>
      <c r="H66" s="789"/>
      <c r="I66" s="789"/>
      <c r="J66" s="789"/>
      <c r="K66" s="789"/>
      <c r="L66" s="789"/>
      <c r="M66" s="789"/>
      <c r="N66" s="789"/>
      <c r="O66" s="1066"/>
      <c r="P66" s="1071"/>
      <c r="Q66" s="789"/>
      <c r="R66" s="789"/>
      <c r="S66" s="789"/>
      <c r="T66" s="789"/>
      <c r="U66" s="789"/>
      <c r="V66" s="789"/>
      <c r="W66" s="1066"/>
      <c r="X66" s="1071"/>
      <c r="Y66" s="789"/>
      <c r="Z66" s="789"/>
      <c r="AA66" s="789"/>
      <c r="AB66" s="789"/>
      <c r="AC66" s="789"/>
      <c r="AD66" s="789"/>
      <c r="AE66" s="789"/>
      <c r="AF66" s="789"/>
      <c r="AG66" s="789"/>
      <c r="AH66" s="789"/>
      <c r="AI66" s="789"/>
      <c r="AJ66" s="789"/>
      <c r="AK66" s="789"/>
      <c r="AL66" s="789"/>
      <c r="AM66" s="789"/>
      <c r="AN66" s="789"/>
      <c r="AO66" s="789"/>
      <c r="AP66" s="789"/>
      <c r="AQ66" s="789"/>
      <c r="AR66" s="789"/>
      <c r="AS66" s="789"/>
      <c r="AT66" s="789"/>
      <c r="AU66" s="789"/>
      <c r="AV66" s="789"/>
      <c r="AW66" s="789"/>
      <c r="AX66" s="789"/>
      <c r="AY66" s="789"/>
      <c r="AZ66" s="789"/>
      <c r="BA66" s="789"/>
      <c r="BB66" s="789"/>
      <c r="BC66" s="789"/>
      <c r="BD66" s="789"/>
      <c r="BE66" s="789"/>
      <c r="BF66" s="789"/>
      <c r="BG66" s="789"/>
      <c r="BH66" s="789"/>
      <c r="BI66" s="789"/>
      <c r="BJ66" s="789"/>
      <c r="BK66" s="789"/>
      <c r="BL66" s="789"/>
      <c r="BM66" s="789"/>
      <c r="BN66" s="789"/>
      <c r="BO66" s="789"/>
      <c r="BP66" s="789"/>
      <c r="BQ66" s="789"/>
      <c r="BR66" s="789"/>
      <c r="BS66" s="789"/>
      <c r="BT66" s="789"/>
      <c r="BU66" s="789"/>
      <c r="BV66" s="789"/>
      <c r="BW66" s="789"/>
      <c r="BX66" s="789"/>
      <c r="BY66" s="789"/>
      <c r="BZ66" s="789"/>
      <c r="CA66" s="789"/>
      <c r="CB66" s="789"/>
      <c r="CC66" s="789"/>
      <c r="CD66" s="789"/>
      <c r="CE66" s="786"/>
    </row>
    <row r="67" spans="1:83">
      <c r="A67" s="887" t="s">
        <v>912</v>
      </c>
      <c r="B67" s="797"/>
      <c r="C67" s="789"/>
      <c r="D67" s="789"/>
      <c r="E67" s="789"/>
      <c r="F67" s="789"/>
      <c r="G67" s="789"/>
      <c r="H67" s="789"/>
      <c r="I67" s="789"/>
      <c r="J67" s="789"/>
      <c r="K67" s="789"/>
      <c r="L67" s="789"/>
      <c r="M67" s="789"/>
      <c r="N67" s="789"/>
      <c r="O67" s="1066"/>
      <c r="P67" s="1071"/>
      <c r="Q67" s="789"/>
      <c r="R67" s="789"/>
      <c r="S67" s="789"/>
      <c r="T67" s="789"/>
      <c r="U67" s="789"/>
      <c r="V67" s="789"/>
      <c r="W67" s="1066"/>
      <c r="X67" s="1071"/>
      <c r="Y67" s="789"/>
      <c r="Z67" s="789"/>
      <c r="AA67" s="789"/>
      <c r="AB67" s="789"/>
      <c r="AC67" s="789"/>
      <c r="AD67" s="789"/>
      <c r="AE67" s="789"/>
      <c r="AF67" s="789"/>
      <c r="AG67" s="789"/>
      <c r="AH67" s="789"/>
      <c r="AI67" s="789"/>
      <c r="AJ67" s="789"/>
      <c r="AK67" s="789"/>
      <c r="AL67" s="789"/>
      <c r="AM67" s="789"/>
      <c r="AN67" s="789"/>
      <c r="AO67" s="789"/>
      <c r="AP67" s="789"/>
      <c r="AQ67" s="789"/>
      <c r="AR67" s="789"/>
      <c r="AS67" s="789"/>
      <c r="AT67" s="789"/>
      <c r="AU67" s="789"/>
      <c r="AV67" s="789"/>
      <c r="AW67" s="789"/>
      <c r="AX67" s="789"/>
      <c r="AY67" s="789"/>
      <c r="AZ67" s="789"/>
      <c r="BA67" s="789"/>
      <c r="BB67" s="789"/>
      <c r="BC67" s="789"/>
      <c r="BD67" s="789"/>
      <c r="BE67" s="789"/>
      <c r="BF67" s="789"/>
      <c r="BG67" s="789"/>
      <c r="BH67" s="789"/>
      <c r="BI67" s="789"/>
      <c r="BJ67" s="789"/>
      <c r="BK67" s="789"/>
      <c r="BL67" s="789"/>
      <c r="BM67" s="789"/>
      <c r="BN67" s="789"/>
      <c r="BO67" s="789"/>
      <c r="BP67" s="789"/>
      <c r="BQ67" s="789"/>
      <c r="BR67" s="789"/>
      <c r="BS67" s="789"/>
      <c r="BT67" s="789"/>
      <c r="BU67" s="789"/>
      <c r="BV67" s="789"/>
      <c r="BW67" s="789"/>
      <c r="BX67" s="789"/>
      <c r="BY67" s="789"/>
      <c r="BZ67" s="789"/>
      <c r="CA67" s="789"/>
      <c r="CB67" s="789"/>
      <c r="CC67" s="789"/>
      <c r="CD67" s="789"/>
      <c r="CE67" s="786"/>
    </row>
    <row r="68" spans="1:83">
      <c r="A68" s="283" t="s">
        <v>913</v>
      </c>
      <c r="B68" s="797"/>
      <c r="C68" s="789"/>
      <c r="D68" s="789"/>
      <c r="E68" s="789"/>
      <c r="F68" s="789"/>
      <c r="G68" s="789"/>
      <c r="H68" s="789"/>
      <c r="I68" s="789"/>
      <c r="J68" s="789"/>
      <c r="K68" s="789"/>
      <c r="L68" s="789"/>
      <c r="M68" s="789"/>
      <c r="N68" s="789"/>
      <c r="O68" s="1066"/>
      <c r="P68" s="1071"/>
      <c r="Q68" s="789"/>
      <c r="R68" s="789"/>
      <c r="S68" s="789"/>
      <c r="T68" s="789"/>
      <c r="U68" s="789"/>
      <c r="V68" s="789"/>
      <c r="W68" s="1066"/>
      <c r="X68" s="1071"/>
      <c r="Y68" s="789"/>
      <c r="Z68" s="789"/>
      <c r="AA68" s="789"/>
      <c r="AB68" s="789"/>
      <c r="AC68" s="789"/>
      <c r="AD68" s="789"/>
      <c r="AE68" s="789"/>
      <c r="AF68" s="789"/>
      <c r="AG68" s="789"/>
      <c r="AH68" s="789"/>
      <c r="AI68" s="789"/>
      <c r="AJ68" s="789"/>
      <c r="AK68" s="789"/>
      <c r="AL68" s="789"/>
      <c r="AM68" s="789"/>
      <c r="AN68" s="789"/>
      <c r="AO68" s="789"/>
      <c r="AP68" s="789"/>
      <c r="AQ68" s="789"/>
      <c r="AR68" s="789"/>
      <c r="AS68" s="789"/>
      <c r="AT68" s="789"/>
      <c r="AU68" s="789"/>
      <c r="AV68" s="789"/>
      <c r="AW68" s="789"/>
      <c r="AX68" s="789"/>
      <c r="AY68" s="789"/>
      <c r="AZ68" s="789"/>
      <c r="BA68" s="789"/>
      <c r="BB68" s="789"/>
      <c r="BC68" s="789"/>
      <c r="BD68" s="789"/>
      <c r="BE68" s="789"/>
      <c r="BF68" s="789"/>
      <c r="BG68" s="789"/>
      <c r="BH68" s="789"/>
      <c r="BI68" s="789"/>
      <c r="BJ68" s="789"/>
      <c r="BK68" s="789"/>
      <c r="BL68" s="789"/>
      <c r="BM68" s="789"/>
      <c r="BN68" s="789"/>
      <c r="BO68" s="789"/>
      <c r="BP68" s="789"/>
      <c r="BQ68" s="789"/>
      <c r="BR68" s="789"/>
      <c r="BS68" s="789"/>
      <c r="BT68" s="789"/>
      <c r="BU68" s="789"/>
      <c r="BV68" s="789"/>
      <c r="BW68" s="789"/>
      <c r="BX68" s="789"/>
      <c r="BY68" s="789"/>
      <c r="BZ68" s="789"/>
      <c r="CA68" s="789"/>
      <c r="CB68" s="789"/>
      <c r="CC68" s="789"/>
      <c r="CD68" s="789"/>
      <c r="CE68" s="786"/>
    </row>
    <row r="69" spans="1:83">
      <c r="A69" s="283" t="s">
        <v>922</v>
      </c>
      <c r="B69" s="797"/>
      <c r="C69" s="789"/>
      <c r="D69" s="789"/>
      <c r="E69" s="789"/>
      <c r="F69" s="789"/>
      <c r="G69" s="789"/>
      <c r="H69" s="789"/>
      <c r="I69" s="789"/>
      <c r="J69" s="789"/>
      <c r="K69" s="789"/>
      <c r="L69" s="789"/>
      <c r="M69" s="789"/>
      <c r="N69" s="789"/>
      <c r="O69" s="1066"/>
      <c r="P69" s="1071"/>
      <c r="Q69" s="789"/>
      <c r="R69" s="789"/>
      <c r="S69" s="789"/>
      <c r="T69" s="789"/>
      <c r="U69" s="789"/>
      <c r="V69" s="789"/>
      <c r="W69" s="1066"/>
      <c r="X69" s="1071"/>
      <c r="Y69" s="789"/>
      <c r="Z69" s="789"/>
      <c r="AA69" s="789"/>
      <c r="AB69" s="789"/>
      <c r="AC69" s="789"/>
      <c r="AD69" s="789"/>
      <c r="AE69" s="789"/>
      <c r="AF69" s="789"/>
      <c r="AG69" s="789"/>
      <c r="AH69" s="789"/>
      <c r="AI69" s="789"/>
      <c r="AJ69" s="789"/>
      <c r="AK69" s="789"/>
      <c r="AL69" s="789"/>
      <c r="AM69" s="789"/>
      <c r="AN69" s="789"/>
      <c r="AO69" s="789"/>
      <c r="AP69" s="789"/>
      <c r="AQ69" s="789"/>
      <c r="AR69" s="789"/>
      <c r="AS69" s="789"/>
      <c r="AT69" s="789"/>
      <c r="AU69" s="789"/>
      <c r="AV69" s="789"/>
      <c r="AW69" s="789"/>
      <c r="AX69" s="789"/>
      <c r="AY69" s="789"/>
      <c r="AZ69" s="789"/>
      <c r="BA69" s="789"/>
      <c r="BB69" s="789"/>
      <c r="BC69" s="789"/>
      <c r="BD69" s="789"/>
      <c r="BE69" s="789"/>
      <c r="BF69" s="789"/>
      <c r="BG69" s="789"/>
      <c r="BH69" s="789"/>
      <c r="BI69" s="789"/>
      <c r="BJ69" s="789"/>
      <c r="BK69" s="789"/>
      <c r="BL69" s="789"/>
      <c r="BM69" s="789"/>
      <c r="BN69" s="789"/>
      <c r="BO69" s="789"/>
      <c r="BP69" s="789"/>
      <c r="BQ69" s="789"/>
      <c r="BR69" s="789"/>
      <c r="BS69" s="789"/>
      <c r="BT69" s="789"/>
      <c r="BU69" s="789"/>
      <c r="BV69" s="789"/>
      <c r="BW69" s="789"/>
      <c r="BX69" s="789"/>
      <c r="BY69" s="789"/>
      <c r="BZ69" s="789"/>
      <c r="CA69" s="789"/>
      <c r="CB69" s="789"/>
      <c r="CC69" s="789"/>
      <c r="CD69" s="789"/>
      <c r="CE69" s="786"/>
    </row>
    <row r="70" spans="1:83">
      <c r="A70" s="283" t="s">
        <v>938</v>
      </c>
      <c r="B70" s="797"/>
      <c r="C70" s="789"/>
      <c r="D70" s="789"/>
      <c r="E70" s="789"/>
      <c r="F70" s="789"/>
      <c r="G70" s="789"/>
      <c r="H70" s="789"/>
      <c r="I70" s="789"/>
      <c r="J70" s="789"/>
      <c r="K70" s="789"/>
      <c r="L70" s="789"/>
      <c r="M70" s="789"/>
      <c r="N70" s="789"/>
      <c r="O70" s="1066"/>
      <c r="P70" s="1071"/>
      <c r="Q70" s="789"/>
      <c r="R70" s="789"/>
      <c r="S70" s="789"/>
      <c r="T70" s="789"/>
      <c r="U70" s="789"/>
      <c r="V70" s="789"/>
      <c r="W70" s="1066"/>
      <c r="X70" s="1071"/>
      <c r="Y70" s="789"/>
      <c r="Z70" s="789"/>
      <c r="AA70" s="789"/>
      <c r="AB70" s="789"/>
      <c r="AC70" s="789"/>
      <c r="AD70" s="789"/>
      <c r="AE70" s="789"/>
      <c r="AF70" s="789"/>
      <c r="AG70" s="789"/>
      <c r="AH70" s="789"/>
      <c r="AI70" s="789"/>
      <c r="AJ70" s="789"/>
      <c r="AK70" s="789"/>
      <c r="AL70" s="789"/>
      <c r="AM70" s="789"/>
      <c r="AN70" s="789"/>
      <c r="AO70" s="789"/>
      <c r="AP70" s="789"/>
      <c r="AQ70" s="789"/>
      <c r="AR70" s="789"/>
      <c r="AS70" s="789"/>
      <c r="AT70" s="789"/>
      <c r="AU70" s="789"/>
      <c r="AV70" s="789"/>
      <c r="AW70" s="789"/>
      <c r="AX70" s="789"/>
      <c r="AY70" s="789"/>
      <c r="AZ70" s="789"/>
      <c r="BA70" s="789"/>
      <c r="BB70" s="789"/>
      <c r="BC70" s="789"/>
      <c r="BD70" s="789"/>
      <c r="BE70" s="789"/>
      <c r="BF70" s="789"/>
      <c r="BG70" s="789"/>
      <c r="BH70" s="789"/>
      <c r="BI70" s="789"/>
      <c r="BJ70" s="789"/>
      <c r="BK70" s="789"/>
      <c r="BL70" s="789"/>
      <c r="BM70" s="789"/>
      <c r="BN70" s="789"/>
      <c r="BO70" s="789"/>
      <c r="BP70" s="789"/>
      <c r="BQ70" s="789"/>
      <c r="BR70" s="789"/>
      <c r="BS70" s="789"/>
      <c r="BT70" s="789"/>
      <c r="BU70" s="789"/>
      <c r="BV70" s="789"/>
      <c r="BW70" s="789"/>
      <c r="BX70" s="789"/>
      <c r="BY70" s="789"/>
      <c r="BZ70" s="789"/>
      <c r="CA70" s="789"/>
      <c r="CB70" s="789"/>
      <c r="CC70" s="789"/>
      <c r="CD70" s="789"/>
      <c r="CE70" s="786"/>
    </row>
    <row r="71" spans="1:83">
      <c r="A71" s="862"/>
      <c r="B71" s="797"/>
      <c r="C71" s="789"/>
      <c r="D71" s="789"/>
      <c r="E71" s="789"/>
      <c r="F71" s="789"/>
      <c r="G71" s="789"/>
      <c r="H71" s="789"/>
      <c r="I71" s="789"/>
      <c r="J71" s="789"/>
      <c r="K71" s="789"/>
      <c r="L71" s="789"/>
      <c r="M71" s="789"/>
      <c r="N71" s="789"/>
      <c r="O71" s="1066"/>
      <c r="P71" s="1071"/>
      <c r="Q71" s="789"/>
      <c r="R71" s="789"/>
      <c r="S71" s="789"/>
      <c r="T71" s="789"/>
      <c r="U71" s="789"/>
      <c r="V71" s="789"/>
      <c r="W71" s="1066"/>
      <c r="X71" s="1071"/>
      <c r="Y71" s="789"/>
      <c r="Z71" s="789"/>
      <c r="AA71" s="789"/>
      <c r="AB71" s="789"/>
      <c r="AC71" s="789"/>
      <c r="AD71" s="789"/>
      <c r="AE71" s="789"/>
      <c r="AF71" s="789"/>
      <c r="AG71" s="789"/>
      <c r="AH71" s="789"/>
      <c r="AI71" s="789"/>
      <c r="AJ71" s="789"/>
      <c r="AK71" s="789"/>
      <c r="AL71" s="789"/>
      <c r="AM71" s="789"/>
      <c r="AN71" s="789"/>
      <c r="AO71" s="789"/>
      <c r="AP71" s="789"/>
      <c r="AQ71" s="789"/>
      <c r="AR71" s="789"/>
      <c r="AS71" s="789"/>
      <c r="AT71" s="789"/>
      <c r="AU71" s="789"/>
      <c r="AV71" s="789"/>
      <c r="AW71" s="789"/>
      <c r="AX71" s="789"/>
      <c r="AY71" s="789"/>
      <c r="AZ71" s="789"/>
      <c r="BA71" s="789"/>
      <c r="BB71" s="789"/>
      <c r="BC71" s="789"/>
      <c r="BD71" s="789"/>
      <c r="BE71" s="789"/>
      <c r="BF71" s="789"/>
      <c r="BG71" s="789"/>
      <c r="BH71" s="789"/>
      <c r="BI71" s="789"/>
      <c r="BJ71" s="789"/>
      <c r="BK71" s="789"/>
      <c r="BL71" s="789"/>
      <c r="BM71" s="789"/>
      <c r="BN71" s="789"/>
      <c r="BO71" s="789"/>
      <c r="BP71" s="789"/>
      <c r="BQ71" s="789"/>
      <c r="BR71" s="789"/>
      <c r="BS71" s="789"/>
      <c r="BT71" s="789"/>
      <c r="BU71" s="789"/>
      <c r="BV71" s="789"/>
      <c r="BW71" s="789"/>
      <c r="BX71" s="789"/>
      <c r="BY71" s="789"/>
      <c r="BZ71" s="789"/>
      <c r="CA71" s="789"/>
      <c r="CB71" s="789"/>
      <c r="CC71" s="789"/>
      <c r="CD71" s="789"/>
      <c r="CE71" s="786"/>
    </row>
    <row r="72" spans="1:83">
      <c r="A72" s="862"/>
      <c r="B72" s="797"/>
      <c r="C72" s="789"/>
      <c r="D72" s="789"/>
      <c r="E72" s="789"/>
      <c r="F72" s="789"/>
      <c r="G72" s="789"/>
      <c r="H72" s="789"/>
      <c r="I72" s="789"/>
      <c r="J72" s="789"/>
      <c r="K72" s="789"/>
      <c r="L72" s="789"/>
      <c r="M72" s="789"/>
      <c r="N72" s="789"/>
      <c r="O72" s="1066"/>
      <c r="P72" s="1071"/>
      <c r="Q72" s="789"/>
      <c r="R72" s="789"/>
      <c r="S72" s="789"/>
      <c r="T72" s="789"/>
      <c r="U72" s="789"/>
      <c r="V72" s="789"/>
      <c r="W72" s="1066"/>
      <c r="X72" s="1071"/>
      <c r="Y72" s="789"/>
      <c r="Z72" s="789"/>
      <c r="AA72" s="789"/>
      <c r="AB72" s="789"/>
      <c r="AC72" s="789"/>
      <c r="AD72" s="789"/>
      <c r="AE72" s="789"/>
      <c r="AF72" s="789"/>
      <c r="AG72" s="789"/>
      <c r="AH72" s="789"/>
      <c r="AI72" s="789"/>
      <c r="AJ72" s="789"/>
      <c r="AK72" s="789"/>
      <c r="AL72" s="789"/>
      <c r="AM72" s="789"/>
      <c r="AN72" s="789"/>
      <c r="AO72" s="789"/>
      <c r="AP72" s="789"/>
      <c r="AQ72" s="789"/>
      <c r="AR72" s="789"/>
      <c r="AS72" s="789"/>
      <c r="AT72" s="789"/>
      <c r="AU72" s="789"/>
      <c r="AV72" s="789"/>
      <c r="AW72" s="789"/>
      <c r="AX72" s="789"/>
      <c r="AY72" s="789"/>
      <c r="AZ72" s="789"/>
      <c r="BA72" s="789"/>
      <c r="BB72" s="789"/>
      <c r="BC72" s="789"/>
      <c r="BD72" s="789"/>
      <c r="BE72" s="789"/>
      <c r="BF72" s="789"/>
      <c r="BG72" s="789"/>
      <c r="BH72" s="789"/>
      <c r="BI72" s="789"/>
      <c r="BJ72" s="789"/>
      <c r="BK72" s="789"/>
      <c r="BL72" s="789"/>
      <c r="BM72" s="789"/>
      <c r="BN72" s="789"/>
      <c r="BO72" s="789"/>
      <c r="BP72" s="789"/>
      <c r="BQ72" s="789"/>
      <c r="BR72" s="789"/>
      <c r="BS72" s="789"/>
      <c r="BT72" s="789"/>
      <c r="BU72" s="789"/>
      <c r="BV72" s="789"/>
      <c r="BW72" s="789"/>
      <c r="BX72" s="789"/>
      <c r="BY72" s="789"/>
      <c r="BZ72" s="789"/>
      <c r="CA72" s="789"/>
      <c r="CB72" s="789"/>
      <c r="CC72" s="789"/>
      <c r="CD72" s="789"/>
      <c r="CE72" s="786"/>
    </row>
    <row r="73" spans="1:83">
      <c r="A73" s="862"/>
      <c r="B73" s="797"/>
      <c r="C73" s="789"/>
      <c r="D73" s="789"/>
      <c r="E73" s="789"/>
      <c r="F73" s="789"/>
      <c r="G73" s="789"/>
      <c r="H73" s="789"/>
      <c r="I73" s="789"/>
      <c r="J73" s="789"/>
      <c r="K73" s="789"/>
      <c r="L73" s="789"/>
      <c r="M73" s="789"/>
      <c r="N73" s="789"/>
      <c r="O73" s="1066"/>
      <c r="P73" s="1071"/>
      <c r="Q73" s="789"/>
      <c r="R73" s="789"/>
      <c r="S73" s="789"/>
      <c r="T73" s="789"/>
      <c r="U73" s="789"/>
      <c r="V73" s="789"/>
      <c r="W73" s="1066"/>
      <c r="X73" s="1071"/>
      <c r="Y73" s="789"/>
      <c r="Z73" s="789"/>
      <c r="AA73" s="789"/>
      <c r="AB73" s="789"/>
      <c r="AC73" s="789"/>
      <c r="AD73" s="789"/>
      <c r="AE73" s="789"/>
      <c r="AF73" s="789"/>
      <c r="AG73" s="789"/>
      <c r="AH73" s="789"/>
      <c r="AI73" s="789"/>
      <c r="AJ73" s="789"/>
      <c r="AK73" s="789"/>
      <c r="AL73" s="789"/>
      <c r="AM73" s="789"/>
      <c r="AN73" s="789"/>
      <c r="AO73" s="789"/>
      <c r="AP73" s="789"/>
      <c r="AQ73" s="789"/>
      <c r="AR73" s="789"/>
      <c r="AS73" s="789"/>
      <c r="AT73" s="789"/>
      <c r="AU73" s="789"/>
      <c r="AV73" s="789"/>
      <c r="AW73" s="789"/>
      <c r="AX73" s="789"/>
      <c r="AY73" s="789"/>
      <c r="AZ73" s="789"/>
      <c r="BA73" s="789"/>
      <c r="BB73" s="789"/>
      <c r="BC73" s="789"/>
      <c r="BD73" s="789"/>
      <c r="BE73" s="789"/>
      <c r="BF73" s="789"/>
      <c r="BG73" s="789"/>
      <c r="BH73" s="789"/>
      <c r="BI73" s="789"/>
      <c r="BJ73" s="789"/>
      <c r="BK73" s="789"/>
      <c r="BL73" s="789"/>
      <c r="BM73" s="789"/>
      <c r="BN73" s="789"/>
      <c r="BO73" s="789"/>
      <c r="BP73" s="789"/>
      <c r="BQ73" s="789"/>
      <c r="BR73" s="789"/>
      <c r="BS73" s="789"/>
      <c r="BT73" s="789"/>
      <c r="BU73" s="789"/>
      <c r="BV73" s="789"/>
      <c r="BW73" s="789"/>
      <c r="BX73" s="789"/>
      <c r="BY73" s="789"/>
      <c r="BZ73" s="789"/>
      <c r="CA73" s="789"/>
      <c r="CB73" s="789"/>
      <c r="CC73" s="789"/>
      <c r="CD73" s="789"/>
      <c r="CE73" s="786"/>
    </row>
    <row r="74" spans="1:83">
      <c r="A74" s="862"/>
      <c r="B74" s="797"/>
      <c r="C74" s="789"/>
      <c r="D74" s="789"/>
      <c r="E74" s="789"/>
      <c r="F74" s="789"/>
      <c r="G74" s="789"/>
      <c r="H74" s="789"/>
      <c r="I74" s="789"/>
      <c r="J74" s="789"/>
      <c r="K74" s="789"/>
      <c r="L74" s="789"/>
      <c r="M74" s="789"/>
      <c r="N74" s="789"/>
      <c r="O74" s="1066"/>
      <c r="P74" s="1071"/>
      <c r="Q74" s="789"/>
      <c r="R74" s="789"/>
      <c r="S74" s="789"/>
      <c r="T74" s="789"/>
      <c r="U74" s="789"/>
      <c r="V74" s="789"/>
      <c r="W74" s="1066"/>
      <c r="X74" s="1071"/>
      <c r="Y74" s="789"/>
      <c r="Z74" s="789"/>
      <c r="AA74" s="789"/>
      <c r="AB74" s="789"/>
      <c r="AC74" s="789"/>
      <c r="AD74" s="789"/>
      <c r="AE74" s="789"/>
      <c r="AF74" s="789"/>
      <c r="AG74" s="789"/>
      <c r="AH74" s="789"/>
      <c r="AI74" s="789"/>
      <c r="AJ74" s="789"/>
      <c r="AK74" s="789"/>
      <c r="AL74" s="789"/>
      <c r="AM74" s="789"/>
      <c r="AN74" s="789"/>
      <c r="AO74" s="789"/>
      <c r="AP74" s="789"/>
      <c r="AQ74" s="789"/>
      <c r="AR74" s="789"/>
      <c r="AS74" s="789"/>
      <c r="AT74" s="789"/>
      <c r="AU74" s="789"/>
      <c r="AV74" s="789"/>
      <c r="AW74" s="789"/>
      <c r="AX74" s="789"/>
      <c r="AY74" s="789"/>
      <c r="AZ74" s="789"/>
      <c r="BA74" s="789"/>
      <c r="BB74" s="789"/>
      <c r="BC74" s="789"/>
      <c r="BD74" s="789"/>
      <c r="BE74" s="789"/>
      <c r="BF74" s="789"/>
      <c r="BG74" s="789"/>
      <c r="BH74" s="789"/>
      <c r="BI74" s="789"/>
      <c r="BJ74" s="789"/>
      <c r="BK74" s="789"/>
      <c r="BL74" s="789"/>
      <c r="BM74" s="789"/>
      <c r="BN74" s="789"/>
      <c r="BO74" s="789"/>
      <c r="BP74" s="789"/>
      <c r="BQ74" s="789"/>
      <c r="BR74" s="789"/>
      <c r="BS74" s="789"/>
      <c r="BT74" s="789"/>
      <c r="BU74" s="789"/>
      <c r="BV74" s="789"/>
      <c r="BW74" s="789"/>
      <c r="BX74" s="789"/>
      <c r="BY74" s="789"/>
      <c r="BZ74" s="789"/>
      <c r="CA74" s="789"/>
      <c r="CB74" s="789"/>
      <c r="CC74" s="789"/>
      <c r="CD74" s="789"/>
      <c r="CE74" s="786"/>
    </row>
    <row r="75" spans="1:83">
      <c r="A75" s="862"/>
      <c r="B75" s="797"/>
      <c r="C75" s="789"/>
      <c r="D75" s="789"/>
      <c r="E75" s="789"/>
      <c r="F75" s="789"/>
      <c r="G75" s="789"/>
      <c r="H75" s="789"/>
      <c r="I75" s="789"/>
      <c r="J75" s="789"/>
      <c r="K75" s="789"/>
      <c r="L75" s="789"/>
      <c r="M75" s="789"/>
      <c r="N75" s="789"/>
      <c r="O75" s="1066"/>
      <c r="P75" s="1071"/>
      <c r="Q75" s="789"/>
      <c r="R75" s="789"/>
      <c r="S75" s="789"/>
      <c r="T75" s="789"/>
      <c r="U75" s="789"/>
      <c r="V75" s="789"/>
      <c r="W75" s="1066"/>
      <c r="X75" s="1071"/>
      <c r="Y75" s="789"/>
      <c r="Z75" s="789"/>
      <c r="AA75" s="789"/>
      <c r="AB75" s="789"/>
      <c r="AC75" s="789"/>
      <c r="AD75" s="789"/>
      <c r="AE75" s="789"/>
      <c r="AF75" s="789"/>
      <c r="AG75" s="789"/>
      <c r="AH75" s="789"/>
      <c r="AI75" s="789"/>
      <c r="AJ75" s="789"/>
      <c r="AK75" s="789"/>
      <c r="AL75" s="789"/>
      <c r="AM75" s="789"/>
      <c r="AN75" s="789"/>
      <c r="AO75" s="789"/>
      <c r="AP75" s="789"/>
      <c r="AQ75" s="789"/>
      <c r="AR75" s="789"/>
      <c r="AS75" s="789"/>
      <c r="AT75" s="789"/>
      <c r="AU75" s="789"/>
      <c r="AV75" s="789"/>
      <c r="AW75" s="789"/>
      <c r="AX75" s="789"/>
      <c r="AY75" s="789"/>
      <c r="AZ75" s="789"/>
      <c r="BA75" s="789"/>
      <c r="BB75" s="789"/>
      <c r="BC75" s="789"/>
      <c r="BD75" s="789"/>
      <c r="BE75" s="789"/>
      <c r="BF75" s="789"/>
      <c r="BG75" s="789"/>
      <c r="BH75" s="789"/>
      <c r="BI75" s="789"/>
      <c r="BJ75" s="789"/>
      <c r="BK75" s="789"/>
      <c r="BL75" s="789"/>
      <c r="BM75" s="789"/>
      <c r="BN75" s="789"/>
      <c r="BO75" s="789"/>
      <c r="BP75" s="789"/>
      <c r="BQ75" s="789"/>
      <c r="BR75" s="789"/>
      <c r="BS75" s="789"/>
      <c r="BT75" s="789"/>
      <c r="BU75" s="789"/>
      <c r="BV75" s="789"/>
      <c r="BW75" s="789"/>
      <c r="BX75" s="789"/>
      <c r="BY75" s="789"/>
      <c r="BZ75" s="789"/>
      <c r="CA75" s="789"/>
      <c r="CB75" s="789"/>
      <c r="CC75" s="789"/>
      <c r="CD75" s="789"/>
      <c r="CE75" s="786"/>
    </row>
    <row r="76" spans="1:83">
      <c r="A76" s="789"/>
      <c r="B76" s="797"/>
      <c r="C76" s="789"/>
      <c r="D76" s="789"/>
      <c r="E76" s="789"/>
      <c r="F76" s="789"/>
      <c r="G76" s="789"/>
      <c r="H76" s="789"/>
      <c r="I76" s="789"/>
      <c r="J76" s="789"/>
      <c r="K76" s="789"/>
      <c r="L76" s="789"/>
      <c r="M76" s="789"/>
      <c r="N76" s="789"/>
      <c r="O76" s="1066"/>
      <c r="P76" s="1071"/>
      <c r="Q76" s="789"/>
      <c r="R76" s="789"/>
      <c r="S76" s="789"/>
      <c r="T76" s="789"/>
      <c r="U76" s="789"/>
      <c r="V76" s="789"/>
      <c r="W76" s="1066"/>
      <c r="X76" s="1071"/>
      <c r="Y76" s="789"/>
      <c r="Z76" s="789"/>
      <c r="AA76" s="789"/>
      <c r="AB76" s="789"/>
      <c r="AC76" s="789"/>
      <c r="AD76" s="789"/>
      <c r="AE76" s="789"/>
      <c r="AF76" s="789"/>
      <c r="AG76" s="789"/>
      <c r="AH76" s="789"/>
      <c r="AI76" s="789"/>
      <c r="AJ76" s="789"/>
      <c r="AK76" s="789"/>
      <c r="AL76" s="789"/>
      <c r="AM76" s="789"/>
      <c r="AN76" s="789"/>
      <c r="AO76" s="789"/>
      <c r="AP76" s="789"/>
      <c r="AQ76" s="789"/>
      <c r="AR76" s="789"/>
      <c r="AS76" s="789"/>
      <c r="AT76" s="789"/>
      <c r="AU76" s="789"/>
      <c r="AV76" s="789"/>
      <c r="AW76" s="789"/>
      <c r="AX76" s="789"/>
      <c r="AY76" s="789"/>
      <c r="AZ76" s="789"/>
      <c r="BA76" s="789"/>
      <c r="BB76" s="789"/>
      <c r="BC76" s="789"/>
      <c r="BD76" s="789"/>
      <c r="BE76" s="789"/>
      <c r="BF76" s="789"/>
      <c r="BG76" s="789"/>
      <c r="BH76" s="789"/>
      <c r="BI76" s="789"/>
      <c r="BJ76" s="789"/>
      <c r="BK76" s="789"/>
      <c r="BL76" s="789"/>
      <c r="BM76" s="789"/>
      <c r="BN76" s="789"/>
      <c r="BO76" s="789"/>
      <c r="BP76" s="789"/>
      <c r="BQ76" s="789"/>
      <c r="BR76" s="789"/>
      <c r="BS76" s="789"/>
      <c r="BT76" s="789"/>
      <c r="BU76" s="789"/>
      <c r="BV76" s="789"/>
      <c r="BW76" s="789"/>
      <c r="BX76" s="789"/>
      <c r="BY76" s="789"/>
      <c r="BZ76" s="789"/>
      <c r="CA76" s="789"/>
      <c r="CB76" s="789"/>
      <c r="CC76" s="789"/>
      <c r="CD76" s="789"/>
      <c r="CE76" s="786"/>
    </row>
    <row r="77" spans="1:83">
      <c r="A77" s="835"/>
      <c r="B77" s="835"/>
      <c r="C77" s="835"/>
      <c r="D77" s="835"/>
      <c r="E77" s="835"/>
      <c r="F77" s="835"/>
      <c r="G77" s="835"/>
      <c r="H77" s="835"/>
      <c r="I77" s="835"/>
      <c r="J77" s="835"/>
      <c r="K77" s="835"/>
      <c r="L77" s="835"/>
      <c r="M77" s="835"/>
      <c r="N77" s="835"/>
      <c r="O77" s="930"/>
      <c r="P77" s="930"/>
      <c r="Q77" s="835"/>
      <c r="R77" s="835"/>
      <c r="S77" s="835"/>
      <c r="T77" s="835"/>
      <c r="U77" s="835"/>
      <c r="V77" s="835"/>
      <c r="W77" s="930"/>
      <c r="X77" s="930"/>
      <c r="Y77" s="835"/>
      <c r="Z77" s="835"/>
      <c r="AA77" s="835"/>
      <c r="AB77" s="835"/>
      <c r="AC77" s="835"/>
      <c r="AD77" s="835"/>
      <c r="AE77" s="835"/>
      <c r="AF77" s="835"/>
      <c r="AG77" s="835"/>
      <c r="AH77" s="835"/>
      <c r="AI77" s="835"/>
      <c r="AJ77" s="835"/>
      <c r="AK77" s="835"/>
      <c r="AL77" s="835"/>
      <c r="AM77" s="835"/>
      <c r="AN77" s="835"/>
      <c r="AO77" s="835"/>
      <c r="AP77" s="835"/>
      <c r="AQ77" s="835"/>
      <c r="AR77" s="835"/>
      <c r="AS77" s="835"/>
      <c r="AT77" s="835"/>
      <c r="AU77" s="835"/>
      <c r="AV77" s="835"/>
      <c r="AW77" s="835"/>
      <c r="AX77" s="835"/>
      <c r="AY77" s="835"/>
      <c r="AZ77" s="835"/>
      <c r="BA77" s="835"/>
      <c r="BB77" s="835"/>
      <c r="BC77" s="835"/>
      <c r="BD77" s="835"/>
      <c r="BE77" s="835"/>
      <c r="BF77" s="835"/>
      <c r="BG77" s="835"/>
      <c r="BH77" s="835"/>
      <c r="BI77" s="835"/>
      <c r="BJ77" s="835"/>
      <c r="BK77" s="835"/>
      <c r="BL77" s="835"/>
      <c r="BM77" s="835"/>
      <c r="BN77" s="835"/>
      <c r="BO77" s="835"/>
      <c r="BP77" s="835"/>
      <c r="BQ77" s="835"/>
      <c r="BR77" s="835"/>
      <c r="BS77" s="835"/>
      <c r="BT77" s="835"/>
      <c r="BU77" s="835"/>
      <c r="BV77" s="835"/>
      <c r="BW77" s="835"/>
      <c r="BX77" s="835"/>
      <c r="BY77" s="835"/>
      <c r="BZ77" s="835"/>
      <c r="CA77" s="835"/>
      <c r="CB77" s="835"/>
      <c r="CC77" s="835"/>
      <c r="CD77" s="835"/>
      <c r="CE77" s="787"/>
    </row>
    <row r="78" spans="1:83" ht="13" thickBot="1">
      <c r="A78" s="835"/>
      <c r="B78" s="835"/>
      <c r="C78" s="835"/>
      <c r="D78" s="835"/>
      <c r="E78" s="835"/>
      <c r="F78" s="835"/>
      <c r="G78" s="835"/>
      <c r="H78" s="835"/>
      <c r="I78" s="835"/>
      <c r="J78" s="835"/>
      <c r="K78" s="835"/>
      <c r="L78" s="835"/>
      <c r="M78" s="835"/>
      <c r="N78" s="835"/>
      <c r="O78" s="930"/>
      <c r="P78" s="930"/>
      <c r="Q78" s="835"/>
      <c r="R78" s="835"/>
      <c r="S78" s="835"/>
      <c r="T78" s="835"/>
      <c r="U78" s="835"/>
      <c r="V78" s="835"/>
      <c r="W78" s="930"/>
      <c r="X78" s="930"/>
      <c r="Y78" s="835"/>
      <c r="Z78" s="835"/>
      <c r="AA78" s="835"/>
      <c r="AB78" s="835"/>
      <c r="AC78" s="835"/>
      <c r="AD78" s="835"/>
      <c r="AE78" s="835"/>
      <c r="AF78" s="835"/>
      <c r="AG78" s="835"/>
      <c r="AH78" s="835"/>
      <c r="AI78" s="835"/>
      <c r="AJ78" s="835"/>
      <c r="AK78" s="835"/>
      <c r="AL78" s="835"/>
      <c r="AM78" s="835"/>
      <c r="AN78" s="835"/>
      <c r="AO78" s="835"/>
      <c r="AP78" s="835"/>
      <c r="AQ78" s="835"/>
      <c r="AR78" s="835"/>
      <c r="AS78" s="835"/>
      <c r="AT78" s="835"/>
      <c r="AU78" s="835"/>
      <c r="AV78" s="835"/>
      <c r="AW78" s="835"/>
      <c r="AX78" s="835"/>
      <c r="AY78" s="835"/>
      <c r="AZ78" s="835"/>
      <c r="BA78" s="835"/>
      <c r="BB78" s="835"/>
      <c r="BC78" s="835"/>
      <c r="BD78" s="835"/>
      <c r="BE78" s="835"/>
      <c r="BF78" s="835"/>
      <c r="BG78" s="835"/>
      <c r="BH78" s="835"/>
      <c r="BI78" s="835"/>
      <c r="BJ78" s="835"/>
      <c r="BK78" s="835"/>
      <c r="BL78" s="835"/>
      <c r="BM78" s="835"/>
      <c r="BN78" s="835"/>
      <c r="BO78" s="835"/>
      <c r="BP78" s="835"/>
      <c r="BQ78" s="835"/>
      <c r="BR78" s="835"/>
      <c r="BS78" s="835"/>
      <c r="BT78" s="835"/>
      <c r="BU78" s="835"/>
      <c r="BV78" s="835"/>
      <c r="BW78" s="835"/>
      <c r="BX78" s="835"/>
      <c r="BY78" s="835"/>
      <c r="BZ78" s="835"/>
      <c r="CA78" s="835"/>
      <c r="CB78" s="835"/>
      <c r="CC78" s="835"/>
      <c r="CD78" s="835"/>
      <c r="CE78" s="787"/>
    </row>
    <row r="79" spans="1:83" ht="12.75" customHeight="1">
      <c r="A79" s="1220" t="s">
        <v>759</v>
      </c>
      <c r="B79" s="1221"/>
      <c r="C79" s="1221"/>
      <c r="D79" s="1221"/>
      <c r="E79" s="1221"/>
      <c r="F79" s="1221"/>
      <c r="G79" s="1221"/>
      <c r="H79" s="1221"/>
      <c r="I79" s="1221"/>
      <c r="J79" s="1221"/>
      <c r="K79" s="1221"/>
      <c r="L79" s="1221"/>
      <c r="M79" s="1221"/>
      <c r="N79" s="1221"/>
      <c r="O79" s="1221"/>
      <c r="P79" s="1221"/>
      <c r="Q79" s="1221"/>
      <c r="R79" s="1221"/>
      <c r="S79" s="1221"/>
      <c r="T79" s="1221"/>
      <c r="U79" s="1221"/>
      <c r="V79" s="1221"/>
      <c r="W79" s="1221"/>
      <c r="X79" s="1221"/>
      <c r="Y79" s="1221"/>
      <c r="Z79" s="1221"/>
      <c r="AA79" s="1221"/>
      <c r="AB79" s="1221"/>
      <c r="AC79" s="1221"/>
      <c r="AD79" s="1221"/>
      <c r="AE79" s="1221"/>
      <c r="AF79" s="1221"/>
      <c r="AG79" s="1221"/>
      <c r="AH79" s="1221"/>
      <c r="AI79" s="1221"/>
      <c r="AJ79" s="1221"/>
      <c r="AK79" s="1221"/>
      <c r="AL79" s="1221"/>
      <c r="AM79" s="1221"/>
      <c r="AN79" s="1221"/>
      <c r="AO79" s="1221"/>
      <c r="AP79" s="1221"/>
      <c r="AQ79" s="1221"/>
      <c r="AR79" s="1221"/>
      <c r="AS79" s="1221"/>
      <c r="AT79" s="1221"/>
      <c r="AU79" s="1221"/>
      <c r="AV79" s="1221"/>
      <c r="AW79" s="1221"/>
      <c r="AX79" s="1221"/>
      <c r="AY79" s="1221"/>
      <c r="AZ79" s="1221"/>
      <c r="BA79" s="1221"/>
      <c r="BB79" s="1221"/>
      <c r="BC79" s="1221"/>
      <c r="BD79" s="1221"/>
      <c r="BE79" s="1221"/>
      <c r="BF79" s="1221"/>
      <c r="BG79" s="1221"/>
      <c r="BH79" s="1221"/>
      <c r="BI79" s="1221"/>
      <c r="BJ79" s="1221"/>
      <c r="BK79" s="1221"/>
      <c r="BL79" s="1221"/>
      <c r="BM79" s="1221"/>
      <c r="BN79" s="1221"/>
      <c r="BO79" s="1221"/>
      <c r="BP79" s="1221"/>
      <c r="BQ79" s="1221"/>
      <c r="BR79" s="1221"/>
      <c r="BS79" s="1221"/>
      <c r="BT79" s="1221"/>
      <c r="BU79" s="1221"/>
      <c r="BV79" s="1221"/>
      <c r="BW79" s="1221"/>
      <c r="BX79" s="1221"/>
      <c r="BY79" s="1221"/>
      <c r="BZ79" s="1221"/>
      <c r="CA79" s="1221"/>
      <c r="CB79" s="1221"/>
      <c r="CC79" s="1221"/>
      <c r="CD79" s="1222"/>
      <c r="CE79" s="787"/>
    </row>
    <row r="80" spans="1:83" ht="13.5" customHeight="1" thickBot="1">
      <c r="A80" s="1223"/>
      <c r="B80" s="1224"/>
      <c r="C80" s="1224"/>
      <c r="D80" s="1224"/>
      <c r="E80" s="1224"/>
      <c r="F80" s="1224"/>
      <c r="G80" s="1224"/>
      <c r="H80" s="1224"/>
      <c r="I80" s="1224"/>
      <c r="J80" s="1224"/>
      <c r="K80" s="1224"/>
      <c r="L80" s="1224"/>
      <c r="M80" s="1224"/>
      <c r="N80" s="1224"/>
      <c r="O80" s="1224"/>
      <c r="P80" s="1224"/>
      <c r="Q80" s="1224"/>
      <c r="R80" s="1224"/>
      <c r="S80" s="1224"/>
      <c r="T80" s="1224"/>
      <c r="U80" s="1224"/>
      <c r="V80" s="1224"/>
      <c r="W80" s="1224"/>
      <c r="X80" s="1224"/>
      <c r="Y80" s="1224"/>
      <c r="Z80" s="1224"/>
      <c r="AA80" s="1224"/>
      <c r="AB80" s="1224"/>
      <c r="AC80" s="1224"/>
      <c r="AD80" s="1224"/>
      <c r="AE80" s="1224"/>
      <c r="AF80" s="1224"/>
      <c r="AG80" s="1224"/>
      <c r="AH80" s="1224"/>
      <c r="AI80" s="1224"/>
      <c r="AJ80" s="1224"/>
      <c r="AK80" s="1224"/>
      <c r="AL80" s="1224"/>
      <c r="AM80" s="1224"/>
      <c r="AN80" s="1224"/>
      <c r="AO80" s="1224"/>
      <c r="AP80" s="1224"/>
      <c r="AQ80" s="1224"/>
      <c r="AR80" s="1224"/>
      <c r="AS80" s="1224"/>
      <c r="AT80" s="1224"/>
      <c r="AU80" s="1224"/>
      <c r="AV80" s="1224"/>
      <c r="AW80" s="1224"/>
      <c r="AX80" s="1224"/>
      <c r="AY80" s="1224"/>
      <c r="AZ80" s="1224"/>
      <c r="BA80" s="1224"/>
      <c r="BB80" s="1224"/>
      <c r="BC80" s="1224"/>
      <c r="BD80" s="1224"/>
      <c r="BE80" s="1224"/>
      <c r="BF80" s="1224"/>
      <c r="BG80" s="1224"/>
      <c r="BH80" s="1224"/>
      <c r="BI80" s="1224"/>
      <c r="BJ80" s="1224"/>
      <c r="BK80" s="1224"/>
      <c r="BL80" s="1224"/>
      <c r="BM80" s="1224"/>
      <c r="BN80" s="1224"/>
      <c r="BO80" s="1224"/>
      <c r="BP80" s="1224"/>
      <c r="BQ80" s="1224"/>
      <c r="BR80" s="1224"/>
      <c r="BS80" s="1224"/>
      <c r="BT80" s="1224"/>
      <c r="BU80" s="1224"/>
      <c r="BV80" s="1224"/>
      <c r="BW80" s="1224"/>
      <c r="BX80" s="1224"/>
      <c r="BY80" s="1224"/>
      <c r="BZ80" s="1224"/>
      <c r="CA80" s="1224"/>
      <c r="CB80" s="1224"/>
      <c r="CC80" s="1224"/>
      <c r="CD80" s="1225"/>
      <c r="CE80" s="787"/>
    </row>
    <row r="81" spans="1:83" ht="23">
      <c r="A81" s="836"/>
      <c r="B81" s="836"/>
      <c r="C81" s="836"/>
      <c r="D81" s="836"/>
      <c r="E81" s="836"/>
      <c r="F81" s="836"/>
      <c r="G81" s="836"/>
      <c r="H81" s="836"/>
      <c r="I81" s="836"/>
      <c r="J81" s="836"/>
      <c r="K81" s="836"/>
      <c r="L81" s="836"/>
      <c r="M81" s="836"/>
      <c r="N81" s="836"/>
      <c r="O81" s="931"/>
      <c r="P81" s="931"/>
      <c r="Q81" s="836"/>
      <c r="R81" s="836"/>
      <c r="S81" s="836"/>
      <c r="T81" s="836"/>
      <c r="U81" s="836"/>
      <c r="V81" s="836"/>
      <c r="W81" s="931"/>
      <c r="X81" s="931"/>
      <c r="Y81" s="836"/>
      <c r="Z81" s="836"/>
      <c r="AA81" s="836"/>
      <c r="AB81" s="836"/>
      <c r="AC81" s="836"/>
      <c r="AD81" s="836"/>
      <c r="AE81" s="836"/>
      <c r="AF81" s="836"/>
      <c r="AG81" s="836"/>
      <c r="AH81" s="836"/>
      <c r="AI81" s="836"/>
      <c r="AJ81" s="836"/>
      <c r="AK81" s="836"/>
      <c r="AL81" s="836"/>
      <c r="AM81" s="836"/>
      <c r="AN81" s="836"/>
      <c r="AO81" s="836"/>
      <c r="AP81" s="836"/>
      <c r="AQ81" s="836"/>
      <c r="AR81" s="836"/>
      <c r="AS81" s="836"/>
      <c r="AT81" s="836"/>
      <c r="AU81" s="836"/>
      <c r="AV81" s="836"/>
      <c r="AW81" s="836"/>
      <c r="AX81" s="836"/>
      <c r="AY81" s="836"/>
      <c r="AZ81" s="836"/>
      <c r="BA81" s="836"/>
      <c r="BB81" s="836"/>
      <c r="BC81" s="836"/>
      <c r="BD81" s="836"/>
      <c r="BE81" s="836"/>
      <c r="BF81" s="836"/>
      <c r="BG81" s="836"/>
      <c r="BH81" s="836"/>
      <c r="BI81" s="836"/>
      <c r="BJ81" s="836"/>
      <c r="BK81" s="836"/>
      <c r="BL81" s="836"/>
      <c r="BM81" s="836"/>
      <c r="BN81" s="836"/>
      <c r="BO81" s="836"/>
      <c r="BP81" s="836"/>
      <c r="BQ81" s="836"/>
      <c r="BR81" s="836"/>
      <c r="BS81" s="836"/>
      <c r="BT81" s="836"/>
      <c r="BU81" s="836"/>
      <c r="BV81" s="836"/>
      <c r="BW81" s="836"/>
      <c r="BX81" s="836"/>
      <c r="BY81" s="836"/>
      <c r="BZ81" s="836"/>
      <c r="CA81" s="836"/>
      <c r="CB81" s="836"/>
      <c r="CC81" s="836"/>
      <c r="CD81" s="836"/>
      <c r="CE81" s="787"/>
    </row>
    <row r="82" spans="1:83">
      <c r="A82" s="823" t="s">
        <v>478</v>
      </c>
      <c r="B82" s="831"/>
      <c r="C82" s="831"/>
      <c r="D82" s="831"/>
      <c r="E82" s="831"/>
      <c r="F82" s="831"/>
      <c r="G82" s="831"/>
      <c r="H82" s="831"/>
      <c r="I82" s="831"/>
      <c r="J82" s="831"/>
      <c r="K82" s="831"/>
      <c r="L82" s="831"/>
      <c r="M82" s="831"/>
      <c r="N82" s="831"/>
      <c r="O82" s="924"/>
      <c r="P82" s="924"/>
      <c r="Q82" s="831"/>
      <c r="R82" s="831"/>
      <c r="S82" s="831"/>
      <c r="T82" s="831"/>
      <c r="U82" s="831"/>
      <c r="V82" s="831"/>
      <c r="W82" s="924"/>
      <c r="X82" s="924"/>
      <c r="Y82" s="831"/>
      <c r="Z82" s="831"/>
      <c r="AA82" s="831"/>
      <c r="AB82" s="831"/>
      <c r="AC82" s="831"/>
      <c r="AD82" s="831"/>
      <c r="AE82" s="831"/>
      <c r="AF82" s="831"/>
      <c r="AG82" s="831"/>
      <c r="AH82" s="831"/>
      <c r="AI82" s="831"/>
      <c r="AJ82" s="831"/>
      <c r="AK82" s="831"/>
      <c r="AL82" s="831"/>
      <c r="AM82" s="831"/>
      <c r="AN82" s="831"/>
      <c r="AO82" s="831"/>
      <c r="AP82" s="831"/>
      <c r="AQ82" s="831"/>
      <c r="AR82" s="831"/>
      <c r="AS82" s="831"/>
      <c r="AT82" s="831"/>
      <c r="AU82" s="831"/>
      <c r="AV82" s="831"/>
      <c r="AW82" s="831"/>
      <c r="AX82" s="831"/>
      <c r="AY82" s="831"/>
      <c r="AZ82" s="831"/>
      <c r="BA82" s="831"/>
      <c r="BB82" s="831"/>
      <c r="BC82" s="831"/>
      <c r="BD82" s="831"/>
      <c r="BE82" s="831"/>
      <c r="BF82" s="831"/>
      <c r="BG82" s="831"/>
      <c r="BH82" s="831"/>
      <c r="BI82" s="831"/>
      <c r="BJ82" s="831"/>
      <c r="BK82" s="831"/>
      <c r="BL82" s="831"/>
      <c r="BM82" s="831"/>
      <c r="BN82" s="831"/>
      <c r="BO82" s="831"/>
      <c r="BP82" s="831"/>
      <c r="BQ82" s="831"/>
      <c r="BR82" s="831"/>
      <c r="BS82" s="831"/>
      <c r="BT82" s="831"/>
      <c r="BU82" s="831"/>
      <c r="BV82" s="831"/>
      <c r="BW82" s="831"/>
      <c r="BX82" s="831"/>
      <c r="BY82" s="831"/>
      <c r="BZ82" s="831"/>
      <c r="CA82" s="831"/>
      <c r="CB82" s="831"/>
      <c r="CC82" s="831"/>
      <c r="CD82" s="831"/>
      <c r="CE82" s="787"/>
    </row>
    <row r="83" spans="1:83" ht="13" thickBot="1">
      <c r="A83" s="823"/>
      <c r="B83" s="831"/>
      <c r="C83" s="831"/>
      <c r="D83" s="831"/>
      <c r="E83" s="831"/>
      <c r="F83" s="831"/>
      <c r="G83" s="831"/>
      <c r="H83" s="831"/>
      <c r="I83" s="831"/>
      <c r="J83" s="831"/>
      <c r="K83" s="831"/>
      <c r="L83" s="831"/>
      <c r="M83" s="831"/>
      <c r="N83" s="831"/>
      <c r="O83" s="924"/>
      <c r="P83" s="924"/>
      <c r="Q83" s="831"/>
      <c r="R83" s="831"/>
      <c r="S83" s="831"/>
      <c r="T83" s="831"/>
      <c r="U83" s="831"/>
      <c r="V83" s="831"/>
      <c r="W83" s="924"/>
      <c r="X83" s="924"/>
      <c r="Y83" s="831"/>
      <c r="Z83" s="831"/>
      <c r="AA83" s="831"/>
      <c r="AB83" s="831"/>
      <c r="AC83" s="831"/>
      <c r="AD83" s="831"/>
      <c r="AE83" s="831"/>
      <c r="AF83" s="831"/>
      <c r="AG83" s="831"/>
      <c r="AH83" s="831"/>
      <c r="AI83" s="831"/>
      <c r="AJ83" s="831"/>
      <c r="AK83" s="831"/>
      <c r="AL83" s="831"/>
      <c r="AM83" s="831"/>
      <c r="AN83" s="831"/>
      <c r="AO83" s="831"/>
      <c r="AP83" s="831"/>
      <c r="AQ83" s="831"/>
      <c r="AR83" s="831"/>
      <c r="AS83" s="831"/>
      <c r="AT83" s="831"/>
      <c r="AU83" s="831"/>
      <c r="AV83" s="831"/>
      <c r="AW83" s="831"/>
      <c r="AX83" s="831"/>
      <c r="AY83" s="831"/>
      <c r="AZ83" s="831"/>
      <c r="BA83" s="831"/>
      <c r="BB83" s="831"/>
      <c r="BC83" s="831"/>
      <c r="BD83" s="831"/>
      <c r="BE83" s="831"/>
      <c r="BF83" s="831"/>
      <c r="BG83" s="831"/>
      <c r="BH83" s="831"/>
      <c r="BI83" s="831"/>
      <c r="BJ83" s="831"/>
      <c r="BK83" s="831"/>
      <c r="BL83" s="831"/>
      <c r="BM83" s="831"/>
      <c r="BN83" s="831"/>
      <c r="BO83" s="831"/>
      <c r="BP83" s="831"/>
      <c r="BQ83" s="831"/>
      <c r="BR83" s="831"/>
      <c r="BS83" s="831"/>
      <c r="BT83" s="831"/>
      <c r="BU83" s="831"/>
      <c r="BV83" s="831"/>
      <c r="BW83" s="831"/>
      <c r="BX83" s="831"/>
      <c r="BY83" s="831"/>
      <c r="BZ83" s="831"/>
      <c r="CA83" s="831"/>
      <c r="CB83" s="831"/>
      <c r="CC83" s="831"/>
      <c r="CD83" s="831"/>
      <c r="CE83" s="787"/>
    </row>
    <row r="84" spans="1:83" ht="13" thickBot="1">
      <c r="A84" s="821"/>
      <c r="B84" s="1215" t="s">
        <v>618</v>
      </c>
      <c r="C84" s="1216"/>
      <c r="D84" s="1216"/>
      <c r="E84" s="1216"/>
      <c r="F84" s="1216"/>
      <c r="G84" s="1216"/>
      <c r="H84" s="1216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60"/>
      <c r="AJ84" s="1260"/>
      <c r="AK84" s="1260"/>
      <c r="AL84" s="1260"/>
      <c r="AM84" s="1260"/>
      <c r="AN84" s="1260"/>
      <c r="AO84" s="1260"/>
      <c r="AP84" s="864"/>
      <c r="AQ84" s="1184" t="s">
        <v>619</v>
      </c>
      <c r="AR84" s="1214"/>
      <c r="AS84" s="1214"/>
      <c r="AT84" s="1214"/>
      <c r="AU84" s="1214"/>
      <c r="AV84" s="1214"/>
      <c r="AW84" s="1214"/>
      <c r="AX84" s="1214"/>
      <c r="AY84" s="1214"/>
      <c r="AZ84" s="1214"/>
      <c r="BA84" s="1214"/>
      <c r="BB84" s="1214"/>
      <c r="BC84" s="1214"/>
      <c r="BD84" s="1214"/>
      <c r="BE84" s="1214"/>
      <c r="BF84" s="1214"/>
      <c r="BG84" s="1214"/>
      <c r="BH84" s="1214"/>
      <c r="BI84" s="1214"/>
      <c r="BJ84" s="1214"/>
      <c r="BK84" s="1214"/>
      <c r="BL84" s="1214"/>
      <c r="BM84" s="1214"/>
      <c r="BN84" s="1214"/>
      <c r="BO84" s="1214"/>
      <c r="BP84" s="1214"/>
      <c r="BQ84" s="1214"/>
      <c r="BR84" s="1214"/>
      <c r="BS84" s="1214"/>
      <c r="BT84" s="1214"/>
      <c r="BU84" s="1214"/>
      <c r="BV84" s="1214"/>
      <c r="BW84" s="1214"/>
      <c r="BX84" s="1214"/>
      <c r="BY84" s="1214"/>
      <c r="BZ84" s="1185"/>
      <c r="CA84" s="831"/>
      <c r="CB84" s="831"/>
      <c r="CC84" s="831"/>
      <c r="CD84" s="831"/>
      <c r="CE84" s="787"/>
    </row>
    <row r="85" spans="1:83" ht="14" thickTop="1" thickBot="1">
      <c r="A85" s="1306" t="s">
        <v>637</v>
      </c>
      <c r="B85" s="1307"/>
      <c r="C85" s="981" t="str">
        <f t="shared" ref="C85:AP85" si="86">C14</f>
        <v>519</v>
      </c>
      <c r="D85" s="982" t="str">
        <f t="shared" si="86"/>
        <v>531</v>
      </c>
      <c r="E85" s="982" t="str">
        <f t="shared" si="86"/>
        <v>533</v>
      </c>
      <c r="F85" s="982" t="str">
        <f t="shared" si="86"/>
        <v>536</v>
      </c>
      <c r="G85" s="982" t="str">
        <f t="shared" si="86"/>
        <v>532</v>
      </c>
      <c r="H85" s="982" t="str">
        <f t="shared" si="86"/>
        <v>511</v>
      </c>
      <c r="I85" s="982" t="str">
        <f t="shared" si="86"/>
        <v>534</v>
      </c>
      <c r="J85" s="982" t="str">
        <f t="shared" si="86"/>
        <v>535</v>
      </c>
      <c r="K85" s="982" t="str">
        <f t="shared" si="86"/>
        <v>512</v>
      </c>
      <c r="L85" s="982" t="str">
        <f t="shared" si="86"/>
        <v>510</v>
      </c>
      <c r="M85" s="982" t="str">
        <f t="shared" si="86"/>
        <v>509</v>
      </c>
      <c r="N85" s="982" t="str">
        <f t="shared" si="86"/>
        <v>508</v>
      </c>
      <c r="O85" s="982"/>
      <c r="P85" s="982"/>
      <c r="Q85" s="982" t="str">
        <f t="shared" si="86"/>
        <v>506</v>
      </c>
      <c r="R85" s="982" t="str">
        <f t="shared" si="86"/>
        <v>529</v>
      </c>
      <c r="S85" s="982" t="str">
        <f t="shared" si="86"/>
        <v>503</v>
      </c>
      <c r="T85" s="982" t="str">
        <f t="shared" si="86"/>
        <v>527</v>
      </c>
      <c r="U85" s="982" t="str">
        <f t="shared" si="86"/>
        <v>530</v>
      </c>
      <c r="V85" s="982" t="str">
        <f t="shared" si="86"/>
        <v>521</v>
      </c>
      <c r="W85" s="982"/>
      <c r="X85" s="982"/>
      <c r="Y85" s="982" t="str">
        <f t="shared" si="86"/>
        <v>523</v>
      </c>
      <c r="Z85" s="982" t="str">
        <f t="shared" si="86"/>
        <v>522</v>
      </c>
      <c r="AA85" s="982" t="str">
        <f t="shared" si="86"/>
        <v>525</v>
      </c>
      <c r="AB85" s="982" t="str">
        <f t="shared" si="86"/>
        <v>524</v>
      </c>
      <c r="AC85" s="982" t="str">
        <f t="shared" si="86"/>
        <v>526</v>
      </c>
      <c r="AD85" s="982" t="str">
        <f t="shared" si="86"/>
        <v>507</v>
      </c>
      <c r="AE85" s="982" t="str">
        <f t="shared" si="86"/>
        <v>502</v>
      </c>
      <c r="AF85" s="982" t="str">
        <f t="shared" si="86"/>
        <v>520</v>
      </c>
      <c r="AG85" s="982" t="str">
        <f t="shared" si="86"/>
        <v>501</v>
      </c>
      <c r="AH85" s="982" t="str">
        <f t="shared" si="86"/>
        <v>518</v>
      </c>
      <c r="AI85" s="982" t="str">
        <f t="shared" si="86"/>
        <v>517</v>
      </c>
      <c r="AJ85" s="982" t="str">
        <f t="shared" si="86"/>
        <v>516</v>
      </c>
      <c r="AK85" s="982" t="str">
        <f t="shared" si="86"/>
        <v>515</v>
      </c>
      <c r="AL85" s="982" t="str">
        <f t="shared" si="86"/>
        <v>528</v>
      </c>
      <c r="AM85" s="982" t="str">
        <f t="shared" si="86"/>
        <v>514</v>
      </c>
      <c r="AN85" s="982" t="str">
        <f t="shared" si="86"/>
        <v>513</v>
      </c>
      <c r="AO85" s="982" t="str">
        <f t="shared" si="86"/>
        <v>505</v>
      </c>
      <c r="AP85" s="982" t="str">
        <f t="shared" si="86"/>
        <v>504</v>
      </c>
      <c r="AQ85" s="983" t="str">
        <f t="shared" ref="AQ85:BB85" si="87">C85</f>
        <v>519</v>
      </c>
      <c r="AR85" s="984" t="str">
        <f t="shared" si="87"/>
        <v>531</v>
      </c>
      <c r="AS85" s="984" t="str">
        <f t="shared" si="87"/>
        <v>533</v>
      </c>
      <c r="AT85" s="984" t="str">
        <f t="shared" si="87"/>
        <v>536</v>
      </c>
      <c r="AU85" s="984" t="str">
        <f t="shared" si="87"/>
        <v>532</v>
      </c>
      <c r="AV85" s="984" t="str">
        <f t="shared" si="87"/>
        <v>511</v>
      </c>
      <c r="AW85" s="984" t="str">
        <f t="shared" si="87"/>
        <v>534</v>
      </c>
      <c r="AX85" s="984" t="str">
        <f t="shared" si="87"/>
        <v>535</v>
      </c>
      <c r="AY85" s="984" t="str">
        <f t="shared" si="87"/>
        <v>512</v>
      </c>
      <c r="AZ85" s="984" t="str">
        <f t="shared" si="87"/>
        <v>510</v>
      </c>
      <c r="BA85" s="984" t="str">
        <f t="shared" si="87"/>
        <v>509</v>
      </c>
      <c r="BB85" s="984" t="str">
        <f t="shared" si="87"/>
        <v>508</v>
      </c>
      <c r="BC85" s="984" t="str">
        <f t="shared" ref="BC85:BH85" si="88">Q85</f>
        <v>506</v>
      </c>
      <c r="BD85" s="984" t="str">
        <f t="shared" si="88"/>
        <v>529</v>
      </c>
      <c r="BE85" s="984" t="str">
        <f t="shared" si="88"/>
        <v>503</v>
      </c>
      <c r="BF85" s="984" t="str">
        <f t="shared" si="88"/>
        <v>527</v>
      </c>
      <c r="BG85" s="984" t="str">
        <f t="shared" si="88"/>
        <v>530</v>
      </c>
      <c r="BH85" s="984" t="str">
        <f t="shared" si="88"/>
        <v>521</v>
      </c>
      <c r="BI85" s="984" t="str">
        <f t="shared" ref="BI85:BZ85" si="89">Y85</f>
        <v>523</v>
      </c>
      <c r="BJ85" s="984" t="str">
        <f t="shared" si="89"/>
        <v>522</v>
      </c>
      <c r="BK85" s="984" t="str">
        <f t="shared" si="89"/>
        <v>525</v>
      </c>
      <c r="BL85" s="984" t="str">
        <f t="shared" si="89"/>
        <v>524</v>
      </c>
      <c r="BM85" s="984" t="str">
        <f t="shared" si="89"/>
        <v>526</v>
      </c>
      <c r="BN85" s="984" t="str">
        <f t="shared" si="89"/>
        <v>507</v>
      </c>
      <c r="BO85" s="984" t="str">
        <f t="shared" si="89"/>
        <v>502</v>
      </c>
      <c r="BP85" s="984" t="str">
        <f t="shared" si="89"/>
        <v>520</v>
      </c>
      <c r="BQ85" s="984" t="str">
        <f t="shared" si="89"/>
        <v>501</v>
      </c>
      <c r="BR85" s="984" t="str">
        <f t="shared" si="89"/>
        <v>518</v>
      </c>
      <c r="BS85" s="984" t="str">
        <f t="shared" si="89"/>
        <v>517</v>
      </c>
      <c r="BT85" s="984" t="str">
        <f t="shared" si="89"/>
        <v>516</v>
      </c>
      <c r="BU85" s="984" t="str">
        <f t="shared" si="89"/>
        <v>515</v>
      </c>
      <c r="BV85" s="984" t="str">
        <f t="shared" si="89"/>
        <v>528</v>
      </c>
      <c r="BW85" s="984" t="str">
        <f t="shared" si="89"/>
        <v>514</v>
      </c>
      <c r="BX85" s="984" t="str">
        <f t="shared" si="89"/>
        <v>513</v>
      </c>
      <c r="BY85" s="984" t="str">
        <f t="shared" si="89"/>
        <v>505</v>
      </c>
      <c r="BZ85" s="984" t="str">
        <f t="shared" si="89"/>
        <v>504</v>
      </c>
      <c r="CA85" s="831"/>
      <c r="CB85" s="831"/>
      <c r="CC85" s="831"/>
      <c r="CD85" s="831"/>
      <c r="CE85" s="787"/>
    </row>
    <row r="86" spans="1:83">
      <c r="A86" s="1310" t="s">
        <v>623</v>
      </c>
      <c r="B86" s="1311"/>
      <c r="C86" s="806">
        <f t="shared" ref="C86:AP86" si="90">C34</f>
        <v>5.4876666666666667</v>
      </c>
      <c r="D86" s="807">
        <f t="shared" si="90"/>
        <v>5.4793333333333329</v>
      </c>
      <c r="E86" s="807">
        <f t="shared" si="90"/>
        <v>5.4779166666666663</v>
      </c>
      <c r="F86" s="807">
        <f t="shared" si="90"/>
        <v>5.4570833333333333</v>
      </c>
      <c r="G86" s="807">
        <f t="shared" si="90"/>
        <v>5.3518333333333343</v>
      </c>
      <c r="H86" s="807">
        <f t="shared" si="90"/>
        <v>5.3301666666666661</v>
      </c>
      <c r="I86" s="807">
        <f t="shared" si="90"/>
        <v>5.339833333333333</v>
      </c>
      <c r="J86" s="807">
        <f t="shared" si="90"/>
        <v>5.3590833333333334</v>
      </c>
      <c r="K86" s="807">
        <f t="shared" si="90"/>
        <v>5.4724166666666667</v>
      </c>
      <c r="L86" s="807">
        <f t="shared" si="90"/>
        <v>5.4591666666666665</v>
      </c>
      <c r="M86" s="807">
        <f t="shared" si="90"/>
        <v>5.4706666666666655</v>
      </c>
      <c r="N86" s="807">
        <f t="shared" si="90"/>
        <v>5.4833333333333334</v>
      </c>
      <c r="O86" s="905"/>
      <c r="P86" s="905"/>
      <c r="Q86" s="807">
        <f t="shared" si="90"/>
        <v>5.4579999999999993</v>
      </c>
      <c r="R86" s="807">
        <f t="shared" si="90"/>
        <v>5.3761666666666654</v>
      </c>
      <c r="S86" s="807">
        <f t="shared" si="90"/>
        <v>5.3383333333333338</v>
      </c>
      <c r="T86" s="807">
        <f t="shared" si="90"/>
        <v>5.358083333333334</v>
      </c>
      <c r="U86" s="807">
        <f t="shared" si="90"/>
        <v>5.347833333333333</v>
      </c>
      <c r="V86" s="807">
        <f t="shared" si="90"/>
        <v>5.3259166666666662</v>
      </c>
      <c r="W86" s="905"/>
      <c r="X86" s="905"/>
      <c r="Y86" s="807">
        <f t="shared" si="90"/>
        <v>5.3288333333333338</v>
      </c>
      <c r="Z86" s="807">
        <f t="shared" si="90"/>
        <v>5.3380166666666664</v>
      </c>
      <c r="AA86" s="807">
        <f t="shared" si="90"/>
        <v>5.3338333333333328</v>
      </c>
      <c r="AB86" s="807">
        <f t="shared" si="90"/>
        <v>5.3631666666666664</v>
      </c>
      <c r="AC86" s="807">
        <f t="shared" si="90"/>
        <v>5.3774999999999995</v>
      </c>
      <c r="AD86" s="807">
        <f t="shared" si="90"/>
        <v>5.3619999999999992</v>
      </c>
      <c r="AE86" s="807">
        <f t="shared" si="90"/>
        <v>5.4541666666666657</v>
      </c>
      <c r="AF86" s="807">
        <f t="shared" si="90"/>
        <v>5.3488333333333333</v>
      </c>
      <c r="AG86" s="807">
        <f t="shared" si="90"/>
        <v>5.4660333333333329</v>
      </c>
      <c r="AH86" s="807">
        <f t="shared" si="90"/>
        <v>5.4582499999999996</v>
      </c>
      <c r="AI86" s="807">
        <f t="shared" si="90"/>
        <v>5.3611666666666657</v>
      </c>
      <c r="AJ86" s="807">
        <f t="shared" si="90"/>
        <v>5.4649166666666664</v>
      </c>
      <c r="AK86" s="807">
        <f t="shared" si="90"/>
        <v>5.3843166666666669</v>
      </c>
      <c r="AL86" s="807">
        <f t="shared" si="90"/>
        <v>5.3635833333333345</v>
      </c>
      <c r="AM86" s="807">
        <f t="shared" si="90"/>
        <v>5.3436666666666675</v>
      </c>
      <c r="AN86" s="807">
        <f t="shared" si="90"/>
        <v>5.371083333333333</v>
      </c>
      <c r="AO86" s="807">
        <f t="shared" si="90"/>
        <v>5.380749999999999</v>
      </c>
      <c r="AP86" s="807">
        <f t="shared" si="90"/>
        <v>5.4839166666666674</v>
      </c>
      <c r="AQ86" s="806">
        <f t="shared" ref="AQ86:BB89" si="91">C86*25.4</f>
        <v>139.38673333333332</v>
      </c>
      <c r="AR86" s="807">
        <f t="shared" si="91"/>
        <v>139.17506666666665</v>
      </c>
      <c r="AS86" s="807">
        <f t="shared" si="91"/>
        <v>139.1390833333333</v>
      </c>
      <c r="AT86" s="807">
        <f t="shared" si="91"/>
        <v>138.60991666666666</v>
      </c>
      <c r="AU86" s="807">
        <f t="shared" si="91"/>
        <v>135.93656666666669</v>
      </c>
      <c r="AV86" s="807">
        <f t="shared" si="91"/>
        <v>135.38623333333331</v>
      </c>
      <c r="AW86" s="807">
        <f t="shared" si="91"/>
        <v>135.63176666666666</v>
      </c>
      <c r="AX86" s="807">
        <f t="shared" si="91"/>
        <v>136.12071666666665</v>
      </c>
      <c r="AY86" s="807">
        <f t="shared" si="91"/>
        <v>138.99938333333333</v>
      </c>
      <c r="AZ86" s="807">
        <f t="shared" si="91"/>
        <v>138.66283333333331</v>
      </c>
      <c r="BA86" s="807">
        <f t="shared" si="91"/>
        <v>138.95493333333329</v>
      </c>
      <c r="BB86" s="807">
        <f t="shared" si="91"/>
        <v>139.27666666666667</v>
      </c>
      <c r="BC86" s="807">
        <f t="shared" ref="BC86:BH89" si="92">Q86*25.4</f>
        <v>138.63319999999999</v>
      </c>
      <c r="BD86" s="807">
        <f t="shared" si="92"/>
        <v>136.5546333333333</v>
      </c>
      <c r="BE86" s="807">
        <f t="shared" si="92"/>
        <v>135.59366666666668</v>
      </c>
      <c r="BF86" s="807">
        <f t="shared" si="92"/>
        <v>136.09531666666666</v>
      </c>
      <c r="BG86" s="807">
        <f t="shared" si="92"/>
        <v>135.83496666666665</v>
      </c>
      <c r="BH86" s="807">
        <f t="shared" si="92"/>
        <v>135.27828333333332</v>
      </c>
      <c r="BI86" s="807">
        <f t="shared" ref="BI86:BJ89" si="93">Y86*25.4</f>
        <v>135.35236666666668</v>
      </c>
      <c r="BJ86" s="807">
        <f t="shared" si="93"/>
        <v>135.58562333333333</v>
      </c>
      <c r="BK86" s="807">
        <f t="shared" ref="BK86:BT89" si="94">AA86*25.4</f>
        <v>135.47936666666664</v>
      </c>
      <c r="BL86" s="807">
        <f t="shared" si="94"/>
        <v>136.22443333333331</v>
      </c>
      <c r="BM86" s="807">
        <f t="shared" si="94"/>
        <v>136.58849999999998</v>
      </c>
      <c r="BN86" s="807">
        <f t="shared" si="94"/>
        <v>136.19479999999999</v>
      </c>
      <c r="BO86" s="807">
        <f t="shared" si="94"/>
        <v>138.5358333333333</v>
      </c>
      <c r="BP86" s="807">
        <f t="shared" si="94"/>
        <v>135.86036666666666</v>
      </c>
      <c r="BQ86" s="807">
        <f t="shared" si="94"/>
        <v>138.83724666666666</v>
      </c>
      <c r="BR86" s="807">
        <f t="shared" si="94"/>
        <v>138.63954999999999</v>
      </c>
      <c r="BS86" s="807">
        <f t="shared" si="94"/>
        <v>136.1736333333333</v>
      </c>
      <c r="BT86" s="807">
        <f t="shared" si="94"/>
        <v>138.80888333333331</v>
      </c>
      <c r="BU86" s="807">
        <f t="shared" ref="BU86:BZ89" si="95">AK86*25.4</f>
        <v>136.76164333333332</v>
      </c>
      <c r="BV86" s="807">
        <f t="shared" si="95"/>
        <v>136.2350166666667</v>
      </c>
      <c r="BW86" s="807">
        <f t="shared" si="95"/>
        <v>135.72913333333335</v>
      </c>
      <c r="BX86" s="807">
        <f t="shared" si="95"/>
        <v>136.42551666666665</v>
      </c>
      <c r="BY86" s="807">
        <f t="shared" si="95"/>
        <v>136.67104999999998</v>
      </c>
      <c r="BZ86" s="807">
        <f t="shared" si="95"/>
        <v>139.29148333333333</v>
      </c>
      <c r="CA86" s="831"/>
      <c r="CB86" s="831"/>
      <c r="CC86" s="831"/>
      <c r="CD86" s="831"/>
      <c r="CE86" s="787"/>
    </row>
    <row r="87" spans="1:83">
      <c r="A87" s="1312" t="s">
        <v>479</v>
      </c>
      <c r="B87" s="1313"/>
      <c r="C87" s="808">
        <f t="shared" ref="C87:AP87" si="96">C35</f>
        <v>4.5000000000001705E-3</v>
      </c>
      <c r="D87" s="809">
        <f t="shared" si="96"/>
        <v>4.9999999999998934E-3</v>
      </c>
      <c r="E87" s="809">
        <f t="shared" si="96"/>
        <v>9.0000000000003411E-3</v>
      </c>
      <c r="F87" s="809">
        <f t="shared" si="96"/>
        <v>4.9999999999998934E-3</v>
      </c>
      <c r="G87" s="809">
        <f t="shared" si="96"/>
        <v>2.4999999999995026E-3</v>
      </c>
      <c r="H87" s="809">
        <f t="shared" si="96"/>
        <v>6.0000000000002274E-3</v>
      </c>
      <c r="I87" s="809">
        <f t="shared" si="96"/>
        <v>-9.9999999999944578E-4</v>
      </c>
      <c r="J87" s="809">
        <f t="shared" si="96"/>
        <v>-5.0000000000061107E-4</v>
      </c>
      <c r="K87" s="809">
        <f t="shared" si="96"/>
        <v>7.0000000000005613E-3</v>
      </c>
      <c r="L87" s="809">
        <f t="shared" si="96"/>
        <v>4.9999999999972289E-4</v>
      </c>
      <c r="M87" s="809">
        <f t="shared" si="96"/>
        <v>0</v>
      </c>
      <c r="N87" s="809">
        <f t="shared" si="96"/>
        <v>5.0000000000061107E-4</v>
      </c>
      <c r="O87" s="907"/>
      <c r="P87" s="907"/>
      <c r="Q87" s="809">
        <f t="shared" si="96"/>
        <v>3.0000000000001137E-3</v>
      </c>
      <c r="R87" s="809">
        <f t="shared" si="96"/>
        <v>4.9999999999972289E-4</v>
      </c>
      <c r="S87" s="809">
        <f t="shared" si="96"/>
        <v>-1.9999999999997797E-3</v>
      </c>
      <c r="T87" s="809">
        <f t="shared" si="96"/>
        <v>1.5000000000000568E-3</v>
      </c>
      <c r="U87" s="809">
        <f t="shared" si="96"/>
        <v>6.5000000000008384E-3</v>
      </c>
      <c r="V87" s="809">
        <f t="shared" si="96"/>
        <v>3.9999999999995595E-3</v>
      </c>
      <c r="W87" s="907"/>
      <c r="X87" s="907"/>
      <c r="Y87" s="809">
        <f t="shared" si="96"/>
        <v>3.4999999999998366E-3</v>
      </c>
      <c r="Z87" s="809">
        <f t="shared" si="96"/>
        <v>1.9999999999997797E-3</v>
      </c>
      <c r="AA87" s="809">
        <f t="shared" si="96"/>
        <v>1.000000000000334E-3</v>
      </c>
      <c r="AB87" s="809">
        <f t="shared" si="96"/>
        <v>3.0000000000001137E-3</v>
      </c>
      <c r="AC87" s="809">
        <f t="shared" si="96"/>
        <v>-4.9999999999998934E-3</v>
      </c>
      <c r="AD87" s="809">
        <f t="shared" si="96"/>
        <v>2.5000000000003908E-3</v>
      </c>
      <c r="AE87" s="809">
        <f t="shared" si="96"/>
        <v>2.5000000000003908E-3</v>
      </c>
      <c r="AF87" s="809">
        <f t="shared" si="96"/>
        <v>9.9999999999944578E-4</v>
      </c>
      <c r="AG87" s="809">
        <f t="shared" si="96"/>
        <v>3.0000000000001137E-3</v>
      </c>
      <c r="AH87" s="809">
        <f t="shared" si="96"/>
        <v>-9.9999999999944578E-4</v>
      </c>
      <c r="AI87" s="809">
        <f t="shared" si="96"/>
        <v>4.5000000000001705E-3</v>
      </c>
      <c r="AJ87" s="809">
        <f t="shared" si="96"/>
        <v>0</v>
      </c>
      <c r="AK87" s="809">
        <f t="shared" si="96"/>
        <v>1.9999999999997797E-3</v>
      </c>
      <c r="AL87" s="809">
        <f t="shared" si="96"/>
        <v>8.0000000000000071E-3</v>
      </c>
      <c r="AM87" s="809">
        <f t="shared" si="96"/>
        <v>-4.9999999999972289E-4</v>
      </c>
      <c r="AN87" s="809">
        <f t="shared" si="96"/>
        <v>3.0000000000001137E-3</v>
      </c>
      <c r="AO87" s="809">
        <f t="shared" si="96"/>
        <v>4.0000000000004476E-3</v>
      </c>
      <c r="AP87" s="809">
        <f t="shared" si="96"/>
        <v>1.5000000000000568E-3</v>
      </c>
      <c r="AQ87" s="808">
        <f t="shared" si="91"/>
        <v>0.11430000000000433</v>
      </c>
      <c r="AR87" s="809">
        <f t="shared" si="91"/>
        <v>0.12699999999999728</v>
      </c>
      <c r="AS87" s="809">
        <f t="shared" si="91"/>
        <v>0.22860000000000866</v>
      </c>
      <c r="AT87" s="809">
        <f t="shared" si="91"/>
        <v>0.12699999999999728</v>
      </c>
      <c r="AU87" s="809">
        <f t="shared" si="91"/>
        <v>6.3499999999987358E-2</v>
      </c>
      <c r="AV87" s="809">
        <f t="shared" si="91"/>
        <v>0.15240000000000575</v>
      </c>
      <c r="AW87" s="809">
        <f t="shared" si="91"/>
        <v>-2.539999999998592E-2</v>
      </c>
      <c r="AX87" s="809">
        <f t="shared" si="91"/>
        <v>-1.270000000001552E-2</v>
      </c>
      <c r="AY87" s="809">
        <f t="shared" si="91"/>
        <v>0.17780000000001425</v>
      </c>
      <c r="AZ87" s="809">
        <f t="shared" si="91"/>
        <v>1.269999999999296E-2</v>
      </c>
      <c r="BA87" s="809">
        <f t="shared" si="91"/>
        <v>0</v>
      </c>
      <c r="BB87" s="809">
        <f t="shared" si="91"/>
        <v>1.270000000001552E-2</v>
      </c>
      <c r="BC87" s="809">
        <f t="shared" si="92"/>
        <v>7.6200000000002877E-2</v>
      </c>
      <c r="BD87" s="809">
        <f t="shared" si="92"/>
        <v>1.269999999999296E-2</v>
      </c>
      <c r="BE87" s="809">
        <f t="shared" si="92"/>
        <v>-5.0799999999994405E-2</v>
      </c>
      <c r="BF87" s="809">
        <f t="shared" si="92"/>
        <v>3.8100000000001438E-2</v>
      </c>
      <c r="BG87" s="809">
        <f t="shared" si="92"/>
        <v>0.16510000000002129</v>
      </c>
      <c r="BH87" s="809">
        <f t="shared" si="92"/>
        <v>0.10159999999998881</v>
      </c>
      <c r="BI87" s="809">
        <f t="shared" si="93"/>
        <v>8.8899999999995843E-2</v>
      </c>
      <c r="BJ87" s="809">
        <f t="shared" si="93"/>
        <v>5.0799999999994405E-2</v>
      </c>
      <c r="BK87" s="809">
        <f t="shared" si="94"/>
        <v>2.5400000000008482E-2</v>
      </c>
      <c r="BL87" s="809">
        <f t="shared" si="94"/>
        <v>7.6200000000002877E-2</v>
      </c>
      <c r="BM87" s="809">
        <f t="shared" si="94"/>
        <v>-0.12699999999999728</v>
      </c>
      <c r="BN87" s="809">
        <f t="shared" si="94"/>
        <v>6.3500000000009924E-2</v>
      </c>
      <c r="BO87" s="809">
        <f t="shared" si="94"/>
        <v>6.3500000000009924E-2</v>
      </c>
      <c r="BP87" s="809">
        <f t="shared" si="94"/>
        <v>2.539999999998592E-2</v>
      </c>
      <c r="BQ87" s="809">
        <f t="shared" si="94"/>
        <v>7.6200000000002877E-2</v>
      </c>
      <c r="BR87" s="809">
        <f t="shared" si="94"/>
        <v>-2.539999999998592E-2</v>
      </c>
      <c r="BS87" s="809">
        <f t="shared" si="94"/>
        <v>0.11430000000000433</v>
      </c>
      <c r="BT87" s="809">
        <f t="shared" si="94"/>
        <v>0</v>
      </c>
      <c r="BU87" s="809">
        <f t="shared" si="95"/>
        <v>5.0799999999994405E-2</v>
      </c>
      <c r="BV87" s="809">
        <f t="shared" si="95"/>
        <v>0.20320000000000016</v>
      </c>
      <c r="BW87" s="809">
        <f t="shared" si="95"/>
        <v>-1.269999999999296E-2</v>
      </c>
      <c r="BX87" s="809">
        <f t="shared" si="95"/>
        <v>7.6200000000002877E-2</v>
      </c>
      <c r="BY87" s="809">
        <f t="shared" si="95"/>
        <v>0.10160000000001136</v>
      </c>
      <c r="BZ87" s="809">
        <f t="shared" si="95"/>
        <v>3.8100000000001438E-2</v>
      </c>
      <c r="CA87" s="831"/>
      <c r="CB87" s="831"/>
      <c r="CC87" s="831"/>
      <c r="CD87" s="831"/>
      <c r="CE87" s="787"/>
    </row>
    <row r="88" spans="1:83">
      <c r="A88" s="1310" t="s">
        <v>480</v>
      </c>
      <c r="B88" s="1311"/>
      <c r="C88" s="808">
        <f t="shared" ref="C88:AP88" si="97">C36</f>
        <v>-3.4999999999998366E-3</v>
      </c>
      <c r="D88" s="809">
        <f t="shared" si="97"/>
        <v>9.9999999999944578E-4</v>
      </c>
      <c r="E88" s="809">
        <f t="shared" si="97"/>
        <v>-5.0000000000061107E-4</v>
      </c>
      <c r="F88" s="809">
        <f t="shared" si="97"/>
        <v>7.0000000000005613E-3</v>
      </c>
      <c r="G88" s="809">
        <f t="shared" si="97"/>
        <v>-3.0000000000001137E-3</v>
      </c>
      <c r="H88" s="809">
        <f t="shared" si="97"/>
        <v>-4.9999999999972289E-4</v>
      </c>
      <c r="I88" s="809">
        <f t="shared" si="97"/>
        <v>9.9999999999944578E-4</v>
      </c>
      <c r="J88" s="809">
        <f t="shared" si="97"/>
        <v>0</v>
      </c>
      <c r="K88" s="809">
        <f t="shared" si="97"/>
        <v>8.0000000000000071E-3</v>
      </c>
      <c r="L88" s="809">
        <f t="shared" si="97"/>
        <v>0</v>
      </c>
      <c r="M88" s="809">
        <f t="shared" si="97"/>
        <v>2.5000000000003908E-3</v>
      </c>
      <c r="N88" s="809">
        <f t="shared" si="97"/>
        <v>5.4999999999996163E-3</v>
      </c>
      <c r="O88" s="907"/>
      <c r="P88" s="907"/>
      <c r="Q88" s="809">
        <f t="shared" si="97"/>
        <v>0</v>
      </c>
      <c r="R88" s="809">
        <f t="shared" si="97"/>
        <v>1.5000000000000568E-3</v>
      </c>
      <c r="S88" s="809">
        <f t="shared" si="97"/>
        <v>6.0000000000002274E-3</v>
      </c>
      <c r="T88" s="809">
        <f t="shared" si="97"/>
        <v>4.9999999999972289E-4</v>
      </c>
      <c r="U88" s="809">
        <f t="shared" si="97"/>
        <v>9.9999999999944578E-4</v>
      </c>
      <c r="V88" s="809">
        <f t="shared" si="97"/>
        <v>2.0000000000006679E-3</v>
      </c>
      <c r="W88" s="907"/>
      <c r="X88" s="907"/>
      <c r="Y88" s="809">
        <f t="shared" si="97"/>
        <v>1.000000000000334E-3</v>
      </c>
      <c r="Z88" s="809">
        <f t="shared" si="97"/>
        <v>0</v>
      </c>
      <c r="AA88" s="809">
        <f t="shared" si="97"/>
        <v>0</v>
      </c>
      <c r="AB88" s="809">
        <f t="shared" si="97"/>
        <v>1.000000000000334E-3</v>
      </c>
      <c r="AC88" s="809">
        <f t="shared" si="97"/>
        <v>-1.9999999999997797E-3</v>
      </c>
      <c r="AD88" s="809">
        <f t="shared" si="97"/>
        <v>-4.9999999999972289E-4</v>
      </c>
      <c r="AE88" s="809">
        <f t="shared" si="97"/>
        <v>4.9999999999972289E-4</v>
      </c>
      <c r="AF88" s="809">
        <f t="shared" si="97"/>
        <v>-4.4999999999992824E-3</v>
      </c>
      <c r="AG88" s="809">
        <f t="shared" si="97"/>
        <v>-1.0000000000065512E-4</v>
      </c>
      <c r="AH88" s="809">
        <f t="shared" si="97"/>
        <v>4.9999999999972289E-4</v>
      </c>
      <c r="AI88" s="809">
        <f t="shared" si="97"/>
        <v>-3.4999999999998366E-3</v>
      </c>
      <c r="AJ88" s="809">
        <f t="shared" si="97"/>
        <v>2.4999999999995026E-3</v>
      </c>
      <c r="AK88" s="809">
        <f t="shared" si="97"/>
        <v>-3.0000000000001137E-3</v>
      </c>
      <c r="AL88" s="809">
        <f t="shared" si="97"/>
        <v>9.9999999999944578E-4</v>
      </c>
      <c r="AM88" s="809">
        <f t="shared" si="97"/>
        <v>-1.000000000000334E-3</v>
      </c>
      <c r="AN88" s="809">
        <f t="shared" si="97"/>
        <v>-9.9999999999944578E-4</v>
      </c>
      <c r="AO88" s="809">
        <f t="shared" si="97"/>
        <v>9.9999999999944578E-4</v>
      </c>
      <c r="AP88" s="809">
        <f t="shared" si="97"/>
        <v>1.000000000000334E-3</v>
      </c>
      <c r="AQ88" s="808">
        <f t="shared" si="91"/>
        <v>-8.8899999999995843E-2</v>
      </c>
      <c r="AR88" s="809">
        <f t="shared" si="91"/>
        <v>2.539999999998592E-2</v>
      </c>
      <c r="AS88" s="809">
        <f t="shared" si="91"/>
        <v>-1.270000000001552E-2</v>
      </c>
      <c r="AT88" s="809">
        <f t="shared" si="91"/>
        <v>0.17780000000001425</v>
      </c>
      <c r="AU88" s="809">
        <f t="shared" si="91"/>
        <v>-7.6200000000002877E-2</v>
      </c>
      <c r="AV88" s="809">
        <f t="shared" si="91"/>
        <v>-1.269999999999296E-2</v>
      </c>
      <c r="AW88" s="809">
        <f t="shared" si="91"/>
        <v>2.539999999998592E-2</v>
      </c>
      <c r="AX88" s="809">
        <f t="shared" si="91"/>
        <v>0</v>
      </c>
      <c r="AY88" s="809">
        <f t="shared" si="91"/>
        <v>0.20320000000000016</v>
      </c>
      <c r="AZ88" s="809">
        <f t="shared" si="91"/>
        <v>0</v>
      </c>
      <c r="BA88" s="809">
        <f t="shared" si="91"/>
        <v>6.3500000000009924E-2</v>
      </c>
      <c r="BB88" s="809">
        <f t="shared" si="91"/>
        <v>0.13969999999999025</v>
      </c>
      <c r="BC88" s="809">
        <f t="shared" si="92"/>
        <v>0</v>
      </c>
      <c r="BD88" s="809">
        <f t="shared" si="92"/>
        <v>3.8100000000001438E-2</v>
      </c>
      <c r="BE88" s="809">
        <f t="shared" si="92"/>
        <v>0.15240000000000575</v>
      </c>
      <c r="BF88" s="809">
        <f t="shared" si="92"/>
        <v>1.269999999999296E-2</v>
      </c>
      <c r="BG88" s="809">
        <f t="shared" si="92"/>
        <v>2.539999999998592E-2</v>
      </c>
      <c r="BH88" s="809">
        <f t="shared" si="92"/>
        <v>5.0800000000016964E-2</v>
      </c>
      <c r="BI88" s="809">
        <f t="shared" si="93"/>
        <v>2.5400000000008482E-2</v>
      </c>
      <c r="BJ88" s="809">
        <f t="shared" si="93"/>
        <v>0</v>
      </c>
      <c r="BK88" s="809">
        <f t="shared" si="94"/>
        <v>0</v>
      </c>
      <c r="BL88" s="809">
        <f t="shared" si="94"/>
        <v>2.5400000000008482E-2</v>
      </c>
      <c r="BM88" s="809">
        <f t="shared" si="94"/>
        <v>-5.0799999999994405E-2</v>
      </c>
      <c r="BN88" s="809">
        <f t="shared" si="94"/>
        <v>-1.269999999999296E-2</v>
      </c>
      <c r="BO88" s="809">
        <f t="shared" si="94"/>
        <v>1.269999999999296E-2</v>
      </c>
      <c r="BP88" s="809">
        <f t="shared" si="94"/>
        <v>-0.11429999999998176</v>
      </c>
      <c r="BQ88" s="809">
        <f t="shared" si="94"/>
        <v>-2.5400000000166401E-3</v>
      </c>
      <c r="BR88" s="809">
        <f t="shared" si="94"/>
        <v>1.269999999999296E-2</v>
      </c>
      <c r="BS88" s="809">
        <f t="shared" si="94"/>
        <v>-8.8899999999995843E-2</v>
      </c>
      <c r="BT88" s="809">
        <f t="shared" si="94"/>
        <v>6.3499999999987358E-2</v>
      </c>
      <c r="BU88" s="809">
        <f t="shared" si="95"/>
        <v>-7.6200000000002877E-2</v>
      </c>
      <c r="BV88" s="809">
        <f t="shared" si="95"/>
        <v>2.539999999998592E-2</v>
      </c>
      <c r="BW88" s="809">
        <f t="shared" si="95"/>
        <v>-2.5400000000008482E-2</v>
      </c>
      <c r="BX88" s="809">
        <f t="shared" si="95"/>
        <v>-2.539999999998592E-2</v>
      </c>
      <c r="BY88" s="809">
        <f t="shared" si="95"/>
        <v>2.539999999998592E-2</v>
      </c>
      <c r="BZ88" s="809">
        <f t="shared" si="95"/>
        <v>2.5400000000008482E-2</v>
      </c>
      <c r="CA88" s="831"/>
      <c r="CB88" s="831"/>
      <c r="CC88" s="831"/>
      <c r="CD88" s="831"/>
      <c r="CE88" s="787"/>
    </row>
    <row r="89" spans="1:83" ht="13" thickBot="1">
      <c r="A89" s="1314" t="s">
        <v>586</v>
      </c>
      <c r="B89" s="1315"/>
      <c r="C89" s="810">
        <f t="shared" ref="C89:AP89" si="98">C38</f>
        <v>0.2418199999999997</v>
      </c>
      <c r="D89" s="811">
        <f t="shared" si="98"/>
        <v>0.26532</v>
      </c>
      <c r="E89" s="811">
        <f t="shared" si="98"/>
        <v>0.2575700000000003</v>
      </c>
      <c r="F89" s="811">
        <f t="shared" si="98"/>
        <v>0.27657000000000043</v>
      </c>
      <c r="G89" s="811">
        <f t="shared" si="98"/>
        <v>0.37831999999999955</v>
      </c>
      <c r="H89" s="811">
        <f t="shared" si="98"/>
        <v>0.39731999999999967</v>
      </c>
      <c r="I89" s="811">
        <f t="shared" si="98"/>
        <v>0.37431999999999999</v>
      </c>
      <c r="J89" s="811">
        <f t="shared" si="98"/>
        <v>0.37056999999999984</v>
      </c>
      <c r="K89" s="811">
        <f t="shared" si="98"/>
        <v>0.24856999999999996</v>
      </c>
      <c r="L89" s="811">
        <f t="shared" si="98"/>
        <v>0.26731999999999978</v>
      </c>
      <c r="M89" s="811">
        <f t="shared" si="98"/>
        <v>0.2523200000000001</v>
      </c>
      <c r="N89" s="811">
        <f t="shared" si="98"/>
        <v>0.2393200000000002</v>
      </c>
      <c r="O89" s="909"/>
      <c r="P89" s="909"/>
      <c r="Q89" s="811">
        <f t="shared" si="98"/>
        <v>0.26832000000000011</v>
      </c>
      <c r="R89" s="811">
        <f t="shared" si="98"/>
        <v>0.34982000000000024</v>
      </c>
      <c r="S89" s="811">
        <f t="shared" si="98"/>
        <v>0.38131999999999966</v>
      </c>
      <c r="T89" s="811">
        <f t="shared" si="98"/>
        <v>0.37056999999999984</v>
      </c>
      <c r="U89" s="811">
        <f t="shared" si="98"/>
        <v>0.38332000000000033</v>
      </c>
      <c r="V89" s="811">
        <f t="shared" si="98"/>
        <v>0.40606999999999971</v>
      </c>
      <c r="W89" s="909"/>
      <c r="X89" s="909"/>
      <c r="Y89" s="811">
        <f t="shared" si="98"/>
        <v>0.39431999999999956</v>
      </c>
      <c r="Z89" s="811">
        <f t="shared" si="98"/>
        <v>0.39597000000000016</v>
      </c>
      <c r="AA89" s="811">
        <f t="shared" si="98"/>
        <v>0.38532000000000011</v>
      </c>
      <c r="AB89" s="811">
        <f t="shared" si="98"/>
        <v>0.35182000000000002</v>
      </c>
      <c r="AC89" s="811">
        <f t="shared" si="98"/>
        <v>0.35932000000000031</v>
      </c>
      <c r="AD89" s="811">
        <f t="shared" si="98"/>
        <v>0.35982000000000003</v>
      </c>
      <c r="AE89" s="811">
        <f t="shared" si="98"/>
        <v>0.26431999999999967</v>
      </c>
      <c r="AF89" s="811">
        <f t="shared" si="98"/>
        <v>0.37781999999999982</v>
      </c>
      <c r="AG89" s="811">
        <f t="shared" si="98"/>
        <v>0.25631999999999966</v>
      </c>
      <c r="AH89" s="811">
        <f t="shared" si="98"/>
        <v>0.26707000000000036</v>
      </c>
      <c r="AI89" s="811">
        <f t="shared" si="98"/>
        <v>0.36082000000000036</v>
      </c>
      <c r="AJ89" s="811">
        <f t="shared" si="98"/>
        <v>0.25556999999999963</v>
      </c>
      <c r="AK89" s="811">
        <f t="shared" si="98"/>
        <v>0.33966999999999992</v>
      </c>
      <c r="AL89" s="811">
        <f t="shared" si="98"/>
        <v>0.37406999999999968</v>
      </c>
      <c r="AM89" s="811">
        <f t="shared" si="98"/>
        <v>0.38682000000000016</v>
      </c>
      <c r="AN89" s="811">
        <f t="shared" si="98"/>
        <v>0.36157000000000039</v>
      </c>
      <c r="AO89" s="811">
        <f t="shared" si="98"/>
        <v>0.33657000000000004</v>
      </c>
      <c r="AP89" s="811">
        <f t="shared" si="98"/>
        <v>0.24256999999999973</v>
      </c>
      <c r="AQ89" s="810">
        <f t="shared" si="91"/>
        <v>6.1422279999999922</v>
      </c>
      <c r="AR89" s="811">
        <f t="shared" si="91"/>
        <v>6.739128</v>
      </c>
      <c r="AS89" s="811">
        <f t="shared" si="91"/>
        <v>6.5422780000000076</v>
      </c>
      <c r="AT89" s="811">
        <f t="shared" si="91"/>
        <v>7.0248780000000108</v>
      </c>
      <c r="AU89" s="811">
        <f t="shared" si="91"/>
        <v>9.6093279999999872</v>
      </c>
      <c r="AV89" s="811">
        <f t="shared" si="91"/>
        <v>10.09192799999999</v>
      </c>
      <c r="AW89" s="811">
        <f t="shared" si="91"/>
        <v>9.5077279999999984</v>
      </c>
      <c r="AX89" s="811">
        <f t="shared" si="91"/>
        <v>9.4124779999999948</v>
      </c>
      <c r="AY89" s="811">
        <f t="shared" si="91"/>
        <v>6.3136779999999986</v>
      </c>
      <c r="AZ89" s="811">
        <f t="shared" si="91"/>
        <v>6.7899279999999944</v>
      </c>
      <c r="BA89" s="811">
        <f t="shared" si="91"/>
        <v>6.4089280000000022</v>
      </c>
      <c r="BB89" s="811">
        <f t="shared" si="91"/>
        <v>6.0787280000000044</v>
      </c>
      <c r="BC89" s="811">
        <f t="shared" si="92"/>
        <v>6.8153280000000027</v>
      </c>
      <c r="BD89" s="811">
        <f t="shared" si="92"/>
        <v>8.8854280000000063</v>
      </c>
      <c r="BE89" s="811">
        <f t="shared" si="92"/>
        <v>9.6855279999999908</v>
      </c>
      <c r="BF89" s="811">
        <f t="shared" si="92"/>
        <v>9.4124779999999948</v>
      </c>
      <c r="BG89" s="811">
        <f t="shared" si="92"/>
        <v>9.7363280000000074</v>
      </c>
      <c r="BH89" s="811">
        <f t="shared" si="92"/>
        <v>10.314177999999991</v>
      </c>
      <c r="BI89" s="811">
        <f t="shared" si="93"/>
        <v>10.015727999999989</v>
      </c>
      <c r="BJ89" s="811">
        <f t="shared" si="93"/>
        <v>10.057638000000003</v>
      </c>
      <c r="BK89" s="811">
        <f t="shared" si="94"/>
        <v>9.7871280000000027</v>
      </c>
      <c r="BL89" s="811">
        <f t="shared" si="94"/>
        <v>8.9362279999999998</v>
      </c>
      <c r="BM89" s="811">
        <f t="shared" si="94"/>
        <v>9.1267280000000071</v>
      </c>
      <c r="BN89" s="811">
        <f t="shared" si="94"/>
        <v>9.1394280000000006</v>
      </c>
      <c r="BO89" s="811">
        <f t="shared" si="94"/>
        <v>6.7137279999999908</v>
      </c>
      <c r="BP89" s="811">
        <f t="shared" si="94"/>
        <v>9.5966279999999955</v>
      </c>
      <c r="BQ89" s="811">
        <f t="shared" si="94"/>
        <v>6.510527999999991</v>
      </c>
      <c r="BR89" s="811">
        <f t="shared" si="94"/>
        <v>6.7835780000000092</v>
      </c>
      <c r="BS89" s="811">
        <f t="shared" si="94"/>
        <v>9.1648280000000089</v>
      </c>
      <c r="BT89" s="811">
        <f t="shared" si="94"/>
        <v>6.4914779999999901</v>
      </c>
      <c r="BU89" s="811">
        <f t="shared" si="95"/>
        <v>8.6276179999999982</v>
      </c>
      <c r="BV89" s="811">
        <f t="shared" si="95"/>
        <v>9.5013779999999919</v>
      </c>
      <c r="BW89" s="811">
        <f t="shared" si="95"/>
        <v>9.8252280000000027</v>
      </c>
      <c r="BX89" s="811">
        <f t="shared" si="95"/>
        <v>9.1838780000000089</v>
      </c>
      <c r="BY89" s="811">
        <f t="shared" si="95"/>
        <v>8.5488780000000002</v>
      </c>
      <c r="BZ89" s="811">
        <f t="shared" si="95"/>
        <v>6.1612779999999931</v>
      </c>
      <c r="CA89" s="831"/>
      <c r="CB89" s="831"/>
      <c r="CC89" s="831"/>
      <c r="CD89" s="831"/>
      <c r="CE89" s="787"/>
    </row>
    <row r="90" spans="1:83" ht="13" thickTop="1">
      <c r="A90" s="831"/>
      <c r="B90" s="831"/>
      <c r="C90" s="831"/>
      <c r="D90" s="831"/>
      <c r="E90" s="831"/>
      <c r="F90" s="831"/>
      <c r="G90" s="831"/>
      <c r="H90" s="831"/>
      <c r="I90" s="831"/>
      <c r="J90" s="831"/>
      <c r="K90" s="831"/>
      <c r="L90" s="831"/>
      <c r="M90" s="831"/>
      <c r="N90" s="831"/>
      <c r="O90" s="924"/>
      <c r="P90" s="924"/>
      <c r="Q90" s="831"/>
      <c r="R90" s="831"/>
      <c r="S90" s="831"/>
      <c r="T90" s="831"/>
      <c r="U90" s="831"/>
      <c r="V90" s="831"/>
      <c r="W90" s="924"/>
      <c r="X90" s="924"/>
      <c r="Y90" s="831"/>
      <c r="Z90" s="831"/>
      <c r="AA90" s="831"/>
      <c r="AB90" s="831"/>
      <c r="AC90" s="831"/>
      <c r="AD90" s="831"/>
      <c r="AE90" s="831"/>
      <c r="AF90" s="831"/>
      <c r="AG90" s="831"/>
      <c r="AH90" s="831"/>
      <c r="AI90" s="831"/>
      <c r="AJ90" s="831"/>
      <c r="AK90" s="831"/>
      <c r="AL90" s="831"/>
      <c r="AM90" s="831"/>
      <c r="AN90" s="831"/>
      <c r="AO90" s="831"/>
      <c r="AP90" s="831"/>
      <c r="AQ90" s="831"/>
      <c r="AR90" s="831"/>
      <c r="AS90" s="831"/>
      <c r="AT90" s="831"/>
      <c r="AU90" s="831"/>
      <c r="AV90" s="831"/>
      <c r="AW90" s="831"/>
      <c r="AX90" s="831"/>
      <c r="AY90" s="831"/>
      <c r="AZ90" s="831"/>
      <c r="BA90" s="831"/>
      <c r="BB90" s="831"/>
      <c r="BC90" s="831"/>
      <c r="BD90" s="831"/>
      <c r="BE90" s="831"/>
      <c r="BF90" s="831"/>
      <c r="BG90" s="831"/>
      <c r="BH90" s="831"/>
      <c r="BI90" s="831"/>
      <c r="BJ90" s="831"/>
      <c r="BK90" s="831"/>
      <c r="BL90" s="831"/>
      <c r="BM90" s="831"/>
      <c r="BN90" s="831"/>
      <c r="BO90" s="831"/>
      <c r="BP90" s="831"/>
      <c r="BQ90" s="831"/>
      <c r="BR90" s="831"/>
      <c r="BS90" s="831"/>
      <c r="BT90" s="831"/>
      <c r="BU90" s="831"/>
      <c r="BV90" s="831"/>
      <c r="BW90" s="831"/>
      <c r="BX90" s="831"/>
      <c r="BY90" s="831"/>
      <c r="BZ90" s="831"/>
      <c r="CA90" s="831"/>
      <c r="CB90" s="831"/>
      <c r="CC90" s="831"/>
      <c r="CD90" s="831"/>
      <c r="CE90" s="787"/>
    </row>
    <row r="91" spans="1:83">
      <c r="A91" s="823" t="s">
        <v>517</v>
      </c>
      <c r="B91" s="831"/>
      <c r="C91" s="831"/>
      <c r="D91" s="831"/>
      <c r="E91" s="831"/>
      <c r="F91" s="831"/>
      <c r="G91" s="831"/>
      <c r="H91" s="831"/>
      <c r="I91" s="831"/>
      <c r="J91" s="831"/>
      <c r="K91" s="831"/>
      <c r="L91" s="831"/>
      <c r="M91" s="831"/>
      <c r="N91" s="831"/>
      <c r="O91" s="924"/>
      <c r="P91" s="924"/>
      <c r="Q91" s="831"/>
      <c r="R91" s="831"/>
      <c r="S91" s="831"/>
      <c r="T91" s="831"/>
      <c r="U91" s="831"/>
      <c r="V91" s="831"/>
      <c r="W91" s="924"/>
      <c r="X91" s="924"/>
      <c r="Y91" s="831"/>
      <c r="Z91" s="831"/>
      <c r="AA91" s="831"/>
      <c r="AB91" s="831"/>
      <c r="AC91" s="831"/>
      <c r="AD91" s="831"/>
      <c r="AE91" s="831"/>
      <c r="AF91" s="831"/>
      <c r="AG91" s="831"/>
      <c r="AH91" s="831"/>
      <c r="AI91" s="831"/>
      <c r="AJ91" s="831"/>
      <c r="AK91" s="831"/>
      <c r="AL91" s="831"/>
      <c r="AM91" s="831"/>
      <c r="AN91" s="831"/>
      <c r="AO91" s="831"/>
      <c r="AP91" s="831"/>
      <c r="AQ91" s="831"/>
      <c r="AR91" s="831"/>
      <c r="AS91" s="831"/>
      <c r="AT91" s="831"/>
      <c r="AU91" s="831"/>
      <c r="AV91" s="831"/>
      <c r="AW91" s="831"/>
      <c r="AX91" s="831"/>
      <c r="AY91" s="831"/>
      <c r="AZ91" s="831"/>
      <c r="BA91" s="831"/>
      <c r="BB91" s="831"/>
      <c r="BC91" s="831"/>
      <c r="BD91" s="831"/>
      <c r="BE91" s="831"/>
      <c r="BF91" s="831"/>
      <c r="BG91" s="831"/>
      <c r="BH91" s="831"/>
      <c r="BI91" s="831"/>
      <c r="BJ91" s="831"/>
      <c r="BK91" s="831"/>
      <c r="BL91" s="831"/>
      <c r="BM91" s="831"/>
      <c r="BN91" s="831"/>
      <c r="BO91" s="831"/>
      <c r="BP91" s="831"/>
      <c r="BQ91" s="831"/>
      <c r="BR91" s="831"/>
      <c r="BS91" s="831"/>
      <c r="BT91" s="831"/>
      <c r="BU91" s="831"/>
      <c r="BV91" s="831"/>
      <c r="BW91" s="831"/>
      <c r="BX91" s="831"/>
      <c r="BY91" s="831"/>
      <c r="BZ91" s="831"/>
      <c r="CA91" s="831"/>
      <c r="CB91" s="831"/>
      <c r="CC91" s="831"/>
      <c r="CD91" s="831"/>
      <c r="CE91" s="787"/>
    </row>
    <row r="92" spans="1:83">
      <c r="A92" s="831"/>
      <c r="B92" s="831"/>
      <c r="C92" s="831"/>
      <c r="D92" s="831"/>
      <c r="E92" s="831"/>
      <c r="F92" s="831"/>
      <c r="G92" s="831"/>
      <c r="H92" s="831"/>
      <c r="I92" s="831"/>
      <c r="J92" s="831"/>
      <c r="K92" s="831"/>
      <c r="L92" s="831"/>
      <c r="M92" s="831"/>
      <c r="N92" s="831"/>
      <c r="O92" s="924"/>
      <c r="P92" s="924"/>
      <c r="Q92" s="831"/>
      <c r="R92" s="831"/>
      <c r="S92" s="831"/>
      <c r="T92" s="831"/>
      <c r="U92" s="831"/>
      <c r="V92" s="831"/>
      <c r="W92" s="924"/>
      <c r="X92" s="924"/>
      <c r="Y92" s="831"/>
      <c r="Z92" s="831"/>
      <c r="AA92" s="831"/>
      <c r="AB92" s="831"/>
      <c r="AC92" s="831"/>
      <c r="AD92" s="831"/>
      <c r="AE92" s="831"/>
      <c r="AF92" s="831"/>
      <c r="AG92" s="831"/>
      <c r="AH92" s="831"/>
      <c r="AI92" s="831"/>
      <c r="AJ92" s="831"/>
      <c r="AK92" s="831"/>
      <c r="AL92" s="831"/>
      <c r="AM92" s="831"/>
      <c r="AN92" s="831"/>
      <c r="AO92" s="831"/>
      <c r="AP92" s="831"/>
      <c r="AQ92" s="831"/>
      <c r="AR92" s="831"/>
      <c r="AS92" s="831"/>
      <c r="AT92" s="831"/>
      <c r="AU92" s="831"/>
      <c r="AV92" s="831"/>
      <c r="AW92" s="831"/>
      <c r="AX92" s="831"/>
      <c r="AY92" s="831"/>
      <c r="AZ92" s="831"/>
      <c r="BA92" s="831"/>
      <c r="BB92" s="831"/>
      <c r="BC92" s="831"/>
      <c r="BD92" s="831"/>
      <c r="BE92" s="831"/>
      <c r="BF92" s="831"/>
      <c r="BG92" s="831"/>
      <c r="BH92" s="831"/>
      <c r="BI92" s="831"/>
      <c r="BJ92" s="831"/>
      <c r="BK92" s="831"/>
      <c r="BL92" s="831"/>
      <c r="BM92" s="831"/>
      <c r="BN92" s="831"/>
      <c r="BO92" s="831"/>
      <c r="BP92" s="831"/>
      <c r="BQ92" s="831"/>
      <c r="BR92" s="831"/>
      <c r="BS92" s="831"/>
      <c r="BT92" s="831"/>
      <c r="BU92" s="831"/>
      <c r="BV92" s="831"/>
      <c r="BW92" s="831"/>
      <c r="BX92" s="831"/>
      <c r="BY92" s="831"/>
      <c r="BZ92" s="831"/>
      <c r="CA92" s="831"/>
      <c r="CB92" s="831"/>
      <c r="CC92" s="831"/>
      <c r="CD92" s="831"/>
      <c r="CE92" s="787"/>
    </row>
    <row r="93" spans="1:83">
      <c r="A93" s="831"/>
      <c r="B93" s="831"/>
      <c r="C93" s="831"/>
      <c r="D93" s="831"/>
      <c r="E93" s="831"/>
      <c r="F93" s="831"/>
      <c r="G93" s="831"/>
      <c r="H93" s="831"/>
      <c r="I93" s="831"/>
      <c r="J93" s="831"/>
      <c r="K93" s="831"/>
      <c r="L93" s="831"/>
      <c r="M93" s="831"/>
      <c r="N93" s="831"/>
      <c r="O93" s="924"/>
      <c r="P93" s="924"/>
      <c r="Q93" s="831"/>
      <c r="R93" s="831"/>
      <c r="S93" s="831"/>
      <c r="T93" s="831"/>
      <c r="U93" s="831"/>
      <c r="V93" s="831"/>
      <c r="W93" s="924"/>
      <c r="X93" s="924"/>
      <c r="Y93" s="831"/>
      <c r="Z93" s="831"/>
      <c r="AA93" s="831"/>
      <c r="AB93" s="831"/>
      <c r="AC93" s="831"/>
      <c r="AD93" s="831"/>
      <c r="AE93" s="831"/>
      <c r="AF93" s="831"/>
      <c r="AG93" s="831"/>
      <c r="AH93" s="831"/>
      <c r="AI93" s="831"/>
      <c r="AJ93" s="831"/>
      <c r="AK93" s="831"/>
      <c r="AL93" s="831"/>
      <c r="AM93" s="831"/>
      <c r="AN93" s="831"/>
      <c r="AO93" s="831"/>
      <c r="AP93" s="831"/>
      <c r="AQ93" s="831"/>
      <c r="AR93" s="831"/>
      <c r="AS93" s="831"/>
      <c r="AT93" s="831"/>
      <c r="AU93" s="831"/>
      <c r="AV93" s="831"/>
      <c r="AW93" s="831"/>
      <c r="AX93" s="831"/>
      <c r="AY93" s="831"/>
      <c r="AZ93" s="831"/>
      <c r="BA93" s="831"/>
      <c r="BB93" s="831"/>
      <c r="BC93" s="831"/>
      <c r="BD93" s="831"/>
      <c r="BE93" s="831"/>
      <c r="BF93" s="831"/>
      <c r="BG93" s="831"/>
      <c r="BH93" s="831"/>
      <c r="BI93" s="831"/>
      <c r="BJ93" s="831"/>
      <c r="BK93" s="831"/>
      <c r="BL93" s="831"/>
      <c r="BM93" s="831"/>
      <c r="BN93" s="831"/>
      <c r="BO93" s="831"/>
      <c r="BP93" s="831"/>
      <c r="BQ93" s="831"/>
      <c r="BR93" s="831"/>
      <c r="BS93" s="831"/>
      <c r="BT93" s="831"/>
      <c r="BU93" s="831"/>
      <c r="BV93" s="831"/>
      <c r="BW93" s="831"/>
      <c r="BX93" s="831"/>
      <c r="BY93" s="831"/>
      <c r="BZ93" s="831"/>
      <c r="CA93" s="831"/>
      <c r="CB93" s="831"/>
      <c r="CC93" s="831"/>
      <c r="CD93" s="831"/>
      <c r="CE93" s="787"/>
    </row>
    <row r="94" spans="1:83">
      <c r="A94" s="831"/>
      <c r="B94" s="831"/>
      <c r="C94" s="831"/>
      <c r="D94" s="831"/>
      <c r="E94" s="831"/>
      <c r="F94" s="831"/>
      <c r="G94" s="831"/>
      <c r="H94" s="831"/>
      <c r="I94" s="831"/>
      <c r="J94" s="831"/>
      <c r="K94" s="831"/>
      <c r="L94" s="831"/>
      <c r="M94" s="831"/>
      <c r="N94" s="831"/>
      <c r="O94" s="924"/>
      <c r="P94" s="924"/>
      <c r="Q94" s="831"/>
      <c r="R94" s="831"/>
      <c r="S94" s="831"/>
      <c r="T94" s="831"/>
      <c r="U94" s="831"/>
      <c r="V94" s="831"/>
      <c r="W94" s="924"/>
      <c r="X94" s="924"/>
      <c r="Y94" s="831"/>
      <c r="Z94" s="831"/>
      <c r="AA94" s="831"/>
      <c r="AB94" s="831"/>
      <c r="AC94" s="831"/>
      <c r="AD94" s="831"/>
      <c r="AE94" s="831"/>
      <c r="AF94" s="831"/>
      <c r="AG94" s="831"/>
      <c r="AH94" s="831"/>
      <c r="AI94" s="831"/>
      <c r="AJ94" s="831"/>
      <c r="AK94" s="831"/>
      <c r="AL94" s="831"/>
      <c r="AM94" s="831"/>
      <c r="AN94" s="831"/>
      <c r="AO94" s="831"/>
      <c r="AP94" s="831"/>
      <c r="AQ94" s="831"/>
      <c r="AR94" s="831"/>
      <c r="AS94" s="831"/>
      <c r="AT94" s="831"/>
      <c r="AU94" s="831"/>
      <c r="AV94" s="831"/>
      <c r="AW94" s="831"/>
      <c r="AX94" s="831"/>
      <c r="AY94" s="831"/>
      <c r="AZ94" s="831"/>
      <c r="BA94" s="831"/>
      <c r="BB94" s="831"/>
      <c r="BC94" s="831"/>
      <c r="BD94" s="831"/>
      <c r="BE94" s="831"/>
      <c r="BF94" s="831"/>
      <c r="BG94" s="831"/>
      <c r="BH94" s="831"/>
      <c r="BI94" s="831"/>
      <c r="BJ94" s="831"/>
      <c r="BK94" s="831"/>
      <c r="BL94" s="831"/>
      <c r="BM94" s="831"/>
      <c r="BN94" s="831"/>
      <c r="BO94" s="831"/>
      <c r="BP94" s="831"/>
      <c r="BQ94" s="831"/>
      <c r="BR94" s="831"/>
      <c r="BS94" s="831"/>
      <c r="BT94" s="831"/>
      <c r="BU94" s="831"/>
      <c r="BV94" s="831"/>
      <c r="BW94" s="831"/>
      <c r="BX94" s="831"/>
      <c r="BY94" s="831"/>
      <c r="BZ94" s="831"/>
      <c r="CA94" s="831"/>
      <c r="CB94" s="831"/>
      <c r="CC94" s="831"/>
      <c r="CD94" s="831"/>
      <c r="CE94" s="787"/>
    </row>
    <row r="95" spans="1:83">
      <c r="A95" s="831"/>
      <c r="B95" s="831"/>
      <c r="C95" s="831"/>
      <c r="D95" s="831"/>
      <c r="E95" s="831"/>
      <c r="F95" s="831"/>
      <c r="G95" s="831"/>
      <c r="H95" s="831"/>
      <c r="I95" s="831"/>
      <c r="J95" s="831"/>
      <c r="K95" s="831"/>
      <c r="L95" s="831"/>
      <c r="M95" s="831"/>
      <c r="N95" s="831"/>
      <c r="O95" s="924"/>
      <c r="P95" s="924"/>
      <c r="Q95" s="831"/>
      <c r="R95" s="831"/>
      <c r="S95" s="831"/>
      <c r="T95" s="831"/>
      <c r="U95" s="831"/>
      <c r="V95" s="831"/>
      <c r="W95" s="924"/>
      <c r="X95" s="924"/>
      <c r="Y95" s="831"/>
      <c r="Z95" s="831"/>
      <c r="AA95" s="831"/>
      <c r="AB95" s="831"/>
      <c r="AC95" s="831"/>
      <c r="AD95" s="831"/>
      <c r="AE95" s="831"/>
      <c r="AF95" s="831"/>
      <c r="AG95" s="831"/>
      <c r="AH95" s="831"/>
      <c r="AI95" s="831"/>
      <c r="AJ95" s="831"/>
      <c r="AK95" s="831"/>
      <c r="AL95" s="831"/>
      <c r="AM95" s="831"/>
      <c r="AN95" s="831"/>
      <c r="AO95" s="831"/>
      <c r="AP95" s="831"/>
      <c r="AQ95" s="831"/>
      <c r="AR95" s="831"/>
      <c r="AS95" s="831"/>
      <c r="AT95" s="831"/>
      <c r="AU95" s="831"/>
      <c r="AV95" s="831"/>
      <c r="AW95" s="831"/>
      <c r="AX95" s="831"/>
      <c r="AY95" s="831"/>
      <c r="AZ95" s="831"/>
      <c r="BA95" s="831"/>
      <c r="BB95" s="831"/>
      <c r="BC95" s="831"/>
      <c r="BD95" s="831"/>
      <c r="BE95" s="831"/>
      <c r="BF95" s="831"/>
      <c r="BG95" s="831"/>
      <c r="BH95" s="831"/>
      <c r="BI95" s="831"/>
      <c r="BJ95" s="831"/>
      <c r="BK95" s="831"/>
      <c r="BL95" s="831"/>
      <c r="BM95" s="831"/>
      <c r="BN95" s="831"/>
      <c r="BO95" s="831"/>
      <c r="BP95" s="831"/>
      <c r="BQ95" s="831"/>
      <c r="BR95" s="831"/>
      <c r="BS95" s="831"/>
      <c r="BT95" s="831"/>
      <c r="BU95" s="831"/>
      <c r="BV95" s="831"/>
      <c r="BW95" s="831"/>
      <c r="BX95" s="831"/>
      <c r="BY95" s="831"/>
      <c r="BZ95" s="831"/>
      <c r="CA95" s="831"/>
      <c r="CB95" s="831"/>
      <c r="CC95" s="831"/>
      <c r="CD95" s="831"/>
      <c r="CE95" s="787"/>
    </row>
    <row r="96" spans="1:83">
      <c r="A96" s="831"/>
      <c r="B96" s="831"/>
      <c r="C96" s="831"/>
      <c r="D96" s="831"/>
      <c r="E96" s="831"/>
      <c r="F96" s="831"/>
      <c r="G96" s="831"/>
      <c r="H96" s="831"/>
      <c r="I96" s="831"/>
      <c r="J96" s="831"/>
      <c r="K96" s="831"/>
      <c r="L96" s="831"/>
      <c r="M96" s="831"/>
      <c r="N96" s="831"/>
      <c r="O96" s="924"/>
      <c r="P96" s="924"/>
      <c r="Q96" s="831"/>
      <c r="R96" s="831"/>
      <c r="S96" s="831"/>
      <c r="T96" s="831"/>
      <c r="U96" s="831"/>
      <c r="V96" s="831"/>
      <c r="W96" s="924"/>
      <c r="X96" s="924"/>
      <c r="Y96" s="831"/>
      <c r="Z96" s="831"/>
      <c r="AA96" s="831"/>
      <c r="AB96" s="831"/>
      <c r="AC96" s="831"/>
      <c r="AD96" s="831"/>
      <c r="AE96" s="831"/>
      <c r="AF96" s="831"/>
      <c r="AG96" s="831"/>
      <c r="AH96" s="831"/>
      <c r="AI96" s="831"/>
      <c r="AJ96" s="831"/>
      <c r="AK96" s="831"/>
      <c r="AL96" s="831"/>
      <c r="AM96" s="831"/>
      <c r="AN96" s="831"/>
      <c r="AO96" s="831"/>
      <c r="AP96" s="831"/>
      <c r="AQ96" s="831"/>
      <c r="AR96" s="831"/>
      <c r="AS96" s="831"/>
      <c r="AT96" s="831"/>
      <c r="AU96" s="831"/>
      <c r="AV96" s="831"/>
      <c r="AW96" s="831"/>
      <c r="AX96" s="831"/>
      <c r="AY96" s="831"/>
      <c r="AZ96" s="831"/>
      <c r="BA96" s="831"/>
      <c r="BB96" s="831"/>
      <c r="BC96" s="831"/>
      <c r="BD96" s="831"/>
      <c r="BE96" s="831"/>
      <c r="BF96" s="831"/>
      <c r="BG96" s="831"/>
      <c r="BH96" s="831"/>
      <c r="BI96" s="831"/>
      <c r="BJ96" s="831"/>
      <c r="BK96" s="831"/>
      <c r="BL96" s="831"/>
      <c r="BM96" s="831"/>
      <c r="BN96" s="831"/>
      <c r="BO96" s="831"/>
      <c r="BP96" s="831"/>
      <c r="BQ96" s="831"/>
      <c r="BR96" s="831"/>
      <c r="BS96" s="831"/>
      <c r="BT96" s="831"/>
      <c r="BU96" s="831"/>
      <c r="BV96" s="831"/>
      <c r="BW96" s="831"/>
      <c r="BX96" s="831"/>
      <c r="BY96" s="831"/>
      <c r="BZ96" s="831"/>
      <c r="CA96" s="831"/>
      <c r="CB96" s="831"/>
      <c r="CC96" s="831"/>
      <c r="CD96" s="831"/>
      <c r="CE96" s="787"/>
    </row>
    <row r="97" spans="1:83">
      <c r="A97" s="831"/>
      <c r="B97" s="831"/>
      <c r="C97" s="831"/>
      <c r="D97" s="831"/>
      <c r="E97" s="831"/>
      <c r="F97" s="831"/>
      <c r="G97" s="831"/>
      <c r="H97" s="831"/>
      <c r="I97" s="831"/>
      <c r="J97" s="831"/>
      <c r="K97" s="831"/>
      <c r="L97" s="831"/>
      <c r="M97" s="831"/>
      <c r="N97" s="831"/>
      <c r="O97" s="924"/>
      <c r="P97" s="924"/>
      <c r="Q97" s="831"/>
      <c r="R97" s="831"/>
      <c r="S97" s="831"/>
      <c r="T97" s="831"/>
      <c r="U97" s="831"/>
      <c r="V97" s="831"/>
      <c r="W97" s="924"/>
      <c r="X97" s="924"/>
      <c r="Y97" s="831"/>
      <c r="Z97" s="831"/>
      <c r="AA97" s="831"/>
      <c r="AB97" s="831"/>
      <c r="AC97" s="831"/>
      <c r="AD97" s="831"/>
      <c r="AE97" s="831"/>
      <c r="AF97" s="831"/>
      <c r="AG97" s="831"/>
      <c r="AH97" s="831"/>
      <c r="AI97" s="831"/>
      <c r="AJ97" s="831"/>
      <c r="AK97" s="831"/>
      <c r="AL97" s="831"/>
      <c r="AM97" s="831"/>
      <c r="AN97" s="831"/>
      <c r="AO97" s="831"/>
      <c r="AP97" s="831"/>
      <c r="AQ97" s="831"/>
      <c r="AR97" s="831"/>
      <c r="AS97" s="831"/>
      <c r="AT97" s="831"/>
      <c r="AU97" s="831"/>
      <c r="AV97" s="831"/>
      <c r="AW97" s="831"/>
      <c r="AX97" s="831"/>
      <c r="AY97" s="831"/>
      <c r="AZ97" s="831"/>
      <c r="BA97" s="831"/>
      <c r="BB97" s="831"/>
      <c r="BC97" s="831"/>
      <c r="BD97" s="831"/>
      <c r="BE97" s="831"/>
      <c r="BF97" s="831"/>
      <c r="BG97" s="831"/>
      <c r="BH97" s="831"/>
      <c r="BI97" s="831"/>
      <c r="BJ97" s="831"/>
      <c r="BK97" s="831"/>
      <c r="BL97" s="831"/>
      <c r="BM97" s="831"/>
      <c r="BN97" s="831"/>
      <c r="BO97" s="831"/>
      <c r="BP97" s="831"/>
      <c r="BQ97" s="831"/>
      <c r="BR97" s="831"/>
      <c r="BS97" s="831"/>
      <c r="BT97" s="831"/>
      <c r="BU97" s="831"/>
      <c r="BV97" s="831"/>
      <c r="BW97" s="831"/>
      <c r="BX97" s="831"/>
      <c r="BY97" s="831"/>
      <c r="BZ97" s="831"/>
      <c r="CA97" s="831"/>
      <c r="CB97" s="831"/>
      <c r="CC97" s="831"/>
      <c r="CD97" s="831"/>
      <c r="CE97" s="787"/>
    </row>
    <row r="98" spans="1:83">
      <c r="A98" s="831"/>
      <c r="B98" s="831"/>
      <c r="C98" s="831"/>
      <c r="D98" s="831"/>
      <c r="E98" s="831"/>
      <c r="F98" s="831"/>
      <c r="G98" s="831"/>
      <c r="H98" s="831"/>
      <c r="I98" s="831"/>
      <c r="J98" s="831"/>
      <c r="K98" s="831"/>
      <c r="L98" s="831"/>
      <c r="M98" s="831"/>
      <c r="N98" s="831"/>
      <c r="O98" s="924"/>
      <c r="P98" s="924"/>
      <c r="Q98" s="831"/>
      <c r="R98" s="831"/>
      <c r="S98" s="831"/>
      <c r="T98" s="831"/>
      <c r="U98" s="831"/>
      <c r="V98" s="831"/>
      <c r="W98" s="924"/>
      <c r="X98" s="924"/>
      <c r="Y98" s="831"/>
      <c r="Z98" s="831"/>
      <c r="AA98" s="831"/>
      <c r="AB98" s="831"/>
      <c r="AC98" s="831"/>
      <c r="AD98" s="831"/>
      <c r="AE98" s="831"/>
      <c r="AF98" s="831"/>
      <c r="AG98" s="831"/>
      <c r="AH98" s="831"/>
      <c r="AI98" s="831"/>
      <c r="AJ98" s="831"/>
      <c r="AK98" s="831"/>
      <c r="AL98" s="831"/>
      <c r="AM98" s="831"/>
      <c r="AN98" s="831"/>
      <c r="AO98" s="831"/>
      <c r="AP98" s="831"/>
      <c r="AQ98" s="831"/>
      <c r="AR98" s="831"/>
      <c r="AS98" s="831"/>
      <c r="AT98" s="831"/>
      <c r="AU98" s="831"/>
      <c r="AV98" s="831"/>
      <c r="AW98" s="831"/>
      <c r="AX98" s="831"/>
      <c r="AY98" s="831"/>
      <c r="AZ98" s="831"/>
      <c r="BA98" s="831"/>
      <c r="BB98" s="831"/>
      <c r="BC98" s="831"/>
      <c r="BD98" s="831"/>
      <c r="BE98" s="831"/>
      <c r="BF98" s="831"/>
      <c r="BG98" s="831"/>
      <c r="BH98" s="831"/>
      <c r="BI98" s="831"/>
      <c r="BJ98" s="831"/>
      <c r="BK98" s="831"/>
      <c r="BL98" s="831"/>
      <c r="BM98" s="831"/>
      <c r="BN98" s="831"/>
      <c r="BO98" s="831"/>
      <c r="BP98" s="831"/>
      <c r="BQ98" s="831"/>
      <c r="BR98" s="831"/>
      <c r="BS98" s="831"/>
      <c r="BT98" s="831"/>
      <c r="BU98" s="831"/>
      <c r="BV98" s="831"/>
      <c r="BW98" s="831"/>
      <c r="BX98" s="831"/>
      <c r="BY98" s="831"/>
      <c r="BZ98" s="831"/>
      <c r="CA98" s="831"/>
      <c r="CB98" s="831"/>
      <c r="CC98" s="831"/>
      <c r="CD98" s="831"/>
      <c r="CE98" s="787"/>
    </row>
    <row r="99" spans="1:83">
      <c r="A99" s="831"/>
      <c r="B99" s="831"/>
      <c r="C99" s="831"/>
      <c r="D99" s="831"/>
      <c r="E99" s="831"/>
      <c r="F99" s="831"/>
      <c r="G99" s="831"/>
      <c r="H99" s="831"/>
      <c r="I99" s="831"/>
      <c r="J99" s="831"/>
      <c r="K99" s="831"/>
      <c r="L99" s="831"/>
      <c r="M99" s="831"/>
      <c r="N99" s="831"/>
      <c r="O99" s="924"/>
      <c r="P99" s="924"/>
      <c r="Q99" s="831"/>
      <c r="R99" s="831"/>
      <c r="S99" s="831"/>
      <c r="T99" s="831"/>
      <c r="U99" s="831"/>
      <c r="V99" s="831"/>
      <c r="W99" s="924"/>
      <c r="X99" s="924"/>
      <c r="Y99" s="831"/>
      <c r="Z99" s="831"/>
      <c r="AA99" s="831"/>
      <c r="AB99" s="831"/>
      <c r="AC99" s="831"/>
      <c r="AD99" s="831"/>
      <c r="AE99" s="831"/>
      <c r="AF99" s="831"/>
      <c r="AG99" s="831"/>
      <c r="AH99" s="831"/>
      <c r="AI99" s="831"/>
      <c r="AJ99" s="831"/>
      <c r="AK99" s="831"/>
      <c r="AL99" s="831"/>
      <c r="AM99" s="831"/>
      <c r="AN99" s="831"/>
      <c r="AO99" s="831"/>
      <c r="AP99" s="831"/>
      <c r="AQ99" s="831"/>
      <c r="AR99" s="831"/>
      <c r="AS99" s="831"/>
      <c r="AT99" s="831"/>
      <c r="AU99" s="831"/>
      <c r="AV99" s="812" t="s">
        <v>758</v>
      </c>
      <c r="AW99" s="812"/>
      <c r="AX99" s="812"/>
      <c r="AY99" s="812"/>
      <c r="AZ99" s="812"/>
      <c r="BA99" s="812"/>
      <c r="BB99" s="812"/>
      <c r="BC99" s="812"/>
      <c r="BD99" s="812"/>
      <c r="BE99" s="812"/>
      <c r="BF99" s="812"/>
      <c r="BG99" s="812"/>
      <c r="BH99" s="812"/>
      <c r="BI99" s="812"/>
      <c r="BJ99" s="812"/>
      <c r="BK99" s="812"/>
      <c r="BL99" s="812"/>
      <c r="BM99" s="812"/>
      <c r="BN99" s="812"/>
      <c r="BO99" s="812"/>
      <c r="BP99" s="812"/>
      <c r="BQ99" s="812"/>
      <c r="BR99" s="812"/>
      <c r="BS99" s="812"/>
      <c r="BT99" s="812"/>
      <c r="BU99" s="812"/>
      <c r="BV99" s="812"/>
      <c r="BW99" s="812"/>
      <c r="BX99" s="812"/>
      <c r="BY99" s="812"/>
      <c r="BZ99" s="812"/>
      <c r="CA99" s="812"/>
      <c r="CB99" s="812"/>
      <c r="CC99" s="812"/>
      <c r="CD99" s="812"/>
      <c r="CE99" s="787"/>
    </row>
    <row r="100" spans="1:83">
      <c r="A100" s="831"/>
      <c r="B100" s="831"/>
      <c r="C100" s="831"/>
      <c r="D100" s="831"/>
      <c r="E100" s="831"/>
      <c r="F100" s="831"/>
      <c r="G100" s="831"/>
      <c r="H100" s="831"/>
      <c r="I100" s="831"/>
      <c r="J100" s="831"/>
      <c r="K100" s="831"/>
      <c r="L100" s="831"/>
      <c r="M100" s="831"/>
      <c r="N100" s="831"/>
      <c r="O100" s="924"/>
      <c r="P100" s="924"/>
      <c r="Q100" s="831"/>
      <c r="R100" s="831"/>
      <c r="S100" s="831"/>
      <c r="T100" s="831"/>
      <c r="U100" s="831"/>
      <c r="V100" s="831"/>
      <c r="W100" s="924"/>
      <c r="X100" s="924"/>
      <c r="Y100" s="831"/>
      <c r="Z100" s="831"/>
      <c r="AA100" s="831"/>
      <c r="AB100" s="831"/>
      <c r="AC100" s="831"/>
      <c r="AD100" s="831"/>
      <c r="AE100" s="831"/>
      <c r="AF100" s="831"/>
      <c r="AG100" s="831"/>
      <c r="AH100" s="831"/>
      <c r="AI100" s="831"/>
      <c r="AJ100" s="831"/>
      <c r="AK100" s="831"/>
      <c r="AL100" s="831"/>
      <c r="AM100" s="831"/>
      <c r="AN100" s="831"/>
      <c r="AO100" s="831"/>
      <c r="AP100" s="831"/>
      <c r="AQ100" s="831"/>
      <c r="AR100" s="831"/>
      <c r="AS100" s="831"/>
      <c r="AT100" s="831"/>
      <c r="AU100" s="831"/>
      <c r="AV100" s="812"/>
      <c r="AW100" s="812"/>
      <c r="AX100" s="812"/>
      <c r="AY100" s="812"/>
      <c r="AZ100" s="812"/>
      <c r="BA100" s="812"/>
      <c r="BB100" s="812"/>
      <c r="BC100" s="812"/>
      <c r="BD100" s="812"/>
      <c r="BE100" s="812"/>
      <c r="BF100" s="812"/>
      <c r="BG100" s="812"/>
      <c r="BH100" s="812"/>
      <c r="BI100" s="812"/>
      <c r="BJ100" s="812"/>
      <c r="BK100" s="812"/>
      <c r="BL100" s="812"/>
      <c r="BM100" s="812"/>
      <c r="BN100" s="812"/>
      <c r="BO100" s="812"/>
      <c r="BP100" s="812"/>
      <c r="BQ100" s="812"/>
      <c r="BR100" s="812"/>
      <c r="BS100" s="812"/>
      <c r="BT100" s="812"/>
      <c r="BU100" s="812"/>
      <c r="BV100" s="812"/>
      <c r="BW100" s="812"/>
      <c r="BX100" s="812"/>
      <c r="BY100" s="812"/>
      <c r="BZ100" s="812"/>
      <c r="CA100" s="812"/>
      <c r="CB100" s="812"/>
      <c r="CC100" s="812"/>
      <c r="CD100" s="812"/>
      <c r="CE100" s="786"/>
    </row>
    <row r="101" spans="1:83">
      <c r="A101" s="831"/>
      <c r="B101" s="831"/>
      <c r="C101" s="831"/>
      <c r="D101" s="831"/>
      <c r="E101" s="831"/>
      <c r="F101" s="831"/>
      <c r="G101" s="831"/>
      <c r="H101" s="831"/>
      <c r="I101" s="831"/>
      <c r="J101" s="831"/>
      <c r="K101" s="831"/>
      <c r="L101" s="831"/>
      <c r="M101" s="831"/>
      <c r="N101" s="831"/>
      <c r="O101" s="924"/>
      <c r="P101" s="924"/>
      <c r="Q101" s="831"/>
      <c r="R101" s="831"/>
      <c r="S101" s="831"/>
      <c r="T101" s="831"/>
      <c r="U101" s="831"/>
      <c r="V101" s="831"/>
      <c r="W101" s="924"/>
      <c r="X101" s="924"/>
      <c r="Y101" s="831"/>
      <c r="Z101" s="831"/>
      <c r="AA101" s="831"/>
      <c r="AB101" s="831"/>
      <c r="AC101" s="831"/>
      <c r="AD101" s="831"/>
      <c r="AE101" s="831"/>
      <c r="AF101" s="831"/>
      <c r="AG101" s="831"/>
      <c r="AH101" s="831"/>
      <c r="AI101" s="831"/>
      <c r="AJ101" s="831"/>
      <c r="AK101" s="831"/>
      <c r="AL101" s="831"/>
      <c r="AM101" s="831"/>
      <c r="AN101" s="831"/>
      <c r="AO101" s="831"/>
      <c r="AP101" s="831"/>
      <c r="AQ101" s="831"/>
      <c r="AR101" s="831"/>
      <c r="AS101" s="831"/>
      <c r="AT101" s="831"/>
      <c r="AU101" s="831"/>
      <c r="AV101" s="812"/>
      <c r="AW101" s="813" t="str">
        <f t="shared" ref="AW101:BH101" si="99">"Blade S/N "&amp;C46</f>
        <v xml:space="preserve">Blade S/N </v>
      </c>
      <c r="AX101" s="813" t="str">
        <f t="shared" si="99"/>
        <v xml:space="preserve">Blade S/N </v>
      </c>
      <c r="AY101" s="813" t="str">
        <f t="shared" si="99"/>
        <v xml:space="preserve">Blade S/N </v>
      </c>
      <c r="AZ101" s="813" t="str">
        <f t="shared" si="99"/>
        <v xml:space="preserve">Blade S/N </v>
      </c>
      <c r="BA101" s="813" t="str">
        <f t="shared" si="99"/>
        <v xml:space="preserve">Blade S/N </v>
      </c>
      <c r="BB101" s="813" t="str">
        <f t="shared" si="99"/>
        <v xml:space="preserve">Blade S/N </v>
      </c>
      <c r="BC101" s="813" t="str">
        <f t="shared" si="99"/>
        <v xml:space="preserve">Blade S/N </v>
      </c>
      <c r="BD101" s="813" t="str">
        <f t="shared" si="99"/>
        <v xml:space="preserve">Blade S/N </v>
      </c>
      <c r="BE101" s="813" t="str">
        <f t="shared" si="99"/>
        <v xml:space="preserve">Blade S/N </v>
      </c>
      <c r="BF101" s="813" t="str">
        <f t="shared" si="99"/>
        <v xml:space="preserve">Blade S/N </v>
      </c>
      <c r="BG101" s="813" t="str">
        <f t="shared" si="99"/>
        <v xml:space="preserve">Blade S/N </v>
      </c>
      <c r="BH101" s="813" t="str">
        <f t="shared" si="99"/>
        <v xml:space="preserve">Blade S/N </v>
      </c>
      <c r="BI101" s="813" t="str">
        <f t="shared" ref="BI101:BN101" si="100">"Blade S/N "&amp;Q46</f>
        <v xml:space="preserve">Blade S/N </v>
      </c>
      <c r="BJ101" s="813" t="str">
        <f t="shared" si="100"/>
        <v xml:space="preserve">Blade S/N </v>
      </c>
      <c r="BK101" s="813" t="str">
        <f t="shared" si="100"/>
        <v xml:space="preserve">Blade S/N </v>
      </c>
      <c r="BL101" s="813" t="str">
        <f t="shared" si="100"/>
        <v xml:space="preserve">Blade S/N </v>
      </c>
      <c r="BM101" s="813" t="str">
        <f t="shared" si="100"/>
        <v xml:space="preserve">Blade S/N </v>
      </c>
      <c r="BN101" s="813" t="str">
        <f t="shared" si="100"/>
        <v xml:space="preserve">Blade S/N </v>
      </c>
      <c r="BO101" s="813" t="str">
        <f t="shared" ref="BO101:BZ101" si="101">"Blade S/N "&amp;Y46</f>
        <v xml:space="preserve">Blade S/N </v>
      </c>
      <c r="BP101" s="813" t="str">
        <f t="shared" si="101"/>
        <v xml:space="preserve">Blade S/N </v>
      </c>
      <c r="BQ101" s="813" t="str">
        <f t="shared" si="101"/>
        <v xml:space="preserve">Blade S/N </v>
      </c>
      <c r="BR101" s="813" t="str">
        <f t="shared" si="101"/>
        <v xml:space="preserve">Blade S/N </v>
      </c>
      <c r="BS101" s="813" t="str">
        <f t="shared" si="101"/>
        <v xml:space="preserve">Blade S/N </v>
      </c>
      <c r="BT101" s="813" t="str">
        <f t="shared" si="101"/>
        <v xml:space="preserve">Blade S/N </v>
      </c>
      <c r="BU101" s="813" t="str">
        <f t="shared" si="101"/>
        <v xml:space="preserve">Blade S/N </v>
      </c>
      <c r="BV101" s="813" t="str">
        <f t="shared" si="101"/>
        <v xml:space="preserve">Blade S/N </v>
      </c>
      <c r="BW101" s="813" t="str">
        <f t="shared" si="101"/>
        <v xml:space="preserve">Blade S/N </v>
      </c>
      <c r="BX101" s="813" t="str">
        <f t="shared" si="101"/>
        <v xml:space="preserve">Blade S/N </v>
      </c>
      <c r="BY101" s="813" t="str">
        <f t="shared" si="101"/>
        <v xml:space="preserve">Blade S/N </v>
      </c>
      <c r="BZ101" s="813" t="str">
        <f t="shared" si="101"/>
        <v xml:space="preserve">Blade S/N </v>
      </c>
      <c r="CA101" s="813" t="str">
        <f>"Blade S/N "&amp;AN46</f>
        <v xml:space="preserve">Blade S/N </v>
      </c>
      <c r="CB101" s="813" t="str">
        <f>"Blade S/N "&amp;AO46</f>
        <v xml:space="preserve">Blade S/N </v>
      </c>
      <c r="CC101" s="789"/>
      <c r="CD101" s="789"/>
      <c r="CE101" s="786"/>
    </row>
    <row r="102" spans="1:83">
      <c r="A102" s="831"/>
      <c r="B102" s="831"/>
      <c r="C102" s="831"/>
      <c r="D102" s="831"/>
      <c r="E102" s="831"/>
      <c r="F102" s="831"/>
      <c r="G102" s="831"/>
      <c r="H102" s="831"/>
      <c r="I102" s="831"/>
      <c r="J102" s="831"/>
      <c r="K102" s="831"/>
      <c r="L102" s="831"/>
      <c r="M102" s="831"/>
      <c r="N102" s="831"/>
      <c r="O102" s="924"/>
      <c r="P102" s="924"/>
      <c r="Q102" s="831"/>
      <c r="R102" s="831"/>
      <c r="S102" s="831"/>
      <c r="T102" s="831"/>
      <c r="U102" s="831"/>
      <c r="V102" s="831"/>
      <c r="W102" s="924"/>
      <c r="X102" s="924"/>
      <c r="Y102" s="831"/>
      <c r="Z102" s="831"/>
      <c r="AA102" s="831"/>
      <c r="AB102" s="831"/>
      <c r="AC102" s="831"/>
      <c r="AD102" s="831"/>
      <c r="AE102" s="831"/>
      <c r="AF102" s="831"/>
      <c r="AG102" s="831"/>
      <c r="AH102" s="831"/>
      <c r="AI102" s="831"/>
      <c r="AJ102" s="831"/>
      <c r="AK102" s="831"/>
      <c r="AL102" s="831"/>
      <c r="AM102" s="831"/>
      <c r="AN102" s="831"/>
      <c r="AO102" s="831"/>
      <c r="AP102" s="831"/>
      <c r="AQ102" s="831"/>
      <c r="AR102" s="831"/>
      <c r="AS102" s="831"/>
      <c r="AT102" s="831"/>
      <c r="AU102" s="831"/>
      <c r="AV102" s="814">
        <f>B42</f>
        <v>2</v>
      </c>
      <c r="AW102" s="815">
        <f t="shared" ref="AW102:BF104" si="102">AQ48-AQ$47</f>
        <v>0</v>
      </c>
      <c r="AX102" s="815">
        <f t="shared" si="102"/>
        <v>0</v>
      </c>
      <c r="AY102" s="815">
        <f t="shared" si="102"/>
        <v>0</v>
      </c>
      <c r="AZ102" s="815">
        <f t="shared" si="102"/>
        <v>0</v>
      </c>
      <c r="BA102" s="815">
        <f t="shared" si="102"/>
        <v>0</v>
      </c>
      <c r="BB102" s="815">
        <f t="shared" si="102"/>
        <v>0</v>
      </c>
      <c r="BC102" s="815">
        <f t="shared" si="102"/>
        <v>0</v>
      </c>
      <c r="BD102" s="815">
        <f t="shared" si="102"/>
        <v>0</v>
      </c>
      <c r="BE102" s="815">
        <f t="shared" si="102"/>
        <v>0</v>
      </c>
      <c r="BF102" s="815">
        <f t="shared" si="102"/>
        <v>0</v>
      </c>
      <c r="BG102" s="815">
        <f t="shared" ref="BG102:BP104" si="103">BA48-BA$47</f>
        <v>0</v>
      </c>
      <c r="BH102" s="815">
        <f t="shared" si="103"/>
        <v>0</v>
      </c>
      <c r="BI102" s="815">
        <f t="shared" si="103"/>
        <v>0</v>
      </c>
      <c r="BJ102" s="815">
        <f t="shared" si="103"/>
        <v>0</v>
      </c>
      <c r="BK102" s="815">
        <f t="shared" si="103"/>
        <v>0</v>
      </c>
      <c r="BL102" s="815">
        <f t="shared" si="103"/>
        <v>0</v>
      </c>
      <c r="BM102" s="815">
        <f t="shared" si="103"/>
        <v>0</v>
      </c>
      <c r="BN102" s="815">
        <f t="shared" si="103"/>
        <v>0</v>
      </c>
      <c r="BO102" s="815">
        <f t="shared" si="103"/>
        <v>0</v>
      </c>
      <c r="BP102" s="815">
        <f t="shared" si="103"/>
        <v>0</v>
      </c>
      <c r="BQ102" s="815">
        <f t="shared" ref="BQ102:BZ104" si="104">BK48-BK$47</f>
        <v>0</v>
      </c>
      <c r="BR102" s="815">
        <f t="shared" si="104"/>
        <v>0</v>
      </c>
      <c r="BS102" s="815">
        <f t="shared" si="104"/>
        <v>0</v>
      </c>
      <c r="BT102" s="815">
        <f t="shared" si="104"/>
        <v>0</v>
      </c>
      <c r="BU102" s="815">
        <f t="shared" si="104"/>
        <v>0</v>
      </c>
      <c r="BV102" s="815">
        <f t="shared" si="104"/>
        <v>0</v>
      </c>
      <c r="BW102" s="815">
        <f t="shared" si="104"/>
        <v>0</v>
      </c>
      <c r="BX102" s="815">
        <f t="shared" si="104"/>
        <v>0</v>
      </c>
      <c r="BY102" s="815">
        <f t="shared" si="104"/>
        <v>0</v>
      </c>
      <c r="BZ102" s="815">
        <f t="shared" si="104"/>
        <v>0</v>
      </c>
      <c r="CA102" s="815">
        <f t="shared" ref="CA102:CB104" si="105">BX48-BX$47</f>
        <v>0</v>
      </c>
      <c r="CB102" s="815">
        <f t="shared" si="105"/>
        <v>0</v>
      </c>
      <c r="CC102" s="789"/>
      <c r="CD102" s="789"/>
      <c r="CE102" s="786"/>
    </row>
    <row r="103" spans="1:83">
      <c r="A103" s="831"/>
      <c r="B103" s="831"/>
      <c r="C103" s="831"/>
      <c r="D103" s="831"/>
      <c r="E103" s="831"/>
      <c r="F103" s="831"/>
      <c r="G103" s="831"/>
      <c r="H103" s="831"/>
      <c r="I103" s="831"/>
      <c r="J103" s="831"/>
      <c r="K103" s="831"/>
      <c r="L103" s="831"/>
      <c r="M103" s="831"/>
      <c r="N103" s="831"/>
      <c r="O103" s="924"/>
      <c r="P103" s="924"/>
      <c r="Q103" s="831"/>
      <c r="R103" s="831"/>
      <c r="S103" s="831"/>
      <c r="T103" s="831"/>
      <c r="U103" s="831"/>
      <c r="V103" s="831"/>
      <c r="W103" s="924"/>
      <c r="X103" s="924"/>
      <c r="Y103" s="831"/>
      <c r="Z103" s="831"/>
      <c r="AA103" s="831"/>
      <c r="AB103" s="831"/>
      <c r="AC103" s="831"/>
      <c r="AD103" s="831"/>
      <c r="AE103" s="831"/>
      <c r="AF103" s="831"/>
      <c r="AG103" s="831"/>
      <c r="AH103" s="831"/>
      <c r="AI103" s="831"/>
      <c r="AJ103" s="831"/>
      <c r="AK103" s="831"/>
      <c r="AL103" s="831"/>
      <c r="AM103" s="831"/>
      <c r="AN103" s="831"/>
      <c r="AO103" s="831"/>
      <c r="AP103" s="831"/>
      <c r="AQ103" s="831"/>
      <c r="AR103" s="831"/>
      <c r="AS103" s="831"/>
      <c r="AT103" s="831"/>
      <c r="AU103" s="831"/>
      <c r="AV103" s="814">
        <f>B43</f>
        <v>2</v>
      </c>
      <c r="AW103" s="815">
        <f t="shared" si="102"/>
        <v>0</v>
      </c>
      <c r="AX103" s="815">
        <f t="shared" si="102"/>
        <v>0</v>
      </c>
      <c r="AY103" s="815">
        <f t="shared" si="102"/>
        <v>0</v>
      </c>
      <c r="AZ103" s="815">
        <f t="shared" si="102"/>
        <v>0</v>
      </c>
      <c r="BA103" s="815">
        <f t="shared" si="102"/>
        <v>0</v>
      </c>
      <c r="BB103" s="815">
        <f t="shared" si="102"/>
        <v>0</v>
      </c>
      <c r="BC103" s="815">
        <f t="shared" si="102"/>
        <v>0</v>
      </c>
      <c r="BD103" s="815">
        <f t="shared" si="102"/>
        <v>0</v>
      </c>
      <c r="BE103" s="815">
        <f t="shared" si="102"/>
        <v>0</v>
      </c>
      <c r="BF103" s="815">
        <f t="shared" si="102"/>
        <v>0</v>
      </c>
      <c r="BG103" s="815">
        <f t="shared" si="103"/>
        <v>0</v>
      </c>
      <c r="BH103" s="815">
        <f t="shared" si="103"/>
        <v>0</v>
      </c>
      <c r="BI103" s="815">
        <f t="shared" si="103"/>
        <v>0</v>
      </c>
      <c r="BJ103" s="815">
        <f t="shared" si="103"/>
        <v>0</v>
      </c>
      <c r="BK103" s="815">
        <f t="shared" si="103"/>
        <v>0</v>
      </c>
      <c r="BL103" s="815">
        <f t="shared" si="103"/>
        <v>0</v>
      </c>
      <c r="BM103" s="815">
        <f t="shared" si="103"/>
        <v>0</v>
      </c>
      <c r="BN103" s="815">
        <f t="shared" si="103"/>
        <v>0</v>
      </c>
      <c r="BO103" s="815">
        <f t="shared" si="103"/>
        <v>0</v>
      </c>
      <c r="BP103" s="815">
        <f t="shared" si="103"/>
        <v>0</v>
      </c>
      <c r="BQ103" s="815">
        <f t="shared" si="104"/>
        <v>0</v>
      </c>
      <c r="BR103" s="815">
        <f t="shared" si="104"/>
        <v>0</v>
      </c>
      <c r="BS103" s="815">
        <f t="shared" si="104"/>
        <v>0</v>
      </c>
      <c r="BT103" s="815">
        <f t="shared" si="104"/>
        <v>0</v>
      </c>
      <c r="BU103" s="815">
        <f t="shared" si="104"/>
        <v>0</v>
      </c>
      <c r="BV103" s="815">
        <f t="shared" si="104"/>
        <v>0</v>
      </c>
      <c r="BW103" s="815">
        <f t="shared" si="104"/>
        <v>0</v>
      </c>
      <c r="BX103" s="815">
        <f t="shared" si="104"/>
        <v>0</v>
      </c>
      <c r="BY103" s="815">
        <f t="shared" si="104"/>
        <v>0</v>
      </c>
      <c r="BZ103" s="815">
        <f t="shared" si="104"/>
        <v>0</v>
      </c>
      <c r="CA103" s="815">
        <f t="shared" si="105"/>
        <v>0</v>
      </c>
      <c r="CB103" s="815">
        <f t="shared" si="105"/>
        <v>0</v>
      </c>
      <c r="CC103" s="789"/>
      <c r="CD103" s="789"/>
      <c r="CE103" s="786"/>
    </row>
    <row r="104" spans="1:83">
      <c r="A104" s="831"/>
      <c r="B104" s="831"/>
      <c r="C104" s="831"/>
      <c r="D104" s="831"/>
      <c r="E104" s="831"/>
      <c r="F104" s="831"/>
      <c r="G104" s="831"/>
      <c r="H104" s="831"/>
      <c r="I104" s="831"/>
      <c r="J104" s="831"/>
      <c r="K104" s="831"/>
      <c r="L104" s="831"/>
      <c r="M104" s="831"/>
      <c r="N104" s="831"/>
      <c r="O104" s="924"/>
      <c r="P104" s="924"/>
      <c r="Q104" s="831"/>
      <c r="R104" s="831"/>
      <c r="S104" s="831"/>
      <c r="T104" s="831"/>
      <c r="U104" s="831"/>
      <c r="V104" s="831"/>
      <c r="W104" s="924"/>
      <c r="X104" s="924"/>
      <c r="Y104" s="831"/>
      <c r="Z104" s="831"/>
      <c r="AA104" s="831"/>
      <c r="AB104" s="831"/>
      <c r="AC104" s="831"/>
      <c r="AD104" s="831"/>
      <c r="AE104" s="831"/>
      <c r="AF104" s="831"/>
      <c r="AG104" s="831"/>
      <c r="AH104" s="831"/>
      <c r="AI104" s="831"/>
      <c r="AJ104" s="831"/>
      <c r="AK104" s="831"/>
      <c r="AL104" s="831"/>
      <c r="AM104" s="831"/>
      <c r="AN104" s="831"/>
      <c r="AO104" s="831"/>
      <c r="AP104" s="831"/>
      <c r="AQ104" s="831"/>
      <c r="AR104" s="831"/>
      <c r="AS104" s="831"/>
      <c r="AT104" s="831"/>
      <c r="AU104" s="831"/>
      <c r="AV104" s="814">
        <f>B44</f>
        <v>2</v>
      </c>
      <c r="AW104" s="815">
        <f t="shared" si="102"/>
        <v>0</v>
      </c>
      <c r="AX104" s="815">
        <f t="shared" si="102"/>
        <v>0</v>
      </c>
      <c r="AY104" s="815">
        <f t="shared" si="102"/>
        <v>0</v>
      </c>
      <c r="AZ104" s="815">
        <f t="shared" si="102"/>
        <v>0</v>
      </c>
      <c r="BA104" s="815">
        <f t="shared" si="102"/>
        <v>0</v>
      </c>
      <c r="BB104" s="815">
        <f t="shared" si="102"/>
        <v>0</v>
      </c>
      <c r="BC104" s="815">
        <f t="shared" si="102"/>
        <v>0</v>
      </c>
      <c r="BD104" s="815">
        <f t="shared" si="102"/>
        <v>0</v>
      </c>
      <c r="BE104" s="815">
        <f t="shared" si="102"/>
        <v>0</v>
      </c>
      <c r="BF104" s="815">
        <f t="shared" si="102"/>
        <v>0</v>
      </c>
      <c r="BG104" s="815">
        <f t="shared" si="103"/>
        <v>0</v>
      </c>
      <c r="BH104" s="815">
        <f t="shared" si="103"/>
        <v>0</v>
      </c>
      <c r="BI104" s="815">
        <f t="shared" si="103"/>
        <v>0</v>
      </c>
      <c r="BJ104" s="815">
        <f t="shared" si="103"/>
        <v>0</v>
      </c>
      <c r="BK104" s="815">
        <f t="shared" si="103"/>
        <v>0</v>
      </c>
      <c r="BL104" s="815">
        <f t="shared" si="103"/>
        <v>0</v>
      </c>
      <c r="BM104" s="815">
        <f t="shared" si="103"/>
        <v>0</v>
      </c>
      <c r="BN104" s="815">
        <f t="shared" si="103"/>
        <v>0</v>
      </c>
      <c r="BO104" s="815">
        <f t="shared" si="103"/>
        <v>0</v>
      </c>
      <c r="BP104" s="815">
        <f t="shared" si="103"/>
        <v>0</v>
      </c>
      <c r="BQ104" s="815">
        <f t="shared" si="104"/>
        <v>0</v>
      </c>
      <c r="BR104" s="815">
        <f t="shared" si="104"/>
        <v>0</v>
      </c>
      <c r="BS104" s="815">
        <f t="shared" si="104"/>
        <v>0</v>
      </c>
      <c r="BT104" s="815">
        <f t="shared" si="104"/>
        <v>0</v>
      </c>
      <c r="BU104" s="815">
        <f t="shared" si="104"/>
        <v>0</v>
      </c>
      <c r="BV104" s="815">
        <f t="shared" si="104"/>
        <v>0</v>
      </c>
      <c r="BW104" s="815">
        <f t="shared" si="104"/>
        <v>0</v>
      </c>
      <c r="BX104" s="815">
        <f t="shared" si="104"/>
        <v>0</v>
      </c>
      <c r="BY104" s="815">
        <f t="shared" si="104"/>
        <v>0</v>
      </c>
      <c r="BZ104" s="815">
        <f t="shared" si="104"/>
        <v>0</v>
      </c>
      <c r="CA104" s="815">
        <f t="shared" si="105"/>
        <v>0</v>
      </c>
      <c r="CB104" s="815">
        <f t="shared" si="105"/>
        <v>0</v>
      </c>
      <c r="CC104" s="789"/>
      <c r="CD104" s="789"/>
      <c r="CE104" s="786"/>
    </row>
    <row r="105" spans="1:83">
      <c r="A105" s="831"/>
      <c r="B105" s="831"/>
      <c r="C105" s="831"/>
      <c r="D105" s="831"/>
      <c r="E105" s="831"/>
      <c r="F105" s="831"/>
      <c r="G105" s="831"/>
      <c r="H105" s="831"/>
      <c r="I105" s="831"/>
      <c r="J105" s="831"/>
      <c r="K105" s="831"/>
      <c r="L105" s="831"/>
      <c r="M105" s="831"/>
      <c r="N105" s="831"/>
      <c r="O105" s="924"/>
      <c r="P105" s="924"/>
      <c r="Q105" s="831"/>
      <c r="R105" s="831"/>
      <c r="S105" s="831"/>
      <c r="T105" s="831"/>
      <c r="U105" s="831"/>
      <c r="V105" s="831"/>
      <c r="W105" s="924"/>
      <c r="X105" s="924"/>
      <c r="Y105" s="831"/>
      <c r="Z105" s="831"/>
      <c r="AA105" s="831"/>
      <c r="AB105" s="831"/>
      <c r="AC105" s="831"/>
      <c r="AD105" s="831"/>
      <c r="AE105" s="831"/>
      <c r="AF105" s="831"/>
      <c r="AG105" s="831"/>
      <c r="AH105" s="831"/>
      <c r="AI105" s="831"/>
      <c r="AJ105" s="831"/>
      <c r="AK105" s="831"/>
      <c r="AL105" s="831"/>
      <c r="AM105" s="831"/>
      <c r="AN105" s="831"/>
      <c r="AO105" s="831"/>
      <c r="AP105" s="831"/>
      <c r="AQ105" s="831"/>
      <c r="AR105" s="831"/>
      <c r="AS105" s="831"/>
      <c r="AT105" s="831"/>
      <c r="AU105" s="831"/>
      <c r="AV105" s="831"/>
      <c r="AW105" s="831"/>
      <c r="AX105" s="831"/>
      <c r="AY105" s="831"/>
      <c r="AZ105" s="831"/>
      <c r="BA105" s="831"/>
      <c r="BB105" s="831"/>
      <c r="BC105" s="831"/>
      <c r="BD105" s="831"/>
      <c r="BE105" s="831"/>
      <c r="BF105" s="831"/>
      <c r="BG105" s="831"/>
      <c r="BH105" s="831"/>
      <c r="BI105" s="831"/>
      <c r="BJ105" s="831"/>
      <c r="BK105" s="831"/>
      <c r="BL105" s="831"/>
      <c r="BM105" s="831"/>
      <c r="BN105" s="831"/>
      <c r="BO105" s="831"/>
      <c r="BP105" s="831"/>
      <c r="BQ105" s="831"/>
      <c r="BR105" s="831"/>
      <c r="BS105" s="831"/>
      <c r="BT105" s="831"/>
      <c r="BU105" s="831"/>
      <c r="BV105" s="831"/>
      <c r="BW105" s="831"/>
      <c r="BX105" s="831"/>
      <c r="BY105" s="831"/>
      <c r="BZ105" s="831"/>
      <c r="CA105" s="831"/>
      <c r="CB105" s="831"/>
      <c r="CC105" s="789"/>
      <c r="CD105" s="789"/>
      <c r="CE105" s="786"/>
    </row>
    <row r="106" spans="1:83">
      <c r="A106" s="831"/>
      <c r="B106" s="831"/>
      <c r="C106" s="831"/>
      <c r="D106" s="831"/>
      <c r="E106" s="831"/>
      <c r="F106" s="831"/>
      <c r="G106" s="831"/>
      <c r="H106" s="831"/>
      <c r="I106" s="831"/>
      <c r="J106" s="831"/>
      <c r="K106" s="831"/>
      <c r="L106" s="831"/>
      <c r="M106" s="831"/>
      <c r="N106" s="831"/>
      <c r="O106" s="924"/>
      <c r="P106" s="924"/>
      <c r="Q106" s="831"/>
      <c r="R106" s="831"/>
      <c r="S106" s="831"/>
      <c r="T106" s="831"/>
      <c r="U106" s="831"/>
      <c r="V106" s="831"/>
      <c r="W106" s="924"/>
      <c r="X106" s="924"/>
      <c r="Y106" s="831"/>
      <c r="Z106" s="831"/>
      <c r="AA106" s="831"/>
      <c r="AB106" s="831"/>
      <c r="AC106" s="831"/>
      <c r="AD106" s="831"/>
      <c r="AE106" s="831"/>
      <c r="AF106" s="831"/>
      <c r="AG106" s="831"/>
      <c r="AH106" s="831"/>
      <c r="AI106" s="831"/>
      <c r="AJ106" s="831"/>
      <c r="AK106" s="831"/>
      <c r="AL106" s="831"/>
      <c r="AM106" s="831"/>
      <c r="AN106" s="831"/>
      <c r="AO106" s="831"/>
      <c r="AP106" s="831"/>
      <c r="AQ106" s="831"/>
      <c r="AR106" s="831"/>
      <c r="AS106" s="831"/>
      <c r="AT106" s="831"/>
      <c r="AU106" s="831"/>
      <c r="AV106" s="831"/>
      <c r="AW106" s="831"/>
      <c r="AX106" s="831"/>
      <c r="AY106" s="831"/>
      <c r="AZ106" s="831"/>
      <c r="BA106" s="831"/>
      <c r="BB106" s="831"/>
      <c r="BC106" s="831"/>
      <c r="BD106" s="831"/>
      <c r="BE106" s="831"/>
      <c r="BF106" s="831"/>
      <c r="BG106" s="831"/>
      <c r="BH106" s="831"/>
      <c r="BI106" s="831"/>
      <c r="BJ106" s="831"/>
      <c r="BK106" s="831"/>
      <c r="BL106" s="831"/>
      <c r="BM106" s="831"/>
      <c r="BN106" s="831"/>
      <c r="BO106" s="831"/>
      <c r="BP106" s="831"/>
      <c r="BQ106" s="831"/>
      <c r="BR106" s="831"/>
      <c r="BS106" s="831"/>
      <c r="BT106" s="831"/>
      <c r="BU106" s="831"/>
      <c r="BV106" s="831"/>
      <c r="BW106" s="831"/>
      <c r="BX106" s="831"/>
      <c r="BY106" s="831"/>
      <c r="BZ106" s="831"/>
      <c r="CA106" s="831"/>
      <c r="CB106" s="831"/>
      <c r="CC106" s="831"/>
      <c r="CD106" s="831"/>
      <c r="CE106" s="787"/>
    </row>
    <row r="107" spans="1:83">
      <c r="A107" s="831"/>
      <c r="B107" s="831"/>
      <c r="C107" s="831"/>
      <c r="D107" s="831"/>
      <c r="E107" s="831"/>
      <c r="F107" s="831"/>
      <c r="G107" s="831"/>
      <c r="H107" s="831"/>
      <c r="I107" s="831"/>
      <c r="J107" s="831"/>
      <c r="K107" s="831"/>
      <c r="L107" s="831"/>
      <c r="M107" s="831"/>
      <c r="N107" s="831"/>
      <c r="O107" s="924"/>
      <c r="P107" s="924"/>
      <c r="Q107" s="831"/>
      <c r="R107" s="831"/>
      <c r="S107" s="831"/>
      <c r="T107" s="831"/>
      <c r="U107" s="831"/>
      <c r="V107" s="831"/>
      <c r="W107" s="924"/>
      <c r="X107" s="924"/>
      <c r="Y107" s="831"/>
      <c r="Z107" s="831"/>
      <c r="AA107" s="831"/>
      <c r="AB107" s="831"/>
      <c r="AC107" s="831"/>
      <c r="AD107" s="831"/>
      <c r="AE107" s="831"/>
      <c r="AF107" s="831"/>
      <c r="AG107" s="831"/>
      <c r="AH107" s="831"/>
      <c r="AI107" s="831"/>
      <c r="AJ107" s="831"/>
      <c r="AK107" s="831"/>
      <c r="AL107" s="831"/>
      <c r="AM107" s="831"/>
      <c r="AN107" s="831"/>
      <c r="AO107" s="831"/>
      <c r="AP107" s="831"/>
      <c r="AQ107" s="831"/>
      <c r="AR107" s="831"/>
      <c r="AS107" s="831"/>
      <c r="AT107" s="831"/>
      <c r="AU107" s="831"/>
      <c r="AV107" s="831"/>
      <c r="AW107" s="831"/>
      <c r="AX107" s="831"/>
      <c r="AY107" s="831"/>
      <c r="AZ107" s="831"/>
      <c r="BA107" s="831"/>
      <c r="BB107" s="831"/>
      <c r="BC107" s="831"/>
      <c r="BD107" s="831"/>
      <c r="BE107" s="831"/>
      <c r="BF107" s="831"/>
      <c r="BG107" s="831"/>
      <c r="BH107" s="831"/>
      <c r="BI107" s="831"/>
      <c r="BJ107" s="831"/>
      <c r="BK107" s="831"/>
      <c r="BL107" s="831"/>
      <c r="BM107" s="831"/>
      <c r="BN107" s="831"/>
      <c r="BO107" s="831"/>
      <c r="BP107" s="831"/>
      <c r="BQ107" s="831"/>
      <c r="BR107" s="831"/>
      <c r="BS107" s="831"/>
      <c r="BT107" s="831"/>
      <c r="BU107" s="831"/>
      <c r="BV107" s="831"/>
      <c r="BW107" s="831"/>
      <c r="BX107" s="831"/>
      <c r="BY107" s="831"/>
      <c r="BZ107" s="831"/>
      <c r="CA107" s="831"/>
      <c r="CB107" s="831"/>
      <c r="CC107" s="831"/>
      <c r="CD107" s="831"/>
      <c r="CE107" s="787"/>
    </row>
    <row r="108" spans="1:83">
      <c r="A108" s="831"/>
      <c r="B108" s="831"/>
      <c r="C108" s="831"/>
      <c r="D108" s="831"/>
      <c r="E108" s="831"/>
      <c r="F108" s="831"/>
      <c r="G108" s="831"/>
      <c r="H108" s="831"/>
      <c r="I108" s="831"/>
      <c r="J108" s="831"/>
      <c r="K108" s="831"/>
      <c r="L108" s="831"/>
      <c r="M108" s="831"/>
      <c r="N108" s="831"/>
      <c r="O108" s="924"/>
      <c r="P108" s="924"/>
      <c r="Q108" s="831"/>
      <c r="R108" s="831"/>
      <c r="S108" s="831"/>
      <c r="T108" s="831"/>
      <c r="U108" s="831"/>
      <c r="V108" s="831"/>
      <c r="W108" s="924"/>
      <c r="X108" s="924"/>
      <c r="Y108" s="831"/>
      <c r="Z108" s="831"/>
      <c r="AA108" s="831"/>
      <c r="AB108" s="831"/>
      <c r="AC108" s="831"/>
      <c r="AD108" s="831"/>
      <c r="AE108" s="831"/>
      <c r="AF108" s="831"/>
      <c r="AG108" s="831"/>
      <c r="AH108" s="831"/>
      <c r="AI108" s="831"/>
      <c r="AJ108" s="831"/>
      <c r="AK108" s="831"/>
      <c r="AL108" s="831"/>
      <c r="AM108" s="831"/>
      <c r="AN108" s="831"/>
      <c r="AO108" s="831"/>
      <c r="AP108" s="831"/>
      <c r="AQ108" s="831"/>
      <c r="AR108" s="831"/>
      <c r="AS108" s="831"/>
      <c r="AT108" s="831"/>
      <c r="AU108" s="831"/>
      <c r="AV108" s="831"/>
      <c r="AW108" s="831"/>
      <c r="AX108" s="831"/>
      <c r="AY108" s="831"/>
      <c r="AZ108" s="831"/>
      <c r="BA108" s="831"/>
      <c r="BB108" s="831"/>
      <c r="BC108" s="831"/>
      <c r="BD108" s="831"/>
      <c r="BE108" s="831"/>
      <c r="BF108" s="831"/>
      <c r="BG108" s="831"/>
      <c r="BH108" s="831"/>
      <c r="BI108" s="831"/>
      <c r="BJ108" s="831"/>
      <c r="BK108" s="831"/>
      <c r="BL108" s="831"/>
      <c r="BM108" s="831"/>
      <c r="BN108" s="831"/>
      <c r="BO108" s="831"/>
      <c r="BP108" s="831"/>
      <c r="BQ108" s="831"/>
      <c r="BR108" s="831"/>
      <c r="BS108" s="831"/>
      <c r="BT108" s="831"/>
      <c r="BU108" s="831"/>
      <c r="BV108" s="831"/>
      <c r="BW108" s="831"/>
      <c r="BX108" s="831"/>
      <c r="BY108" s="831"/>
      <c r="BZ108" s="831"/>
      <c r="CA108" s="831"/>
      <c r="CB108" s="831"/>
      <c r="CC108" s="831"/>
      <c r="CD108" s="831"/>
      <c r="CE108" s="787"/>
    </row>
    <row r="109" spans="1:83">
      <c r="A109" s="831"/>
      <c r="B109" s="831"/>
      <c r="C109" s="831"/>
      <c r="D109" s="831"/>
      <c r="E109" s="831"/>
      <c r="F109" s="831"/>
      <c r="G109" s="831"/>
      <c r="H109" s="831"/>
      <c r="I109" s="831"/>
      <c r="J109" s="831"/>
      <c r="K109" s="831"/>
      <c r="L109" s="831"/>
      <c r="M109" s="831"/>
      <c r="N109" s="831"/>
      <c r="O109" s="924"/>
      <c r="P109" s="924"/>
      <c r="Q109" s="831"/>
      <c r="R109" s="831"/>
      <c r="S109" s="831"/>
      <c r="T109" s="831"/>
      <c r="U109" s="831"/>
      <c r="V109" s="831"/>
      <c r="W109" s="924"/>
      <c r="X109" s="924"/>
      <c r="Y109" s="831"/>
      <c r="Z109" s="831"/>
      <c r="AA109" s="831"/>
      <c r="AB109" s="831"/>
      <c r="AC109" s="831"/>
      <c r="AD109" s="831"/>
      <c r="AE109" s="831"/>
      <c r="AF109" s="831"/>
      <c r="AG109" s="831"/>
      <c r="AH109" s="831"/>
      <c r="AI109" s="831"/>
      <c r="AJ109" s="831"/>
      <c r="AK109" s="831"/>
      <c r="AL109" s="831"/>
      <c r="AM109" s="831"/>
      <c r="AN109" s="831"/>
      <c r="AO109" s="831"/>
      <c r="AP109" s="831"/>
      <c r="AQ109" s="831"/>
      <c r="AR109" s="831"/>
      <c r="AS109" s="831"/>
      <c r="AT109" s="831"/>
      <c r="AU109" s="831"/>
      <c r="AV109" s="831"/>
      <c r="AW109" s="831"/>
      <c r="AX109" s="831"/>
      <c r="AY109" s="831"/>
      <c r="AZ109" s="831"/>
      <c r="BA109" s="831"/>
      <c r="BB109" s="831"/>
      <c r="BC109" s="831"/>
      <c r="BD109" s="831"/>
      <c r="BE109" s="831"/>
      <c r="BF109" s="831"/>
      <c r="BG109" s="831"/>
      <c r="BH109" s="831"/>
      <c r="BI109" s="831"/>
      <c r="BJ109" s="831"/>
      <c r="BK109" s="831"/>
      <c r="BL109" s="831"/>
      <c r="BM109" s="831"/>
      <c r="BN109" s="831"/>
      <c r="BO109" s="831"/>
      <c r="BP109" s="831"/>
      <c r="BQ109" s="831"/>
      <c r="BR109" s="831"/>
      <c r="BS109" s="831"/>
      <c r="BT109" s="831"/>
      <c r="BU109" s="831"/>
      <c r="BV109" s="831"/>
      <c r="BW109" s="831"/>
      <c r="BX109" s="831"/>
      <c r="BY109" s="831"/>
      <c r="BZ109" s="831"/>
      <c r="CA109" s="831"/>
      <c r="CB109" s="831"/>
      <c r="CC109" s="821"/>
      <c r="CD109" s="821"/>
      <c r="CE109" s="787"/>
    </row>
    <row r="110" spans="1:83">
      <c r="A110" s="831"/>
      <c r="B110" s="831"/>
      <c r="C110" s="831"/>
      <c r="D110" s="831"/>
      <c r="E110" s="831"/>
      <c r="F110" s="831"/>
      <c r="G110" s="831"/>
      <c r="H110" s="831"/>
      <c r="I110" s="831"/>
      <c r="J110" s="831"/>
      <c r="K110" s="831"/>
      <c r="L110" s="831"/>
      <c r="M110" s="831"/>
      <c r="N110" s="831"/>
      <c r="O110" s="924"/>
      <c r="P110" s="924"/>
      <c r="Q110" s="831"/>
      <c r="R110" s="831"/>
      <c r="S110" s="831"/>
      <c r="T110" s="831"/>
      <c r="U110" s="831"/>
      <c r="V110" s="831"/>
      <c r="W110" s="924"/>
      <c r="X110" s="924"/>
      <c r="Y110" s="831"/>
      <c r="Z110" s="831"/>
      <c r="AA110" s="831"/>
      <c r="AB110" s="831"/>
      <c r="AC110" s="831"/>
      <c r="AD110" s="831"/>
      <c r="AE110" s="831"/>
      <c r="AF110" s="831"/>
      <c r="AG110" s="831"/>
      <c r="AH110" s="831"/>
      <c r="AI110" s="831"/>
      <c r="AJ110" s="831"/>
      <c r="AK110" s="831"/>
      <c r="AL110" s="831"/>
      <c r="AM110" s="831"/>
      <c r="AN110" s="831"/>
      <c r="AO110" s="831"/>
      <c r="AP110" s="831"/>
      <c r="AQ110" s="831"/>
      <c r="AR110" s="831"/>
      <c r="AS110" s="831"/>
      <c r="AT110" s="831"/>
      <c r="AU110" s="831"/>
      <c r="AV110" s="831"/>
      <c r="AW110" s="831"/>
      <c r="AX110" s="831"/>
      <c r="AY110" s="831"/>
      <c r="AZ110" s="831"/>
      <c r="BA110" s="831"/>
      <c r="BB110" s="831"/>
      <c r="BC110" s="831"/>
      <c r="BD110" s="831"/>
      <c r="BE110" s="831"/>
      <c r="BF110" s="831"/>
      <c r="BG110" s="831"/>
      <c r="BH110" s="831"/>
      <c r="BI110" s="831"/>
      <c r="BJ110" s="831"/>
      <c r="BK110" s="831"/>
      <c r="BL110" s="831"/>
      <c r="BM110" s="831"/>
      <c r="BN110" s="831"/>
      <c r="BO110" s="831"/>
      <c r="BP110" s="831"/>
      <c r="BQ110" s="831"/>
      <c r="BR110" s="831"/>
      <c r="BS110" s="831"/>
      <c r="BT110" s="831"/>
      <c r="BU110" s="831"/>
      <c r="BV110" s="831"/>
      <c r="BW110" s="831"/>
      <c r="BX110" s="831"/>
      <c r="BY110" s="831"/>
      <c r="BZ110" s="831"/>
      <c r="CA110" s="831"/>
      <c r="CB110" s="831"/>
      <c r="CC110" s="831"/>
      <c r="CD110" s="831"/>
      <c r="CE110" s="787"/>
    </row>
    <row r="111" spans="1:83">
      <c r="A111" s="831"/>
      <c r="B111" s="831"/>
      <c r="C111" s="831"/>
      <c r="D111" s="831"/>
      <c r="E111" s="831"/>
      <c r="F111" s="831"/>
      <c r="G111" s="831"/>
      <c r="H111" s="831"/>
      <c r="I111" s="831"/>
      <c r="J111" s="831"/>
      <c r="K111" s="831"/>
      <c r="L111" s="831"/>
      <c r="M111" s="831"/>
      <c r="N111" s="831"/>
      <c r="O111" s="924"/>
      <c r="P111" s="924"/>
      <c r="Q111" s="831"/>
      <c r="R111" s="831"/>
      <c r="S111" s="831"/>
      <c r="T111" s="831"/>
      <c r="U111" s="831"/>
      <c r="V111" s="831"/>
      <c r="W111" s="924"/>
      <c r="X111" s="924"/>
      <c r="Y111" s="831"/>
      <c r="Z111" s="831"/>
      <c r="AA111" s="831"/>
      <c r="AB111" s="831"/>
      <c r="AC111" s="831"/>
      <c r="AD111" s="831"/>
      <c r="AE111" s="831"/>
      <c r="AF111" s="831"/>
      <c r="AG111" s="831"/>
      <c r="AH111" s="831"/>
      <c r="AI111" s="831"/>
      <c r="AJ111" s="831"/>
      <c r="AK111" s="831"/>
      <c r="AL111" s="831"/>
      <c r="AM111" s="831"/>
      <c r="AN111" s="831"/>
      <c r="AO111" s="831"/>
      <c r="AP111" s="831"/>
      <c r="AQ111" s="831"/>
      <c r="AR111" s="831"/>
      <c r="AS111" s="831"/>
      <c r="AT111" s="831"/>
      <c r="AU111" s="831"/>
      <c r="AV111" s="831"/>
      <c r="AW111" s="831"/>
      <c r="AX111" s="831"/>
      <c r="AY111" s="831"/>
      <c r="AZ111" s="831"/>
      <c r="BA111" s="831"/>
      <c r="BB111" s="831"/>
      <c r="BC111" s="831"/>
      <c r="BD111" s="831"/>
      <c r="BE111" s="831"/>
      <c r="BF111" s="831"/>
      <c r="BG111" s="831"/>
      <c r="BH111" s="831"/>
      <c r="BI111" s="831"/>
      <c r="BJ111" s="831"/>
      <c r="BK111" s="831"/>
      <c r="BL111" s="831"/>
      <c r="BM111" s="831"/>
      <c r="BN111" s="831"/>
      <c r="BO111" s="831"/>
      <c r="BP111" s="831"/>
      <c r="BQ111" s="831"/>
      <c r="BR111" s="831"/>
      <c r="BS111" s="831"/>
      <c r="BT111" s="831"/>
      <c r="BU111" s="831"/>
      <c r="BV111" s="831"/>
      <c r="BW111" s="831"/>
      <c r="BX111" s="831"/>
      <c r="BY111" s="831"/>
      <c r="BZ111" s="831"/>
      <c r="CA111" s="831"/>
      <c r="CB111" s="831"/>
      <c r="CC111" s="831"/>
      <c r="CD111" s="831"/>
      <c r="CE111" s="787"/>
    </row>
    <row r="112" spans="1:83">
      <c r="A112" s="831"/>
      <c r="B112" s="831"/>
      <c r="C112" s="831"/>
      <c r="D112" s="831"/>
      <c r="E112" s="831"/>
      <c r="F112" s="831"/>
      <c r="G112" s="831"/>
      <c r="H112" s="831"/>
      <c r="I112" s="831"/>
      <c r="J112" s="831"/>
      <c r="K112" s="831"/>
      <c r="L112" s="831"/>
      <c r="M112" s="831"/>
      <c r="N112" s="831"/>
      <c r="O112" s="924"/>
      <c r="P112" s="924"/>
      <c r="Q112" s="831"/>
      <c r="R112" s="831"/>
      <c r="S112" s="831"/>
      <c r="T112" s="831"/>
      <c r="U112" s="831"/>
      <c r="V112" s="831"/>
      <c r="W112" s="924"/>
      <c r="X112" s="924"/>
      <c r="Y112" s="831"/>
      <c r="Z112" s="831"/>
      <c r="AA112" s="831"/>
      <c r="AB112" s="831"/>
      <c r="AC112" s="831"/>
      <c r="AD112" s="831"/>
      <c r="AE112" s="831"/>
      <c r="AF112" s="831"/>
      <c r="AG112" s="831"/>
      <c r="AH112" s="831"/>
      <c r="AI112" s="831"/>
      <c r="AJ112" s="831"/>
      <c r="AK112" s="831"/>
      <c r="AL112" s="831"/>
      <c r="AM112" s="831"/>
      <c r="AN112" s="831"/>
      <c r="AO112" s="831"/>
      <c r="AP112" s="831"/>
      <c r="AQ112" s="831"/>
      <c r="AR112" s="831"/>
      <c r="AS112" s="831"/>
      <c r="AT112" s="831"/>
      <c r="AU112" s="831"/>
      <c r="AV112" s="831"/>
      <c r="AW112" s="831"/>
      <c r="AX112" s="831"/>
      <c r="AY112" s="831"/>
      <c r="AZ112" s="831"/>
      <c r="BA112" s="831"/>
      <c r="BB112" s="831"/>
      <c r="BC112" s="831"/>
      <c r="BD112" s="831"/>
      <c r="BE112" s="831"/>
      <c r="BF112" s="831"/>
      <c r="BG112" s="831"/>
      <c r="BH112" s="831"/>
      <c r="BI112" s="831"/>
      <c r="BJ112" s="831"/>
      <c r="BK112" s="831"/>
      <c r="BL112" s="831"/>
      <c r="BM112" s="831"/>
      <c r="BN112" s="831"/>
      <c r="BO112" s="831"/>
      <c r="BP112" s="831"/>
      <c r="BQ112" s="831"/>
      <c r="BR112" s="831"/>
      <c r="BS112" s="831"/>
      <c r="BT112" s="831"/>
      <c r="BU112" s="831"/>
      <c r="BV112" s="831"/>
      <c r="BW112" s="831"/>
      <c r="BX112" s="831"/>
      <c r="BY112" s="831"/>
      <c r="BZ112" s="831"/>
      <c r="CA112" s="831"/>
      <c r="CB112" s="831"/>
      <c r="CC112" s="831"/>
      <c r="CD112" s="831"/>
      <c r="CE112" s="787"/>
    </row>
    <row r="113" spans="1:83">
      <c r="A113" s="831"/>
      <c r="B113" s="831"/>
      <c r="C113" s="831"/>
      <c r="D113" s="831"/>
      <c r="E113" s="831"/>
      <c r="F113" s="831"/>
      <c r="G113" s="831"/>
      <c r="H113" s="831"/>
      <c r="I113" s="831"/>
      <c r="J113" s="831"/>
      <c r="K113" s="831"/>
      <c r="L113" s="831"/>
      <c r="M113" s="831"/>
      <c r="N113" s="831"/>
      <c r="O113" s="924"/>
      <c r="P113" s="924"/>
      <c r="Q113" s="831"/>
      <c r="R113" s="831"/>
      <c r="S113" s="831"/>
      <c r="T113" s="831"/>
      <c r="U113" s="831"/>
      <c r="V113" s="831"/>
      <c r="W113" s="924"/>
      <c r="X113" s="924"/>
      <c r="Y113" s="831"/>
      <c r="Z113" s="831"/>
      <c r="AA113" s="831"/>
      <c r="AB113" s="831"/>
      <c r="AC113" s="831"/>
      <c r="AD113" s="831"/>
      <c r="AE113" s="831"/>
      <c r="AF113" s="831"/>
      <c r="AG113" s="831"/>
      <c r="AH113" s="831"/>
      <c r="AI113" s="831"/>
      <c r="AJ113" s="831"/>
      <c r="AK113" s="831"/>
      <c r="AL113" s="831"/>
      <c r="AM113" s="831"/>
      <c r="AN113" s="831"/>
      <c r="AO113" s="831"/>
      <c r="AP113" s="831"/>
      <c r="AQ113" s="831"/>
      <c r="AR113" s="831"/>
      <c r="AS113" s="831"/>
      <c r="AT113" s="831"/>
      <c r="AU113" s="831"/>
      <c r="AV113" s="831"/>
      <c r="AW113" s="831"/>
      <c r="AX113" s="831"/>
      <c r="AY113" s="831"/>
      <c r="AZ113" s="831"/>
      <c r="BA113" s="831"/>
      <c r="BB113" s="831"/>
      <c r="BC113" s="831"/>
      <c r="BD113" s="831"/>
      <c r="BE113" s="831"/>
      <c r="BF113" s="831"/>
      <c r="BG113" s="831"/>
      <c r="BH113" s="831"/>
      <c r="BI113" s="831"/>
      <c r="BJ113" s="831"/>
      <c r="BK113" s="831"/>
      <c r="BL113" s="831"/>
      <c r="BM113" s="831"/>
      <c r="BN113" s="831"/>
      <c r="BO113" s="831"/>
      <c r="BP113" s="831"/>
      <c r="BQ113" s="831"/>
      <c r="BR113" s="831"/>
      <c r="BS113" s="831"/>
      <c r="BT113" s="831"/>
      <c r="BU113" s="831"/>
      <c r="BV113" s="831"/>
      <c r="BW113" s="831"/>
      <c r="BX113" s="831"/>
      <c r="BY113" s="831"/>
      <c r="BZ113" s="831"/>
      <c r="CA113" s="831"/>
      <c r="CB113" s="831"/>
      <c r="CC113" s="831"/>
      <c r="CD113" s="831"/>
      <c r="CE113" s="787"/>
    </row>
    <row r="114" spans="1:83">
      <c r="A114" s="831"/>
      <c r="B114" s="831"/>
      <c r="C114" s="831"/>
      <c r="D114" s="831"/>
      <c r="E114" s="831"/>
      <c r="F114" s="831"/>
      <c r="G114" s="831"/>
      <c r="H114" s="831"/>
      <c r="I114" s="831"/>
      <c r="J114" s="831"/>
      <c r="K114" s="831"/>
      <c r="L114" s="831"/>
      <c r="M114" s="831"/>
      <c r="N114" s="831"/>
      <c r="O114" s="924"/>
      <c r="P114" s="924"/>
      <c r="Q114" s="831"/>
      <c r="R114" s="831"/>
      <c r="S114" s="831"/>
      <c r="T114" s="831"/>
      <c r="U114" s="831"/>
      <c r="V114" s="831"/>
      <c r="W114" s="924"/>
      <c r="X114" s="924"/>
      <c r="Y114" s="831"/>
      <c r="Z114" s="831"/>
      <c r="AA114" s="831"/>
      <c r="AB114" s="831"/>
      <c r="AC114" s="831"/>
      <c r="AD114" s="831"/>
      <c r="AE114" s="831"/>
      <c r="AF114" s="831"/>
      <c r="AG114" s="831"/>
      <c r="AH114" s="831"/>
      <c r="AI114" s="831"/>
      <c r="AJ114" s="831"/>
      <c r="AK114" s="831"/>
      <c r="AL114" s="831"/>
      <c r="AM114" s="831"/>
      <c r="AN114" s="831"/>
      <c r="AO114" s="831"/>
      <c r="AP114" s="831"/>
      <c r="AQ114" s="831"/>
      <c r="AR114" s="831"/>
      <c r="AS114" s="831"/>
      <c r="AT114" s="831"/>
      <c r="AU114" s="831"/>
      <c r="AV114" s="831"/>
      <c r="AW114" s="831"/>
      <c r="AX114" s="831"/>
      <c r="AY114" s="831"/>
      <c r="AZ114" s="831"/>
      <c r="BA114" s="831"/>
      <c r="BB114" s="831"/>
      <c r="BC114" s="831"/>
      <c r="BD114" s="831"/>
      <c r="BE114" s="831"/>
      <c r="BF114" s="831"/>
      <c r="BG114" s="831"/>
      <c r="BH114" s="831"/>
      <c r="BI114" s="831"/>
      <c r="BJ114" s="831"/>
      <c r="BK114" s="831"/>
      <c r="BL114" s="831"/>
      <c r="BM114" s="831"/>
      <c r="BN114" s="831"/>
      <c r="BO114" s="831"/>
      <c r="BP114" s="831"/>
      <c r="BQ114" s="831"/>
      <c r="BR114" s="831"/>
      <c r="BS114" s="831"/>
      <c r="BT114" s="831"/>
      <c r="BU114" s="831"/>
      <c r="BV114" s="831"/>
      <c r="BW114" s="831"/>
      <c r="BX114" s="831"/>
      <c r="BY114" s="831"/>
      <c r="BZ114" s="831"/>
      <c r="CA114" s="831"/>
      <c r="CB114" s="831"/>
      <c r="CC114" s="831"/>
      <c r="CD114" s="831"/>
      <c r="CE114" s="787"/>
    </row>
    <row r="115" spans="1:83">
      <c r="A115" s="831"/>
      <c r="B115" s="831"/>
      <c r="C115" s="831"/>
      <c r="D115" s="831"/>
      <c r="E115" s="831"/>
      <c r="F115" s="831"/>
      <c r="G115" s="831"/>
      <c r="H115" s="831"/>
      <c r="I115" s="831"/>
      <c r="J115" s="831"/>
      <c r="K115" s="831"/>
      <c r="L115" s="831"/>
      <c r="M115" s="831"/>
      <c r="N115" s="831"/>
      <c r="O115" s="924"/>
      <c r="P115" s="924"/>
      <c r="Q115" s="831"/>
      <c r="R115" s="831"/>
      <c r="S115" s="831"/>
      <c r="T115" s="831"/>
      <c r="U115" s="831"/>
      <c r="V115" s="831"/>
      <c r="W115" s="924"/>
      <c r="X115" s="924"/>
      <c r="Y115" s="831"/>
      <c r="Z115" s="831"/>
      <c r="AA115" s="831"/>
      <c r="AB115" s="831"/>
      <c r="AC115" s="831"/>
      <c r="AD115" s="831"/>
      <c r="AE115" s="831"/>
      <c r="AF115" s="831"/>
      <c r="AG115" s="831"/>
      <c r="AH115" s="831"/>
      <c r="AI115" s="831"/>
      <c r="AJ115" s="831"/>
      <c r="AK115" s="831"/>
      <c r="AL115" s="831"/>
      <c r="AM115" s="831"/>
      <c r="AN115" s="831"/>
      <c r="AO115" s="831"/>
      <c r="AP115" s="831"/>
      <c r="AQ115" s="831"/>
      <c r="AR115" s="831"/>
      <c r="AS115" s="831"/>
      <c r="AT115" s="831"/>
      <c r="AU115" s="831"/>
      <c r="AV115" s="831"/>
      <c r="AW115" s="831"/>
      <c r="AX115" s="831"/>
      <c r="AY115" s="831"/>
      <c r="AZ115" s="831"/>
      <c r="BA115" s="831"/>
      <c r="BB115" s="831"/>
      <c r="BC115" s="831"/>
      <c r="BD115" s="831"/>
      <c r="BE115" s="831"/>
      <c r="BF115" s="831"/>
      <c r="BG115" s="831"/>
      <c r="BH115" s="831"/>
      <c r="BI115" s="831"/>
      <c r="BJ115" s="831"/>
      <c r="BK115" s="831"/>
      <c r="BL115" s="831"/>
      <c r="BM115" s="831"/>
      <c r="BN115" s="831"/>
      <c r="BO115" s="831"/>
      <c r="BP115" s="831"/>
      <c r="BQ115" s="831"/>
      <c r="BR115" s="831"/>
      <c r="BS115" s="831"/>
      <c r="BT115" s="831"/>
      <c r="BU115" s="831"/>
      <c r="BV115" s="831"/>
      <c r="BW115" s="831"/>
      <c r="BX115" s="831"/>
      <c r="BY115" s="831"/>
      <c r="BZ115" s="831"/>
      <c r="CA115" s="831"/>
      <c r="CB115" s="831"/>
      <c r="CC115" s="831"/>
      <c r="CD115" s="831"/>
      <c r="CE115" s="787"/>
    </row>
    <row r="116" spans="1:83">
      <c r="A116" s="831"/>
      <c r="B116" s="831"/>
      <c r="C116" s="831"/>
      <c r="D116" s="831"/>
      <c r="E116" s="831"/>
      <c r="F116" s="831"/>
      <c r="G116" s="831"/>
      <c r="H116" s="831"/>
      <c r="I116" s="831"/>
      <c r="J116" s="831"/>
      <c r="K116" s="831"/>
      <c r="L116" s="831"/>
      <c r="M116" s="831"/>
      <c r="N116" s="831"/>
      <c r="O116" s="924"/>
      <c r="P116" s="924"/>
      <c r="Q116" s="831"/>
      <c r="R116" s="831"/>
      <c r="S116" s="831"/>
      <c r="T116" s="831"/>
      <c r="U116" s="831"/>
      <c r="V116" s="831"/>
      <c r="W116" s="924"/>
      <c r="X116" s="924"/>
      <c r="Y116" s="831"/>
      <c r="Z116" s="831"/>
      <c r="AA116" s="831"/>
      <c r="AB116" s="831"/>
      <c r="AC116" s="831"/>
      <c r="AD116" s="831"/>
      <c r="AE116" s="831"/>
      <c r="AF116" s="831"/>
      <c r="AG116" s="831"/>
      <c r="AH116" s="831"/>
      <c r="AI116" s="831"/>
      <c r="AJ116" s="831"/>
      <c r="AK116" s="831"/>
      <c r="AL116" s="831"/>
      <c r="AM116" s="831"/>
      <c r="AN116" s="831"/>
      <c r="AO116" s="831"/>
      <c r="AP116" s="831"/>
      <c r="AQ116" s="831"/>
      <c r="AR116" s="831"/>
      <c r="AS116" s="831"/>
      <c r="AT116" s="831"/>
      <c r="AU116" s="831"/>
      <c r="AV116" s="831"/>
      <c r="AW116" s="831"/>
      <c r="AX116" s="831"/>
      <c r="AY116" s="831"/>
      <c r="AZ116" s="831"/>
      <c r="BA116" s="831"/>
      <c r="BB116" s="831"/>
      <c r="BC116" s="831"/>
      <c r="BD116" s="831"/>
      <c r="BE116" s="831"/>
      <c r="BF116" s="831"/>
      <c r="BG116" s="831"/>
      <c r="BH116" s="831"/>
      <c r="BI116" s="831"/>
      <c r="BJ116" s="831"/>
      <c r="BK116" s="831"/>
      <c r="BL116" s="831"/>
      <c r="BM116" s="831"/>
      <c r="BN116" s="831"/>
      <c r="BO116" s="831"/>
      <c r="BP116" s="831"/>
      <c r="BQ116" s="831"/>
      <c r="BR116" s="831"/>
      <c r="BS116" s="831"/>
      <c r="BT116" s="831"/>
      <c r="BU116" s="831"/>
      <c r="BV116" s="831"/>
      <c r="BW116" s="831"/>
      <c r="BX116" s="831"/>
      <c r="BY116" s="831"/>
      <c r="BZ116" s="831"/>
      <c r="CA116" s="831"/>
      <c r="CB116" s="831"/>
      <c r="CC116" s="831"/>
      <c r="CD116" s="831"/>
      <c r="CE116" s="787"/>
    </row>
    <row r="117" spans="1:83">
      <c r="A117" s="831"/>
      <c r="B117" s="831"/>
      <c r="C117" s="831"/>
      <c r="D117" s="831"/>
      <c r="E117" s="831"/>
      <c r="F117" s="831"/>
      <c r="G117" s="831"/>
      <c r="H117" s="831"/>
      <c r="I117" s="831"/>
      <c r="J117" s="831"/>
      <c r="K117" s="831"/>
      <c r="L117" s="831"/>
      <c r="M117" s="831"/>
      <c r="N117" s="831"/>
      <c r="O117" s="924"/>
      <c r="P117" s="924"/>
      <c r="Q117" s="831"/>
      <c r="R117" s="831"/>
      <c r="S117" s="831"/>
      <c r="T117" s="831"/>
      <c r="U117" s="831"/>
      <c r="V117" s="831"/>
      <c r="W117" s="924"/>
      <c r="X117" s="924"/>
      <c r="Y117" s="831"/>
      <c r="Z117" s="831"/>
      <c r="AA117" s="831"/>
      <c r="AB117" s="831"/>
      <c r="AC117" s="831"/>
      <c r="AD117" s="831"/>
      <c r="AE117" s="831"/>
      <c r="AF117" s="831"/>
      <c r="AG117" s="831"/>
      <c r="AH117" s="831"/>
      <c r="AI117" s="831"/>
      <c r="AJ117" s="831"/>
      <c r="AK117" s="831"/>
      <c r="AL117" s="831"/>
      <c r="AM117" s="831"/>
      <c r="AN117" s="831"/>
      <c r="AO117" s="831"/>
      <c r="AP117" s="831"/>
      <c r="AQ117" s="831"/>
      <c r="AR117" s="831"/>
      <c r="AS117" s="831"/>
      <c r="AT117" s="831"/>
      <c r="AU117" s="831"/>
      <c r="AV117" s="831"/>
      <c r="AW117" s="831"/>
      <c r="AX117" s="831"/>
      <c r="AY117" s="831"/>
      <c r="AZ117" s="831"/>
      <c r="BA117" s="831"/>
      <c r="BB117" s="831"/>
      <c r="BC117" s="831"/>
      <c r="BD117" s="831"/>
      <c r="BE117" s="831"/>
      <c r="BF117" s="831"/>
      <c r="BG117" s="831"/>
      <c r="BH117" s="831"/>
      <c r="BI117" s="831"/>
      <c r="BJ117" s="831"/>
      <c r="BK117" s="831"/>
      <c r="BL117" s="831"/>
      <c r="BM117" s="831"/>
      <c r="BN117" s="831"/>
      <c r="BO117" s="831"/>
      <c r="BP117" s="831"/>
      <c r="BQ117" s="831"/>
      <c r="BR117" s="831"/>
      <c r="BS117" s="831"/>
      <c r="BT117" s="831"/>
      <c r="BU117" s="831"/>
      <c r="BV117" s="831"/>
      <c r="BW117" s="831"/>
      <c r="BX117" s="831"/>
      <c r="BY117" s="831"/>
      <c r="BZ117" s="831"/>
      <c r="CA117" s="831"/>
      <c r="CB117" s="831"/>
      <c r="CC117" s="831"/>
      <c r="CD117" s="831"/>
      <c r="CE117" s="787"/>
    </row>
    <row r="118" spans="1:83">
      <c r="A118" s="831"/>
      <c r="B118" s="831"/>
      <c r="C118" s="831"/>
      <c r="D118" s="831"/>
      <c r="E118" s="831"/>
      <c r="F118" s="831"/>
      <c r="G118" s="831"/>
      <c r="H118" s="831"/>
      <c r="I118" s="831"/>
      <c r="J118" s="831"/>
      <c r="K118" s="831"/>
      <c r="L118" s="831"/>
      <c r="M118" s="831"/>
      <c r="N118" s="831"/>
      <c r="O118" s="924"/>
      <c r="P118" s="924"/>
      <c r="Q118" s="831"/>
      <c r="R118" s="831"/>
      <c r="S118" s="831"/>
      <c r="T118" s="831"/>
      <c r="U118" s="831"/>
      <c r="V118" s="831"/>
      <c r="W118" s="924"/>
      <c r="X118" s="924"/>
      <c r="Y118" s="831"/>
      <c r="Z118" s="831"/>
      <c r="AA118" s="831"/>
      <c r="AB118" s="831"/>
      <c r="AC118" s="831"/>
      <c r="AD118" s="831"/>
      <c r="AE118" s="831"/>
      <c r="AF118" s="831"/>
      <c r="AG118" s="831"/>
      <c r="AH118" s="831"/>
      <c r="AI118" s="831"/>
      <c r="AJ118" s="831"/>
      <c r="AK118" s="831"/>
      <c r="AL118" s="831"/>
      <c r="AM118" s="831"/>
      <c r="AN118" s="831"/>
      <c r="AO118" s="831"/>
      <c r="AP118" s="831"/>
      <c r="AQ118" s="831"/>
      <c r="AR118" s="831"/>
      <c r="AS118" s="831"/>
      <c r="AT118" s="831"/>
      <c r="AU118" s="831"/>
      <c r="AV118" s="831"/>
      <c r="AW118" s="831"/>
      <c r="AX118" s="831"/>
      <c r="AY118" s="831"/>
      <c r="AZ118" s="831"/>
      <c r="BA118" s="831"/>
      <c r="BB118" s="831"/>
      <c r="BC118" s="831"/>
      <c r="BD118" s="831"/>
      <c r="BE118" s="831"/>
      <c r="BF118" s="831"/>
      <c r="BG118" s="831"/>
      <c r="BH118" s="831"/>
      <c r="BI118" s="831"/>
      <c r="BJ118" s="831"/>
      <c r="BK118" s="831"/>
      <c r="BL118" s="831"/>
      <c r="BM118" s="831"/>
      <c r="BN118" s="831"/>
      <c r="BO118" s="831"/>
      <c r="BP118" s="831"/>
      <c r="BQ118" s="831"/>
      <c r="BR118" s="831"/>
      <c r="BS118" s="831"/>
      <c r="BT118" s="831"/>
      <c r="BU118" s="831"/>
      <c r="BV118" s="831"/>
      <c r="BW118" s="831"/>
      <c r="BX118" s="831"/>
      <c r="BY118" s="831"/>
      <c r="BZ118" s="831"/>
      <c r="CA118" s="831"/>
      <c r="CB118" s="831"/>
      <c r="CC118" s="831"/>
      <c r="CD118" s="831"/>
      <c r="CE118" s="787"/>
    </row>
    <row r="119" spans="1:83">
      <c r="A119" s="831"/>
      <c r="B119" s="831"/>
      <c r="C119" s="831"/>
      <c r="D119" s="831"/>
      <c r="E119" s="831"/>
      <c r="F119" s="831"/>
      <c r="G119" s="831"/>
      <c r="H119" s="831"/>
      <c r="I119" s="831"/>
      <c r="J119" s="831"/>
      <c r="K119" s="831"/>
      <c r="L119" s="831"/>
      <c r="M119" s="831"/>
      <c r="N119" s="831"/>
      <c r="O119" s="924"/>
      <c r="P119" s="924"/>
      <c r="Q119" s="831"/>
      <c r="R119" s="831"/>
      <c r="S119" s="831"/>
      <c r="T119" s="831"/>
      <c r="U119" s="831"/>
      <c r="V119" s="831"/>
      <c r="W119" s="924"/>
      <c r="X119" s="924"/>
      <c r="Y119" s="831"/>
      <c r="Z119" s="831"/>
      <c r="AA119" s="831"/>
      <c r="AB119" s="831"/>
      <c r="AC119" s="831"/>
      <c r="AD119" s="831"/>
      <c r="AE119" s="831"/>
      <c r="AF119" s="831"/>
      <c r="AG119" s="831"/>
      <c r="AH119" s="831"/>
      <c r="AI119" s="831"/>
      <c r="AJ119" s="831"/>
      <c r="AK119" s="831"/>
      <c r="AL119" s="831"/>
      <c r="AM119" s="831"/>
      <c r="AN119" s="831"/>
      <c r="AO119" s="831"/>
      <c r="AP119" s="831"/>
      <c r="AQ119" s="831"/>
      <c r="AR119" s="831"/>
      <c r="AS119" s="831"/>
      <c r="AT119" s="831"/>
      <c r="AU119" s="831"/>
      <c r="AV119" s="831"/>
      <c r="AW119" s="831"/>
      <c r="AX119" s="831"/>
      <c r="AY119" s="831"/>
      <c r="AZ119" s="831"/>
      <c r="BA119" s="831"/>
      <c r="BB119" s="831"/>
      <c r="BC119" s="831"/>
      <c r="BD119" s="831"/>
      <c r="BE119" s="831"/>
      <c r="BF119" s="831"/>
      <c r="BG119" s="831"/>
      <c r="BH119" s="831"/>
      <c r="BI119" s="831"/>
      <c r="BJ119" s="831"/>
      <c r="BK119" s="831"/>
      <c r="BL119" s="831"/>
      <c r="BM119" s="831"/>
      <c r="BN119" s="831"/>
      <c r="BO119" s="831"/>
      <c r="BP119" s="831"/>
      <c r="BQ119" s="831"/>
      <c r="BR119" s="831"/>
      <c r="BS119" s="831"/>
      <c r="BT119" s="831"/>
      <c r="BU119" s="831"/>
      <c r="BV119" s="831"/>
      <c r="BW119" s="831"/>
      <c r="BX119" s="831"/>
      <c r="BY119" s="831"/>
      <c r="BZ119" s="831"/>
      <c r="CA119" s="831"/>
      <c r="CB119" s="831"/>
      <c r="CC119" s="831"/>
      <c r="CD119" s="831"/>
      <c r="CE119" s="787"/>
    </row>
    <row r="120" spans="1:83">
      <c r="A120" s="831"/>
      <c r="B120" s="831"/>
      <c r="C120" s="831"/>
      <c r="D120" s="831"/>
      <c r="E120" s="831"/>
      <c r="F120" s="831"/>
      <c r="G120" s="831"/>
      <c r="H120" s="831"/>
      <c r="I120" s="831"/>
      <c r="J120" s="831"/>
      <c r="K120" s="831"/>
      <c r="L120" s="831"/>
      <c r="M120" s="831"/>
      <c r="N120" s="831"/>
      <c r="O120" s="924"/>
      <c r="P120" s="924"/>
      <c r="Q120" s="831"/>
      <c r="R120" s="831"/>
      <c r="S120" s="831"/>
      <c r="T120" s="831"/>
      <c r="U120" s="831"/>
      <c r="V120" s="831"/>
      <c r="W120" s="924"/>
      <c r="X120" s="924"/>
      <c r="Y120" s="831"/>
      <c r="Z120" s="831"/>
      <c r="AA120" s="831"/>
      <c r="AB120" s="831"/>
      <c r="AC120" s="831"/>
      <c r="AD120" s="831"/>
      <c r="AE120" s="831"/>
      <c r="AF120" s="831"/>
      <c r="AG120" s="831"/>
      <c r="AH120" s="831"/>
      <c r="AI120" s="831"/>
      <c r="AJ120" s="831"/>
      <c r="AK120" s="831"/>
      <c r="AL120" s="831"/>
      <c r="AM120" s="831"/>
      <c r="AN120" s="831"/>
      <c r="AO120" s="831"/>
      <c r="AP120" s="831"/>
      <c r="AQ120" s="831"/>
      <c r="AR120" s="831"/>
      <c r="AS120" s="831"/>
      <c r="AT120" s="831"/>
      <c r="AU120" s="831"/>
      <c r="AV120" s="831"/>
      <c r="AW120" s="831"/>
      <c r="AX120" s="831"/>
      <c r="AY120" s="831"/>
      <c r="AZ120" s="831"/>
      <c r="BA120" s="831"/>
      <c r="BB120" s="831"/>
      <c r="BC120" s="831"/>
      <c r="BD120" s="831"/>
      <c r="BE120" s="831"/>
      <c r="BF120" s="831"/>
      <c r="BG120" s="831"/>
      <c r="BH120" s="831"/>
      <c r="BI120" s="831"/>
      <c r="BJ120" s="831"/>
      <c r="BK120" s="831"/>
      <c r="BL120" s="831"/>
      <c r="BM120" s="831"/>
      <c r="BN120" s="831"/>
      <c r="BO120" s="831"/>
      <c r="BP120" s="831"/>
      <c r="BQ120" s="831"/>
      <c r="BR120" s="831"/>
      <c r="BS120" s="831"/>
      <c r="BT120" s="831"/>
      <c r="BU120" s="831"/>
      <c r="BV120" s="831"/>
      <c r="BW120" s="831"/>
      <c r="BX120" s="831"/>
      <c r="BY120" s="831"/>
      <c r="BZ120" s="831"/>
      <c r="CA120" s="831"/>
      <c r="CB120" s="831"/>
      <c r="CC120" s="831"/>
      <c r="CD120" s="831"/>
      <c r="CE120" s="787"/>
    </row>
    <row r="121" spans="1:83">
      <c r="A121" s="831"/>
      <c r="B121" s="831"/>
      <c r="C121" s="831"/>
      <c r="D121" s="831"/>
      <c r="E121" s="831"/>
      <c r="F121" s="831"/>
      <c r="G121" s="831"/>
      <c r="H121" s="831"/>
      <c r="I121" s="831"/>
      <c r="J121" s="831"/>
      <c r="K121" s="831"/>
      <c r="L121" s="831"/>
      <c r="M121" s="831"/>
      <c r="N121" s="831"/>
      <c r="O121" s="924"/>
      <c r="P121" s="924"/>
      <c r="Q121" s="831"/>
      <c r="R121" s="831"/>
      <c r="S121" s="831"/>
      <c r="T121" s="831"/>
      <c r="U121" s="831"/>
      <c r="V121" s="831"/>
      <c r="W121" s="924"/>
      <c r="X121" s="924"/>
      <c r="Y121" s="831"/>
      <c r="Z121" s="831"/>
      <c r="AA121" s="831"/>
      <c r="AB121" s="831"/>
      <c r="AC121" s="831"/>
      <c r="AD121" s="831"/>
      <c r="AE121" s="831"/>
      <c r="AF121" s="831"/>
      <c r="AG121" s="831"/>
      <c r="AH121" s="831"/>
      <c r="AI121" s="831"/>
      <c r="AJ121" s="831"/>
      <c r="AK121" s="831"/>
      <c r="AL121" s="831"/>
      <c r="AM121" s="831"/>
      <c r="AN121" s="831"/>
      <c r="AO121" s="831"/>
      <c r="AP121" s="831"/>
      <c r="AQ121" s="831"/>
      <c r="AR121" s="831"/>
      <c r="AS121" s="831"/>
      <c r="AT121" s="831"/>
      <c r="AU121" s="831"/>
      <c r="AV121" s="831"/>
      <c r="AW121" s="831"/>
      <c r="AX121" s="831"/>
      <c r="AY121" s="831"/>
      <c r="AZ121" s="831"/>
      <c r="BA121" s="831"/>
      <c r="BB121" s="831"/>
      <c r="BC121" s="831"/>
      <c r="BD121" s="831"/>
      <c r="BE121" s="831"/>
      <c r="BF121" s="831"/>
      <c r="BG121" s="831"/>
      <c r="BH121" s="831"/>
      <c r="BI121" s="831"/>
      <c r="BJ121" s="831"/>
      <c r="BK121" s="831"/>
      <c r="BL121" s="831"/>
      <c r="BM121" s="831"/>
      <c r="BN121" s="831"/>
      <c r="BO121" s="831"/>
      <c r="BP121" s="831"/>
      <c r="BQ121" s="831"/>
      <c r="BR121" s="831"/>
      <c r="BS121" s="831"/>
      <c r="BT121" s="831"/>
      <c r="BU121" s="831"/>
      <c r="BV121" s="831"/>
      <c r="BW121" s="831"/>
      <c r="BX121" s="831"/>
      <c r="BY121" s="831"/>
      <c r="BZ121" s="831"/>
      <c r="CA121" s="831"/>
      <c r="CB121" s="831"/>
      <c r="CC121" s="831"/>
      <c r="CD121" s="831"/>
      <c r="CE121" s="787"/>
    </row>
    <row r="122" spans="1:83">
      <c r="A122" s="831"/>
      <c r="B122" s="831"/>
      <c r="C122" s="831"/>
      <c r="D122" s="831"/>
      <c r="E122" s="831"/>
      <c r="F122" s="831"/>
      <c r="G122" s="831"/>
      <c r="H122" s="831"/>
      <c r="I122" s="831"/>
      <c r="J122" s="831"/>
      <c r="K122" s="831"/>
      <c r="L122" s="831"/>
      <c r="M122" s="831"/>
      <c r="N122" s="831"/>
      <c r="O122" s="924"/>
      <c r="P122" s="924"/>
      <c r="Q122" s="831"/>
      <c r="R122" s="831"/>
      <c r="S122" s="831"/>
      <c r="T122" s="831"/>
      <c r="U122" s="831"/>
      <c r="V122" s="831"/>
      <c r="W122" s="924"/>
      <c r="X122" s="924"/>
      <c r="Y122" s="831"/>
      <c r="Z122" s="831"/>
      <c r="AA122" s="831"/>
      <c r="AB122" s="831"/>
      <c r="AC122" s="831"/>
      <c r="AD122" s="831"/>
      <c r="AE122" s="831"/>
      <c r="AF122" s="831"/>
      <c r="AG122" s="831"/>
      <c r="AH122" s="831"/>
      <c r="AI122" s="831"/>
      <c r="AJ122" s="831"/>
      <c r="AK122" s="831"/>
      <c r="AL122" s="831"/>
      <c r="AM122" s="831"/>
      <c r="AN122" s="831"/>
      <c r="AO122" s="831"/>
      <c r="AP122" s="831"/>
      <c r="AQ122" s="831"/>
      <c r="AR122" s="831"/>
      <c r="AS122" s="831"/>
      <c r="AT122" s="831"/>
      <c r="AU122" s="831"/>
      <c r="AV122" s="831"/>
      <c r="AW122" s="831"/>
      <c r="AX122" s="831"/>
      <c r="AY122" s="831"/>
      <c r="AZ122" s="831"/>
      <c r="BA122" s="831"/>
      <c r="BB122" s="831"/>
      <c r="BC122" s="831"/>
      <c r="BD122" s="831"/>
      <c r="BE122" s="831"/>
      <c r="BF122" s="831"/>
      <c r="BG122" s="831"/>
      <c r="BH122" s="831"/>
      <c r="BI122" s="831"/>
      <c r="BJ122" s="831"/>
      <c r="BK122" s="831"/>
      <c r="BL122" s="831"/>
      <c r="BM122" s="831"/>
      <c r="BN122" s="831"/>
      <c r="BO122" s="831"/>
      <c r="BP122" s="831"/>
      <c r="BQ122" s="831"/>
      <c r="BR122" s="831"/>
      <c r="BS122" s="831"/>
      <c r="BT122" s="831"/>
      <c r="BU122" s="831"/>
      <c r="BV122" s="831"/>
      <c r="BW122" s="831"/>
      <c r="BX122" s="831"/>
      <c r="BY122" s="831"/>
      <c r="BZ122" s="831"/>
      <c r="CA122" s="831"/>
      <c r="CB122" s="831"/>
      <c r="CC122" s="831"/>
      <c r="CD122" s="831"/>
      <c r="CE122" s="787"/>
    </row>
    <row r="123" spans="1:83" ht="13" thickBot="1">
      <c r="A123" s="831"/>
      <c r="B123" s="831"/>
      <c r="C123" s="831"/>
      <c r="D123" s="831"/>
      <c r="E123" s="831"/>
      <c r="F123" s="831"/>
      <c r="G123" s="831"/>
      <c r="H123" s="831"/>
      <c r="I123" s="831"/>
      <c r="J123" s="831"/>
      <c r="K123" s="831"/>
      <c r="L123" s="831"/>
      <c r="M123" s="831"/>
      <c r="N123" s="831"/>
      <c r="O123" s="924"/>
      <c r="P123" s="924"/>
      <c r="Q123" s="831"/>
      <c r="R123" s="831"/>
      <c r="S123" s="831"/>
      <c r="T123" s="831"/>
      <c r="U123" s="831"/>
      <c r="V123" s="831"/>
      <c r="W123" s="924"/>
      <c r="X123" s="924"/>
      <c r="Y123" s="831"/>
      <c r="Z123" s="831"/>
      <c r="AA123" s="831"/>
      <c r="AB123" s="831"/>
      <c r="AC123" s="831"/>
      <c r="AD123" s="831"/>
      <c r="AE123" s="831"/>
      <c r="AF123" s="831"/>
      <c r="AG123" s="831"/>
      <c r="AH123" s="831"/>
      <c r="AI123" s="831"/>
      <c r="AJ123" s="831"/>
      <c r="AK123" s="831"/>
      <c r="AL123" s="831"/>
      <c r="AM123" s="831"/>
      <c r="AN123" s="831"/>
      <c r="AO123" s="831"/>
      <c r="AP123" s="831"/>
      <c r="AQ123" s="831"/>
      <c r="AR123" s="831"/>
      <c r="AS123" s="831"/>
      <c r="AT123" s="831"/>
      <c r="AU123" s="831"/>
      <c r="AV123" s="831"/>
      <c r="AW123" s="831"/>
      <c r="AX123" s="831"/>
      <c r="AY123" s="831"/>
      <c r="AZ123" s="831"/>
      <c r="BA123" s="831"/>
      <c r="BB123" s="831"/>
      <c r="BC123" s="831"/>
      <c r="BD123" s="831"/>
      <c r="BE123" s="831"/>
      <c r="BF123" s="831"/>
      <c r="BG123" s="831"/>
      <c r="BH123" s="831"/>
      <c r="BI123" s="831"/>
      <c r="BJ123" s="831"/>
      <c r="BK123" s="831"/>
      <c r="BL123" s="831"/>
      <c r="BM123" s="831"/>
      <c r="BN123" s="831"/>
      <c r="BO123" s="831"/>
      <c r="BP123" s="831"/>
      <c r="BQ123" s="831"/>
      <c r="BR123" s="831"/>
      <c r="BS123" s="831"/>
      <c r="BT123" s="831"/>
      <c r="BU123" s="831"/>
      <c r="BV123" s="831"/>
      <c r="BW123" s="831"/>
      <c r="BX123" s="831"/>
      <c r="BY123" s="831"/>
      <c r="BZ123" s="831"/>
      <c r="CA123" s="831"/>
      <c r="CB123" s="831"/>
      <c r="CC123" s="831"/>
      <c r="CD123" s="831"/>
      <c r="CE123" s="787"/>
    </row>
    <row r="124" spans="1:83" ht="13" thickBot="1">
      <c r="A124" s="816" t="s">
        <v>637</v>
      </c>
      <c r="B124" s="798">
        <f t="shared" ref="B124:AM124" si="106">C46</f>
        <v>0</v>
      </c>
      <c r="C124" s="799">
        <f t="shared" si="106"/>
        <v>0</v>
      </c>
      <c r="D124" s="799">
        <f t="shared" si="106"/>
        <v>0</v>
      </c>
      <c r="E124" s="799">
        <f t="shared" si="106"/>
        <v>0</v>
      </c>
      <c r="F124" s="799">
        <f>G46</f>
        <v>0</v>
      </c>
      <c r="G124" s="799">
        <f t="shared" si="106"/>
        <v>0</v>
      </c>
      <c r="H124" s="799">
        <f t="shared" si="106"/>
        <v>0</v>
      </c>
      <c r="I124" s="799">
        <f t="shared" si="106"/>
        <v>0</v>
      </c>
      <c r="J124" s="799">
        <f t="shared" si="106"/>
        <v>0</v>
      </c>
      <c r="K124" s="799">
        <f t="shared" si="106"/>
        <v>0</v>
      </c>
      <c r="L124" s="799">
        <f t="shared" si="106"/>
        <v>0</v>
      </c>
      <c r="M124" s="799">
        <f t="shared" si="106"/>
        <v>0</v>
      </c>
      <c r="N124" s="799">
        <f>Q46</f>
        <v>0</v>
      </c>
      <c r="O124" s="897"/>
      <c r="P124" s="897"/>
      <c r="Q124" s="799">
        <f t="shared" si="106"/>
        <v>0</v>
      </c>
      <c r="R124" s="799">
        <f t="shared" si="106"/>
        <v>0</v>
      </c>
      <c r="S124" s="799">
        <f t="shared" si="106"/>
        <v>0</v>
      </c>
      <c r="T124" s="799">
        <f t="shared" si="106"/>
        <v>0</v>
      </c>
      <c r="U124" s="799">
        <f t="shared" si="106"/>
        <v>0</v>
      </c>
      <c r="V124" s="799">
        <f>Y46</f>
        <v>0</v>
      </c>
      <c r="W124" s="897"/>
      <c r="X124" s="897"/>
      <c r="Y124" s="799">
        <f t="shared" si="106"/>
        <v>0</v>
      </c>
      <c r="Z124" s="799">
        <f t="shared" si="106"/>
        <v>0</v>
      </c>
      <c r="AA124" s="799">
        <f t="shared" si="106"/>
        <v>0</v>
      </c>
      <c r="AB124" s="799">
        <f t="shared" si="106"/>
        <v>0</v>
      </c>
      <c r="AC124" s="799">
        <f t="shared" si="106"/>
        <v>0</v>
      </c>
      <c r="AD124" s="799">
        <f t="shared" si="106"/>
        <v>0</v>
      </c>
      <c r="AE124" s="799">
        <f t="shared" si="106"/>
        <v>0</v>
      </c>
      <c r="AF124" s="799">
        <f t="shared" si="106"/>
        <v>0</v>
      </c>
      <c r="AG124" s="799">
        <f t="shared" si="106"/>
        <v>0</v>
      </c>
      <c r="AH124" s="799">
        <f t="shared" si="106"/>
        <v>0</v>
      </c>
      <c r="AI124" s="799">
        <f t="shared" si="106"/>
        <v>0</v>
      </c>
      <c r="AJ124" s="799">
        <f t="shared" si="106"/>
        <v>0</v>
      </c>
      <c r="AK124" s="799">
        <f t="shared" si="106"/>
        <v>0</v>
      </c>
      <c r="AL124" s="799">
        <f t="shared" si="106"/>
        <v>0</v>
      </c>
      <c r="AM124" s="799">
        <f t="shared" si="106"/>
        <v>0</v>
      </c>
      <c r="AN124" s="799">
        <f>AO46</f>
        <v>0</v>
      </c>
      <c r="AO124" s="799" t="e">
        <f>#REF!</f>
        <v>#REF!</v>
      </c>
      <c r="AP124" s="877"/>
      <c r="AQ124" s="837"/>
      <c r="AR124" s="831"/>
      <c r="AS124" s="831"/>
      <c r="AT124" s="831"/>
      <c r="AU124" s="831"/>
      <c r="AV124" s="831"/>
      <c r="AW124" s="831"/>
      <c r="AX124" s="831"/>
      <c r="AY124" s="831"/>
      <c r="AZ124" s="831"/>
      <c r="BA124" s="831"/>
      <c r="BB124" s="831"/>
      <c r="BC124" s="831"/>
      <c r="BD124" s="831"/>
      <c r="BE124" s="831"/>
      <c r="BF124" s="831"/>
      <c r="BG124" s="831"/>
      <c r="BH124" s="831"/>
      <c r="BI124" s="831"/>
      <c r="BJ124" s="831"/>
      <c r="BK124" s="831"/>
      <c r="BL124" s="831"/>
      <c r="BM124" s="831"/>
      <c r="BN124" s="831"/>
      <c r="BO124" s="831"/>
      <c r="BP124" s="831"/>
      <c r="BQ124" s="831"/>
      <c r="BR124" s="831"/>
      <c r="BS124" s="831"/>
      <c r="BT124" s="831"/>
      <c r="BU124" s="831"/>
      <c r="BV124" s="831"/>
      <c r="BW124" s="831"/>
      <c r="BX124" s="831"/>
      <c r="BY124" s="831"/>
      <c r="BZ124" s="831"/>
      <c r="CA124" s="831"/>
      <c r="CB124" s="831"/>
      <c r="CC124" s="831"/>
      <c r="CD124" s="831"/>
      <c r="CE124" s="787"/>
    </row>
    <row r="125" spans="1:83" ht="13" thickBot="1">
      <c r="A125" s="817" t="s">
        <v>587</v>
      </c>
      <c r="B125" s="818" t="e">
        <f t="shared" ref="B125:N125" si="107">RSQ(AW102:AW104,$AV102:$AV104)</f>
        <v>#DIV/0!</v>
      </c>
      <c r="C125" s="819" t="e">
        <f t="shared" si="107"/>
        <v>#DIV/0!</v>
      </c>
      <c r="D125" s="819" t="e">
        <f t="shared" si="107"/>
        <v>#DIV/0!</v>
      </c>
      <c r="E125" s="819" t="e">
        <f t="shared" si="107"/>
        <v>#DIV/0!</v>
      </c>
      <c r="F125" s="819" t="e">
        <f t="shared" si="107"/>
        <v>#DIV/0!</v>
      </c>
      <c r="G125" s="819" t="e">
        <f t="shared" si="107"/>
        <v>#DIV/0!</v>
      </c>
      <c r="H125" s="819" t="e">
        <f t="shared" si="107"/>
        <v>#DIV/0!</v>
      </c>
      <c r="I125" s="819" t="e">
        <f t="shared" si="107"/>
        <v>#DIV/0!</v>
      </c>
      <c r="J125" s="819" t="e">
        <f t="shared" si="107"/>
        <v>#DIV/0!</v>
      </c>
      <c r="K125" s="819" t="e">
        <f t="shared" si="107"/>
        <v>#DIV/0!</v>
      </c>
      <c r="L125" s="819" t="e">
        <f t="shared" si="107"/>
        <v>#DIV/0!</v>
      </c>
      <c r="M125" s="819" t="e">
        <f t="shared" si="107"/>
        <v>#DIV/0!</v>
      </c>
      <c r="N125" s="819" t="e">
        <f t="shared" si="107"/>
        <v>#DIV/0!</v>
      </c>
      <c r="O125" s="917"/>
      <c r="P125" s="917"/>
      <c r="Q125" s="819" t="e">
        <f>RSQ(BJ102:BJ104,$AV102:$AV104)</f>
        <v>#DIV/0!</v>
      </c>
      <c r="R125" s="819" t="e">
        <f>RSQ(BK102:BK104,$AV102:$AV104)</f>
        <v>#DIV/0!</v>
      </c>
      <c r="S125" s="819" t="e">
        <f>RSQ(BL102:BL104,$AV102:$AV104)</f>
        <v>#DIV/0!</v>
      </c>
      <c r="T125" s="819" t="e">
        <f>RSQ(BM102:BM104,$AV102:$AV104)</f>
        <v>#DIV/0!</v>
      </c>
      <c r="U125" s="819" t="e">
        <f>RSQ(CW103:CW105,$AV102:$AV104)</f>
        <v>#DIV/0!</v>
      </c>
      <c r="V125" s="819" t="e">
        <f>RSQ(CX103:CX105,$AV102:$AV104)</f>
        <v>#DIV/0!</v>
      </c>
      <c r="W125" s="917"/>
      <c r="X125" s="917"/>
      <c r="Y125" s="819" t="e">
        <f t="shared" ref="Y125:AO125" si="108">RSQ(CY103:CY105,$AV102:$AV104)</f>
        <v>#DIV/0!</v>
      </c>
      <c r="Z125" s="819" t="e">
        <f t="shared" si="108"/>
        <v>#DIV/0!</v>
      </c>
      <c r="AA125" s="819" t="e">
        <f t="shared" si="108"/>
        <v>#DIV/0!</v>
      </c>
      <c r="AB125" s="819" t="e">
        <f t="shared" si="108"/>
        <v>#DIV/0!</v>
      </c>
      <c r="AC125" s="819" t="e">
        <f t="shared" si="108"/>
        <v>#DIV/0!</v>
      </c>
      <c r="AD125" s="819" t="e">
        <f t="shared" si="108"/>
        <v>#DIV/0!</v>
      </c>
      <c r="AE125" s="819" t="e">
        <f t="shared" si="108"/>
        <v>#DIV/0!</v>
      </c>
      <c r="AF125" s="819" t="e">
        <f t="shared" si="108"/>
        <v>#DIV/0!</v>
      </c>
      <c r="AG125" s="819" t="e">
        <f t="shared" si="108"/>
        <v>#DIV/0!</v>
      </c>
      <c r="AH125" s="819" t="e">
        <f t="shared" si="108"/>
        <v>#DIV/0!</v>
      </c>
      <c r="AI125" s="819" t="e">
        <f t="shared" si="108"/>
        <v>#DIV/0!</v>
      </c>
      <c r="AJ125" s="819" t="e">
        <f t="shared" si="108"/>
        <v>#DIV/0!</v>
      </c>
      <c r="AK125" s="819" t="e">
        <f t="shared" si="108"/>
        <v>#DIV/0!</v>
      </c>
      <c r="AL125" s="819" t="e">
        <f t="shared" si="108"/>
        <v>#DIV/0!</v>
      </c>
      <c r="AM125" s="819" t="e">
        <f t="shared" si="108"/>
        <v>#DIV/0!</v>
      </c>
      <c r="AN125" s="819" t="e">
        <f t="shared" si="108"/>
        <v>#DIV/0!</v>
      </c>
      <c r="AO125" s="819" t="e">
        <f t="shared" si="108"/>
        <v>#DIV/0!</v>
      </c>
      <c r="AP125" s="821"/>
      <c r="AQ125" s="831"/>
      <c r="AR125" s="831"/>
      <c r="AS125" s="831"/>
      <c r="AT125" s="831"/>
      <c r="AU125" s="831"/>
      <c r="AV125" s="831"/>
      <c r="AW125" s="831"/>
      <c r="AX125" s="831"/>
      <c r="AY125" s="831"/>
      <c r="AZ125" s="831"/>
      <c r="BA125" s="831"/>
      <c r="BB125" s="831"/>
      <c r="BC125" s="831"/>
      <c r="BD125" s="831"/>
      <c r="BE125" s="831"/>
      <c r="BF125" s="831"/>
      <c r="BG125" s="831"/>
      <c r="BH125" s="831"/>
      <c r="BI125" s="831"/>
      <c r="BJ125" s="831"/>
      <c r="BK125" s="831"/>
      <c r="BL125" s="831"/>
      <c r="BM125" s="831"/>
      <c r="BN125" s="831"/>
      <c r="BO125" s="831"/>
      <c r="BP125" s="831"/>
      <c r="BQ125" s="831"/>
      <c r="BR125" s="831"/>
      <c r="BS125" s="831"/>
      <c r="BT125" s="831"/>
      <c r="BU125" s="831"/>
      <c r="BV125" s="831"/>
      <c r="BW125" s="831"/>
      <c r="BX125" s="831"/>
      <c r="BY125" s="831"/>
      <c r="BZ125" s="831"/>
      <c r="CA125" s="831"/>
      <c r="CB125" s="831"/>
      <c r="CC125" s="831"/>
      <c r="CD125" s="831"/>
      <c r="CE125" s="787"/>
    </row>
    <row r="126" spans="1:83">
      <c r="A126" s="831"/>
      <c r="B126" s="831"/>
      <c r="C126" s="831"/>
      <c r="D126" s="831"/>
      <c r="E126" s="831"/>
      <c r="F126" s="831"/>
      <c r="G126" s="831"/>
      <c r="H126" s="831"/>
      <c r="I126" s="831"/>
      <c r="J126" s="831"/>
      <c r="K126" s="831"/>
      <c r="L126" s="831"/>
      <c r="M126" s="831"/>
      <c r="N126" s="831"/>
      <c r="O126" s="924"/>
      <c r="P126" s="924"/>
      <c r="Q126" s="831"/>
      <c r="R126" s="831"/>
      <c r="S126" s="831"/>
      <c r="T126" s="831"/>
      <c r="U126" s="831"/>
      <c r="V126" s="831"/>
      <c r="W126" s="924"/>
      <c r="X126" s="924"/>
      <c r="Y126" s="831"/>
      <c r="Z126" s="831"/>
      <c r="AA126" s="831"/>
      <c r="AB126" s="831"/>
      <c r="AC126" s="831"/>
      <c r="AD126" s="831"/>
      <c r="AE126" s="831"/>
      <c r="AF126" s="831"/>
      <c r="AG126" s="831"/>
      <c r="AH126" s="831"/>
      <c r="AI126" s="831"/>
      <c r="AJ126" s="831"/>
      <c r="AK126" s="831"/>
      <c r="AL126" s="831"/>
      <c r="AM126" s="831"/>
      <c r="AN126" s="831"/>
      <c r="AO126" s="831"/>
      <c r="AP126" s="831"/>
      <c r="AQ126" s="831"/>
      <c r="AR126" s="831"/>
      <c r="AS126" s="831"/>
      <c r="AT126" s="831"/>
      <c r="AU126" s="831"/>
      <c r="AV126" s="831"/>
      <c r="AW126" s="831"/>
      <c r="AX126" s="831"/>
      <c r="AY126" s="831"/>
      <c r="AZ126" s="831"/>
      <c r="BA126" s="831"/>
      <c r="BB126" s="831"/>
      <c r="BC126" s="831"/>
      <c r="BD126" s="831"/>
      <c r="BE126" s="831"/>
      <c r="BF126" s="831"/>
      <c r="BG126" s="831"/>
      <c r="BH126" s="831"/>
      <c r="BI126" s="831"/>
      <c r="BJ126" s="831"/>
      <c r="BK126" s="831"/>
      <c r="BL126" s="831"/>
      <c r="BM126" s="831"/>
      <c r="BN126" s="831"/>
      <c r="BO126" s="831"/>
      <c r="BP126" s="831"/>
      <c r="BQ126" s="831"/>
      <c r="BR126" s="831"/>
      <c r="BS126" s="831"/>
      <c r="BT126" s="831"/>
      <c r="BU126" s="831"/>
      <c r="BV126" s="831"/>
      <c r="BW126" s="831"/>
      <c r="BX126" s="831"/>
      <c r="BY126" s="831"/>
      <c r="BZ126" s="831"/>
      <c r="CA126" s="831"/>
      <c r="CB126" s="831"/>
      <c r="CC126" s="831"/>
      <c r="CD126" s="831"/>
      <c r="CE126" s="787"/>
    </row>
    <row r="127" spans="1:83">
      <c r="A127" s="823" t="s">
        <v>687</v>
      </c>
      <c r="B127" s="831"/>
      <c r="C127" s="831"/>
      <c r="D127" s="831"/>
      <c r="E127" s="831"/>
      <c r="F127" s="831"/>
      <c r="G127" s="831"/>
      <c r="H127" s="831"/>
      <c r="I127" s="831"/>
      <c r="J127" s="831"/>
      <c r="K127" s="831"/>
      <c r="L127" s="831"/>
      <c r="M127" s="831"/>
      <c r="N127" s="831"/>
      <c r="O127" s="924"/>
      <c r="P127" s="924"/>
      <c r="Q127" s="831"/>
      <c r="R127" s="831"/>
      <c r="S127" s="831"/>
      <c r="T127" s="831"/>
      <c r="U127" s="831"/>
      <c r="V127" s="831"/>
      <c r="W127" s="924"/>
      <c r="X127" s="924"/>
      <c r="Y127" s="831"/>
      <c r="Z127" s="831"/>
      <c r="AA127" s="831"/>
      <c r="AB127" s="831"/>
      <c r="AC127" s="831"/>
      <c r="AD127" s="831"/>
      <c r="AE127" s="831"/>
      <c r="AF127" s="831"/>
      <c r="AG127" s="831"/>
      <c r="AH127" s="831"/>
      <c r="AI127" s="831"/>
      <c r="AJ127" s="831"/>
      <c r="AK127" s="831"/>
      <c r="AL127" s="831"/>
      <c r="AM127" s="831"/>
      <c r="AN127" s="831"/>
      <c r="AO127" s="831"/>
      <c r="AP127" s="831"/>
      <c r="AQ127" s="831"/>
      <c r="AR127" s="831"/>
      <c r="AS127" s="831"/>
      <c r="AT127" s="831"/>
      <c r="AU127" s="831"/>
      <c r="AV127" s="831"/>
      <c r="AW127" s="831"/>
      <c r="AX127" s="831"/>
      <c r="AY127" s="831"/>
      <c r="AZ127" s="831"/>
      <c r="BA127" s="831"/>
      <c r="BB127" s="831"/>
      <c r="BC127" s="831"/>
      <c r="BD127" s="831"/>
      <c r="BE127" s="831"/>
      <c r="BF127" s="831"/>
      <c r="BG127" s="831"/>
      <c r="BH127" s="831"/>
      <c r="BI127" s="831"/>
      <c r="BJ127" s="831"/>
      <c r="BK127" s="831"/>
      <c r="BL127" s="831"/>
      <c r="BM127" s="831"/>
      <c r="BN127" s="831"/>
      <c r="BO127" s="831"/>
      <c r="BP127" s="831"/>
      <c r="BQ127" s="831"/>
      <c r="BR127" s="831"/>
      <c r="BS127" s="831"/>
      <c r="BT127" s="831"/>
      <c r="BU127" s="831"/>
      <c r="BV127" s="831"/>
      <c r="BW127" s="831"/>
      <c r="BX127" s="831"/>
      <c r="BY127" s="831"/>
      <c r="BZ127" s="831"/>
      <c r="CA127" s="831"/>
      <c r="CB127" s="831"/>
      <c r="CC127" s="831"/>
      <c r="CD127" s="831"/>
      <c r="CE127" s="787"/>
    </row>
    <row r="128" spans="1:83">
      <c r="A128" s="831"/>
      <c r="B128" s="831"/>
      <c r="C128" s="831"/>
      <c r="D128" s="831"/>
      <c r="E128" s="831"/>
      <c r="F128" s="831"/>
      <c r="G128" s="831"/>
      <c r="H128" s="831"/>
      <c r="I128" s="831"/>
      <c r="J128" s="831"/>
      <c r="K128" s="831"/>
      <c r="L128" s="831"/>
      <c r="M128" s="831"/>
      <c r="N128" s="831"/>
      <c r="O128" s="924"/>
      <c r="P128" s="924"/>
      <c r="Q128" s="831"/>
      <c r="R128" s="831"/>
      <c r="S128" s="831"/>
      <c r="T128" s="831"/>
      <c r="U128" s="831"/>
      <c r="V128" s="831"/>
      <c r="W128" s="924"/>
      <c r="X128" s="924"/>
      <c r="Y128" s="831"/>
      <c r="Z128" s="831"/>
      <c r="AA128" s="831"/>
      <c r="AB128" s="831"/>
      <c r="AC128" s="831"/>
      <c r="AD128" s="831"/>
      <c r="AE128" s="831"/>
      <c r="AF128" s="831"/>
      <c r="AG128" s="831"/>
      <c r="AH128" s="831"/>
      <c r="AI128" s="831"/>
      <c r="AJ128" s="831"/>
      <c r="AK128" s="831"/>
      <c r="AL128" s="831"/>
      <c r="AM128" s="831"/>
      <c r="AN128" s="831"/>
      <c r="AO128" s="831"/>
      <c r="AP128" s="831"/>
      <c r="AQ128" s="831"/>
      <c r="AR128" s="831"/>
      <c r="AS128" s="831"/>
      <c r="AT128" s="831"/>
      <c r="AU128" s="831"/>
      <c r="AV128" s="831"/>
      <c r="AW128" s="831"/>
      <c r="AX128" s="831"/>
      <c r="AY128" s="831"/>
      <c r="AZ128" s="831"/>
      <c r="BA128" s="831"/>
      <c r="BB128" s="831"/>
      <c r="BC128" s="831"/>
      <c r="BD128" s="831"/>
      <c r="BE128" s="831"/>
      <c r="BF128" s="831"/>
      <c r="BG128" s="831"/>
      <c r="BH128" s="831"/>
      <c r="BI128" s="831"/>
      <c r="BJ128" s="831"/>
      <c r="BK128" s="831"/>
      <c r="BL128" s="831"/>
      <c r="BM128" s="831"/>
      <c r="BN128" s="831"/>
      <c r="BO128" s="831"/>
      <c r="BP128" s="831"/>
      <c r="BQ128" s="831"/>
      <c r="BR128" s="831"/>
      <c r="BS128" s="831"/>
      <c r="BT128" s="831"/>
      <c r="BU128" s="831"/>
      <c r="BV128" s="831"/>
      <c r="BW128" s="831"/>
      <c r="BX128" s="831"/>
      <c r="BY128" s="831"/>
      <c r="BZ128" s="831"/>
      <c r="CA128" s="831"/>
      <c r="CB128" s="831"/>
      <c r="CC128" s="831"/>
      <c r="CD128" s="831"/>
      <c r="CE128" s="787"/>
    </row>
    <row r="129" spans="1:83">
      <c r="A129" s="831"/>
      <c r="B129" s="831"/>
      <c r="C129" s="831"/>
      <c r="D129" s="831"/>
      <c r="E129" s="831"/>
      <c r="F129" s="831"/>
      <c r="G129" s="831"/>
      <c r="H129" s="831"/>
      <c r="I129" s="831"/>
      <c r="J129" s="831"/>
      <c r="K129" s="831"/>
      <c r="L129" s="831"/>
      <c r="M129" s="831"/>
      <c r="N129" s="831"/>
      <c r="O129" s="924"/>
      <c r="P129" s="924"/>
      <c r="Q129" s="831"/>
      <c r="R129" s="831"/>
      <c r="S129" s="831"/>
      <c r="T129" s="831"/>
      <c r="U129" s="831"/>
      <c r="V129" s="831"/>
      <c r="W129" s="924"/>
      <c r="X129" s="924"/>
      <c r="Y129" s="831"/>
      <c r="Z129" s="831"/>
      <c r="AA129" s="831"/>
      <c r="AB129" s="831"/>
      <c r="AC129" s="831"/>
      <c r="AD129" s="831"/>
      <c r="AE129" s="831"/>
      <c r="AF129" s="831"/>
      <c r="AG129" s="831"/>
      <c r="AH129" s="831"/>
      <c r="AI129" s="831"/>
      <c r="AJ129" s="831"/>
      <c r="AK129" s="831"/>
      <c r="AL129" s="831"/>
      <c r="AM129" s="831"/>
      <c r="AN129" s="831"/>
      <c r="AO129" s="831"/>
      <c r="AP129" s="831"/>
      <c r="AQ129" s="831"/>
      <c r="AR129" s="831"/>
      <c r="AS129" s="831"/>
      <c r="AT129" s="831"/>
      <c r="AU129" s="831"/>
      <c r="AV129" s="831"/>
      <c r="AW129" s="831"/>
      <c r="AX129" s="831"/>
      <c r="AY129" s="831"/>
      <c r="AZ129" s="831"/>
      <c r="BA129" s="831"/>
      <c r="BB129" s="831"/>
      <c r="BC129" s="831"/>
      <c r="BD129" s="831"/>
      <c r="BE129" s="831"/>
      <c r="BF129" s="831"/>
      <c r="BG129" s="831"/>
      <c r="BH129" s="831"/>
      <c r="BI129" s="831"/>
      <c r="BJ129" s="831"/>
      <c r="BK129" s="831"/>
      <c r="BL129" s="831"/>
      <c r="BM129" s="831"/>
      <c r="BN129" s="831"/>
      <c r="BO129" s="831"/>
      <c r="BP129" s="831"/>
      <c r="BQ129" s="831"/>
      <c r="BR129" s="831"/>
      <c r="BS129" s="831"/>
      <c r="BT129" s="831"/>
      <c r="BU129" s="831"/>
      <c r="BV129" s="831"/>
      <c r="BW129" s="831"/>
      <c r="BX129" s="831"/>
      <c r="BY129" s="831"/>
      <c r="BZ129" s="831"/>
      <c r="CA129" s="831"/>
      <c r="CB129" s="831"/>
      <c r="CC129" s="831"/>
      <c r="CD129" s="831"/>
      <c r="CE129" s="787"/>
    </row>
    <row r="130" spans="1:83">
      <c r="A130" s="831"/>
      <c r="B130" s="831"/>
      <c r="C130" s="831"/>
      <c r="D130" s="831"/>
      <c r="E130" s="831"/>
      <c r="F130" s="831"/>
      <c r="G130" s="831"/>
      <c r="H130" s="831"/>
      <c r="I130" s="831"/>
      <c r="J130" s="831"/>
      <c r="K130" s="831"/>
      <c r="L130" s="831"/>
      <c r="M130" s="831"/>
      <c r="N130" s="831"/>
      <c r="O130" s="924"/>
      <c r="P130" s="924"/>
      <c r="Q130" s="831"/>
      <c r="R130" s="831"/>
      <c r="S130" s="831"/>
      <c r="T130" s="831"/>
      <c r="U130" s="831"/>
      <c r="V130" s="831"/>
      <c r="W130" s="924"/>
      <c r="X130" s="924"/>
      <c r="Y130" s="831"/>
      <c r="Z130" s="831"/>
      <c r="AA130" s="831"/>
      <c r="AB130" s="831"/>
      <c r="AC130" s="831"/>
      <c r="AD130" s="831"/>
      <c r="AE130" s="831"/>
      <c r="AF130" s="831"/>
      <c r="AG130" s="831"/>
      <c r="AH130" s="831"/>
      <c r="AI130" s="831"/>
      <c r="AJ130" s="831"/>
      <c r="AK130" s="831"/>
      <c r="AL130" s="831"/>
      <c r="AM130" s="831"/>
      <c r="AN130" s="831"/>
      <c r="AO130" s="831"/>
      <c r="AP130" s="831"/>
      <c r="AQ130" s="831"/>
      <c r="AR130" s="831"/>
      <c r="AS130" s="831"/>
      <c r="AT130" s="831"/>
      <c r="AU130" s="831"/>
      <c r="AV130" s="831"/>
      <c r="AW130" s="831"/>
      <c r="AX130" s="831"/>
      <c r="AY130" s="831"/>
      <c r="AZ130" s="831"/>
      <c r="BA130" s="831"/>
      <c r="BB130" s="831"/>
      <c r="BC130" s="831"/>
      <c r="BD130" s="831"/>
      <c r="BE130" s="831"/>
      <c r="BF130" s="831"/>
      <c r="BG130" s="831"/>
      <c r="BH130" s="831"/>
      <c r="BI130" s="831"/>
      <c r="BJ130" s="831"/>
      <c r="BK130" s="831"/>
      <c r="BL130" s="831"/>
      <c r="BM130" s="831"/>
      <c r="BN130" s="831"/>
      <c r="BO130" s="831"/>
      <c r="BP130" s="831"/>
      <c r="BQ130" s="831"/>
      <c r="BR130" s="831"/>
      <c r="BS130" s="831"/>
      <c r="BT130" s="831"/>
      <c r="BU130" s="831"/>
      <c r="BV130" s="831"/>
      <c r="BW130" s="831"/>
      <c r="BX130" s="831"/>
      <c r="BY130" s="831"/>
      <c r="BZ130" s="831"/>
      <c r="CA130" s="831"/>
      <c r="CB130" s="831"/>
      <c r="CC130" s="831"/>
      <c r="CD130" s="831"/>
      <c r="CE130" s="787"/>
    </row>
    <row r="131" spans="1:83">
      <c r="A131" s="831"/>
      <c r="B131" s="831"/>
      <c r="C131" s="831"/>
      <c r="D131" s="831"/>
      <c r="E131" s="831"/>
      <c r="F131" s="831"/>
      <c r="G131" s="831"/>
      <c r="H131" s="831"/>
      <c r="I131" s="831"/>
      <c r="J131" s="831"/>
      <c r="K131" s="831"/>
      <c r="L131" s="831"/>
      <c r="M131" s="831"/>
      <c r="N131" s="831"/>
      <c r="O131" s="924"/>
      <c r="P131" s="924"/>
      <c r="Q131" s="831"/>
      <c r="R131" s="831"/>
      <c r="S131" s="831"/>
      <c r="T131" s="831"/>
      <c r="U131" s="831"/>
      <c r="V131" s="831"/>
      <c r="W131" s="924"/>
      <c r="X131" s="924"/>
      <c r="Y131" s="831"/>
      <c r="Z131" s="831"/>
      <c r="AA131" s="831"/>
      <c r="AB131" s="831"/>
      <c r="AC131" s="831"/>
      <c r="AD131" s="831"/>
      <c r="AE131" s="831"/>
      <c r="AF131" s="831"/>
      <c r="AG131" s="831"/>
      <c r="AH131" s="831"/>
      <c r="AI131" s="831"/>
      <c r="AJ131" s="831"/>
      <c r="AK131" s="831"/>
      <c r="AL131" s="831"/>
      <c r="AM131" s="831"/>
      <c r="AN131" s="831"/>
      <c r="AO131" s="831"/>
      <c r="AP131" s="831"/>
      <c r="AQ131" s="831"/>
      <c r="AR131" s="831"/>
      <c r="AS131" s="831"/>
      <c r="AT131" s="831"/>
      <c r="AU131" s="831"/>
      <c r="AV131" s="831"/>
      <c r="AW131" s="831"/>
      <c r="AX131" s="831"/>
      <c r="AY131" s="831"/>
      <c r="AZ131" s="831"/>
      <c r="BA131" s="831"/>
      <c r="BB131" s="831"/>
      <c r="BC131" s="831"/>
      <c r="BD131" s="831"/>
      <c r="BE131" s="831"/>
      <c r="BF131" s="831"/>
      <c r="BG131" s="831"/>
      <c r="BH131" s="831"/>
      <c r="BI131" s="831"/>
      <c r="BJ131" s="831"/>
      <c r="BK131" s="831"/>
      <c r="BL131" s="831"/>
      <c r="BM131" s="831"/>
      <c r="BN131" s="831"/>
      <c r="BO131" s="831"/>
      <c r="BP131" s="831"/>
      <c r="BQ131" s="831"/>
      <c r="BR131" s="831"/>
      <c r="BS131" s="831"/>
      <c r="BT131" s="831"/>
      <c r="BU131" s="831"/>
      <c r="BV131" s="831"/>
      <c r="BW131" s="831"/>
      <c r="BX131" s="831"/>
      <c r="BY131" s="831"/>
      <c r="BZ131" s="831"/>
      <c r="CA131" s="831"/>
      <c r="CB131" s="831"/>
      <c r="CC131" s="831"/>
      <c r="CD131" s="831"/>
      <c r="CE131" s="787"/>
    </row>
    <row r="132" spans="1:83">
      <c r="A132" s="831"/>
      <c r="B132" s="831"/>
      <c r="C132" s="831"/>
      <c r="D132" s="831"/>
      <c r="E132" s="831"/>
      <c r="F132" s="831"/>
      <c r="G132" s="831"/>
      <c r="H132" s="831"/>
      <c r="I132" s="831"/>
      <c r="J132" s="831"/>
      <c r="K132" s="831"/>
      <c r="L132" s="831"/>
      <c r="M132" s="831"/>
      <c r="N132" s="831"/>
      <c r="O132" s="924"/>
      <c r="P132" s="924"/>
      <c r="Q132" s="831"/>
      <c r="R132" s="831"/>
      <c r="S132" s="831"/>
      <c r="T132" s="831"/>
      <c r="U132" s="831"/>
      <c r="V132" s="831"/>
      <c r="W132" s="924"/>
      <c r="X132" s="924"/>
      <c r="Y132" s="831"/>
      <c r="Z132" s="831"/>
      <c r="AA132" s="831"/>
      <c r="AB132" s="831"/>
      <c r="AC132" s="831"/>
      <c r="AD132" s="831"/>
      <c r="AE132" s="831"/>
      <c r="AF132" s="831"/>
      <c r="AG132" s="831"/>
      <c r="AH132" s="831"/>
      <c r="AI132" s="831"/>
      <c r="AJ132" s="831"/>
      <c r="AK132" s="831"/>
      <c r="AL132" s="831"/>
      <c r="AM132" s="831"/>
      <c r="AN132" s="831"/>
      <c r="AO132" s="831"/>
      <c r="AP132" s="831"/>
      <c r="AQ132" s="831"/>
      <c r="AR132" s="831"/>
      <c r="AS132" s="831"/>
      <c r="AT132" s="831"/>
      <c r="AU132" s="831"/>
      <c r="AV132" s="831"/>
      <c r="AW132" s="831"/>
      <c r="AX132" s="831"/>
      <c r="AY132" s="831"/>
      <c r="AZ132" s="831"/>
      <c r="BA132" s="831"/>
      <c r="BB132" s="831"/>
      <c r="BC132" s="831"/>
      <c r="BD132" s="831"/>
      <c r="BE132" s="831"/>
      <c r="BF132" s="831"/>
      <c r="BG132" s="831"/>
      <c r="BH132" s="831"/>
      <c r="BI132" s="831"/>
      <c r="BJ132" s="831"/>
      <c r="BK132" s="831"/>
      <c r="BL132" s="831"/>
      <c r="BM132" s="831"/>
      <c r="BN132" s="831"/>
      <c r="BO132" s="831"/>
      <c r="BP132" s="831"/>
      <c r="BQ132" s="831"/>
      <c r="BR132" s="831"/>
      <c r="BS132" s="831"/>
      <c r="BT132" s="831"/>
      <c r="BU132" s="831"/>
      <c r="BV132" s="831"/>
      <c r="BW132" s="831"/>
      <c r="BX132" s="831"/>
      <c r="BY132" s="831"/>
      <c r="BZ132" s="831"/>
      <c r="CA132" s="831"/>
      <c r="CB132" s="831"/>
      <c r="CC132" s="831"/>
      <c r="CD132" s="831"/>
      <c r="CE132" s="787"/>
    </row>
    <row r="133" spans="1:83">
      <c r="A133" s="831"/>
      <c r="B133" s="831"/>
      <c r="C133" s="831"/>
      <c r="D133" s="831"/>
      <c r="E133" s="831"/>
      <c r="F133" s="831"/>
      <c r="G133" s="831"/>
      <c r="H133" s="831"/>
      <c r="I133" s="831"/>
      <c r="J133" s="831"/>
      <c r="K133" s="831"/>
      <c r="L133" s="831"/>
      <c r="M133" s="831"/>
      <c r="N133" s="831"/>
      <c r="O133" s="924"/>
      <c r="P133" s="924"/>
      <c r="Q133" s="831"/>
      <c r="R133" s="831"/>
      <c r="S133" s="831"/>
      <c r="T133" s="831"/>
      <c r="U133" s="831"/>
      <c r="V133" s="831"/>
      <c r="W133" s="924"/>
      <c r="X133" s="924"/>
      <c r="Y133" s="831"/>
      <c r="Z133" s="831"/>
      <c r="AA133" s="831"/>
      <c r="AB133" s="831"/>
      <c r="AC133" s="831"/>
      <c r="AD133" s="831"/>
      <c r="AE133" s="831"/>
      <c r="AF133" s="831"/>
      <c r="AG133" s="831"/>
      <c r="AH133" s="831"/>
      <c r="AI133" s="831"/>
      <c r="AJ133" s="831"/>
      <c r="AK133" s="831"/>
      <c r="AL133" s="831"/>
      <c r="AM133" s="831"/>
      <c r="AN133" s="831"/>
      <c r="AO133" s="831"/>
      <c r="AP133" s="831"/>
      <c r="AQ133" s="831"/>
      <c r="AR133" s="831"/>
      <c r="AS133" s="831"/>
      <c r="AT133" s="831"/>
      <c r="AU133" s="831"/>
      <c r="AV133" s="831"/>
      <c r="AW133" s="831"/>
      <c r="AX133" s="831"/>
      <c r="AY133" s="831"/>
      <c r="AZ133" s="831"/>
      <c r="BA133" s="831"/>
      <c r="BB133" s="831"/>
      <c r="BC133" s="831"/>
      <c r="BD133" s="831"/>
      <c r="BE133" s="831"/>
      <c r="BF133" s="831"/>
      <c r="BG133" s="831"/>
      <c r="BH133" s="831"/>
      <c r="BI133" s="831"/>
      <c r="BJ133" s="831"/>
      <c r="BK133" s="831"/>
      <c r="BL133" s="831"/>
      <c r="BM133" s="831"/>
      <c r="BN133" s="831"/>
      <c r="BO133" s="831"/>
      <c r="BP133" s="831"/>
      <c r="BQ133" s="831"/>
      <c r="BR133" s="831"/>
      <c r="BS133" s="831"/>
      <c r="BT133" s="831"/>
      <c r="BU133" s="831"/>
      <c r="BV133" s="831"/>
      <c r="BW133" s="831"/>
      <c r="BX133" s="831"/>
      <c r="BY133" s="831"/>
      <c r="BZ133" s="831"/>
      <c r="CA133" s="831"/>
      <c r="CB133" s="831"/>
      <c r="CC133" s="831"/>
      <c r="CD133" s="831"/>
      <c r="CE133" s="787"/>
    </row>
    <row r="134" spans="1:83">
      <c r="A134" s="831"/>
      <c r="B134" s="831"/>
      <c r="C134" s="831"/>
      <c r="D134" s="831"/>
      <c r="E134" s="831"/>
      <c r="F134" s="831"/>
      <c r="G134" s="831"/>
      <c r="H134" s="831"/>
      <c r="I134" s="831"/>
      <c r="J134" s="831"/>
      <c r="K134" s="831"/>
      <c r="L134" s="831"/>
      <c r="M134" s="831"/>
      <c r="N134" s="831"/>
      <c r="O134" s="924"/>
      <c r="P134" s="924"/>
      <c r="Q134" s="831"/>
      <c r="R134" s="831"/>
      <c r="S134" s="831"/>
      <c r="T134" s="831"/>
      <c r="U134" s="831"/>
      <c r="V134" s="831"/>
      <c r="W134" s="924"/>
      <c r="X134" s="924"/>
      <c r="Y134" s="831"/>
      <c r="Z134" s="831"/>
      <c r="AA134" s="831"/>
      <c r="AB134" s="831"/>
      <c r="AC134" s="831"/>
      <c r="AD134" s="831"/>
      <c r="AE134" s="831"/>
      <c r="AF134" s="831"/>
      <c r="AG134" s="831"/>
      <c r="AH134" s="831"/>
      <c r="AI134" s="831"/>
      <c r="AJ134" s="831"/>
      <c r="AK134" s="831"/>
      <c r="AL134" s="831"/>
      <c r="AM134" s="831"/>
      <c r="AN134" s="831"/>
      <c r="AO134" s="831"/>
      <c r="AP134" s="831"/>
      <c r="AQ134" s="831"/>
      <c r="AR134" s="831"/>
      <c r="AS134" s="831"/>
      <c r="AT134" s="831"/>
      <c r="AU134" s="831"/>
      <c r="AV134" s="831"/>
      <c r="AW134" s="831"/>
      <c r="AX134" s="831"/>
      <c r="AY134" s="831"/>
      <c r="AZ134" s="831"/>
      <c r="BA134" s="831"/>
      <c r="BB134" s="831"/>
      <c r="BC134" s="831"/>
      <c r="BD134" s="831"/>
      <c r="BE134" s="831"/>
      <c r="BF134" s="831"/>
      <c r="BG134" s="831"/>
      <c r="BH134" s="831"/>
      <c r="BI134" s="831"/>
      <c r="BJ134" s="831"/>
      <c r="BK134" s="831"/>
      <c r="BL134" s="831"/>
      <c r="BM134" s="831"/>
      <c r="BN134" s="831"/>
      <c r="BO134" s="831"/>
      <c r="BP134" s="831"/>
      <c r="BQ134" s="831"/>
      <c r="BR134" s="831"/>
      <c r="BS134" s="831"/>
      <c r="BT134" s="831"/>
      <c r="BU134" s="831"/>
      <c r="BV134" s="831"/>
      <c r="BW134" s="831"/>
      <c r="BX134" s="831"/>
      <c r="BY134" s="831"/>
      <c r="BZ134" s="831"/>
      <c r="CA134" s="831"/>
      <c r="CB134" s="831"/>
      <c r="CC134" s="789"/>
      <c r="CD134" s="789"/>
      <c r="CE134" s="786"/>
    </row>
    <row r="135" spans="1:83">
      <c r="A135" s="831"/>
      <c r="B135" s="831"/>
      <c r="C135" s="831"/>
      <c r="D135" s="831"/>
      <c r="E135" s="831"/>
      <c r="F135" s="831"/>
      <c r="G135" s="831"/>
      <c r="H135" s="831"/>
      <c r="I135" s="831"/>
      <c r="J135" s="831"/>
      <c r="K135" s="831"/>
      <c r="L135" s="831"/>
      <c r="M135" s="831"/>
      <c r="N135" s="831"/>
      <c r="O135" s="924"/>
      <c r="P135" s="924"/>
      <c r="Q135" s="831"/>
      <c r="R135" s="831"/>
      <c r="S135" s="831"/>
      <c r="T135" s="831"/>
      <c r="U135" s="831"/>
      <c r="V135" s="831"/>
      <c r="W135" s="924"/>
      <c r="X135" s="924"/>
      <c r="Y135" s="831"/>
      <c r="Z135" s="831"/>
      <c r="AA135" s="831"/>
      <c r="AB135" s="831"/>
      <c r="AC135" s="831"/>
      <c r="AD135" s="831"/>
      <c r="AE135" s="831"/>
      <c r="AF135" s="831"/>
      <c r="AG135" s="831"/>
      <c r="AH135" s="831"/>
      <c r="AI135" s="831"/>
      <c r="AJ135" s="831"/>
      <c r="AK135" s="831"/>
      <c r="AL135" s="831"/>
      <c r="AM135" s="831"/>
      <c r="AN135" s="831"/>
      <c r="AO135" s="831"/>
      <c r="AP135" s="831"/>
      <c r="AQ135" s="831"/>
      <c r="AR135" s="831"/>
      <c r="AS135" s="831"/>
      <c r="AT135" s="831"/>
      <c r="AU135" s="831"/>
      <c r="AV135" s="831"/>
      <c r="AW135" s="812" t="s">
        <v>758</v>
      </c>
      <c r="AX135" s="812"/>
      <c r="AY135" s="812"/>
      <c r="AZ135" s="812"/>
      <c r="BA135" s="812"/>
      <c r="BB135" s="812"/>
      <c r="BC135" s="812"/>
      <c r="BD135" s="812"/>
      <c r="BE135" s="812"/>
      <c r="BF135" s="812"/>
      <c r="BG135" s="812"/>
      <c r="BH135" s="812"/>
      <c r="BI135" s="812"/>
      <c r="BJ135" s="812"/>
      <c r="BK135" s="812"/>
      <c r="BL135" s="812"/>
      <c r="BM135" s="812"/>
      <c r="BN135" s="812"/>
      <c r="BO135" s="812"/>
      <c r="BP135" s="812"/>
      <c r="BQ135" s="812"/>
      <c r="BR135" s="812"/>
      <c r="BS135" s="812"/>
      <c r="BT135" s="812"/>
      <c r="BU135" s="812"/>
      <c r="BV135" s="812"/>
      <c r="BW135" s="812"/>
      <c r="BX135" s="812"/>
      <c r="BY135" s="812"/>
      <c r="BZ135" s="812"/>
      <c r="CA135" s="812"/>
      <c r="CB135" s="812"/>
      <c r="CC135" s="812"/>
      <c r="CD135" s="812"/>
      <c r="CE135" s="786"/>
    </row>
    <row r="136" spans="1:83">
      <c r="A136" s="831"/>
      <c r="B136" s="831"/>
      <c r="C136" s="831"/>
      <c r="D136" s="831"/>
      <c r="E136" s="831"/>
      <c r="F136" s="831"/>
      <c r="G136" s="831"/>
      <c r="H136" s="831"/>
      <c r="I136" s="831"/>
      <c r="J136" s="831"/>
      <c r="K136" s="831"/>
      <c r="L136" s="831"/>
      <c r="M136" s="831"/>
      <c r="N136" s="831"/>
      <c r="O136" s="924"/>
      <c r="P136" s="924"/>
      <c r="Q136" s="831"/>
      <c r="R136" s="831"/>
      <c r="S136" s="831"/>
      <c r="T136" s="831"/>
      <c r="U136" s="831"/>
      <c r="V136" s="831"/>
      <c r="W136" s="924"/>
      <c r="X136" s="924"/>
      <c r="Y136" s="831"/>
      <c r="Z136" s="831"/>
      <c r="AA136" s="831"/>
      <c r="AB136" s="831"/>
      <c r="AC136" s="831"/>
      <c r="AD136" s="831"/>
      <c r="AE136" s="831"/>
      <c r="AF136" s="831"/>
      <c r="AG136" s="831"/>
      <c r="AH136" s="831"/>
      <c r="AI136" s="831"/>
      <c r="AJ136" s="831"/>
      <c r="AK136" s="831"/>
      <c r="AL136" s="831"/>
      <c r="AM136" s="831"/>
      <c r="AN136" s="831"/>
      <c r="AO136" s="831"/>
      <c r="AP136" s="831"/>
      <c r="AQ136" s="831"/>
      <c r="AR136" s="831"/>
      <c r="AS136" s="831"/>
      <c r="AT136" s="831"/>
      <c r="AU136" s="831"/>
      <c r="AV136" s="831"/>
      <c r="AW136" s="812"/>
      <c r="AX136" s="812"/>
      <c r="AY136" s="812"/>
      <c r="AZ136" s="812"/>
      <c r="BA136" s="812"/>
      <c r="BB136" s="812"/>
      <c r="BC136" s="812"/>
      <c r="BD136" s="812"/>
      <c r="BE136" s="812"/>
      <c r="BF136" s="812"/>
      <c r="BG136" s="812"/>
      <c r="BH136" s="812"/>
      <c r="BI136" s="812"/>
      <c r="BJ136" s="812"/>
      <c r="BK136" s="812"/>
      <c r="BL136" s="812"/>
      <c r="BM136" s="812"/>
      <c r="BN136" s="812"/>
      <c r="BO136" s="812"/>
      <c r="BP136" s="812"/>
      <c r="BQ136" s="812"/>
      <c r="BR136" s="812"/>
      <c r="BS136" s="812"/>
      <c r="BT136" s="812"/>
      <c r="BU136" s="812"/>
      <c r="BV136" s="812"/>
      <c r="BW136" s="812"/>
      <c r="BX136" s="812"/>
      <c r="BY136" s="812"/>
      <c r="BZ136" s="812"/>
      <c r="CA136" s="812"/>
      <c r="CB136" s="812"/>
      <c r="CC136" s="812"/>
      <c r="CD136" s="812"/>
      <c r="CE136" s="786"/>
    </row>
    <row r="137" spans="1:83">
      <c r="A137" s="831"/>
      <c r="B137" s="831"/>
      <c r="C137" s="831"/>
      <c r="D137" s="831"/>
      <c r="E137" s="831"/>
      <c r="F137" s="831"/>
      <c r="G137" s="831"/>
      <c r="H137" s="831"/>
      <c r="I137" s="831"/>
      <c r="J137" s="831"/>
      <c r="K137" s="831"/>
      <c r="L137" s="831"/>
      <c r="M137" s="831"/>
      <c r="N137" s="831"/>
      <c r="O137" s="924"/>
      <c r="P137" s="924"/>
      <c r="Q137" s="831"/>
      <c r="R137" s="831"/>
      <c r="S137" s="831"/>
      <c r="T137" s="831"/>
      <c r="U137" s="831"/>
      <c r="V137" s="831"/>
      <c r="W137" s="924"/>
      <c r="X137" s="924"/>
      <c r="Y137" s="831"/>
      <c r="Z137" s="831"/>
      <c r="AA137" s="831"/>
      <c r="AB137" s="831"/>
      <c r="AC137" s="831"/>
      <c r="AD137" s="831"/>
      <c r="AE137" s="831"/>
      <c r="AF137" s="831"/>
      <c r="AG137" s="831"/>
      <c r="AH137" s="831"/>
      <c r="AI137" s="831"/>
      <c r="AJ137" s="831"/>
      <c r="AK137" s="831"/>
      <c r="AL137" s="831"/>
      <c r="AM137" s="831"/>
      <c r="AN137" s="831"/>
      <c r="AO137" s="831"/>
      <c r="AP137" s="831"/>
      <c r="AQ137" s="831"/>
      <c r="AR137" s="831"/>
      <c r="AS137" s="831"/>
      <c r="AT137" s="831"/>
      <c r="AU137" s="831"/>
      <c r="AV137" s="831"/>
      <c r="AW137" s="812"/>
      <c r="AX137" s="813" t="str">
        <f t="shared" ref="AX137:BI137" si="109">"Blade S/N "&amp;C57</f>
        <v>Blade S/N 505</v>
      </c>
      <c r="AY137" s="813" t="str">
        <f t="shared" si="109"/>
        <v>Blade S/N 509</v>
      </c>
      <c r="AZ137" s="813" t="str">
        <f t="shared" si="109"/>
        <v>Blade S/N 532</v>
      </c>
      <c r="BA137" s="813" t="str">
        <f t="shared" si="109"/>
        <v>Blade S/N 526</v>
      </c>
      <c r="BB137" s="813" t="str">
        <f t="shared" si="109"/>
        <v>Blade S/N 502</v>
      </c>
      <c r="BC137" s="813" t="str">
        <f t="shared" si="109"/>
        <v>Blade S/N 515</v>
      </c>
      <c r="BD137" s="813" t="str">
        <f t="shared" si="109"/>
        <v>Blade S/N 507</v>
      </c>
      <c r="BE137" s="813" t="str">
        <f t="shared" si="109"/>
        <v xml:space="preserve">Blade S/N </v>
      </c>
      <c r="BF137" s="813" t="str">
        <f t="shared" si="109"/>
        <v xml:space="preserve">Blade S/N </v>
      </c>
      <c r="BG137" s="813" t="str">
        <f t="shared" si="109"/>
        <v xml:space="preserve">Blade S/N </v>
      </c>
      <c r="BH137" s="813" t="str">
        <f t="shared" si="109"/>
        <v xml:space="preserve">Blade S/N </v>
      </c>
      <c r="BI137" s="813" t="str">
        <f t="shared" si="109"/>
        <v xml:space="preserve">Blade S/N </v>
      </c>
      <c r="BJ137" s="813" t="str">
        <f t="shared" ref="BJ137:BO137" si="110">"Blade S/N "&amp;Q57</f>
        <v xml:space="preserve">Blade S/N </v>
      </c>
      <c r="BK137" s="813" t="str">
        <f t="shared" si="110"/>
        <v xml:space="preserve">Blade S/N </v>
      </c>
      <c r="BL137" s="813" t="str">
        <f t="shared" si="110"/>
        <v xml:space="preserve">Blade S/N </v>
      </c>
      <c r="BM137" s="813" t="str">
        <f t="shared" si="110"/>
        <v xml:space="preserve">Blade S/N </v>
      </c>
      <c r="BN137" s="813" t="str">
        <f t="shared" si="110"/>
        <v xml:space="preserve">Blade S/N </v>
      </c>
      <c r="BO137" s="813" t="str">
        <f t="shared" si="110"/>
        <v xml:space="preserve">Blade S/N </v>
      </c>
      <c r="BP137" s="813" t="str">
        <f t="shared" ref="BP137:BZ137" si="111">"Blade S/N "&amp;Y57</f>
        <v xml:space="preserve">Blade S/N </v>
      </c>
      <c r="BQ137" s="813" t="str">
        <f t="shared" si="111"/>
        <v xml:space="preserve">Blade S/N </v>
      </c>
      <c r="BR137" s="813" t="str">
        <f t="shared" si="111"/>
        <v xml:space="preserve">Blade S/N </v>
      </c>
      <c r="BS137" s="813" t="str">
        <f t="shared" si="111"/>
        <v xml:space="preserve">Blade S/N </v>
      </c>
      <c r="BT137" s="813" t="str">
        <f t="shared" si="111"/>
        <v xml:space="preserve">Blade S/N </v>
      </c>
      <c r="BU137" s="813" t="str">
        <f t="shared" si="111"/>
        <v xml:space="preserve">Blade S/N </v>
      </c>
      <c r="BV137" s="813" t="str">
        <f t="shared" si="111"/>
        <v xml:space="preserve">Blade S/N </v>
      </c>
      <c r="BW137" s="813" t="str">
        <f t="shared" si="111"/>
        <v xml:space="preserve">Blade S/N </v>
      </c>
      <c r="BX137" s="813" t="str">
        <f t="shared" si="111"/>
        <v xml:space="preserve">Blade S/N </v>
      </c>
      <c r="BY137" s="813" t="str">
        <f t="shared" si="111"/>
        <v xml:space="preserve">Blade S/N </v>
      </c>
      <c r="BZ137" s="813" t="str">
        <f t="shared" si="111"/>
        <v xml:space="preserve">Blade S/N </v>
      </c>
      <c r="CA137" s="813" t="str">
        <f>"Blade S/N "&amp;AM57</f>
        <v xml:space="preserve">Blade S/N </v>
      </c>
      <c r="CB137" s="813" t="str">
        <f>"Blade S/N "&amp;AN57</f>
        <v xml:space="preserve">Blade S/N </v>
      </c>
      <c r="CC137" s="813" t="str">
        <f>"Blade S/N "&amp;AO57</f>
        <v xml:space="preserve">Blade S/N </v>
      </c>
      <c r="CD137" s="813" t="e">
        <f>"Blade S/N "&amp;#REF!</f>
        <v>#REF!</v>
      </c>
      <c r="CE137" s="786"/>
    </row>
    <row r="138" spans="1:83">
      <c r="A138" s="831"/>
      <c r="B138" s="831"/>
      <c r="C138" s="831"/>
      <c r="D138" s="831"/>
      <c r="E138" s="831"/>
      <c r="F138" s="831"/>
      <c r="G138" s="831"/>
      <c r="H138" s="831"/>
      <c r="I138" s="831"/>
      <c r="J138" s="831"/>
      <c r="K138" s="831"/>
      <c r="L138" s="831"/>
      <c r="M138" s="831"/>
      <c r="N138" s="831"/>
      <c r="O138" s="924"/>
      <c r="P138" s="924"/>
      <c r="Q138" s="831"/>
      <c r="R138" s="831"/>
      <c r="S138" s="831"/>
      <c r="T138" s="831"/>
      <c r="U138" s="831"/>
      <c r="V138" s="831"/>
      <c r="W138" s="924"/>
      <c r="X138" s="924"/>
      <c r="Y138" s="831"/>
      <c r="Z138" s="831"/>
      <c r="AA138" s="831"/>
      <c r="AB138" s="831"/>
      <c r="AC138" s="831"/>
      <c r="AD138" s="831"/>
      <c r="AE138" s="831"/>
      <c r="AF138" s="831"/>
      <c r="AG138" s="831"/>
      <c r="AH138" s="831"/>
      <c r="AI138" s="831"/>
      <c r="AJ138" s="831"/>
      <c r="AK138" s="831"/>
      <c r="AL138" s="831"/>
      <c r="AM138" s="831"/>
      <c r="AN138" s="831"/>
      <c r="AO138" s="831"/>
      <c r="AP138" s="831"/>
      <c r="AQ138" s="831"/>
      <c r="AR138" s="831"/>
      <c r="AS138" s="831"/>
      <c r="AT138" s="831"/>
      <c r="AU138" s="831"/>
      <c r="AV138" s="831"/>
      <c r="AW138" s="812">
        <v>0</v>
      </c>
      <c r="AX138" s="815">
        <f t="shared" ref="AX138:BZ138" si="112">AQ58</f>
        <v>146.40559999999999</v>
      </c>
      <c r="AY138" s="815">
        <f t="shared" si="112"/>
        <v>146.55799999999999</v>
      </c>
      <c r="AZ138" s="815">
        <f t="shared" si="112"/>
        <v>146.81200000000001</v>
      </c>
      <c r="BA138" s="815">
        <f t="shared" si="112"/>
        <v>147.02789999999999</v>
      </c>
      <c r="BB138" s="815">
        <f t="shared" si="112"/>
        <v>146.4564</v>
      </c>
      <c r="BC138" s="815">
        <f t="shared" si="112"/>
        <v>146.65959999999998</v>
      </c>
      <c r="BD138" s="815">
        <f t="shared" si="112"/>
        <v>146.55799999999999</v>
      </c>
      <c r="BE138" s="815">
        <f t="shared" si="112"/>
        <v>0</v>
      </c>
      <c r="BF138" s="815">
        <f t="shared" si="112"/>
        <v>0</v>
      </c>
      <c r="BG138" s="815">
        <f t="shared" si="112"/>
        <v>0</v>
      </c>
      <c r="BH138" s="815">
        <f t="shared" si="112"/>
        <v>0</v>
      </c>
      <c r="BI138" s="815">
        <f t="shared" si="112"/>
        <v>0</v>
      </c>
      <c r="BJ138" s="815">
        <f t="shared" si="112"/>
        <v>0</v>
      </c>
      <c r="BK138" s="815">
        <f t="shared" si="112"/>
        <v>0</v>
      </c>
      <c r="BL138" s="815">
        <f t="shared" si="112"/>
        <v>0</v>
      </c>
      <c r="BM138" s="815">
        <f t="shared" si="112"/>
        <v>0</v>
      </c>
      <c r="BN138" s="815">
        <f t="shared" si="112"/>
        <v>0</v>
      </c>
      <c r="BO138" s="815">
        <f t="shared" si="112"/>
        <v>0</v>
      </c>
      <c r="BP138" s="815">
        <f t="shared" si="112"/>
        <v>0</v>
      </c>
      <c r="BQ138" s="815">
        <f t="shared" si="112"/>
        <v>0</v>
      </c>
      <c r="BR138" s="815">
        <f t="shared" si="112"/>
        <v>0</v>
      </c>
      <c r="BS138" s="815">
        <f t="shared" si="112"/>
        <v>0</v>
      </c>
      <c r="BT138" s="815">
        <f t="shared" si="112"/>
        <v>0</v>
      </c>
      <c r="BU138" s="815">
        <f t="shared" si="112"/>
        <v>0</v>
      </c>
      <c r="BV138" s="815">
        <f t="shared" si="112"/>
        <v>0</v>
      </c>
      <c r="BW138" s="815">
        <f t="shared" si="112"/>
        <v>0</v>
      </c>
      <c r="BX138" s="815">
        <f t="shared" si="112"/>
        <v>0</v>
      </c>
      <c r="BY138" s="815">
        <f t="shared" si="112"/>
        <v>0</v>
      </c>
      <c r="BZ138" s="815">
        <f t="shared" si="112"/>
        <v>0</v>
      </c>
      <c r="CA138" s="815">
        <f>BW58</f>
        <v>0</v>
      </c>
      <c r="CB138" s="815">
        <f>BX58</f>
        <v>0</v>
      </c>
      <c r="CC138" s="815">
        <f>BY58</f>
        <v>0</v>
      </c>
      <c r="CD138" s="815" t="e">
        <f>#REF!</f>
        <v>#REF!</v>
      </c>
      <c r="CE138" s="786"/>
    </row>
    <row r="139" spans="1:83">
      <c r="A139" s="831"/>
      <c r="B139" s="831"/>
      <c r="C139" s="831"/>
      <c r="D139" s="831"/>
      <c r="E139" s="831"/>
      <c r="F139" s="831"/>
      <c r="G139" s="831"/>
      <c r="H139" s="831"/>
      <c r="I139" s="831"/>
      <c r="J139" s="831"/>
      <c r="K139" s="831"/>
      <c r="L139" s="831"/>
      <c r="M139" s="831"/>
      <c r="N139" s="831"/>
      <c r="O139" s="924"/>
      <c r="P139" s="924"/>
      <c r="Q139" s="831"/>
      <c r="R139" s="831"/>
      <c r="S139" s="831"/>
      <c r="T139" s="831"/>
      <c r="U139" s="831"/>
      <c r="V139" s="831"/>
      <c r="W139" s="924"/>
      <c r="X139" s="924"/>
      <c r="Y139" s="831"/>
      <c r="Z139" s="831"/>
      <c r="AA139" s="831"/>
      <c r="AB139" s="831"/>
      <c r="AC139" s="831"/>
      <c r="AD139" s="831"/>
      <c r="AE139" s="831"/>
      <c r="AF139" s="831"/>
      <c r="AG139" s="831"/>
      <c r="AH139" s="831"/>
      <c r="AI139" s="831"/>
      <c r="AJ139" s="831"/>
      <c r="AK139" s="831"/>
      <c r="AL139" s="831"/>
      <c r="AM139" s="831"/>
      <c r="AN139" s="831"/>
      <c r="AO139" s="831"/>
      <c r="AP139" s="831"/>
      <c r="AQ139" s="831"/>
      <c r="AR139" s="831"/>
      <c r="AS139" s="831"/>
      <c r="AT139" s="831"/>
      <c r="AU139" s="831"/>
      <c r="AV139" s="831"/>
      <c r="AW139" s="814">
        <f>B4</f>
        <v>18.225000000000001</v>
      </c>
      <c r="AX139" s="815">
        <f t="shared" ref="AX139:BG141" si="113">AQ59-AQ$58</f>
        <v>-136.6266</v>
      </c>
      <c r="AY139" s="815">
        <f t="shared" si="113"/>
        <v>-138.92529999999999</v>
      </c>
      <c r="AZ139" s="815">
        <f t="shared" si="113"/>
        <v>-135.91540000000001</v>
      </c>
      <c r="BA139" s="815">
        <f t="shared" si="113"/>
        <v>-136.6139</v>
      </c>
      <c r="BB139" s="815">
        <f t="shared" si="113"/>
        <v>-138.50620000000001</v>
      </c>
      <c r="BC139" s="815">
        <f t="shared" si="113"/>
        <v>-136.779</v>
      </c>
      <c r="BD139" s="815">
        <f t="shared" si="113"/>
        <v>-136.19479999999999</v>
      </c>
      <c r="BE139" s="815">
        <f t="shared" si="113"/>
        <v>0</v>
      </c>
      <c r="BF139" s="815">
        <f t="shared" si="113"/>
        <v>0</v>
      </c>
      <c r="BG139" s="815">
        <f t="shared" si="113"/>
        <v>0</v>
      </c>
      <c r="BH139" s="815">
        <f t="shared" ref="BH139:BQ141" si="114">BA59-BA$58</f>
        <v>0</v>
      </c>
      <c r="BI139" s="815">
        <f t="shared" si="114"/>
        <v>0</v>
      </c>
      <c r="BJ139" s="815">
        <f t="shared" si="114"/>
        <v>0</v>
      </c>
      <c r="BK139" s="815">
        <f t="shared" si="114"/>
        <v>0</v>
      </c>
      <c r="BL139" s="815">
        <f t="shared" si="114"/>
        <v>0</v>
      </c>
      <c r="BM139" s="815">
        <f t="shared" si="114"/>
        <v>0</v>
      </c>
      <c r="BN139" s="815">
        <f t="shared" si="114"/>
        <v>0</v>
      </c>
      <c r="BO139" s="815">
        <f t="shared" si="114"/>
        <v>0</v>
      </c>
      <c r="BP139" s="815">
        <f t="shared" si="114"/>
        <v>0</v>
      </c>
      <c r="BQ139" s="815">
        <f t="shared" si="114"/>
        <v>0</v>
      </c>
      <c r="BR139" s="815">
        <f t="shared" ref="BR139:BZ141" si="115">BK59-BK$58</f>
        <v>0</v>
      </c>
      <c r="BS139" s="815">
        <f t="shared" si="115"/>
        <v>0</v>
      </c>
      <c r="BT139" s="815">
        <f t="shared" si="115"/>
        <v>0</v>
      </c>
      <c r="BU139" s="815">
        <f t="shared" si="115"/>
        <v>0</v>
      </c>
      <c r="BV139" s="815">
        <f t="shared" si="115"/>
        <v>0</v>
      </c>
      <c r="BW139" s="815">
        <f t="shared" si="115"/>
        <v>0</v>
      </c>
      <c r="BX139" s="815">
        <f t="shared" si="115"/>
        <v>0</v>
      </c>
      <c r="BY139" s="815">
        <f t="shared" si="115"/>
        <v>0</v>
      </c>
      <c r="BZ139" s="815">
        <f t="shared" si="115"/>
        <v>0</v>
      </c>
      <c r="CA139" s="815">
        <f t="shared" ref="CA139:CC141" si="116">BW59-BW$58</f>
        <v>0</v>
      </c>
      <c r="CB139" s="815">
        <f t="shared" si="116"/>
        <v>0</v>
      </c>
      <c r="CC139" s="815">
        <f t="shared" si="116"/>
        <v>0</v>
      </c>
      <c r="CD139" s="815" t="e">
        <f>#REF!-#REF!</f>
        <v>#REF!</v>
      </c>
      <c r="CE139" s="786"/>
    </row>
    <row r="140" spans="1:83">
      <c r="A140" s="831"/>
      <c r="B140" s="831"/>
      <c r="C140" s="831"/>
      <c r="D140" s="831"/>
      <c r="E140" s="831"/>
      <c r="F140" s="831"/>
      <c r="G140" s="831"/>
      <c r="H140" s="831"/>
      <c r="I140" s="831"/>
      <c r="J140" s="831"/>
      <c r="K140" s="831"/>
      <c r="L140" s="831"/>
      <c r="M140" s="831"/>
      <c r="N140" s="831"/>
      <c r="O140" s="924"/>
      <c r="P140" s="924"/>
      <c r="Q140" s="831"/>
      <c r="R140" s="831"/>
      <c r="S140" s="831"/>
      <c r="T140" s="831"/>
      <c r="U140" s="831"/>
      <c r="V140" s="831"/>
      <c r="W140" s="924"/>
      <c r="X140" s="924"/>
      <c r="Y140" s="831"/>
      <c r="Z140" s="831"/>
      <c r="AA140" s="831"/>
      <c r="AB140" s="831"/>
      <c r="AC140" s="831"/>
      <c r="AD140" s="831"/>
      <c r="AE140" s="831"/>
      <c r="AF140" s="831"/>
      <c r="AG140" s="831"/>
      <c r="AH140" s="831"/>
      <c r="AI140" s="831"/>
      <c r="AJ140" s="831"/>
      <c r="AK140" s="831"/>
      <c r="AL140" s="831"/>
      <c r="AM140" s="831"/>
      <c r="AN140" s="831"/>
      <c r="AO140" s="831"/>
      <c r="AP140" s="831"/>
      <c r="AQ140" s="831"/>
      <c r="AR140" s="831"/>
      <c r="AS140" s="831"/>
      <c r="AT140" s="831"/>
      <c r="AU140" s="831"/>
      <c r="AV140" s="831"/>
      <c r="AW140" s="814">
        <f>B54</f>
        <v>22.225000000000001</v>
      </c>
      <c r="AX140" s="815">
        <f t="shared" si="113"/>
        <v>-168.24959999999999</v>
      </c>
      <c r="AY140" s="815">
        <f t="shared" si="113"/>
        <v>-170.2816</v>
      </c>
      <c r="AZ140" s="815">
        <f t="shared" si="113"/>
        <v>-167.1447</v>
      </c>
      <c r="BA140" s="815">
        <f t="shared" si="113"/>
        <v>-168.3004</v>
      </c>
      <c r="BB140" s="815">
        <f t="shared" si="113"/>
        <v>-170.00220000000002</v>
      </c>
      <c r="BC140" s="815">
        <f t="shared" si="113"/>
        <v>-168.33849999999998</v>
      </c>
      <c r="BD140" s="815">
        <f t="shared" si="113"/>
        <v>-167.64</v>
      </c>
      <c r="BE140" s="815">
        <f t="shared" si="113"/>
        <v>0</v>
      </c>
      <c r="BF140" s="815">
        <f t="shared" si="113"/>
        <v>0</v>
      </c>
      <c r="BG140" s="815">
        <f t="shared" si="113"/>
        <v>0</v>
      </c>
      <c r="BH140" s="815">
        <f t="shared" si="114"/>
        <v>0</v>
      </c>
      <c r="BI140" s="815">
        <f t="shared" si="114"/>
        <v>0</v>
      </c>
      <c r="BJ140" s="815">
        <f t="shared" si="114"/>
        <v>0</v>
      </c>
      <c r="BK140" s="815">
        <f t="shared" si="114"/>
        <v>0</v>
      </c>
      <c r="BL140" s="815">
        <f t="shared" si="114"/>
        <v>0</v>
      </c>
      <c r="BM140" s="815">
        <f t="shared" si="114"/>
        <v>0</v>
      </c>
      <c r="BN140" s="815">
        <f t="shared" si="114"/>
        <v>0</v>
      </c>
      <c r="BO140" s="815">
        <f t="shared" si="114"/>
        <v>0</v>
      </c>
      <c r="BP140" s="815">
        <f t="shared" si="114"/>
        <v>0</v>
      </c>
      <c r="BQ140" s="815">
        <f t="shared" si="114"/>
        <v>0</v>
      </c>
      <c r="BR140" s="815">
        <f t="shared" si="115"/>
        <v>0</v>
      </c>
      <c r="BS140" s="815">
        <f t="shared" si="115"/>
        <v>0</v>
      </c>
      <c r="BT140" s="815">
        <f t="shared" si="115"/>
        <v>0</v>
      </c>
      <c r="BU140" s="815">
        <f t="shared" si="115"/>
        <v>0</v>
      </c>
      <c r="BV140" s="815">
        <f t="shared" si="115"/>
        <v>0</v>
      </c>
      <c r="BW140" s="815">
        <f t="shared" si="115"/>
        <v>0</v>
      </c>
      <c r="BX140" s="815">
        <f t="shared" si="115"/>
        <v>0</v>
      </c>
      <c r="BY140" s="815">
        <f t="shared" si="115"/>
        <v>0</v>
      </c>
      <c r="BZ140" s="815">
        <f t="shared" si="115"/>
        <v>0</v>
      </c>
      <c r="CA140" s="815">
        <f t="shared" si="116"/>
        <v>0</v>
      </c>
      <c r="CB140" s="815">
        <f t="shared" si="116"/>
        <v>0</v>
      </c>
      <c r="CC140" s="815">
        <f t="shared" si="116"/>
        <v>0</v>
      </c>
      <c r="CD140" s="815" t="e">
        <f>#REF!-#REF!</f>
        <v>#REF!</v>
      </c>
      <c r="CE140" s="786"/>
    </row>
    <row r="141" spans="1:83">
      <c r="A141" s="831"/>
      <c r="B141" s="831"/>
      <c r="C141" s="831"/>
      <c r="D141" s="831"/>
      <c r="E141" s="831"/>
      <c r="F141" s="831"/>
      <c r="G141" s="831"/>
      <c r="H141" s="831"/>
      <c r="I141" s="831"/>
      <c r="J141" s="831"/>
      <c r="K141" s="831"/>
      <c r="L141" s="831"/>
      <c r="M141" s="831"/>
      <c r="N141" s="831"/>
      <c r="O141" s="924"/>
      <c r="P141" s="924"/>
      <c r="Q141" s="831"/>
      <c r="R141" s="831"/>
      <c r="S141" s="831"/>
      <c r="T141" s="831"/>
      <c r="U141" s="831"/>
      <c r="V141" s="831"/>
      <c r="W141" s="924"/>
      <c r="X141" s="924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J141" s="831"/>
      <c r="AK141" s="831"/>
      <c r="AL141" s="831"/>
      <c r="AM141" s="831"/>
      <c r="AN141" s="831"/>
      <c r="AO141" s="831"/>
      <c r="AP141" s="831"/>
      <c r="AQ141" s="831"/>
      <c r="AR141" s="831"/>
      <c r="AS141" s="831"/>
      <c r="AT141" s="831"/>
      <c r="AU141" s="831"/>
      <c r="AV141" s="831"/>
      <c r="AW141" s="814">
        <f>B54</f>
        <v>22.225000000000001</v>
      </c>
      <c r="AX141" s="815">
        <f t="shared" si="113"/>
        <v>-168.27499999999998</v>
      </c>
      <c r="AY141" s="815">
        <f t="shared" si="113"/>
        <v>-170.54829999999998</v>
      </c>
      <c r="AZ141" s="815">
        <f t="shared" si="113"/>
        <v>-167.25900000000001</v>
      </c>
      <c r="BA141" s="815">
        <f t="shared" si="113"/>
        <v>-168.26229999999998</v>
      </c>
      <c r="BB141" s="815">
        <f t="shared" si="113"/>
        <v>-170.0403</v>
      </c>
      <c r="BC141" s="815">
        <f t="shared" si="113"/>
        <v>-168.28769999999997</v>
      </c>
      <c r="BD141" s="815">
        <f t="shared" si="113"/>
        <v>-167.84573999999998</v>
      </c>
      <c r="BE141" s="815">
        <f t="shared" si="113"/>
        <v>0</v>
      </c>
      <c r="BF141" s="815">
        <f t="shared" si="113"/>
        <v>0</v>
      </c>
      <c r="BG141" s="815">
        <f t="shared" si="113"/>
        <v>0</v>
      </c>
      <c r="BH141" s="815">
        <f t="shared" si="114"/>
        <v>0</v>
      </c>
      <c r="BI141" s="815">
        <f t="shared" si="114"/>
        <v>0</v>
      </c>
      <c r="BJ141" s="815">
        <f t="shared" si="114"/>
        <v>0</v>
      </c>
      <c r="BK141" s="815">
        <f t="shared" si="114"/>
        <v>0</v>
      </c>
      <c r="BL141" s="815">
        <f t="shared" si="114"/>
        <v>0</v>
      </c>
      <c r="BM141" s="815">
        <f t="shared" si="114"/>
        <v>0</v>
      </c>
      <c r="BN141" s="815">
        <f t="shared" si="114"/>
        <v>0</v>
      </c>
      <c r="BO141" s="815">
        <f t="shared" si="114"/>
        <v>0</v>
      </c>
      <c r="BP141" s="815">
        <f t="shared" si="114"/>
        <v>0</v>
      </c>
      <c r="BQ141" s="815">
        <f t="shared" si="114"/>
        <v>0</v>
      </c>
      <c r="BR141" s="815">
        <f t="shared" si="115"/>
        <v>0</v>
      </c>
      <c r="BS141" s="815">
        <f t="shared" si="115"/>
        <v>0</v>
      </c>
      <c r="BT141" s="815">
        <f t="shared" si="115"/>
        <v>0</v>
      </c>
      <c r="BU141" s="815">
        <f t="shared" si="115"/>
        <v>0</v>
      </c>
      <c r="BV141" s="815">
        <f t="shared" si="115"/>
        <v>0</v>
      </c>
      <c r="BW141" s="815">
        <f t="shared" si="115"/>
        <v>0</v>
      </c>
      <c r="BX141" s="815">
        <f t="shared" si="115"/>
        <v>0</v>
      </c>
      <c r="BY141" s="815">
        <f t="shared" si="115"/>
        <v>0</v>
      </c>
      <c r="BZ141" s="815">
        <f t="shared" si="115"/>
        <v>0</v>
      </c>
      <c r="CA141" s="815">
        <f t="shared" si="116"/>
        <v>0</v>
      </c>
      <c r="CB141" s="815">
        <f t="shared" si="116"/>
        <v>0</v>
      </c>
      <c r="CC141" s="815">
        <f t="shared" si="116"/>
        <v>0</v>
      </c>
      <c r="CD141" s="815" t="e">
        <f>#REF!-#REF!</f>
        <v>#REF!</v>
      </c>
      <c r="CE141" s="787"/>
    </row>
    <row r="142" spans="1:83">
      <c r="A142" s="831"/>
      <c r="B142" s="831"/>
      <c r="C142" s="831"/>
      <c r="D142" s="831"/>
      <c r="E142" s="831"/>
      <c r="F142" s="831"/>
      <c r="G142" s="831"/>
      <c r="H142" s="831"/>
      <c r="I142" s="831"/>
      <c r="J142" s="831"/>
      <c r="K142" s="831"/>
      <c r="L142" s="831"/>
      <c r="M142" s="831"/>
      <c r="N142" s="831"/>
      <c r="O142" s="924"/>
      <c r="P142" s="924"/>
      <c r="Q142" s="831"/>
      <c r="R142" s="831"/>
      <c r="S142" s="831"/>
      <c r="T142" s="831"/>
      <c r="U142" s="831"/>
      <c r="V142" s="831"/>
      <c r="W142" s="924"/>
      <c r="X142" s="924"/>
      <c r="Y142" s="831"/>
      <c r="Z142" s="831"/>
      <c r="AA142" s="831"/>
      <c r="AB142" s="831"/>
      <c r="AC142" s="831"/>
      <c r="AD142" s="831"/>
      <c r="AE142" s="831"/>
      <c r="AF142" s="831"/>
      <c r="AG142" s="831"/>
      <c r="AH142" s="831"/>
      <c r="AI142" s="831"/>
      <c r="AJ142" s="831"/>
      <c r="AK142" s="831"/>
      <c r="AL142" s="831"/>
      <c r="AM142" s="831"/>
      <c r="AN142" s="831"/>
      <c r="AO142" s="831"/>
      <c r="AP142" s="831"/>
      <c r="AQ142" s="831"/>
      <c r="AR142" s="831"/>
      <c r="AS142" s="831"/>
      <c r="AT142" s="831"/>
      <c r="AU142" s="831"/>
      <c r="AV142" s="831"/>
      <c r="AW142" s="831"/>
      <c r="AX142" s="831"/>
      <c r="AY142" s="831"/>
      <c r="AZ142" s="831"/>
      <c r="BA142" s="831"/>
      <c r="BB142" s="831"/>
      <c r="BC142" s="831"/>
      <c r="BD142" s="831"/>
      <c r="BE142" s="831"/>
      <c r="BF142" s="831"/>
      <c r="BG142" s="831"/>
      <c r="BH142" s="831"/>
      <c r="BI142" s="831"/>
      <c r="BJ142" s="831"/>
      <c r="BK142" s="831"/>
      <c r="BL142" s="831"/>
      <c r="BM142" s="831"/>
      <c r="BN142" s="831"/>
      <c r="BO142" s="831"/>
      <c r="BP142" s="831"/>
      <c r="BQ142" s="831"/>
      <c r="BR142" s="831"/>
      <c r="BS142" s="831"/>
      <c r="BT142" s="831"/>
      <c r="BU142" s="831"/>
      <c r="BV142" s="831"/>
      <c r="BW142" s="831"/>
      <c r="BX142" s="831"/>
      <c r="BY142" s="831"/>
      <c r="BZ142" s="831"/>
      <c r="CA142" s="831"/>
      <c r="CB142" s="831"/>
      <c r="CC142" s="831"/>
      <c r="CD142" s="831"/>
      <c r="CE142" s="787"/>
    </row>
    <row r="143" spans="1:83">
      <c r="A143" s="831"/>
      <c r="B143" s="831"/>
      <c r="C143" s="831"/>
      <c r="D143" s="831"/>
      <c r="E143" s="831"/>
      <c r="F143" s="831"/>
      <c r="G143" s="831"/>
      <c r="H143" s="831"/>
      <c r="I143" s="831"/>
      <c r="J143" s="831"/>
      <c r="K143" s="831"/>
      <c r="L143" s="831"/>
      <c r="M143" s="831"/>
      <c r="N143" s="831"/>
      <c r="O143" s="924"/>
      <c r="P143" s="924"/>
      <c r="Q143" s="831"/>
      <c r="R143" s="831"/>
      <c r="S143" s="831"/>
      <c r="T143" s="831"/>
      <c r="U143" s="831"/>
      <c r="V143" s="831"/>
      <c r="W143" s="924"/>
      <c r="X143" s="924"/>
      <c r="Y143" s="831"/>
      <c r="Z143" s="831"/>
      <c r="AA143" s="831"/>
      <c r="AB143" s="831"/>
      <c r="AC143" s="831"/>
      <c r="AD143" s="831"/>
      <c r="AE143" s="831"/>
      <c r="AF143" s="831"/>
      <c r="AG143" s="831"/>
      <c r="AH143" s="831"/>
      <c r="AI143" s="831"/>
      <c r="AJ143" s="831"/>
      <c r="AK143" s="831"/>
      <c r="AL143" s="831"/>
      <c r="AM143" s="831"/>
      <c r="AN143" s="831"/>
      <c r="AO143" s="831"/>
      <c r="AP143" s="831"/>
      <c r="AQ143" s="831"/>
      <c r="AR143" s="831"/>
      <c r="AS143" s="831"/>
      <c r="AT143" s="831"/>
      <c r="AU143" s="831"/>
      <c r="AV143" s="831"/>
      <c r="AW143" s="831"/>
      <c r="AX143" s="831"/>
      <c r="AY143" s="831"/>
      <c r="AZ143" s="831"/>
      <c r="BA143" s="831"/>
      <c r="BB143" s="831"/>
      <c r="BC143" s="831"/>
      <c r="BD143" s="831"/>
      <c r="BE143" s="831"/>
      <c r="BF143" s="831"/>
      <c r="BG143" s="831"/>
      <c r="BH143" s="831"/>
      <c r="BI143" s="831"/>
      <c r="BJ143" s="831"/>
      <c r="BK143" s="831"/>
      <c r="BL143" s="831"/>
      <c r="BM143" s="831"/>
      <c r="BN143" s="831"/>
      <c r="BO143" s="831"/>
      <c r="BP143" s="831"/>
      <c r="BQ143" s="831"/>
      <c r="BR143" s="831"/>
      <c r="BS143" s="831"/>
      <c r="BT143" s="831"/>
      <c r="BU143" s="831"/>
      <c r="BV143" s="831"/>
      <c r="BW143" s="831"/>
      <c r="BX143" s="831"/>
      <c r="BY143" s="831"/>
      <c r="BZ143" s="831"/>
      <c r="CA143" s="831"/>
      <c r="CB143" s="831"/>
      <c r="CC143" s="831"/>
      <c r="CD143" s="831"/>
      <c r="CE143" s="787"/>
    </row>
    <row r="144" spans="1:83">
      <c r="A144" s="831"/>
      <c r="B144" s="831"/>
      <c r="C144" s="831"/>
      <c r="D144" s="831"/>
      <c r="E144" s="831"/>
      <c r="F144" s="831"/>
      <c r="G144" s="831"/>
      <c r="H144" s="831"/>
      <c r="I144" s="831"/>
      <c r="J144" s="831"/>
      <c r="K144" s="831"/>
      <c r="L144" s="831"/>
      <c r="M144" s="831"/>
      <c r="N144" s="831"/>
      <c r="O144" s="924"/>
      <c r="P144" s="924"/>
      <c r="Q144" s="831"/>
      <c r="R144" s="831"/>
      <c r="S144" s="831"/>
      <c r="T144" s="831"/>
      <c r="U144" s="831"/>
      <c r="V144" s="831"/>
      <c r="W144" s="924"/>
      <c r="X144" s="924"/>
      <c r="Y144" s="831"/>
      <c r="Z144" s="831"/>
      <c r="AA144" s="831"/>
      <c r="AB144" s="831"/>
      <c r="AC144" s="831"/>
      <c r="AD144" s="831"/>
      <c r="AE144" s="831"/>
      <c r="AF144" s="831"/>
      <c r="AG144" s="831"/>
      <c r="AH144" s="831"/>
      <c r="AI144" s="831"/>
      <c r="AJ144" s="831"/>
      <c r="AK144" s="831"/>
      <c r="AL144" s="831"/>
      <c r="AM144" s="831"/>
      <c r="AN144" s="831"/>
      <c r="AO144" s="831"/>
      <c r="AP144" s="831"/>
      <c r="AQ144" s="831"/>
      <c r="AR144" s="831"/>
      <c r="AS144" s="831"/>
      <c r="AT144" s="831"/>
      <c r="AU144" s="831"/>
      <c r="AV144" s="831"/>
      <c r="AW144" s="831"/>
      <c r="AX144" s="831"/>
      <c r="AY144" s="831"/>
      <c r="AZ144" s="831"/>
      <c r="BA144" s="831"/>
      <c r="BB144" s="831"/>
      <c r="BC144" s="831"/>
      <c r="BD144" s="831"/>
      <c r="BE144" s="831"/>
      <c r="BF144" s="831"/>
      <c r="BG144" s="831"/>
      <c r="BH144" s="831"/>
      <c r="BI144" s="831"/>
      <c r="BJ144" s="831"/>
      <c r="BK144" s="831"/>
      <c r="BL144" s="831"/>
      <c r="BM144" s="831"/>
      <c r="BN144" s="831"/>
      <c r="BO144" s="831"/>
      <c r="BP144" s="831"/>
      <c r="BQ144" s="831"/>
      <c r="BR144" s="831"/>
      <c r="BS144" s="831"/>
      <c r="BT144" s="831"/>
      <c r="BU144" s="831"/>
      <c r="BV144" s="831"/>
      <c r="BW144" s="831"/>
      <c r="BX144" s="831"/>
      <c r="BY144" s="831"/>
      <c r="BZ144" s="831"/>
      <c r="CA144" s="831"/>
      <c r="CB144" s="831"/>
      <c r="CC144" s="831"/>
      <c r="CD144" s="831"/>
      <c r="CE144" s="787"/>
    </row>
    <row r="145" spans="1:83">
      <c r="A145" s="831"/>
      <c r="B145" s="831"/>
      <c r="C145" s="831"/>
      <c r="D145" s="831"/>
      <c r="E145" s="831"/>
      <c r="F145" s="831"/>
      <c r="G145" s="831"/>
      <c r="H145" s="831"/>
      <c r="I145" s="831"/>
      <c r="J145" s="831"/>
      <c r="K145" s="831"/>
      <c r="L145" s="831"/>
      <c r="M145" s="831"/>
      <c r="N145" s="831"/>
      <c r="O145" s="924"/>
      <c r="P145" s="924"/>
      <c r="Q145" s="831"/>
      <c r="R145" s="831"/>
      <c r="S145" s="831"/>
      <c r="T145" s="831"/>
      <c r="U145" s="831"/>
      <c r="V145" s="831"/>
      <c r="W145" s="924"/>
      <c r="X145" s="924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J145" s="831"/>
      <c r="AK145" s="831"/>
      <c r="AL145" s="831"/>
      <c r="AM145" s="831"/>
      <c r="AN145" s="831"/>
      <c r="AO145" s="831"/>
      <c r="AP145" s="831"/>
      <c r="AQ145" s="831"/>
      <c r="AR145" s="831"/>
      <c r="AS145" s="831"/>
      <c r="AT145" s="831"/>
      <c r="AU145" s="831"/>
      <c r="AV145" s="831"/>
      <c r="AW145" s="831"/>
      <c r="AX145" s="831"/>
      <c r="AY145" s="831"/>
      <c r="AZ145" s="831"/>
      <c r="BA145" s="831"/>
      <c r="BB145" s="831"/>
      <c r="BC145" s="831"/>
      <c r="BD145" s="831"/>
      <c r="BE145" s="831"/>
      <c r="BF145" s="831"/>
      <c r="BG145" s="831"/>
      <c r="BH145" s="831"/>
      <c r="BI145" s="831"/>
      <c r="BJ145" s="831"/>
      <c r="BK145" s="831"/>
      <c r="BL145" s="831"/>
      <c r="BM145" s="831"/>
      <c r="BN145" s="831"/>
      <c r="BO145" s="831"/>
      <c r="BP145" s="831"/>
      <c r="BQ145" s="831"/>
      <c r="BR145" s="831"/>
      <c r="BS145" s="831"/>
      <c r="BT145" s="831"/>
      <c r="BU145" s="831"/>
      <c r="BV145" s="831"/>
      <c r="BW145" s="831"/>
      <c r="BX145" s="831"/>
      <c r="BY145" s="831"/>
      <c r="BZ145" s="831"/>
      <c r="CA145" s="831"/>
      <c r="CB145" s="831"/>
      <c r="CC145" s="831"/>
      <c r="CD145" s="831"/>
      <c r="CE145" s="787"/>
    </row>
    <row r="146" spans="1:83">
      <c r="A146" s="831"/>
      <c r="B146" s="831"/>
      <c r="C146" s="831"/>
      <c r="D146" s="831"/>
      <c r="E146" s="831"/>
      <c r="F146" s="831"/>
      <c r="G146" s="831"/>
      <c r="H146" s="831"/>
      <c r="I146" s="831"/>
      <c r="J146" s="831"/>
      <c r="K146" s="831"/>
      <c r="L146" s="831"/>
      <c r="M146" s="831"/>
      <c r="N146" s="831"/>
      <c r="O146" s="924"/>
      <c r="P146" s="924"/>
      <c r="Q146" s="831"/>
      <c r="R146" s="831"/>
      <c r="S146" s="831"/>
      <c r="T146" s="831"/>
      <c r="U146" s="831"/>
      <c r="V146" s="831"/>
      <c r="W146" s="924"/>
      <c r="X146" s="924"/>
      <c r="Y146" s="831"/>
      <c r="Z146" s="831"/>
      <c r="AA146" s="831"/>
      <c r="AB146" s="831"/>
      <c r="AC146" s="831"/>
      <c r="AD146" s="831"/>
      <c r="AE146" s="831"/>
      <c r="AF146" s="831"/>
      <c r="AG146" s="831"/>
      <c r="AH146" s="831"/>
      <c r="AI146" s="831"/>
      <c r="AJ146" s="831"/>
      <c r="AK146" s="831"/>
      <c r="AL146" s="831"/>
      <c r="AM146" s="831"/>
      <c r="AN146" s="831"/>
      <c r="AO146" s="831"/>
      <c r="AP146" s="831"/>
      <c r="AQ146" s="831"/>
      <c r="AR146" s="831"/>
      <c r="AS146" s="831"/>
      <c r="AT146" s="831"/>
      <c r="AU146" s="831"/>
      <c r="AV146" s="831"/>
      <c r="AW146" s="831"/>
      <c r="AX146" s="831"/>
      <c r="AY146" s="831"/>
      <c r="AZ146" s="831"/>
      <c r="BA146" s="831"/>
      <c r="BB146" s="831"/>
      <c r="BC146" s="831"/>
      <c r="BD146" s="831"/>
      <c r="BE146" s="831"/>
      <c r="BF146" s="831"/>
      <c r="BG146" s="831"/>
      <c r="BH146" s="831"/>
      <c r="BI146" s="831"/>
      <c r="BJ146" s="831"/>
      <c r="BK146" s="831"/>
      <c r="BL146" s="831"/>
      <c r="BM146" s="831"/>
      <c r="BN146" s="831"/>
      <c r="BO146" s="831"/>
      <c r="BP146" s="831"/>
      <c r="BQ146" s="831"/>
      <c r="BR146" s="831"/>
      <c r="BS146" s="831"/>
      <c r="BT146" s="831"/>
      <c r="BU146" s="831"/>
      <c r="BV146" s="831"/>
      <c r="BW146" s="831"/>
      <c r="BX146" s="831"/>
      <c r="BY146" s="831"/>
      <c r="BZ146" s="831"/>
      <c r="CA146" s="831"/>
      <c r="CB146" s="831"/>
      <c r="CC146" s="831"/>
      <c r="CD146" s="831"/>
      <c r="CE146" s="787"/>
    </row>
    <row r="147" spans="1:83">
      <c r="A147" s="831"/>
      <c r="B147" s="831"/>
      <c r="C147" s="831"/>
      <c r="D147" s="831"/>
      <c r="E147" s="831"/>
      <c r="F147" s="831"/>
      <c r="G147" s="831"/>
      <c r="H147" s="831"/>
      <c r="I147" s="831"/>
      <c r="J147" s="831"/>
      <c r="K147" s="831"/>
      <c r="L147" s="831"/>
      <c r="M147" s="831"/>
      <c r="N147" s="831"/>
      <c r="O147" s="924"/>
      <c r="P147" s="924"/>
      <c r="Q147" s="831"/>
      <c r="R147" s="831"/>
      <c r="S147" s="831"/>
      <c r="T147" s="831"/>
      <c r="U147" s="831"/>
      <c r="V147" s="831"/>
      <c r="W147" s="924"/>
      <c r="X147" s="924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J147" s="831"/>
      <c r="AK147" s="831"/>
      <c r="AL147" s="831"/>
      <c r="AM147" s="831"/>
      <c r="AN147" s="831"/>
      <c r="AO147" s="831"/>
      <c r="AP147" s="831"/>
      <c r="AQ147" s="831"/>
      <c r="AR147" s="831"/>
      <c r="AS147" s="831"/>
      <c r="AT147" s="831"/>
      <c r="AU147" s="831"/>
      <c r="AV147" s="831"/>
      <c r="AW147" s="831"/>
      <c r="AX147" s="831"/>
      <c r="AY147" s="831"/>
      <c r="AZ147" s="831"/>
      <c r="BA147" s="831"/>
      <c r="BB147" s="831"/>
      <c r="BC147" s="831"/>
      <c r="BD147" s="831"/>
      <c r="BE147" s="831"/>
      <c r="BF147" s="831"/>
      <c r="BG147" s="831"/>
      <c r="BH147" s="831"/>
      <c r="BI147" s="831"/>
      <c r="BJ147" s="831"/>
      <c r="BK147" s="831"/>
      <c r="BL147" s="831"/>
      <c r="BM147" s="831"/>
      <c r="BN147" s="831"/>
      <c r="BO147" s="831"/>
      <c r="BP147" s="831"/>
      <c r="BQ147" s="831"/>
      <c r="BR147" s="831"/>
      <c r="BS147" s="831"/>
      <c r="BT147" s="831"/>
      <c r="BU147" s="831"/>
      <c r="BV147" s="831"/>
      <c r="BW147" s="831"/>
      <c r="BX147" s="831"/>
      <c r="BY147" s="831"/>
      <c r="BZ147" s="831"/>
      <c r="CA147" s="831"/>
      <c r="CB147" s="831"/>
      <c r="CC147" s="831"/>
      <c r="CD147" s="831"/>
      <c r="CE147" s="787"/>
    </row>
    <row r="148" spans="1:83">
      <c r="A148" s="831"/>
      <c r="B148" s="831"/>
      <c r="C148" s="831"/>
      <c r="D148" s="831"/>
      <c r="E148" s="831"/>
      <c r="F148" s="831"/>
      <c r="G148" s="831"/>
      <c r="H148" s="831"/>
      <c r="I148" s="831"/>
      <c r="J148" s="831"/>
      <c r="K148" s="831"/>
      <c r="L148" s="831"/>
      <c r="M148" s="831"/>
      <c r="N148" s="831"/>
      <c r="O148" s="924"/>
      <c r="P148" s="924"/>
      <c r="Q148" s="831"/>
      <c r="R148" s="831"/>
      <c r="S148" s="831"/>
      <c r="T148" s="831"/>
      <c r="U148" s="831"/>
      <c r="V148" s="831"/>
      <c r="W148" s="924"/>
      <c r="X148" s="924"/>
      <c r="Y148" s="831"/>
      <c r="Z148" s="831"/>
      <c r="AA148" s="831"/>
      <c r="AB148" s="831"/>
      <c r="AC148" s="831"/>
      <c r="AD148" s="831"/>
      <c r="AE148" s="831"/>
      <c r="AF148" s="831"/>
      <c r="AG148" s="831"/>
      <c r="AH148" s="831"/>
      <c r="AI148" s="831"/>
      <c r="AJ148" s="831"/>
      <c r="AK148" s="831"/>
      <c r="AL148" s="831"/>
      <c r="AM148" s="831"/>
      <c r="AN148" s="831"/>
      <c r="AO148" s="831"/>
      <c r="AP148" s="831"/>
      <c r="AQ148" s="831"/>
      <c r="AR148" s="831"/>
      <c r="AS148" s="831"/>
      <c r="AT148" s="831"/>
      <c r="AU148" s="831"/>
      <c r="AV148" s="831"/>
      <c r="AW148" s="831"/>
      <c r="AX148" s="831"/>
      <c r="AY148" s="831"/>
      <c r="AZ148" s="831"/>
      <c r="BA148" s="831"/>
      <c r="BB148" s="831"/>
      <c r="BC148" s="831"/>
      <c r="BD148" s="831"/>
      <c r="BE148" s="831"/>
      <c r="BF148" s="831"/>
      <c r="BG148" s="831"/>
      <c r="BH148" s="831"/>
      <c r="BI148" s="831"/>
      <c r="BJ148" s="831"/>
      <c r="BK148" s="831"/>
      <c r="BL148" s="831"/>
      <c r="BM148" s="831"/>
      <c r="BN148" s="831"/>
      <c r="BO148" s="831"/>
      <c r="BP148" s="831"/>
      <c r="BQ148" s="831"/>
      <c r="BR148" s="831"/>
      <c r="BS148" s="831"/>
      <c r="BT148" s="831"/>
      <c r="BU148" s="831"/>
      <c r="BV148" s="831"/>
      <c r="BW148" s="831"/>
      <c r="BX148" s="831"/>
      <c r="BY148" s="831"/>
      <c r="BZ148" s="831"/>
      <c r="CA148" s="831"/>
      <c r="CB148" s="831"/>
      <c r="CC148" s="831"/>
      <c r="CD148" s="831"/>
      <c r="CE148" s="787"/>
    </row>
    <row r="149" spans="1:83">
      <c r="A149" s="831"/>
      <c r="B149" s="831"/>
      <c r="C149" s="831"/>
      <c r="D149" s="831"/>
      <c r="E149" s="831"/>
      <c r="F149" s="831"/>
      <c r="G149" s="831"/>
      <c r="H149" s="831"/>
      <c r="I149" s="831"/>
      <c r="J149" s="831"/>
      <c r="K149" s="831"/>
      <c r="L149" s="831"/>
      <c r="M149" s="831"/>
      <c r="N149" s="831"/>
      <c r="O149" s="924"/>
      <c r="P149" s="924"/>
      <c r="Q149" s="831"/>
      <c r="R149" s="831"/>
      <c r="S149" s="831"/>
      <c r="T149" s="831"/>
      <c r="U149" s="831"/>
      <c r="V149" s="831"/>
      <c r="W149" s="924"/>
      <c r="X149" s="924"/>
      <c r="Y149" s="831"/>
      <c r="Z149" s="831"/>
      <c r="AA149" s="831"/>
      <c r="AB149" s="831"/>
      <c r="AC149" s="831"/>
      <c r="AD149" s="831"/>
      <c r="AE149" s="831"/>
      <c r="AF149" s="831"/>
      <c r="AG149" s="831"/>
      <c r="AH149" s="831"/>
      <c r="AI149" s="831"/>
      <c r="AJ149" s="831"/>
      <c r="AK149" s="831"/>
      <c r="AL149" s="831"/>
      <c r="AM149" s="831"/>
      <c r="AN149" s="831"/>
      <c r="AO149" s="831"/>
      <c r="AP149" s="831"/>
      <c r="AQ149" s="831"/>
      <c r="AR149" s="831"/>
      <c r="AS149" s="831"/>
      <c r="AT149" s="831"/>
      <c r="AU149" s="831"/>
      <c r="AV149" s="831"/>
      <c r="AW149" s="831"/>
      <c r="AX149" s="831"/>
      <c r="AY149" s="831"/>
      <c r="AZ149" s="831"/>
      <c r="BA149" s="831"/>
      <c r="BB149" s="831"/>
      <c r="BC149" s="831"/>
      <c r="BD149" s="831"/>
      <c r="BE149" s="831"/>
      <c r="BF149" s="831"/>
      <c r="BG149" s="831"/>
      <c r="BH149" s="831"/>
      <c r="BI149" s="831"/>
      <c r="BJ149" s="831"/>
      <c r="BK149" s="831"/>
      <c r="BL149" s="831"/>
      <c r="BM149" s="831"/>
      <c r="BN149" s="831"/>
      <c r="BO149" s="831"/>
      <c r="BP149" s="831"/>
      <c r="BQ149" s="831"/>
      <c r="BR149" s="831"/>
      <c r="BS149" s="831"/>
      <c r="BT149" s="831"/>
      <c r="BU149" s="831"/>
      <c r="BV149" s="831"/>
      <c r="BW149" s="831"/>
      <c r="BX149" s="831"/>
      <c r="BY149" s="831"/>
      <c r="BZ149" s="831"/>
      <c r="CA149" s="831"/>
      <c r="CB149" s="831"/>
      <c r="CC149" s="831"/>
      <c r="CD149" s="831"/>
      <c r="CE149" s="787"/>
    </row>
    <row r="150" spans="1:83">
      <c r="A150" s="831"/>
      <c r="B150" s="831"/>
      <c r="C150" s="831"/>
      <c r="D150" s="831"/>
      <c r="E150" s="831"/>
      <c r="F150" s="831"/>
      <c r="G150" s="831"/>
      <c r="H150" s="831"/>
      <c r="I150" s="831"/>
      <c r="J150" s="831"/>
      <c r="K150" s="831"/>
      <c r="L150" s="831"/>
      <c r="M150" s="831"/>
      <c r="N150" s="831"/>
      <c r="O150" s="924"/>
      <c r="P150" s="924"/>
      <c r="Q150" s="831"/>
      <c r="R150" s="831"/>
      <c r="S150" s="831"/>
      <c r="T150" s="831"/>
      <c r="U150" s="831"/>
      <c r="V150" s="831"/>
      <c r="W150" s="924"/>
      <c r="X150" s="924"/>
      <c r="Y150" s="831"/>
      <c r="Z150" s="831"/>
      <c r="AA150" s="831"/>
      <c r="AB150" s="831"/>
      <c r="AC150" s="831"/>
      <c r="AD150" s="831"/>
      <c r="AE150" s="831"/>
      <c r="AF150" s="831"/>
      <c r="AG150" s="831"/>
      <c r="AH150" s="831"/>
      <c r="AI150" s="831"/>
      <c r="AJ150" s="831"/>
      <c r="AK150" s="831"/>
      <c r="AL150" s="831"/>
      <c r="AM150" s="831"/>
      <c r="AN150" s="831"/>
      <c r="AO150" s="831"/>
      <c r="AP150" s="831"/>
      <c r="AQ150" s="831"/>
      <c r="AR150" s="831"/>
      <c r="AS150" s="831"/>
      <c r="AT150" s="831"/>
      <c r="AU150" s="831"/>
      <c r="AV150" s="831"/>
      <c r="AW150" s="831"/>
      <c r="AX150" s="831"/>
      <c r="AY150" s="831"/>
      <c r="AZ150" s="831"/>
      <c r="BA150" s="831"/>
      <c r="BB150" s="831"/>
      <c r="BC150" s="831"/>
      <c r="BD150" s="831"/>
      <c r="BE150" s="831"/>
      <c r="BF150" s="831"/>
      <c r="BG150" s="831"/>
      <c r="BH150" s="831"/>
      <c r="BI150" s="831"/>
      <c r="BJ150" s="831"/>
      <c r="BK150" s="831"/>
      <c r="BL150" s="831"/>
      <c r="BM150" s="831"/>
      <c r="BN150" s="831"/>
      <c r="BO150" s="831"/>
      <c r="BP150" s="831"/>
      <c r="BQ150" s="831"/>
      <c r="BR150" s="831"/>
      <c r="BS150" s="831"/>
      <c r="BT150" s="831"/>
      <c r="BU150" s="831"/>
      <c r="BV150" s="831"/>
      <c r="BW150" s="831"/>
      <c r="BX150" s="831"/>
      <c r="BY150" s="831"/>
      <c r="BZ150" s="831"/>
      <c r="CA150" s="831"/>
      <c r="CB150" s="831"/>
      <c r="CC150" s="831"/>
      <c r="CD150" s="831"/>
      <c r="CE150" s="787"/>
    </row>
    <row r="151" spans="1:83">
      <c r="A151" s="831"/>
      <c r="B151" s="831"/>
      <c r="C151" s="831"/>
      <c r="D151" s="831"/>
      <c r="E151" s="831"/>
      <c r="F151" s="831"/>
      <c r="G151" s="831"/>
      <c r="H151" s="831"/>
      <c r="I151" s="831"/>
      <c r="J151" s="831"/>
      <c r="K151" s="831"/>
      <c r="L151" s="831"/>
      <c r="M151" s="831"/>
      <c r="N151" s="831"/>
      <c r="O151" s="924"/>
      <c r="P151" s="924"/>
      <c r="Q151" s="831"/>
      <c r="R151" s="831"/>
      <c r="S151" s="831"/>
      <c r="T151" s="831"/>
      <c r="U151" s="831"/>
      <c r="V151" s="831"/>
      <c r="W151" s="924"/>
      <c r="X151" s="924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J151" s="831"/>
      <c r="AK151" s="831"/>
      <c r="AL151" s="831"/>
      <c r="AM151" s="831"/>
      <c r="AN151" s="831"/>
      <c r="AO151" s="831"/>
      <c r="AP151" s="831"/>
      <c r="AQ151" s="831"/>
      <c r="AR151" s="831"/>
      <c r="AS151" s="831"/>
      <c r="AT151" s="831"/>
      <c r="AU151" s="831"/>
      <c r="AV151" s="831"/>
      <c r="AW151" s="831"/>
      <c r="AX151" s="831"/>
      <c r="AY151" s="831"/>
      <c r="AZ151" s="831"/>
      <c r="BA151" s="831"/>
      <c r="BB151" s="831"/>
      <c r="BC151" s="831"/>
      <c r="BD151" s="831"/>
      <c r="BE151" s="831"/>
      <c r="BF151" s="831"/>
      <c r="BG151" s="831"/>
      <c r="BH151" s="831"/>
      <c r="BI151" s="831"/>
      <c r="BJ151" s="831"/>
      <c r="BK151" s="831"/>
      <c r="BL151" s="831"/>
      <c r="BM151" s="831"/>
      <c r="BN151" s="831"/>
      <c r="BO151" s="831"/>
      <c r="BP151" s="831"/>
      <c r="BQ151" s="831"/>
      <c r="BR151" s="831"/>
      <c r="BS151" s="831"/>
      <c r="BT151" s="831"/>
      <c r="BU151" s="831"/>
      <c r="BV151" s="831"/>
      <c r="BW151" s="831"/>
      <c r="BX151" s="831"/>
      <c r="BY151" s="831"/>
      <c r="BZ151" s="831"/>
      <c r="CA151" s="831"/>
      <c r="CB151" s="831"/>
      <c r="CC151" s="831"/>
      <c r="CD151" s="831"/>
      <c r="CE151" s="787"/>
    </row>
    <row r="152" spans="1:83">
      <c r="A152" s="831"/>
      <c r="B152" s="831"/>
      <c r="C152" s="831"/>
      <c r="D152" s="831"/>
      <c r="E152" s="831"/>
      <c r="F152" s="831"/>
      <c r="G152" s="831"/>
      <c r="H152" s="831"/>
      <c r="I152" s="831"/>
      <c r="J152" s="831"/>
      <c r="K152" s="831"/>
      <c r="L152" s="831"/>
      <c r="M152" s="831"/>
      <c r="N152" s="831"/>
      <c r="O152" s="924"/>
      <c r="P152" s="924"/>
      <c r="Q152" s="831"/>
      <c r="R152" s="831"/>
      <c r="S152" s="831"/>
      <c r="T152" s="831"/>
      <c r="U152" s="831"/>
      <c r="V152" s="831"/>
      <c r="W152" s="924"/>
      <c r="X152" s="924"/>
      <c r="Y152" s="831"/>
      <c r="Z152" s="831"/>
      <c r="AA152" s="831"/>
      <c r="AB152" s="831"/>
      <c r="AC152" s="831"/>
      <c r="AD152" s="831"/>
      <c r="AE152" s="831"/>
      <c r="AF152" s="831"/>
      <c r="AG152" s="831"/>
      <c r="AH152" s="831"/>
      <c r="AI152" s="831"/>
      <c r="AJ152" s="831"/>
      <c r="AK152" s="831"/>
      <c r="AL152" s="831"/>
      <c r="AM152" s="831"/>
      <c r="AN152" s="831"/>
      <c r="AO152" s="831"/>
      <c r="AP152" s="831"/>
      <c r="AQ152" s="831"/>
      <c r="AR152" s="831"/>
      <c r="AS152" s="831"/>
      <c r="AT152" s="831"/>
      <c r="AU152" s="831"/>
      <c r="AV152" s="831"/>
      <c r="AW152" s="831"/>
      <c r="AX152" s="831"/>
      <c r="AY152" s="831"/>
      <c r="AZ152" s="831"/>
      <c r="BA152" s="831"/>
      <c r="BB152" s="831"/>
      <c r="BC152" s="831"/>
      <c r="BD152" s="831"/>
      <c r="BE152" s="831"/>
      <c r="BF152" s="831"/>
      <c r="BG152" s="831"/>
      <c r="BH152" s="831"/>
      <c r="BI152" s="831"/>
      <c r="BJ152" s="831"/>
      <c r="BK152" s="831"/>
      <c r="BL152" s="831"/>
      <c r="BM152" s="831"/>
      <c r="BN152" s="831"/>
      <c r="BO152" s="831"/>
      <c r="BP152" s="831"/>
      <c r="BQ152" s="831"/>
      <c r="BR152" s="831"/>
      <c r="BS152" s="831"/>
      <c r="BT152" s="831"/>
      <c r="BU152" s="831"/>
      <c r="BV152" s="831"/>
      <c r="BW152" s="831"/>
      <c r="BX152" s="831"/>
      <c r="BY152" s="831"/>
      <c r="BZ152" s="831"/>
      <c r="CA152" s="831"/>
      <c r="CB152" s="831"/>
      <c r="CC152" s="831"/>
      <c r="CD152" s="831"/>
      <c r="CE152" s="787"/>
    </row>
    <row r="153" spans="1:83">
      <c r="A153" s="831"/>
      <c r="B153" s="831"/>
      <c r="C153" s="831"/>
      <c r="D153" s="831"/>
      <c r="E153" s="831"/>
      <c r="F153" s="831"/>
      <c r="G153" s="831"/>
      <c r="H153" s="831"/>
      <c r="I153" s="831"/>
      <c r="J153" s="831"/>
      <c r="K153" s="831"/>
      <c r="L153" s="831"/>
      <c r="M153" s="831"/>
      <c r="N153" s="831"/>
      <c r="O153" s="924"/>
      <c r="P153" s="924"/>
      <c r="Q153" s="831"/>
      <c r="R153" s="831"/>
      <c r="S153" s="831"/>
      <c r="T153" s="831"/>
      <c r="U153" s="831"/>
      <c r="V153" s="831"/>
      <c r="W153" s="924"/>
      <c r="X153" s="924"/>
      <c r="Y153" s="831"/>
      <c r="Z153" s="831"/>
      <c r="AA153" s="831"/>
      <c r="AB153" s="831"/>
      <c r="AC153" s="831"/>
      <c r="AD153" s="831"/>
      <c r="AE153" s="831"/>
      <c r="AF153" s="831"/>
      <c r="AG153" s="831"/>
      <c r="AH153" s="831"/>
      <c r="AI153" s="831"/>
      <c r="AJ153" s="831"/>
      <c r="AK153" s="831"/>
      <c r="AL153" s="831"/>
      <c r="AM153" s="831"/>
      <c r="AN153" s="831"/>
      <c r="AO153" s="831"/>
      <c r="AP153" s="831"/>
      <c r="AQ153" s="831"/>
      <c r="AR153" s="831"/>
      <c r="AS153" s="831"/>
      <c r="AT153" s="831"/>
      <c r="AU153" s="831"/>
      <c r="AV153" s="831"/>
      <c r="AW153" s="831"/>
      <c r="AX153" s="831"/>
      <c r="AY153" s="831"/>
      <c r="AZ153" s="831"/>
      <c r="BA153" s="831"/>
      <c r="BB153" s="831"/>
      <c r="BC153" s="831"/>
      <c r="BD153" s="831"/>
      <c r="BE153" s="831"/>
      <c r="BF153" s="831"/>
      <c r="BG153" s="831"/>
      <c r="BH153" s="831"/>
      <c r="BI153" s="831"/>
      <c r="BJ153" s="831"/>
      <c r="BK153" s="831"/>
      <c r="BL153" s="831"/>
      <c r="BM153" s="831"/>
      <c r="BN153" s="831"/>
      <c r="BO153" s="831"/>
      <c r="BP153" s="831"/>
      <c r="BQ153" s="831"/>
      <c r="BR153" s="831"/>
      <c r="BS153" s="831"/>
      <c r="BT153" s="831"/>
      <c r="BU153" s="831"/>
      <c r="BV153" s="831"/>
      <c r="BW153" s="831"/>
      <c r="BX153" s="831"/>
      <c r="BY153" s="831"/>
      <c r="BZ153" s="831"/>
      <c r="CA153" s="831"/>
      <c r="CB153" s="831"/>
      <c r="CC153" s="831"/>
      <c r="CD153" s="831"/>
      <c r="CE153" s="787"/>
    </row>
    <row r="154" spans="1:83">
      <c r="A154" s="831"/>
      <c r="B154" s="831"/>
      <c r="C154" s="831"/>
      <c r="D154" s="831"/>
      <c r="E154" s="831"/>
      <c r="F154" s="831"/>
      <c r="G154" s="831"/>
      <c r="H154" s="831"/>
      <c r="I154" s="831"/>
      <c r="J154" s="831"/>
      <c r="K154" s="831"/>
      <c r="L154" s="831"/>
      <c r="M154" s="831"/>
      <c r="N154" s="831"/>
      <c r="O154" s="924"/>
      <c r="P154" s="924"/>
      <c r="Q154" s="831"/>
      <c r="R154" s="831"/>
      <c r="S154" s="831"/>
      <c r="T154" s="831"/>
      <c r="U154" s="831"/>
      <c r="V154" s="831"/>
      <c r="W154" s="924"/>
      <c r="X154" s="924"/>
      <c r="Y154" s="831"/>
      <c r="Z154" s="831"/>
      <c r="AA154" s="831"/>
      <c r="AB154" s="831"/>
      <c r="AC154" s="831"/>
      <c r="AD154" s="831"/>
      <c r="AE154" s="831"/>
      <c r="AF154" s="831"/>
      <c r="AG154" s="831"/>
      <c r="AH154" s="831"/>
      <c r="AI154" s="831"/>
      <c r="AJ154" s="831"/>
      <c r="AK154" s="831"/>
      <c r="AL154" s="831"/>
      <c r="AM154" s="831"/>
      <c r="AN154" s="831"/>
      <c r="AO154" s="831"/>
      <c r="AP154" s="831"/>
      <c r="AQ154" s="831"/>
      <c r="AR154" s="831"/>
      <c r="AS154" s="831"/>
      <c r="AT154" s="831"/>
      <c r="AU154" s="831"/>
      <c r="AV154" s="831"/>
      <c r="AW154" s="831"/>
      <c r="AX154" s="831"/>
      <c r="AY154" s="831"/>
      <c r="AZ154" s="831"/>
      <c r="BA154" s="831"/>
      <c r="BB154" s="831"/>
      <c r="BC154" s="831"/>
      <c r="BD154" s="831"/>
      <c r="BE154" s="831"/>
      <c r="BF154" s="831"/>
      <c r="BG154" s="831"/>
      <c r="BH154" s="831"/>
      <c r="BI154" s="831"/>
      <c r="BJ154" s="831"/>
      <c r="BK154" s="831"/>
      <c r="BL154" s="831"/>
      <c r="BM154" s="831"/>
      <c r="BN154" s="831"/>
      <c r="BO154" s="831"/>
      <c r="BP154" s="831"/>
      <c r="BQ154" s="831"/>
      <c r="BR154" s="831"/>
      <c r="BS154" s="831"/>
      <c r="BT154" s="831"/>
      <c r="BU154" s="831"/>
      <c r="BV154" s="831"/>
      <c r="BW154" s="831"/>
      <c r="BX154" s="831"/>
      <c r="BY154" s="831"/>
      <c r="BZ154" s="831"/>
      <c r="CA154" s="831"/>
      <c r="CB154" s="831"/>
      <c r="CC154" s="831"/>
      <c r="CD154" s="831"/>
      <c r="CE154" s="787"/>
    </row>
    <row r="155" spans="1:83">
      <c r="A155" s="831"/>
      <c r="B155" s="831"/>
      <c r="C155" s="831"/>
      <c r="D155" s="831"/>
      <c r="E155" s="831"/>
      <c r="F155" s="831"/>
      <c r="G155" s="831"/>
      <c r="H155" s="831"/>
      <c r="I155" s="831"/>
      <c r="J155" s="831"/>
      <c r="K155" s="831"/>
      <c r="L155" s="831"/>
      <c r="M155" s="831"/>
      <c r="N155" s="831"/>
      <c r="O155" s="924"/>
      <c r="P155" s="924"/>
      <c r="Q155" s="831"/>
      <c r="R155" s="831"/>
      <c r="S155" s="831"/>
      <c r="T155" s="831"/>
      <c r="U155" s="831"/>
      <c r="V155" s="831"/>
      <c r="W155" s="924"/>
      <c r="X155" s="924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J155" s="831"/>
      <c r="AK155" s="831"/>
      <c r="AL155" s="831"/>
      <c r="AM155" s="831"/>
      <c r="AN155" s="831"/>
      <c r="AO155" s="831"/>
      <c r="AP155" s="831"/>
      <c r="AQ155" s="831"/>
      <c r="AR155" s="831"/>
      <c r="AS155" s="831"/>
      <c r="AT155" s="831"/>
      <c r="AU155" s="831"/>
      <c r="AV155" s="831"/>
      <c r="AW155" s="831"/>
      <c r="AX155" s="831"/>
      <c r="AY155" s="831"/>
      <c r="AZ155" s="831"/>
      <c r="BA155" s="831"/>
      <c r="BB155" s="831"/>
      <c r="BC155" s="831"/>
      <c r="BD155" s="831"/>
      <c r="BE155" s="831"/>
      <c r="BF155" s="831"/>
      <c r="BG155" s="831"/>
      <c r="BH155" s="831"/>
      <c r="BI155" s="831"/>
      <c r="BJ155" s="831"/>
      <c r="BK155" s="831"/>
      <c r="BL155" s="831"/>
      <c r="BM155" s="831"/>
      <c r="BN155" s="831"/>
      <c r="BO155" s="831"/>
      <c r="BP155" s="831"/>
      <c r="BQ155" s="831"/>
      <c r="BR155" s="831"/>
      <c r="BS155" s="831"/>
      <c r="BT155" s="831"/>
      <c r="BU155" s="831"/>
      <c r="BV155" s="831"/>
      <c r="BW155" s="831"/>
      <c r="BX155" s="831"/>
      <c r="BY155" s="831"/>
      <c r="BZ155" s="831"/>
      <c r="CA155" s="831"/>
      <c r="CB155" s="831"/>
      <c r="CC155" s="831"/>
      <c r="CD155" s="831"/>
      <c r="CE155" s="787"/>
    </row>
    <row r="156" spans="1:83">
      <c r="A156" s="831"/>
      <c r="B156" s="831"/>
      <c r="C156" s="831"/>
      <c r="D156" s="831"/>
      <c r="E156" s="831"/>
      <c r="F156" s="831"/>
      <c r="G156" s="831"/>
      <c r="H156" s="831"/>
      <c r="I156" s="831"/>
      <c r="J156" s="831"/>
      <c r="K156" s="831"/>
      <c r="L156" s="831"/>
      <c r="M156" s="831"/>
      <c r="N156" s="831"/>
      <c r="O156" s="924"/>
      <c r="P156" s="924"/>
      <c r="Q156" s="831"/>
      <c r="R156" s="831"/>
      <c r="S156" s="831"/>
      <c r="T156" s="831"/>
      <c r="U156" s="831"/>
      <c r="V156" s="831"/>
      <c r="W156" s="924"/>
      <c r="X156" s="924"/>
      <c r="Y156" s="831"/>
      <c r="Z156" s="831"/>
      <c r="AA156" s="831"/>
      <c r="AB156" s="831"/>
      <c r="AC156" s="831"/>
      <c r="AD156" s="831"/>
      <c r="AE156" s="831"/>
      <c r="AF156" s="831"/>
      <c r="AG156" s="831"/>
      <c r="AH156" s="831"/>
      <c r="AI156" s="831"/>
      <c r="AJ156" s="831"/>
      <c r="AK156" s="831"/>
      <c r="AL156" s="831"/>
      <c r="AM156" s="831"/>
      <c r="AN156" s="831"/>
      <c r="AO156" s="831"/>
      <c r="AP156" s="831"/>
      <c r="AQ156" s="831"/>
      <c r="AR156" s="831"/>
      <c r="AS156" s="831"/>
      <c r="AT156" s="831"/>
      <c r="AU156" s="831"/>
      <c r="AV156" s="831"/>
      <c r="AW156" s="831"/>
      <c r="AX156" s="831"/>
      <c r="AY156" s="831"/>
      <c r="AZ156" s="831"/>
      <c r="BA156" s="831"/>
      <c r="BB156" s="831"/>
      <c r="BC156" s="831"/>
      <c r="BD156" s="831"/>
      <c r="BE156" s="831"/>
      <c r="BF156" s="831"/>
      <c r="BG156" s="831"/>
      <c r="BH156" s="831"/>
      <c r="BI156" s="831"/>
      <c r="BJ156" s="831"/>
      <c r="BK156" s="831"/>
      <c r="BL156" s="831"/>
      <c r="BM156" s="831"/>
      <c r="BN156" s="831"/>
      <c r="BO156" s="831"/>
      <c r="BP156" s="831"/>
      <c r="BQ156" s="831"/>
      <c r="BR156" s="831"/>
      <c r="BS156" s="831"/>
      <c r="BT156" s="831"/>
      <c r="BU156" s="831"/>
      <c r="BV156" s="831"/>
      <c r="BW156" s="831"/>
      <c r="BX156" s="831"/>
      <c r="BY156" s="831"/>
      <c r="BZ156" s="831"/>
      <c r="CA156" s="831"/>
      <c r="CB156" s="831"/>
      <c r="CC156" s="831"/>
      <c r="CD156" s="831"/>
      <c r="CE156" s="787"/>
    </row>
    <row r="157" spans="1:83">
      <c r="A157" s="831"/>
      <c r="B157" s="831"/>
      <c r="C157" s="831"/>
      <c r="D157" s="831"/>
      <c r="E157" s="831"/>
      <c r="F157" s="831"/>
      <c r="G157" s="831"/>
      <c r="H157" s="831"/>
      <c r="I157" s="831"/>
      <c r="J157" s="831"/>
      <c r="K157" s="831"/>
      <c r="L157" s="831"/>
      <c r="M157" s="831"/>
      <c r="N157" s="831"/>
      <c r="O157" s="924"/>
      <c r="P157" s="924"/>
      <c r="Q157" s="831"/>
      <c r="R157" s="831"/>
      <c r="S157" s="831"/>
      <c r="T157" s="831"/>
      <c r="U157" s="831"/>
      <c r="V157" s="831"/>
      <c r="W157" s="924"/>
      <c r="X157" s="924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J157" s="831"/>
      <c r="AK157" s="831"/>
      <c r="AL157" s="831"/>
      <c r="AM157" s="831"/>
      <c r="AN157" s="831"/>
      <c r="AO157" s="831"/>
      <c r="AP157" s="831"/>
      <c r="AQ157" s="831"/>
      <c r="AR157" s="831"/>
      <c r="AS157" s="831"/>
      <c r="AT157" s="831"/>
      <c r="AU157" s="831"/>
      <c r="AV157" s="831"/>
      <c r="AW157" s="831"/>
      <c r="AX157" s="831"/>
      <c r="AY157" s="831"/>
      <c r="AZ157" s="831"/>
      <c r="BA157" s="831"/>
      <c r="BB157" s="831"/>
      <c r="BC157" s="831"/>
      <c r="BD157" s="831"/>
      <c r="BE157" s="831"/>
      <c r="BF157" s="831"/>
      <c r="BG157" s="831"/>
      <c r="BH157" s="831"/>
      <c r="BI157" s="831"/>
      <c r="BJ157" s="831"/>
      <c r="BK157" s="831"/>
      <c r="BL157" s="831"/>
      <c r="BM157" s="831"/>
      <c r="BN157" s="831"/>
      <c r="BO157" s="831"/>
      <c r="BP157" s="831"/>
      <c r="BQ157" s="831"/>
      <c r="BR157" s="831"/>
      <c r="BS157" s="831"/>
      <c r="BT157" s="831"/>
      <c r="BU157" s="831"/>
      <c r="BV157" s="831"/>
      <c r="BW157" s="831"/>
      <c r="BX157" s="831"/>
      <c r="BY157" s="831"/>
      <c r="BZ157" s="831"/>
      <c r="CA157" s="831"/>
      <c r="CB157" s="831"/>
      <c r="CC157" s="831"/>
      <c r="CD157" s="831"/>
      <c r="CE157" s="787"/>
    </row>
    <row r="158" spans="1:83">
      <c r="A158" s="831"/>
      <c r="B158" s="831"/>
      <c r="C158" s="831"/>
      <c r="D158" s="831"/>
      <c r="E158" s="831"/>
      <c r="F158" s="831"/>
      <c r="G158" s="831"/>
      <c r="H158" s="831"/>
      <c r="I158" s="831"/>
      <c r="J158" s="831"/>
      <c r="K158" s="831"/>
      <c r="L158" s="831"/>
      <c r="M158" s="831"/>
      <c r="N158" s="831"/>
      <c r="O158" s="924"/>
      <c r="P158" s="924"/>
      <c r="Q158" s="831"/>
      <c r="R158" s="831"/>
      <c r="S158" s="831"/>
      <c r="T158" s="831"/>
      <c r="U158" s="831"/>
      <c r="V158" s="831"/>
      <c r="W158" s="924"/>
      <c r="X158" s="924"/>
      <c r="Y158" s="831"/>
      <c r="Z158" s="831"/>
      <c r="AA158" s="831"/>
      <c r="AB158" s="831"/>
      <c r="AC158" s="831"/>
      <c r="AD158" s="831"/>
      <c r="AE158" s="831"/>
      <c r="AF158" s="831"/>
      <c r="AG158" s="831"/>
      <c r="AH158" s="831"/>
      <c r="AI158" s="831"/>
      <c r="AJ158" s="831"/>
      <c r="AK158" s="831"/>
      <c r="AL158" s="831"/>
      <c r="AM158" s="831"/>
      <c r="AN158" s="831"/>
      <c r="AO158" s="831"/>
      <c r="AP158" s="831"/>
      <c r="AQ158" s="831"/>
      <c r="AR158" s="831"/>
      <c r="AS158" s="831"/>
      <c r="AT158" s="831"/>
      <c r="AU158" s="831"/>
      <c r="AV158" s="831"/>
      <c r="AW158" s="831"/>
      <c r="AX158" s="831"/>
      <c r="AY158" s="831"/>
      <c r="AZ158" s="831"/>
      <c r="BA158" s="831"/>
      <c r="BB158" s="831"/>
      <c r="BC158" s="831"/>
      <c r="BD158" s="831"/>
      <c r="BE158" s="831"/>
      <c r="BF158" s="831"/>
      <c r="BG158" s="831"/>
      <c r="BH158" s="831"/>
      <c r="BI158" s="831"/>
      <c r="BJ158" s="831"/>
      <c r="BK158" s="831"/>
      <c r="BL158" s="831"/>
      <c r="BM158" s="831"/>
      <c r="BN158" s="831"/>
      <c r="BO158" s="831"/>
      <c r="BP158" s="831"/>
      <c r="BQ158" s="831"/>
      <c r="BR158" s="831"/>
      <c r="BS158" s="831"/>
      <c r="BT158" s="831"/>
      <c r="BU158" s="831"/>
      <c r="BV158" s="831"/>
      <c r="BW158" s="831"/>
      <c r="BX158" s="831"/>
      <c r="BY158" s="831"/>
      <c r="BZ158" s="831"/>
      <c r="CA158" s="831"/>
      <c r="CB158" s="831"/>
      <c r="CC158" s="831"/>
      <c r="CD158" s="831"/>
      <c r="CE158" s="787"/>
    </row>
    <row r="159" spans="1:83">
      <c r="A159" s="831"/>
      <c r="B159" s="831"/>
      <c r="C159" s="831"/>
      <c r="D159" s="831"/>
      <c r="E159" s="831"/>
      <c r="F159" s="831"/>
      <c r="G159" s="831"/>
      <c r="H159" s="831"/>
      <c r="I159" s="831"/>
      <c r="J159" s="831"/>
      <c r="K159" s="831"/>
      <c r="L159" s="831"/>
      <c r="M159" s="831"/>
      <c r="N159" s="831"/>
      <c r="O159" s="924"/>
      <c r="P159" s="924"/>
      <c r="Q159" s="831"/>
      <c r="R159" s="831"/>
      <c r="S159" s="831"/>
      <c r="T159" s="831"/>
      <c r="U159" s="831"/>
      <c r="V159" s="831"/>
      <c r="W159" s="924"/>
      <c r="X159" s="924"/>
      <c r="Y159" s="831"/>
      <c r="Z159" s="831"/>
      <c r="AA159" s="831"/>
      <c r="AB159" s="831"/>
      <c r="AC159" s="831"/>
      <c r="AD159" s="831"/>
      <c r="AE159" s="831"/>
      <c r="AF159" s="831"/>
      <c r="AG159" s="831"/>
      <c r="AH159" s="831"/>
      <c r="AI159" s="831"/>
      <c r="AJ159" s="831"/>
      <c r="AK159" s="831"/>
      <c r="AL159" s="831"/>
      <c r="AM159" s="831"/>
      <c r="AN159" s="831"/>
      <c r="AO159" s="831"/>
      <c r="AP159" s="831"/>
      <c r="AQ159" s="831"/>
      <c r="AR159" s="831"/>
      <c r="AS159" s="831"/>
      <c r="AT159" s="831"/>
      <c r="AU159" s="831"/>
      <c r="AV159" s="831"/>
      <c r="AW159" s="831"/>
      <c r="AX159" s="831"/>
      <c r="AY159" s="831"/>
      <c r="AZ159" s="831"/>
      <c r="BA159" s="831"/>
      <c r="BB159" s="831"/>
      <c r="BC159" s="831"/>
      <c r="BD159" s="831"/>
      <c r="BE159" s="831"/>
      <c r="BF159" s="831"/>
      <c r="BG159" s="831"/>
      <c r="BH159" s="831"/>
      <c r="BI159" s="831"/>
      <c r="BJ159" s="831"/>
      <c r="BK159" s="831"/>
      <c r="BL159" s="831"/>
      <c r="BM159" s="831"/>
      <c r="BN159" s="831"/>
      <c r="BO159" s="831"/>
      <c r="BP159" s="831"/>
      <c r="BQ159" s="831"/>
      <c r="BR159" s="831"/>
      <c r="BS159" s="831"/>
      <c r="BT159" s="831"/>
      <c r="BU159" s="831"/>
      <c r="BV159" s="831"/>
      <c r="BW159" s="831"/>
      <c r="BX159" s="831"/>
      <c r="BY159" s="831"/>
      <c r="BZ159" s="831"/>
      <c r="CA159" s="831"/>
      <c r="CB159" s="831"/>
      <c r="CC159" s="831"/>
      <c r="CD159" s="831"/>
      <c r="CE159" s="787"/>
    </row>
    <row r="160" spans="1:83">
      <c r="A160" s="831"/>
      <c r="B160" s="831"/>
      <c r="C160" s="831"/>
      <c r="D160" s="831"/>
      <c r="E160" s="831"/>
      <c r="F160" s="831"/>
      <c r="G160" s="831"/>
      <c r="H160" s="831"/>
      <c r="I160" s="831"/>
      <c r="J160" s="831"/>
      <c r="K160" s="831"/>
      <c r="L160" s="831"/>
      <c r="M160" s="831"/>
      <c r="N160" s="831"/>
      <c r="O160" s="924"/>
      <c r="P160" s="924"/>
      <c r="Q160" s="831"/>
      <c r="R160" s="831"/>
      <c r="S160" s="831"/>
      <c r="T160" s="831"/>
      <c r="U160" s="831"/>
      <c r="V160" s="831"/>
      <c r="W160" s="924"/>
      <c r="X160" s="924"/>
      <c r="Y160" s="831"/>
      <c r="Z160" s="831"/>
      <c r="AA160" s="831"/>
      <c r="AB160" s="831"/>
      <c r="AC160" s="831"/>
      <c r="AD160" s="831"/>
      <c r="AE160" s="831"/>
      <c r="AF160" s="831"/>
      <c r="AG160" s="831"/>
      <c r="AH160" s="831"/>
      <c r="AI160" s="831"/>
      <c r="AJ160" s="831"/>
      <c r="AK160" s="831"/>
      <c r="AL160" s="831"/>
      <c r="AM160" s="831"/>
      <c r="AN160" s="831"/>
      <c r="AO160" s="831"/>
      <c r="AP160" s="831"/>
      <c r="AQ160" s="831"/>
      <c r="AR160" s="831"/>
      <c r="AS160" s="831"/>
      <c r="AT160" s="831"/>
      <c r="AU160" s="831"/>
      <c r="AV160" s="831"/>
      <c r="AW160" s="831"/>
      <c r="AX160" s="831"/>
      <c r="AY160" s="831"/>
      <c r="AZ160" s="831"/>
      <c r="BA160" s="831"/>
      <c r="BB160" s="831"/>
      <c r="BC160" s="831"/>
      <c r="BD160" s="831"/>
      <c r="BE160" s="831"/>
      <c r="BF160" s="831"/>
      <c r="BG160" s="831"/>
      <c r="BH160" s="831"/>
      <c r="BI160" s="831"/>
      <c r="BJ160" s="831"/>
      <c r="BK160" s="831"/>
      <c r="BL160" s="831"/>
      <c r="BM160" s="831"/>
      <c r="BN160" s="831"/>
      <c r="BO160" s="831"/>
      <c r="BP160" s="831"/>
      <c r="BQ160" s="831"/>
      <c r="BR160" s="831"/>
      <c r="BS160" s="831"/>
      <c r="BT160" s="831"/>
      <c r="BU160" s="831"/>
      <c r="BV160" s="831"/>
      <c r="BW160" s="831"/>
      <c r="BX160" s="831"/>
      <c r="BY160" s="831"/>
      <c r="BZ160" s="831"/>
      <c r="CA160" s="831"/>
      <c r="CB160" s="831"/>
      <c r="CC160" s="831"/>
      <c r="CD160" s="831"/>
      <c r="CE160" s="787"/>
    </row>
    <row r="161" spans="1:83">
      <c r="A161" s="831"/>
      <c r="B161" s="831"/>
      <c r="C161" s="831"/>
      <c r="D161" s="831"/>
      <c r="E161" s="831"/>
      <c r="F161" s="831"/>
      <c r="G161" s="831"/>
      <c r="H161" s="831"/>
      <c r="I161" s="831"/>
      <c r="J161" s="831"/>
      <c r="K161" s="831"/>
      <c r="L161" s="831"/>
      <c r="M161" s="831"/>
      <c r="N161" s="831"/>
      <c r="O161" s="924"/>
      <c r="P161" s="924"/>
      <c r="Q161" s="831"/>
      <c r="R161" s="831"/>
      <c r="S161" s="831"/>
      <c r="T161" s="831"/>
      <c r="U161" s="831"/>
      <c r="V161" s="831"/>
      <c r="W161" s="924"/>
      <c r="X161" s="924"/>
      <c r="Y161" s="831"/>
      <c r="Z161" s="831"/>
      <c r="AA161" s="831"/>
      <c r="AB161" s="831"/>
      <c r="AC161" s="831"/>
      <c r="AD161" s="831"/>
      <c r="AE161" s="831"/>
      <c r="AF161" s="831"/>
      <c r="AG161" s="831"/>
      <c r="AH161" s="831"/>
      <c r="AI161" s="831"/>
      <c r="AJ161" s="831"/>
      <c r="AK161" s="831"/>
      <c r="AL161" s="831"/>
      <c r="AM161" s="831"/>
      <c r="AN161" s="831"/>
      <c r="AO161" s="831"/>
      <c r="AP161" s="831"/>
      <c r="AQ161" s="831"/>
      <c r="AR161" s="831"/>
      <c r="AS161" s="831"/>
      <c r="AT161" s="831"/>
      <c r="AU161" s="831"/>
      <c r="AV161" s="831"/>
      <c r="AW161" s="831"/>
      <c r="AX161" s="831"/>
      <c r="AY161" s="831"/>
      <c r="AZ161" s="831"/>
      <c r="BA161" s="831"/>
      <c r="BB161" s="831"/>
      <c r="BC161" s="831"/>
      <c r="BD161" s="831"/>
      <c r="BE161" s="831"/>
      <c r="BF161" s="831"/>
      <c r="BG161" s="831"/>
      <c r="BH161" s="831"/>
      <c r="BI161" s="831"/>
      <c r="BJ161" s="831"/>
      <c r="BK161" s="831"/>
      <c r="BL161" s="831"/>
      <c r="BM161" s="831"/>
      <c r="BN161" s="831"/>
      <c r="BO161" s="831"/>
      <c r="BP161" s="831"/>
      <c r="BQ161" s="831"/>
      <c r="BR161" s="831"/>
      <c r="BS161" s="831"/>
      <c r="BT161" s="831"/>
      <c r="BU161" s="831"/>
      <c r="BV161" s="831"/>
      <c r="BW161" s="831"/>
      <c r="BX161" s="831"/>
      <c r="BY161" s="831"/>
      <c r="BZ161" s="831"/>
      <c r="CA161" s="831"/>
      <c r="CB161" s="831"/>
      <c r="CC161" s="831"/>
      <c r="CD161" s="831"/>
      <c r="CE161" s="787"/>
    </row>
    <row r="162" spans="1:83">
      <c r="A162" s="831"/>
      <c r="B162" s="831"/>
      <c r="C162" s="831"/>
      <c r="D162" s="831"/>
      <c r="E162" s="831"/>
      <c r="F162" s="831"/>
      <c r="G162" s="831"/>
      <c r="H162" s="831"/>
      <c r="I162" s="831"/>
      <c r="J162" s="831"/>
      <c r="K162" s="831"/>
      <c r="L162" s="831"/>
      <c r="M162" s="831"/>
      <c r="N162" s="831"/>
      <c r="O162" s="924"/>
      <c r="P162" s="924"/>
      <c r="Q162" s="831"/>
      <c r="R162" s="831"/>
      <c r="S162" s="831"/>
      <c r="T162" s="831"/>
      <c r="U162" s="831"/>
      <c r="V162" s="831"/>
      <c r="W162" s="924"/>
      <c r="X162" s="924"/>
      <c r="Y162" s="831"/>
      <c r="Z162" s="831"/>
      <c r="AA162" s="831"/>
      <c r="AB162" s="831"/>
      <c r="AC162" s="831"/>
      <c r="AD162" s="831"/>
      <c r="AE162" s="831"/>
      <c r="AF162" s="831"/>
      <c r="AG162" s="831"/>
      <c r="AH162" s="831"/>
      <c r="AI162" s="831"/>
      <c r="AJ162" s="831"/>
      <c r="AK162" s="831"/>
      <c r="AL162" s="831"/>
      <c r="AM162" s="831"/>
      <c r="AN162" s="831"/>
      <c r="AO162" s="831"/>
      <c r="AP162" s="831"/>
      <c r="AQ162" s="831"/>
      <c r="AR162" s="831"/>
      <c r="AS162" s="831"/>
      <c r="AT162" s="831"/>
      <c r="AU162" s="831"/>
      <c r="AV162" s="831"/>
      <c r="AW162" s="831"/>
      <c r="AX162" s="831"/>
      <c r="AY162" s="831"/>
      <c r="AZ162" s="831"/>
      <c r="BA162" s="831"/>
      <c r="BB162" s="831"/>
      <c r="BC162" s="831"/>
      <c r="BD162" s="831"/>
      <c r="BE162" s="831"/>
      <c r="BF162" s="831"/>
      <c r="BG162" s="831"/>
      <c r="BH162" s="831"/>
      <c r="BI162" s="831"/>
      <c r="BJ162" s="831"/>
      <c r="BK162" s="831"/>
      <c r="BL162" s="831"/>
      <c r="BM162" s="831"/>
      <c r="BN162" s="831"/>
      <c r="BO162" s="831"/>
      <c r="BP162" s="831"/>
      <c r="BQ162" s="831"/>
      <c r="BR162" s="831"/>
      <c r="BS162" s="831"/>
      <c r="BT162" s="831"/>
      <c r="BU162" s="831"/>
      <c r="BV162" s="831"/>
      <c r="BW162" s="831"/>
      <c r="BX162" s="831"/>
      <c r="BY162" s="831"/>
      <c r="BZ162" s="831"/>
      <c r="CA162" s="831"/>
      <c r="CB162" s="831"/>
      <c r="CC162" s="831"/>
      <c r="CD162" s="831"/>
      <c r="CE162" s="787"/>
    </row>
    <row r="163" spans="1:83">
      <c r="A163" s="831"/>
      <c r="B163" s="831"/>
      <c r="C163" s="831"/>
      <c r="D163" s="831"/>
      <c r="E163" s="831"/>
      <c r="F163" s="831"/>
      <c r="G163" s="831"/>
      <c r="H163" s="831"/>
      <c r="I163" s="831"/>
      <c r="J163" s="831"/>
      <c r="K163" s="831"/>
      <c r="L163" s="831"/>
      <c r="M163" s="831"/>
      <c r="N163" s="831"/>
      <c r="O163" s="924"/>
      <c r="P163" s="924"/>
      <c r="Q163" s="831"/>
      <c r="R163" s="831"/>
      <c r="S163" s="831"/>
      <c r="T163" s="831"/>
      <c r="U163" s="831"/>
      <c r="V163" s="831"/>
      <c r="W163" s="924"/>
      <c r="X163" s="924"/>
      <c r="Y163" s="831"/>
      <c r="Z163" s="831"/>
      <c r="AA163" s="831"/>
      <c r="AB163" s="831"/>
      <c r="AC163" s="831"/>
      <c r="AD163" s="831"/>
      <c r="AE163" s="831"/>
      <c r="AF163" s="831"/>
      <c r="AG163" s="831"/>
      <c r="AH163" s="831"/>
      <c r="AI163" s="831"/>
      <c r="AJ163" s="831"/>
      <c r="AK163" s="831"/>
      <c r="AL163" s="831"/>
      <c r="AM163" s="831"/>
      <c r="AN163" s="831"/>
      <c r="AO163" s="831"/>
      <c r="AP163" s="831"/>
      <c r="AQ163" s="831"/>
      <c r="AR163" s="831"/>
      <c r="AS163" s="831"/>
      <c r="AT163" s="831"/>
      <c r="AU163" s="831"/>
      <c r="AV163" s="831"/>
      <c r="AW163" s="831"/>
      <c r="AX163" s="831"/>
      <c r="AY163" s="831"/>
      <c r="AZ163" s="831"/>
      <c r="BA163" s="831"/>
      <c r="BB163" s="831"/>
      <c r="BC163" s="831"/>
      <c r="BD163" s="831"/>
      <c r="BE163" s="831"/>
      <c r="BF163" s="831"/>
      <c r="BG163" s="831"/>
      <c r="BH163" s="831"/>
      <c r="BI163" s="831"/>
      <c r="BJ163" s="831"/>
      <c r="BK163" s="831"/>
      <c r="BL163" s="831"/>
      <c r="BM163" s="831"/>
      <c r="BN163" s="831"/>
      <c r="BO163" s="831"/>
      <c r="BP163" s="831"/>
      <c r="BQ163" s="831"/>
      <c r="BR163" s="831"/>
      <c r="BS163" s="831"/>
      <c r="BT163" s="831"/>
      <c r="BU163" s="831"/>
      <c r="BV163" s="831"/>
      <c r="BW163" s="831"/>
      <c r="BX163" s="831"/>
      <c r="BY163" s="831"/>
      <c r="BZ163" s="831"/>
      <c r="CA163" s="831"/>
      <c r="CB163" s="831"/>
      <c r="CC163" s="831"/>
      <c r="CD163" s="831"/>
      <c r="CE163" s="787"/>
    </row>
    <row r="164" spans="1:83">
      <c r="A164" s="831"/>
      <c r="B164" s="831"/>
      <c r="C164" s="831"/>
      <c r="D164" s="831"/>
      <c r="E164" s="831"/>
      <c r="F164" s="831"/>
      <c r="G164" s="831"/>
      <c r="H164" s="831"/>
      <c r="I164" s="831"/>
      <c r="J164" s="831"/>
      <c r="K164" s="831"/>
      <c r="L164" s="831"/>
      <c r="M164" s="831"/>
      <c r="N164" s="831"/>
      <c r="O164" s="924"/>
      <c r="P164" s="924"/>
      <c r="Q164" s="831"/>
      <c r="R164" s="831"/>
      <c r="S164" s="831"/>
      <c r="T164" s="831"/>
      <c r="U164" s="831"/>
      <c r="V164" s="831"/>
      <c r="W164" s="924"/>
      <c r="X164" s="924"/>
      <c r="Y164" s="831"/>
      <c r="Z164" s="831"/>
      <c r="AA164" s="831"/>
      <c r="AB164" s="831"/>
      <c r="AC164" s="831"/>
      <c r="AD164" s="831"/>
      <c r="AE164" s="831"/>
      <c r="AF164" s="831"/>
      <c r="AG164" s="831"/>
      <c r="AH164" s="831"/>
      <c r="AI164" s="831"/>
      <c r="AJ164" s="831"/>
      <c r="AK164" s="831"/>
      <c r="AL164" s="831"/>
      <c r="AM164" s="831"/>
      <c r="AN164" s="831"/>
      <c r="AO164" s="831"/>
      <c r="AP164" s="831"/>
      <c r="AQ164" s="831"/>
      <c r="AR164" s="831"/>
      <c r="AS164" s="831"/>
      <c r="AT164" s="831"/>
      <c r="AU164" s="831"/>
      <c r="AV164" s="831"/>
      <c r="AW164" s="831"/>
      <c r="AX164" s="831"/>
      <c r="AY164" s="831"/>
      <c r="AZ164" s="831"/>
      <c r="BA164" s="831"/>
      <c r="BB164" s="831"/>
      <c r="BC164" s="831"/>
      <c r="BD164" s="831"/>
      <c r="BE164" s="831"/>
      <c r="BF164" s="831"/>
      <c r="BG164" s="831"/>
      <c r="BH164" s="831"/>
      <c r="BI164" s="831"/>
      <c r="BJ164" s="831"/>
      <c r="BK164" s="831"/>
      <c r="BL164" s="831"/>
      <c r="BM164" s="831"/>
      <c r="BN164" s="831"/>
      <c r="BO164" s="831"/>
      <c r="BP164" s="831"/>
      <c r="BQ164" s="831"/>
      <c r="BR164" s="831"/>
      <c r="BS164" s="831"/>
      <c r="BT164" s="831"/>
      <c r="BU164" s="831"/>
      <c r="BV164" s="831"/>
      <c r="BW164" s="831"/>
      <c r="BX164" s="831"/>
      <c r="BY164" s="831"/>
      <c r="BZ164" s="831"/>
      <c r="CA164" s="831"/>
      <c r="CB164" s="831"/>
      <c r="CC164" s="831"/>
      <c r="CD164" s="831"/>
      <c r="CE164" s="787"/>
    </row>
    <row r="165" spans="1:83">
      <c r="A165" s="831"/>
      <c r="B165" s="831"/>
      <c r="C165" s="831"/>
      <c r="D165" s="831"/>
      <c r="E165" s="831"/>
      <c r="F165" s="831"/>
      <c r="G165" s="831"/>
      <c r="H165" s="831"/>
      <c r="I165" s="831"/>
      <c r="J165" s="831"/>
      <c r="K165" s="831"/>
      <c r="L165" s="831"/>
      <c r="M165" s="831"/>
      <c r="N165" s="831"/>
      <c r="O165" s="924"/>
      <c r="P165" s="924"/>
      <c r="Q165" s="831"/>
      <c r="R165" s="831"/>
      <c r="S165" s="831"/>
      <c r="T165" s="831"/>
      <c r="U165" s="831"/>
      <c r="V165" s="831"/>
      <c r="W165" s="924"/>
      <c r="X165" s="924"/>
      <c r="Y165" s="831"/>
      <c r="Z165" s="831"/>
      <c r="AA165" s="831"/>
      <c r="AB165" s="831"/>
      <c r="AC165" s="831"/>
      <c r="AD165" s="831"/>
      <c r="AE165" s="831"/>
      <c r="AF165" s="831"/>
      <c r="AG165" s="831"/>
      <c r="AH165" s="831"/>
      <c r="AI165" s="831"/>
      <c r="AJ165" s="831"/>
      <c r="AK165" s="831"/>
      <c r="AL165" s="831"/>
      <c r="AM165" s="831"/>
      <c r="AN165" s="831"/>
      <c r="AO165" s="831"/>
      <c r="AP165" s="831"/>
      <c r="AQ165" s="831"/>
      <c r="AR165" s="831"/>
      <c r="AS165" s="831"/>
      <c r="AT165" s="831"/>
      <c r="AU165" s="831"/>
      <c r="AV165" s="831"/>
      <c r="AW165" s="831"/>
      <c r="AX165" s="831"/>
      <c r="AY165" s="831"/>
      <c r="AZ165" s="831"/>
      <c r="BA165" s="831"/>
      <c r="BB165" s="831"/>
      <c r="BC165" s="831"/>
      <c r="BD165" s="831"/>
      <c r="BE165" s="831"/>
      <c r="BF165" s="831"/>
      <c r="BG165" s="831"/>
      <c r="BH165" s="831"/>
      <c r="BI165" s="831"/>
      <c r="BJ165" s="831"/>
      <c r="BK165" s="831"/>
      <c r="BL165" s="831"/>
      <c r="BM165" s="831"/>
      <c r="BN165" s="831"/>
      <c r="BO165" s="831"/>
      <c r="BP165" s="831"/>
      <c r="BQ165" s="831"/>
      <c r="BR165" s="831"/>
      <c r="BS165" s="831"/>
      <c r="BT165" s="831"/>
      <c r="BU165" s="831"/>
      <c r="BV165" s="831"/>
      <c r="BW165" s="831"/>
      <c r="BX165" s="831"/>
      <c r="BY165" s="831"/>
      <c r="BZ165" s="831"/>
      <c r="CA165" s="831"/>
      <c r="CB165" s="831"/>
      <c r="CC165" s="831"/>
      <c r="CD165" s="831"/>
      <c r="CE165" s="787"/>
    </row>
    <row r="166" spans="1:83">
      <c r="A166" s="831"/>
      <c r="B166" s="831"/>
      <c r="C166" s="831"/>
      <c r="D166" s="831"/>
      <c r="E166" s="831"/>
      <c r="F166" s="831"/>
      <c r="G166" s="831"/>
      <c r="H166" s="831"/>
      <c r="I166" s="831"/>
      <c r="J166" s="831"/>
      <c r="K166" s="831"/>
      <c r="L166" s="831"/>
      <c r="M166" s="831"/>
      <c r="N166" s="831"/>
      <c r="O166" s="924"/>
      <c r="P166" s="924"/>
      <c r="Q166" s="831"/>
      <c r="R166" s="831"/>
      <c r="S166" s="831"/>
      <c r="T166" s="831"/>
      <c r="U166" s="831"/>
      <c r="V166" s="831"/>
      <c r="W166" s="924"/>
      <c r="X166" s="924"/>
      <c r="Y166" s="831"/>
      <c r="Z166" s="831"/>
      <c r="AA166" s="831"/>
      <c r="AB166" s="831"/>
      <c r="AC166" s="831"/>
      <c r="AD166" s="831"/>
      <c r="AE166" s="831"/>
      <c r="AF166" s="831"/>
      <c r="AG166" s="831"/>
      <c r="AH166" s="831"/>
      <c r="AI166" s="831"/>
      <c r="AJ166" s="831"/>
      <c r="AK166" s="831"/>
      <c r="AL166" s="831"/>
      <c r="AM166" s="831"/>
      <c r="AN166" s="831"/>
      <c r="AO166" s="831"/>
      <c r="AP166" s="831"/>
      <c r="AQ166" s="831"/>
      <c r="AR166" s="831"/>
      <c r="AS166" s="831"/>
      <c r="AT166" s="831"/>
      <c r="AU166" s="831"/>
      <c r="AV166" s="831"/>
      <c r="AW166" s="831"/>
      <c r="AX166" s="831"/>
      <c r="AY166" s="831"/>
      <c r="AZ166" s="831"/>
      <c r="BA166" s="831"/>
      <c r="BB166" s="831"/>
      <c r="BC166" s="831"/>
      <c r="BD166" s="831"/>
      <c r="BE166" s="831"/>
      <c r="BF166" s="831"/>
      <c r="BG166" s="831"/>
      <c r="BH166" s="831"/>
      <c r="BI166" s="831"/>
      <c r="BJ166" s="831"/>
      <c r="BK166" s="831"/>
      <c r="BL166" s="831"/>
      <c r="BM166" s="831"/>
      <c r="BN166" s="831"/>
      <c r="BO166" s="831"/>
      <c r="BP166" s="831"/>
      <c r="BQ166" s="831"/>
      <c r="BR166" s="831"/>
      <c r="BS166" s="831"/>
      <c r="BT166" s="831"/>
      <c r="BU166" s="831"/>
      <c r="BV166" s="831"/>
      <c r="BW166" s="831"/>
      <c r="BX166" s="831"/>
      <c r="BY166" s="831"/>
      <c r="BZ166" s="831"/>
      <c r="CA166" s="831"/>
      <c r="CB166" s="831"/>
      <c r="CC166" s="831"/>
      <c r="CD166" s="831"/>
      <c r="CE166" s="787"/>
    </row>
    <row r="167" spans="1:83">
      <c r="A167" s="831"/>
      <c r="B167" s="831"/>
      <c r="C167" s="831"/>
      <c r="D167" s="831"/>
      <c r="E167" s="831"/>
      <c r="F167" s="831"/>
      <c r="G167" s="831"/>
      <c r="H167" s="831"/>
      <c r="I167" s="831"/>
      <c r="J167" s="831"/>
      <c r="K167" s="831"/>
      <c r="L167" s="831"/>
      <c r="M167" s="831"/>
      <c r="N167" s="831"/>
      <c r="O167" s="924"/>
      <c r="P167" s="924"/>
      <c r="Q167" s="831"/>
      <c r="R167" s="831"/>
      <c r="S167" s="831"/>
      <c r="T167" s="831"/>
      <c r="U167" s="831"/>
      <c r="V167" s="831"/>
      <c r="W167" s="924"/>
      <c r="X167" s="924"/>
      <c r="Y167" s="831"/>
      <c r="Z167" s="831"/>
      <c r="AA167" s="831"/>
      <c r="AB167" s="831"/>
      <c r="AC167" s="831"/>
      <c r="AD167" s="831"/>
      <c r="AE167" s="831"/>
      <c r="AF167" s="831"/>
      <c r="AG167" s="831"/>
      <c r="AH167" s="831"/>
      <c r="AI167" s="831"/>
      <c r="AJ167" s="831"/>
      <c r="AK167" s="831"/>
      <c r="AL167" s="831"/>
      <c r="AM167" s="831"/>
      <c r="AN167" s="831"/>
      <c r="AO167" s="831"/>
      <c r="AP167" s="831"/>
      <c r="AQ167" s="831"/>
      <c r="AR167" s="831"/>
      <c r="AS167" s="831"/>
      <c r="AT167" s="831"/>
      <c r="AU167" s="831"/>
      <c r="AV167" s="831"/>
      <c r="AW167" s="831"/>
      <c r="AX167" s="831"/>
      <c r="AY167" s="831"/>
      <c r="AZ167" s="831"/>
      <c r="BA167" s="831"/>
      <c r="BB167" s="831"/>
      <c r="BC167" s="831"/>
      <c r="BD167" s="831"/>
      <c r="BE167" s="831"/>
      <c r="BF167" s="831"/>
      <c r="BG167" s="831"/>
      <c r="BH167" s="831"/>
      <c r="BI167" s="831"/>
      <c r="BJ167" s="831"/>
      <c r="BK167" s="831"/>
      <c r="BL167" s="831"/>
      <c r="BM167" s="831"/>
      <c r="BN167" s="831"/>
      <c r="BO167" s="831"/>
      <c r="BP167" s="831"/>
      <c r="BQ167" s="831"/>
      <c r="BR167" s="831"/>
      <c r="BS167" s="831"/>
      <c r="BT167" s="831"/>
      <c r="BU167" s="831"/>
      <c r="BV167" s="831"/>
      <c r="BW167" s="831"/>
      <c r="BX167" s="831"/>
      <c r="BY167" s="831"/>
      <c r="BZ167" s="831"/>
      <c r="CA167" s="831"/>
      <c r="CB167" s="831"/>
      <c r="CC167" s="831"/>
      <c r="CD167" s="831"/>
      <c r="CE167" s="787"/>
    </row>
    <row r="168" spans="1:83">
      <c r="A168" s="831"/>
      <c r="B168" s="831"/>
      <c r="C168" s="831"/>
      <c r="D168" s="831"/>
      <c r="E168" s="831"/>
      <c r="F168" s="831"/>
      <c r="G168" s="831"/>
      <c r="H168" s="831"/>
      <c r="I168" s="831"/>
      <c r="J168" s="831"/>
      <c r="K168" s="831"/>
      <c r="L168" s="831"/>
      <c r="M168" s="831"/>
      <c r="N168" s="831"/>
      <c r="O168" s="924"/>
      <c r="P168" s="924"/>
      <c r="Q168" s="831"/>
      <c r="R168" s="831"/>
      <c r="S168" s="831"/>
      <c r="T168" s="831"/>
      <c r="U168" s="831"/>
      <c r="V168" s="831"/>
      <c r="W168" s="924"/>
      <c r="X168" s="924"/>
      <c r="Y168" s="831"/>
      <c r="Z168" s="831"/>
      <c r="AA168" s="831"/>
      <c r="AB168" s="831"/>
      <c r="AC168" s="831"/>
      <c r="AD168" s="831"/>
      <c r="AE168" s="831"/>
      <c r="AF168" s="831"/>
      <c r="AG168" s="831"/>
      <c r="AH168" s="831"/>
      <c r="AI168" s="831"/>
      <c r="AJ168" s="831"/>
      <c r="AK168" s="831"/>
      <c r="AL168" s="831"/>
      <c r="AM168" s="831"/>
      <c r="AN168" s="831"/>
      <c r="AO168" s="831"/>
      <c r="AP168" s="831"/>
      <c r="AQ168" s="831"/>
      <c r="AR168" s="831"/>
      <c r="AS168" s="831"/>
      <c r="AT168" s="831"/>
      <c r="AU168" s="831"/>
      <c r="AV168" s="831"/>
      <c r="AW168" s="831"/>
      <c r="AX168" s="831"/>
      <c r="AY168" s="831"/>
      <c r="AZ168" s="831"/>
      <c r="BA168" s="831"/>
      <c r="BB168" s="831"/>
      <c r="BC168" s="831"/>
      <c r="BD168" s="831"/>
      <c r="BE168" s="831"/>
      <c r="BF168" s="831"/>
      <c r="BG168" s="831"/>
      <c r="BH168" s="831"/>
      <c r="BI168" s="831"/>
      <c r="BJ168" s="831"/>
      <c r="BK168" s="831"/>
      <c r="BL168" s="831"/>
      <c r="BM168" s="831"/>
      <c r="BN168" s="831"/>
      <c r="BO168" s="831"/>
      <c r="BP168" s="831"/>
      <c r="BQ168" s="831"/>
      <c r="BR168" s="831"/>
      <c r="BS168" s="831"/>
      <c r="BT168" s="831"/>
      <c r="BU168" s="831"/>
      <c r="BV168" s="831"/>
      <c r="BW168" s="831"/>
      <c r="BX168" s="831"/>
      <c r="BY168" s="831"/>
      <c r="BZ168" s="831"/>
      <c r="CA168" s="831"/>
      <c r="CB168" s="831"/>
      <c r="CC168" s="831"/>
      <c r="CD168" s="831"/>
      <c r="CE168" s="787"/>
    </row>
  </sheetData>
  <mergeCells count="55">
    <mergeCell ref="A86:B86"/>
    <mergeCell ref="A87:B87"/>
    <mergeCell ref="A88:B88"/>
    <mergeCell ref="A89:B89"/>
    <mergeCell ref="A79:CD80"/>
    <mergeCell ref="AQ84:BZ84"/>
    <mergeCell ref="C13:AP13"/>
    <mergeCell ref="A33:B33"/>
    <mergeCell ref="A85:B85"/>
    <mergeCell ref="B1:G1"/>
    <mergeCell ref="B2:G2"/>
    <mergeCell ref="B84:AO84"/>
    <mergeCell ref="A58:B58"/>
    <mergeCell ref="A59:B59"/>
    <mergeCell ref="A60:B60"/>
    <mergeCell ref="A61:B61"/>
    <mergeCell ref="A52:B52"/>
    <mergeCell ref="A53:B53"/>
    <mergeCell ref="A56:B56"/>
    <mergeCell ref="A57:B57"/>
    <mergeCell ref="A36:B36"/>
    <mergeCell ref="A37:B37"/>
    <mergeCell ref="A51:B51"/>
    <mergeCell ref="A39:B39"/>
    <mergeCell ref="A40:B40"/>
    <mergeCell ref="A41:B41"/>
    <mergeCell ref="A45:B45"/>
    <mergeCell ref="A46:B46"/>
    <mergeCell ref="A47:B47"/>
    <mergeCell ref="A48:B48"/>
    <mergeCell ref="A49:B49"/>
    <mergeCell ref="A50:B50"/>
    <mergeCell ref="A38:B38"/>
    <mergeCell ref="A27:B27"/>
    <mergeCell ref="A28:B28"/>
    <mergeCell ref="A29:B29"/>
    <mergeCell ref="A30:B30"/>
    <mergeCell ref="A32:B32"/>
    <mergeCell ref="A34:B34"/>
    <mergeCell ref="A35:B35"/>
    <mergeCell ref="A31:B31"/>
    <mergeCell ref="A22:B22"/>
    <mergeCell ref="A23:B23"/>
    <mergeCell ref="A24:B24"/>
    <mergeCell ref="A25:B25"/>
    <mergeCell ref="A26:B26"/>
    <mergeCell ref="A21:B21"/>
    <mergeCell ref="A20:B20"/>
    <mergeCell ref="A13:B13"/>
    <mergeCell ref="A14:B14"/>
    <mergeCell ref="A15:B15"/>
    <mergeCell ref="A16:B16"/>
    <mergeCell ref="A17:B17"/>
    <mergeCell ref="A18:B18"/>
    <mergeCell ref="A19:B19"/>
  </mergeCells>
  <phoneticPr fontId="3" type="noConversion"/>
  <conditionalFormatting sqref="K87:O88 J80:O81 AM87:BZ88 Y80:BZ81 Q80:V81 Q87:T88">
    <cfRule type="expression" dxfId="453" priority="69" stopIfTrue="1">
      <formula>ABS(J80)&gt;=2</formula>
    </cfRule>
    <cfRule type="expression" priority="70" stopIfTrue="1">
      <formula>ABS(J80)&gt;1</formula>
    </cfRule>
  </conditionalFormatting>
  <conditionalFormatting sqref="K89:O89 J82:O82 AM89:BZ89 Y82:BZ82 Q82:V82 Q89:T89">
    <cfRule type="expression" dxfId="452" priority="67" stopIfTrue="1">
      <formula>ABS(J82)&gt;=3</formula>
    </cfRule>
    <cfRule type="expression" dxfId="451" priority="68" stopIfTrue="1">
      <formula>ABS(J82)&gt;2</formula>
    </cfRule>
  </conditionalFormatting>
  <conditionalFormatting sqref="B80:O81 C35:N36 C87:O88 Q35:V36 Y35:AP36 Y87:AP88 Y80:AP81 Q87:V88 Q80:V81">
    <cfRule type="expression" dxfId="450" priority="65" stopIfTrue="1">
      <formula>ABS(B35)&gt;=0.07874</formula>
    </cfRule>
    <cfRule type="expression" dxfId="449" priority="66" stopIfTrue="1">
      <formula>ABS(B35)&gt;0.03937</formula>
    </cfRule>
  </conditionalFormatting>
  <conditionalFormatting sqref="B82:O82 C89:O89 Y89:AP89 Y82:AP82 Q89:V89 Q82:V82">
    <cfRule type="expression" dxfId="448" priority="63" stopIfTrue="1">
      <formula>ABS(B82)&gt;=0.11811</formula>
    </cfRule>
    <cfRule type="expression" dxfId="447" priority="64" stopIfTrue="1">
      <formula>ABS(B82)&gt;0.07874</formula>
    </cfRule>
  </conditionalFormatting>
  <conditionalFormatting sqref="K35:N36 AM35:BZ36 Q35:T36">
    <cfRule type="expression" dxfId="446" priority="61" stopIfTrue="1">
      <formula>ABS(K35)&gt;=2</formula>
    </cfRule>
    <cfRule type="expression" dxfId="445" priority="62" stopIfTrue="1">
      <formula>ABS(K35)&gt;1</formula>
    </cfRule>
  </conditionalFormatting>
  <conditionalFormatting sqref="K38:N38 AM38:BZ38 Q38:T38">
    <cfRule type="expression" dxfId="444" priority="59" stopIfTrue="1">
      <formula>ABS(K38)&gt;=3</formula>
    </cfRule>
    <cfRule type="expression" dxfId="443" priority="60" stopIfTrue="1">
      <formula>ABS(K38)&gt;2</formula>
    </cfRule>
  </conditionalFormatting>
  <conditionalFormatting sqref="C38:N38 Q38:V38 Y38:AP38">
    <cfRule type="expression" dxfId="442" priority="57" stopIfTrue="1">
      <formula>ABS(C38)&gt;=0.1181</formula>
    </cfRule>
    <cfRule type="expression" dxfId="441" priority="58" stopIfTrue="1">
      <formula>ABS(C38)&gt;0.07874</formula>
    </cfRule>
  </conditionalFormatting>
  <conditionalFormatting sqref="O35:O36">
    <cfRule type="expression" dxfId="440" priority="55" stopIfTrue="1">
      <formula>ABS(O35)&gt;=0.07874</formula>
    </cfRule>
    <cfRule type="expression" dxfId="439" priority="56" stopIfTrue="1">
      <formula>ABS(O35)&gt;0.03937</formula>
    </cfRule>
  </conditionalFormatting>
  <conditionalFormatting sqref="O35:O36">
    <cfRule type="expression" dxfId="438" priority="53" stopIfTrue="1">
      <formula>ABS(O35)&gt;=2</formula>
    </cfRule>
    <cfRule type="expression" dxfId="437" priority="54" stopIfTrue="1">
      <formula>ABS(O35)&gt;1</formula>
    </cfRule>
  </conditionalFormatting>
  <conditionalFormatting sqref="O38">
    <cfRule type="expression" dxfId="436" priority="51" stopIfTrue="1">
      <formula>ABS(O38)&gt;=3</formula>
    </cfRule>
    <cfRule type="expression" dxfId="435" priority="52" stopIfTrue="1">
      <formula>ABS(O38)&gt;2</formula>
    </cfRule>
  </conditionalFormatting>
  <conditionalFormatting sqref="O38">
    <cfRule type="expression" dxfId="434" priority="49" stopIfTrue="1">
      <formula>ABS(O38)&gt;=0.1181</formula>
    </cfRule>
    <cfRule type="expression" dxfId="433" priority="50" stopIfTrue="1">
      <formula>ABS(O38)&gt;0.07874</formula>
    </cfRule>
  </conditionalFormatting>
  <conditionalFormatting sqref="W87:W88 W80:W81">
    <cfRule type="expression" dxfId="432" priority="47" stopIfTrue="1">
      <formula>ABS(W80)&gt;=2</formula>
    </cfRule>
    <cfRule type="expression" priority="48" stopIfTrue="1">
      <formula>ABS(W80)&gt;1</formula>
    </cfRule>
  </conditionalFormatting>
  <conditionalFormatting sqref="W89 W82">
    <cfRule type="expression" dxfId="431" priority="45" stopIfTrue="1">
      <formula>ABS(W82)&gt;=3</formula>
    </cfRule>
    <cfRule type="expression" dxfId="430" priority="46" stopIfTrue="1">
      <formula>ABS(W82)&gt;2</formula>
    </cfRule>
  </conditionalFormatting>
  <conditionalFormatting sqref="W80:W81 W87:W88">
    <cfRule type="expression" dxfId="429" priority="43" stopIfTrue="1">
      <formula>ABS(W80)&gt;=0.07874</formula>
    </cfRule>
    <cfRule type="expression" dxfId="428" priority="44" stopIfTrue="1">
      <formula>ABS(W80)&gt;0.03937</formula>
    </cfRule>
  </conditionalFormatting>
  <conditionalFormatting sqref="W82 W89">
    <cfRule type="expression" dxfId="427" priority="41" stopIfTrue="1">
      <formula>ABS(W82)&gt;=0.11811</formula>
    </cfRule>
    <cfRule type="expression" dxfId="426" priority="42" stopIfTrue="1">
      <formula>ABS(W82)&gt;0.07874</formula>
    </cfRule>
  </conditionalFormatting>
  <conditionalFormatting sqref="W35:W36">
    <cfRule type="expression" dxfId="425" priority="39" stopIfTrue="1">
      <formula>ABS(W35)&gt;=0.07874</formula>
    </cfRule>
    <cfRule type="expression" dxfId="424" priority="40" stopIfTrue="1">
      <formula>ABS(W35)&gt;0.03937</formula>
    </cfRule>
  </conditionalFormatting>
  <conditionalFormatting sqref="W35:W36">
    <cfRule type="expression" dxfId="423" priority="37" stopIfTrue="1">
      <formula>ABS(W35)&gt;=2</formula>
    </cfRule>
    <cfRule type="expression" dxfId="422" priority="38" stopIfTrue="1">
      <formula>ABS(W35)&gt;1</formula>
    </cfRule>
  </conditionalFormatting>
  <conditionalFormatting sqref="W38">
    <cfRule type="expression" dxfId="421" priority="35" stopIfTrue="1">
      <formula>ABS(W38)&gt;=3</formula>
    </cfRule>
    <cfRule type="expression" dxfId="420" priority="36" stopIfTrue="1">
      <formula>ABS(W38)&gt;2</formula>
    </cfRule>
  </conditionalFormatting>
  <conditionalFormatting sqref="W38">
    <cfRule type="expression" dxfId="419" priority="33" stopIfTrue="1">
      <formula>ABS(W38)&gt;=0.1181</formula>
    </cfRule>
    <cfRule type="expression" dxfId="418" priority="34" stopIfTrue="1">
      <formula>ABS(W38)&gt;0.07874</formula>
    </cfRule>
  </conditionalFormatting>
  <conditionalFormatting sqref="X87:X88 X80:X81">
    <cfRule type="expression" dxfId="417" priority="31" stopIfTrue="1">
      <formula>ABS(X80)&gt;=2</formula>
    </cfRule>
    <cfRule type="expression" priority="32" stopIfTrue="1">
      <formula>ABS(X80)&gt;1</formula>
    </cfRule>
  </conditionalFormatting>
  <conditionalFormatting sqref="X89 X82">
    <cfRule type="expression" dxfId="416" priority="29" stopIfTrue="1">
      <formula>ABS(X82)&gt;=3</formula>
    </cfRule>
    <cfRule type="expression" dxfId="415" priority="30" stopIfTrue="1">
      <formula>ABS(X82)&gt;2</formula>
    </cfRule>
  </conditionalFormatting>
  <conditionalFormatting sqref="X80:X81 X87:X88">
    <cfRule type="expression" dxfId="414" priority="27" stopIfTrue="1">
      <formula>ABS(X80)&gt;=0.07874</formula>
    </cfRule>
    <cfRule type="expression" dxfId="413" priority="28" stopIfTrue="1">
      <formula>ABS(X80)&gt;0.03937</formula>
    </cfRule>
  </conditionalFormatting>
  <conditionalFormatting sqref="X82 X89">
    <cfRule type="expression" dxfId="412" priority="25" stopIfTrue="1">
      <formula>ABS(X82)&gt;=0.11811</formula>
    </cfRule>
    <cfRule type="expression" dxfId="411" priority="26" stopIfTrue="1">
      <formula>ABS(X82)&gt;0.07874</formula>
    </cfRule>
  </conditionalFormatting>
  <conditionalFormatting sqref="X35:X36">
    <cfRule type="expression" dxfId="410" priority="23" stopIfTrue="1">
      <formula>ABS(X35)&gt;=0.07874</formula>
    </cfRule>
    <cfRule type="expression" dxfId="409" priority="24" stopIfTrue="1">
      <formula>ABS(X35)&gt;0.03937</formula>
    </cfRule>
  </conditionalFormatting>
  <conditionalFormatting sqref="X35:X36">
    <cfRule type="expression" dxfId="408" priority="21" stopIfTrue="1">
      <formula>ABS(X35)&gt;=2</formula>
    </cfRule>
    <cfRule type="expression" dxfId="407" priority="22" stopIfTrue="1">
      <formula>ABS(X35)&gt;1</formula>
    </cfRule>
  </conditionalFormatting>
  <conditionalFormatting sqref="X38">
    <cfRule type="expression" dxfId="406" priority="19" stopIfTrue="1">
      <formula>ABS(X38)&gt;=3</formula>
    </cfRule>
    <cfRule type="expression" dxfId="405" priority="20" stopIfTrue="1">
      <formula>ABS(X38)&gt;2</formula>
    </cfRule>
  </conditionalFormatting>
  <conditionalFormatting sqref="X38">
    <cfRule type="expression" dxfId="404" priority="17" stopIfTrue="1">
      <formula>ABS(X38)&gt;=0.1181</formula>
    </cfRule>
    <cfRule type="expression" dxfId="403" priority="18" stopIfTrue="1">
      <formula>ABS(X38)&gt;0.07874</formula>
    </cfRule>
  </conditionalFormatting>
  <conditionalFormatting sqref="P87:P88 P80:P81">
    <cfRule type="expression" dxfId="402" priority="15" stopIfTrue="1">
      <formula>ABS(P80)&gt;=2</formula>
    </cfRule>
    <cfRule type="expression" priority="16" stopIfTrue="1">
      <formula>ABS(P80)&gt;1</formula>
    </cfRule>
  </conditionalFormatting>
  <conditionalFormatting sqref="P89 P82">
    <cfRule type="expression" dxfId="401" priority="13" stopIfTrue="1">
      <formula>ABS(P82)&gt;=3</formula>
    </cfRule>
    <cfRule type="expression" dxfId="400" priority="14" stopIfTrue="1">
      <formula>ABS(P82)&gt;2</formula>
    </cfRule>
  </conditionalFormatting>
  <conditionalFormatting sqref="P80:P81 P87:P88">
    <cfRule type="expression" dxfId="399" priority="11" stopIfTrue="1">
      <formula>ABS(P80)&gt;=0.07874</formula>
    </cfRule>
    <cfRule type="expression" dxfId="398" priority="12" stopIfTrue="1">
      <formula>ABS(P80)&gt;0.03937</formula>
    </cfRule>
  </conditionalFormatting>
  <conditionalFormatting sqref="P82 P89">
    <cfRule type="expression" dxfId="397" priority="9" stopIfTrue="1">
      <formula>ABS(P82)&gt;=0.11811</formula>
    </cfRule>
    <cfRule type="expression" dxfId="396" priority="10" stopIfTrue="1">
      <formula>ABS(P82)&gt;0.07874</formula>
    </cfRule>
  </conditionalFormatting>
  <conditionalFormatting sqref="P35:P36">
    <cfRule type="expression" dxfId="395" priority="7" stopIfTrue="1">
      <formula>ABS(P35)&gt;=0.07874</formula>
    </cfRule>
    <cfRule type="expression" dxfId="394" priority="8" stopIfTrue="1">
      <formula>ABS(P35)&gt;0.03937</formula>
    </cfRule>
  </conditionalFormatting>
  <conditionalFormatting sqref="P35:P36">
    <cfRule type="expression" dxfId="393" priority="5" stopIfTrue="1">
      <formula>ABS(P35)&gt;=2</formula>
    </cfRule>
    <cfRule type="expression" dxfId="392" priority="6" stopIfTrue="1">
      <formula>ABS(P35)&gt;1</formula>
    </cfRule>
  </conditionalFormatting>
  <conditionalFormatting sqref="P38">
    <cfRule type="expression" dxfId="391" priority="3" stopIfTrue="1">
      <formula>ABS(P38)&gt;=3</formula>
    </cfRule>
    <cfRule type="expression" dxfId="390" priority="4" stopIfTrue="1">
      <formula>ABS(P38)&gt;2</formula>
    </cfRule>
  </conditionalFormatting>
  <conditionalFormatting sqref="P38">
    <cfRule type="expression" dxfId="389" priority="1" stopIfTrue="1">
      <formula>ABS(P38)&gt;=0.1181</formula>
    </cfRule>
    <cfRule type="expression" dxfId="388" priority="2" stopIfTrue="1">
      <formula>ABS(P38)&gt;0.07874</formula>
    </cfRule>
  </conditionalFormatting>
  <pageMargins left="0.7" right="0.7" top="0.75" bottom="0.75" header="0.3" footer="0.3"/>
  <pageSetup scale="62" fitToWidth="2" orientation="landscape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/>
  </sheetPr>
  <dimension ref="A1:FS168"/>
  <sheetViews>
    <sheetView zoomScale="125" zoomScaleNormal="125" zoomScalePageLayoutView="125" workbookViewId="0">
      <pane xSplit="2" ySplit="11" topLeftCell="CB12" activePane="bottomRight" state="frozen"/>
      <selection pane="topRight" activeCell="C1" sqref="C1"/>
      <selection pane="bottomLeft" activeCell="A12" sqref="A12"/>
      <selection pane="bottomRight" activeCell="A60" sqref="A47:B60"/>
    </sheetView>
  </sheetViews>
  <sheetFormatPr baseColWidth="10" defaultColWidth="8.83203125" defaultRowHeight="12" x14ac:dyDescent="0"/>
  <cols>
    <col min="1" max="1" width="31" style="885" customWidth="1"/>
    <col min="2" max="16384" width="8.83203125" style="885"/>
  </cols>
  <sheetData>
    <row r="1" spans="1:174" ht="13" thickBot="1">
      <c r="A1" s="995" t="s">
        <v>633</v>
      </c>
      <c r="B1" s="1323" t="s">
        <v>524</v>
      </c>
      <c r="C1" s="1324"/>
      <c r="D1" s="1324"/>
      <c r="E1" s="1324"/>
      <c r="F1" s="1324"/>
      <c r="G1" s="1325"/>
      <c r="H1" s="887"/>
      <c r="I1" s="887"/>
      <c r="J1" s="887"/>
      <c r="K1" s="887"/>
      <c r="L1" s="887"/>
      <c r="M1" s="887"/>
      <c r="N1" s="887"/>
      <c r="O1" s="887"/>
      <c r="P1" s="887"/>
      <c r="Q1" s="887"/>
      <c r="R1" s="887"/>
      <c r="S1" s="887"/>
      <c r="T1" s="887"/>
      <c r="U1" s="887"/>
      <c r="V1" s="887"/>
      <c r="W1" s="887"/>
      <c r="X1" s="887"/>
      <c r="Y1" s="887"/>
      <c r="Z1" s="887"/>
      <c r="AA1" s="887"/>
      <c r="AB1" s="887"/>
      <c r="AC1" s="887"/>
      <c r="AD1" s="887"/>
      <c r="AE1" s="887"/>
      <c r="AF1" s="887"/>
      <c r="AG1" s="887"/>
      <c r="AH1" s="887"/>
      <c r="AI1" s="887"/>
      <c r="AJ1" s="887"/>
      <c r="AK1" s="887"/>
      <c r="AL1" s="887"/>
      <c r="AM1" s="887"/>
      <c r="AN1" s="887"/>
      <c r="AO1" s="887"/>
      <c r="AP1" s="887"/>
      <c r="AQ1" s="1066"/>
      <c r="AR1" s="1071"/>
      <c r="AS1" s="887"/>
      <c r="AT1" s="887"/>
      <c r="AU1" s="887"/>
      <c r="AV1" s="887"/>
      <c r="AW1" s="887"/>
      <c r="AX1" s="887"/>
      <c r="AY1" s="887"/>
      <c r="AZ1" s="887"/>
      <c r="BA1" s="887"/>
      <c r="BB1" s="887"/>
      <c r="BC1" s="887"/>
      <c r="BD1" s="887"/>
      <c r="BE1" s="887"/>
      <c r="BF1" s="887"/>
      <c r="BG1" s="887"/>
      <c r="BH1" s="887"/>
      <c r="BI1" s="887"/>
      <c r="BJ1" s="1066"/>
      <c r="BK1" s="1071"/>
      <c r="BL1" s="887"/>
      <c r="BM1" s="887"/>
      <c r="BN1" s="887"/>
      <c r="BO1" s="1066"/>
      <c r="BP1" s="1071"/>
      <c r="BQ1" s="887"/>
      <c r="BR1" s="887"/>
      <c r="BS1" s="887"/>
      <c r="BT1" s="887"/>
      <c r="BU1" s="887"/>
      <c r="BV1" s="887"/>
      <c r="BW1" s="887"/>
      <c r="BX1" s="887"/>
      <c r="BY1" s="887"/>
      <c r="BZ1" s="887"/>
      <c r="CA1" s="887"/>
      <c r="CB1" s="887"/>
      <c r="CC1" s="1066"/>
      <c r="CD1" s="1071"/>
      <c r="CE1" s="887"/>
      <c r="CF1" s="887"/>
      <c r="CG1" s="887"/>
      <c r="CH1" s="887"/>
      <c r="CI1" s="887"/>
      <c r="CJ1" s="887"/>
      <c r="CK1" s="887"/>
      <c r="CL1" s="887"/>
      <c r="CM1" s="887"/>
      <c r="CN1" s="887"/>
      <c r="CO1" s="887"/>
      <c r="CP1" s="887"/>
      <c r="CQ1" s="887"/>
      <c r="CR1" s="887"/>
      <c r="CS1" s="887"/>
      <c r="CT1" s="887"/>
      <c r="CU1" s="887"/>
      <c r="CV1" s="887"/>
      <c r="CW1" s="887"/>
      <c r="CX1" s="887"/>
      <c r="CY1" s="887"/>
      <c r="CZ1" s="887"/>
      <c r="DA1" s="887"/>
      <c r="DB1" s="887"/>
      <c r="DC1" s="887"/>
      <c r="DD1" s="887"/>
      <c r="DE1" s="887"/>
      <c r="DF1" s="887"/>
      <c r="DG1" s="887"/>
      <c r="DH1" s="887"/>
      <c r="DI1" s="887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084"/>
      <c r="EA1" s="1084"/>
      <c r="EB1" s="887"/>
      <c r="EC1" s="887"/>
      <c r="ED1" s="887"/>
      <c r="EE1" s="887"/>
      <c r="EF1" s="887"/>
      <c r="EG1" s="887"/>
      <c r="EH1" s="887"/>
      <c r="EI1" s="887"/>
      <c r="EJ1" s="887"/>
      <c r="EK1" s="887"/>
      <c r="EL1" s="887"/>
      <c r="EM1" s="887"/>
      <c r="EN1" s="887"/>
      <c r="EO1" s="887"/>
      <c r="EP1" s="887"/>
      <c r="EQ1" s="887"/>
      <c r="ER1" s="887"/>
      <c r="ES1" s="887"/>
      <c r="ET1" s="887"/>
      <c r="EU1" s="887"/>
      <c r="EV1" s="887"/>
      <c r="EW1" s="887"/>
      <c r="EX1" s="887"/>
      <c r="EY1" s="887"/>
      <c r="EZ1" s="887"/>
      <c r="FA1" s="887"/>
      <c r="FB1" s="887"/>
      <c r="FC1" s="887"/>
      <c r="FD1" s="887"/>
      <c r="FE1" s="887"/>
      <c r="FF1" s="887"/>
      <c r="FG1" s="887"/>
      <c r="FH1" s="887"/>
      <c r="FI1" s="887"/>
      <c r="FJ1" s="887"/>
      <c r="FK1" s="887"/>
      <c r="FL1" s="887"/>
      <c r="FM1" s="887"/>
      <c r="FN1" s="887"/>
      <c r="FO1" s="887"/>
      <c r="FP1" s="887"/>
      <c r="FQ1" s="887"/>
      <c r="FR1" s="887"/>
    </row>
    <row r="2" spans="1:174" ht="13" thickBot="1">
      <c r="A2" s="996" t="s">
        <v>634</v>
      </c>
      <c r="B2" s="1326" t="s">
        <v>611</v>
      </c>
      <c r="C2" s="1327"/>
      <c r="D2" s="1327"/>
      <c r="E2" s="1327"/>
      <c r="F2" s="1327"/>
      <c r="G2" s="1328"/>
      <c r="H2" s="887"/>
      <c r="I2" s="887"/>
      <c r="J2" s="887"/>
      <c r="K2" s="887"/>
      <c r="L2" s="887"/>
      <c r="M2" s="887"/>
      <c r="N2" s="887"/>
      <c r="O2" s="887"/>
      <c r="P2" s="887"/>
      <c r="Q2" s="887"/>
      <c r="R2" s="887"/>
      <c r="S2" s="887"/>
      <c r="T2" s="887"/>
      <c r="U2" s="887"/>
      <c r="V2" s="887"/>
      <c r="W2" s="887"/>
      <c r="X2" s="887"/>
      <c r="Y2" s="887"/>
      <c r="Z2" s="887"/>
      <c r="AA2" s="887"/>
      <c r="AB2" s="887"/>
      <c r="AC2" s="887"/>
      <c r="AD2" s="887"/>
      <c r="AE2" s="887"/>
      <c r="AF2" s="887"/>
      <c r="AG2" s="887"/>
      <c r="AH2" s="887"/>
      <c r="AI2" s="887"/>
      <c r="AJ2" s="887"/>
      <c r="AK2" s="887"/>
      <c r="AL2" s="887"/>
      <c r="AM2" s="887"/>
      <c r="AN2" s="887"/>
      <c r="AO2" s="887"/>
      <c r="AP2" s="887"/>
      <c r="AQ2" s="1066"/>
      <c r="AR2" s="1071"/>
      <c r="AS2" s="887"/>
      <c r="AT2" s="887"/>
      <c r="AU2" s="887"/>
      <c r="AV2" s="887"/>
      <c r="AW2" s="887"/>
      <c r="AX2" s="887"/>
      <c r="AY2" s="887"/>
      <c r="AZ2" s="887"/>
      <c r="BA2" s="887"/>
      <c r="BB2" s="887"/>
      <c r="BC2" s="887"/>
      <c r="BD2" s="887"/>
      <c r="BE2" s="887"/>
      <c r="BF2" s="887"/>
      <c r="BG2" s="887"/>
      <c r="BH2" s="887"/>
      <c r="BI2" s="887"/>
      <c r="BJ2" s="1066"/>
      <c r="BK2" s="1071"/>
      <c r="BL2" s="887"/>
      <c r="BM2" s="887"/>
      <c r="BN2" s="887"/>
      <c r="BO2" s="1066"/>
      <c r="BP2" s="1071"/>
      <c r="BQ2" s="887"/>
      <c r="BR2" s="887"/>
      <c r="BS2" s="887"/>
      <c r="BT2" s="887"/>
      <c r="BU2" s="887"/>
      <c r="BV2" s="887"/>
      <c r="BW2" s="887"/>
      <c r="BX2" s="887"/>
      <c r="BY2" s="887"/>
      <c r="BZ2" s="887"/>
      <c r="CA2" s="887"/>
      <c r="CB2" s="887"/>
      <c r="CC2" s="1066"/>
      <c r="CD2" s="1071"/>
      <c r="CE2" s="887"/>
      <c r="CF2" s="887"/>
      <c r="CG2" s="887"/>
      <c r="CH2" s="887"/>
      <c r="CI2" s="887"/>
      <c r="CJ2" s="887"/>
      <c r="CK2" s="887"/>
      <c r="CL2" s="887"/>
      <c r="CM2" s="887"/>
      <c r="CN2" s="887"/>
      <c r="CO2" s="887"/>
      <c r="CP2" s="887"/>
      <c r="CQ2" s="887"/>
      <c r="CR2" s="887"/>
      <c r="CS2" s="887"/>
      <c r="CT2" s="887"/>
      <c r="CU2" s="887"/>
      <c r="CV2" s="887"/>
      <c r="CW2" s="887"/>
      <c r="CX2" s="887"/>
      <c r="CY2" s="887"/>
      <c r="CZ2" s="887"/>
      <c r="DA2" s="887"/>
      <c r="DB2" s="887"/>
      <c r="DC2" s="887"/>
      <c r="DD2" s="887"/>
      <c r="DE2" s="887"/>
      <c r="DF2" s="887"/>
      <c r="DG2" s="887"/>
      <c r="DH2" s="887"/>
      <c r="DI2" s="887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084"/>
      <c r="EA2" s="1084"/>
      <c r="EB2" s="887"/>
      <c r="EC2" s="887"/>
      <c r="ED2" s="887"/>
      <c r="EE2" s="887"/>
      <c r="EF2" s="887"/>
      <c r="EG2" s="887"/>
      <c r="EH2" s="887"/>
      <c r="EI2" s="887"/>
      <c r="EJ2" s="887"/>
      <c r="EK2" s="887"/>
      <c r="EL2" s="887"/>
      <c r="EM2" s="887"/>
      <c r="EN2" s="887"/>
      <c r="EO2" s="887"/>
      <c r="EP2" s="887"/>
      <c r="EQ2" s="887"/>
      <c r="ER2" s="887"/>
      <c r="ES2" s="887"/>
      <c r="ET2" s="887"/>
      <c r="EU2" s="887"/>
      <c r="EV2" s="887"/>
      <c r="EW2" s="887"/>
      <c r="EX2" s="887"/>
      <c r="EY2" s="887"/>
      <c r="EZ2" s="887"/>
      <c r="FA2" s="887"/>
      <c r="FB2" s="887"/>
      <c r="FC2" s="887"/>
      <c r="FD2" s="887"/>
      <c r="FE2" s="887"/>
      <c r="FF2" s="887"/>
      <c r="FG2" s="887"/>
      <c r="FH2" s="887"/>
      <c r="FI2" s="887"/>
      <c r="FJ2" s="887"/>
      <c r="FK2" s="887"/>
      <c r="FL2" s="887"/>
      <c r="FM2" s="887"/>
      <c r="FN2" s="887"/>
      <c r="FO2" s="887"/>
      <c r="FP2" s="887"/>
      <c r="FQ2" s="887"/>
      <c r="FR2" s="887"/>
    </row>
    <row r="3" spans="1:174" ht="13" thickBot="1">
      <c r="A3" s="996" t="s">
        <v>457</v>
      </c>
      <c r="B3" s="1008">
        <v>3.2259999999999997E-2</v>
      </c>
      <c r="C3" s="994" t="s">
        <v>476</v>
      </c>
      <c r="D3" s="987"/>
      <c r="E3" s="1007" t="s">
        <v>525</v>
      </c>
      <c r="F3" s="987"/>
      <c r="G3" s="987"/>
      <c r="H3" s="887"/>
      <c r="I3" s="887"/>
      <c r="J3" s="887"/>
      <c r="K3" s="887"/>
      <c r="L3" s="887"/>
      <c r="M3" s="887"/>
      <c r="N3" s="887"/>
      <c r="O3" s="887"/>
      <c r="P3" s="887"/>
      <c r="Q3" s="887"/>
      <c r="R3" s="887"/>
      <c r="S3" s="887"/>
      <c r="T3" s="887"/>
      <c r="U3" s="887"/>
      <c r="V3" s="887"/>
      <c r="W3" s="887"/>
      <c r="X3" s="887"/>
      <c r="Y3" s="887"/>
      <c r="Z3" s="887"/>
      <c r="AA3" s="887"/>
      <c r="AB3" s="887"/>
      <c r="AC3" s="887"/>
      <c r="AD3" s="887"/>
      <c r="AE3" s="887"/>
      <c r="AF3" s="887"/>
      <c r="AG3" s="887"/>
      <c r="AH3" s="887"/>
      <c r="AI3" s="887"/>
      <c r="AJ3" s="887"/>
      <c r="AK3" s="887"/>
      <c r="AL3" s="887"/>
      <c r="AM3" s="887"/>
      <c r="AN3" s="887"/>
      <c r="AO3" s="887"/>
      <c r="AP3" s="887"/>
      <c r="AQ3" s="1066"/>
      <c r="AR3" s="1071"/>
      <c r="AS3" s="887"/>
      <c r="AT3" s="887"/>
      <c r="AU3" s="887"/>
      <c r="AV3" s="887"/>
      <c r="AW3" s="887"/>
      <c r="AX3" s="887"/>
      <c r="AY3" s="887"/>
      <c r="AZ3" s="887"/>
      <c r="BA3" s="887"/>
      <c r="BB3" s="887"/>
      <c r="BC3" s="887"/>
      <c r="BD3" s="887"/>
      <c r="BE3" s="887"/>
      <c r="BF3" s="887"/>
      <c r="BG3" s="887"/>
      <c r="BH3" s="887"/>
      <c r="BI3" s="887"/>
      <c r="BJ3" s="1066"/>
      <c r="BK3" s="1071"/>
      <c r="BL3" s="887"/>
      <c r="BM3" s="887"/>
      <c r="BN3" s="887"/>
      <c r="BO3" s="1066"/>
      <c r="BP3" s="1071"/>
      <c r="BQ3" s="887"/>
      <c r="BR3" s="887"/>
      <c r="BS3" s="887"/>
      <c r="BT3" s="887"/>
      <c r="BU3" s="887"/>
      <c r="BV3" s="887"/>
      <c r="BW3" s="887"/>
      <c r="BX3" s="887"/>
      <c r="BY3" s="887"/>
      <c r="BZ3" s="887"/>
      <c r="CA3" s="887"/>
      <c r="CB3" s="887"/>
      <c r="CC3" s="1066"/>
      <c r="CD3" s="1071"/>
      <c r="CE3" s="887"/>
      <c r="CF3" s="887"/>
      <c r="CG3" s="887"/>
      <c r="CH3" s="887"/>
      <c r="CI3" s="887"/>
      <c r="CJ3" s="887"/>
      <c r="CK3" s="887"/>
      <c r="CL3" s="887"/>
      <c r="CM3" s="887"/>
      <c r="CN3" s="887"/>
      <c r="CO3" s="887"/>
      <c r="CP3" s="887"/>
      <c r="CQ3" s="887"/>
      <c r="CR3" s="887"/>
      <c r="CS3" s="887"/>
      <c r="CT3" s="887"/>
      <c r="CU3" s="887"/>
      <c r="CV3" s="887"/>
      <c r="CW3" s="887"/>
      <c r="CX3" s="887"/>
      <c r="CY3" s="887"/>
      <c r="CZ3" s="887"/>
      <c r="DA3" s="887"/>
      <c r="DB3" s="887"/>
      <c r="DC3" s="887"/>
      <c r="DD3" s="887"/>
      <c r="DE3" s="887"/>
      <c r="DF3" s="887"/>
      <c r="DG3" s="887"/>
      <c r="DH3" s="887"/>
      <c r="DI3" s="887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084"/>
      <c r="EA3" s="1084"/>
      <c r="EB3" s="887"/>
      <c r="EC3" s="887"/>
      <c r="ED3" s="887"/>
      <c r="EE3" s="887"/>
      <c r="EF3" s="887"/>
      <c r="EG3" s="887"/>
      <c r="EH3" s="887"/>
      <c r="EI3" s="887"/>
      <c r="EJ3" s="887"/>
      <c r="EK3" s="887"/>
      <c r="EL3" s="887"/>
      <c r="EM3" s="887"/>
      <c r="EN3" s="887"/>
      <c r="EO3" s="887"/>
      <c r="EP3" s="887"/>
      <c r="EQ3" s="887"/>
      <c r="ER3" s="887"/>
      <c r="ES3" s="887"/>
      <c r="ET3" s="887"/>
      <c r="EU3" s="887"/>
      <c r="EV3" s="887"/>
      <c r="EW3" s="887"/>
      <c r="EX3" s="887"/>
      <c r="EY3" s="887"/>
      <c r="EZ3" s="887"/>
      <c r="FA3" s="887"/>
      <c r="FB3" s="887"/>
      <c r="FC3" s="887"/>
      <c r="FD3" s="887"/>
      <c r="FE3" s="887"/>
      <c r="FF3" s="887"/>
      <c r="FG3" s="887"/>
      <c r="FH3" s="887"/>
      <c r="FI3" s="887"/>
      <c r="FJ3" s="887"/>
      <c r="FK3" s="887"/>
      <c r="FL3" s="887"/>
      <c r="FM3" s="887"/>
      <c r="FN3" s="887"/>
      <c r="FO3" s="887"/>
      <c r="FP3" s="887"/>
      <c r="FQ3" s="887"/>
      <c r="FR3" s="887"/>
    </row>
    <row r="4" spans="1:174" ht="13" thickBot="1">
      <c r="A4" s="997" t="s">
        <v>459</v>
      </c>
      <c r="B4" s="1055">
        <v>6.0875000000000004</v>
      </c>
      <c r="C4" s="994" t="s">
        <v>632</v>
      </c>
      <c r="D4" s="1062" t="s">
        <v>918</v>
      </c>
      <c r="E4" s="1062" t="s">
        <v>916</v>
      </c>
      <c r="F4" s="1062" t="s">
        <v>917</v>
      </c>
      <c r="G4" s="9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1066"/>
      <c r="AR4" s="1071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1066"/>
      <c r="BK4" s="1071"/>
      <c r="BL4" s="887"/>
      <c r="BM4" s="887"/>
      <c r="BN4" s="887"/>
      <c r="BO4" s="1066"/>
      <c r="BP4" s="1071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1066"/>
      <c r="CD4" s="1071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87"/>
      <c r="CS4" s="887"/>
      <c r="CT4" s="887"/>
      <c r="CU4" s="887"/>
      <c r="CV4" s="887"/>
      <c r="CW4" s="887"/>
      <c r="CX4" s="887"/>
      <c r="CY4" s="887"/>
      <c r="CZ4" s="887"/>
      <c r="DA4" s="887"/>
      <c r="DB4" s="887"/>
      <c r="DC4" s="887"/>
      <c r="DD4" s="887"/>
      <c r="DE4" s="887"/>
      <c r="DF4" s="887"/>
      <c r="DG4" s="887"/>
      <c r="DH4" s="887"/>
      <c r="DI4" s="887"/>
      <c r="DJ4" s="887"/>
      <c r="DK4" s="887"/>
      <c r="DL4" s="887"/>
      <c r="DM4" s="887"/>
      <c r="DN4" s="887"/>
      <c r="DO4" s="887"/>
      <c r="DP4" s="887"/>
      <c r="DQ4" s="887"/>
      <c r="DR4" s="887"/>
      <c r="DS4" s="887"/>
      <c r="DT4" s="887"/>
      <c r="DU4" s="887"/>
      <c r="DV4" s="887"/>
      <c r="DW4" s="887"/>
      <c r="DX4" s="887"/>
      <c r="DY4" s="887"/>
      <c r="DZ4" s="1084"/>
      <c r="EA4" s="1084"/>
      <c r="EB4" s="887"/>
      <c r="EC4" s="887"/>
      <c r="ED4" s="887"/>
      <c r="EE4" s="887"/>
      <c r="EF4" s="887"/>
      <c r="EG4" s="887"/>
      <c r="EH4" s="887"/>
      <c r="EI4" s="887"/>
      <c r="EJ4" s="887"/>
      <c r="EK4" s="887"/>
      <c r="EL4" s="887"/>
      <c r="EM4" s="887"/>
      <c r="EN4" s="887"/>
      <c r="EO4" s="887"/>
      <c r="EP4" s="887"/>
      <c r="EQ4" s="887"/>
      <c r="ER4" s="887"/>
      <c r="ES4" s="887"/>
      <c r="ET4" s="887"/>
      <c r="EU4" s="887"/>
      <c r="EV4" s="887"/>
      <c r="EW4" s="887"/>
      <c r="EX4" s="887"/>
      <c r="EY4" s="887"/>
      <c r="EZ4" s="887"/>
      <c r="FA4" s="887"/>
      <c r="FB4" s="887"/>
      <c r="FC4" s="887"/>
      <c r="FD4" s="887"/>
      <c r="FE4" s="887"/>
      <c r="FF4" s="887"/>
      <c r="FG4" s="887"/>
      <c r="FH4" s="887"/>
      <c r="FI4" s="887"/>
      <c r="FJ4" s="887"/>
      <c r="FK4" s="887"/>
      <c r="FL4" s="887"/>
      <c r="FM4" s="887"/>
      <c r="FN4" s="887"/>
      <c r="FO4" s="887"/>
      <c r="FP4" s="887"/>
      <c r="FQ4" s="887"/>
      <c r="FR4" s="887"/>
    </row>
    <row r="5" spans="1:174" ht="13" thickBot="1">
      <c r="A5" s="989"/>
      <c r="B5" s="990"/>
      <c r="C5" s="987"/>
      <c r="D5" s="987"/>
      <c r="E5" s="987"/>
      <c r="F5" s="987"/>
      <c r="G5" s="987"/>
      <c r="H5" s="887"/>
      <c r="I5" s="887"/>
      <c r="J5" s="887"/>
      <c r="K5" s="887"/>
      <c r="L5" s="887"/>
      <c r="M5" s="887"/>
      <c r="N5" s="887"/>
      <c r="O5" s="887"/>
      <c r="P5" s="887"/>
      <c r="Q5" s="887"/>
      <c r="R5" s="887"/>
      <c r="S5" s="887"/>
      <c r="T5" s="887"/>
      <c r="U5" s="887"/>
      <c r="V5" s="887"/>
      <c r="W5" s="887"/>
      <c r="X5" s="887"/>
      <c r="Y5" s="887"/>
      <c r="Z5" s="887"/>
      <c r="AA5" s="887"/>
      <c r="AB5" s="887"/>
      <c r="AC5" s="887"/>
      <c r="AD5" s="887"/>
      <c r="AE5" s="887"/>
      <c r="AF5" s="887"/>
      <c r="AG5" s="887"/>
      <c r="AH5" s="887"/>
      <c r="AI5" s="887"/>
      <c r="AJ5" s="887"/>
      <c r="AK5" s="887"/>
      <c r="AL5" s="887"/>
      <c r="AM5" s="887"/>
      <c r="AN5" s="887"/>
      <c r="AO5" s="887"/>
      <c r="AP5" s="887"/>
      <c r="AQ5" s="1066"/>
      <c r="AR5" s="1071"/>
      <c r="AS5" s="887"/>
      <c r="AT5" s="887"/>
      <c r="AU5" s="887"/>
      <c r="AV5" s="887"/>
      <c r="AW5" s="887"/>
      <c r="AX5" s="887"/>
      <c r="AY5" s="887"/>
      <c r="AZ5" s="887"/>
      <c r="BA5" s="887"/>
      <c r="BB5" s="887"/>
      <c r="BC5" s="887"/>
      <c r="BD5" s="887"/>
      <c r="BE5" s="887"/>
      <c r="BF5" s="887"/>
      <c r="BG5" s="887"/>
      <c r="BH5" s="887"/>
      <c r="BI5" s="887"/>
      <c r="BJ5" s="1066"/>
      <c r="BK5" s="1071"/>
      <c r="BL5" s="887"/>
      <c r="BM5" s="887"/>
      <c r="BN5" s="887"/>
      <c r="BO5" s="1066"/>
      <c r="BP5" s="1071"/>
      <c r="BQ5" s="887"/>
      <c r="BR5" s="887"/>
      <c r="BS5" s="887"/>
      <c r="BT5" s="887"/>
      <c r="BU5" s="887"/>
      <c r="BV5" s="887"/>
      <c r="BW5" s="887"/>
      <c r="BX5" s="887"/>
      <c r="BY5" s="887"/>
      <c r="BZ5" s="887"/>
      <c r="CA5" s="887"/>
      <c r="CB5" s="887"/>
      <c r="CC5" s="1066"/>
      <c r="CD5" s="1071"/>
      <c r="CE5" s="887"/>
      <c r="CF5" s="887"/>
      <c r="CG5" s="887"/>
      <c r="CH5" s="887"/>
      <c r="CI5" s="887"/>
      <c r="CJ5" s="887"/>
      <c r="CK5" s="887"/>
      <c r="CL5" s="887"/>
      <c r="CM5" s="887"/>
      <c r="CN5" s="887"/>
      <c r="CO5" s="887"/>
      <c r="CP5" s="887"/>
      <c r="CQ5" s="887"/>
      <c r="CR5" s="887"/>
      <c r="CS5" s="887"/>
      <c r="CT5" s="887"/>
      <c r="CU5" s="887"/>
      <c r="CV5" s="887"/>
      <c r="CW5" s="887"/>
      <c r="CX5" s="887"/>
      <c r="CY5" s="887"/>
      <c r="CZ5" s="887"/>
      <c r="DA5" s="887"/>
      <c r="DB5" s="887"/>
      <c r="DC5" s="887"/>
      <c r="DD5" s="887"/>
      <c r="DE5" s="887"/>
      <c r="DF5" s="887"/>
      <c r="DG5" s="887"/>
      <c r="DH5" s="887"/>
      <c r="DI5" s="887"/>
      <c r="DJ5" s="887"/>
      <c r="DK5" s="887"/>
      <c r="DL5" s="887"/>
      <c r="DM5" s="887"/>
      <c r="DN5" s="887"/>
      <c r="DO5" s="887"/>
      <c r="DP5" s="887"/>
      <c r="DQ5" s="887"/>
      <c r="DR5" s="887"/>
      <c r="DS5" s="887"/>
      <c r="DT5" s="887"/>
      <c r="DU5" s="887"/>
      <c r="DV5" s="887"/>
      <c r="DW5" s="887"/>
      <c r="DX5" s="887"/>
      <c r="DY5" s="887"/>
      <c r="DZ5" s="1084"/>
      <c r="EA5" s="1084"/>
      <c r="EB5" s="887"/>
      <c r="EC5" s="887"/>
      <c r="ED5" s="887"/>
      <c r="EE5" s="887"/>
      <c r="EF5" s="887"/>
      <c r="EG5" s="887"/>
      <c r="EH5" s="887"/>
      <c r="EI5" s="887"/>
      <c r="EJ5" s="887"/>
      <c r="EK5" s="887"/>
      <c r="EL5" s="887"/>
      <c r="EM5" s="887"/>
      <c r="EN5" s="887"/>
      <c r="EO5" s="887"/>
      <c r="EP5" s="887"/>
      <c r="EQ5" s="887"/>
      <c r="ER5" s="887"/>
      <c r="ES5" s="887"/>
      <c r="ET5" s="887"/>
      <c r="EU5" s="887"/>
      <c r="EV5" s="887"/>
      <c r="EW5" s="887"/>
      <c r="EX5" s="887"/>
      <c r="EY5" s="887"/>
      <c r="EZ5" s="887"/>
      <c r="FA5" s="887"/>
      <c r="FB5" s="887"/>
      <c r="FC5" s="887"/>
      <c r="FD5" s="887"/>
      <c r="FE5" s="887"/>
      <c r="FF5" s="887"/>
      <c r="FG5" s="887"/>
      <c r="FH5" s="887"/>
      <c r="FI5" s="887"/>
      <c r="FJ5" s="887"/>
      <c r="FK5" s="887"/>
      <c r="FL5" s="887"/>
      <c r="FM5" s="887"/>
      <c r="FN5" s="887"/>
      <c r="FO5" s="887"/>
      <c r="FP5" s="887"/>
      <c r="FQ5" s="887"/>
      <c r="FR5" s="887"/>
    </row>
    <row r="6" spans="1:174" ht="13" thickBot="1">
      <c r="A6" s="998" t="s">
        <v>622</v>
      </c>
      <c r="B6" s="1003" t="s">
        <v>476</v>
      </c>
      <c r="C6" s="1004" t="s">
        <v>387</v>
      </c>
      <c r="D6" s="987"/>
      <c r="E6" s="987"/>
      <c r="F6" s="987"/>
      <c r="G6" s="987"/>
      <c r="H6" s="887"/>
      <c r="I6" s="887"/>
      <c r="J6" s="887"/>
      <c r="K6" s="887"/>
      <c r="L6" s="887"/>
      <c r="M6" s="887"/>
      <c r="N6" s="887"/>
      <c r="O6" s="887"/>
      <c r="P6" s="887"/>
      <c r="Q6" s="887"/>
      <c r="R6" s="887"/>
      <c r="S6" s="887"/>
      <c r="T6" s="887"/>
      <c r="U6" s="887"/>
      <c r="V6" s="887"/>
      <c r="W6" s="887"/>
      <c r="X6" s="887"/>
      <c r="Y6" s="887"/>
      <c r="Z6" s="887"/>
      <c r="AA6" s="887"/>
      <c r="AB6" s="887"/>
      <c r="AC6" s="887"/>
      <c r="AD6" s="887"/>
      <c r="AE6" s="887"/>
      <c r="AF6" s="887"/>
      <c r="AG6" s="887"/>
      <c r="AH6" s="887"/>
      <c r="AI6" s="887"/>
      <c r="AJ6" s="887"/>
      <c r="AK6" s="887"/>
      <c r="AL6" s="887"/>
      <c r="AM6" s="887"/>
      <c r="AN6" s="887"/>
      <c r="AO6" s="887"/>
      <c r="AP6" s="887"/>
      <c r="AQ6" s="1066"/>
      <c r="AR6" s="1071"/>
      <c r="AS6" s="887"/>
      <c r="AT6" s="887"/>
      <c r="AU6" s="887"/>
      <c r="AV6" s="887"/>
      <c r="AW6" s="887"/>
      <c r="AX6" s="887"/>
      <c r="AY6" s="887"/>
      <c r="AZ6" s="887"/>
      <c r="BA6" s="887"/>
      <c r="BB6" s="887"/>
      <c r="BC6" s="887"/>
      <c r="BD6" s="887"/>
      <c r="BE6" s="887"/>
      <c r="BF6" s="887"/>
      <c r="BG6" s="887"/>
      <c r="BH6" s="887"/>
      <c r="BI6" s="887"/>
      <c r="BJ6" s="1066"/>
      <c r="BK6" s="1071"/>
      <c r="BL6" s="887"/>
      <c r="BM6" s="887"/>
      <c r="BN6" s="887"/>
      <c r="BO6" s="1066"/>
      <c r="BP6" s="1071"/>
      <c r="BQ6" s="887"/>
      <c r="BR6" s="887"/>
      <c r="BS6" s="887"/>
      <c r="BT6" s="887"/>
      <c r="BU6" s="887"/>
      <c r="BV6" s="887"/>
      <c r="BW6" s="887"/>
      <c r="BX6" s="887"/>
      <c r="BY6" s="887"/>
      <c r="BZ6" s="887"/>
      <c r="CA6" s="887"/>
      <c r="CB6" s="887"/>
      <c r="CC6" s="1066"/>
      <c r="CD6" s="1071"/>
      <c r="CE6" s="887"/>
      <c r="CF6" s="887"/>
      <c r="CG6" s="887"/>
      <c r="CH6" s="887"/>
      <c r="CI6" s="887"/>
      <c r="CJ6" s="887"/>
      <c r="CK6" s="887"/>
      <c r="CL6" s="887"/>
      <c r="CM6" s="887"/>
      <c r="CN6" s="887"/>
      <c r="CO6" s="887"/>
      <c r="CP6" s="887"/>
      <c r="CQ6" s="887"/>
      <c r="CR6" s="887"/>
      <c r="CS6" s="887"/>
      <c r="CT6" s="887"/>
      <c r="CU6" s="887"/>
      <c r="CV6" s="887"/>
      <c r="CW6" s="887"/>
      <c r="CX6" s="887"/>
      <c r="CY6" s="887"/>
      <c r="CZ6" s="887"/>
      <c r="DA6" s="887"/>
      <c r="DB6" s="887"/>
      <c r="DC6" s="887"/>
      <c r="DD6" s="887"/>
      <c r="DE6" s="887"/>
      <c r="DF6" s="887"/>
      <c r="DG6" s="887"/>
      <c r="DH6" s="887"/>
      <c r="DI6" s="887"/>
      <c r="DJ6" s="887"/>
      <c r="DK6" s="887"/>
      <c r="DL6" s="887"/>
      <c r="DM6" s="887"/>
      <c r="DN6" s="887"/>
      <c r="DO6" s="887"/>
      <c r="DP6" s="887"/>
      <c r="DQ6" s="887"/>
      <c r="DR6" s="887"/>
      <c r="DS6" s="887"/>
      <c r="DT6" s="887"/>
      <c r="DU6" s="887"/>
      <c r="DV6" s="887"/>
      <c r="DW6" s="887"/>
      <c r="DX6" s="887"/>
      <c r="DY6" s="887"/>
      <c r="DZ6" s="1084"/>
      <c r="EA6" s="1084"/>
      <c r="EB6" s="887"/>
      <c r="EC6" s="887"/>
      <c r="ED6" s="887"/>
      <c r="EE6" s="887"/>
      <c r="EF6" s="887"/>
      <c r="EG6" s="887"/>
      <c r="EH6" s="887"/>
      <c r="EI6" s="887"/>
      <c r="EJ6" s="887"/>
      <c r="EK6" s="887"/>
      <c r="EL6" s="887"/>
      <c r="EM6" s="887"/>
      <c r="EN6" s="887"/>
      <c r="EO6" s="887"/>
      <c r="EP6" s="887"/>
      <c r="EQ6" s="887"/>
      <c r="ER6" s="887"/>
      <c r="ES6" s="887"/>
      <c r="ET6" s="887"/>
      <c r="EU6" s="887"/>
      <c r="EV6" s="887"/>
      <c r="EW6" s="887"/>
      <c r="EX6" s="887"/>
      <c r="EY6" s="887"/>
      <c r="EZ6" s="887"/>
      <c r="FA6" s="887"/>
      <c r="FB6" s="887"/>
      <c r="FC6" s="887"/>
      <c r="FD6" s="887"/>
      <c r="FE6" s="887"/>
      <c r="FF6" s="887"/>
      <c r="FG6" s="887"/>
      <c r="FH6" s="887"/>
      <c r="FI6" s="887"/>
      <c r="FJ6" s="887"/>
      <c r="FK6" s="887"/>
      <c r="FL6" s="887"/>
      <c r="FM6" s="887"/>
      <c r="FN6" s="887"/>
      <c r="FO6" s="887"/>
      <c r="FP6" s="887"/>
      <c r="FQ6" s="887"/>
      <c r="FR6" s="887"/>
    </row>
    <row r="7" spans="1:174">
      <c r="A7" s="991" t="s">
        <v>635</v>
      </c>
      <c r="B7" s="1005">
        <v>1.26</v>
      </c>
      <c r="C7" s="1006">
        <v>32.003999999999998</v>
      </c>
      <c r="D7" s="987"/>
      <c r="E7" s="987"/>
      <c r="F7" s="987"/>
      <c r="G7" s="987"/>
      <c r="H7" s="887"/>
      <c r="I7" s="887"/>
      <c r="J7" s="887"/>
      <c r="K7" s="887"/>
      <c r="L7" s="887"/>
      <c r="M7" s="887"/>
      <c r="N7" s="887"/>
      <c r="O7" s="887"/>
      <c r="P7" s="887"/>
      <c r="Q7" s="887"/>
      <c r="R7" s="887"/>
      <c r="S7" s="887"/>
      <c r="T7" s="887"/>
      <c r="U7" s="887"/>
      <c r="V7" s="887"/>
      <c r="W7" s="887"/>
      <c r="X7" s="887"/>
      <c r="Y7" s="887"/>
      <c r="Z7" s="887"/>
      <c r="AA7" s="887"/>
      <c r="AB7" s="887"/>
      <c r="AC7" s="887"/>
      <c r="AD7" s="887"/>
      <c r="AE7" s="887"/>
      <c r="AF7" s="887"/>
      <c r="AG7" s="887"/>
      <c r="AH7" s="887"/>
      <c r="AI7" s="887"/>
      <c r="AJ7" s="887"/>
      <c r="AK7" s="887"/>
      <c r="AL7" s="887"/>
      <c r="AM7" s="887"/>
      <c r="AN7" s="887"/>
      <c r="AO7" s="887"/>
      <c r="AP7" s="887"/>
      <c r="AQ7" s="1066"/>
      <c r="AR7" s="1071"/>
      <c r="AS7" s="887"/>
      <c r="AT7" s="887"/>
      <c r="AU7" s="887"/>
      <c r="AV7" s="887"/>
      <c r="AW7" s="887"/>
      <c r="AX7" s="887"/>
      <c r="AY7" s="887"/>
      <c r="AZ7" s="887"/>
      <c r="BA7" s="887"/>
      <c r="BB7" s="887"/>
      <c r="BC7" s="887"/>
      <c r="BD7" s="887"/>
      <c r="BE7" s="887"/>
      <c r="BF7" s="887"/>
      <c r="BG7" s="887"/>
      <c r="BH7" s="887"/>
      <c r="BI7" s="887"/>
      <c r="BJ7" s="1066"/>
      <c r="BK7" s="1071"/>
      <c r="BL7" s="887"/>
      <c r="BM7" s="887"/>
      <c r="BN7" s="887"/>
      <c r="BO7" s="1066"/>
      <c r="BP7" s="1071"/>
      <c r="BQ7" s="887"/>
      <c r="BR7" s="887"/>
      <c r="BS7" s="887"/>
      <c r="BT7" s="887"/>
      <c r="BU7" s="887"/>
      <c r="BV7" s="887"/>
      <c r="BW7" s="887"/>
      <c r="BX7" s="887"/>
      <c r="BY7" s="887"/>
      <c r="BZ7" s="887"/>
      <c r="CA7" s="887"/>
      <c r="CB7" s="887"/>
      <c r="CC7" s="1066"/>
      <c r="CD7" s="1071"/>
      <c r="CE7" s="887"/>
      <c r="CF7" s="887"/>
      <c r="CG7" s="887"/>
      <c r="CH7" s="887"/>
      <c r="CI7" s="887"/>
      <c r="CJ7" s="887"/>
      <c r="CK7" s="887"/>
      <c r="CL7" s="887"/>
      <c r="CM7" s="887"/>
      <c r="CN7" s="887"/>
      <c r="CO7" s="887"/>
      <c r="CP7" s="887"/>
      <c r="CQ7" s="887"/>
      <c r="CR7" s="887"/>
      <c r="CS7" s="887"/>
      <c r="CT7" s="887"/>
      <c r="CU7" s="887"/>
      <c r="CV7" s="887"/>
      <c r="CW7" s="887"/>
      <c r="CX7" s="887"/>
      <c r="CY7" s="887"/>
      <c r="CZ7" s="887"/>
      <c r="DA7" s="887"/>
      <c r="DB7" s="887"/>
      <c r="DC7" s="887"/>
      <c r="DD7" s="887"/>
      <c r="DE7" s="887"/>
      <c r="DF7" s="887"/>
      <c r="DG7" s="887"/>
      <c r="DH7" s="887"/>
      <c r="DI7" s="887"/>
      <c r="DJ7" s="887"/>
      <c r="DK7" s="887"/>
      <c r="DL7" s="887"/>
      <c r="DM7" s="887"/>
      <c r="DN7" s="887"/>
      <c r="DO7" s="887"/>
      <c r="DP7" s="887"/>
      <c r="DQ7" s="887"/>
      <c r="DR7" s="887"/>
      <c r="DS7" s="887"/>
      <c r="DT7" s="887"/>
      <c r="DU7" s="887"/>
      <c r="DV7" s="887"/>
      <c r="DW7" s="887"/>
      <c r="DX7" s="887"/>
      <c r="DY7" s="887"/>
      <c r="DZ7" s="1084"/>
      <c r="EA7" s="1084"/>
      <c r="EB7" s="887"/>
      <c r="EC7" s="887"/>
      <c r="ED7" s="887"/>
      <c r="EE7" s="887"/>
      <c r="EF7" s="887"/>
      <c r="EG7" s="887"/>
      <c r="EH7" s="887"/>
      <c r="EI7" s="887"/>
      <c r="EJ7" s="887"/>
      <c r="EK7" s="887"/>
      <c r="EL7" s="887"/>
      <c r="EM7" s="887"/>
      <c r="EN7" s="887"/>
      <c r="EO7" s="887"/>
      <c r="EP7" s="887"/>
      <c r="EQ7" s="887"/>
      <c r="ER7" s="887"/>
      <c r="ES7" s="887"/>
      <c r="ET7" s="887"/>
      <c r="EU7" s="887"/>
      <c r="EV7" s="887"/>
      <c r="EW7" s="887"/>
      <c r="EX7" s="887"/>
      <c r="EY7" s="887"/>
      <c r="EZ7" s="887"/>
      <c r="FA7" s="887"/>
      <c r="FB7" s="887"/>
      <c r="FC7" s="887"/>
      <c r="FD7" s="887"/>
      <c r="FE7" s="887"/>
      <c r="FF7" s="887"/>
      <c r="FG7" s="887"/>
      <c r="FH7" s="887"/>
      <c r="FI7" s="887"/>
      <c r="FJ7" s="887"/>
      <c r="FK7" s="887"/>
      <c r="FL7" s="887"/>
      <c r="FM7" s="887"/>
      <c r="FN7" s="887"/>
      <c r="FO7" s="887"/>
      <c r="FP7" s="887"/>
      <c r="FQ7" s="887"/>
      <c r="FR7" s="887"/>
    </row>
    <row r="8" spans="1:174">
      <c r="A8" s="992" t="s">
        <v>636</v>
      </c>
      <c r="B8" s="999">
        <v>0.63</v>
      </c>
      <c r="C8" s="1002">
        <v>16.001999999999999</v>
      </c>
      <c r="D8" s="987"/>
      <c r="E8" s="987"/>
      <c r="F8" s="987"/>
      <c r="G8" s="987"/>
      <c r="H8" s="887"/>
      <c r="I8" s="887"/>
      <c r="J8" s="887"/>
      <c r="K8" s="887"/>
      <c r="L8" s="887"/>
      <c r="M8" s="887"/>
      <c r="N8" s="887"/>
      <c r="O8" s="887"/>
      <c r="P8" s="887"/>
      <c r="Q8" s="887"/>
      <c r="R8" s="887"/>
      <c r="S8" s="887"/>
      <c r="T8" s="887"/>
      <c r="U8" s="887"/>
      <c r="V8" s="887"/>
      <c r="W8" s="887"/>
      <c r="X8" s="887"/>
      <c r="Y8" s="887"/>
      <c r="Z8" s="887"/>
      <c r="AA8" s="887"/>
      <c r="AB8" s="887"/>
      <c r="AC8" s="887"/>
      <c r="AD8" s="887"/>
      <c r="AE8" s="887"/>
      <c r="AF8" s="887"/>
      <c r="AG8" s="887"/>
      <c r="AH8" s="887"/>
      <c r="AI8" s="887"/>
      <c r="AJ8" s="887"/>
      <c r="AK8" s="887"/>
      <c r="AL8" s="887"/>
      <c r="AM8" s="887"/>
      <c r="AN8" s="887"/>
      <c r="AO8" s="887"/>
      <c r="AP8" s="887"/>
      <c r="AQ8" s="1066"/>
      <c r="AR8" s="1071"/>
      <c r="AS8" s="887"/>
      <c r="AT8" s="887"/>
      <c r="AU8" s="887"/>
      <c r="AV8" s="887"/>
      <c r="AW8" s="887"/>
      <c r="AX8" s="887"/>
      <c r="AY8" s="887"/>
      <c r="AZ8" s="887"/>
      <c r="BA8" s="887"/>
      <c r="BB8" s="887"/>
      <c r="BC8" s="887"/>
      <c r="BD8" s="887"/>
      <c r="BE8" s="887"/>
      <c r="BF8" s="887"/>
      <c r="BG8" s="887"/>
      <c r="BH8" s="887"/>
      <c r="BI8" s="887"/>
      <c r="BJ8" s="1066"/>
      <c r="BK8" s="1071"/>
      <c r="BL8" s="887"/>
      <c r="BM8" s="887"/>
      <c r="BN8" s="887"/>
      <c r="BO8" s="1066"/>
      <c r="BP8" s="1071"/>
      <c r="BQ8" s="887"/>
      <c r="BR8" s="887"/>
      <c r="BS8" s="887"/>
      <c r="BT8" s="887"/>
      <c r="BU8" s="887"/>
      <c r="BV8" s="887"/>
      <c r="BW8" s="887"/>
      <c r="BX8" s="887"/>
      <c r="BY8" s="887"/>
      <c r="BZ8" s="887"/>
      <c r="CA8" s="887"/>
      <c r="CB8" s="887"/>
      <c r="CC8" s="1066"/>
      <c r="CD8" s="1071"/>
      <c r="CE8" s="887"/>
      <c r="CF8" s="887"/>
      <c r="CG8" s="887"/>
      <c r="CH8" s="887"/>
      <c r="CI8" s="887"/>
      <c r="CJ8" s="887"/>
      <c r="CK8" s="887"/>
      <c r="CL8" s="887"/>
      <c r="CM8" s="887"/>
      <c r="CN8" s="887"/>
      <c r="CO8" s="887"/>
      <c r="CP8" s="887"/>
      <c r="CQ8" s="887"/>
      <c r="CR8" s="887"/>
      <c r="CS8" s="887"/>
      <c r="CT8" s="887"/>
      <c r="CU8" s="887"/>
      <c r="CV8" s="887"/>
      <c r="CW8" s="887"/>
      <c r="CX8" s="887"/>
      <c r="CY8" s="887"/>
      <c r="CZ8" s="887"/>
      <c r="DA8" s="887"/>
      <c r="DB8" s="887"/>
      <c r="DC8" s="887"/>
      <c r="DD8" s="887"/>
      <c r="DE8" s="887"/>
      <c r="DF8" s="887"/>
      <c r="DG8" s="887"/>
      <c r="DH8" s="887"/>
      <c r="DI8" s="887"/>
      <c r="DJ8" s="887"/>
      <c r="DK8" s="887"/>
      <c r="DL8" s="887"/>
      <c r="DM8" s="887"/>
      <c r="DN8" s="887"/>
      <c r="DO8" s="887"/>
      <c r="DP8" s="887"/>
      <c r="DQ8" s="887"/>
      <c r="DR8" s="887"/>
      <c r="DS8" s="887"/>
      <c r="DT8" s="887"/>
      <c r="DU8" s="887"/>
      <c r="DV8" s="887"/>
      <c r="DW8" s="887"/>
      <c r="DX8" s="887"/>
      <c r="DY8" s="887"/>
      <c r="DZ8" s="1084"/>
      <c r="EA8" s="1084"/>
      <c r="EB8" s="887"/>
      <c r="EC8" s="887"/>
      <c r="ED8" s="887"/>
      <c r="EE8" s="887"/>
      <c r="EF8" s="887"/>
      <c r="EG8" s="887"/>
      <c r="EH8" s="887"/>
      <c r="EI8" s="887"/>
      <c r="EJ8" s="887"/>
      <c r="EK8" s="887"/>
      <c r="EL8" s="887"/>
      <c r="EM8" s="887"/>
      <c r="EN8" s="887"/>
      <c r="EO8" s="887"/>
      <c r="EP8" s="887"/>
      <c r="EQ8" s="887"/>
      <c r="ER8" s="887"/>
      <c r="ES8" s="887"/>
      <c r="ET8" s="887"/>
      <c r="EU8" s="887"/>
      <c r="EV8" s="887"/>
      <c r="EW8" s="887"/>
      <c r="EX8" s="887"/>
      <c r="EY8" s="887"/>
      <c r="EZ8" s="887"/>
      <c r="FA8" s="887"/>
      <c r="FB8" s="887"/>
      <c r="FC8" s="887"/>
      <c r="FD8" s="887"/>
      <c r="FE8" s="887"/>
      <c r="FF8" s="887"/>
      <c r="FG8" s="887"/>
      <c r="FH8" s="887"/>
      <c r="FI8" s="887"/>
      <c r="FJ8" s="887"/>
      <c r="FK8" s="887"/>
      <c r="FL8" s="887"/>
      <c r="FM8" s="887"/>
      <c r="FN8" s="887"/>
      <c r="FO8" s="887"/>
      <c r="FP8" s="887"/>
      <c r="FQ8" s="887"/>
      <c r="FR8" s="887"/>
    </row>
    <row r="9" spans="1:174">
      <c r="A9" s="992" t="s">
        <v>621</v>
      </c>
      <c r="B9" s="1000">
        <v>4.5999999999999999E-2</v>
      </c>
      <c r="C9" s="1002">
        <v>1.1683999999999999</v>
      </c>
      <c r="D9" s="987"/>
      <c r="E9" s="987"/>
      <c r="F9" s="987"/>
      <c r="G9" s="987"/>
      <c r="H9" s="887"/>
      <c r="I9" s="887"/>
      <c r="J9" s="887"/>
      <c r="K9" s="887"/>
      <c r="L9" s="887"/>
      <c r="M9" s="887"/>
      <c r="N9" s="887"/>
      <c r="O9" s="887"/>
      <c r="P9" s="887"/>
      <c r="Q9" s="887"/>
      <c r="R9" s="887"/>
      <c r="S9" s="887"/>
      <c r="T9" s="887"/>
      <c r="U9" s="887"/>
      <c r="V9" s="887"/>
      <c r="W9" s="887"/>
      <c r="X9" s="887"/>
      <c r="Y9" s="887"/>
      <c r="Z9" s="887"/>
      <c r="AA9" s="887"/>
      <c r="AB9" s="887"/>
      <c r="AC9" s="887"/>
      <c r="AD9" s="887"/>
      <c r="AE9" s="887"/>
      <c r="AF9" s="887"/>
      <c r="AG9" s="887"/>
      <c r="AH9" s="887"/>
      <c r="AI9" s="887"/>
      <c r="AJ9" s="887"/>
      <c r="AK9" s="887"/>
      <c r="AL9" s="887"/>
      <c r="AM9" s="887"/>
      <c r="AN9" s="887"/>
      <c r="AO9" s="887"/>
      <c r="AP9" s="887"/>
      <c r="AQ9" s="1066"/>
      <c r="AR9" s="1071"/>
      <c r="AS9" s="887"/>
      <c r="AT9" s="887"/>
      <c r="AU9" s="887"/>
      <c r="AV9" s="887"/>
      <c r="AW9" s="887"/>
      <c r="AX9" s="887"/>
      <c r="AY9" s="887"/>
      <c r="AZ9" s="887"/>
      <c r="BA9" s="887"/>
      <c r="BB9" s="887"/>
      <c r="BC9" s="887"/>
      <c r="BD9" s="887"/>
      <c r="BE9" s="887"/>
      <c r="BF9" s="887"/>
      <c r="BG9" s="887"/>
      <c r="BH9" s="887"/>
      <c r="BI9" s="887"/>
      <c r="BJ9" s="1066"/>
      <c r="BK9" s="1071"/>
      <c r="BL9" s="887"/>
      <c r="BM9" s="887"/>
      <c r="BN9" s="887"/>
      <c r="BO9" s="1066"/>
      <c r="BP9" s="1071"/>
      <c r="BQ9" s="887"/>
      <c r="BR9" s="887"/>
      <c r="BS9" s="887"/>
      <c r="BT9" s="887"/>
      <c r="BU9" s="887"/>
      <c r="BV9" s="887"/>
      <c r="BW9" s="887"/>
      <c r="BX9" s="887"/>
      <c r="BY9" s="887"/>
      <c r="BZ9" s="887"/>
      <c r="CA9" s="887"/>
      <c r="CB9" s="887"/>
      <c r="CC9" s="1066"/>
      <c r="CD9" s="1071"/>
      <c r="CE9" s="887"/>
      <c r="CF9" s="887"/>
      <c r="CG9" s="887"/>
      <c r="CH9" s="887"/>
      <c r="CI9" s="887"/>
      <c r="CJ9" s="887"/>
      <c r="CK9" s="887"/>
      <c r="CL9" s="887"/>
      <c r="CM9" s="887"/>
      <c r="CN9" s="887"/>
      <c r="CO9" s="887"/>
      <c r="CP9" s="887"/>
      <c r="CQ9" s="887"/>
      <c r="CR9" s="887"/>
      <c r="CS9" s="887"/>
      <c r="CT9" s="887"/>
      <c r="CU9" s="887"/>
      <c r="CV9" s="887"/>
      <c r="CW9" s="887"/>
      <c r="CX9" s="887"/>
      <c r="CY9" s="887"/>
      <c r="CZ9" s="887"/>
      <c r="DA9" s="887"/>
      <c r="DB9" s="887"/>
      <c r="DC9" s="887"/>
      <c r="DD9" s="887"/>
      <c r="DE9" s="887"/>
      <c r="DF9" s="887"/>
      <c r="DG9" s="887"/>
      <c r="DH9" s="887"/>
      <c r="DI9" s="887"/>
      <c r="DJ9" s="887"/>
      <c r="DK9" s="887"/>
      <c r="DL9" s="887"/>
      <c r="DM9" s="887"/>
      <c r="DN9" s="887"/>
      <c r="DO9" s="887"/>
      <c r="DP9" s="887"/>
      <c r="DQ9" s="887"/>
      <c r="DR9" s="887"/>
      <c r="DS9" s="887"/>
      <c r="DT9" s="887"/>
      <c r="DU9" s="887"/>
      <c r="DV9" s="887"/>
      <c r="DW9" s="887"/>
      <c r="DX9" s="887"/>
      <c r="DY9" s="887"/>
      <c r="DZ9" s="1084"/>
      <c r="EA9" s="1084"/>
      <c r="EB9" s="887"/>
      <c r="EC9" s="887"/>
      <c r="ED9" s="887"/>
      <c r="EE9" s="887"/>
      <c r="EF9" s="887"/>
      <c r="EG9" s="887"/>
      <c r="EH9" s="887"/>
      <c r="EI9" s="887"/>
      <c r="EJ9" s="887"/>
      <c r="EK9" s="887"/>
      <c r="EL9" s="887"/>
      <c r="EM9" s="887"/>
      <c r="EN9" s="887"/>
      <c r="EO9" s="887"/>
      <c r="EP9" s="887"/>
      <c r="EQ9" s="887"/>
      <c r="ER9" s="887"/>
      <c r="ES9" s="887"/>
      <c r="ET9" s="887"/>
      <c r="EU9" s="887"/>
      <c r="EV9" s="887"/>
      <c r="EW9" s="887"/>
      <c r="EX9" s="887"/>
      <c r="EY9" s="887"/>
      <c r="EZ9" s="887"/>
      <c r="FA9" s="887"/>
      <c r="FB9" s="887"/>
      <c r="FC9" s="887"/>
      <c r="FD9" s="887"/>
      <c r="FE9" s="887"/>
      <c r="FF9" s="887"/>
      <c r="FG9" s="887"/>
      <c r="FH9" s="887"/>
      <c r="FI9" s="887"/>
      <c r="FJ9" s="887"/>
      <c r="FK9" s="887"/>
      <c r="FL9" s="887"/>
      <c r="FM9" s="887"/>
      <c r="FN9" s="887"/>
      <c r="FO9" s="887"/>
      <c r="FP9" s="887"/>
      <c r="FQ9" s="887"/>
      <c r="FR9" s="887"/>
    </row>
    <row r="10" spans="1:174">
      <c r="A10" s="992" t="s">
        <v>645</v>
      </c>
      <c r="B10" s="1000">
        <v>5.3159999999999998</v>
      </c>
      <c r="C10" s="1002">
        <v>135.0264</v>
      </c>
      <c r="D10" s="987"/>
      <c r="E10" s="987"/>
      <c r="F10" s="987"/>
      <c r="G10" s="987"/>
      <c r="H10" s="887"/>
      <c r="I10" s="887"/>
      <c r="J10" s="887"/>
      <c r="K10" s="887"/>
      <c r="L10" s="887"/>
      <c r="M10" s="887"/>
      <c r="N10" s="887"/>
      <c r="O10" s="887"/>
      <c r="P10" s="887"/>
      <c r="Q10" s="887"/>
      <c r="R10" s="887"/>
      <c r="S10" s="887"/>
      <c r="T10" s="887"/>
      <c r="U10" s="887"/>
      <c r="V10" s="887"/>
      <c r="W10" s="887"/>
      <c r="X10" s="887"/>
      <c r="Y10" s="887"/>
      <c r="Z10" s="887"/>
      <c r="AA10" s="887"/>
      <c r="AB10" s="887"/>
      <c r="AC10" s="887"/>
      <c r="AD10" s="887"/>
      <c r="AE10" s="887"/>
      <c r="AF10" s="887"/>
      <c r="AG10" s="887"/>
      <c r="AH10" s="887"/>
      <c r="AI10" s="887"/>
      <c r="AJ10" s="887"/>
      <c r="AK10" s="887"/>
      <c r="AL10" s="887"/>
      <c r="AM10" s="887"/>
      <c r="AN10" s="887"/>
      <c r="AO10" s="887"/>
      <c r="AP10" s="887"/>
      <c r="AQ10" s="1066"/>
      <c r="AR10" s="1071"/>
      <c r="AS10" s="887"/>
      <c r="AT10" s="887"/>
      <c r="AU10" s="887"/>
      <c r="AV10" s="887"/>
      <c r="AW10" s="887"/>
      <c r="AX10" s="887"/>
      <c r="AY10" s="887"/>
      <c r="AZ10" s="887"/>
      <c r="BA10" s="887"/>
      <c r="BB10" s="887"/>
      <c r="BC10" s="887"/>
      <c r="BD10" s="887"/>
      <c r="BE10" s="887"/>
      <c r="BF10" s="887"/>
      <c r="BG10" s="887"/>
      <c r="BH10" s="887"/>
      <c r="BI10" s="887"/>
      <c r="BJ10" s="1066"/>
      <c r="BK10" s="1071"/>
      <c r="BL10" s="887"/>
      <c r="BM10" s="887"/>
      <c r="BN10" s="887"/>
      <c r="BO10" s="1066"/>
      <c r="BP10" s="1071"/>
      <c r="BQ10" s="887"/>
      <c r="BR10" s="887"/>
      <c r="BS10" s="887"/>
      <c r="BT10" s="887"/>
      <c r="BU10" s="887"/>
      <c r="BV10" s="887"/>
      <c r="BW10" s="887"/>
      <c r="BX10" s="887"/>
      <c r="BY10" s="887"/>
      <c r="BZ10" s="887"/>
      <c r="CA10" s="887"/>
      <c r="CB10" s="887"/>
      <c r="CC10" s="1066"/>
      <c r="CD10" s="1071"/>
      <c r="CE10" s="887"/>
      <c r="CF10" s="887"/>
      <c r="CG10" s="887"/>
      <c r="CH10" s="887"/>
      <c r="CI10" s="887"/>
      <c r="CJ10" s="887"/>
      <c r="CK10" s="887"/>
      <c r="CL10" s="887"/>
      <c r="CM10" s="887"/>
      <c r="CN10" s="887"/>
      <c r="CO10" s="887"/>
      <c r="CP10" s="887"/>
      <c r="CQ10" s="887"/>
      <c r="CR10" s="887"/>
      <c r="CS10" s="887"/>
      <c r="CT10" s="887"/>
      <c r="CU10" s="887"/>
      <c r="CV10" s="887"/>
      <c r="CW10" s="887"/>
      <c r="CX10" s="887"/>
      <c r="CY10" s="887"/>
      <c r="CZ10" s="887"/>
      <c r="DA10" s="887"/>
      <c r="DB10" s="887"/>
      <c r="DC10" s="887"/>
      <c r="DD10" s="887"/>
      <c r="DE10" s="887"/>
      <c r="DF10" s="887"/>
      <c r="DG10" s="887"/>
      <c r="DH10" s="887"/>
      <c r="DI10" s="887"/>
      <c r="DJ10" s="887"/>
      <c r="DK10" s="887"/>
      <c r="DL10" s="887"/>
      <c r="DM10" s="887"/>
      <c r="DN10" s="887"/>
      <c r="DO10" s="887"/>
      <c r="DP10" s="887"/>
      <c r="DQ10" s="887"/>
      <c r="DR10" s="887"/>
      <c r="DS10" s="887"/>
      <c r="DT10" s="887"/>
      <c r="DU10" s="887"/>
      <c r="DV10" s="887"/>
      <c r="DW10" s="887"/>
      <c r="DX10" s="887"/>
      <c r="DY10" s="887"/>
      <c r="DZ10" s="1084"/>
      <c r="EA10" s="1084"/>
      <c r="EB10" s="887"/>
      <c r="EC10" s="887"/>
      <c r="ED10" s="887"/>
      <c r="EE10" s="887"/>
      <c r="EF10" s="887"/>
      <c r="EG10" s="887"/>
      <c r="EH10" s="887"/>
      <c r="EI10" s="887"/>
      <c r="EJ10" s="887"/>
      <c r="EK10" s="887"/>
      <c r="EL10" s="887"/>
      <c r="EM10" s="887"/>
      <c r="EN10" s="887"/>
      <c r="EO10" s="887"/>
      <c r="EP10" s="887"/>
      <c r="EQ10" s="887"/>
      <c r="ER10" s="887"/>
      <c r="ES10" s="887"/>
      <c r="ET10" s="887"/>
      <c r="EU10" s="887"/>
      <c r="EV10" s="887"/>
      <c r="EW10" s="887"/>
      <c r="EX10" s="887"/>
      <c r="EY10" s="887"/>
      <c r="EZ10" s="887"/>
      <c r="FA10" s="887"/>
      <c r="FB10" s="887"/>
      <c r="FC10" s="887"/>
      <c r="FD10" s="887"/>
      <c r="FE10" s="887"/>
      <c r="FF10" s="887"/>
      <c r="FG10" s="887"/>
      <c r="FH10" s="887"/>
      <c r="FI10" s="887"/>
      <c r="FJ10" s="887"/>
      <c r="FK10" s="887"/>
      <c r="FL10" s="887"/>
      <c r="FM10" s="887"/>
      <c r="FN10" s="887"/>
      <c r="FO10" s="887"/>
      <c r="FP10" s="887"/>
      <c r="FQ10" s="887"/>
      <c r="FR10" s="887"/>
    </row>
    <row r="11" spans="1:174" ht="13" thickBot="1">
      <c r="A11" s="993" t="s">
        <v>647</v>
      </c>
      <c r="B11" s="1001">
        <v>2.4740000000000002</v>
      </c>
      <c r="C11" s="988">
        <v>62.839600000000004</v>
      </c>
      <c r="D11" s="987"/>
      <c r="E11" s="987"/>
      <c r="F11" s="987"/>
      <c r="G11" s="987"/>
      <c r="H11" s="887"/>
      <c r="I11" s="887"/>
      <c r="J11" s="887"/>
      <c r="K11" s="887"/>
      <c r="L11" s="887"/>
      <c r="M11" s="887"/>
      <c r="N11" s="887"/>
      <c r="O11" s="887"/>
      <c r="P11" s="887"/>
      <c r="Q11" s="887"/>
      <c r="R11" s="887"/>
      <c r="S11" s="887"/>
      <c r="T11" s="887"/>
      <c r="U11" s="887"/>
      <c r="V11" s="887"/>
      <c r="W11" s="887"/>
      <c r="X11" s="887"/>
      <c r="Y11" s="887"/>
      <c r="Z11" s="887"/>
      <c r="AA11" s="887"/>
      <c r="AB11" s="887"/>
      <c r="AC11" s="887"/>
      <c r="AD11" s="887"/>
      <c r="AE11" s="887"/>
      <c r="AF11" s="887"/>
      <c r="AG11" s="887"/>
      <c r="AH11" s="887"/>
      <c r="AI11" s="887"/>
      <c r="AJ11" s="887"/>
      <c r="AK11" s="887"/>
      <c r="AL11" s="887"/>
      <c r="AM11" s="887"/>
      <c r="AN11" s="887"/>
      <c r="AO11" s="887"/>
      <c r="AP11" s="887"/>
      <c r="AQ11" s="1066"/>
      <c r="AR11" s="1071"/>
      <c r="AS11" s="887"/>
      <c r="AT11" s="887"/>
      <c r="AU11" s="887"/>
      <c r="AV11" s="887"/>
      <c r="AW11" s="887"/>
      <c r="AX11" s="887"/>
      <c r="AY11" s="887"/>
      <c r="AZ11" s="887"/>
      <c r="BA11" s="887"/>
      <c r="BB11" s="887"/>
      <c r="BC11" s="887"/>
      <c r="BD11" s="887"/>
      <c r="BE11" s="887"/>
      <c r="BF11" s="887"/>
      <c r="BG11" s="887"/>
      <c r="BH11" s="887"/>
      <c r="BI11" s="887"/>
      <c r="BJ11" s="1066"/>
      <c r="BK11" s="1071"/>
      <c r="BL11" s="887"/>
      <c r="BM11" s="887"/>
      <c r="BN11" s="887"/>
      <c r="BO11" s="1066"/>
      <c r="BP11" s="1071"/>
      <c r="BQ11" s="887"/>
      <c r="BR11" s="887"/>
      <c r="BS11" s="887"/>
      <c r="BT11" s="887"/>
      <c r="BU11" s="887"/>
      <c r="BV11" s="887"/>
      <c r="BW11" s="887"/>
      <c r="BX11" s="887"/>
      <c r="BY11" s="887"/>
      <c r="BZ11" s="887"/>
      <c r="CA11" s="887"/>
      <c r="CB11" s="887"/>
      <c r="CC11" s="1066"/>
      <c r="CD11" s="1071"/>
      <c r="CE11" s="887"/>
      <c r="CF11" s="887"/>
      <c r="CG11" s="887"/>
      <c r="CH11" s="887"/>
      <c r="CI11" s="887"/>
      <c r="CJ11" s="887"/>
      <c r="CK11" s="887"/>
      <c r="CL11" s="887"/>
      <c r="CM11" s="887"/>
      <c r="CN11" s="887"/>
      <c r="CO11" s="887"/>
      <c r="CP11" s="887"/>
      <c r="CQ11" s="887"/>
      <c r="CR11" s="887"/>
      <c r="CS11" s="887"/>
      <c r="CT11" s="887"/>
      <c r="CU11" s="887"/>
      <c r="CV11" s="887"/>
      <c r="CW11" s="887"/>
      <c r="CX11" s="887"/>
      <c r="CY11" s="887"/>
      <c r="CZ11" s="887"/>
      <c r="DA11" s="887"/>
      <c r="DB11" s="887"/>
      <c r="DC11" s="887"/>
      <c r="DD11" s="887"/>
      <c r="DE11" s="887"/>
      <c r="DF11" s="887"/>
      <c r="DG11" s="887"/>
      <c r="DH11" s="887"/>
      <c r="DI11" s="887"/>
      <c r="DJ11" s="887"/>
      <c r="DK11" s="887"/>
      <c r="DL11" s="887"/>
      <c r="DM11" s="887"/>
      <c r="DN11" s="887"/>
      <c r="DO11" s="887"/>
      <c r="DP11" s="887"/>
      <c r="DQ11" s="887"/>
      <c r="DR11" s="887"/>
      <c r="DS11" s="887"/>
      <c r="DT11" s="887"/>
      <c r="DU11" s="887"/>
      <c r="DV11" s="887"/>
      <c r="DW11" s="887"/>
      <c r="DX11" s="887"/>
      <c r="DY11" s="887"/>
      <c r="DZ11" s="1084"/>
      <c r="EA11" s="1084"/>
      <c r="EB11" s="887"/>
      <c r="EC11" s="887"/>
      <c r="ED11" s="887"/>
      <c r="EE11" s="887"/>
      <c r="EF11" s="887"/>
      <c r="EG11" s="887"/>
      <c r="EH11" s="887"/>
      <c r="EI11" s="887"/>
      <c r="EJ11" s="887"/>
      <c r="EK11" s="887"/>
      <c r="EL11" s="887"/>
      <c r="EM11" s="887"/>
      <c r="EN11" s="887"/>
      <c r="EO11" s="887"/>
      <c r="EP11" s="887"/>
      <c r="EQ11" s="887"/>
      <c r="ER11" s="887"/>
      <c r="ES11" s="887"/>
      <c r="ET11" s="887"/>
      <c r="EU11" s="887"/>
      <c r="EV11" s="887"/>
      <c r="EW11" s="887"/>
      <c r="EX11" s="887"/>
      <c r="EY11" s="887"/>
      <c r="EZ11" s="887"/>
      <c r="FA11" s="887"/>
      <c r="FB11" s="887"/>
      <c r="FC11" s="887"/>
      <c r="FD11" s="887"/>
      <c r="FE11" s="887"/>
      <c r="FF11" s="887"/>
      <c r="FG11" s="887"/>
      <c r="FH11" s="887"/>
      <c r="FI11" s="887"/>
      <c r="FJ11" s="887"/>
      <c r="FK11" s="887"/>
      <c r="FL11" s="887"/>
      <c r="FM11" s="887"/>
      <c r="FN11" s="887"/>
      <c r="FO11" s="887"/>
      <c r="FP11" s="887"/>
      <c r="FQ11" s="887"/>
      <c r="FR11" s="887"/>
    </row>
    <row r="12" spans="1:174" ht="13" thickBot="1">
      <c r="A12" s="886"/>
      <c r="B12" s="888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  <c r="AF12" s="887"/>
      <c r="AG12" s="887"/>
      <c r="AH12" s="887"/>
      <c r="AI12" s="887"/>
      <c r="AJ12" s="887"/>
      <c r="AK12" s="887"/>
      <c r="AL12" s="887"/>
      <c r="AM12" s="887"/>
      <c r="AN12" s="887"/>
      <c r="AO12" s="887"/>
      <c r="AP12" s="887"/>
      <c r="AQ12" s="1066"/>
      <c r="AR12" s="1071"/>
      <c r="AS12" s="887"/>
      <c r="AT12" s="887"/>
      <c r="AU12" s="887"/>
      <c r="AV12" s="887"/>
      <c r="AW12" s="887"/>
      <c r="AX12" s="887"/>
      <c r="AY12" s="887"/>
      <c r="AZ12" s="887"/>
      <c r="BA12" s="887"/>
      <c r="BB12" s="887"/>
      <c r="BC12" s="887"/>
      <c r="BD12" s="887"/>
      <c r="BE12" s="887"/>
      <c r="BF12" s="887"/>
      <c r="BG12" s="887"/>
      <c r="BH12" s="887"/>
      <c r="BI12" s="887"/>
      <c r="BJ12" s="1066"/>
      <c r="BK12" s="1071"/>
      <c r="BL12" s="887"/>
      <c r="BM12" s="887"/>
      <c r="BN12" s="887"/>
      <c r="BO12" s="1066"/>
      <c r="BP12" s="1071"/>
      <c r="BQ12" s="887"/>
      <c r="BR12" s="887"/>
      <c r="BS12" s="887"/>
      <c r="BT12" s="887"/>
      <c r="BU12" s="887"/>
      <c r="BV12" s="887"/>
      <c r="BW12" s="887"/>
      <c r="BX12" s="887"/>
      <c r="BY12" s="887"/>
      <c r="BZ12" s="887"/>
      <c r="CA12" s="887"/>
      <c r="CB12" s="887"/>
      <c r="CC12" s="1066"/>
      <c r="CD12" s="1071"/>
      <c r="CE12" s="887"/>
      <c r="CF12" s="887"/>
      <c r="CG12" s="887"/>
      <c r="CH12" s="887"/>
      <c r="CI12" s="887"/>
      <c r="CJ12" s="887"/>
      <c r="CK12" s="887"/>
      <c r="CL12" s="887"/>
      <c r="CM12" s="887"/>
      <c r="CN12" s="887"/>
      <c r="CO12" s="887"/>
      <c r="CP12" s="887"/>
      <c r="CQ12" s="887"/>
      <c r="CR12" s="887"/>
      <c r="CS12" s="887"/>
      <c r="CT12" s="887"/>
      <c r="CU12" s="887"/>
      <c r="CV12" s="887"/>
      <c r="CW12" s="887"/>
      <c r="CX12" s="887"/>
      <c r="CY12" s="887"/>
      <c r="CZ12" s="887"/>
      <c r="DA12" s="887"/>
      <c r="DB12" s="887"/>
      <c r="DC12" s="887"/>
      <c r="DD12" s="887"/>
      <c r="DE12" s="887"/>
      <c r="DF12" s="887"/>
      <c r="DG12" s="887"/>
      <c r="DH12" s="887"/>
      <c r="DI12" s="887"/>
      <c r="DJ12" s="887"/>
      <c r="DK12" s="887"/>
      <c r="DL12" s="887"/>
      <c r="DM12" s="887"/>
      <c r="DN12" s="887"/>
      <c r="DO12" s="887"/>
      <c r="DP12" s="887"/>
      <c r="DQ12" s="887"/>
      <c r="DR12" s="887"/>
      <c r="DS12" s="887"/>
      <c r="DT12" s="887"/>
      <c r="DU12" s="887"/>
      <c r="DV12" s="887"/>
      <c r="DW12" s="887"/>
      <c r="DX12" s="887"/>
      <c r="DY12" s="887"/>
      <c r="DZ12" s="1084"/>
      <c r="EA12" s="1084"/>
      <c r="EB12" s="887"/>
      <c r="EC12" s="887"/>
      <c r="ED12" s="887"/>
      <c r="EE12" s="887"/>
      <c r="EF12" s="887"/>
      <c r="EG12" s="887"/>
      <c r="EH12" s="887"/>
      <c r="EI12" s="887"/>
      <c r="EJ12" s="887"/>
      <c r="EK12" s="887"/>
      <c r="EL12" s="887"/>
      <c r="EM12" s="887"/>
      <c r="EN12" s="887"/>
      <c r="EO12" s="887"/>
      <c r="EP12" s="887"/>
      <c r="EQ12" s="887"/>
      <c r="ER12" s="887"/>
      <c r="ES12" s="887"/>
      <c r="ET12" s="887"/>
      <c r="EU12" s="887"/>
      <c r="EV12" s="887"/>
      <c r="EW12" s="887"/>
      <c r="EX12" s="887"/>
      <c r="EY12" s="887"/>
      <c r="EZ12" s="887"/>
      <c r="FA12" s="887"/>
      <c r="FB12" s="887"/>
      <c r="FC12" s="887"/>
      <c r="FD12" s="887"/>
      <c r="FE12" s="887"/>
      <c r="FF12" s="887"/>
      <c r="FG12" s="887"/>
      <c r="FH12" s="887"/>
      <c r="FI12" s="887"/>
      <c r="FJ12" s="887"/>
      <c r="FK12" s="887"/>
      <c r="FL12" s="887"/>
      <c r="FM12" s="887"/>
      <c r="FN12" s="887"/>
      <c r="FP12" s="887"/>
      <c r="FQ12" s="887"/>
      <c r="FR12" s="887"/>
    </row>
    <row r="13" spans="1:174" ht="13" thickBot="1">
      <c r="A13" s="1209" t="s">
        <v>462</v>
      </c>
      <c r="B13" s="1210"/>
      <c r="C13" s="1302"/>
      <c r="D13" s="1303"/>
      <c r="E13" s="1303"/>
      <c r="F13" s="1303"/>
      <c r="G13" s="1303"/>
      <c r="H13" s="1303"/>
      <c r="I13" s="1303"/>
      <c r="J13" s="1303"/>
      <c r="K13" s="1303"/>
      <c r="L13" s="1303"/>
      <c r="M13" s="1303"/>
      <c r="N13" s="1303"/>
      <c r="O13" s="1303"/>
      <c r="P13" s="1303"/>
      <c r="Q13" s="1303"/>
      <c r="R13" s="1303"/>
      <c r="S13" s="1303"/>
      <c r="T13" s="1303"/>
      <c r="U13" s="1303"/>
      <c r="V13" s="1303"/>
      <c r="W13" s="1303"/>
      <c r="X13" s="1303"/>
      <c r="Y13" s="1303"/>
      <c r="Z13" s="1303"/>
      <c r="AA13" s="1303"/>
      <c r="AB13" s="1303"/>
      <c r="AC13" s="1303"/>
      <c r="AD13" s="1303"/>
      <c r="AE13" s="1303"/>
      <c r="AF13" s="1303"/>
      <c r="AG13" s="1303"/>
      <c r="AH13" s="1303"/>
      <c r="AI13" s="1303"/>
      <c r="AJ13" s="1303"/>
      <c r="AK13" s="1303"/>
      <c r="AL13" s="1303"/>
      <c r="AM13" s="1303"/>
      <c r="AN13" s="1303"/>
      <c r="AO13" s="1303"/>
      <c r="AP13" s="1303"/>
      <c r="AQ13" s="1303"/>
      <c r="AR13" s="1303"/>
      <c r="AS13" s="1303"/>
      <c r="AT13" s="1303"/>
      <c r="AU13" s="1303"/>
      <c r="AV13" s="1303"/>
      <c r="AW13" s="1303"/>
      <c r="AX13" s="1303"/>
      <c r="AY13" s="1303"/>
      <c r="AZ13" s="1303"/>
      <c r="BA13" s="1303"/>
      <c r="BB13" s="1303"/>
      <c r="BC13" s="1303"/>
      <c r="BD13" s="1303"/>
      <c r="BE13" s="1303"/>
      <c r="BF13" s="1303"/>
      <c r="BG13" s="1303"/>
      <c r="BH13" s="1303"/>
      <c r="BI13" s="1303"/>
      <c r="BJ13" s="1303"/>
      <c r="BK13" s="1303"/>
      <c r="BL13" s="1303"/>
      <c r="BM13" s="1303"/>
      <c r="BN13" s="1303"/>
      <c r="BO13" s="1303"/>
      <c r="BP13" s="1303"/>
      <c r="BQ13" s="1303"/>
      <c r="BR13" s="1303"/>
      <c r="BS13" s="1303"/>
      <c r="BT13" s="1303"/>
      <c r="BU13" s="1303"/>
      <c r="BV13" s="1303"/>
      <c r="BW13" s="1303"/>
      <c r="BX13" s="1303"/>
      <c r="BY13" s="1303"/>
      <c r="BZ13" s="1303"/>
      <c r="CA13" s="1303"/>
      <c r="CB13" s="1303"/>
      <c r="CC13" s="1303"/>
      <c r="CD13" s="1303"/>
      <c r="CE13" s="1303"/>
      <c r="CF13" s="1303"/>
      <c r="CG13" s="1303"/>
      <c r="CH13" s="1303"/>
      <c r="CI13" s="1303"/>
      <c r="CJ13" s="1303"/>
      <c r="CK13" s="1303"/>
      <c r="CL13" s="785" t="s">
        <v>619</v>
      </c>
      <c r="CM13" s="948"/>
      <c r="CN13" s="948"/>
      <c r="CO13" s="948"/>
      <c r="CP13" s="948"/>
      <c r="CQ13" s="948"/>
      <c r="CR13" s="948"/>
      <c r="CS13" s="948"/>
      <c r="CT13" s="948"/>
      <c r="CU13" s="948"/>
      <c r="CV13" s="948"/>
      <c r="CW13" s="948"/>
      <c r="CX13" s="948"/>
      <c r="CY13" s="948"/>
      <c r="CZ13" s="948"/>
      <c r="DA13" s="948"/>
      <c r="DB13" s="948"/>
      <c r="DC13" s="948"/>
      <c r="DD13" s="948"/>
      <c r="DE13" s="948"/>
      <c r="DF13" s="948"/>
      <c r="DG13" s="948"/>
      <c r="DH13" s="948"/>
      <c r="DI13" s="948"/>
      <c r="DJ13" s="948"/>
      <c r="DK13" s="948"/>
      <c r="DL13" s="948"/>
      <c r="DM13" s="948"/>
      <c r="DN13" s="948"/>
      <c r="DO13" s="948"/>
      <c r="DP13" s="948"/>
      <c r="DQ13" s="948"/>
      <c r="DR13" s="948"/>
      <c r="DS13" s="948"/>
      <c r="DT13" s="948"/>
      <c r="DU13" s="948"/>
      <c r="DV13" s="948"/>
      <c r="DW13" s="948"/>
      <c r="DX13" s="948"/>
      <c r="DY13" s="948"/>
      <c r="DZ13" s="1074"/>
      <c r="EA13" s="1074"/>
      <c r="EB13" s="948"/>
      <c r="EC13" s="948"/>
      <c r="ED13" s="948"/>
      <c r="EE13" s="948"/>
      <c r="EF13" s="948"/>
      <c r="EG13" s="948"/>
      <c r="EH13" s="948"/>
      <c r="EI13" s="948"/>
      <c r="EJ13" s="948"/>
      <c r="EK13" s="948"/>
      <c r="EL13" s="948"/>
      <c r="EM13" s="948"/>
      <c r="EN13" s="948"/>
      <c r="EO13" s="948"/>
      <c r="EP13" s="948"/>
      <c r="EQ13" s="948"/>
      <c r="ER13" s="948"/>
      <c r="ES13" s="948"/>
      <c r="ET13" s="948"/>
      <c r="EU13" s="948"/>
      <c r="EV13" s="948"/>
      <c r="EW13" s="948"/>
      <c r="EX13" s="948"/>
      <c r="EY13" s="948"/>
      <c r="EZ13" s="948"/>
      <c r="FA13" s="948"/>
      <c r="FB13" s="948"/>
      <c r="FC13" s="948"/>
      <c r="FD13" s="948"/>
      <c r="FE13" s="948"/>
      <c r="FF13" s="948"/>
      <c r="FG13" s="948"/>
      <c r="FH13" s="948"/>
      <c r="FI13" s="948"/>
      <c r="FJ13" s="948"/>
      <c r="FK13" s="948"/>
      <c r="FL13" s="948"/>
      <c r="FM13" s="948"/>
      <c r="FN13" s="948"/>
      <c r="FP13" s="887"/>
      <c r="FQ13" s="887"/>
      <c r="FR13" s="887"/>
    </row>
    <row r="14" spans="1:174" ht="13" thickBot="1">
      <c r="A14" s="1237" t="s">
        <v>637</v>
      </c>
      <c r="B14" s="1238"/>
      <c r="C14" s="1012" t="s">
        <v>592</v>
      </c>
      <c r="D14" s="1013" t="s">
        <v>593</v>
      </c>
      <c r="E14" s="1013" t="s">
        <v>533</v>
      </c>
      <c r="F14" s="1013" t="s">
        <v>413</v>
      </c>
      <c r="G14" s="1013" t="s">
        <v>532</v>
      </c>
      <c r="H14" s="1013" t="s">
        <v>682</v>
      </c>
      <c r="I14" s="1013" t="s">
        <v>681</v>
      </c>
      <c r="J14" s="1014" t="s">
        <v>680</v>
      </c>
      <c r="K14" s="1014" t="s">
        <v>679</v>
      </c>
      <c r="L14" s="1014" t="s">
        <v>678</v>
      </c>
      <c r="M14" s="1014" t="s">
        <v>675</v>
      </c>
      <c r="N14" s="1022" t="s">
        <v>677</v>
      </c>
      <c r="O14" s="1035" t="s">
        <v>670</v>
      </c>
      <c r="P14" s="1035" t="s">
        <v>597</v>
      </c>
      <c r="Q14" s="1035" t="s">
        <v>671</v>
      </c>
      <c r="R14" s="1035" t="s">
        <v>695</v>
      </c>
      <c r="S14" s="1035" t="s">
        <v>485</v>
      </c>
      <c r="T14" s="1035" t="s">
        <v>696</v>
      </c>
      <c r="U14" s="1035" t="s">
        <v>161</v>
      </c>
      <c r="V14" s="1035" t="s">
        <v>601</v>
      </c>
      <c r="W14" s="1035" t="s">
        <v>151</v>
      </c>
      <c r="X14" s="1035" t="s">
        <v>143</v>
      </c>
      <c r="Y14" s="1035" t="s">
        <v>683</v>
      </c>
      <c r="Z14" s="1035" t="s">
        <v>146</v>
      </c>
      <c r="AA14" s="1035" t="s">
        <v>534</v>
      </c>
      <c r="AB14" s="1035" t="s">
        <v>607</v>
      </c>
      <c r="AC14" s="1035" t="s">
        <v>697</v>
      </c>
      <c r="AD14" s="1035" t="s">
        <v>147</v>
      </c>
      <c r="AE14" s="1035" t="s">
        <v>608</v>
      </c>
      <c r="AF14" s="1035" t="s">
        <v>698</v>
      </c>
      <c r="AG14" s="1035" t="s">
        <v>699</v>
      </c>
      <c r="AH14" s="1035" t="s">
        <v>700</v>
      </c>
      <c r="AI14" s="1035" t="s">
        <v>600</v>
      </c>
      <c r="AJ14" s="1035" t="s">
        <v>163</v>
      </c>
      <c r="AK14" s="1035" t="s">
        <v>613</v>
      </c>
      <c r="AL14" s="1035" t="s">
        <v>160</v>
      </c>
      <c r="AM14" s="1035" t="s">
        <v>157</v>
      </c>
      <c r="AN14" s="1035" t="s">
        <v>701</v>
      </c>
      <c r="AO14" s="1035" t="s">
        <v>604</v>
      </c>
      <c r="AP14" s="1100" t="s">
        <v>702</v>
      </c>
      <c r="AQ14" s="1101" t="s">
        <v>920</v>
      </c>
      <c r="AR14" s="1101" t="s">
        <v>921</v>
      </c>
      <c r="AS14" s="1035" t="s">
        <v>703</v>
      </c>
      <c r="AT14" s="1035" t="s">
        <v>704</v>
      </c>
      <c r="AU14" s="1035" t="s">
        <v>148</v>
      </c>
      <c r="AV14" s="1035" t="s">
        <v>705</v>
      </c>
      <c r="AW14" s="1035" t="s">
        <v>603</v>
      </c>
      <c r="AX14" s="1035" t="s">
        <v>706</v>
      </c>
      <c r="AY14" s="1035" t="s">
        <v>598</v>
      </c>
      <c r="AZ14" s="1035" t="s">
        <v>596</v>
      </c>
      <c r="BA14" s="1035" t="s">
        <v>707</v>
      </c>
      <c r="BB14" s="1035" t="s">
        <v>164</v>
      </c>
      <c r="BC14" s="1035" t="s">
        <v>615</v>
      </c>
      <c r="BD14" s="1035" t="s">
        <v>708</v>
      </c>
      <c r="BE14" s="1035" t="s">
        <v>709</v>
      </c>
      <c r="BF14" s="1035" t="s">
        <v>710</v>
      </c>
      <c r="BG14" s="1035" t="s">
        <v>711</v>
      </c>
      <c r="BH14" s="1036" t="s">
        <v>602</v>
      </c>
      <c r="BI14" s="1100" t="s">
        <v>712</v>
      </c>
      <c r="BJ14" s="1101" t="s">
        <v>923</v>
      </c>
      <c r="BK14" s="1101" t="s">
        <v>924</v>
      </c>
      <c r="BL14" s="1035" t="s">
        <v>605</v>
      </c>
      <c r="BM14" s="1035" t="s">
        <v>144</v>
      </c>
      <c r="BN14" s="1100" t="s">
        <v>150</v>
      </c>
      <c r="BO14" s="1101" t="s">
        <v>925</v>
      </c>
      <c r="BP14" s="1101" t="s">
        <v>926</v>
      </c>
      <c r="BQ14" s="1035" t="s">
        <v>713</v>
      </c>
      <c r="BR14" s="1035" t="s">
        <v>599</v>
      </c>
      <c r="BS14" s="1035" t="s">
        <v>149</v>
      </c>
      <c r="BT14" s="1035" t="s">
        <v>162</v>
      </c>
      <c r="BU14" s="1035" t="s">
        <v>714</v>
      </c>
      <c r="BV14" s="1035" t="s">
        <v>610</v>
      </c>
      <c r="BW14" s="1035" t="s">
        <v>614</v>
      </c>
      <c r="BX14" s="1035" t="s">
        <v>684</v>
      </c>
      <c r="BY14" s="1035" t="s">
        <v>159</v>
      </c>
      <c r="BZ14" s="1035">
        <v>546</v>
      </c>
      <c r="CA14" s="1035" t="s">
        <v>158</v>
      </c>
      <c r="CB14" s="1100" t="s">
        <v>606</v>
      </c>
      <c r="CC14" s="1101" t="s">
        <v>927</v>
      </c>
      <c r="CD14" s="1101" t="s">
        <v>928</v>
      </c>
      <c r="CE14" s="1035" t="s">
        <v>716</v>
      </c>
      <c r="CF14" s="1035" t="s">
        <v>595</v>
      </c>
      <c r="CG14" s="1035" t="s">
        <v>717</v>
      </c>
      <c r="CH14" s="1035" t="s">
        <v>718</v>
      </c>
      <c r="CI14" s="1035" t="s">
        <v>719</v>
      </c>
      <c r="CJ14" s="1035" t="s">
        <v>411</v>
      </c>
      <c r="CK14" s="1035" t="s">
        <v>145</v>
      </c>
      <c r="CL14" s="968" t="str">
        <f t="shared" ref="CL14:DY14" si="0">C14</f>
        <v>512</v>
      </c>
      <c r="CM14" s="969" t="str">
        <f t="shared" si="0"/>
        <v>511</v>
      </c>
      <c r="CN14" s="969" t="str">
        <f t="shared" si="0"/>
        <v>510</v>
      </c>
      <c r="CO14" s="969" t="str">
        <f t="shared" si="0"/>
        <v>509</v>
      </c>
      <c r="CP14" s="969" t="str">
        <f t="shared" si="0"/>
        <v>508</v>
      </c>
      <c r="CQ14" s="969" t="str">
        <f t="shared" si="0"/>
        <v>507</v>
      </c>
      <c r="CR14" s="969" t="str">
        <f t="shared" si="0"/>
        <v>506</v>
      </c>
      <c r="CS14" s="969" t="str">
        <f t="shared" si="0"/>
        <v>505</v>
      </c>
      <c r="CT14" s="969" t="str">
        <f t="shared" si="0"/>
        <v>504</v>
      </c>
      <c r="CU14" s="969" t="s">
        <v>932</v>
      </c>
      <c r="CV14" s="969" t="str">
        <f t="shared" si="0"/>
        <v>502</v>
      </c>
      <c r="CW14" s="969" t="str">
        <f t="shared" si="0"/>
        <v>501</v>
      </c>
      <c r="CX14" s="1024" t="str">
        <f t="shared" si="0"/>
        <v>562</v>
      </c>
      <c r="CY14" s="1024" t="str">
        <f t="shared" si="0"/>
        <v>532</v>
      </c>
      <c r="CZ14" s="1024" t="str">
        <f t="shared" si="0"/>
        <v>578</v>
      </c>
      <c r="DA14" s="1024" t="str">
        <f t="shared" si="0"/>
        <v>568</v>
      </c>
      <c r="DB14" s="1024" t="str">
        <f t="shared" si="0"/>
        <v>513</v>
      </c>
      <c r="DC14" s="1024" t="str">
        <f t="shared" si="0"/>
        <v>563</v>
      </c>
      <c r="DD14" s="1024" t="str">
        <f t="shared" si="0"/>
        <v>539</v>
      </c>
      <c r="DE14" s="1024" t="str">
        <f t="shared" si="0"/>
        <v>529</v>
      </c>
      <c r="DF14" s="1024" t="str">
        <f t="shared" si="0"/>
        <v>559</v>
      </c>
      <c r="DG14" s="1024" t="str">
        <f t="shared" si="0"/>
        <v>550</v>
      </c>
      <c r="DH14" s="1024" t="str">
        <f t="shared" si="0"/>
        <v>516</v>
      </c>
      <c r="DI14" s="1024" t="str">
        <f t="shared" si="0"/>
        <v>553</v>
      </c>
      <c r="DJ14" s="1024" t="str">
        <f t="shared" si="0"/>
        <v>520</v>
      </c>
      <c r="DK14" s="1024" t="str">
        <f t="shared" si="0"/>
        <v>518</v>
      </c>
      <c r="DL14" s="1024" t="str">
        <f t="shared" si="0"/>
        <v>570</v>
      </c>
      <c r="DM14" s="1024" t="str">
        <f t="shared" si="0"/>
        <v>554</v>
      </c>
      <c r="DN14" s="1024" t="str">
        <f t="shared" si="0"/>
        <v>515</v>
      </c>
      <c r="DO14" s="1024" t="str">
        <f t="shared" si="0"/>
        <v>576</v>
      </c>
      <c r="DP14" s="1024" t="str">
        <f t="shared" si="0"/>
        <v>560</v>
      </c>
      <c r="DQ14" s="1024" t="str">
        <f t="shared" si="0"/>
        <v>566</v>
      </c>
      <c r="DR14" s="1024" t="str">
        <f t="shared" si="0"/>
        <v>531</v>
      </c>
      <c r="DS14" s="1024" t="str">
        <f t="shared" si="0"/>
        <v>541</v>
      </c>
      <c r="DT14" s="1024" t="str">
        <f t="shared" si="0"/>
        <v>527</v>
      </c>
      <c r="DU14" s="1024" t="str">
        <f t="shared" si="0"/>
        <v>538</v>
      </c>
      <c r="DV14" s="1024" t="str">
        <f t="shared" si="0"/>
        <v>540</v>
      </c>
      <c r="DW14" s="1024" t="str">
        <f t="shared" si="0"/>
        <v>579</v>
      </c>
      <c r="DX14" s="1024" t="str">
        <f t="shared" si="0"/>
        <v>517</v>
      </c>
      <c r="DY14" s="1024" t="str">
        <f t="shared" si="0"/>
        <v>572</v>
      </c>
      <c r="DZ14" s="1024" t="str">
        <f t="shared" ref="DZ14" si="1">AQ14</f>
        <v>572a*</v>
      </c>
      <c r="EA14" s="1024" t="str">
        <f t="shared" ref="EA14" si="2">AR14</f>
        <v>572b*</v>
      </c>
      <c r="EB14" s="1024" t="str">
        <f t="shared" ref="EB14:ER14" si="3">AS14</f>
        <v>571</v>
      </c>
      <c r="EC14" s="1024" t="str">
        <f t="shared" si="3"/>
        <v>577</v>
      </c>
      <c r="ED14" s="1024" t="str">
        <f t="shared" si="3"/>
        <v>555</v>
      </c>
      <c r="EE14" s="1024" t="str">
        <f t="shared" si="3"/>
        <v>569</v>
      </c>
      <c r="EF14" s="1024" t="str">
        <f t="shared" si="3"/>
        <v>524</v>
      </c>
      <c r="EG14" s="1024" t="str">
        <f t="shared" si="3"/>
        <v>573</v>
      </c>
      <c r="EH14" s="1024" t="str">
        <f t="shared" si="3"/>
        <v>519</v>
      </c>
      <c r="EI14" s="1024" t="str">
        <f t="shared" si="3"/>
        <v>533</v>
      </c>
      <c r="EJ14" s="1024" t="str">
        <f t="shared" si="3"/>
        <v>575</v>
      </c>
      <c r="EK14" s="1024" t="str">
        <f t="shared" si="3"/>
        <v>547</v>
      </c>
      <c r="EL14" s="1024" t="str">
        <f t="shared" si="3"/>
        <v>528</v>
      </c>
      <c r="EM14" s="1024" t="str">
        <f t="shared" si="3"/>
        <v>543</v>
      </c>
      <c r="EN14" s="1024" t="str">
        <f t="shared" si="3"/>
        <v>574</v>
      </c>
      <c r="EO14" s="1024" t="str">
        <f t="shared" si="3"/>
        <v>580</v>
      </c>
      <c r="EP14" s="1024" t="str">
        <f t="shared" si="3"/>
        <v>545</v>
      </c>
      <c r="EQ14" s="1024" t="str">
        <f t="shared" si="3"/>
        <v>521</v>
      </c>
      <c r="ER14" s="1024" t="str">
        <f t="shared" si="3"/>
        <v>565</v>
      </c>
      <c r="ES14" s="1024" t="str">
        <f>BL14</f>
        <v>523</v>
      </c>
      <c r="ET14" s="1024" t="str">
        <f>BM14</f>
        <v>551</v>
      </c>
      <c r="EU14" s="1024" t="str">
        <f>BN14</f>
        <v>558</v>
      </c>
      <c r="EV14" s="1024" t="str">
        <f t="shared" ref="EV14:FG14" si="4">BQ14</f>
        <v>564</v>
      </c>
      <c r="EW14" s="1024" t="str">
        <f t="shared" si="4"/>
        <v>530</v>
      </c>
      <c r="EX14" s="1024" t="str">
        <f t="shared" si="4"/>
        <v>557</v>
      </c>
      <c r="EY14" s="1024" t="str">
        <f t="shared" si="4"/>
        <v>537</v>
      </c>
      <c r="EZ14" s="1024" t="str">
        <f t="shared" si="4"/>
        <v>548</v>
      </c>
      <c r="FA14" s="1024" t="str">
        <f t="shared" si="4"/>
        <v>525</v>
      </c>
      <c r="FB14" s="1024" t="str">
        <f t="shared" si="4"/>
        <v>526</v>
      </c>
      <c r="FC14" s="1024" t="str">
        <f t="shared" si="4"/>
        <v>522</v>
      </c>
      <c r="FD14" s="1024" t="str">
        <f t="shared" si="4"/>
        <v>549</v>
      </c>
      <c r="FE14" s="1024">
        <f t="shared" si="4"/>
        <v>546</v>
      </c>
      <c r="FF14" s="1024" t="str">
        <f t="shared" si="4"/>
        <v>542</v>
      </c>
      <c r="FG14" s="1024" t="str">
        <f t="shared" si="4"/>
        <v>514</v>
      </c>
      <c r="FH14" s="1024" t="str">
        <f t="shared" ref="FH14:FN14" si="5">CE14</f>
        <v>556</v>
      </c>
      <c r="FI14" s="1024" t="str">
        <f t="shared" si="5"/>
        <v>534</v>
      </c>
      <c r="FJ14" s="1024" t="str">
        <f t="shared" si="5"/>
        <v>567</v>
      </c>
      <c r="FK14" s="1024" t="str">
        <f t="shared" si="5"/>
        <v>544</v>
      </c>
      <c r="FL14" s="1024" t="str">
        <f t="shared" si="5"/>
        <v>561</v>
      </c>
      <c r="FM14" s="1024" t="str">
        <f t="shared" si="5"/>
        <v>535</v>
      </c>
      <c r="FN14" s="1024" t="str">
        <f t="shared" si="5"/>
        <v>552</v>
      </c>
      <c r="FP14" s="887"/>
      <c r="FQ14" s="887"/>
      <c r="FR14" s="887"/>
    </row>
    <row r="15" spans="1:174">
      <c r="A15" s="1241" t="s">
        <v>635</v>
      </c>
      <c r="B15" s="1242"/>
      <c r="C15" s="1011">
        <v>1.26</v>
      </c>
      <c r="D15" s="1010">
        <v>1.2569999999999999</v>
      </c>
      <c r="E15" s="1010">
        <v>1.2569999999999999</v>
      </c>
      <c r="F15" s="1009">
        <v>1.2569999999999999</v>
      </c>
      <c r="G15" s="1010">
        <v>1.2569999999999999</v>
      </c>
      <c r="H15" s="1010">
        <v>1.2569999999999999</v>
      </c>
      <c r="I15" s="1010">
        <v>1.258</v>
      </c>
      <c r="J15" s="1018">
        <v>1.258</v>
      </c>
      <c r="K15" s="1018">
        <v>1.2569999999999999</v>
      </c>
      <c r="L15" s="1018">
        <v>1.258</v>
      </c>
      <c r="M15" s="1018">
        <v>1.2569999999999999</v>
      </c>
      <c r="N15" s="1018">
        <v>1.258</v>
      </c>
      <c r="O15" s="955">
        <v>1.2645</v>
      </c>
      <c r="P15" s="955">
        <v>1.2575000000000001</v>
      </c>
      <c r="Q15" s="955">
        <v>1.2575000000000001</v>
      </c>
      <c r="R15" s="955">
        <v>1.2575000000000001</v>
      </c>
      <c r="S15" s="955">
        <v>1.2575000000000001</v>
      </c>
      <c r="T15" s="955">
        <v>1.2575000000000001</v>
      </c>
      <c r="U15" s="955">
        <v>1.2569999999999999</v>
      </c>
      <c r="V15" s="955">
        <v>1.2575000000000001</v>
      </c>
      <c r="W15" s="955">
        <v>1.2575000000000001</v>
      </c>
      <c r="X15" s="955">
        <v>1.2589999999999999</v>
      </c>
      <c r="Y15" s="955">
        <v>1.2565</v>
      </c>
      <c r="Z15" s="955">
        <v>1.258</v>
      </c>
      <c r="AA15" s="955">
        <v>1.26</v>
      </c>
      <c r="AB15" s="955">
        <v>1.2575000000000001</v>
      </c>
      <c r="AC15" s="955">
        <v>1.2575000000000001</v>
      </c>
      <c r="AD15" s="955">
        <v>1.2575000000000001</v>
      </c>
      <c r="AE15" s="955">
        <v>1.2575000000000001</v>
      </c>
      <c r="AF15" s="955">
        <v>1.2565</v>
      </c>
      <c r="AG15" s="955">
        <v>1.2569999999999999</v>
      </c>
      <c r="AH15" s="955">
        <v>1.2565</v>
      </c>
      <c r="AI15" s="955">
        <v>1.2575000000000001</v>
      </c>
      <c r="AJ15" s="955">
        <v>1.2569999999999999</v>
      </c>
      <c r="AK15" s="955">
        <v>1.2585</v>
      </c>
      <c r="AL15" s="955">
        <v>1.2575000000000001</v>
      </c>
      <c r="AM15" s="955">
        <v>1.2575000000000001</v>
      </c>
      <c r="AN15" s="955">
        <v>1.2575000000000001</v>
      </c>
      <c r="AO15" s="955">
        <v>1.2575000000000001</v>
      </c>
      <c r="AP15" s="955">
        <v>1.256</v>
      </c>
      <c r="AQ15" s="955"/>
      <c r="AR15" s="955"/>
      <c r="AS15" s="955">
        <v>1.2575000000000001</v>
      </c>
      <c r="AT15" s="955">
        <v>1.2565</v>
      </c>
      <c r="AU15" s="955">
        <v>1.2575000000000001</v>
      </c>
      <c r="AV15" s="955">
        <v>1.2565</v>
      </c>
      <c r="AW15" s="955">
        <v>1.2569999999999999</v>
      </c>
      <c r="AX15" s="955">
        <v>1.2575000000000001</v>
      </c>
      <c r="AY15" s="955">
        <v>1.2565</v>
      </c>
      <c r="AZ15" s="955">
        <v>1.2569999999999999</v>
      </c>
      <c r="BA15" s="955">
        <v>1.26</v>
      </c>
      <c r="BB15" s="955">
        <v>1.258</v>
      </c>
      <c r="BC15" s="955">
        <v>1.2575000000000001</v>
      </c>
      <c r="BD15" s="955">
        <v>1.2575000000000001</v>
      </c>
      <c r="BE15" s="955">
        <v>1.2575000000000001</v>
      </c>
      <c r="BF15" s="955">
        <v>1.2575000000000001</v>
      </c>
      <c r="BG15" s="955">
        <v>1.2575000000000001</v>
      </c>
      <c r="BH15" s="955">
        <v>1.2565</v>
      </c>
      <c r="BI15" s="955">
        <v>1.2575000000000001</v>
      </c>
      <c r="BJ15" s="955"/>
      <c r="BK15" s="955"/>
      <c r="BL15" s="955">
        <v>1.256</v>
      </c>
      <c r="BM15" s="955">
        <v>1.2575000000000001</v>
      </c>
      <c r="BN15" s="955">
        <v>1.258</v>
      </c>
      <c r="BO15" s="955"/>
      <c r="BP15" s="955"/>
      <c r="BQ15" s="955">
        <v>1.256</v>
      </c>
      <c r="BR15" s="955">
        <v>1.2569999999999999</v>
      </c>
      <c r="BS15" s="955">
        <v>1.2565</v>
      </c>
      <c r="BT15" s="955">
        <v>1.2565</v>
      </c>
      <c r="BU15" s="955">
        <v>1.2575000000000001</v>
      </c>
      <c r="BV15" s="955">
        <v>1.2565</v>
      </c>
      <c r="BW15" s="955">
        <v>1.2595000000000001</v>
      </c>
      <c r="BX15" s="955">
        <v>1.2575000000000001</v>
      </c>
      <c r="BY15" s="955">
        <v>1.2565</v>
      </c>
      <c r="BZ15" s="955">
        <v>1.2565</v>
      </c>
      <c r="CA15" s="955">
        <v>1.2575000000000001</v>
      </c>
      <c r="CB15" s="955">
        <v>1.2575000000000001</v>
      </c>
      <c r="CC15" s="955"/>
      <c r="CD15" s="955"/>
      <c r="CE15" s="955">
        <v>1.2569999999999999</v>
      </c>
      <c r="CF15" s="955">
        <v>1.258</v>
      </c>
      <c r="CG15" s="955">
        <v>1.2575000000000001</v>
      </c>
      <c r="CH15" s="955">
        <v>1.2575000000000001</v>
      </c>
      <c r="CI15" s="955">
        <v>1.2569999999999999</v>
      </c>
      <c r="CJ15" s="955">
        <v>1.2575000000000001</v>
      </c>
      <c r="CK15" s="955">
        <v>1.2569999999999999</v>
      </c>
      <c r="CL15" s="934">
        <f t="shared" ref="CL15:CL24" si="6">C15*25.4</f>
        <v>32.003999999999998</v>
      </c>
      <c r="CM15" s="935">
        <f t="shared" ref="CM15:CM24" si="7">D15*25.4</f>
        <v>31.927799999999994</v>
      </c>
      <c r="CN15" s="935">
        <f t="shared" ref="CN15:CN24" si="8">E15*25.4</f>
        <v>31.927799999999994</v>
      </c>
      <c r="CO15" s="935">
        <f t="shared" ref="CO15:CO24" si="9">F15*25.4</f>
        <v>31.927799999999994</v>
      </c>
      <c r="CP15" s="935">
        <f t="shared" ref="CP15:CP24" si="10">G15*25.4</f>
        <v>31.927799999999994</v>
      </c>
      <c r="CQ15" s="935">
        <f t="shared" ref="CQ15:CQ24" si="11">H15*25.4</f>
        <v>31.927799999999994</v>
      </c>
      <c r="CR15" s="935">
        <f t="shared" ref="CR15:CR24" si="12">I15*25.4</f>
        <v>31.953199999999999</v>
      </c>
      <c r="CS15" s="935">
        <f t="shared" ref="CS15:CS24" si="13">J15*25.4</f>
        <v>31.953199999999999</v>
      </c>
      <c r="CT15" s="935">
        <f t="shared" ref="CT15:CT24" si="14">K15*25.4</f>
        <v>31.927799999999994</v>
      </c>
      <c r="CU15" s="935">
        <f t="shared" ref="CU15:CU24" si="15">L15*25.4</f>
        <v>31.953199999999999</v>
      </c>
      <c r="CV15" s="935">
        <f t="shared" ref="CV15:CV24" si="16">M15*25.4</f>
        <v>31.927799999999994</v>
      </c>
      <c r="CW15" s="935">
        <f t="shared" ref="CW15:CW24" si="17">N15*25.4</f>
        <v>31.953199999999999</v>
      </c>
      <c r="CX15" s="935">
        <f t="shared" ref="CX15:CX24" si="18">O15*25.4</f>
        <v>32.118299999999998</v>
      </c>
      <c r="CY15" s="935">
        <f t="shared" ref="CY15:CY24" si="19">P15*25.4</f>
        <v>31.9405</v>
      </c>
      <c r="CZ15" s="935">
        <f t="shared" ref="CZ15:CZ24" si="20">Q15*25.4</f>
        <v>31.9405</v>
      </c>
      <c r="DA15" s="935">
        <f t="shared" ref="DA15:DA24" si="21">R15*25.4</f>
        <v>31.9405</v>
      </c>
      <c r="DB15" s="935">
        <f t="shared" ref="DB15:DB24" si="22">S15*25.4</f>
        <v>31.9405</v>
      </c>
      <c r="DC15" s="935">
        <f t="shared" ref="DC15:DC24" si="23">T15*25.4</f>
        <v>31.9405</v>
      </c>
      <c r="DD15" s="935">
        <f t="shared" ref="DD15:DD24" si="24">U15*25.4</f>
        <v>31.927799999999994</v>
      </c>
      <c r="DE15" s="935">
        <f t="shared" ref="DE15:DE24" si="25">V15*25.4</f>
        <v>31.9405</v>
      </c>
      <c r="DF15" s="935">
        <f t="shared" ref="DF15:DF24" si="26">W15*25.4</f>
        <v>31.9405</v>
      </c>
      <c r="DG15" s="935">
        <f t="shared" ref="DG15:DG24" si="27">X15*25.4</f>
        <v>31.978599999999997</v>
      </c>
      <c r="DH15" s="935">
        <f t="shared" ref="DH15:DH24" si="28">Y15*25.4</f>
        <v>31.915099999999995</v>
      </c>
      <c r="DI15" s="935">
        <f t="shared" ref="DI15:DI24" si="29">Z15*25.4</f>
        <v>31.953199999999999</v>
      </c>
      <c r="DJ15" s="935">
        <f t="shared" ref="DJ15:DJ24" si="30">AA15*25.4</f>
        <v>32.003999999999998</v>
      </c>
      <c r="DK15" s="935">
        <f t="shared" ref="DK15:DK24" si="31">AB15*25.4</f>
        <v>31.9405</v>
      </c>
      <c r="DL15" s="935">
        <f t="shared" ref="DL15:DL24" si="32">AC15*25.4</f>
        <v>31.9405</v>
      </c>
      <c r="DM15" s="935">
        <f t="shared" ref="DM15:DM24" si="33">AD15*25.4</f>
        <v>31.9405</v>
      </c>
      <c r="DN15" s="935">
        <f t="shared" ref="DN15:DN24" si="34">AE15*25.4</f>
        <v>31.9405</v>
      </c>
      <c r="DO15" s="935">
        <f t="shared" ref="DO15:DO24" si="35">AF15*25.4</f>
        <v>31.915099999999995</v>
      </c>
      <c r="DP15" s="935">
        <f t="shared" ref="DP15:DP24" si="36">AG15*25.4</f>
        <v>31.927799999999994</v>
      </c>
      <c r="DQ15" s="935">
        <f t="shared" ref="DQ15:DQ24" si="37">AH15*25.4</f>
        <v>31.915099999999995</v>
      </c>
      <c r="DR15" s="935">
        <f t="shared" ref="DR15:DR24" si="38">AI15*25.4</f>
        <v>31.9405</v>
      </c>
      <c r="DS15" s="935">
        <f t="shared" ref="DS15:DS24" si="39">AJ15*25.4</f>
        <v>31.927799999999994</v>
      </c>
      <c r="DT15" s="935">
        <f t="shared" ref="DT15:DT24" si="40">AK15*25.4</f>
        <v>31.965899999999998</v>
      </c>
      <c r="DU15" s="935">
        <f t="shared" ref="DU15:DU24" si="41">AL15*25.4</f>
        <v>31.9405</v>
      </c>
      <c r="DV15" s="935">
        <f t="shared" ref="DV15:DV24" si="42">AM15*25.4</f>
        <v>31.9405</v>
      </c>
      <c r="DW15" s="935">
        <f t="shared" ref="DW15:DW24" si="43">AN15*25.4</f>
        <v>31.9405</v>
      </c>
      <c r="DX15" s="935">
        <f t="shared" ref="DX15:DX24" si="44">AO15*25.4</f>
        <v>31.9405</v>
      </c>
      <c r="DY15" s="935">
        <f t="shared" ref="DY15:DY24" si="45">AP15*25.4</f>
        <v>31.9024</v>
      </c>
      <c r="DZ15" s="935"/>
      <c r="EA15" s="935"/>
      <c r="EB15" s="935">
        <f t="shared" ref="EB15:EB24" si="46">AS15*25.4</f>
        <v>31.9405</v>
      </c>
      <c r="EC15" s="935">
        <f t="shared" ref="EC15:EC24" si="47">AT15*25.4</f>
        <v>31.915099999999995</v>
      </c>
      <c r="ED15" s="935">
        <f t="shared" ref="ED15:ED24" si="48">AU15*25.4</f>
        <v>31.9405</v>
      </c>
      <c r="EE15" s="935">
        <f t="shared" ref="EE15:EE24" si="49">AV15*25.4</f>
        <v>31.915099999999995</v>
      </c>
      <c r="EF15" s="935">
        <f t="shared" ref="EF15:EF24" si="50">AW15*25.4</f>
        <v>31.927799999999994</v>
      </c>
      <c r="EG15" s="935">
        <f t="shared" ref="EG15:EG24" si="51">AX15*25.4</f>
        <v>31.9405</v>
      </c>
      <c r="EH15" s="935">
        <f t="shared" ref="EH15:EH24" si="52">AY15*25.4</f>
        <v>31.915099999999995</v>
      </c>
      <c r="EI15" s="935">
        <f t="shared" ref="EI15:EI24" si="53">AZ15*25.4</f>
        <v>31.927799999999994</v>
      </c>
      <c r="EJ15" s="935">
        <f t="shared" ref="EJ15:EJ24" si="54">BA15*25.4</f>
        <v>32.003999999999998</v>
      </c>
      <c r="EK15" s="935">
        <f t="shared" ref="EK15:EK24" si="55">BB15*25.4</f>
        <v>31.953199999999999</v>
      </c>
      <c r="EL15" s="935">
        <f t="shared" ref="EL15:EL24" si="56">BC15*25.4</f>
        <v>31.9405</v>
      </c>
      <c r="EM15" s="935">
        <f t="shared" ref="EM15:EM24" si="57">BD15*25.4</f>
        <v>31.9405</v>
      </c>
      <c r="EN15" s="935">
        <f t="shared" ref="EN15:EN24" si="58">BE15*25.4</f>
        <v>31.9405</v>
      </c>
      <c r="EO15" s="935">
        <f t="shared" ref="EO15:EO24" si="59">BF15*25.4</f>
        <v>31.9405</v>
      </c>
      <c r="EP15" s="935">
        <f t="shared" ref="EP15:EP24" si="60">BG15*25.4</f>
        <v>31.9405</v>
      </c>
      <c r="EQ15" s="935">
        <f t="shared" ref="EQ15:EQ24" si="61">BH15*25.4</f>
        <v>31.915099999999995</v>
      </c>
      <c r="ER15" s="935">
        <f t="shared" ref="ER15:ER24" si="62">BI15*25.4</f>
        <v>31.9405</v>
      </c>
      <c r="ES15" s="935">
        <f t="shared" ref="ES15:ES24" si="63">BL15*25.4</f>
        <v>31.9024</v>
      </c>
      <c r="ET15" s="935">
        <f t="shared" ref="ET15:ET24" si="64">BM15*25.4</f>
        <v>31.9405</v>
      </c>
      <c r="EU15" s="935">
        <f t="shared" ref="EU15:EU24" si="65">BN15*25.4</f>
        <v>31.953199999999999</v>
      </c>
      <c r="EV15" s="935">
        <f t="shared" ref="EV15:EV24" si="66">BQ15*25.4</f>
        <v>31.9024</v>
      </c>
      <c r="EW15" s="935">
        <f t="shared" ref="EW15:EW24" si="67">BR15*25.4</f>
        <v>31.927799999999994</v>
      </c>
      <c r="EX15" s="935">
        <f t="shared" ref="EX15:EX24" si="68">BS15*25.4</f>
        <v>31.915099999999995</v>
      </c>
      <c r="EY15" s="935">
        <f t="shared" ref="EY15:EY24" si="69">BT15*25.4</f>
        <v>31.915099999999995</v>
      </c>
      <c r="EZ15" s="935">
        <f t="shared" ref="EZ15:EZ24" si="70">BU15*25.4</f>
        <v>31.9405</v>
      </c>
      <c r="FA15" s="935">
        <f t="shared" ref="FA15:FA24" si="71">BV15*25.4</f>
        <v>31.915099999999995</v>
      </c>
      <c r="FB15" s="935">
        <f t="shared" ref="FB15:FB24" si="72">BW15*25.4</f>
        <v>31.991299999999999</v>
      </c>
      <c r="FC15" s="935">
        <f t="shared" ref="FC15:FC24" si="73">BX15*25.4</f>
        <v>31.9405</v>
      </c>
      <c r="FD15" s="935">
        <f t="shared" ref="FD15:FD24" si="74">BY15*25.4</f>
        <v>31.915099999999995</v>
      </c>
      <c r="FE15" s="935">
        <f t="shared" ref="FE15:FE24" si="75">BZ15*25.4</f>
        <v>31.915099999999995</v>
      </c>
      <c r="FF15" s="935">
        <f t="shared" ref="FF15:FF24" si="76">CA15*25.4</f>
        <v>31.9405</v>
      </c>
      <c r="FG15" s="935">
        <f t="shared" ref="FG15:FG24" si="77">CB15*25.4</f>
        <v>31.9405</v>
      </c>
      <c r="FH15" s="935">
        <f t="shared" ref="FH15:FH24" si="78">CE15*25.4</f>
        <v>31.927799999999994</v>
      </c>
      <c r="FI15" s="935">
        <f t="shared" ref="FI15:FI24" si="79">CF15*25.4</f>
        <v>31.953199999999999</v>
      </c>
      <c r="FJ15" s="935">
        <f t="shared" ref="FJ15:FJ24" si="80">CG15*25.4</f>
        <v>31.9405</v>
      </c>
      <c r="FK15" s="935">
        <f t="shared" ref="FK15:FK24" si="81">CH15*25.4</f>
        <v>31.9405</v>
      </c>
      <c r="FL15" s="935">
        <f t="shared" ref="FL15:FL24" si="82">CI15*25.4</f>
        <v>31.927799999999994</v>
      </c>
      <c r="FM15" s="935">
        <f t="shared" ref="FM15:FM24" si="83">CJ15*25.4</f>
        <v>31.9405</v>
      </c>
      <c r="FN15" s="935">
        <f t="shared" ref="FN15:FN24" si="84">CK15*25.4</f>
        <v>31.927799999999994</v>
      </c>
      <c r="FP15" s="887"/>
      <c r="FQ15" s="887"/>
      <c r="FR15" s="887"/>
    </row>
    <row r="16" spans="1:174">
      <c r="A16" s="1239" t="s">
        <v>636</v>
      </c>
      <c r="B16" s="1240"/>
      <c r="C16" s="1019">
        <v>0.63300000000000001</v>
      </c>
      <c r="D16" s="1017">
        <v>0.628</v>
      </c>
      <c r="E16" s="1017">
        <v>0.628</v>
      </c>
      <c r="F16" s="1015">
        <v>0.628</v>
      </c>
      <c r="G16" s="1017">
        <v>0.628</v>
      </c>
      <c r="H16" s="1017">
        <v>0.628</v>
      </c>
      <c r="I16" s="1017">
        <v>0.63</v>
      </c>
      <c r="J16" s="1020">
        <v>0.629</v>
      </c>
      <c r="K16" s="1020">
        <v>0.629</v>
      </c>
      <c r="L16" s="1020">
        <v>0.63100000000000001</v>
      </c>
      <c r="M16" s="1020">
        <v>0.629</v>
      </c>
      <c r="N16" s="1020">
        <v>0.629</v>
      </c>
      <c r="O16" s="959">
        <v>0.63</v>
      </c>
      <c r="P16" s="959">
        <v>0.62849999999999995</v>
      </c>
      <c r="Q16" s="959">
        <v>0.62949999999999995</v>
      </c>
      <c r="R16" s="959">
        <v>0.629</v>
      </c>
      <c r="S16" s="959">
        <v>0.628</v>
      </c>
      <c r="T16" s="959">
        <v>0.628</v>
      </c>
      <c r="U16" s="959">
        <v>0.63</v>
      </c>
      <c r="V16" s="959">
        <v>0.63100000000000001</v>
      </c>
      <c r="W16" s="959">
        <v>0.629</v>
      </c>
      <c r="X16" s="959">
        <v>0.629</v>
      </c>
      <c r="Y16" s="959">
        <v>0.62849999999999995</v>
      </c>
      <c r="Z16" s="959">
        <v>0.63</v>
      </c>
      <c r="AA16" s="959">
        <v>0.63</v>
      </c>
      <c r="AB16" s="959">
        <v>0.62949999999999995</v>
      </c>
      <c r="AC16" s="959">
        <v>0.62849999999999995</v>
      </c>
      <c r="AD16" s="959">
        <v>0.62849999999999995</v>
      </c>
      <c r="AE16" s="959">
        <v>0.63</v>
      </c>
      <c r="AF16" s="959">
        <v>0.62949999999999995</v>
      </c>
      <c r="AG16" s="959">
        <v>0.63</v>
      </c>
      <c r="AH16" s="959">
        <v>0.628</v>
      </c>
      <c r="AI16" s="959">
        <v>0.628</v>
      </c>
      <c r="AJ16" s="959">
        <v>0.63</v>
      </c>
      <c r="AK16" s="959">
        <v>0.628</v>
      </c>
      <c r="AL16" s="959">
        <v>0.629</v>
      </c>
      <c r="AM16" s="959">
        <v>0.629</v>
      </c>
      <c r="AN16" s="959">
        <v>0.62849999999999995</v>
      </c>
      <c r="AO16" s="959">
        <v>0.628</v>
      </c>
      <c r="AP16" s="959">
        <v>0.62849999999999995</v>
      </c>
      <c r="AQ16" s="959"/>
      <c r="AR16" s="959"/>
      <c r="AS16" s="959">
        <v>0.628</v>
      </c>
      <c r="AT16" s="959">
        <v>0.62849999999999995</v>
      </c>
      <c r="AU16" s="959">
        <v>0.62849999999999995</v>
      </c>
      <c r="AV16" s="959">
        <v>0.62749999999999995</v>
      </c>
      <c r="AW16" s="959">
        <v>0.629</v>
      </c>
      <c r="AX16" s="959">
        <v>0.62849999999999995</v>
      </c>
      <c r="AY16" s="959">
        <v>0.62749999999999995</v>
      </c>
      <c r="AZ16" s="959">
        <v>0.627</v>
      </c>
      <c r="BA16" s="959">
        <v>0.63</v>
      </c>
      <c r="BB16" s="959">
        <v>0.62849999999999995</v>
      </c>
      <c r="BC16" s="959">
        <v>0.628</v>
      </c>
      <c r="BD16" s="959">
        <v>0.62849999999999995</v>
      </c>
      <c r="BE16" s="959">
        <v>0.62949999999999995</v>
      </c>
      <c r="BF16" s="959">
        <v>0.63049999999999995</v>
      </c>
      <c r="BG16" s="959">
        <v>0.629</v>
      </c>
      <c r="BH16" s="959">
        <v>0.62749999999999995</v>
      </c>
      <c r="BI16" s="959">
        <v>0.627</v>
      </c>
      <c r="BJ16" s="959"/>
      <c r="BK16" s="959"/>
      <c r="BL16" s="959">
        <v>0.62749999999999995</v>
      </c>
      <c r="BM16" s="959">
        <v>0.62749999999999995</v>
      </c>
      <c r="BN16" s="959">
        <v>0.62849999999999995</v>
      </c>
      <c r="BO16" s="959"/>
      <c r="BP16" s="959"/>
      <c r="BQ16" s="959">
        <v>0.62849999999999995</v>
      </c>
      <c r="BR16" s="959">
        <v>0.62849999999999995</v>
      </c>
      <c r="BS16" s="959">
        <v>0.628</v>
      </c>
      <c r="BT16" s="959">
        <v>0.62849999999999995</v>
      </c>
      <c r="BU16" s="959">
        <v>0.62949999999999995</v>
      </c>
      <c r="BV16" s="959">
        <v>0.628</v>
      </c>
      <c r="BW16" s="959">
        <v>0.629</v>
      </c>
      <c r="BX16" s="959">
        <v>0.62949999999999995</v>
      </c>
      <c r="BY16" s="959">
        <v>0.628</v>
      </c>
      <c r="BZ16" s="959">
        <v>0.629</v>
      </c>
      <c r="CA16" s="959">
        <v>0.63</v>
      </c>
      <c r="CB16" s="959">
        <v>0.628</v>
      </c>
      <c r="CC16" s="959"/>
      <c r="CD16" s="959"/>
      <c r="CE16" s="959">
        <v>0.628</v>
      </c>
      <c r="CF16" s="959">
        <v>0.628</v>
      </c>
      <c r="CG16" s="959">
        <v>0.628</v>
      </c>
      <c r="CH16" s="959">
        <v>0.629</v>
      </c>
      <c r="CI16" s="959">
        <v>0.62849999999999995</v>
      </c>
      <c r="CJ16" s="959">
        <v>0.628</v>
      </c>
      <c r="CK16" s="959">
        <v>0.629</v>
      </c>
      <c r="CL16" s="900">
        <f t="shared" si="6"/>
        <v>16.078199999999999</v>
      </c>
      <c r="CM16" s="901">
        <f t="shared" si="7"/>
        <v>15.9512</v>
      </c>
      <c r="CN16" s="901">
        <f t="shared" si="8"/>
        <v>15.9512</v>
      </c>
      <c r="CO16" s="901">
        <f t="shared" si="9"/>
        <v>15.9512</v>
      </c>
      <c r="CP16" s="901">
        <f t="shared" si="10"/>
        <v>15.9512</v>
      </c>
      <c r="CQ16" s="901">
        <f t="shared" si="11"/>
        <v>15.9512</v>
      </c>
      <c r="CR16" s="901">
        <f t="shared" si="12"/>
        <v>16.001999999999999</v>
      </c>
      <c r="CS16" s="901">
        <f t="shared" si="13"/>
        <v>15.976599999999999</v>
      </c>
      <c r="CT16" s="901">
        <f t="shared" si="14"/>
        <v>15.976599999999999</v>
      </c>
      <c r="CU16" s="901">
        <f t="shared" si="15"/>
        <v>16.0274</v>
      </c>
      <c r="CV16" s="901">
        <f t="shared" si="16"/>
        <v>15.976599999999999</v>
      </c>
      <c r="CW16" s="901">
        <f t="shared" si="17"/>
        <v>15.976599999999999</v>
      </c>
      <c r="CX16" s="901">
        <f t="shared" si="18"/>
        <v>16.001999999999999</v>
      </c>
      <c r="CY16" s="901">
        <f t="shared" si="19"/>
        <v>15.963899999999997</v>
      </c>
      <c r="CZ16" s="901">
        <f t="shared" si="20"/>
        <v>15.989299999999998</v>
      </c>
      <c r="DA16" s="901">
        <f t="shared" si="21"/>
        <v>15.976599999999999</v>
      </c>
      <c r="DB16" s="901">
        <f t="shared" si="22"/>
        <v>15.9512</v>
      </c>
      <c r="DC16" s="901">
        <f t="shared" si="23"/>
        <v>15.9512</v>
      </c>
      <c r="DD16" s="901">
        <f t="shared" si="24"/>
        <v>16.001999999999999</v>
      </c>
      <c r="DE16" s="901">
        <f t="shared" si="25"/>
        <v>16.0274</v>
      </c>
      <c r="DF16" s="901">
        <f t="shared" si="26"/>
        <v>15.976599999999999</v>
      </c>
      <c r="DG16" s="901">
        <f t="shared" si="27"/>
        <v>15.976599999999999</v>
      </c>
      <c r="DH16" s="901">
        <f t="shared" si="28"/>
        <v>15.963899999999997</v>
      </c>
      <c r="DI16" s="901">
        <f t="shared" si="29"/>
        <v>16.001999999999999</v>
      </c>
      <c r="DJ16" s="901">
        <f t="shared" si="30"/>
        <v>16.001999999999999</v>
      </c>
      <c r="DK16" s="901">
        <f t="shared" si="31"/>
        <v>15.989299999999998</v>
      </c>
      <c r="DL16" s="901">
        <f t="shared" si="32"/>
        <v>15.963899999999997</v>
      </c>
      <c r="DM16" s="901">
        <f t="shared" si="33"/>
        <v>15.963899999999997</v>
      </c>
      <c r="DN16" s="901">
        <f t="shared" si="34"/>
        <v>16.001999999999999</v>
      </c>
      <c r="DO16" s="901">
        <f t="shared" si="35"/>
        <v>15.989299999999998</v>
      </c>
      <c r="DP16" s="901">
        <f t="shared" si="36"/>
        <v>16.001999999999999</v>
      </c>
      <c r="DQ16" s="901">
        <f t="shared" si="37"/>
        <v>15.9512</v>
      </c>
      <c r="DR16" s="901">
        <f t="shared" si="38"/>
        <v>15.9512</v>
      </c>
      <c r="DS16" s="901">
        <f t="shared" si="39"/>
        <v>16.001999999999999</v>
      </c>
      <c r="DT16" s="901">
        <f t="shared" si="40"/>
        <v>15.9512</v>
      </c>
      <c r="DU16" s="901">
        <f t="shared" si="41"/>
        <v>15.976599999999999</v>
      </c>
      <c r="DV16" s="901">
        <f t="shared" si="42"/>
        <v>15.976599999999999</v>
      </c>
      <c r="DW16" s="901">
        <f t="shared" si="43"/>
        <v>15.963899999999997</v>
      </c>
      <c r="DX16" s="901">
        <f t="shared" si="44"/>
        <v>15.9512</v>
      </c>
      <c r="DY16" s="901">
        <f t="shared" si="45"/>
        <v>15.963899999999997</v>
      </c>
      <c r="DZ16" s="901"/>
      <c r="EA16" s="901"/>
      <c r="EB16" s="901">
        <f t="shared" si="46"/>
        <v>15.9512</v>
      </c>
      <c r="EC16" s="901">
        <f t="shared" si="47"/>
        <v>15.963899999999997</v>
      </c>
      <c r="ED16" s="901">
        <f t="shared" si="48"/>
        <v>15.963899999999997</v>
      </c>
      <c r="EE16" s="901">
        <f t="shared" si="49"/>
        <v>15.938499999999998</v>
      </c>
      <c r="EF16" s="901">
        <f t="shared" si="50"/>
        <v>15.976599999999999</v>
      </c>
      <c r="EG16" s="901">
        <f t="shared" si="51"/>
        <v>15.963899999999997</v>
      </c>
      <c r="EH16" s="901">
        <f t="shared" si="52"/>
        <v>15.938499999999998</v>
      </c>
      <c r="EI16" s="901">
        <f t="shared" si="53"/>
        <v>15.925799999999999</v>
      </c>
      <c r="EJ16" s="901">
        <f t="shared" si="54"/>
        <v>16.001999999999999</v>
      </c>
      <c r="EK16" s="901">
        <f t="shared" si="55"/>
        <v>15.963899999999997</v>
      </c>
      <c r="EL16" s="901">
        <f t="shared" si="56"/>
        <v>15.9512</v>
      </c>
      <c r="EM16" s="901">
        <f t="shared" si="57"/>
        <v>15.963899999999997</v>
      </c>
      <c r="EN16" s="901">
        <f t="shared" si="58"/>
        <v>15.989299999999998</v>
      </c>
      <c r="EO16" s="901">
        <f t="shared" si="59"/>
        <v>16.014699999999998</v>
      </c>
      <c r="EP16" s="901">
        <f t="shared" si="60"/>
        <v>15.976599999999999</v>
      </c>
      <c r="EQ16" s="901">
        <f t="shared" si="61"/>
        <v>15.938499999999998</v>
      </c>
      <c r="ER16" s="901">
        <f t="shared" si="62"/>
        <v>15.925799999999999</v>
      </c>
      <c r="ES16" s="901">
        <f t="shared" si="63"/>
        <v>15.938499999999998</v>
      </c>
      <c r="ET16" s="901">
        <f t="shared" si="64"/>
        <v>15.938499999999998</v>
      </c>
      <c r="EU16" s="901">
        <f t="shared" si="65"/>
        <v>15.963899999999997</v>
      </c>
      <c r="EV16" s="901">
        <f t="shared" si="66"/>
        <v>15.963899999999997</v>
      </c>
      <c r="EW16" s="901">
        <f t="shared" si="67"/>
        <v>15.963899999999997</v>
      </c>
      <c r="EX16" s="901">
        <f t="shared" si="68"/>
        <v>15.9512</v>
      </c>
      <c r="EY16" s="901">
        <f t="shared" si="69"/>
        <v>15.963899999999997</v>
      </c>
      <c r="EZ16" s="901">
        <f t="shared" si="70"/>
        <v>15.989299999999998</v>
      </c>
      <c r="FA16" s="901">
        <f t="shared" si="71"/>
        <v>15.9512</v>
      </c>
      <c r="FB16" s="901">
        <f t="shared" si="72"/>
        <v>15.976599999999999</v>
      </c>
      <c r="FC16" s="901">
        <f t="shared" si="73"/>
        <v>15.989299999999998</v>
      </c>
      <c r="FD16" s="901">
        <f t="shared" si="74"/>
        <v>15.9512</v>
      </c>
      <c r="FE16" s="901">
        <f t="shared" si="75"/>
        <v>15.976599999999999</v>
      </c>
      <c r="FF16" s="901">
        <f t="shared" si="76"/>
        <v>16.001999999999999</v>
      </c>
      <c r="FG16" s="901">
        <f t="shared" si="77"/>
        <v>15.9512</v>
      </c>
      <c r="FH16" s="901">
        <f t="shared" si="78"/>
        <v>15.9512</v>
      </c>
      <c r="FI16" s="901">
        <f t="shared" si="79"/>
        <v>15.9512</v>
      </c>
      <c r="FJ16" s="901">
        <f t="shared" si="80"/>
        <v>15.9512</v>
      </c>
      <c r="FK16" s="901">
        <f t="shared" si="81"/>
        <v>15.976599999999999</v>
      </c>
      <c r="FL16" s="901">
        <f t="shared" si="82"/>
        <v>15.963899999999997</v>
      </c>
      <c r="FM16" s="901">
        <f t="shared" si="83"/>
        <v>15.9512</v>
      </c>
      <c r="FN16" s="901">
        <f t="shared" si="84"/>
        <v>15.976599999999999</v>
      </c>
      <c r="FP16" s="887"/>
      <c r="FQ16" s="887"/>
      <c r="FR16" s="887"/>
    </row>
    <row r="17" spans="1:174">
      <c r="A17" s="1239" t="s">
        <v>638</v>
      </c>
      <c r="B17" s="1240"/>
      <c r="C17" s="1016">
        <v>4.2999999999999997E-2</v>
      </c>
      <c r="D17" s="1015">
        <v>4.2999999999999997E-2</v>
      </c>
      <c r="E17" s="1015">
        <v>4.2999999999999997E-2</v>
      </c>
      <c r="F17" s="1015">
        <v>4.3999999999999997E-2</v>
      </c>
      <c r="G17" s="1015">
        <v>4.3999999999999997E-2</v>
      </c>
      <c r="H17" s="1015">
        <v>4.3999999999999997E-2</v>
      </c>
      <c r="I17" s="1015">
        <v>4.2999999999999997E-2</v>
      </c>
      <c r="J17" s="1021">
        <v>4.3999999999999997E-2</v>
      </c>
      <c r="K17" s="1021">
        <v>4.3999999999999997E-2</v>
      </c>
      <c r="L17" s="1021">
        <v>4.3999999999999997E-2</v>
      </c>
      <c r="M17" s="1021">
        <v>4.3999999999999997E-2</v>
      </c>
      <c r="N17" s="1021">
        <v>4.3999999999999997E-2</v>
      </c>
      <c r="O17" s="961">
        <v>4.5749999999999999E-2</v>
      </c>
      <c r="P17" s="961">
        <v>4.6100000000000002E-2</v>
      </c>
      <c r="Q17" s="961">
        <v>4.6199999999999998E-2</v>
      </c>
      <c r="R17" s="961">
        <v>4.5499999999999999E-2</v>
      </c>
      <c r="S17" s="961">
        <v>4.6149999999999997E-2</v>
      </c>
      <c r="T17" s="961">
        <v>4.6100000000000002E-2</v>
      </c>
      <c r="U17" s="961">
        <v>4.5949999999999998E-2</v>
      </c>
      <c r="V17" s="961">
        <v>4.5850000000000002E-2</v>
      </c>
      <c r="W17" s="961">
        <v>4.6199999999999998E-2</v>
      </c>
      <c r="X17" s="961">
        <v>4.6149999999999997E-2</v>
      </c>
      <c r="Y17" s="961">
        <v>4.6199999999999998E-2</v>
      </c>
      <c r="Z17" s="961">
        <v>4.5699999999999998E-2</v>
      </c>
      <c r="AA17" s="961">
        <v>4.5850000000000002E-2</v>
      </c>
      <c r="AB17" s="961">
        <v>4.6300000000000001E-2</v>
      </c>
      <c r="AC17" s="961">
        <v>4.6100000000000002E-2</v>
      </c>
      <c r="AD17" s="961">
        <v>4.6300000000000001E-2</v>
      </c>
      <c r="AE17" s="961">
        <v>4.6249999999999999E-2</v>
      </c>
      <c r="AF17" s="961">
        <v>4.6249999999999999E-2</v>
      </c>
      <c r="AG17" s="961">
        <v>4.5699999999999998E-2</v>
      </c>
      <c r="AH17" s="961">
        <v>4.6149999999999997E-2</v>
      </c>
      <c r="AI17" s="961">
        <v>4.6300000000000001E-2</v>
      </c>
      <c r="AJ17" s="961">
        <v>4.58E-2</v>
      </c>
      <c r="AK17" s="961">
        <v>4.6100000000000002E-2</v>
      </c>
      <c r="AL17" s="961">
        <v>4.6149999999999997E-2</v>
      </c>
      <c r="AM17" s="961">
        <v>4.5949999999999998E-2</v>
      </c>
      <c r="AN17" s="961">
        <v>4.5949999999999998E-2</v>
      </c>
      <c r="AO17" s="961">
        <v>4.6100000000000002E-2</v>
      </c>
      <c r="AP17" s="961">
        <v>4.5999999999999999E-2</v>
      </c>
      <c r="AQ17" s="961"/>
      <c r="AR17" s="961"/>
      <c r="AS17" s="961">
        <v>4.6100000000000002E-2</v>
      </c>
      <c r="AT17" s="961">
        <v>4.6249999999999999E-2</v>
      </c>
      <c r="AU17" s="961">
        <v>4.6199999999999998E-2</v>
      </c>
      <c r="AV17" s="961">
        <v>4.6050000000000001E-2</v>
      </c>
      <c r="AW17" s="961">
        <v>4.5499999999999999E-2</v>
      </c>
      <c r="AX17" s="961">
        <v>4.5999999999999999E-2</v>
      </c>
      <c r="AY17" s="961">
        <v>4.6100000000000002E-2</v>
      </c>
      <c r="AZ17" s="961">
        <v>4.5749999999999999E-2</v>
      </c>
      <c r="BA17" s="961">
        <v>4.5699999999999998E-2</v>
      </c>
      <c r="BB17" s="961">
        <v>4.6249999999999999E-2</v>
      </c>
      <c r="BC17" s="961">
        <v>4.6300000000000001E-2</v>
      </c>
      <c r="BD17" s="961">
        <v>4.5850000000000002E-2</v>
      </c>
      <c r="BE17" s="961">
        <v>4.6249999999999999E-2</v>
      </c>
      <c r="BF17" s="961">
        <v>4.5850000000000002E-2</v>
      </c>
      <c r="BG17" s="961">
        <v>4.6100000000000002E-2</v>
      </c>
      <c r="BH17" s="961">
        <v>4.6249999999999999E-2</v>
      </c>
      <c r="BI17" s="961">
        <v>4.6300000000000001E-2</v>
      </c>
      <c r="BJ17" s="961"/>
      <c r="BK17" s="961"/>
      <c r="BL17" s="961">
        <v>4.6249999999999999E-2</v>
      </c>
      <c r="BM17" s="961">
        <v>4.6350000000000002E-2</v>
      </c>
      <c r="BN17" s="961">
        <v>4.6550000000000001E-2</v>
      </c>
      <c r="BO17" s="961"/>
      <c r="BP17" s="961"/>
      <c r="BQ17" s="961">
        <v>4.5949999999999998E-2</v>
      </c>
      <c r="BR17" s="961">
        <v>4.5900000000000003E-2</v>
      </c>
      <c r="BS17" s="961">
        <v>4.6050000000000001E-2</v>
      </c>
      <c r="BT17" s="961">
        <v>4.5999999999999999E-2</v>
      </c>
      <c r="BU17" s="961">
        <v>4.6199999999999998E-2</v>
      </c>
      <c r="BV17" s="961">
        <v>4.6249999999999999E-2</v>
      </c>
      <c r="BW17" s="961">
        <v>4.6249999999999999E-2</v>
      </c>
      <c r="BX17" s="961">
        <v>4.58E-2</v>
      </c>
      <c r="BY17" s="961">
        <v>4.6199999999999998E-2</v>
      </c>
      <c r="BZ17" s="961">
        <v>4.6050000000000001E-2</v>
      </c>
      <c r="CA17" s="961">
        <v>4.6300000000000001E-2</v>
      </c>
      <c r="CB17" s="961">
        <v>4.6249999999999999E-2</v>
      </c>
      <c r="CC17" s="961"/>
      <c r="CD17" s="961"/>
      <c r="CE17" s="961">
        <v>4.6399999999999997E-2</v>
      </c>
      <c r="CF17" s="961">
        <v>4.5850000000000002E-2</v>
      </c>
      <c r="CG17" s="961">
        <v>4.58E-2</v>
      </c>
      <c r="CH17" s="961">
        <v>4.6149999999999997E-2</v>
      </c>
      <c r="CI17" s="961">
        <v>4.5350000000000001E-2</v>
      </c>
      <c r="CJ17" s="961">
        <v>4.6199999999999998E-2</v>
      </c>
      <c r="CK17" s="1037">
        <v>4.5900000000000003E-2</v>
      </c>
      <c r="CL17" s="900">
        <f t="shared" si="6"/>
        <v>1.0921999999999998</v>
      </c>
      <c r="CM17" s="901">
        <f t="shared" si="7"/>
        <v>1.0921999999999998</v>
      </c>
      <c r="CN17" s="901">
        <f t="shared" si="8"/>
        <v>1.0921999999999998</v>
      </c>
      <c r="CO17" s="901">
        <f t="shared" si="9"/>
        <v>1.1175999999999999</v>
      </c>
      <c r="CP17" s="901">
        <f t="shared" si="10"/>
        <v>1.1175999999999999</v>
      </c>
      <c r="CQ17" s="901">
        <f t="shared" si="11"/>
        <v>1.1175999999999999</v>
      </c>
      <c r="CR17" s="901">
        <f t="shared" si="12"/>
        <v>1.0921999999999998</v>
      </c>
      <c r="CS17" s="901">
        <f t="shared" si="13"/>
        <v>1.1175999999999999</v>
      </c>
      <c r="CT17" s="901">
        <f t="shared" si="14"/>
        <v>1.1175999999999999</v>
      </c>
      <c r="CU17" s="901">
        <f t="shared" si="15"/>
        <v>1.1175999999999999</v>
      </c>
      <c r="CV17" s="901">
        <f t="shared" si="16"/>
        <v>1.1175999999999999</v>
      </c>
      <c r="CW17" s="901">
        <f t="shared" si="17"/>
        <v>1.1175999999999999</v>
      </c>
      <c r="CX17" s="901">
        <f t="shared" si="18"/>
        <v>1.1620499999999998</v>
      </c>
      <c r="CY17" s="901">
        <f t="shared" si="19"/>
        <v>1.1709400000000001</v>
      </c>
      <c r="CZ17" s="901">
        <f t="shared" si="20"/>
        <v>1.1734799999999999</v>
      </c>
      <c r="DA17" s="901">
        <f t="shared" si="21"/>
        <v>1.1556999999999999</v>
      </c>
      <c r="DB17" s="901">
        <f t="shared" si="22"/>
        <v>1.1722099999999998</v>
      </c>
      <c r="DC17" s="901">
        <f t="shared" si="23"/>
        <v>1.1709400000000001</v>
      </c>
      <c r="DD17" s="901">
        <f t="shared" si="24"/>
        <v>1.1671299999999998</v>
      </c>
      <c r="DE17" s="901">
        <f t="shared" si="25"/>
        <v>1.16459</v>
      </c>
      <c r="DF17" s="901">
        <f t="shared" si="26"/>
        <v>1.1734799999999999</v>
      </c>
      <c r="DG17" s="901">
        <f t="shared" si="27"/>
        <v>1.1722099999999998</v>
      </c>
      <c r="DH17" s="901">
        <f t="shared" si="28"/>
        <v>1.1734799999999999</v>
      </c>
      <c r="DI17" s="901">
        <f t="shared" si="29"/>
        <v>1.1607799999999999</v>
      </c>
      <c r="DJ17" s="901">
        <f t="shared" si="30"/>
        <v>1.16459</v>
      </c>
      <c r="DK17" s="901">
        <f t="shared" si="31"/>
        <v>1.1760200000000001</v>
      </c>
      <c r="DL17" s="901">
        <f t="shared" si="32"/>
        <v>1.1709400000000001</v>
      </c>
      <c r="DM17" s="901">
        <f t="shared" si="33"/>
        <v>1.1760200000000001</v>
      </c>
      <c r="DN17" s="901">
        <f t="shared" si="34"/>
        <v>1.17475</v>
      </c>
      <c r="DO17" s="901">
        <f t="shared" si="35"/>
        <v>1.17475</v>
      </c>
      <c r="DP17" s="901">
        <f t="shared" si="36"/>
        <v>1.1607799999999999</v>
      </c>
      <c r="DQ17" s="901">
        <f t="shared" si="37"/>
        <v>1.1722099999999998</v>
      </c>
      <c r="DR17" s="901">
        <f t="shared" si="38"/>
        <v>1.1760200000000001</v>
      </c>
      <c r="DS17" s="901">
        <f t="shared" si="39"/>
        <v>1.1633199999999999</v>
      </c>
      <c r="DT17" s="901">
        <f t="shared" si="40"/>
        <v>1.1709400000000001</v>
      </c>
      <c r="DU17" s="901">
        <f t="shared" si="41"/>
        <v>1.1722099999999998</v>
      </c>
      <c r="DV17" s="901">
        <f t="shared" si="42"/>
        <v>1.1671299999999998</v>
      </c>
      <c r="DW17" s="901">
        <f t="shared" si="43"/>
        <v>1.1671299999999998</v>
      </c>
      <c r="DX17" s="901">
        <f t="shared" si="44"/>
        <v>1.1709400000000001</v>
      </c>
      <c r="DY17" s="901">
        <f t="shared" si="45"/>
        <v>1.1683999999999999</v>
      </c>
      <c r="DZ17" s="901"/>
      <c r="EA17" s="901"/>
      <c r="EB17" s="901">
        <f t="shared" si="46"/>
        <v>1.1709400000000001</v>
      </c>
      <c r="EC17" s="901">
        <f t="shared" si="47"/>
        <v>1.17475</v>
      </c>
      <c r="ED17" s="901">
        <f t="shared" si="48"/>
        <v>1.1734799999999999</v>
      </c>
      <c r="EE17" s="901">
        <f t="shared" si="49"/>
        <v>1.16967</v>
      </c>
      <c r="EF17" s="901">
        <f t="shared" si="50"/>
        <v>1.1556999999999999</v>
      </c>
      <c r="EG17" s="901">
        <f t="shared" si="51"/>
        <v>1.1683999999999999</v>
      </c>
      <c r="EH17" s="901">
        <f t="shared" si="52"/>
        <v>1.1709400000000001</v>
      </c>
      <c r="EI17" s="901">
        <f t="shared" si="53"/>
        <v>1.1620499999999998</v>
      </c>
      <c r="EJ17" s="901">
        <f t="shared" si="54"/>
        <v>1.1607799999999999</v>
      </c>
      <c r="EK17" s="901">
        <f t="shared" si="55"/>
        <v>1.17475</v>
      </c>
      <c r="EL17" s="901">
        <f t="shared" si="56"/>
        <v>1.1760200000000001</v>
      </c>
      <c r="EM17" s="901">
        <f t="shared" si="57"/>
        <v>1.16459</v>
      </c>
      <c r="EN17" s="901">
        <f t="shared" si="58"/>
        <v>1.17475</v>
      </c>
      <c r="EO17" s="901">
        <f t="shared" si="59"/>
        <v>1.16459</v>
      </c>
      <c r="EP17" s="901">
        <f t="shared" si="60"/>
        <v>1.1709400000000001</v>
      </c>
      <c r="EQ17" s="901">
        <f t="shared" si="61"/>
        <v>1.17475</v>
      </c>
      <c r="ER17" s="901">
        <f t="shared" si="62"/>
        <v>1.1760200000000001</v>
      </c>
      <c r="ES17" s="901">
        <f t="shared" si="63"/>
        <v>1.17475</v>
      </c>
      <c r="ET17" s="901">
        <f t="shared" si="64"/>
        <v>1.1772899999999999</v>
      </c>
      <c r="EU17" s="901">
        <f t="shared" si="65"/>
        <v>1.1823699999999999</v>
      </c>
      <c r="EV17" s="901">
        <f t="shared" si="66"/>
        <v>1.1671299999999998</v>
      </c>
      <c r="EW17" s="901">
        <f t="shared" si="67"/>
        <v>1.1658600000000001</v>
      </c>
      <c r="EX17" s="901">
        <f t="shared" si="68"/>
        <v>1.16967</v>
      </c>
      <c r="EY17" s="901">
        <f t="shared" si="69"/>
        <v>1.1683999999999999</v>
      </c>
      <c r="EZ17" s="901">
        <f t="shared" si="70"/>
        <v>1.1734799999999999</v>
      </c>
      <c r="FA17" s="901">
        <f t="shared" si="71"/>
        <v>1.17475</v>
      </c>
      <c r="FB17" s="901">
        <f t="shared" si="72"/>
        <v>1.17475</v>
      </c>
      <c r="FC17" s="901">
        <f t="shared" si="73"/>
        <v>1.1633199999999999</v>
      </c>
      <c r="FD17" s="901">
        <f t="shared" si="74"/>
        <v>1.1734799999999999</v>
      </c>
      <c r="FE17" s="901">
        <f t="shared" si="75"/>
        <v>1.16967</v>
      </c>
      <c r="FF17" s="901">
        <f t="shared" si="76"/>
        <v>1.1760200000000001</v>
      </c>
      <c r="FG17" s="901">
        <f t="shared" si="77"/>
        <v>1.17475</v>
      </c>
      <c r="FH17" s="901">
        <f t="shared" si="78"/>
        <v>1.1785599999999998</v>
      </c>
      <c r="FI17" s="901">
        <f t="shared" si="79"/>
        <v>1.16459</v>
      </c>
      <c r="FJ17" s="901">
        <f t="shared" si="80"/>
        <v>1.1633199999999999</v>
      </c>
      <c r="FK17" s="901">
        <f t="shared" si="81"/>
        <v>1.1722099999999998</v>
      </c>
      <c r="FL17" s="901">
        <f t="shared" si="82"/>
        <v>1.1518900000000001</v>
      </c>
      <c r="FM17" s="901">
        <f t="shared" si="83"/>
        <v>1.1734799999999999</v>
      </c>
      <c r="FN17" s="901">
        <f t="shared" si="84"/>
        <v>1.1658600000000001</v>
      </c>
      <c r="FP17" s="887"/>
      <c r="FQ17" s="887"/>
      <c r="FR17" s="887"/>
    </row>
    <row r="18" spans="1:174">
      <c r="A18" s="1239" t="s">
        <v>639</v>
      </c>
      <c r="B18" s="1240"/>
      <c r="C18" s="1016">
        <v>4.2999999999999997E-2</v>
      </c>
      <c r="D18" s="1015">
        <v>4.2999999999999997E-2</v>
      </c>
      <c r="E18" s="1015">
        <v>4.2999999999999997E-2</v>
      </c>
      <c r="F18" s="1015">
        <v>4.2999999999999997E-2</v>
      </c>
      <c r="G18" s="1015">
        <v>4.4999999999999998E-2</v>
      </c>
      <c r="H18" s="1015">
        <v>4.2999999999999997E-2</v>
      </c>
      <c r="I18" s="1015">
        <v>4.2999999999999997E-2</v>
      </c>
      <c r="J18" s="1021">
        <v>4.3999999999999997E-2</v>
      </c>
      <c r="K18" s="1021">
        <v>4.3999999999999997E-2</v>
      </c>
      <c r="L18" s="1021">
        <v>4.4999999999999998E-2</v>
      </c>
      <c r="M18" s="1021">
        <v>4.3999999999999997E-2</v>
      </c>
      <c r="N18" s="1021">
        <v>4.3999999999999997E-2</v>
      </c>
      <c r="O18" s="961">
        <v>4.5900000000000003E-2</v>
      </c>
      <c r="P18" s="961">
        <v>4.6199999999999998E-2</v>
      </c>
      <c r="Q18" s="961">
        <v>4.6149999999999997E-2</v>
      </c>
      <c r="R18" s="961">
        <v>4.5350000000000001E-2</v>
      </c>
      <c r="S18" s="961">
        <v>4.5650000000000003E-2</v>
      </c>
      <c r="T18" s="961">
        <v>4.6050000000000001E-2</v>
      </c>
      <c r="U18" s="961">
        <v>4.6100000000000002E-2</v>
      </c>
      <c r="V18" s="961">
        <v>4.5499999999999999E-2</v>
      </c>
      <c r="W18" s="961">
        <v>4.6199999999999998E-2</v>
      </c>
      <c r="X18" s="961">
        <v>4.6249999999999999E-2</v>
      </c>
      <c r="Y18" s="961">
        <v>4.6100000000000002E-2</v>
      </c>
      <c r="Z18" s="961">
        <v>4.5699999999999998E-2</v>
      </c>
      <c r="AA18" s="961">
        <v>4.5699999999999998E-2</v>
      </c>
      <c r="AB18" s="961">
        <v>4.6800000000000001E-2</v>
      </c>
      <c r="AC18" s="961">
        <v>4.6149999999999997E-2</v>
      </c>
      <c r="AD18" s="961">
        <v>4.6050000000000001E-2</v>
      </c>
      <c r="AE18" s="961">
        <v>4.6100000000000002E-2</v>
      </c>
      <c r="AF18" s="961">
        <v>4.6149999999999997E-2</v>
      </c>
      <c r="AG18" s="961">
        <v>4.5400000000000003E-2</v>
      </c>
      <c r="AH18" s="961">
        <v>4.6100000000000002E-2</v>
      </c>
      <c r="AI18" s="961">
        <v>4.555E-2</v>
      </c>
      <c r="AJ18" s="961">
        <v>4.6199999999999998E-2</v>
      </c>
      <c r="AK18" s="961">
        <v>4.6249999999999999E-2</v>
      </c>
      <c r="AL18" s="961">
        <v>4.6100000000000002E-2</v>
      </c>
      <c r="AM18" s="961">
        <v>4.5999999999999999E-2</v>
      </c>
      <c r="AN18" s="961">
        <v>4.58E-2</v>
      </c>
      <c r="AO18" s="961">
        <v>4.6300000000000001E-2</v>
      </c>
      <c r="AP18" s="961">
        <v>4.5600000000000002E-2</v>
      </c>
      <c r="AQ18" s="961"/>
      <c r="AR18" s="961"/>
      <c r="AS18" s="961">
        <v>4.6100000000000002E-2</v>
      </c>
      <c r="AT18" s="961">
        <v>4.6350000000000002E-2</v>
      </c>
      <c r="AU18" s="961">
        <v>4.6300000000000001E-2</v>
      </c>
      <c r="AV18" s="961">
        <v>4.5900000000000003E-2</v>
      </c>
      <c r="AW18" s="961">
        <v>4.58E-2</v>
      </c>
      <c r="AX18" s="961">
        <v>4.6100000000000002E-2</v>
      </c>
      <c r="AY18" s="961">
        <v>4.6199999999999998E-2</v>
      </c>
      <c r="AZ18" s="961">
        <v>4.5699999999999998E-2</v>
      </c>
      <c r="BA18" s="961">
        <v>4.6100000000000002E-2</v>
      </c>
      <c r="BB18" s="961">
        <v>4.5999999999999999E-2</v>
      </c>
      <c r="BC18" s="961">
        <v>4.6300000000000001E-2</v>
      </c>
      <c r="BD18" s="961">
        <v>4.5749999999999999E-2</v>
      </c>
      <c r="BE18" s="961">
        <v>4.6199999999999998E-2</v>
      </c>
      <c r="BF18" s="961">
        <v>4.6100000000000002E-2</v>
      </c>
      <c r="BG18" s="961">
        <v>4.5949999999999998E-2</v>
      </c>
      <c r="BH18" s="961">
        <v>4.6149999999999997E-2</v>
      </c>
      <c r="BI18" s="961">
        <v>4.6100000000000002E-2</v>
      </c>
      <c r="BJ18" s="961"/>
      <c r="BK18" s="961"/>
      <c r="BL18" s="961">
        <v>4.6100000000000002E-2</v>
      </c>
      <c r="BM18" s="961">
        <v>6.25E-2</v>
      </c>
      <c r="BN18" s="961">
        <v>4.6100000000000002E-2</v>
      </c>
      <c r="BO18" s="961"/>
      <c r="BP18" s="961"/>
      <c r="BQ18" s="961">
        <v>4.5699999999999998E-2</v>
      </c>
      <c r="BR18" s="961">
        <v>4.5600000000000002E-2</v>
      </c>
      <c r="BS18" s="961">
        <v>4.6350000000000002E-2</v>
      </c>
      <c r="BT18" s="961">
        <v>4.5850000000000002E-2</v>
      </c>
      <c r="BU18" s="961">
        <v>4.6199999999999998E-2</v>
      </c>
      <c r="BV18" s="961">
        <v>4.5900000000000003E-2</v>
      </c>
      <c r="BW18" s="961">
        <v>4.6249999999999999E-2</v>
      </c>
      <c r="BX18" s="961">
        <v>4.58E-2</v>
      </c>
      <c r="BY18" s="961">
        <v>4.6199999999999998E-2</v>
      </c>
      <c r="BZ18" s="961">
        <v>4.6100000000000002E-2</v>
      </c>
      <c r="CA18" s="961">
        <v>4.6100000000000002E-2</v>
      </c>
      <c r="CB18" s="961">
        <v>4.6350000000000002E-2</v>
      </c>
      <c r="CC18" s="961"/>
      <c r="CD18" s="961"/>
      <c r="CE18" s="961">
        <v>4.5699999999999998E-2</v>
      </c>
      <c r="CF18" s="961">
        <v>4.5400000000000003E-2</v>
      </c>
      <c r="CG18" s="961">
        <v>4.5600000000000002E-2</v>
      </c>
      <c r="CH18" s="961">
        <v>4.6249999999999999E-2</v>
      </c>
      <c r="CI18" s="961">
        <v>4.5249999999999999E-2</v>
      </c>
      <c r="CJ18" s="961">
        <v>4.6350000000000002E-2</v>
      </c>
      <c r="CK18" s="1037">
        <v>4.6050000000000001E-2</v>
      </c>
      <c r="CL18" s="900">
        <f t="shared" si="6"/>
        <v>1.0921999999999998</v>
      </c>
      <c r="CM18" s="901">
        <f t="shared" si="7"/>
        <v>1.0921999999999998</v>
      </c>
      <c r="CN18" s="901">
        <f t="shared" si="8"/>
        <v>1.0921999999999998</v>
      </c>
      <c r="CO18" s="901">
        <f t="shared" si="9"/>
        <v>1.0921999999999998</v>
      </c>
      <c r="CP18" s="901">
        <f t="shared" si="10"/>
        <v>1.1429999999999998</v>
      </c>
      <c r="CQ18" s="901">
        <f t="shared" si="11"/>
        <v>1.0921999999999998</v>
      </c>
      <c r="CR18" s="901">
        <f t="shared" si="12"/>
        <v>1.0921999999999998</v>
      </c>
      <c r="CS18" s="901">
        <f t="shared" si="13"/>
        <v>1.1175999999999999</v>
      </c>
      <c r="CT18" s="901">
        <f t="shared" si="14"/>
        <v>1.1175999999999999</v>
      </c>
      <c r="CU18" s="901">
        <f t="shared" si="15"/>
        <v>1.1429999999999998</v>
      </c>
      <c r="CV18" s="901">
        <f t="shared" si="16"/>
        <v>1.1175999999999999</v>
      </c>
      <c r="CW18" s="901">
        <f t="shared" si="17"/>
        <v>1.1175999999999999</v>
      </c>
      <c r="CX18" s="901">
        <f t="shared" si="18"/>
        <v>1.1658600000000001</v>
      </c>
      <c r="CY18" s="901">
        <f t="shared" si="19"/>
        <v>1.1734799999999999</v>
      </c>
      <c r="CZ18" s="901">
        <f t="shared" si="20"/>
        <v>1.1722099999999998</v>
      </c>
      <c r="DA18" s="901">
        <f t="shared" si="21"/>
        <v>1.1518900000000001</v>
      </c>
      <c r="DB18" s="901">
        <f t="shared" si="22"/>
        <v>1.15951</v>
      </c>
      <c r="DC18" s="901">
        <f t="shared" si="23"/>
        <v>1.16967</v>
      </c>
      <c r="DD18" s="901">
        <f t="shared" si="24"/>
        <v>1.1709400000000001</v>
      </c>
      <c r="DE18" s="901">
        <f t="shared" si="25"/>
        <v>1.1556999999999999</v>
      </c>
      <c r="DF18" s="901">
        <f t="shared" si="26"/>
        <v>1.1734799999999999</v>
      </c>
      <c r="DG18" s="901">
        <f t="shared" si="27"/>
        <v>1.17475</v>
      </c>
      <c r="DH18" s="901">
        <f t="shared" si="28"/>
        <v>1.1709400000000001</v>
      </c>
      <c r="DI18" s="901">
        <f t="shared" si="29"/>
        <v>1.1607799999999999</v>
      </c>
      <c r="DJ18" s="901">
        <f t="shared" si="30"/>
        <v>1.1607799999999999</v>
      </c>
      <c r="DK18" s="901">
        <f t="shared" si="31"/>
        <v>1.18872</v>
      </c>
      <c r="DL18" s="901">
        <f t="shared" si="32"/>
        <v>1.1722099999999998</v>
      </c>
      <c r="DM18" s="901">
        <f t="shared" si="33"/>
        <v>1.16967</v>
      </c>
      <c r="DN18" s="901">
        <f t="shared" si="34"/>
        <v>1.1709400000000001</v>
      </c>
      <c r="DO18" s="901">
        <f t="shared" si="35"/>
        <v>1.1722099999999998</v>
      </c>
      <c r="DP18" s="901">
        <f t="shared" si="36"/>
        <v>1.15316</v>
      </c>
      <c r="DQ18" s="901">
        <f t="shared" si="37"/>
        <v>1.1709400000000001</v>
      </c>
      <c r="DR18" s="901">
        <f t="shared" si="38"/>
        <v>1.1569699999999998</v>
      </c>
      <c r="DS18" s="901">
        <f t="shared" si="39"/>
        <v>1.1734799999999999</v>
      </c>
      <c r="DT18" s="901">
        <f t="shared" si="40"/>
        <v>1.17475</v>
      </c>
      <c r="DU18" s="901">
        <f t="shared" si="41"/>
        <v>1.1709400000000001</v>
      </c>
      <c r="DV18" s="901">
        <f t="shared" si="42"/>
        <v>1.1683999999999999</v>
      </c>
      <c r="DW18" s="901">
        <f t="shared" si="43"/>
        <v>1.1633199999999999</v>
      </c>
      <c r="DX18" s="901">
        <f t="shared" si="44"/>
        <v>1.1760200000000001</v>
      </c>
      <c r="DY18" s="901">
        <f t="shared" si="45"/>
        <v>1.1582399999999999</v>
      </c>
      <c r="DZ18" s="901"/>
      <c r="EA18" s="901"/>
      <c r="EB18" s="901">
        <f t="shared" si="46"/>
        <v>1.1709400000000001</v>
      </c>
      <c r="EC18" s="901">
        <f t="shared" si="47"/>
        <v>1.1772899999999999</v>
      </c>
      <c r="ED18" s="901">
        <f t="shared" si="48"/>
        <v>1.1760200000000001</v>
      </c>
      <c r="EE18" s="901">
        <f t="shared" si="49"/>
        <v>1.1658600000000001</v>
      </c>
      <c r="EF18" s="901">
        <f t="shared" si="50"/>
        <v>1.1633199999999999</v>
      </c>
      <c r="EG18" s="901">
        <f t="shared" si="51"/>
        <v>1.1709400000000001</v>
      </c>
      <c r="EH18" s="901">
        <f t="shared" si="52"/>
        <v>1.1734799999999999</v>
      </c>
      <c r="EI18" s="901">
        <f t="shared" si="53"/>
        <v>1.1607799999999999</v>
      </c>
      <c r="EJ18" s="901">
        <f t="shared" si="54"/>
        <v>1.1709400000000001</v>
      </c>
      <c r="EK18" s="901">
        <f t="shared" si="55"/>
        <v>1.1683999999999999</v>
      </c>
      <c r="EL18" s="901">
        <f t="shared" si="56"/>
        <v>1.1760200000000001</v>
      </c>
      <c r="EM18" s="901">
        <f t="shared" si="57"/>
        <v>1.1620499999999998</v>
      </c>
      <c r="EN18" s="901">
        <f t="shared" si="58"/>
        <v>1.1734799999999999</v>
      </c>
      <c r="EO18" s="901">
        <f t="shared" si="59"/>
        <v>1.1709400000000001</v>
      </c>
      <c r="EP18" s="901">
        <f t="shared" si="60"/>
        <v>1.1671299999999998</v>
      </c>
      <c r="EQ18" s="901">
        <f t="shared" si="61"/>
        <v>1.1722099999999998</v>
      </c>
      <c r="ER18" s="901">
        <f t="shared" si="62"/>
        <v>1.1709400000000001</v>
      </c>
      <c r="ES18" s="901">
        <f t="shared" si="63"/>
        <v>1.1709400000000001</v>
      </c>
      <c r="ET18" s="901">
        <f t="shared" si="64"/>
        <v>1.5874999999999999</v>
      </c>
      <c r="EU18" s="901">
        <f t="shared" si="65"/>
        <v>1.1709400000000001</v>
      </c>
      <c r="EV18" s="901">
        <f t="shared" si="66"/>
        <v>1.1607799999999999</v>
      </c>
      <c r="EW18" s="901">
        <f t="shared" si="67"/>
        <v>1.1582399999999999</v>
      </c>
      <c r="EX18" s="901">
        <f t="shared" si="68"/>
        <v>1.1772899999999999</v>
      </c>
      <c r="EY18" s="901">
        <f t="shared" si="69"/>
        <v>1.16459</v>
      </c>
      <c r="EZ18" s="901">
        <f t="shared" si="70"/>
        <v>1.1734799999999999</v>
      </c>
      <c r="FA18" s="901">
        <f t="shared" si="71"/>
        <v>1.1658600000000001</v>
      </c>
      <c r="FB18" s="901">
        <f t="shared" si="72"/>
        <v>1.17475</v>
      </c>
      <c r="FC18" s="901">
        <f t="shared" si="73"/>
        <v>1.1633199999999999</v>
      </c>
      <c r="FD18" s="901">
        <f t="shared" si="74"/>
        <v>1.1734799999999999</v>
      </c>
      <c r="FE18" s="901">
        <f t="shared" si="75"/>
        <v>1.1709400000000001</v>
      </c>
      <c r="FF18" s="901">
        <f t="shared" si="76"/>
        <v>1.1709400000000001</v>
      </c>
      <c r="FG18" s="901">
        <f t="shared" si="77"/>
        <v>1.1772899999999999</v>
      </c>
      <c r="FH18" s="901">
        <f t="shared" si="78"/>
        <v>1.1607799999999999</v>
      </c>
      <c r="FI18" s="901">
        <f t="shared" si="79"/>
        <v>1.15316</v>
      </c>
      <c r="FJ18" s="901">
        <f t="shared" si="80"/>
        <v>1.1582399999999999</v>
      </c>
      <c r="FK18" s="901">
        <f t="shared" si="81"/>
        <v>1.17475</v>
      </c>
      <c r="FL18" s="901">
        <f t="shared" si="82"/>
        <v>1.1493499999999999</v>
      </c>
      <c r="FM18" s="901">
        <f t="shared" si="83"/>
        <v>1.1772899999999999</v>
      </c>
      <c r="FN18" s="901">
        <f t="shared" si="84"/>
        <v>1.16967</v>
      </c>
      <c r="FP18" s="887"/>
      <c r="FQ18" s="887"/>
      <c r="FR18" s="887"/>
    </row>
    <row r="19" spans="1:174">
      <c r="A19" s="1239" t="s">
        <v>640</v>
      </c>
      <c r="B19" s="1240"/>
      <c r="C19" s="1016">
        <v>4.2999999999999997E-2</v>
      </c>
      <c r="D19" s="1015">
        <v>4.2999999999999997E-2</v>
      </c>
      <c r="E19" s="1015">
        <v>4.3999999999999997E-2</v>
      </c>
      <c r="F19" s="1015">
        <v>4.2999999999999997E-2</v>
      </c>
      <c r="G19" s="1015">
        <v>4.3999999999999997E-2</v>
      </c>
      <c r="H19" s="1015">
        <v>4.3999999999999997E-2</v>
      </c>
      <c r="I19" s="1015">
        <v>4.3999999999999997E-2</v>
      </c>
      <c r="J19" s="1021">
        <v>4.3999999999999997E-2</v>
      </c>
      <c r="K19" s="1021">
        <v>4.4999999999999998E-2</v>
      </c>
      <c r="L19" s="1021">
        <v>4.3999999999999997E-2</v>
      </c>
      <c r="M19" s="1021">
        <v>4.4999999999999998E-2</v>
      </c>
      <c r="N19" s="1021">
        <v>4.3999999999999997E-2</v>
      </c>
      <c r="O19" s="961">
        <v>4.5749999999999999E-2</v>
      </c>
      <c r="P19" s="961">
        <v>4.5850000000000002E-2</v>
      </c>
      <c r="Q19" s="961">
        <v>4.6249999999999999E-2</v>
      </c>
      <c r="R19" s="961">
        <v>4.5100000000000001E-2</v>
      </c>
      <c r="S19" s="961">
        <v>4.5850000000000002E-2</v>
      </c>
      <c r="T19" s="961">
        <v>4.58E-2</v>
      </c>
      <c r="U19" s="961">
        <v>4.5699999999999998E-2</v>
      </c>
      <c r="V19" s="961">
        <v>4.58E-2</v>
      </c>
      <c r="W19" s="961">
        <v>4.6199999999999998E-2</v>
      </c>
      <c r="X19" s="961">
        <v>4.58E-2</v>
      </c>
      <c r="Y19" s="961">
        <v>4.5749999999999999E-2</v>
      </c>
      <c r="Z19" s="961">
        <v>4.5499999999999999E-2</v>
      </c>
      <c r="AA19" s="961">
        <v>4.5999999999999999E-2</v>
      </c>
      <c r="AB19" s="961">
        <v>4.6100000000000002E-2</v>
      </c>
      <c r="AC19" s="961">
        <v>4.5650000000000003E-2</v>
      </c>
      <c r="AD19" s="961">
        <v>4.6149999999999997E-2</v>
      </c>
      <c r="AE19" s="961">
        <v>4.6100000000000002E-2</v>
      </c>
      <c r="AF19" s="961">
        <v>4.6249999999999999E-2</v>
      </c>
      <c r="AG19" s="961">
        <v>4.555E-2</v>
      </c>
      <c r="AH19" s="961">
        <v>4.6050000000000001E-2</v>
      </c>
      <c r="AI19" s="961">
        <v>4.6249999999999999E-2</v>
      </c>
      <c r="AJ19" s="961">
        <v>4.5999999999999999E-2</v>
      </c>
      <c r="AK19" s="961">
        <v>4.6100000000000002E-2</v>
      </c>
      <c r="AL19" s="961">
        <v>4.6149999999999997E-2</v>
      </c>
      <c r="AM19" s="961">
        <v>4.555E-2</v>
      </c>
      <c r="AN19" s="961">
        <v>4.6100000000000002E-2</v>
      </c>
      <c r="AO19" s="961">
        <v>4.58E-2</v>
      </c>
      <c r="AP19" s="961">
        <v>4.5699999999999998E-2</v>
      </c>
      <c r="AQ19" s="961"/>
      <c r="AR19" s="961"/>
      <c r="AS19" s="961">
        <v>4.6050000000000001E-2</v>
      </c>
      <c r="AT19" s="961">
        <v>4.6350000000000002E-2</v>
      </c>
      <c r="AU19" s="961">
        <v>4.5850000000000002E-2</v>
      </c>
      <c r="AV19" s="961">
        <v>4.58E-2</v>
      </c>
      <c r="AW19" s="961">
        <v>4.5699999999999998E-2</v>
      </c>
      <c r="AX19" s="961">
        <v>4.5699999999999998E-2</v>
      </c>
      <c r="AY19" s="961">
        <v>4.6199999999999998E-2</v>
      </c>
      <c r="AZ19" s="961">
        <v>4.58E-2</v>
      </c>
      <c r="BA19" s="961">
        <v>4.5499999999999999E-2</v>
      </c>
      <c r="BB19" s="961">
        <v>4.5699999999999998E-2</v>
      </c>
      <c r="BC19" s="961">
        <v>4.6149999999999997E-2</v>
      </c>
      <c r="BD19" s="961">
        <v>4.6149999999999997E-2</v>
      </c>
      <c r="BE19" s="961">
        <v>4.6399999999999997E-2</v>
      </c>
      <c r="BF19" s="961">
        <v>4.6249999999999999E-2</v>
      </c>
      <c r="BG19" s="961">
        <v>4.6149999999999997E-2</v>
      </c>
      <c r="BH19" s="961">
        <v>4.6100000000000002E-2</v>
      </c>
      <c r="BI19" s="961">
        <v>4.5999999999999999E-2</v>
      </c>
      <c r="BJ19" s="961"/>
      <c r="BK19" s="961"/>
      <c r="BL19" s="961">
        <v>4.5650000000000003E-2</v>
      </c>
      <c r="BM19" s="961">
        <v>4.6249999999999999E-2</v>
      </c>
      <c r="BN19" s="961">
        <v>4.6199999999999998E-2</v>
      </c>
      <c r="BO19" s="961"/>
      <c r="BP19" s="961"/>
      <c r="BQ19" s="961">
        <v>4.5850000000000002E-2</v>
      </c>
      <c r="BR19" s="961">
        <v>4.5999999999999999E-2</v>
      </c>
      <c r="BS19" s="961">
        <v>4.6100000000000002E-2</v>
      </c>
      <c r="BT19" s="961">
        <v>4.5900000000000003E-2</v>
      </c>
      <c r="BU19" s="961">
        <v>4.6199999999999998E-2</v>
      </c>
      <c r="BV19" s="961">
        <v>4.6300000000000001E-2</v>
      </c>
      <c r="BW19" s="961">
        <v>4.6300000000000001E-2</v>
      </c>
      <c r="BX19" s="961">
        <v>4.5999999999999999E-2</v>
      </c>
      <c r="BY19" s="961">
        <v>4.5900000000000003E-2</v>
      </c>
      <c r="BZ19" s="961">
        <v>4.5900000000000003E-2</v>
      </c>
      <c r="CA19" s="961">
        <v>4.65E-2</v>
      </c>
      <c r="CB19" s="961">
        <v>4.6199999999999998E-2</v>
      </c>
      <c r="CC19" s="961"/>
      <c r="CD19" s="961"/>
      <c r="CE19" s="961">
        <v>4.6249999999999999E-2</v>
      </c>
      <c r="CF19" s="961">
        <v>4.5699999999999998E-2</v>
      </c>
      <c r="CG19" s="961">
        <v>4.5650000000000003E-2</v>
      </c>
      <c r="CH19" s="961">
        <v>4.6249999999999999E-2</v>
      </c>
      <c r="CI19" s="961">
        <v>4.5449999999999997E-2</v>
      </c>
      <c r="CJ19" s="961">
        <v>4.6149999999999997E-2</v>
      </c>
      <c r="CK19" s="1037">
        <v>4.5749999999999999E-2</v>
      </c>
      <c r="CL19" s="900">
        <f t="shared" si="6"/>
        <v>1.0921999999999998</v>
      </c>
      <c r="CM19" s="901">
        <f t="shared" si="7"/>
        <v>1.0921999999999998</v>
      </c>
      <c r="CN19" s="901">
        <f t="shared" si="8"/>
        <v>1.1175999999999999</v>
      </c>
      <c r="CO19" s="901">
        <f t="shared" si="9"/>
        <v>1.0921999999999998</v>
      </c>
      <c r="CP19" s="901">
        <f t="shared" si="10"/>
        <v>1.1175999999999999</v>
      </c>
      <c r="CQ19" s="901">
        <f t="shared" si="11"/>
        <v>1.1175999999999999</v>
      </c>
      <c r="CR19" s="901">
        <f t="shared" si="12"/>
        <v>1.1175999999999999</v>
      </c>
      <c r="CS19" s="901">
        <f t="shared" si="13"/>
        <v>1.1175999999999999</v>
      </c>
      <c r="CT19" s="901">
        <f t="shared" si="14"/>
        <v>1.1429999999999998</v>
      </c>
      <c r="CU19" s="901">
        <f t="shared" si="15"/>
        <v>1.1175999999999999</v>
      </c>
      <c r="CV19" s="901">
        <f t="shared" si="16"/>
        <v>1.1429999999999998</v>
      </c>
      <c r="CW19" s="901">
        <f t="shared" si="17"/>
        <v>1.1175999999999999</v>
      </c>
      <c r="CX19" s="901">
        <f t="shared" si="18"/>
        <v>1.1620499999999998</v>
      </c>
      <c r="CY19" s="901">
        <f t="shared" si="19"/>
        <v>1.16459</v>
      </c>
      <c r="CZ19" s="901">
        <f t="shared" si="20"/>
        <v>1.17475</v>
      </c>
      <c r="DA19" s="901">
        <f t="shared" si="21"/>
        <v>1.14554</v>
      </c>
      <c r="DB19" s="901">
        <f t="shared" si="22"/>
        <v>1.16459</v>
      </c>
      <c r="DC19" s="901">
        <f t="shared" si="23"/>
        <v>1.1633199999999999</v>
      </c>
      <c r="DD19" s="901">
        <f t="shared" si="24"/>
        <v>1.1607799999999999</v>
      </c>
      <c r="DE19" s="901">
        <f t="shared" si="25"/>
        <v>1.1633199999999999</v>
      </c>
      <c r="DF19" s="901">
        <f t="shared" si="26"/>
        <v>1.1734799999999999</v>
      </c>
      <c r="DG19" s="901">
        <f t="shared" si="27"/>
        <v>1.1633199999999999</v>
      </c>
      <c r="DH19" s="901">
        <f t="shared" si="28"/>
        <v>1.1620499999999998</v>
      </c>
      <c r="DI19" s="901">
        <f t="shared" si="29"/>
        <v>1.1556999999999999</v>
      </c>
      <c r="DJ19" s="901">
        <f t="shared" si="30"/>
        <v>1.1683999999999999</v>
      </c>
      <c r="DK19" s="901">
        <f t="shared" si="31"/>
        <v>1.1709400000000001</v>
      </c>
      <c r="DL19" s="901">
        <f t="shared" si="32"/>
        <v>1.15951</v>
      </c>
      <c r="DM19" s="901">
        <f t="shared" si="33"/>
        <v>1.1722099999999998</v>
      </c>
      <c r="DN19" s="901">
        <f t="shared" si="34"/>
        <v>1.1709400000000001</v>
      </c>
      <c r="DO19" s="901">
        <f t="shared" si="35"/>
        <v>1.17475</v>
      </c>
      <c r="DP19" s="901">
        <f t="shared" si="36"/>
        <v>1.1569699999999998</v>
      </c>
      <c r="DQ19" s="901">
        <f t="shared" si="37"/>
        <v>1.16967</v>
      </c>
      <c r="DR19" s="901">
        <f t="shared" si="38"/>
        <v>1.17475</v>
      </c>
      <c r="DS19" s="901">
        <f t="shared" si="39"/>
        <v>1.1683999999999999</v>
      </c>
      <c r="DT19" s="901">
        <f t="shared" si="40"/>
        <v>1.1709400000000001</v>
      </c>
      <c r="DU19" s="901">
        <f t="shared" si="41"/>
        <v>1.1722099999999998</v>
      </c>
      <c r="DV19" s="901">
        <f t="shared" si="42"/>
        <v>1.1569699999999998</v>
      </c>
      <c r="DW19" s="901">
        <f t="shared" si="43"/>
        <v>1.1709400000000001</v>
      </c>
      <c r="DX19" s="901">
        <f t="shared" si="44"/>
        <v>1.1633199999999999</v>
      </c>
      <c r="DY19" s="901">
        <f t="shared" si="45"/>
        <v>1.1607799999999999</v>
      </c>
      <c r="DZ19" s="901"/>
      <c r="EA19" s="901"/>
      <c r="EB19" s="901">
        <f t="shared" si="46"/>
        <v>1.16967</v>
      </c>
      <c r="EC19" s="901">
        <f t="shared" si="47"/>
        <v>1.1772899999999999</v>
      </c>
      <c r="ED19" s="901">
        <f t="shared" si="48"/>
        <v>1.16459</v>
      </c>
      <c r="EE19" s="901">
        <f t="shared" si="49"/>
        <v>1.1633199999999999</v>
      </c>
      <c r="EF19" s="901">
        <f t="shared" si="50"/>
        <v>1.1607799999999999</v>
      </c>
      <c r="EG19" s="901">
        <f t="shared" si="51"/>
        <v>1.1607799999999999</v>
      </c>
      <c r="EH19" s="901">
        <f t="shared" si="52"/>
        <v>1.1734799999999999</v>
      </c>
      <c r="EI19" s="901">
        <f t="shared" si="53"/>
        <v>1.1633199999999999</v>
      </c>
      <c r="EJ19" s="901">
        <f t="shared" si="54"/>
        <v>1.1556999999999999</v>
      </c>
      <c r="EK19" s="901">
        <f t="shared" si="55"/>
        <v>1.1607799999999999</v>
      </c>
      <c r="EL19" s="901">
        <f t="shared" si="56"/>
        <v>1.1722099999999998</v>
      </c>
      <c r="EM19" s="901">
        <f t="shared" si="57"/>
        <v>1.1722099999999998</v>
      </c>
      <c r="EN19" s="901">
        <f t="shared" si="58"/>
        <v>1.1785599999999998</v>
      </c>
      <c r="EO19" s="901">
        <f t="shared" si="59"/>
        <v>1.17475</v>
      </c>
      <c r="EP19" s="901">
        <f t="shared" si="60"/>
        <v>1.1722099999999998</v>
      </c>
      <c r="EQ19" s="901">
        <f t="shared" si="61"/>
        <v>1.1709400000000001</v>
      </c>
      <c r="ER19" s="901">
        <f t="shared" si="62"/>
        <v>1.1683999999999999</v>
      </c>
      <c r="ES19" s="901">
        <f t="shared" si="63"/>
        <v>1.15951</v>
      </c>
      <c r="ET19" s="901">
        <f t="shared" si="64"/>
        <v>1.17475</v>
      </c>
      <c r="EU19" s="901">
        <f t="shared" si="65"/>
        <v>1.1734799999999999</v>
      </c>
      <c r="EV19" s="901">
        <f t="shared" si="66"/>
        <v>1.16459</v>
      </c>
      <c r="EW19" s="901">
        <f t="shared" si="67"/>
        <v>1.1683999999999999</v>
      </c>
      <c r="EX19" s="901">
        <f t="shared" si="68"/>
        <v>1.1709400000000001</v>
      </c>
      <c r="EY19" s="901">
        <f t="shared" si="69"/>
        <v>1.1658600000000001</v>
      </c>
      <c r="EZ19" s="901">
        <f t="shared" si="70"/>
        <v>1.1734799999999999</v>
      </c>
      <c r="FA19" s="901">
        <f t="shared" si="71"/>
        <v>1.1760200000000001</v>
      </c>
      <c r="FB19" s="901">
        <f t="shared" si="72"/>
        <v>1.1760200000000001</v>
      </c>
      <c r="FC19" s="901">
        <f t="shared" si="73"/>
        <v>1.1683999999999999</v>
      </c>
      <c r="FD19" s="901">
        <f t="shared" si="74"/>
        <v>1.1658600000000001</v>
      </c>
      <c r="FE19" s="901">
        <f t="shared" si="75"/>
        <v>1.1658600000000001</v>
      </c>
      <c r="FF19" s="901">
        <f t="shared" si="76"/>
        <v>1.1810999999999998</v>
      </c>
      <c r="FG19" s="901">
        <f t="shared" si="77"/>
        <v>1.1734799999999999</v>
      </c>
      <c r="FH19" s="901">
        <f t="shared" si="78"/>
        <v>1.17475</v>
      </c>
      <c r="FI19" s="901">
        <f t="shared" si="79"/>
        <v>1.1607799999999999</v>
      </c>
      <c r="FJ19" s="901">
        <f t="shared" si="80"/>
        <v>1.15951</v>
      </c>
      <c r="FK19" s="901">
        <f t="shared" si="81"/>
        <v>1.17475</v>
      </c>
      <c r="FL19" s="901">
        <f t="shared" si="82"/>
        <v>1.1544299999999998</v>
      </c>
      <c r="FM19" s="901">
        <f t="shared" si="83"/>
        <v>1.1722099999999998</v>
      </c>
      <c r="FN19" s="901">
        <f t="shared" si="84"/>
        <v>1.1620499999999998</v>
      </c>
      <c r="FP19" s="887"/>
      <c r="FQ19" s="887"/>
      <c r="FR19" s="887"/>
    </row>
    <row r="20" spans="1:174">
      <c r="A20" s="1239" t="s">
        <v>641</v>
      </c>
      <c r="B20" s="1240"/>
      <c r="C20" s="1016">
        <v>4.3999999999999997E-2</v>
      </c>
      <c r="D20" s="1015">
        <v>4.2999999999999997E-2</v>
      </c>
      <c r="E20" s="1015">
        <v>4.3999999999999997E-2</v>
      </c>
      <c r="F20" s="1015">
        <v>4.3999999999999997E-2</v>
      </c>
      <c r="G20" s="1015">
        <v>4.3999999999999997E-2</v>
      </c>
      <c r="H20" s="1015">
        <v>4.3999999999999997E-2</v>
      </c>
      <c r="I20" s="1015">
        <v>4.3999999999999997E-2</v>
      </c>
      <c r="J20" s="1021">
        <v>4.4999999999999998E-2</v>
      </c>
      <c r="K20" s="1021">
        <v>4.3999999999999997E-2</v>
      </c>
      <c r="L20" s="1021">
        <v>4.3999999999999997E-2</v>
      </c>
      <c r="M20" s="1021">
        <v>4.3999999999999997E-2</v>
      </c>
      <c r="N20" s="1021">
        <v>4.3999999999999997E-2</v>
      </c>
      <c r="O20" s="961">
        <v>4.6050000000000001E-2</v>
      </c>
      <c r="P20" s="961">
        <v>4.6050000000000001E-2</v>
      </c>
      <c r="Q20" s="961">
        <v>4.58E-2</v>
      </c>
      <c r="R20" s="961">
        <v>4.555E-2</v>
      </c>
      <c r="S20" s="961">
        <v>4.555E-2</v>
      </c>
      <c r="T20" s="961">
        <v>4.6050000000000001E-2</v>
      </c>
      <c r="U20" s="961">
        <v>4.5850000000000002E-2</v>
      </c>
      <c r="V20" s="961">
        <v>4.5600000000000002E-2</v>
      </c>
      <c r="W20" s="961">
        <v>4.6350000000000002E-2</v>
      </c>
      <c r="X20" s="961">
        <v>4.58E-2</v>
      </c>
      <c r="Y20" s="961">
        <v>4.6199999999999998E-2</v>
      </c>
      <c r="Z20" s="961">
        <v>4.5749999999999999E-2</v>
      </c>
      <c r="AA20" s="961">
        <v>4.6050000000000001E-2</v>
      </c>
      <c r="AB20" s="961">
        <v>4.6199999999999998E-2</v>
      </c>
      <c r="AC20" s="961">
        <v>4.5900000000000003E-2</v>
      </c>
      <c r="AD20" s="961">
        <v>4.6249999999999999E-2</v>
      </c>
      <c r="AE20" s="961">
        <v>4.58E-2</v>
      </c>
      <c r="AF20" s="961">
        <v>4.6300000000000001E-2</v>
      </c>
      <c r="AG20" s="961">
        <v>4.5449999999999997E-2</v>
      </c>
      <c r="AH20" s="961">
        <v>4.6149999999999997E-2</v>
      </c>
      <c r="AI20" s="961">
        <v>4.6249999999999999E-2</v>
      </c>
      <c r="AJ20" s="961">
        <v>4.6050000000000001E-2</v>
      </c>
      <c r="AK20" s="961">
        <v>4.6350000000000002E-2</v>
      </c>
      <c r="AL20" s="961">
        <v>4.555E-2</v>
      </c>
      <c r="AM20" s="961">
        <v>4.5850000000000002E-2</v>
      </c>
      <c r="AN20" s="961">
        <v>4.6100000000000002E-2</v>
      </c>
      <c r="AO20" s="961">
        <v>4.6149999999999997E-2</v>
      </c>
      <c r="AP20" s="961">
        <v>4.53E-2</v>
      </c>
      <c r="AQ20" s="961"/>
      <c r="AR20" s="961"/>
      <c r="AS20" s="961">
        <v>4.6249999999999999E-2</v>
      </c>
      <c r="AT20" s="961">
        <v>4.6149999999999997E-2</v>
      </c>
      <c r="AU20" s="961">
        <v>4.6100000000000002E-2</v>
      </c>
      <c r="AV20" s="961">
        <v>4.5999999999999999E-2</v>
      </c>
      <c r="AW20" s="961">
        <v>4.5850000000000002E-2</v>
      </c>
      <c r="AX20" s="961">
        <v>4.5850000000000002E-2</v>
      </c>
      <c r="AY20" s="961">
        <v>4.6249999999999999E-2</v>
      </c>
      <c r="AZ20" s="961">
        <v>4.5350000000000001E-2</v>
      </c>
      <c r="BA20" s="961">
        <v>4.5900000000000003E-2</v>
      </c>
      <c r="BB20" s="961">
        <v>4.6050000000000001E-2</v>
      </c>
      <c r="BC20" s="961">
        <v>4.6199999999999998E-2</v>
      </c>
      <c r="BD20" s="961">
        <v>4.5999999999999999E-2</v>
      </c>
      <c r="BE20" s="961">
        <v>4.5900000000000003E-2</v>
      </c>
      <c r="BF20" s="961">
        <v>4.6050000000000001E-2</v>
      </c>
      <c r="BG20" s="961">
        <v>4.6149999999999997E-2</v>
      </c>
      <c r="BH20" s="961">
        <v>4.6249999999999999E-2</v>
      </c>
      <c r="BI20" s="961">
        <v>4.6100000000000002E-2</v>
      </c>
      <c r="BJ20" s="961"/>
      <c r="BK20" s="961"/>
      <c r="BL20" s="961">
        <v>4.6149999999999997E-2</v>
      </c>
      <c r="BM20" s="961">
        <v>4.6249999999999999E-2</v>
      </c>
      <c r="BN20" s="961">
        <v>4.6100000000000002E-2</v>
      </c>
      <c r="BO20" s="961"/>
      <c r="BP20" s="961"/>
      <c r="BQ20" s="961">
        <v>4.5949999999999998E-2</v>
      </c>
      <c r="BR20" s="961">
        <v>4.4595000000000003E-2</v>
      </c>
      <c r="BS20" s="961">
        <v>4.58E-2</v>
      </c>
      <c r="BT20" s="961">
        <v>4.6249999999999999E-2</v>
      </c>
      <c r="BU20" s="961">
        <v>4.6249999999999999E-2</v>
      </c>
      <c r="BV20" s="961">
        <v>4.6149999999999997E-2</v>
      </c>
      <c r="BW20" s="961">
        <v>4.5949999999999998E-2</v>
      </c>
      <c r="BX20" s="961">
        <v>4.555E-2</v>
      </c>
      <c r="BY20" s="961">
        <v>4.6300000000000001E-2</v>
      </c>
      <c r="BZ20" s="961">
        <v>4.5999999999999999E-2</v>
      </c>
      <c r="CA20" s="961">
        <v>4.6350000000000002E-2</v>
      </c>
      <c r="CB20" s="961">
        <v>4.6199999999999998E-2</v>
      </c>
      <c r="CC20" s="961"/>
      <c r="CD20" s="961"/>
      <c r="CE20" s="961">
        <v>4.6199999999999998E-2</v>
      </c>
      <c r="CF20" s="961">
        <v>4.5999999999999999E-2</v>
      </c>
      <c r="CG20" s="961">
        <v>4.5999999999999999E-2</v>
      </c>
      <c r="CH20" s="961">
        <v>4.6300000000000001E-2</v>
      </c>
      <c r="CI20" s="961">
        <v>4.5499999999999999E-2</v>
      </c>
      <c r="CJ20" s="961">
        <v>4.5699999999999998E-2</v>
      </c>
      <c r="CK20" s="1037">
        <v>4.5900000000000003E-2</v>
      </c>
      <c r="CL20" s="900">
        <f t="shared" si="6"/>
        <v>1.1175999999999999</v>
      </c>
      <c r="CM20" s="901">
        <f t="shared" si="7"/>
        <v>1.0921999999999998</v>
      </c>
      <c r="CN20" s="901">
        <f t="shared" si="8"/>
        <v>1.1175999999999999</v>
      </c>
      <c r="CO20" s="901">
        <f t="shared" si="9"/>
        <v>1.1175999999999999</v>
      </c>
      <c r="CP20" s="901">
        <f t="shared" si="10"/>
        <v>1.1175999999999999</v>
      </c>
      <c r="CQ20" s="901">
        <f t="shared" si="11"/>
        <v>1.1175999999999999</v>
      </c>
      <c r="CR20" s="901">
        <f t="shared" si="12"/>
        <v>1.1175999999999999</v>
      </c>
      <c r="CS20" s="901">
        <f t="shared" si="13"/>
        <v>1.1429999999999998</v>
      </c>
      <c r="CT20" s="901">
        <f t="shared" si="14"/>
        <v>1.1175999999999999</v>
      </c>
      <c r="CU20" s="901">
        <f t="shared" si="15"/>
        <v>1.1175999999999999</v>
      </c>
      <c r="CV20" s="901">
        <f t="shared" si="16"/>
        <v>1.1175999999999999</v>
      </c>
      <c r="CW20" s="901">
        <f t="shared" si="17"/>
        <v>1.1175999999999999</v>
      </c>
      <c r="CX20" s="901">
        <f t="shared" si="18"/>
        <v>1.16967</v>
      </c>
      <c r="CY20" s="901">
        <f t="shared" si="19"/>
        <v>1.16967</v>
      </c>
      <c r="CZ20" s="901">
        <f t="shared" si="20"/>
        <v>1.1633199999999999</v>
      </c>
      <c r="DA20" s="901">
        <f t="shared" si="21"/>
        <v>1.1569699999999998</v>
      </c>
      <c r="DB20" s="901">
        <f t="shared" si="22"/>
        <v>1.1569699999999998</v>
      </c>
      <c r="DC20" s="901">
        <f t="shared" si="23"/>
        <v>1.16967</v>
      </c>
      <c r="DD20" s="901">
        <f t="shared" si="24"/>
        <v>1.16459</v>
      </c>
      <c r="DE20" s="901">
        <f t="shared" si="25"/>
        <v>1.1582399999999999</v>
      </c>
      <c r="DF20" s="901">
        <f t="shared" si="26"/>
        <v>1.1772899999999999</v>
      </c>
      <c r="DG20" s="901">
        <f t="shared" si="27"/>
        <v>1.1633199999999999</v>
      </c>
      <c r="DH20" s="901">
        <f t="shared" si="28"/>
        <v>1.1734799999999999</v>
      </c>
      <c r="DI20" s="901">
        <f t="shared" si="29"/>
        <v>1.1620499999999998</v>
      </c>
      <c r="DJ20" s="901">
        <f t="shared" si="30"/>
        <v>1.16967</v>
      </c>
      <c r="DK20" s="901">
        <f t="shared" si="31"/>
        <v>1.1734799999999999</v>
      </c>
      <c r="DL20" s="901">
        <f t="shared" si="32"/>
        <v>1.1658600000000001</v>
      </c>
      <c r="DM20" s="901">
        <f t="shared" si="33"/>
        <v>1.17475</v>
      </c>
      <c r="DN20" s="901">
        <f t="shared" si="34"/>
        <v>1.1633199999999999</v>
      </c>
      <c r="DO20" s="901">
        <f t="shared" si="35"/>
        <v>1.1760200000000001</v>
      </c>
      <c r="DP20" s="901">
        <f t="shared" si="36"/>
        <v>1.1544299999999998</v>
      </c>
      <c r="DQ20" s="901">
        <f t="shared" si="37"/>
        <v>1.1722099999999998</v>
      </c>
      <c r="DR20" s="901">
        <f t="shared" si="38"/>
        <v>1.17475</v>
      </c>
      <c r="DS20" s="901">
        <f t="shared" si="39"/>
        <v>1.16967</v>
      </c>
      <c r="DT20" s="901">
        <f t="shared" si="40"/>
        <v>1.1772899999999999</v>
      </c>
      <c r="DU20" s="901">
        <f t="shared" si="41"/>
        <v>1.1569699999999998</v>
      </c>
      <c r="DV20" s="901">
        <f t="shared" si="42"/>
        <v>1.16459</v>
      </c>
      <c r="DW20" s="901">
        <f t="shared" si="43"/>
        <v>1.1709400000000001</v>
      </c>
      <c r="DX20" s="901">
        <f t="shared" si="44"/>
        <v>1.1722099999999998</v>
      </c>
      <c r="DY20" s="901">
        <f t="shared" si="45"/>
        <v>1.15062</v>
      </c>
      <c r="DZ20" s="901"/>
      <c r="EA20" s="901"/>
      <c r="EB20" s="901">
        <f t="shared" si="46"/>
        <v>1.17475</v>
      </c>
      <c r="EC20" s="901">
        <f t="shared" si="47"/>
        <v>1.1722099999999998</v>
      </c>
      <c r="ED20" s="901">
        <f t="shared" si="48"/>
        <v>1.1709400000000001</v>
      </c>
      <c r="EE20" s="901">
        <f t="shared" si="49"/>
        <v>1.1683999999999999</v>
      </c>
      <c r="EF20" s="901">
        <f t="shared" si="50"/>
        <v>1.16459</v>
      </c>
      <c r="EG20" s="901">
        <f t="shared" si="51"/>
        <v>1.16459</v>
      </c>
      <c r="EH20" s="901">
        <f t="shared" si="52"/>
        <v>1.17475</v>
      </c>
      <c r="EI20" s="901">
        <f t="shared" si="53"/>
        <v>1.1518900000000001</v>
      </c>
      <c r="EJ20" s="901">
        <f t="shared" si="54"/>
        <v>1.1658600000000001</v>
      </c>
      <c r="EK20" s="901">
        <f t="shared" si="55"/>
        <v>1.16967</v>
      </c>
      <c r="EL20" s="901">
        <f t="shared" si="56"/>
        <v>1.1734799999999999</v>
      </c>
      <c r="EM20" s="901">
        <f t="shared" si="57"/>
        <v>1.1683999999999999</v>
      </c>
      <c r="EN20" s="901">
        <f t="shared" si="58"/>
        <v>1.1658600000000001</v>
      </c>
      <c r="EO20" s="901">
        <f t="shared" si="59"/>
        <v>1.16967</v>
      </c>
      <c r="EP20" s="901">
        <f t="shared" si="60"/>
        <v>1.1722099999999998</v>
      </c>
      <c r="EQ20" s="901">
        <f t="shared" si="61"/>
        <v>1.17475</v>
      </c>
      <c r="ER20" s="901">
        <f t="shared" si="62"/>
        <v>1.1709400000000001</v>
      </c>
      <c r="ES20" s="901">
        <f t="shared" si="63"/>
        <v>1.1722099999999998</v>
      </c>
      <c r="ET20" s="901">
        <f t="shared" si="64"/>
        <v>1.17475</v>
      </c>
      <c r="EU20" s="901">
        <f t="shared" si="65"/>
        <v>1.1709400000000001</v>
      </c>
      <c r="EV20" s="901">
        <f t="shared" si="66"/>
        <v>1.1671299999999998</v>
      </c>
      <c r="EW20" s="901">
        <f t="shared" si="67"/>
        <v>1.1327130000000001</v>
      </c>
      <c r="EX20" s="901">
        <f t="shared" si="68"/>
        <v>1.1633199999999999</v>
      </c>
      <c r="EY20" s="901">
        <f t="shared" si="69"/>
        <v>1.17475</v>
      </c>
      <c r="EZ20" s="901">
        <f t="shared" si="70"/>
        <v>1.17475</v>
      </c>
      <c r="FA20" s="901">
        <f t="shared" si="71"/>
        <v>1.1722099999999998</v>
      </c>
      <c r="FB20" s="901">
        <f t="shared" si="72"/>
        <v>1.1671299999999998</v>
      </c>
      <c r="FC20" s="901">
        <f t="shared" si="73"/>
        <v>1.1569699999999998</v>
      </c>
      <c r="FD20" s="901">
        <f t="shared" si="74"/>
        <v>1.1760200000000001</v>
      </c>
      <c r="FE20" s="901">
        <f t="shared" si="75"/>
        <v>1.1683999999999999</v>
      </c>
      <c r="FF20" s="901">
        <f t="shared" si="76"/>
        <v>1.1772899999999999</v>
      </c>
      <c r="FG20" s="901">
        <f t="shared" si="77"/>
        <v>1.1734799999999999</v>
      </c>
      <c r="FH20" s="901">
        <f t="shared" si="78"/>
        <v>1.1734799999999999</v>
      </c>
      <c r="FI20" s="901">
        <f t="shared" si="79"/>
        <v>1.1683999999999999</v>
      </c>
      <c r="FJ20" s="901">
        <f t="shared" si="80"/>
        <v>1.1683999999999999</v>
      </c>
      <c r="FK20" s="901">
        <f t="shared" si="81"/>
        <v>1.1760200000000001</v>
      </c>
      <c r="FL20" s="901">
        <f t="shared" si="82"/>
        <v>1.1556999999999999</v>
      </c>
      <c r="FM20" s="901">
        <f t="shared" si="83"/>
        <v>1.1607799999999999</v>
      </c>
      <c r="FN20" s="901">
        <f t="shared" si="84"/>
        <v>1.1658600000000001</v>
      </c>
      <c r="FP20" s="887"/>
      <c r="FQ20" s="887"/>
      <c r="FR20" s="887"/>
    </row>
    <row r="21" spans="1:174">
      <c r="A21" s="1239" t="s">
        <v>642</v>
      </c>
      <c r="B21" s="1240"/>
      <c r="C21" s="1016">
        <v>4.2999999999999997E-2</v>
      </c>
      <c r="D21" s="1015">
        <v>4.2999999999999997E-2</v>
      </c>
      <c r="E21" s="1015">
        <v>4.2999999999999997E-2</v>
      </c>
      <c r="F21" s="1015">
        <v>4.2999999999999997E-2</v>
      </c>
      <c r="G21" s="1015">
        <v>4.2999999999999997E-2</v>
      </c>
      <c r="H21" s="1015">
        <v>4.2999999999999997E-2</v>
      </c>
      <c r="I21" s="1015">
        <v>4.2999999999999997E-2</v>
      </c>
      <c r="J21" s="1021">
        <v>4.3999999999999997E-2</v>
      </c>
      <c r="K21" s="1021">
        <v>4.3999999999999997E-2</v>
      </c>
      <c r="L21" s="1021">
        <v>4.4999999999999998E-2</v>
      </c>
      <c r="M21" s="1021">
        <v>4.2999999999999997E-2</v>
      </c>
      <c r="N21" s="1021">
        <v>4.3999999999999997E-2</v>
      </c>
      <c r="O21" s="961">
        <v>4.58E-2</v>
      </c>
      <c r="P21" s="961">
        <v>4.5949999999999998E-2</v>
      </c>
      <c r="Q21" s="961">
        <v>4.6199999999999998E-2</v>
      </c>
      <c r="R21" s="961">
        <v>4.6199999999999998E-2</v>
      </c>
      <c r="S21" s="961">
        <v>4.6850000000000003E-2</v>
      </c>
      <c r="T21" s="961">
        <v>4.6249999999999999E-2</v>
      </c>
      <c r="U21" s="961">
        <v>4.5949999999999998E-2</v>
      </c>
      <c r="V21" s="961">
        <v>4.5749999999999999E-2</v>
      </c>
      <c r="W21" s="961">
        <v>4.6100000000000002E-2</v>
      </c>
      <c r="X21" s="961">
        <v>4.555E-2</v>
      </c>
      <c r="Y21" s="961">
        <v>4.6699999999999998E-2</v>
      </c>
      <c r="Z21" s="961">
        <v>4.6600000000000003E-2</v>
      </c>
      <c r="AA21" s="961">
        <v>4.6449999999999998E-2</v>
      </c>
      <c r="AB21" s="961">
        <v>4.6249999999999999E-2</v>
      </c>
      <c r="AC21" s="961">
        <v>4.5749999999999999E-2</v>
      </c>
      <c r="AD21" s="961">
        <v>4.6350000000000002E-2</v>
      </c>
      <c r="AE21" s="961">
        <v>4.6149999999999997E-2</v>
      </c>
      <c r="AF21" s="961">
        <v>4.6149999999999997E-2</v>
      </c>
      <c r="AG21" s="961">
        <v>4.5850000000000002E-2</v>
      </c>
      <c r="AH21" s="961">
        <v>4.5699999999999998E-2</v>
      </c>
      <c r="AI21" s="961">
        <v>4.6249999999999999E-2</v>
      </c>
      <c r="AJ21" s="961">
        <v>4.6199999999999998E-2</v>
      </c>
      <c r="AK21" s="961">
        <v>4.6199999999999998E-2</v>
      </c>
      <c r="AL21" s="961">
        <v>4.6100000000000002E-2</v>
      </c>
      <c r="AM21" s="961">
        <v>4.6199999999999998E-2</v>
      </c>
      <c r="AN21" s="961">
        <v>4.5850000000000002E-2</v>
      </c>
      <c r="AO21" s="961">
        <v>4.6350000000000002E-2</v>
      </c>
      <c r="AP21" s="961">
        <v>4.5499999999999999E-2</v>
      </c>
      <c r="AQ21" s="961"/>
      <c r="AR21" s="961"/>
      <c r="AS21" s="961">
        <v>4.6149999999999997E-2</v>
      </c>
      <c r="AT21" s="961">
        <v>4.6350000000000002E-2</v>
      </c>
      <c r="AU21" s="961">
        <v>4.6249999999999999E-2</v>
      </c>
      <c r="AV21" s="961">
        <v>4.58E-2</v>
      </c>
      <c r="AW21" s="961">
        <v>4.53E-2</v>
      </c>
      <c r="AX21" s="961">
        <v>4.5999999999999999E-2</v>
      </c>
      <c r="AY21" s="961">
        <v>4.6050000000000001E-2</v>
      </c>
      <c r="AZ21" s="961">
        <v>4.6199999999999998E-2</v>
      </c>
      <c r="BA21" s="961">
        <v>4.6100000000000002E-2</v>
      </c>
      <c r="BB21" s="961">
        <v>4.6199999999999998E-2</v>
      </c>
      <c r="BC21" s="961">
        <v>4.6199999999999998E-2</v>
      </c>
      <c r="BD21" s="961">
        <v>4.5999999999999999E-2</v>
      </c>
      <c r="BE21" s="961">
        <v>4.6249999999999999E-2</v>
      </c>
      <c r="BF21" s="961">
        <v>4.6300000000000001E-2</v>
      </c>
      <c r="BG21" s="961">
        <v>4.6050000000000001E-2</v>
      </c>
      <c r="BH21" s="961">
        <v>4.6199999999999998E-2</v>
      </c>
      <c r="BI21" s="961">
        <v>4.5999999999999999E-2</v>
      </c>
      <c r="BJ21" s="961"/>
      <c r="BK21" s="961"/>
      <c r="BL21" s="961">
        <v>4.6199999999999998E-2</v>
      </c>
      <c r="BM21" s="961">
        <v>4.6199999999999998E-2</v>
      </c>
      <c r="BN21" s="961">
        <v>4.6300000000000001E-2</v>
      </c>
      <c r="BO21" s="961"/>
      <c r="BP21" s="961"/>
      <c r="BQ21" s="961">
        <v>4.5949999999999998E-2</v>
      </c>
      <c r="BR21" s="961">
        <v>4.5949999999999998E-2</v>
      </c>
      <c r="BS21" s="961">
        <v>4.5850000000000002E-2</v>
      </c>
      <c r="BT21" s="961">
        <v>4.5900000000000003E-2</v>
      </c>
      <c r="BU21" s="961">
        <v>4.65E-2</v>
      </c>
      <c r="BV21" s="961">
        <v>4.6050000000000001E-2</v>
      </c>
      <c r="BW21" s="961">
        <v>4.6249999999999999E-2</v>
      </c>
      <c r="BX21" s="961">
        <v>4.6050000000000001E-2</v>
      </c>
      <c r="BY21" s="961">
        <v>4.6199999999999998E-2</v>
      </c>
      <c r="BZ21" s="961">
        <v>4.5999999999999999E-2</v>
      </c>
      <c r="CA21" s="961">
        <v>4.6350000000000002E-2</v>
      </c>
      <c r="CB21" s="961">
        <v>4.6199999999999998E-2</v>
      </c>
      <c r="CC21" s="961"/>
      <c r="CD21" s="961"/>
      <c r="CE21" s="961">
        <v>4.6149999999999997E-2</v>
      </c>
      <c r="CF21" s="961">
        <v>4.555E-2</v>
      </c>
      <c r="CG21" s="961">
        <v>4.5999999999999999E-2</v>
      </c>
      <c r="CH21" s="961">
        <v>4.6350000000000002E-2</v>
      </c>
      <c r="CI21" s="961">
        <v>4.5999999999999999E-2</v>
      </c>
      <c r="CJ21" s="961">
        <v>4.6350000000000002E-2</v>
      </c>
      <c r="CK21" s="1037">
        <v>4.58E-2</v>
      </c>
      <c r="CL21" s="900">
        <f t="shared" si="6"/>
        <v>1.0921999999999998</v>
      </c>
      <c r="CM21" s="901">
        <f t="shared" si="7"/>
        <v>1.0921999999999998</v>
      </c>
      <c r="CN21" s="901">
        <f t="shared" si="8"/>
        <v>1.0921999999999998</v>
      </c>
      <c r="CO21" s="901">
        <f t="shared" si="9"/>
        <v>1.0921999999999998</v>
      </c>
      <c r="CP21" s="901">
        <f t="shared" si="10"/>
        <v>1.0921999999999998</v>
      </c>
      <c r="CQ21" s="901">
        <f t="shared" si="11"/>
        <v>1.0921999999999998</v>
      </c>
      <c r="CR21" s="901">
        <f t="shared" si="12"/>
        <v>1.0921999999999998</v>
      </c>
      <c r="CS21" s="901">
        <f t="shared" si="13"/>
        <v>1.1175999999999999</v>
      </c>
      <c r="CT21" s="901">
        <f t="shared" si="14"/>
        <v>1.1175999999999999</v>
      </c>
      <c r="CU21" s="901">
        <f t="shared" si="15"/>
        <v>1.1429999999999998</v>
      </c>
      <c r="CV21" s="901">
        <f t="shared" si="16"/>
        <v>1.0921999999999998</v>
      </c>
      <c r="CW21" s="901">
        <f t="shared" si="17"/>
        <v>1.1175999999999999</v>
      </c>
      <c r="CX21" s="901">
        <f t="shared" si="18"/>
        <v>1.1633199999999999</v>
      </c>
      <c r="CY21" s="901">
        <f t="shared" si="19"/>
        <v>1.1671299999999998</v>
      </c>
      <c r="CZ21" s="901">
        <f t="shared" si="20"/>
        <v>1.1734799999999999</v>
      </c>
      <c r="DA21" s="901">
        <f t="shared" si="21"/>
        <v>1.1734799999999999</v>
      </c>
      <c r="DB21" s="901">
        <f t="shared" si="22"/>
        <v>1.1899900000000001</v>
      </c>
      <c r="DC21" s="901">
        <f t="shared" si="23"/>
        <v>1.17475</v>
      </c>
      <c r="DD21" s="901">
        <f t="shared" si="24"/>
        <v>1.1671299999999998</v>
      </c>
      <c r="DE21" s="901">
        <f t="shared" si="25"/>
        <v>1.1620499999999998</v>
      </c>
      <c r="DF21" s="901">
        <f t="shared" si="26"/>
        <v>1.1709400000000001</v>
      </c>
      <c r="DG21" s="901">
        <f t="shared" si="27"/>
        <v>1.1569699999999998</v>
      </c>
      <c r="DH21" s="901">
        <f t="shared" si="28"/>
        <v>1.1861799999999998</v>
      </c>
      <c r="DI21" s="901">
        <f t="shared" si="29"/>
        <v>1.18364</v>
      </c>
      <c r="DJ21" s="901">
        <f t="shared" si="30"/>
        <v>1.1798299999999999</v>
      </c>
      <c r="DK21" s="901">
        <f t="shared" si="31"/>
        <v>1.17475</v>
      </c>
      <c r="DL21" s="901">
        <f t="shared" si="32"/>
        <v>1.1620499999999998</v>
      </c>
      <c r="DM21" s="901">
        <f t="shared" si="33"/>
        <v>1.1772899999999999</v>
      </c>
      <c r="DN21" s="901">
        <f t="shared" si="34"/>
        <v>1.1722099999999998</v>
      </c>
      <c r="DO21" s="901">
        <f t="shared" si="35"/>
        <v>1.1722099999999998</v>
      </c>
      <c r="DP21" s="901">
        <f t="shared" si="36"/>
        <v>1.16459</v>
      </c>
      <c r="DQ21" s="901">
        <f t="shared" si="37"/>
        <v>1.1607799999999999</v>
      </c>
      <c r="DR21" s="901">
        <f t="shared" si="38"/>
        <v>1.17475</v>
      </c>
      <c r="DS21" s="901">
        <f t="shared" si="39"/>
        <v>1.1734799999999999</v>
      </c>
      <c r="DT21" s="901">
        <f t="shared" si="40"/>
        <v>1.1734799999999999</v>
      </c>
      <c r="DU21" s="901">
        <f t="shared" si="41"/>
        <v>1.1709400000000001</v>
      </c>
      <c r="DV21" s="901">
        <f t="shared" si="42"/>
        <v>1.1734799999999999</v>
      </c>
      <c r="DW21" s="901">
        <f t="shared" si="43"/>
        <v>1.16459</v>
      </c>
      <c r="DX21" s="901">
        <f t="shared" si="44"/>
        <v>1.1772899999999999</v>
      </c>
      <c r="DY21" s="901">
        <f t="shared" si="45"/>
        <v>1.1556999999999999</v>
      </c>
      <c r="DZ21" s="901"/>
      <c r="EA21" s="901"/>
      <c r="EB21" s="901">
        <f t="shared" si="46"/>
        <v>1.1722099999999998</v>
      </c>
      <c r="EC21" s="901">
        <f t="shared" si="47"/>
        <v>1.1772899999999999</v>
      </c>
      <c r="ED21" s="901">
        <f t="shared" si="48"/>
        <v>1.17475</v>
      </c>
      <c r="EE21" s="901">
        <f t="shared" si="49"/>
        <v>1.1633199999999999</v>
      </c>
      <c r="EF21" s="901">
        <f t="shared" si="50"/>
        <v>1.15062</v>
      </c>
      <c r="EG21" s="901">
        <f t="shared" si="51"/>
        <v>1.1683999999999999</v>
      </c>
      <c r="EH21" s="901">
        <f t="shared" si="52"/>
        <v>1.16967</v>
      </c>
      <c r="EI21" s="901">
        <f t="shared" si="53"/>
        <v>1.1734799999999999</v>
      </c>
      <c r="EJ21" s="901">
        <f t="shared" si="54"/>
        <v>1.1709400000000001</v>
      </c>
      <c r="EK21" s="901">
        <f t="shared" si="55"/>
        <v>1.1734799999999999</v>
      </c>
      <c r="EL21" s="901">
        <f t="shared" si="56"/>
        <v>1.1734799999999999</v>
      </c>
      <c r="EM21" s="901">
        <f t="shared" si="57"/>
        <v>1.1683999999999999</v>
      </c>
      <c r="EN21" s="901">
        <f t="shared" si="58"/>
        <v>1.17475</v>
      </c>
      <c r="EO21" s="901">
        <f t="shared" si="59"/>
        <v>1.1760200000000001</v>
      </c>
      <c r="EP21" s="901">
        <f t="shared" si="60"/>
        <v>1.16967</v>
      </c>
      <c r="EQ21" s="901">
        <f t="shared" si="61"/>
        <v>1.1734799999999999</v>
      </c>
      <c r="ER21" s="901">
        <f t="shared" si="62"/>
        <v>1.1683999999999999</v>
      </c>
      <c r="ES21" s="901">
        <f t="shared" si="63"/>
        <v>1.1734799999999999</v>
      </c>
      <c r="ET21" s="901">
        <f t="shared" si="64"/>
        <v>1.1734799999999999</v>
      </c>
      <c r="EU21" s="901">
        <f t="shared" si="65"/>
        <v>1.1760200000000001</v>
      </c>
      <c r="EV21" s="901">
        <f t="shared" si="66"/>
        <v>1.1671299999999998</v>
      </c>
      <c r="EW21" s="901">
        <f t="shared" si="67"/>
        <v>1.1671299999999998</v>
      </c>
      <c r="EX21" s="901">
        <f t="shared" si="68"/>
        <v>1.16459</v>
      </c>
      <c r="EY21" s="901">
        <f t="shared" si="69"/>
        <v>1.1658600000000001</v>
      </c>
      <c r="EZ21" s="901">
        <f t="shared" si="70"/>
        <v>1.1810999999999998</v>
      </c>
      <c r="FA21" s="901">
        <f t="shared" si="71"/>
        <v>1.16967</v>
      </c>
      <c r="FB21" s="901">
        <f t="shared" si="72"/>
        <v>1.17475</v>
      </c>
      <c r="FC21" s="901">
        <f t="shared" si="73"/>
        <v>1.16967</v>
      </c>
      <c r="FD21" s="901">
        <f t="shared" si="74"/>
        <v>1.1734799999999999</v>
      </c>
      <c r="FE21" s="901">
        <f t="shared" si="75"/>
        <v>1.1683999999999999</v>
      </c>
      <c r="FF21" s="901">
        <f t="shared" si="76"/>
        <v>1.1772899999999999</v>
      </c>
      <c r="FG21" s="901">
        <f t="shared" si="77"/>
        <v>1.1734799999999999</v>
      </c>
      <c r="FH21" s="901">
        <f t="shared" si="78"/>
        <v>1.1722099999999998</v>
      </c>
      <c r="FI21" s="901">
        <f t="shared" si="79"/>
        <v>1.1569699999999998</v>
      </c>
      <c r="FJ21" s="901">
        <f t="shared" si="80"/>
        <v>1.1683999999999999</v>
      </c>
      <c r="FK21" s="901">
        <f t="shared" si="81"/>
        <v>1.1772899999999999</v>
      </c>
      <c r="FL21" s="901">
        <f t="shared" si="82"/>
        <v>1.1683999999999999</v>
      </c>
      <c r="FM21" s="901">
        <f t="shared" si="83"/>
        <v>1.1772899999999999</v>
      </c>
      <c r="FN21" s="901">
        <f t="shared" si="84"/>
        <v>1.1633199999999999</v>
      </c>
      <c r="FP21" s="887"/>
      <c r="FQ21" s="887"/>
      <c r="FR21" s="887"/>
    </row>
    <row r="22" spans="1:174">
      <c r="A22" s="1239" t="s">
        <v>643</v>
      </c>
      <c r="B22" s="1240"/>
      <c r="C22" s="1016">
        <v>4.2999999999999997E-2</v>
      </c>
      <c r="D22" s="1015">
        <v>4.2999999999999997E-2</v>
      </c>
      <c r="E22" s="1015">
        <v>4.2999999999999997E-2</v>
      </c>
      <c r="F22" s="1015">
        <v>4.2999999999999997E-2</v>
      </c>
      <c r="G22" s="1015">
        <v>4.2999999999999997E-2</v>
      </c>
      <c r="H22" s="1015">
        <v>4.2999999999999997E-2</v>
      </c>
      <c r="I22" s="1015">
        <v>4.2999999999999997E-2</v>
      </c>
      <c r="J22" s="1021">
        <v>4.3999999999999997E-2</v>
      </c>
      <c r="K22" s="1021">
        <v>4.3999999999999997E-2</v>
      </c>
      <c r="L22" s="1021">
        <v>4.4999999999999998E-2</v>
      </c>
      <c r="M22" s="1021">
        <v>4.3999999999999997E-2</v>
      </c>
      <c r="N22" s="1021">
        <v>4.3999999999999997E-2</v>
      </c>
      <c r="O22" s="961">
        <v>4.6199999999999998E-2</v>
      </c>
      <c r="P22" s="961">
        <v>4.5600000000000002E-2</v>
      </c>
      <c r="Q22" s="961">
        <v>4.5999999999999999E-2</v>
      </c>
      <c r="R22" s="961">
        <v>4.6100000000000002E-2</v>
      </c>
      <c r="S22" s="961">
        <v>4.6249999999999999E-2</v>
      </c>
      <c r="T22" s="961">
        <v>4.5999999999999999E-2</v>
      </c>
      <c r="U22" s="961">
        <v>4.6050000000000001E-2</v>
      </c>
      <c r="V22" s="961">
        <v>4.6050000000000001E-2</v>
      </c>
      <c r="W22" s="961">
        <v>4.6100000000000002E-2</v>
      </c>
      <c r="X22" s="961">
        <v>4.58E-2</v>
      </c>
      <c r="Y22" s="961">
        <v>4.6399999999999997E-2</v>
      </c>
      <c r="Z22" s="961">
        <v>4.6249999999999999E-2</v>
      </c>
      <c r="AA22" s="961">
        <v>4.6449999999999998E-2</v>
      </c>
      <c r="AB22" s="961">
        <v>4.6199999999999998E-2</v>
      </c>
      <c r="AC22" s="961">
        <v>4.5999999999999999E-2</v>
      </c>
      <c r="AD22" s="961">
        <v>4.6249999999999999E-2</v>
      </c>
      <c r="AE22" s="961">
        <v>4.5499999999999999E-2</v>
      </c>
      <c r="AF22" s="961">
        <v>4.555E-2</v>
      </c>
      <c r="AG22" s="961">
        <v>4.5150000000000003E-2</v>
      </c>
      <c r="AH22" s="961">
        <v>4.58E-2</v>
      </c>
      <c r="AI22" s="961">
        <v>4.5999999999999999E-2</v>
      </c>
      <c r="AJ22" s="961">
        <v>4.6350000000000002E-2</v>
      </c>
      <c r="AK22" s="961">
        <v>4.5749999999999999E-2</v>
      </c>
      <c r="AL22" s="961">
        <v>4.6199999999999998E-2</v>
      </c>
      <c r="AM22" s="961">
        <v>4.5999999999999999E-2</v>
      </c>
      <c r="AN22" s="961">
        <v>4.5850000000000002E-2</v>
      </c>
      <c r="AO22" s="961">
        <v>4.6249999999999999E-2</v>
      </c>
      <c r="AP22" s="961">
        <v>4.5400000000000003E-2</v>
      </c>
      <c r="AQ22" s="961"/>
      <c r="AR22" s="961"/>
      <c r="AS22" s="961">
        <v>4.6050000000000001E-2</v>
      </c>
      <c r="AT22" s="961">
        <v>4.6399999999999997E-2</v>
      </c>
      <c r="AU22" s="961">
        <v>4.5699999999999998E-2</v>
      </c>
      <c r="AV22" s="961">
        <v>4.6300000000000001E-2</v>
      </c>
      <c r="AW22" s="961">
        <v>4.5749999999999999E-2</v>
      </c>
      <c r="AX22" s="961">
        <v>4.5699999999999998E-2</v>
      </c>
      <c r="AY22" s="961">
        <v>4.58E-2</v>
      </c>
      <c r="AZ22" s="961">
        <v>4.5449999999999997E-2</v>
      </c>
      <c r="BA22" s="961">
        <v>4.5999999999999999E-2</v>
      </c>
      <c r="BB22" s="961">
        <v>4.6149999999999997E-2</v>
      </c>
      <c r="BC22" s="961">
        <v>4.6249999999999999E-2</v>
      </c>
      <c r="BD22" s="961">
        <v>4.6149999999999997E-2</v>
      </c>
      <c r="BE22" s="961">
        <v>4.6100000000000002E-2</v>
      </c>
      <c r="BF22" s="961">
        <v>4.6199999999999998E-2</v>
      </c>
      <c r="BG22" s="961">
        <v>4.6199999999999998E-2</v>
      </c>
      <c r="BH22" s="961">
        <v>4.6050000000000001E-2</v>
      </c>
      <c r="BI22" s="961">
        <v>4.5850000000000002E-2</v>
      </c>
      <c r="BJ22" s="961"/>
      <c r="BK22" s="961"/>
      <c r="BL22" s="961">
        <v>4.6100000000000002E-2</v>
      </c>
      <c r="BM22" s="961">
        <v>4.6149999999999997E-2</v>
      </c>
      <c r="BN22" s="961">
        <v>4.6300000000000001E-2</v>
      </c>
      <c r="BO22" s="961"/>
      <c r="BP22" s="961"/>
      <c r="BQ22" s="961">
        <v>4.5999999999999999E-2</v>
      </c>
      <c r="BR22" s="961">
        <v>4.5999999999999999E-2</v>
      </c>
      <c r="BS22" s="961">
        <v>4.6149999999999997E-2</v>
      </c>
      <c r="BT22" s="961">
        <v>4.5850000000000002E-2</v>
      </c>
      <c r="BU22" s="961">
        <v>4.6300000000000001E-2</v>
      </c>
      <c r="BV22" s="961">
        <v>4.6199999999999998E-2</v>
      </c>
      <c r="BW22" s="961">
        <v>4.65E-2</v>
      </c>
      <c r="BX22" s="961">
        <v>4.6249999999999999E-2</v>
      </c>
      <c r="BY22" s="961">
        <v>4.6249999999999999E-2</v>
      </c>
      <c r="BZ22" s="961">
        <v>4.6100000000000002E-2</v>
      </c>
      <c r="CA22" s="961">
        <v>4.6300000000000001E-2</v>
      </c>
      <c r="CB22" s="961">
        <v>4.6350000000000002E-2</v>
      </c>
      <c r="CC22" s="961"/>
      <c r="CD22" s="961"/>
      <c r="CE22" s="961">
        <v>4.5999999999999999E-2</v>
      </c>
      <c r="CF22" s="961">
        <v>4.6100000000000002E-2</v>
      </c>
      <c r="CG22" s="961">
        <v>4.6149999999999997E-2</v>
      </c>
      <c r="CH22" s="961">
        <v>4.6100000000000002E-2</v>
      </c>
      <c r="CI22" s="961">
        <v>4.5499999999999999E-2</v>
      </c>
      <c r="CJ22" s="961">
        <v>4.6350000000000002E-2</v>
      </c>
      <c r="CK22" s="1037">
        <v>4.5949999999999998E-2</v>
      </c>
      <c r="CL22" s="900">
        <f t="shared" si="6"/>
        <v>1.0921999999999998</v>
      </c>
      <c r="CM22" s="901">
        <f t="shared" si="7"/>
        <v>1.0921999999999998</v>
      </c>
      <c r="CN22" s="901">
        <f t="shared" si="8"/>
        <v>1.0921999999999998</v>
      </c>
      <c r="CO22" s="901">
        <f t="shared" si="9"/>
        <v>1.0921999999999998</v>
      </c>
      <c r="CP22" s="901">
        <f t="shared" si="10"/>
        <v>1.0921999999999998</v>
      </c>
      <c r="CQ22" s="901">
        <f t="shared" si="11"/>
        <v>1.0921999999999998</v>
      </c>
      <c r="CR22" s="901">
        <f t="shared" si="12"/>
        <v>1.0921999999999998</v>
      </c>
      <c r="CS22" s="901">
        <f t="shared" si="13"/>
        <v>1.1175999999999999</v>
      </c>
      <c r="CT22" s="901">
        <f t="shared" si="14"/>
        <v>1.1175999999999999</v>
      </c>
      <c r="CU22" s="901">
        <f t="shared" si="15"/>
        <v>1.1429999999999998</v>
      </c>
      <c r="CV22" s="901">
        <f t="shared" si="16"/>
        <v>1.1175999999999999</v>
      </c>
      <c r="CW22" s="901">
        <f t="shared" si="17"/>
        <v>1.1175999999999999</v>
      </c>
      <c r="CX22" s="901">
        <f t="shared" si="18"/>
        <v>1.1734799999999999</v>
      </c>
      <c r="CY22" s="901">
        <f t="shared" si="19"/>
        <v>1.1582399999999999</v>
      </c>
      <c r="CZ22" s="901">
        <f t="shared" si="20"/>
        <v>1.1683999999999999</v>
      </c>
      <c r="DA22" s="901">
        <f t="shared" si="21"/>
        <v>1.1709400000000001</v>
      </c>
      <c r="DB22" s="901">
        <f t="shared" si="22"/>
        <v>1.17475</v>
      </c>
      <c r="DC22" s="901">
        <f t="shared" si="23"/>
        <v>1.1683999999999999</v>
      </c>
      <c r="DD22" s="901">
        <f t="shared" si="24"/>
        <v>1.16967</v>
      </c>
      <c r="DE22" s="901">
        <f t="shared" si="25"/>
        <v>1.16967</v>
      </c>
      <c r="DF22" s="901">
        <f t="shared" si="26"/>
        <v>1.1709400000000001</v>
      </c>
      <c r="DG22" s="901">
        <f t="shared" si="27"/>
        <v>1.1633199999999999</v>
      </c>
      <c r="DH22" s="901">
        <f t="shared" si="28"/>
        <v>1.1785599999999998</v>
      </c>
      <c r="DI22" s="901">
        <f t="shared" si="29"/>
        <v>1.17475</v>
      </c>
      <c r="DJ22" s="901">
        <f t="shared" si="30"/>
        <v>1.1798299999999999</v>
      </c>
      <c r="DK22" s="901">
        <f t="shared" si="31"/>
        <v>1.1734799999999999</v>
      </c>
      <c r="DL22" s="901">
        <f t="shared" si="32"/>
        <v>1.1683999999999999</v>
      </c>
      <c r="DM22" s="901">
        <f t="shared" si="33"/>
        <v>1.17475</v>
      </c>
      <c r="DN22" s="901">
        <f t="shared" si="34"/>
        <v>1.1556999999999999</v>
      </c>
      <c r="DO22" s="901">
        <f t="shared" si="35"/>
        <v>1.1569699999999998</v>
      </c>
      <c r="DP22" s="901">
        <f t="shared" si="36"/>
        <v>1.1468100000000001</v>
      </c>
      <c r="DQ22" s="901">
        <f t="shared" si="37"/>
        <v>1.1633199999999999</v>
      </c>
      <c r="DR22" s="901">
        <f t="shared" si="38"/>
        <v>1.1683999999999999</v>
      </c>
      <c r="DS22" s="901">
        <f t="shared" si="39"/>
        <v>1.1772899999999999</v>
      </c>
      <c r="DT22" s="901">
        <f t="shared" si="40"/>
        <v>1.1620499999999998</v>
      </c>
      <c r="DU22" s="901">
        <f t="shared" si="41"/>
        <v>1.1734799999999999</v>
      </c>
      <c r="DV22" s="901">
        <f t="shared" si="42"/>
        <v>1.1683999999999999</v>
      </c>
      <c r="DW22" s="901">
        <f t="shared" si="43"/>
        <v>1.16459</v>
      </c>
      <c r="DX22" s="901">
        <f t="shared" si="44"/>
        <v>1.17475</v>
      </c>
      <c r="DY22" s="901">
        <f t="shared" si="45"/>
        <v>1.15316</v>
      </c>
      <c r="DZ22" s="901"/>
      <c r="EA22" s="901"/>
      <c r="EB22" s="901">
        <f t="shared" si="46"/>
        <v>1.16967</v>
      </c>
      <c r="EC22" s="901">
        <f t="shared" si="47"/>
        <v>1.1785599999999998</v>
      </c>
      <c r="ED22" s="901">
        <f t="shared" si="48"/>
        <v>1.1607799999999999</v>
      </c>
      <c r="EE22" s="901">
        <f t="shared" si="49"/>
        <v>1.1760200000000001</v>
      </c>
      <c r="EF22" s="901">
        <f t="shared" si="50"/>
        <v>1.1620499999999998</v>
      </c>
      <c r="EG22" s="901">
        <f t="shared" si="51"/>
        <v>1.1607799999999999</v>
      </c>
      <c r="EH22" s="901">
        <f t="shared" si="52"/>
        <v>1.1633199999999999</v>
      </c>
      <c r="EI22" s="901">
        <f t="shared" si="53"/>
        <v>1.1544299999999998</v>
      </c>
      <c r="EJ22" s="901">
        <f t="shared" si="54"/>
        <v>1.1683999999999999</v>
      </c>
      <c r="EK22" s="901">
        <f t="shared" si="55"/>
        <v>1.1722099999999998</v>
      </c>
      <c r="EL22" s="901">
        <f t="shared" si="56"/>
        <v>1.17475</v>
      </c>
      <c r="EM22" s="901">
        <f t="shared" si="57"/>
        <v>1.1722099999999998</v>
      </c>
      <c r="EN22" s="901">
        <f t="shared" si="58"/>
        <v>1.1709400000000001</v>
      </c>
      <c r="EO22" s="901">
        <f t="shared" si="59"/>
        <v>1.1734799999999999</v>
      </c>
      <c r="EP22" s="901">
        <f t="shared" si="60"/>
        <v>1.1734799999999999</v>
      </c>
      <c r="EQ22" s="901">
        <f t="shared" si="61"/>
        <v>1.16967</v>
      </c>
      <c r="ER22" s="901">
        <f t="shared" si="62"/>
        <v>1.16459</v>
      </c>
      <c r="ES22" s="901">
        <f t="shared" si="63"/>
        <v>1.1709400000000001</v>
      </c>
      <c r="ET22" s="901">
        <f t="shared" si="64"/>
        <v>1.1722099999999998</v>
      </c>
      <c r="EU22" s="901">
        <f t="shared" si="65"/>
        <v>1.1760200000000001</v>
      </c>
      <c r="EV22" s="901">
        <f t="shared" si="66"/>
        <v>1.1683999999999999</v>
      </c>
      <c r="EW22" s="901">
        <f t="shared" si="67"/>
        <v>1.1683999999999999</v>
      </c>
      <c r="EX22" s="901">
        <f t="shared" si="68"/>
        <v>1.1722099999999998</v>
      </c>
      <c r="EY22" s="901">
        <f t="shared" si="69"/>
        <v>1.16459</v>
      </c>
      <c r="EZ22" s="901">
        <f t="shared" si="70"/>
        <v>1.1760200000000001</v>
      </c>
      <c r="FA22" s="901">
        <f t="shared" si="71"/>
        <v>1.1734799999999999</v>
      </c>
      <c r="FB22" s="901">
        <f t="shared" si="72"/>
        <v>1.1810999999999998</v>
      </c>
      <c r="FC22" s="901">
        <f t="shared" si="73"/>
        <v>1.17475</v>
      </c>
      <c r="FD22" s="901">
        <f t="shared" si="74"/>
        <v>1.17475</v>
      </c>
      <c r="FE22" s="901">
        <f t="shared" si="75"/>
        <v>1.1709400000000001</v>
      </c>
      <c r="FF22" s="901">
        <f t="shared" si="76"/>
        <v>1.1760200000000001</v>
      </c>
      <c r="FG22" s="901">
        <f t="shared" si="77"/>
        <v>1.1772899999999999</v>
      </c>
      <c r="FH22" s="901">
        <f t="shared" si="78"/>
        <v>1.1683999999999999</v>
      </c>
      <c r="FI22" s="901">
        <f t="shared" si="79"/>
        <v>1.1709400000000001</v>
      </c>
      <c r="FJ22" s="901">
        <f t="shared" si="80"/>
        <v>1.1722099999999998</v>
      </c>
      <c r="FK22" s="901">
        <f t="shared" si="81"/>
        <v>1.1709400000000001</v>
      </c>
      <c r="FL22" s="901">
        <f t="shared" si="82"/>
        <v>1.1556999999999999</v>
      </c>
      <c r="FM22" s="901">
        <f t="shared" si="83"/>
        <v>1.1772899999999999</v>
      </c>
      <c r="FN22" s="901">
        <f t="shared" si="84"/>
        <v>1.1671299999999998</v>
      </c>
      <c r="FP22" s="887"/>
      <c r="FQ22" s="887"/>
      <c r="FR22" s="887"/>
    </row>
    <row r="23" spans="1:174">
      <c r="A23" s="1239" t="s">
        <v>644</v>
      </c>
      <c r="B23" s="1240"/>
      <c r="C23" s="1019"/>
      <c r="D23" s="1015"/>
      <c r="E23" s="1015"/>
      <c r="F23" s="1015"/>
      <c r="G23" s="1015"/>
      <c r="H23" s="1015"/>
      <c r="I23" s="1015"/>
      <c r="J23" s="1015"/>
      <c r="K23" s="1015"/>
      <c r="L23" s="1015"/>
      <c r="M23" s="1015"/>
      <c r="N23" s="1015"/>
      <c r="O23" s="958"/>
      <c r="P23" s="958"/>
      <c r="Q23" s="958"/>
      <c r="R23" s="958"/>
      <c r="S23" s="958"/>
      <c r="T23" s="958"/>
      <c r="U23" s="958"/>
      <c r="V23" s="958"/>
      <c r="W23" s="958"/>
      <c r="X23" s="958"/>
      <c r="Y23" s="958"/>
      <c r="Z23" s="958"/>
      <c r="AA23" s="958"/>
      <c r="AB23" s="958"/>
      <c r="AC23" s="958"/>
      <c r="AD23" s="958"/>
      <c r="AE23" s="958"/>
      <c r="AF23" s="958"/>
      <c r="AG23" s="958"/>
      <c r="AH23" s="958"/>
      <c r="AI23" s="958"/>
      <c r="AJ23" s="958"/>
      <c r="AK23" s="958"/>
      <c r="AL23" s="959"/>
      <c r="AM23" s="959"/>
      <c r="AN23" s="959"/>
      <c r="AO23" s="959"/>
      <c r="AP23" s="959"/>
      <c r="AQ23" s="959"/>
      <c r="AR23" s="959"/>
      <c r="AS23" s="959"/>
      <c r="AT23" s="959"/>
      <c r="AU23" s="959"/>
      <c r="AV23" s="959"/>
      <c r="AW23" s="959"/>
      <c r="AX23" s="959"/>
      <c r="AY23" s="959"/>
      <c r="AZ23" s="959"/>
      <c r="BA23" s="959"/>
      <c r="BB23" s="959"/>
      <c r="BC23" s="959"/>
      <c r="BD23" s="959"/>
      <c r="BE23" s="959"/>
      <c r="BF23" s="959"/>
      <c r="BG23" s="959"/>
      <c r="BH23" s="959"/>
      <c r="BI23" s="959"/>
      <c r="BJ23" s="959"/>
      <c r="BK23" s="959"/>
      <c r="BL23" s="959"/>
      <c r="BM23" s="959"/>
      <c r="BN23" s="959"/>
      <c r="BO23" s="959"/>
      <c r="BP23" s="959"/>
      <c r="BQ23" s="959"/>
      <c r="BR23" s="959"/>
      <c r="BS23" s="959"/>
      <c r="BT23" s="959"/>
      <c r="BU23" s="959"/>
      <c r="BV23" s="959"/>
      <c r="BW23" s="959"/>
      <c r="BX23" s="959"/>
      <c r="BY23" s="959"/>
      <c r="BZ23" s="959"/>
      <c r="CA23" s="959"/>
      <c r="CB23" s="959"/>
      <c r="CC23" s="959"/>
      <c r="CD23" s="959"/>
      <c r="CE23" s="959"/>
      <c r="CF23" s="959"/>
      <c r="CG23" s="959"/>
      <c r="CH23" s="959"/>
      <c r="CI23" s="959"/>
      <c r="CJ23" s="959"/>
      <c r="CK23" s="959"/>
      <c r="CL23" s="900">
        <f t="shared" si="6"/>
        <v>0</v>
      </c>
      <c r="CM23" s="901">
        <f t="shared" si="7"/>
        <v>0</v>
      </c>
      <c r="CN23" s="901">
        <f t="shared" si="8"/>
        <v>0</v>
      </c>
      <c r="CO23" s="901">
        <f t="shared" si="9"/>
        <v>0</v>
      </c>
      <c r="CP23" s="901">
        <f t="shared" si="10"/>
        <v>0</v>
      </c>
      <c r="CQ23" s="901">
        <f t="shared" si="11"/>
        <v>0</v>
      </c>
      <c r="CR23" s="901">
        <f t="shared" si="12"/>
        <v>0</v>
      </c>
      <c r="CS23" s="901">
        <f t="shared" si="13"/>
        <v>0</v>
      </c>
      <c r="CT23" s="901">
        <f t="shared" si="14"/>
        <v>0</v>
      </c>
      <c r="CU23" s="901">
        <f t="shared" si="15"/>
        <v>0</v>
      </c>
      <c r="CV23" s="901">
        <f t="shared" si="16"/>
        <v>0</v>
      </c>
      <c r="CW23" s="901">
        <f t="shared" si="17"/>
        <v>0</v>
      </c>
      <c r="CX23" s="901">
        <f t="shared" si="18"/>
        <v>0</v>
      </c>
      <c r="CY23" s="901">
        <f t="shared" si="19"/>
        <v>0</v>
      </c>
      <c r="CZ23" s="901">
        <f t="shared" si="20"/>
        <v>0</v>
      </c>
      <c r="DA23" s="901">
        <f t="shared" si="21"/>
        <v>0</v>
      </c>
      <c r="DB23" s="901">
        <f t="shared" si="22"/>
        <v>0</v>
      </c>
      <c r="DC23" s="901">
        <f t="shared" si="23"/>
        <v>0</v>
      </c>
      <c r="DD23" s="901">
        <f t="shared" si="24"/>
        <v>0</v>
      </c>
      <c r="DE23" s="901">
        <f t="shared" si="25"/>
        <v>0</v>
      </c>
      <c r="DF23" s="901">
        <f t="shared" si="26"/>
        <v>0</v>
      </c>
      <c r="DG23" s="901">
        <f t="shared" si="27"/>
        <v>0</v>
      </c>
      <c r="DH23" s="901">
        <f t="shared" si="28"/>
        <v>0</v>
      </c>
      <c r="DI23" s="901">
        <f t="shared" si="29"/>
        <v>0</v>
      </c>
      <c r="DJ23" s="901">
        <f t="shared" si="30"/>
        <v>0</v>
      </c>
      <c r="DK23" s="901">
        <f t="shared" si="31"/>
        <v>0</v>
      </c>
      <c r="DL23" s="901">
        <f t="shared" si="32"/>
        <v>0</v>
      </c>
      <c r="DM23" s="901">
        <f t="shared" si="33"/>
        <v>0</v>
      </c>
      <c r="DN23" s="901">
        <f t="shared" si="34"/>
        <v>0</v>
      </c>
      <c r="DO23" s="901">
        <f t="shared" si="35"/>
        <v>0</v>
      </c>
      <c r="DP23" s="901">
        <f t="shared" si="36"/>
        <v>0</v>
      </c>
      <c r="DQ23" s="901">
        <f t="shared" si="37"/>
        <v>0</v>
      </c>
      <c r="DR23" s="901">
        <f t="shared" si="38"/>
        <v>0</v>
      </c>
      <c r="DS23" s="901">
        <f t="shared" si="39"/>
        <v>0</v>
      </c>
      <c r="DT23" s="901">
        <f t="shared" si="40"/>
        <v>0</v>
      </c>
      <c r="DU23" s="901">
        <f t="shared" si="41"/>
        <v>0</v>
      </c>
      <c r="DV23" s="901">
        <f t="shared" si="42"/>
        <v>0</v>
      </c>
      <c r="DW23" s="901">
        <f t="shared" si="43"/>
        <v>0</v>
      </c>
      <c r="DX23" s="901">
        <f t="shared" si="44"/>
        <v>0</v>
      </c>
      <c r="DY23" s="901">
        <f t="shared" si="45"/>
        <v>0</v>
      </c>
      <c r="DZ23" s="901"/>
      <c r="EA23" s="901"/>
      <c r="EB23" s="901">
        <f t="shared" si="46"/>
        <v>0</v>
      </c>
      <c r="EC23" s="901">
        <f t="shared" si="47"/>
        <v>0</v>
      </c>
      <c r="ED23" s="901">
        <f t="shared" si="48"/>
        <v>0</v>
      </c>
      <c r="EE23" s="901">
        <f t="shared" si="49"/>
        <v>0</v>
      </c>
      <c r="EF23" s="901">
        <f t="shared" si="50"/>
        <v>0</v>
      </c>
      <c r="EG23" s="901">
        <f t="shared" si="51"/>
        <v>0</v>
      </c>
      <c r="EH23" s="901">
        <f t="shared" si="52"/>
        <v>0</v>
      </c>
      <c r="EI23" s="901">
        <f t="shared" si="53"/>
        <v>0</v>
      </c>
      <c r="EJ23" s="901">
        <f t="shared" si="54"/>
        <v>0</v>
      </c>
      <c r="EK23" s="901">
        <f t="shared" si="55"/>
        <v>0</v>
      </c>
      <c r="EL23" s="901">
        <f t="shared" si="56"/>
        <v>0</v>
      </c>
      <c r="EM23" s="901">
        <f t="shared" si="57"/>
        <v>0</v>
      </c>
      <c r="EN23" s="901">
        <f t="shared" si="58"/>
        <v>0</v>
      </c>
      <c r="EO23" s="901">
        <f t="shared" si="59"/>
        <v>0</v>
      </c>
      <c r="EP23" s="901">
        <f t="shared" si="60"/>
        <v>0</v>
      </c>
      <c r="EQ23" s="901">
        <f t="shared" si="61"/>
        <v>0</v>
      </c>
      <c r="ER23" s="901">
        <f t="shared" si="62"/>
        <v>0</v>
      </c>
      <c r="ES23" s="901">
        <f t="shared" si="63"/>
        <v>0</v>
      </c>
      <c r="ET23" s="901">
        <f t="shared" si="64"/>
        <v>0</v>
      </c>
      <c r="EU23" s="901">
        <f t="shared" si="65"/>
        <v>0</v>
      </c>
      <c r="EV23" s="901">
        <f t="shared" si="66"/>
        <v>0</v>
      </c>
      <c r="EW23" s="901">
        <f t="shared" si="67"/>
        <v>0</v>
      </c>
      <c r="EX23" s="901">
        <f t="shared" si="68"/>
        <v>0</v>
      </c>
      <c r="EY23" s="901">
        <f t="shared" si="69"/>
        <v>0</v>
      </c>
      <c r="EZ23" s="901">
        <f t="shared" si="70"/>
        <v>0</v>
      </c>
      <c r="FA23" s="901">
        <f t="shared" si="71"/>
        <v>0</v>
      </c>
      <c r="FB23" s="901">
        <f t="shared" si="72"/>
        <v>0</v>
      </c>
      <c r="FC23" s="901">
        <f t="shared" si="73"/>
        <v>0</v>
      </c>
      <c r="FD23" s="901">
        <f t="shared" si="74"/>
        <v>0</v>
      </c>
      <c r="FE23" s="901">
        <f t="shared" si="75"/>
        <v>0</v>
      </c>
      <c r="FF23" s="901">
        <f t="shared" si="76"/>
        <v>0</v>
      </c>
      <c r="FG23" s="901">
        <f t="shared" si="77"/>
        <v>0</v>
      </c>
      <c r="FH23" s="901">
        <f t="shared" si="78"/>
        <v>0</v>
      </c>
      <c r="FI23" s="901">
        <f t="shared" si="79"/>
        <v>0</v>
      </c>
      <c r="FJ23" s="901">
        <f t="shared" si="80"/>
        <v>0</v>
      </c>
      <c r="FK23" s="901">
        <f t="shared" si="81"/>
        <v>0</v>
      </c>
      <c r="FL23" s="901">
        <f t="shared" si="82"/>
        <v>0</v>
      </c>
      <c r="FM23" s="901">
        <f t="shared" si="83"/>
        <v>0</v>
      </c>
      <c r="FN23" s="901">
        <f t="shared" si="84"/>
        <v>0</v>
      </c>
      <c r="FP23" s="887"/>
      <c r="FQ23" s="887"/>
      <c r="FR23" s="887"/>
    </row>
    <row r="24" spans="1:174">
      <c r="A24" s="1239" t="s">
        <v>645</v>
      </c>
      <c r="B24" s="1240"/>
      <c r="C24" s="1016">
        <v>5.3170000000000002</v>
      </c>
      <c r="D24" s="1015">
        <v>5.3079999999999998</v>
      </c>
      <c r="E24" s="1015">
        <v>5.3205</v>
      </c>
      <c r="F24" s="1015">
        <v>5.3188000000000004</v>
      </c>
      <c r="G24" s="1015">
        <v>5.3164999999999996</v>
      </c>
      <c r="H24" s="1015">
        <v>5.3185000000000002</v>
      </c>
      <c r="I24" s="1015">
        <v>5.32</v>
      </c>
      <c r="J24" s="1015">
        <v>5.3170000000000002</v>
      </c>
      <c r="K24" s="1015">
        <v>5.3075000000000001</v>
      </c>
      <c r="L24" s="1015">
        <v>5.3085000000000004</v>
      </c>
      <c r="M24" s="1015">
        <v>5.3170000000000002</v>
      </c>
      <c r="N24" s="1015">
        <v>5.3090000000000002</v>
      </c>
      <c r="O24" s="961">
        <v>5.32</v>
      </c>
      <c r="P24" s="961">
        <v>5.3185000000000002</v>
      </c>
      <c r="Q24" s="961">
        <v>5.3174999999999999</v>
      </c>
      <c r="R24" s="961">
        <v>5.3164999999999996</v>
      </c>
      <c r="S24" s="961">
        <v>5.3174999999999999</v>
      </c>
      <c r="T24" s="961">
        <v>5.3164999999999996</v>
      </c>
      <c r="U24" s="961">
        <v>5.3209999999999997</v>
      </c>
      <c r="V24" s="961">
        <v>5.3155000000000001</v>
      </c>
      <c r="W24" s="961">
        <v>5.3164999999999996</v>
      </c>
      <c r="X24" s="961">
        <v>5.3215000000000003</v>
      </c>
      <c r="Y24" s="961">
        <v>5.3159999999999998</v>
      </c>
      <c r="Z24" s="961">
        <v>5.3205</v>
      </c>
      <c r="AA24" s="961">
        <v>5.3085000000000004</v>
      </c>
      <c r="AB24" s="961">
        <v>5.3094999999999999</v>
      </c>
      <c r="AC24" s="961">
        <v>5.3120000000000003</v>
      </c>
      <c r="AD24" s="961">
        <v>5.3094999999999999</v>
      </c>
      <c r="AE24" s="961">
        <v>5.3174999999999999</v>
      </c>
      <c r="AF24" s="961">
        <v>5.3164999999999996</v>
      </c>
      <c r="AG24" s="961">
        <v>5.3205</v>
      </c>
      <c r="AH24" s="961">
        <v>5.3194999999999997</v>
      </c>
      <c r="AI24" s="1038">
        <v>5.3185000000000002</v>
      </c>
      <c r="AJ24" s="961">
        <v>5.3185000000000002</v>
      </c>
      <c r="AK24" s="961">
        <v>5.3194999999999997</v>
      </c>
      <c r="AL24" s="961">
        <v>5.32</v>
      </c>
      <c r="AM24" s="961">
        <v>5.3170000000000002</v>
      </c>
      <c r="AN24" s="961">
        <v>5.3295000000000003</v>
      </c>
      <c r="AO24" s="961">
        <v>5.3334999999999999</v>
      </c>
      <c r="AP24" s="961">
        <v>5.3334999999999999</v>
      </c>
      <c r="AQ24" s="961"/>
      <c r="AR24" s="961"/>
      <c r="AS24" s="961">
        <v>5.335</v>
      </c>
      <c r="AT24" s="961">
        <v>5.3360000000000003</v>
      </c>
      <c r="AU24" s="961">
        <v>5.3244999999999996</v>
      </c>
      <c r="AV24" s="961">
        <v>5.3194999999999997</v>
      </c>
      <c r="AW24" s="961">
        <v>5.3315000000000001</v>
      </c>
      <c r="AX24" s="961">
        <v>5.3360000000000003</v>
      </c>
      <c r="AY24" s="961">
        <v>5.3250000000000002</v>
      </c>
      <c r="AZ24" s="961">
        <v>5.3259999999999996</v>
      </c>
      <c r="BA24" s="961">
        <v>5.3205</v>
      </c>
      <c r="BB24" s="961">
        <v>5.3239999999999998</v>
      </c>
      <c r="BC24" s="961">
        <v>5.3174999999999999</v>
      </c>
      <c r="BD24" s="961">
        <v>5.3205</v>
      </c>
      <c r="BE24" s="961">
        <v>5.3194999999999997</v>
      </c>
      <c r="BF24" s="961">
        <v>5.3170000000000002</v>
      </c>
      <c r="BG24" s="961">
        <v>5.3120000000000003</v>
      </c>
      <c r="BH24" s="961">
        <v>5.3239999999999998</v>
      </c>
      <c r="BI24" s="961">
        <v>5.3135000000000003</v>
      </c>
      <c r="BJ24" s="961"/>
      <c r="BK24" s="961"/>
      <c r="BL24" s="961">
        <v>5.3159999999999998</v>
      </c>
      <c r="BM24" s="961">
        <v>5.3140000000000001</v>
      </c>
      <c r="BN24" s="961">
        <v>5.3220000000000001</v>
      </c>
      <c r="BO24" s="961"/>
      <c r="BP24" s="961"/>
      <c r="BQ24" s="961">
        <v>5.3174999999999999</v>
      </c>
      <c r="BR24" s="961">
        <v>5.3215000000000003</v>
      </c>
      <c r="BS24" s="961">
        <v>5.3215000000000003</v>
      </c>
      <c r="BT24" s="961">
        <v>5.319</v>
      </c>
      <c r="BU24" s="961">
        <v>5.3205</v>
      </c>
      <c r="BV24" s="961">
        <v>5.319</v>
      </c>
      <c r="BW24" s="961">
        <v>5.3174999999999999</v>
      </c>
      <c r="BX24" s="961">
        <v>5.3164999999999996</v>
      </c>
      <c r="BY24" s="961">
        <v>5.3179999999999996</v>
      </c>
      <c r="BZ24" s="961">
        <v>5.3315000000000001</v>
      </c>
      <c r="CA24" s="961">
        <v>5.3220000000000001</v>
      </c>
      <c r="CB24" s="961">
        <v>5.3230000000000004</v>
      </c>
      <c r="CC24" s="961"/>
      <c r="CD24" s="961"/>
      <c r="CE24" s="961">
        <v>5.3230000000000004</v>
      </c>
      <c r="CF24" s="961">
        <v>5.3230000000000004</v>
      </c>
      <c r="CG24" s="961">
        <v>5.3250000000000002</v>
      </c>
      <c r="CH24" s="961">
        <v>5.3174999999999999</v>
      </c>
      <c r="CI24" s="961">
        <v>5.3167</v>
      </c>
      <c r="CJ24" s="961">
        <v>5.3174999999999999</v>
      </c>
      <c r="CK24" s="961">
        <v>5.32</v>
      </c>
      <c r="CL24" s="900">
        <f t="shared" si="6"/>
        <v>135.05179999999999</v>
      </c>
      <c r="CM24" s="901">
        <f t="shared" si="7"/>
        <v>134.82319999999999</v>
      </c>
      <c r="CN24" s="901">
        <f t="shared" si="8"/>
        <v>135.14069999999998</v>
      </c>
      <c r="CO24" s="901">
        <f t="shared" si="9"/>
        <v>135.09752</v>
      </c>
      <c r="CP24" s="901">
        <f t="shared" si="10"/>
        <v>135.03909999999999</v>
      </c>
      <c r="CQ24" s="901">
        <f t="shared" si="11"/>
        <v>135.0899</v>
      </c>
      <c r="CR24" s="901">
        <f t="shared" si="12"/>
        <v>135.12799999999999</v>
      </c>
      <c r="CS24" s="901">
        <f t="shared" si="13"/>
        <v>135.05179999999999</v>
      </c>
      <c r="CT24" s="901">
        <f t="shared" si="14"/>
        <v>134.81049999999999</v>
      </c>
      <c r="CU24" s="901">
        <f t="shared" si="15"/>
        <v>134.83590000000001</v>
      </c>
      <c r="CV24" s="901">
        <f t="shared" si="16"/>
        <v>135.05179999999999</v>
      </c>
      <c r="CW24" s="901">
        <f t="shared" si="17"/>
        <v>134.8486</v>
      </c>
      <c r="CX24" s="901">
        <f t="shared" si="18"/>
        <v>135.12799999999999</v>
      </c>
      <c r="CY24" s="901">
        <f t="shared" si="19"/>
        <v>135.0899</v>
      </c>
      <c r="CZ24" s="901">
        <f t="shared" si="20"/>
        <v>135.06449999999998</v>
      </c>
      <c r="DA24" s="901">
        <f t="shared" si="21"/>
        <v>135.03909999999999</v>
      </c>
      <c r="DB24" s="901">
        <f t="shared" si="22"/>
        <v>135.06449999999998</v>
      </c>
      <c r="DC24" s="901">
        <f t="shared" si="23"/>
        <v>135.03909999999999</v>
      </c>
      <c r="DD24" s="901">
        <f t="shared" si="24"/>
        <v>135.15339999999998</v>
      </c>
      <c r="DE24" s="901">
        <f t="shared" si="25"/>
        <v>135.0137</v>
      </c>
      <c r="DF24" s="901">
        <f t="shared" si="26"/>
        <v>135.03909999999999</v>
      </c>
      <c r="DG24" s="901">
        <f t="shared" si="27"/>
        <v>135.1661</v>
      </c>
      <c r="DH24" s="901">
        <f t="shared" si="28"/>
        <v>135.0264</v>
      </c>
      <c r="DI24" s="901">
        <f t="shared" si="29"/>
        <v>135.14069999999998</v>
      </c>
      <c r="DJ24" s="901">
        <f t="shared" si="30"/>
        <v>134.83590000000001</v>
      </c>
      <c r="DK24" s="901">
        <f t="shared" si="31"/>
        <v>134.8613</v>
      </c>
      <c r="DL24" s="901">
        <f t="shared" si="32"/>
        <v>134.9248</v>
      </c>
      <c r="DM24" s="901">
        <f t="shared" si="33"/>
        <v>134.8613</v>
      </c>
      <c r="DN24" s="901">
        <f t="shared" si="34"/>
        <v>135.06449999999998</v>
      </c>
      <c r="DO24" s="901">
        <f t="shared" si="35"/>
        <v>135.03909999999999</v>
      </c>
      <c r="DP24" s="901">
        <f t="shared" si="36"/>
        <v>135.14069999999998</v>
      </c>
      <c r="DQ24" s="901">
        <f t="shared" si="37"/>
        <v>135.11529999999999</v>
      </c>
      <c r="DR24" s="901">
        <f t="shared" si="38"/>
        <v>135.0899</v>
      </c>
      <c r="DS24" s="901">
        <f t="shared" si="39"/>
        <v>135.0899</v>
      </c>
      <c r="DT24" s="901">
        <f t="shared" si="40"/>
        <v>135.11529999999999</v>
      </c>
      <c r="DU24" s="901">
        <f t="shared" si="41"/>
        <v>135.12799999999999</v>
      </c>
      <c r="DV24" s="901">
        <f t="shared" si="42"/>
        <v>135.05179999999999</v>
      </c>
      <c r="DW24" s="901">
        <f t="shared" si="43"/>
        <v>135.36930000000001</v>
      </c>
      <c r="DX24" s="901">
        <f t="shared" si="44"/>
        <v>135.4709</v>
      </c>
      <c r="DY24" s="901">
        <f t="shared" si="45"/>
        <v>135.4709</v>
      </c>
      <c r="DZ24" s="901"/>
      <c r="EA24" s="901"/>
      <c r="EB24" s="901">
        <f t="shared" si="46"/>
        <v>135.50899999999999</v>
      </c>
      <c r="EC24" s="901">
        <f t="shared" si="47"/>
        <v>135.53440000000001</v>
      </c>
      <c r="ED24" s="901">
        <f t="shared" si="48"/>
        <v>135.24229999999997</v>
      </c>
      <c r="EE24" s="901">
        <f t="shared" si="49"/>
        <v>135.11529999999999</v>
      </c>
      <c r="EF24" s="901">
        <f t="shared" si="50"/>
        <v>135.42009999999999</v>
      </c>
      <c r="EG24" s="901">
        <f t="shared" si="51"/>
        <v>135.53440000000001</v>
      </c>
      <c r="EH24" s="901">
        <f t="shared" si="52"/>
        <v>135.255</v>
      </c>
      <c r="EI24" s="901">
        <f t="shared" si="53"/>
        <v>135.28039999999999</v>
      </c>
      <c r="EJ24" s="901">
        <f t="shared" si="54"/>
        <v>135.14069999999998</v>
      </c>
      <c r="EK24" s="901">
        <f t="shared" si="55"/>
        <v>135.22959999999998</v>
      </c>
      <c r="EL24" s="901">
        <f t="shared" si="56"/>
        <v>135.06449999999998</v>
      </c>
      <c r="EM24" s="901">
        <f t="shared" si="57"/>
        <v>135.14069999999998</v>
      </c>
      <c r="EN24" s="901">
        <f t="shared" si="58"/>
        <v>135.11529999999999</v>
      </c>
      <c r="EO24" s="901">
        <f t="shared" si="59"/>
        <v>135.05179999999999</v>
      </c>
      <c r="EP24" s="901">
        <f t="shared" si="60"/>
        <v>134.9248</v>
      </c>
      <c r="EQ24" s="901">
        <f t="shared" si="61"/>
        <v>135.22959999999998</v>
      </c>
      <c r="ER24" s="901">
        <f t="shared" si="62"/>
        <v>134.96289999999999</v>
      </c>
      <c r="ES24" s="901">
        <f t="shared" si="63"/>
        <v>135.0264</v>
      </c>
      <c r="ET24" s="901">
        <f t="shared" si="64"/>
        <v>134.97559999999999</v>
      </c>
      <c r="EU24" s="901">
        <f t="shared" si="65"/>
        <v>135.1788</v>
      </c>
      <c r="EV24" s="901">
        <f t="shared" si="66"/>
        <v>135.06449999999998</v>
      </c>
      <c r="EW24" s="901">
        <f t="shared" si="67"/>
        <v>135.1661</v>
      </c>
      <c r="EX24" s="901">
        <f t="shared" si="68"/>
        <v>135.1661</v>
      </c>
      <c r="EY24" s="901">
        <f t="shared" si="69"/>
        <v>135.1026</v>
      </c>
      <c r="EZ24" s="901">
        <f t="shared" si="70"/>
        <v>135.14069999999998</v>
      </c>
      <c r="FA24" s="901">
        <f t="shared" si="71"/>
        <v>135.1026</v>
      </c>
      <c r="FB24" s="901">
        <f t="shared" si="72"/>
        <v>135.06449999999998</v>
      </c>
      <c r="FC24" s="901">
        <f t="shared" si="73"/>
        <v>135.03909999999999</v>
      </c>
      <c r="FD24" s="901">
        <f t="shared" si="74"/>
        <v>135.07719999999998</v>
      </c>
      <c r="FE24" s="901">
        <f t="shared" si="75"/>
        <v>135.42009999999999</v>
      </c>
      <c r="FF24" s="901">
        <f t="shared" si="76"/>
        <v>135.1788</v>
      </c>
      <c r="FG24" s="901">
        <f t="shared" si="77"/>
        <v>135.20420000000001</v>
      </c>
      <c r="FH24" s="901">
        <f t="shared" si="78"/>
        <v>135.20420000000001</v>
      </c>
      <c r="FI24" s="901">
        <f t="shared" si="79"/>
        <v>135.20420000000001</v>
      </c>
      <c r="FJ24" s="901">
        <f t="shared" si="80"/>
        <v>135.255</v>
      </c>
      <c r="FK24" s="901">
        <f t="shared" si="81"/>
        <v>135.06449999999998</v>
      </c>
      <c r="FL24" s="901">
        <f t="shared" si="82"/>
        <v>135.04417999999998</v>
      </c>
      <c r="FM24" s="901">
        <f t="shared" si="83"/>
        <v>135.06449999999998</v>
      </c>
      <c r="FN24" s="901">
        <f t="shared" si="84"/>
        <v>135.12799999999999</v>
      </c>
      <c r="FP24" s="887"/>
      <c r="FQ24" s="887"/>
      <c r="FR24" s="887"/>
    </row>
    <row r="25" spans="1:174">
      <c r="A25" s="1239" t="s">
        <v>648</v>
      </c>
      <c r="B25" s="1240"/>
      <c r="C25" s="960">
        <v>2.468</v>
      </c>
      <c r="D25" s="958">
        <v>2.4584999999999999</v>
      </c>
      <c r="E25" s="958">
        <v>2.4750000000000001</v>
      </c>
      <c r="F25" s="958">
        <v>2.4809999999999999</v>
      </c>
      <c r="G25" s="958">
        <v>2.4815</v>
      </c>
      <c r="H25" s="958">
        <v>2.4744999999999999</v>
      </c>
      <c r="I25" s="1059">
        <v>2.4525000000000001</v>
      </c>
      <c r="J25" s="958">
        <v>2.4780000000000002</v>
      </c>
      <c r="K25" s="958">
        <v>2.4649999999999999</v>
      </c>
      <c r="L25" s="958">
        <v>2.476</v>
      </c>
      <c r="M25" s="958">
        <v>2.4775</v>
      </c>
      <c r="N25" s="958">
        <v>2.4744999999999999</v>
      </c>
      <c r="O25" s="958">
        <v>2.4790000000000001</v>
      </c>
      <c r="P25" s="958">
        <v>2.4855</v>
      </c>
      <c r="Q25" s="958">
        <v>2.4655</v>
      </c>
      <c r="R25" s="958">
        <v>2.4634999999999998</v>
      </c>
      <c r="S25" s="958">
        <v>2.4780000000000002</v>
      </c>
      <c r="T25" s="958">
        <v>2.4769999999999999</v>
      </c>
      <c r="U25" s="958">
        <v>2.4744999999999999</v>
      </c>
      <c r="V25" s="958">
        <v>2.4660000000000002</v>
      </c>
      <c r="W25" s="958">
        <v>2.4790000000000001</v>
      </c>
      <c r="X25" s="958">
        <v>2.4845000000000002</v>
      </c>
      <c r="Y25" s="958">
        <v>2.4544999999999999</v>
      </c>
      <c r="Z25" s="958">
        <v>2.4790000000000001</v>
      </c>
      <c r="AA25" s="958">
        <v>2.4860000000000002</v>
      </c>
      <c r="AB25" s="958">
        <v>2.488</v>
      </c>
      <c r="AC25" s="958">
        <v>2.4830000000000001</v>
      </c>
      <c r="AD25" s="958">
        <v>2.4914999999999998</v>
      </c>
      <c r="AE25" s="958">
        <v>2.4790000000000001</v>
      </c>
      <c r="AF25" s="958">
        <v>2.4649999999999999</v>
      </c>
      <c r="AG25" s="958">
        <v>2.4649999999999999</v>
      </c>
      <c r="AH25" s="958">
        <v>2.4765000000000001</v>
      </c>
      <c r="AI25" s="958">
        <v>2.4809999999999999</v>
      </c>
      <c r="AJ25" s="958">
        <v>2.4754999999999998</v>
      </c>
      <c r="AK25" s="958">
        <v>2.4634999999999998</v>
      </c>
      <c r="AL25" s="961">
        <v>2.4714999999999998</v>
      </c>
      <c r="AM25" s="961">
        <v>2.4769999999999999</v>
      </c>
      <c r="AN25" s="961">
        <v>2.4889999999999999</v>
      </c>
      <c r="AO25" s="961">
        <v>2.4740000000000002</v>
      </c>
      <c r="AP25" s="961">
        <v>2.4784999999999999</v>
      </c>
      <c r="AQ25" s="961">
        <v>2.4710000000000001</v>
      </c>
      <c r="AR25" s="961">
        <v>2.4655</v>
      </c>
      <c r="AS25" s="961">
        <v>2.4765000000000001</v>
      </c>
      <c r="AT25" s="961">
        <v>2.4855</v>
      </c>
      <c r="AU25" s="961">
        <v>2.4805000000000001</v>
      </c>
      <c r="AV25" s="961">
        <v>2.4750000000000001</v>
      </c>
      <c r="AW25" s="961">
        <v>2.4849999999999999</v>
      </c>
      <c r="AX25" s="961">
        <v>2.4540000000000002</v>
      </c>
      <c r="AY25" s="961">
        <v>2.4660000000000002</v>
      </c>
      <c r="AZ25" s="961">
        <v>2.4740000000000002</v>
      </c>
      <c r="BA25" s="961">
        <v>2.488</v>
      </c>
      <c r="BB25" s="961">
        <v>2.4815</v>
      </c>
      <c r="BC25" s="961">
        <v>2.48</v>
      </c>
      <c r="BD25" s="961">
        <v>2.4864999999999999</v>
      </c>
      <c r="BE25" s="961">
        <v>2.4780000000000002</v>
      </c>
      <c r="BF25" s="961">
        <v>2.4874999999999998</v>
      </c>
      <c r="BG25" s="961">
        <v>2.4740000000000002</v>
      </c>
      <c r="BH25" s="961">
        <v>2.4940000000000002</v>
      </c>
      <c r="BI25" s="961">
        <v>2.4809999999999999</v>
      </c>
      <c r="BJ25" s="961">
        <v>2.48</v>
      </c>
      <c r="BK25" s="961">
        <v>2.4750000000000001</v>
      </c>
      <c r="BL25" s="961">
        <v>2.48</v>
      </c>
      <c r="BM25" s="961">
        <v>2.4820000000000002</v>
      </c>
      <c r="BN25" s="961">
        <v>2.5019999999999998</v>
      </c>
      <c r="BO25" s="961">
        <v>2.4965000000000002</v>
      </c>
      <c r="BP25" s="961">
        <v>2.488</v>
      </c>
      <c r="BQ25" s="961">
        <v>2.4590000000000001</v>
      </c>
      <c r="BR25" s="961">
        <v>2.4744999999999999</v>
      </c>
      <c r="BS25" s="961">
        <v>2.4769999999999999</v>
      </c>
      <c r="BT25" s="961">
        <v>2.4820000000000002</v>
      </c>
      <c r="BU25" s="961">
        <v>2.48</v>
      </c>
      <c r="BV25" s="961">
        <v>2.4775</v>
      </c>
      <c r="BW25" s="961">
        <v>2.4784999999999999</v>
      </c>
      <c r="BX25" s="961">
        <v>2.4790000000000001</v>
      </c>
      <c r="BY25" s="961">
        <v>2.4729999999999999</v>
      </c>
      <c r="BZ25" s="961">
        <v>2.4784999999999999</v>
      </c>
      <c r="CA25" s="961">
        <v>2.4809999999999999</v>
      </c>
      <c r="CB25" s="961">
        <v>2.4860000000000002</v>
      </c>
      <c r="CC25" s="961">
        <v>2.4765000000000001</v>
      </c>
      <c r="CD25" s="961">
        <v>2.4704999999999999</v>
      </c>
      <c r="CE25" s="961">
        <v>2.4735</v>
      </c>
      <c r="CF25" s="961">
        <v>2.4900000000000002</v>
      </c>
      <c r="CG25" s="961">
        <v>2.4809999999999999</v>
      </c>
      <c r="CH25" s="961">
        <v>2.4754999999999998</v>
      </c>
      <c r="CI25" s="961">
        <v>2.484</v>
      </c>
      <c r="CJ25" s="961">
        <v>2.4834999999999998</v>
      </c>
      <c r="CK25" s="961">
        <v>2.4649999999999999</v>
      </c>
      <c r="CL25" s="900">
        <f t="shared" ref="CL25:CQ29" si="85">C25*25.4</f>
        <v>62.687199999999997</v>
      </c>
      <c r="CM25" s="901">
        <f t="shared" si="85"/>
        <v>62.445899999999995</v>
      </c>
      <c r="CN25" s="901">
        <f t="shared" si="85"/>
        <v>62.865000000000002</v>
      </c>
      <c r="CO25" s="901">
        <f t="shared" si="85"/>
        <v>63.017399999999995</v>
      </c>
      <c r="CP25" s="901">
        <f t="shared" si="85"/>
        <v>63.030099999999997</v>
      </c>
      <c r="CQ25" s="901">
        <f t="shared" si="85"/>
        <v>62.852299999999993</v>
      </c>
      <c r="CR25" s="901">
        <f>I29*25.4</f>
        <v>62.445899999999995</v>
      </c>
      <c r="CS25" s="901">
        <f t="shared" ref="CS25:DB29" si="86">J25*25.4</f>
        <v>62.941200000000002</v>
      </c>
      <c r="CT25" s="901">
        <f t="shared" si="86"/>
        <v>62.61099999999999</v>
      </c>
      <c r="CU25" s="901">
        <f t="shared" si="86"/>
        <v>62.890399999999993</v>
      </c>
      <c r="CV25" s="901">
        <f t="shared" si="86"/>
        <v>62.9285</v>
      </c>
      <c r="CW25" s="901">
        <f t="shared" si="86"/>
        <v>62.852299999999993</v>
      </c>
      <c r="CX25" s="901">
        <f t="shared" si="86"/>
        <v>62.9666</v>
      </c>
      <c r="CY25" s="901">
        <f t="shared" si="86"/>
        <v>63.131699999999995</v>
      </c>
      <c r="CZ25" s="901">
        <f t="shared" si="86"/>
        <v>62.623699999999999</v>
      </c>
      <c r="DA25" s="901">
        <f t="shared" si="86"/>
        <v>62.57289999999999</v>
      </c>
      <c r="DB25" s="901">
        <f t="shared" si="86"/>
        <v>62.941200000000002</v>
      </c>
      <c r="DC25" s="901">
        <f t="shared" ref="DC25:DL29" si="87">T25*25.4</f>
        <v>62.91579999999999</v>
      </c>
      <c r="DD25" s="901">
        <f t="shared" si="87"/>
        <v>62.852299999999993</v>
      </c>
      <c r="DE25" s="901">
        <f t="shared" si="87"/>
        <v>62.636400000000002</v>
      </c>
      <c r="DF25" s="901">
        <f t="shared" si="87"/>
        <v>62.9666</v>
      </c>
      <c r="DG25" s="901">
        <f t="shared" si="87"/>
        <v>63.106299999999997</v>
      </c>
      <c r="DH25" s="901">
        <f t="shared" si="87"/>
        <v>62.344299999999997</v>
      </c>
      <c r="DI25" s="901">
        <f t="shared" si="87"/>
        <v>62.9666</v>
      </c>
      <c r="DJ25" s="901">
        <f t="shared" si="87"/>
        <v>63.144400000000005</v>
      </c>
      <c r="DK25" s="901">
        <f t="shared" si="87"/>
        <v>63.195199999999993</v>
      </c>
      <c r="DL25" s="901">
        <f t="shared" si="87"/>
        <v>63.068199999999997</v>
      </c>
      <c r="DM25" s="901">
        <f t="shared" ref="DM25:DV29" si="88">AD25*25.4</f>
        <v>63.284099999999995</v>
      </c>
      <c r="DN25" s="901">
        <f t="shared" si="88"/>
        <v>62.9666</v>
      </c>
      <c r="DO25" s="901">
        <f t="shared" si="88"/>
        <v>62.61099999999999</v>
      </c>
      <c r="DP25" s="901">
        <f t="shared" si="88"/>
        <v>62.61099999999999</v>
      </c>
      <c r="DQ25" s="901">
        <f t="shared" si="88"/>
        <v>62.903100000000002</v>
      </c>
      <c r="DR25" s="901">
        <f t="shared" si="88"/>
        <v>63.017399999999995</v>
      </c>
      <c r="DS25" s="901">
        <f t="shared" si="88"/>
        <v>62.87769999999999</v>
      </c>
      <c r="DT25" s="901">
        <f t="shared" si="88"/>
        <v>62.57289999999999</v>
      </c>
      <c r="DU25" s="901">
        <f t="shared" si="88"/>
        <v>62.776099999999992</v>
      </c>
      <c r="DV25" s="901">
        <f t="shared" si="88"/>
        <v>62.91579999999999</v>
      </c>
      <c r="DW25" s="901">
        <f t="shared" ref="DW25:EA29" si="89">AN25*25.4</f>
        <v>63.22059999999999</v>
      </c>
      <c r="DX25" s="901">
        <f t="shared" si="89"/>
        <v>62.839600000000004</v>
      </c>
      <c r="DY25" s="901">
        <f t="shared" si="89"/>
        <v>62.953899999999997</v>
      </c>
      <c r="DZ25" s="901">
        <f t="shared" si="89"/>
        <v>62.763399999999997</v>
      </c>
      <c r="EA25" s="901">
        <f t="shared" si="89"/>
        <v>62.623699999999999</v>
      </c>
      <c r="EB25" s="901">
        <f t="shared" ref="EB25:EK29" si="90">AS25*25.4</f>
        <v>62.903100000000002</v>
      </c>
      <c r="EC25" s="901">
        <f t="shared" si="90"/>
        <v>63.131699999999995</v>
      </c>
      <c r="ED25" s="901">
        <f t="shared" si="90"/>
        <v>63.0047</v>
      </c>
      <c r="EE25" s="901">
        <f t="shared" si="90"/>
        <v>62.865000000000002</v>
      </c>
      <c r="EF25" s="901">
        <f t="shared" si="90"/>
        <v>63.118999999999993</v>
      </c>
      <c r="EG25" s="901">
        <f t="shared" si="90"/>
        <v>62.331600000000002</v>
      </c>
      <c r="EH25" s="901">
        <f t="shared" si="90"/>
        <v>62.636400000000002</v>
      </c>
      <c r="EI25" s="901">
        <f t="shared" si="90"/>
        <v>62.839600000000004</v>
      </c>
      <c r="EJ25" s="901">
        <f t="shared" si="90"/>
        <v>63.195199999999993</v>
      </c>
      <c r="EK25" s="901">
        <f t="shared" si="90"/>
        <v>63.030099999999997</v>
      </c>
      <c r="EL25" s="901">
        <f t="shared" ref="EL25:ER29" si="91">BC25*25.4</f>
        <v>62.991999999999997</v>
      </c>
      <c r="EM25" s="901">
        <f t="shared" si="91"/>
        <v>63.157099999999993</v>
      </c>
      <c r="EN25" s="901">
        <f t="shared" si="91"/>
        <v>62.941200000000002</v>
      </c>
      <c r="EO25" s="901">
        <f t="shared" si="91"/>
        <v>63.18249999999999</v>
      </c>
      <c r="EP25" s="901">
        <f t="shared" si="91"/>
        <v>62.839600000000004</v>
      </c>
      <c r="EQ25" s="901">
        <f t="shared" si="91"/>
        <v>63.3476</v>
      </c>
      <c r="ER25" s="901">
        <f t="shared" si="91"/>
        <v>63.017399999999995</v>
      </c>
      <c r="ES25" s="901">
        <f t="shared" ref="ES25:EU29" si="92">BL25*25.4</f>
        <v>62.991999999999997</v>
      </c>
      <c r="ET25" s="901">
        <f t="shared" si="92"/>
        <v>63.0428</v>
      </c>
      <c r="EU25" s="901">
        <f t="shared" si="92"/>
        <v>63.550799999999988</v>
      </c>
      <c r="EV25" s="901">
        <f t="shared" ref="EV25:FG29" si="93">BQ25*25.4</f>
        <v>62.458599999999997</v>
      </c>
      <c r="EW25" s="901">
        <f t="shared" si="93"/>
        <v>62.852299999999993</v>
      </c>
      <c r="EX25" s="901">
        <f t="shared" si="93"/>
        <v>62.91579999999999</v>
      </c>
      <c r="EY25" s="901">
        <f t="shared" si="93"/>
        <v>63.0428</v>
      </c>
      <c r="EZ25" s="901">
        <f t="shared" si="93"/>
        <v>62.991999999999997</v>
      </c>
      <c r="FA25" s="901">
        <f t="shared" si="93"/>
        <v>62.9285</v>
      </c>
      <c r="FB25" s="901">
        <f t="shared" si="93"/>
        <v>62.953899999999997</v>
      </c>
      <c r="FC25" s="901">
        <f t="shared" si="93"/>
        <v>62.9666</v>
      </c>
      <c r="FD25" s="901">
        <f t="shared" si="93"/>
        <v>62.814199999999992</v>
      </c>
      <c r="FE25" s="901">
        <f t="shared" si="93"/>
        <v>62.953899999999997</v>
      </c>
      <c r="FF25" s="901">
        <f t="shared" si="93"/>
        <v>63.017399999999995</v>
      </c>
      <c r="FG25" s="901">
        <f t="shared" si="93"/>
        <v>63.144400000000005</v>
      </c>
      <c r="FH25" s="901">
        <f t="shared" ref="FH25:FN29" si="94">CE25*25.4</f>
        <v>62.826899999999995</v>
      </c>
      <c r="FI25" s="901">
        <f t="shared" si="94"/>
        <v>63.246000000000002</v>
      </c>
      <c r="FJ25" s="901">
        <f t="shared" si="94"/>
        <v>63.017399999999995</v>
      </c>
      <c r="FK25" s="901">
        <f t="shared" si="94"/>
        <v>62.87769999999999</v>
      </c>
      <c r="FL25" s="901">
        <f t="shared" si="94"/>
        <v>63.093599999999995</v>
      </c>
      <c r="FM25" s="901">
        <f t="shared" si="94"/>
        <v>63.080899999999993</v>
      </c>
      <c r="FN25" s="901">
        <f t="shared" si="94"/>
        <v>62.61099999999999</v>
      </c>
      <c r="FP25" s="887"/>
      <c r="FQ25" s="887"/>
      <c r="FR25" s="887"/>
    </row>
    <row r="26" spans="1:174">
      <c r="A26" s="1239" t="s">
        <v>650</v>
      </c>
      <c r="B26" s="1240"/>
      <c r="C26" s="960">
        <v>0.193</v>
      </c>
      <c r="D26" s="958">
        <v>0.20499999999999999</v>
      </c>
      <c r="E26" s="958">
        <v>0.22800000000000001</v>
      </c>
      <c r="F26" s="958">
        <v>0.25950000000000001</v>
      </c>
      <c r="G26" s="958">
        <v>0.22850000000000001</v>
      </c>
      <c r="H26" s="958">
        <v>0.26100000000000001</v>
      </c>
      <c r="I26" s="958">
        <v>0.27800000000000002</v>
      </c>
      <c r="J26" s="958">
        <v>0.28299999999999997</v>
      </c>
      <c r="K26" s="958">
        <v>0.29799999999999999</v>
      </c>
      <c r="L26" s="958">
        <v>0.26400000000000001</v>
      </c>
      <c r="M26" s="958">
        <v>0.24399999999999999</v>
      </c>
      <c r="N26" s="958">
        <v>0.26300000000000001</v>
      </c>
      <c r="O26" s="958">
        <v>0.16700000000000001</v>
      </c>
      <c r="P26" s="958">
        <v>0.20250000000000001</v>
      </c>
      <c r="Q26" s="958">
        <v>0.22950000000000001</v>
      </c>
      <c r="R26" s="958">
        <v>0.18</v>
      </c>
      <c r="S26" s="958">
        <v>0.26100000000000001</v>
      </c>
      <c r="T26" s="958">
        <v>0.20499999999999999</v>
      </c>
      <c r="U26" s="958">
        <v>0.20849999999999999</v>
      </c>
      <c r="V26" s="958">
        <v>0.156</v>
      </c>
      <c r="W26" s="958">
        <v>0.24099999999999999</v>
      </c>
      <c r="X26" s="958">
        <v>0.19850000000000001</v>
      </c>
      <c r="Y26" s="958">
        <v>0.24249999999999999</v>
      </c>
      <c r="Z26" s="958">
        <v>0.154</v>
      </c>
      <c r="AA26" s="958">
        <v>0.1875</v>
      </c>
      <c r="AB26" s="958">
        <v>0.255</v>
      </c>
      <c r="AC26" s="958">
        <v>0.216</v>
      </c>
      <c r="AD26" s="958">
        <v>0.29649999999999999</v>
      </c>
      <c r="AE26" s="958">
        <v>0.223</v>
      </c>
      <c r="AF26" s="958">
        <v>0.23899999999999999</v>
      </c>
      <c r="AG26" s="958">
        <v>0.187</v>
      </c>
      <c r="AH26" s="958">
        <v>0.20699999999999999</v>
      </c>
      <c r="AI26" s="958">
        <v>0.23449999999999999</v>
      </c>
      <c r="AJ26" s="958">
        <v>0.22600000000000001</v>
      </c>
      <c r="AK26" s="958">
        <v>0.2545</v>
      </c>
      <c r="AL26" s="961">
        <v>0.23499999999999999</v>
      </c>
      <c r="AM26" s="961">
        <v>0.22800000000000001</v>
      </c>
      <c r="AN26" s="961">
        <v>0.19750000000000001</v>
      </c>
      <c r="AO26" s="961">
        <v>0.22</v>
      </c>
      <c r="AP26" s="961">
        <v>0.1855</v>
      </c>
      <c r="AQ26" s="961">
        <v>0.23300000000000001</v>
      </c>
      <c r="AR26" s="961">
        <v>0.22800000000000001</v>
      </c>
      <c r="AS26" s="961">
        <v>0.218</v>
      </c>
      <c r="AT26" s="961">
        <v>0.28449999999999998</v>
      </c>
      <c r="AU26" s="961">
        <v>0.26400000000000001</v>
      </c>
      <c r="AV26" s="961">
        <v>0.186</v>
      </c>
      <c r="AW26" s="961">
        <v>0.18099999999999999</v>
      </c>
      <c r="AX26" s="961">
        <v>0.188</v>
      </c>
      <c r="AY26" s="961">
        <v>0.254</v>
      </c>
      <c r="AZ26" s="961">
        <v>0.16350000000000001</v>
      </c>
      <c r="BA26" s="961">
        <v>0.19500000000000001</v>
      </c>
      <c r="BB26" s="961">
        <v>0.19800000000000001</v>
      </c>
      <c r="BC26" s="961">
        <v>0.21</v>
      </c>
      <c r="BD26" s="961">
        <v>0.20250000000000001</v>
      </c>
      <c r="BE26" s="961">
        <v>0.27700000000000002</v>
      </c>
      <c r="BF26" s="961">
        <v>0.24349999999999999</v>
      </c>
      <c r="BG26" s="961">
        <v>0.23150000000000001</v>
      </c>
      <c r="BH26" s="961">
        <v>0.22700000000000001</v>
      </c>
      <c r="BI26" s="961">
        <v>0.24349999999999999</v>
      </c>
      <c r="BJ26" s="961">
        <v>0.312</v>
      </c>
      <c r="BK26" s="961">
        <v>0.29749999999999999</v>
      </c>
      <c r="BL26" s="961">
        <v>0.252</v>
      </c>
      <c r="BM26" s="961">
        <v>0.27250000000000002</v>
      </c>
      <c r="BN26" s="961">
        <v>0.28699999999999998</v>
      </c>
      <c r="BO26" s="961">
        <v>0.32450000000000001</v>
      </c>
      <c r="BP26" s="961">
        <v>0.32600000000000001</v>
      </c>
      <c r="BQ26" s="961">
        <v>0.182</v>
      </c>
      <c r="BR26" s="961">
        <v>0.185</v>
      </c>
      <c r="BS26" s="961">
        <v>0.14899999999999999</v>
      </c>
      <c r="BT26" s="961">
        <v>0.17699999999999999</v>
      </c>
      <c r="BU26" s="961">
        <v>0.25900000000000001</v>
      </c>
      <c r="BV26" s="961">
        <v>0.2165</v>
      </c>
      <c r="BW26" s="961">
        <v>0.26050000000000001</v>
      </c>
      <c r="BX26" s="961">
        <v>0.19450000000000001</v>
      </c>
      <c r="BY26" s="961">
        <v>0.22500000000000001</v>
      </c>
      <c r="BZ26" s="961">
        <v>0.1835</v>
      </c>
      <c r="CA26" s="961">
        <v>0.25950000000000001</v>
      </c>
      <c r="CB26" s="961">
        <v>0.254</v>
      </c>
      <c r="CC26" s="961">
        <v>0.309</v>
      </c>
      <c r="CD26" s="961">
        <v>0.3075</v>
      </c>
      <c r="CE26" s="961">
        <v>0.2175</v>
      </c>
      <c r="CF26" s="961">
        <v>0.20899999999999999</v>
      </c>
      <c r="CG26" s="961">
        <v>0.17299999999999999</v>
      </c>
      <c r="CH26" s="961">
        <v>0.26300000000000001</v>
      </c>
      <c r="CI26" s="961">
        <v>0.1595</v>
      </c>
      <c r="CJ26" s="961">
        <v>0.26500000000000001</v>
      </c>
      <c r="CK26" s="961">
        <v>0.16500000000000001</v>
      </c>
      <c r="CL26" s="900">
        <f t="shared" si="85"/>
        <v>4.9021999999999997</v>
      </c>
      <c r="CM26" s="901">
        <f t="shared" si="85"/>
        <v>5.206999999999999</v>
      </c>
      <c r="CN26" s="901">
        <f t="shared" si="85"/>
        <v>5.7911999999999999</v>
      </c>
      <c r="CO26" s="901">
        <f t="shared" si="85"/>
        <v>6.5912999999999995</v>
      </c>
      <c r="CP26" s="901">
        <f t="shared" si="85"/>
        <v>5.8038999999999996</v>
      </c>
      <c r="CQ26" s="901">
        <f t="shared" si="85"/>
        <v>6.6293999999999995</v>
      </c>
      <c r="CR26" s="901">
        <f>I26*25.4</f>
        <v>7.0612000000000004</v>
      </c>
      <c r="CS26" s="901">
        <f t="shared" si="86"/>
        <v>7.1881999999999993</v>
      </c>
      <c r="CT26" s="901">
        <f t="shared" si="86"/>
        <v>7.5691999999999995</v>
      </c>
      <c r="CU26" s="901">
        <f t="shared" si="86"/>
        <v>6.7055999999999996</v>
      </c>
      <c r="CV26" s="901">
        <f t="shared" si="86"/>
        <v>6.1975999999999996</v>
      </c>
      <c r="CW26" s="901">
        <f t="shared" si="86"/>
        <v>6.6802000000000001</v>
      </c>
      <c r="CX26" s="901">
        <f t="shared" si="86"/>
        <v>4.2417999999999996</v>
      </c>
      <c r="CY26" s="901">
        <f t="shared" si="86"/>
        <v>5.1435000000000004</v>
      </c>
      <c r="CZ26" s="901">
        <f t="shared" si="86"/>
        <v>5.8292999999999999</v>
      </c>
      <c r="DA26" s="901">
        <f t="shared" si="86"/>
        <v>4.5719999999999992</v>
      </c>
      <c r="DB26" s="901">
        <f t="shared" si="86"/>
        <v>6.6293999999999995</v>
      </c>
      <c r="DC26" s="901">
        <f t="shared" si="87"/>
        <v>5.206999999999999</v>
      </c>
      <c r="DD26" s="901">
        <f t="shared" si="87"/>
        <v>5.2958999999999996</v>
      </c>
      <c r="DE26" s="901">
        <f t="shared" si="87"/>
        <v>3.9623999999999997</v>
      </c>
      <c r="DF26" s="901">
        <f t="shared" si="87"/>
        <v>6.1213999999999995</v>
      </c>
      <c r="DG26" s="901">
        <f t="shared" si="87"/>
        <v>5.0419</v>
      </c>
      <c r="DH26" s="901">
        <f t="shared" si="87"/>
        <v>6.1594999999999995</v>
      </c>
      <c r="DI26" s="901">
        <f t="shared" si="87"/>
        <v>3.9115999999999995</v>
      </c>
      <c r="DJ26" s="901">
        <f t="shared" si="87"/>
        <v>4.7624999999999993</v>
      </c>
      <c r="DK26" s="901">
        <f t="shared" si="87"/>
        <v>6.4769999999999994</v>
      </c>
      <c r="DL26" s="901">
        <f t="shared" si="87"/>
        <v>5.4863999999999997</v>
      </c>
      <c r="DM26" s="901">
        <f t="shared" si="88"/>
        <v>7.5310999999999995</v>
      </c>
      <c r="DN26" s="901">
        <f t="shared" si="88"/>
        <v>5.6642000000000001</v>
      </c>
      <c r="DO26" s="901">
        <f t="shared" si="88"/>
        <v>6.0705999999999998</v>
      </c>
      <c r="DP26" s="901">
        <f t="shared" si="88"/>
        <v>4.7497999999999996</v>
      </c>
      <c r="DQ26" s="901">
        <f t="shared" si="88"/>
        <v>5.2577999999999996</v>
      </c>
      <c r="DR26" s="901">
        <f t="shared" si="88"/>
        <v>5.9562999999999997</v>
      </c>
      <c r="DS26" s="901">
        <f t="shared" si="88"/>
        <v>5.7404000000000002</v>
      </c>
      <c r="DT26" s="901">
        <f t="shared" si="88"/>
        <v>6.4642999999999997</v>
      </c>
      <c r="DU26" s="901">
        <f t="shared" si="88"/>
        <v>5.9689999999999994</v>
      </c>
      <c r="DV26" s="901">
        <f t="shared" si="88"/>
        <v>5.7911999999999999</v>
      </c>
      <c r="DW26" s="901">
        <f t="shared" si="89"/>
        <v>5.0164999999999997</v>
      </c>
      <c r="DX26" s="901">
        <f t="shared" si="89"/>
        <v>5.5880000000000001</v>
      </c>
      <c r="DY26" s="901">
        <f t="shared" si="89"/>
        <v>4.7116999999999996</v>
      </c>
      <c r="DZ26" s="901">
        <f t="shared" si="89"/>
        <v>5.9181999999999997</v>
      </c>
      <c r="EA26" s="901">
        <f t="shared" si="89"/>
        <v>5.7911999999999999</v>
      </c>
      <c r="EB26" s="901">
        <f t="shared" si="90"/>
        <v>5.5371999999999995</v>
      </c>
      <c r="EC26" s="901">
        <f t="shared" si="90"/>
        <v>7.2262999999999993</v>
      </c>
      <c r="ED26" s="901">
        <f t="shared" si="90"/>
        <v>6.7055999999999996</v>
      </c>
      <c r="EE26" s="901">
        <f t="shared" si="90"/>
        <v>4.7243999999999993</v>
      </c>
      <c r="EF26" s="901">
        <f t="shared" si="90"/>
        <v>4.5973999999999995</v>
      </c>
      <c r="EG26" s="901">
        <f t="shared" si="90"/>
        <v>4.7751999999999999</v>
      </c>
      <c r="EH26" s="901">
        <f t="shared" si="90"/>
        <v>6.4516</v>
      </c>
      <c r="EI26" s="901">
        <f t="shared" si="90"/>
        <v>4.1528999999999998</v>
      </c>
      <c r="EJ26" s="901">
        <f t="shared" si="90"/>
        <v>4.9530000000000003</v>
      </c>
      <c r="EK26" s="901">
        <f t="shared" si="90"/>
        <v>5.0292000000000003</v>
      </c>
      <c r="EL26" s="901">
        <f t="shared" si="91"/>
        <v>5.3339999999999996</v>
      </c>
      <c r="EM26" s="901">
        <f t="shared" si="91"/>
        <v>5.1435000000000004</v>
      </c>
      <c r="EN26" s="901">
        <f t="shared" si="91"/>
        <v>7.0358000000000001</v>
      </c>
      <c r="EO26" s="901">
        <f t="shared" si="91"/>
        <v>6.1848999999999998</v>
      </c>
      <c r="EP26" s="901">
        <f t="shared" si="91"/>
        <v>5.8800999999999997</v>
      </c>
      <c r="EQ26" s="901">
        <f t="shared" si="91"/>
        <v>5.7657999999999996</v>
      </c>
      <c r="ER26" s="901">
        <f t="shared" si="91"/>
        <v>6.1848999999999998</v>
      </c>
      <c r="ES26" s="901">
        <f t="shared" si="92"/>
        <v>6.4007999999999994</v>
      </c>
      <c r="ET26" s="901">
        <f t="shared" si="92"/>
        <v>6.9215</v>
      </c>
      <c r="EU26" s="901">
        <f t="shared" si="92"/>
        <v>7.2897999999999987</v>
      </c>
      <c r="EV26" s="901">
        <f t="shared" si="93"/>
        <v>4.6227999999999998</v>
      </c>
      <c r="EW26" s="901">
        <f t="shared" si="93"/>
        <v>4.6989999999999998</v>
      </c>
      <c r="EX26" s="901">
        <f t="shared" si="93"/>
        <v>3.7845999999999997</v>
      </c>
      <c r="EY26" s="901">
        <f t="shared" si="93"/>
        <v>4.4957999999999991</v>
      </c>
      <c r="EZ26" s="901">
        <f t="shared" si="93"/>
        <v>6.5785999999999998</v>
      </c>
      <c r="FA26" s="901">
        <f t="shared" si="93"/>
        <v>5.4990999999999994</v>
      </c>
      <c r="FB26" s="901">
        <f t="shared" si="93"/>
        <v>6.6166999999999998</v>
      </c>
      <c r="FC26" s="901">
        <f t="shared" si="93"/>
        <v>4.9402999999999997</v>
      </c>
      <c r="FD26" s="901">
        <f t="shared" si="93"/>
        <v>5.7149999999999999</v>
      </c>
      <c r="FE26" s="901">
        <f t="shared" si="93"/>
        <v>4.6608999999999998</v>
      </c>
      <c r="FF26" s="901">
        <f t="shared" si="93"/>
        <v>6.5912999999999995</v>
      </c>
      <c r="FG26" s="901">
        <f t="shared" si="93"/>
        <v>6.4516</v>
      </c>
      <c r="FH26" s="901">
        <f t="shared" si="94"/>
        <v>5.5244999999999997</v>
      </c>
      <c r="FI26" s="901">
        <f t="shared" si="94"/>
        <v>5.3085999999999993</v>
      </c>
      <c r="FJ26" s="901">
        <f t="shared" si="94"/>
        <v>4.3941999999999997</v>
      </c>
      <c r="FK26" s="901">
        <f t="shared" si="94"/>
        <v>6.6802000000000001</v>
      </c>
      <c r="FL26" s="901">
        <f t="shared" si="94"/>
        <v>4.0512999999999995</v>
      </c>
      <c r="FM26" s="901">
        <f t="shared" si="94"/>
        <v>6.7309999999999999</v>
      </c>
      <c r="FN26" s="901">
        <f t="shared" si="94"/>
        <v>4.1909999999999998</v>
      </c>
      <c r="FP26" s="887"/>
      <c r="FQ26" s="887"/>
      <c r="FR26" s="887"/>
    </row>
    <row r="27" spans="1:174">
      <c r="A27" s="1239" t="s">
        <v>649</v>
      </c>
      <c r="B27" s="1240"/>
      <c r="C27" s="960">
        <v>2.4744999999999999</v>
      </c>
      <c r="D27" s="958">
        <v>2.4550000000000001</v>
      </c>
      <c r="E27" s="958">
        <v>2.4624999999999999</v>
      </c>
      <c r="F27" s="958">
        <v>2.4780000000000002</v>
      </c>
      <c r="G27" s="958">
        <v>2.48</v>
      </c>
      <c r="H27" s="958">
        <v>2.4420000000000002</v>
      </c>
      <c r="I27" s="958">
        <v>2.484</v>
      </c>
      <c r="J27" s="958">
        <v>2.4750000000000001</v>
      </c>
      <c r="K27" s="958">
        <v>2.4634999999999998</v>
      </c>
      <c r="L27" s="958">
        <v>2.4754999999999998</v>
      </c>
      <c r="M27" s="958">
        <v>2.4775</v>
      </c>
      <c r="N27" s="958">
        <v>2.476</v>
      </c>
      <c r="O27" s="958">
        <v>2.4754999999999998</v>
      </c>
      <c r="P27" s="958">
        <v>2.4820000000000002</v>
      </c>
      <c r="Q27" s="958">
        <v>2.4620000000000002</v>
      </c>
      <c r="R27" s="958">
        <v>2.4729999999999999</v>
      </c>
      <c r="S27" s="958">
        <v>2.4765000000000001</v>
      </c>
      <c r="T27" s="958">
        <v>2.4740000000000002</v>
      </c>
      <c r="U27" s="958">
        <v>2.4725000000000001</v>
      </c>
      <c r="V27" s="958">
        <v>2.4660000000000002</v>
      </c>
      <c r="W27" s="958">
        <v>2.4740000000000002</v>
      </c>
      <c r="X27" s="958">
        <v>2.4769999999999999</v>
      </c>
      <c r="Y27" s="958">
        <v>2.4775</v>
      </c>
      <c r="Z27" s="958">
        <v>2.4744999999999999</v>
      </c>
      <c r="AA27" s="958">
        <v>2.4870000000000001</v>
      </c>
      <c r="AB27" s="958">
        <v>2.484</v>
      </c>
      <c r="AC27" s="958">
        <v>2.4820000000000002</v>
      </c>
      <c r="AD27" s="958">
        <v>2.4849999999999999</v>
      </c>
      <c r="AE27" s="958">
        <v>2.4765000000000001</v>
      </c>
      <c r="AF27" s="958">
        <v>2.4670000000000001</v>
      </c>
      <c r="AG27" s="958">
        <v>2.4630000000000001</v>
      </c>
      <c r="AH27" s="958">
        <v>2.4754999999999998</v>
      </c>
      <c r="AI27" s="958">
        <v>2.4780000000000002</v>
      </c>
      <c r="AJ27" s="958">
        <v>2.4660000000000002</v>
      </c>
      <c r="AK27" s="958">
        <v>2.46</v>
      </c>
      <c r="AL27" s="961">
        <v>2.4664999999999999</v>
      </c>
      <c r="AM27" s="961">
        <v>2.4735</v>
      </c>
      <c r="AN27" s="961">
        <v>2.484</v>
      </c>
      <c r="AO27" s="961">
        <v>2.4714999999999998</v>
      </c>
      <c r="AP27" s="961">
        <v>2.4740000000000002</v>
      </c>
      <c r="AQ27" s="961">
        <v>2.4735</v>
      </c>
      <c r="AR27" s="961">
        <v>2.4700000000000002</v>
      </c>
      <c r="AS27" s="961">
        <v>2.4710000000000001</v>
      </c>
      <c r="AT27" s="961">
        <v>2.4834999999999998</v>
      </c>
      <c r="AU27" s="961">
        <v>2.4765000000000001</v>
      </c>
      <c r="AV27" s="961">
        <v>2.4714999999999998</v>
      </c>
      <c r="AW27" s="961">
        <v>2.4830000000000001</v>
      </c>
      <c r="AX27" s="961">
        <v>2.4540000000000002</v>
      </c>
      <c r="AY27" s="961">
        <v>2.4655</v>
      </c>
      <c r="AZ27" s="961">
        <v>2.46</v>
      </c>
      <c r="BA27" s="961">
        <v>2.4830000000000001</v>
      </c>
      <c r="BB27" s="961">
        <v>2.48</v>
      </c>
      <c r="BC27" s="961">
        <v>2.4744999999999999</v>
      </c>
      <c r="BD27" s="961">
        <v>2.488</v>
      </c>
      <c r="BE27" s="961">
        <v>2.4769999999999999</v>
      </c>
      <c r="BF27" s="961">
        <v>2.484</v>
      </c>
      <c r="BG27" s="961">
        <v>2.4725000000000001</v>
      </c>
      <c r="BH27" s="961">
        <v>2.4910000000000001</v>
      </c>
      <c r="BI27" s="961">
        <v>2.4790000000000001</v>
      </c>
      <c r="BJ27" s="961">
        <v>2.4790000000000001</v>
      </c>
      <c r="BK27" s="961">
        <v>2.472</v>
      </c>
      <c r="BL27" s="961">
        <v>2.4775</v>
      </c>
      <c r="BM27" s="961">
        <v>2.4809999999999999</v>
      </c>
      <c r="BN27" s="961">
        <v>2.4990000000000001</v>
      </c>
      <c r="BO27" s="961">
        <v>2.4969999999999999</v>
      </c>
      <c r="BP27" s="961">
        <v>2.4870000000000001</v>
      </c>
      <c r="BQ27" s="961">
        <v>2.4529999999999998</v>
      </c>
      <c r="BR27" s="961">
        <v>2.4710000000000001</v>
      </c>
      <c r="BS27" s="961">
        <v>2.472</v>
      </c>
      <c r="BT27" s="961">
        <v>2.4790000000000001</v>
      </c>
      <c r="BU27" s="961">
        <v>2.4775</v>
      </c>
      <c r="BV27" s="961">
        <v>2.4729999999999999</v>
      </c>
      <c r="BW27" s="961">
        <v>2.476</v>
      </c>
      <c r="BX27" s="961">
        <v>2.4735</v>
      </c>
      <c r="BY27" s="961">
        <v>2.4704999999999999</v>
      </c>
      <c r="BZ27" s="961">
        <v>2.4794999999999998</v>
      </c>
      <c r="CA27" s="961">
        <v>2.476</v>
      </c>
      <c r="CB27" s="961">
        <v>2.484</v>
      </c>
      <c r="CC27" s="961">
        <v>2.4769999999999999</v>
      </c>
      <c r="CD27" s="961">
        <v>2.4674999999999998</v>
      </c>
      <c r="CE27" s="961">
        <v>2.4754999999999998</v>
      </c>
      <c r="CF27" s="961">
        <v>2.488</v>
      </c>
      <c r="CG27" s="961">
        <v>2.476</v>
      </c>
      <c r="CH27" s="961">
        <v>2.4729999999999999</v>
      </c>
      <c r="CI27" s="961">
        <v>2.484</v>
      </c>
      <c r="CJ27" s="961">
        <v>2.4775</v>
      </c>
      <c r="CK27" s="961">
        <v>2.4624999999999999</v>
      </c>
      <c r="CL27" s="900">
        <f t="shared" si="85"/>
        <v>62.852299999999993</v>
      </c>
      <c r="CM27" s="901">
        <f t="shared" si="85"/>
        <v>62.356999999999999</v>
      </c>
      <c r="CN27" s="901">
        <f t="shared" si="85"/>
        <v>62.547499999999992</v>
      </c>
      <c r="CO27" s="901">
        <f t="shared" si="85"/>
        <v>62.941200000000002</v>
      </c>
      <c r="CP27" s="901">
        <f t="shared" si="85"/>
        <v>62.991999999999997</v>
      </c>
      <c r="CQ27" s="901">
        <f t="shared" si="85"/>
        <v>62.026800000000001</v>
      </c>
      <c r="CR27" s="901">
        <f>I27*25.4</f>
        <v>63.093599999999995</v>
      </c>
      <c r="CS27" s="901">
        <f t="shared" si="86"/>
        <v>62.865000000000002</v>
      </c>
      <c r="CT27" s="901">
        <f t="shared" si="86"/>
        <v>62.57289999999999</v>
      </c>
      <c r="CU27" s="901">
        <f t="shared" si="86"/>
        <v>62.87769999999999</v>
      </c>
      <c r="CV27" s="901">
        <f t="shared" si="86"/>
        <v>62.9285</v>
      </c>
      <c r="CW27" s="901">
        <f t="shared" si="86"/>
        <v>62.890399999999993</v>
      </c>
      <c r="CX27" s="901">
        <f t="shared" si="86"/>
        <v>62.87769999999999</v>
      </c>
      <c r="CY27" s="901">
        <f t="shared" si="86"/>
        <v>63.0428</v>
      </c>
      <c r="CZ27" s="901">
        <f t="shared" si="86"/>
        <v>62.534800000000004</v>
      </c>
      <c r="DA27" s="901">
        <f t="shared" si="86"/>
        <v>62.814199999999992</v>
      </c>
      <c r="DB27" s="901">
        <f t="shared" si="86"/>
        <v>62.903100000000002</v>
      </c>
      <c r="DC27" s="901">
        <f t="shared" si="87"/>
        <v>62.839600000000004</v>
      </c>
      <c r="DD27" s="901">
        <f t="shared" si="87"/>
        <v>62.801499999999997</v>
      </c>
      <c r="DE27" s="901">
        <f t="shared" si="87"/>
        <v>62.636400000000002</v>
      </c>
      <c r="DF27" s="901">
        <f t="shared" si="87"/>
        <v>62.839600000000004</v>
      </c>
      <c r="DG27" s="901">
        <f t="shared" si="87"/>
        <v>62.91579999999999</v>
      </c>
      <c r="DH27" s="901">
        <f t="shared" si="87"/>
        <v>62.9285</v>
      </c>
      <c r="DI27" s="901">
        <f t="shared" si="87"/>
        <v>62.852299999999993</v>
      </c>
      <c r="DJ27" s="901">
        <f t="shared" si="87"/>
        <v>63.169800000000002</v>
      </c>
      <c r="DK27" s="901">
        <f t="shared" si="87"/>
        <v>63.093599999999995</v>
      </c>
      <c r="DL27" s="901">
        <f t="shared" si="87"/>
        <v>63.0428</v>
      </c>
      <c r="DM27" s="901">
        <f t="shared" si="88"/>
        <v>63.118999999999993</v>
      </c>
      <c r="DN27" s="901">
        <f t="shared" si="88"/>
        <v>62.903100000000002</v>
      </c>
      <c r="DO27" s="901">
        <f t="shared" si="88"/>
        <v>62.661799999999999</v>
      </c>
      <c r="DP27" s="901">
        <f t="shared" si="88"/>
        <v>62.560200000000002</v>
      </c>
      <c r="DQ27" s="901">
        <f t="shared" si="88"/>
        <v>62.87769999999999</v>
      </c>
      <c r="DR27" s="901">
        <f t="shared" si="88"/>
        <v>62.941200000000002</v>
      </c>
      <c r="DS27" s="901">
        <f t="shared" si="88"/>
        <v>62.636400000000002</v>
      </c>
      <c r="DT27" s="901">
        <f t="shared" si="88"/>
        <v>62.483999999999995</v>
      </c>
      <c r="DU27" s="901">
        <f t="shared" si="88"/>
        <v>62.649099999999997</v>
      </c>
      <c r="DV27" s="901">
        <f t="shared" si="88"/>
        <v>62.826899999999995</v>
      </c>
      <c r="DW27" s="901">
        <f t="shared" si="89"/>
        <v>63.093599999999995</v>
      </c>
      <c r="DX27" s="901">
        <f t="shared" si="89"/>
        <v>62.776099999999992</v>
      </c>
      <c r="DY27" s="901">
        <f t="shared" si="89"/>
        <v>62.839600000000004</v>
      </c>
      <c r="DZ27" s="901">
        <f t="shared" si="89"/>
        <v>62.826899999999995</v>
      </c>
      <c r="EA27" s="901">
        <f t="shared" si="89"/>
        <v>62.738</v>
      </c>
      <c r="EB27" s="901">
        <f t="shared" si="90"/>
        <v>62.763399999999997</v>
      </c>
      <c r="EC27" s="901">
        <f t="shared" si="90"/>
        <v>63.080899999999993</v>
      </c>
      <c r="ED27" s="901">
        <f t="shared" si="90"/>
        <v>62.903100000000002</v>
      </c>
      <c r="EE27" s="901">
        <f t="shared" si="90"/>
        <v>62.776099999999992</v>
      </c>
      <c r="EF27" s="901">
        <f t="shared" si="90"/>
        <v>63.068199999999997</v>
      </c>
      <c r="EG27" s="901">
        <f t="shared" si="90"/>
        <v>62.331600000000002</v>
      </c>
      <c r="EH27" s="901">
        <f t="shared" si="90"/>
        <v>62.623699999999999</v>
      </c>
      <c r="EI27" s="901">
        <f t="shared" si="90"/>
        <v>62.483999999999995</v>
      </c>
      <c r="EJ27" s="901">
        <f t="shared" si="90"/>
        <v>63.068199999999997</v>
      </c>
      <c r="EK27" s="901">
        <f t="shared" si="90"/>
        <v>62.991999999999997</v>
      </c>
      <c r="EL27" s="901">
        <f t="shared" si="91"/>
        <v>62.852299999999993</v>
      </c>
      <c r="EM27" s="901">
        <f t="shared" si="91"/>
        <v>63.195199999999993</v>
      </c>
      <c r="EN27" s="901">
        <f t="shared" si="91"/>
        <v>62.91579999999999</v>
      </c>
      <c r="EO27" s="901">
        <f t="shared" si="91"/>
        <v>63.093599999999995</v>
      </c>
      <c r="EP27" s="901">
        <f t="shared" si="91"/>
        <v>62.801499999999997</v>
      </c>
      <c r="EQ27" s="901">
        <f t="shared" si="91"/>
        <v>63.2714</v>
      </c>
      <c r="ER27" s="901">
        <f t="shared" si="91"/>
        <v>62.9666</v>
      </c>
      <c r="ES27" s="901">
        <f t="shared" si="92"/>
        <v>62.9285</v>
      </c>
      <c r="ET27" s="901">
        <f t="shared" si="92"/>
        <v>63.017399999999995</v>
      </c>
      <c r="EU27" s="901">
        <f t="shared" si="92"/>
        <v>63.474600000000002</v>
      </c>
      <c r="EV27" s="901">
        <f t="shared" si="93"/>
        <v>62.30619999999999</v>
      </c>
      <c r="EW27" s="901">
        <f t="shared" si="93"/>
        <v>62.763399999999997</v>
      </c>
      <c r="EX27" s="901">
        <f t="shared" si="93"/>
        <v>62.788799999999995</v>
      </c>
      <c r="EY27" s="901">
        <f t="shared" si="93"/>
        <v>62.9666</v>
      </c>
      <c r="EZ27" s="901">
        <f t="shared" si="93"/>
        <v>62.9285</v>
      </c>
      <c r="FA27" s="901">
        <f t="shared" si="93"/>
        <v>62.814199999999992</v>
      </c>
      <c r="FB27" s="901">
        <f t="shared" si="93"/>
        <v>62.890399999999993</v>
      </c>
      <c r="FC27" s="901">
        <f t="shared" si="93"/>
        <v>62.826899999999995</v>
      </c>
      <c r="FD27" s="901">
        <f t="shared" si="93"/>
        <v>62.750699999999995</v>
      </c>
      <c r="FE27" s="901">
        <f t="shared" si="93"/>
        <v>62.979299999999995</v>
      </c>
      <c r="FF27" s="901">
        <f t="shared" si="93"/>
        <v>62.890399999999993</v>
      </c>
      <c r="FG27" s="901">
        <f t="shared" si="93"/>
        <v>63.093599999999995</v>
      </c>
      <c r="FH27" s="901">
        <f t="shared" si="94"/>
        <v>62.87769999999999</v>
      </c>
      <c r="FI27" s="901">
        <f t="shared" si="94"/>
        <v>63.195199999999993</v>
      </c>
      <c r="FJ27" s="901">
        <f t="shared" si="94"/>
        <v>62.890399999999993</v>
      </c>
      <c r="FK27" s="901">
        <f t="shared" si="94"/>
        <v>62.814199999999992</v>
      </c>
      <c r="FL27" s="901">
        <f t="shared" si="94"/>
        <v>63.093599999999995</v>
      </c>
      <c r="FM27" s="901">
        <f t="shared" si="94"/>
        <v>62.9285</v>
      </c>
      <c r="FN27" s="901">
        <f t="shared" si="94"/>
        <v>62.547499999999992</v>
      </c>
      <c r="FP27" s="887"/>
      <c r="FQ27" s="887"/>
      <c r="FR27" s="887"/>
    </row>
    <row r="28" spans="1:174">
      <c r="A28" s="1239" t="s">
        <v>651</v>
      </c>
      <c r="B28" s="1240"/>
      <c r="C28" s="960">
        <v>0.19800000000000001</v>
      </c>
      <c r="D28" s="958">
        <v>0.20899999999999999</v>
      </c>
      <c r="E28" s="958">
        <v>0.24199999999999999</v>
      </c>
      <c r="F28" s="958">
        <v>0.26600000000000001</v>
      </c>
      <c r="G28" s="958">
        <v>0.23050000000000001</v>
      </c>
      <c r="H28" s="958">
        <v>0.25850000000000001</v>
      </c>
      <c r="I28" s="958">
        <v>0.28000000000000003</v>
      </c>
      <c r="J28" s="958">
        <v>0.27400000000000002</v>
      </c>
      <c r="K28" s="958">
        <v>0.29949999999999999</v>
      </c>
      <c r="L28" s="958">
        <v>0.27350000000000002</v>
      </c>
      <c r="M28" s="958">
        <v>0.24249999999999999</v>
      </c>
      <c r="N28" s="958">
        <v>0.26600000000000001</v>
      </c>
      <c r="O28" s="958">
        <v>0.1615</v>
      </c>
      <c r="P28" s="958">
        <v>0.19600000000000001</v>
      </c>
      <c r="Q28" s="958">
        <v>0.23</v>
      </c>
      <c r="R28" s="958">
        <v>0.17849999999999999</v>
      </c>
      <c r="S28" s="958">
        <v>0.25950000000000001</v>
      </c>
      <c r="T28" s="958">
        <v>0.214</v>
      </c>
      <c r="U28" s="958">
        <v>0.20399999999999999</v>
      </c>
      <c r="V28" s="958">
        <v>0.1565</v>
      </c>
      <c r="W28" s="958">
        <v>0.24349999999999999</v>
      </c>
      <c r="X28" s="958">
        <v>0.20300000000000001</v>
      </c>
      <c r="Y28" s="958">
        <v>0.24099999999999999</v>
      </c>
      <c r="Z28" s="958">
        <v>0.1535</v>
      </c>
      <c r="AA28" s="958">
        <v>0.1915</v>
      </c>
      <c r="AB28" s="958">
        <v>0.249</v>
      </c>
      <c r="AC28" s="958">
        <v>0.219</v>
      </c>
      <c r="AD28" s="958">
        <v>0.29599999999999999</v>
      </c>
      <c r="AE28" s="958">
        <v>0.22650000000000001</v>
      </c>
      <c r="AF28" s="958">
        <v>0.23599999999999999</v>
      </c>
      <c r="AG28" s="958">
        <v>0.1885</v>
      </c>
      <c r="AH28" s="958">
        <v>0.217</v>
      </c>
      <c r="AI28" s="958">
        <v>0.22600000000000001</v>
      </c>
      <c r="AJ28" s="958">
        <v>0.23100000000000001</v>
      </c>
      <c r="AK28" s="958">
        <v>0.2465</v>
      </c>
      <c r="AL28" s="961">
        <v>0.23100000000000001</v>
      </c>
      <c r="AM28" s="961">
        <v>0.22550000000000001</v>
      </c>
      <c r="AN28" s="961">
        <v>0.19900000000000001</v>
      </c>
      <c r="AO28" s="961">
        <v>0.221</v>
      </c>
      <c r="AP28" s="961">
        <v>0.18099999999999999</v>
      </c>
      <c r="AQ28" s="961">
        <v>0.23649999999999999</v>
      </c>
      <c r="AR28" s="961">
        <v>0.23549999999999999</v>
      </c>
      <c r="AS28" s="961">
        <v>0.221</v>
      </c>
      <c r="AT28" s="961">
        <v>0.28499999999999998</v>
      </c>
      <c r="AU28" s="961">
        <v>0.26500000000000001</v>
      </c>
      <c r="AV28" s="961">
        <v>0.18</v>
      </c>
      <c r="AW28" s="961">
        <v>0.183</v>
      </c>
      <c r="AX28" s="961">
        <v>0.19450000000000001</v>
      </c>
      <c r="AY28" s="961">
        <v>0.2535</v>
      </c>
      <c r="AZ28" s="961">
        <v>0.16450000000000001</v>
      </c>
      <c r="BA28" s="961">
        <v>0.193</v>
      </c>
      <c r="BB28" s="961">
        <v>0.20699999999999999</v>
      </c>
      <c r="BC28" s="961">
        <v>0.22</v>
      </c>
      <c r="BD28" s="961">
        <v>0.20349999999999999</v>
      </c>
      <c r="BE28" s="961">
        <v>0.28100000000000003</v>
      </c>
      <c r="BF28" s="961">
        <v>0.24199999999999999</v>
      </c>
      <c r="BG28" s="961">
        <v>0.23449999999999999</v>
      </c>
      <c r="BH28" s="961">
        <v>0.22600000000000001</v>
      </c>
      <c r="BI28" s="961">
        <v>0.2505</v>
      </c>
      <c r="BJ28" s="961">
        <v>0.312</v>
      </c>
      <c r="BK28" s="961">
        <v>0.308</v>
      </c>
      <c r="BL28" s="961">
        <v>0.25800000000000001</v>
      </c>
      <c r="BM28" s="961">
        <v>0.27250000000000002</v>
      </c>
      <c r="BN28" s="961">
        <v>0.28699999999999998</v>
      </c>
      <c r="BO28" s="961">
        <v>0.33200000000000002</v>
      </c>
      <c r="BP28" s="961">
        <v>0.33050000000000002</v>
      </c>
      <c r="BQ28" s="961">
        <v>0.18149999999999999</v>
      </c>
      <c r="BR28" s="961">
        <v>0.1925</v>
      </c>
      <c r="BS28" s="961">
        <v>0.1565</v>
      </c>
      <c r="BT28" s="961">
        <v>0.182</v>
      </c>
      <c r="BU28" s="961">
        <v>0.25850000000000001</v>
      </c>
      <c r="BV28" s="961">
        <v>0.2145</v>
      </c>
      <c r="BW28" s="961">
        <v>0.25650000000000001</v>
      </c>
      <c r="BX28" s="961">
        <v>0.19400000000000001</v>
      </c>
      <c r="BY28" s="961">
        <v>0.22450000000000001</v>
      </c>
      <c r="BZ28" s="961">
        <v>0.18</v>
      </c>
      <c r="CA28" s="961">
        <v>0.26500000000000001</v>
      </c>
      <c r="CB28" s="961">
        <v>0.26</v>
      </c>
      <c r="CC28" s="961">
        <v>0.3075</v>
      </c>
      <c r="CD28" s="961">
        <v>0.3085</v>
      </c>
      <c r="CE28" s="961">
        <v>0.2135</v>
      </c>
      <c r="CF28" s="961">
        <v>0.20749999999999999</v>
      </c>
      <c r="CG28" s="961">
        <v>0.16600000000000001</v>
      </c>
      <c r="CH28" s="961">
        <v>0.26300000000000001</v>
      </c>
      <c r="CI28" s="961">
        <v>0.16300000000000001</v>
      </c>
      <c r="CJ28" s="961">
        <v>0.25900000000000001</v>
      </c>
      <c r="CK28" s="961">
        <v>0.156</v>
      </c>
      <c r="CL28" s="900">
        <f t="shared" si="85"/>
        <v>5.0292000000000003</v>
      </c>
      <c r="CM28" s="901">
        <f t="shared" si="85"/>
        <v>5.3085999999999993</v>
      </c>
      <c r="CN28" s="901">
        <f t="shared" si="85"/>
        <v>6.1467999999999998</v>
      </c>
      <c r="CO28" s="901">
        <f t="shared" si="85"/>
        <v>6.7564000000000002</v>
      </c>
      <c r="CP28" s="901">
        <f t="shared" si="85"/>
        <v>5.8547000000000002</v>
      </c>
      <c r="CQ28" s="901">
        <f t="shared" si="85"/>
        <v>6.5659000000000001</v>
      </c>
      <c r="CR28" s="901">
        <f>I28*25.4</f>
        <v>7.1120000000000001</v>
      </c>
      <c r="CS28" s="901">
        <f t="shared" si="86"/>
        <v>6.9596</v>
      </c>
      <c r="CT28" s="901">
        <f t="shared" si="86"/>
        <v>7.6072999999999995</v>
      </c>
      <c r="CU28" s="901">
        <f t="shared" si="86"/>
        <v>6.9469000000000003</v>
      </c>
      <c r="CV28" s="901">
        <f t="shared" si="86"/>
        <v>6.1594999999999995</v>
      </c>
      <c r="CW28" s="901">
        <f t="shared" si="86"/>
        <v>6.7564000000000002</v>
      </c>
      <c r="CX28" s="901">
        <f t="shared" si="86"/>
        <v>4.1021000000000001</v>
      </c>
      <c r="CY28" s="901">
        <f t="shared" si="86"/>
        <v>4.9783999999999997</v>
      </c>
      <c r="CZ28" s="901">
        <f t="shared" si="86"/>
        <v>5.8419999999999996</v>
      </c>
      <c r="DA28" s="901">
        <f t="shared" si="86"/>
        <v>4.5338999999999992</v>
      </c>
      <c r="DB28" s="901">
        <f t="shared" si="86"/>
        <v>6.5912999999999995</v>
      </c>
      <c r="DC28" s="901">
        <f t="shared" si="87"/>
        <v>5.4356</v>
      </c>
      <c r="DD28" s="901">
        <f t="shared" si="87"/>
        <v>5.1815999999999995</v>
      </c>
      <c r="DE28" s="901">
        <f t="shared" si="87"/>
        <v>3.9750999999999999</v>
      </c>
      <c r="DF28" s="901">
        <f t="shared" si="87"/>
        <v>6.1848999999999998</v>
      </c>
      <c r="DG28" s="901">
        <f t="shared" si="87"/>
        <v>5.1562000000000001</v>
      </c>
      <c r="DH28" s="901">
        <f t="shared" si="87"/>
        <v>6.1213999999999995</v>
      </c>
      <c r="DI28" s="901">
        <f t="shared" si="87"/>
        <v>3.8988999999999998</v>
      </c>
      <c r="DJ28" s="901">
        <f t="shared" si="87"/>
        <v>4.8640999999999996</v>
      </c>
      <c r="DK28" s="901">
        <f t="shared" si="87"/>
        <v>6.3245999999999993</v>
      </c>
      <c r="DL28" s="901">
        <f t="shared" si="87"/>
        <v>5.5625999999999998</v>
      </c>
      <c r="DM28" s="901">
        <f t="shared" si="88"/>
        <v>7.5183999999999989</v>
      </c>
      <c r="DN28" s="901">
        <f t="shared" si="88"/>
        <v>5.7530999999999999</v>
      </c>
      <c r="DO28" s="901">
        <f t="shared" si="88"/>
        <v>5.9943999999999997</v>
      </c>
      <c r="DP28" s="901">
        <f t="shared" si="88"/>
        <v>4.7878999999999996</v>
      </c>
      <c r="DQ28" s="901">
        <f t="shared" si="88"/>
        <v>5.5118</v>
      </c>
      <c r="DR28" s="901">
        <f t="shared" si="88"/>
        <v>5.7404000000000002</v>
      </c>
      <c r="DS28" s="901">
        <f t="shared" si="88"/>
        <v>5.8673999999999999</v>
      </c>
      <c r="DT28" s="901">
        <f t="shared" si="88"/>
        <v>6.2610999999999999</v>
      </c>
      <c r="DU28" s="901">
        <f t="shared" si="88"/>
        <v>5.8673999999999999</v>
      </c>
      <c r="DV28" s="901">
        <f t="shared" si="88"/>
        <v>5.7276999999999996</v>
      </c>
      <c r="DW28" s="901">
        <f t="shared" si="89"/>
        <v>5.0545999999999998</v>
      </c>
      <c r="DX28" s="901">
        <f t="shared" si="89"/>
        <v>5.6133999999999995</v>
      </c>
      <c r="DY28" s="901">
        <f t="shared" si="89"/>
        <v>4.5973999999999995</v>
      </c>
      <c r="DZ28" s="901">
        <f t="shared" si="89"/>
        <v>6.0070999999999994</v>
      </c>
      <c r="EA28" s="901">
        <f t="shared" si="89"/>
        <v>5.9816999999999991</v>
      </c>
      <c r="EB28" s="901">
        <f t="shared" si="90"/>
        <v>5.6133999999999995</v>
      </c>
      <c r="EC28" s="901">
        <f t="shared" si="90"/>
        <v>7.238999999999999</v>
      </c>
      <c r="ED28" s="901">
        <f t="shared" si="90"/>
        <v>6.7309999999999999</v>
      </c>
      <c r="EE28" s="901">
        <f t="shared" si="90"/>
        <v>4.5719999999999992</v>
      </c>
      <c r="EF28" s="901">
        <f t="shared" si="90"/>
        <v>4.6481999999999992</v>
      </c>
      <c r="EG28" s="901">
        <f t="shared" si="90"/>
        <v>4.9402999999999997</v>
      </c>
      <c r="EH28" s="901">
        <f t="shared" si="90"/>
        <v>6.4388999999999994</v>
      </c>
      <c r="EI28" s="901">
        <f t="shared" si="90"/>
        <v>4.1783000000000001</v>
      </c>
      <c r="EJ28" s="901">
        <f t="shared" si="90"/>
        <v>4.9021999999999997</v>
      </c>
      <c r="EK28" s="901">
        <f t="shared" si="90"/>
        <v>5.2577999999999996</v>
      </c>
      <c r="EL28" s="901">
        <f t="shared" si="91"/>
        <v>5.5880000000000001</v>
      </c>
      <c r="EM28" s="901">
        <f t="shared" si="91"/>
        <v>5.1688999999999989</v>
      </c>
      <c r="EN28" s="901">
        <f t="shared" si="91"/>
        <v>7.1374000000000004</v>
      </c>
      <c r="EO28" s="901">
        <f t="shared" si="91"/>
        <v>6.1467999999999998</v>
      </c>
      <c r="EP28" s="901">
        <f t="shared" si="91"/>
        <v>5.9562999999999997</v>
      </c>
      <c r="EQ28" s="901">
        <f t="shared" si="91"/>
        <v>5.7404000000000002</v>
      </c>
      <c r="ER28" s="901">
        <f t="shared" si="91"/>
        <v>6.3626999999999994</v>
      </c>
      <c r="ES28" s="901">
        <f t="shared" si="92"/>
        <v>6.5531999999999995</v>
      </c>
      <c r="ET28" s="901">
        <f t="shared" si="92"/>
        <v>6.9215</v>
      </c>
      <c r="EU28" s="901">
        <f t="shared" si="92"/>
        <v>7.2897999999999987</v>
      </c>
      <c r="EV28" s="901">
        <f t="shared" si="93"/>
        <v>4.6100999999999992</v>
      </c>
      <c r="EW28" s="901">
        <f t="shared" si="93"/>
        <v>4.8895</v>
      </c>
      <c r="EX28" s="901">
        <f t="shared" si="93"/>
        <v>3.9750999999999999</v>
      </c>
      <c r="EY28" s="901">
        <f t="shared" si="93"/>
        <v>4.6227999999999998</v>
      </c>
      <c r="EZ28" s="901">
        <f t="shared" si="93"/>
        <v>6.5659000000000001</v>
      </c>
      <c r="FA28" s="901">
        <f t="shared" si="93"/>
        <v>5.4482999999999997</v>
      </c>
      <c r="FB28" s="901">
        <f t="shared" si="93"/>
        <v>6.5150999999999994</v>
      </c>
      <c r="FC28" s="901">
        <f t="shared" si="93"/>
        <v>4.9276</v>
      </c>
      <c r="FD28" s="901">
        <f t="shared" si="93"/>
        <v>5.7023000000000001</v>
      </c>
      <c r="FE28" s="901">
        <f t="shared" si="93"/>
        <v>4.5719999999999992</v>
      </c>
      <c r="FF28" s="901">
        <f t="shared" si="93"/>
        <v>6.7309999999999999</v>
      </c>
      <c r="FG28" s="901">
        <f t="shared" si="93"/>
        <v>6.6040000000000001</v>
      </c>
      <c r="FH28" s="901">
        <f t="shared" si="94"/>
        <v>5.4228999999999994</v>
      </c>
      <c r="FI28" s="901">
        <f t="shared" si="94"/>
        <v>5.2704999999999993</v>
      </c>
      <c r="FJ28" s="901">
        <f t="shared" si="94"/>
        <v>4.2164000000000001</v>
      </c>
      <c r="FK28" s="901">
        <f t="shared" si="94"/>
        <v>6.6802000000000001</v>
      </c>
      <c r="FL28" s="901">
        <f t="shared" si="94"/>
        <v>4.1402000000000001</v>
      </c>
      <c r="FM28" s="901">
        <f t="shared" si="94"/>
        <v>6.5785999999999998</v>
      </c>
      <c r="FN28" s="901">
        <f t="shared" si="94"/>
        <v>3.9623999999999997</v>
      </c>
      <c r="FP28" s="887"/>
      <c r="FQ28" s="887"/>
      <c r="FR28" s="887"/>
    </row>
    <row r="29" spans="1:174">
      <c r="A29" s="1239" t="s">
        <v>652</v>
      </c>
      <c r="B29" s="1240"/>
      <c r="C29" s="960">
        <v>2.4630000000000001</v>
      </c>
      <c r="D29" s="958">
        <v>2.4544999999999999</v>
      </c>
      <c r="E29" s="958">
        <v>2.4769999999999999</v>
      </c>
      <c r="F29" s="958">
        <v>2.4775</v>
      </c>
      <c r="G29" s="958">
        <v>2.4765000000000001</v>
      </c>
      <c r="H29" s="958">
        <v>2.452</v>
      </c>
      <c r="I29" s="958">
        <v>2.4584999999999999</v>
      </c>
      <c r="J29" s="958">
        <v>2.4710000000000001</v>
      </c>
      <c r="K29" s="958">
        <v>2.4624999999999999</v>
      </c>
      <c r="L29" s="958">
        <v>2.4729999999999999</v>
      </c>
      <c r="M29" s="958">
        <v>2.4824999999999999</v>
      </c>
      <c r="N29" s="958">
        <v>2.4725000000000001</v>
      </c>
      <c r="O29" s="958">
        <v>2.476</v>
      </c>
      <c r="P29" s="958">
        <v>2.4824999999999999</v>
      </c>
      <c r="Q29" s="958">
        <v>2.4605000000000001</v>
      </c>
      <c r="R29" s="958">
        <v>2.4775</v>
      </c>
      <c r="S29" s="958">
        <v>2.4754999999999998</v>
      </c>
      <c r="T29" s="958">
        <v>2.464</v>
      </c>
      <c r="U29" s="958">
        <v>2.4735</v>
      </c>
      <c r="V29" s="958">
        <v>2.4580000000000002</v>
      </c>
      <c r="W29" s="958">
        <v>2.4735</v>
      </c>
      <c r="X29" s="958">
        <v>2.476</v>
      </c>
      <c r="Y29" s="958">
        <v>2.4750000000000001</v>
      </c>
      <c r="Z29" s="958">
        <v>2.4449999999999998</v>
      </c>
      <c r="AA29" s="958">
        <v>2.4609999999999999</v>
      </c>
      <c r="AB29" s="958">
        <v>2.4809999999999999</v>
      </c>
      <c r="AC29" s="958">
        <v>2.4624999999999999</v>
      </c>
      <c r="AD29" s="958">
        <v>2.4870000000000001</v>
      </c>
      <c r="AE29" s="958">
        <v>2.4784999999999999</v>
      </c>
      <c r="AF29" s="958">
        <v>2.4655</v>
      </c>
      <c r="AG29" s="958">
        <v>2.4630000000000001</v>
      </c>
      <c r="AH29" s="958">
        <v>2.4695</v>
      </c>
      <c r="AI29" s="958">
        <v>2.4769999999999999</v>
      </c>
      <c r="AJ29" s="958">
        <v>2.4735</v>
      </c>
      <c r="AK29" s="958">
        <v>2.4780000000000002</v>
      </c>
      <c r="AL29" s="961">
        <v>2.4710000000000001</v>
      </c>
      <c r="AM29" s="961">
        <v>2.4744999999999999</v>
      </c>
      <c r="AN29" s="961">
        <v>2.484</v>
      </c>
      <c r="AO29" s="961">
        <v>2.4704999999999999</v>
      </c>
      <c r="AP29" s="961">
        <v>2.4674999999999998</v>
      </c>
      <c r="AQ29" s="961">
        <v>2.4729999999999999</v>
      </c>
      <c r="AR29" s="961">
        <v>2.4689999999999999</v>
      </c>
      <c r="AS29" s="961">
        <v>2.472</v>
      </c>
      <c r="AT29" s="961">
        <v>2.484</v>
      </c>
      <c r="AU29" s="961">
        <v>2.4780000000000002</v>
      </c>
      <c r="AV29" s="961">
        <v>2.4729999999999999</v>
      </c>
      <c r="AW29" s="961">
        <v>2.484</v>
      </c>
      <c r="AX29" s="961">
        <v>2.4575</v>
      </c>
      <c r="AY29" s="961">
        <v>2.4670000000000001</v>
      </c>
      <c r="AZ29" s="961">
        <v>2.4700000000000002</v>
      </c>
      <c r="BA29" s="961">
        <v>2.4900000000000002</v>
      </c>
      <c r="BB29" s="961">
        <v>2.4725000000000001</v>
      </c>
      <c r="BC29" s="961">
        <v>2.4740000000000002</v>
      </c>
      <c r="BD29" s="961">
        <v>2.4895</v>
      </c>
      <c r="BE29" s="961">
        <v>2.4769999999999999</v>
      </c>
      <c r="BF29" s="961">
        <v>2.4849999999999999</v>
      </c>
      <c r="BG29" s="961">
        <v>2.4729999999999999</v>
      </c>
      <c r="BH29" s="961">
        <v>2.4929999999999999</v>
      </c>
      <c r="BI29" s="961">
        <v>2.4805000000000001</v>
      </c>
      <c r="BJ29" s="961">
        <v>2.4809999999999999</v>
      </c>
      <c r="BK29" s="961">
        <v>2.4710000000000001</v>
      </c>
      <c r="BL29" s="961">
        <v>2.4750000000000001</v>
      </c>
      <c r="BM29" s="961">
        <v>2.4780000000000002</v>
      </c>
      <c r="BN29" s="961">
        <v>2.5005000000000002</v>
      </c>
      <c r="BO29" s="961">
        <v>2.496</v>
      </c>
      <c r="BP29" s="961">
        <v>2.4860000000000002</v>
      </c>
      <c r="BQ29" s="961">
        <v>2.4495</v>
      </c>
      <c r="BR29" s="961">
        <v>2.4754999999999998</v>
      </c>
      <c r="BS29" s="961">
        <v>2.4700000000000002</v>
      </c>
      <c r="BT29" s="961">
        <v>2.4754999999999998</v>
      </c>
      <c r="BU29" s="961">
        <v>2.4769999999999999</v>
      </c>
      <c r="BV29" s="961">
        <v>2.4750000000000001</v>
      </c>
      <c r="BW29" s="961">
        <v>2.4710000000000001</v>
      </c>
      <c r="BX29" s="961">
        <v>2.4815</v>
      </c>
      <c r="BY29" s="961">
        <v>2.4689999999999999</v>
      </c>
      <c r="BZ29" s="961">
        <v>2.4830000000000001</v>
      </c>
      <c r="CA29" s="961">
        <v>2.4790000000000001</v>
      </c>
      <c r="CB29" s="961">
        <v>2.4834999999999998</v>
      </c>
      <c r="CC29" s="961">
        <v>2.4769999999999999</v>
      </c>
      <c r="CD29" s="961">
        <v>2.4700000000000002</v>
      </c>
      <c r="CE29" s="961">
        <v>2.4729999999999999</v>
      </c>
      <c r="CF29" s="961">
        <v>2.4904999999999999</v>
      </c>
      <c r="CG29" s="961">
        <v>2.4765000000000001</v>
      </c>
      <c r="CH29" s="961">
        <v>2.464</v>
      </c>
      <c r="CI29" s="961">
        <v>2.4809999999999999</v>
      </c>
      <c r="CJ29" s="961">
        <v>2.4744999999999999</v>
      </c>
      <c r="CK29" s="961">
        <v>2.4634999999999998</v>
      </c>
      <c r="CL29" s="900">
        <f t="shared" si="85"/>
        <v>62.560200000000002</v>
      </c>
      <c r="CM29" s="901">
        <f t="shared" si="85"/>
        <v>62.344299999999997</v>
      </c>
      <c r="CN29" s="901">
        <f t="shared" si="85"/>
        <v>62.91579999999999</v>
      </c>
      <c r="CO29" s="901">
        <f t="shared" si="85"/>
        <v>62.9285</v>
      </c>
      <c r="CP29" s="901">
        <f t="shared" si="85"/>
        <v>62.903100000000002</v>
      </c>
      <c r="CQ29" s="901">
        <f t="shared" si="85"/>
        <v>62.280799999999992</v>
      </c>
      <c r="CR29" s="901" t="e">
        <f>#REF!*25.4</f>
        <v>#REF!</v>
      </c>
      <c r="CS29" s="901">
        <f t="shared" si="86"/>
        <v>62.763399999999997</v>
      </c>
      <c r="CT29" s="901">
        <f t="shared" si="86"/>
        <v>62.547499999999992</v>
      </c>
      <c r="CU29" s="901">
        <f t="shared" si="86"/>
        <v>62.814199999999992</v>
      </c>
      <c r="CV29" s="901">
        <f t="shared" si="86"/>
        <v>63.055499999999995</v>
      </c>
      <c r="CW29" s="901">
        <f t="shared" si="86"/>
        <v>62.801499999999997</v>
      </c>
      <c r="CX29" s="901">
        <f t="shared" si="86"/>
        <v>62.890399999999993</v>
      </c>
      <c r="CY29" s="901">
        <f t="shared" si="86"/>
        <v>63.055499999999995</v>
      </c>
      <c r="CZ29" s="901">
        <f t="shared" si="86"/>
        <v>62.496699999999997</v>
      </c>
      <c r="DA29" s="901">
        <f t="shared" si="86"/>
        <v>62.9285</v>
      </c>
      <c r="DB29" s="901">
        <f t="shared" si="86"/>
        <v>62.87769999999999</v>
      </c>
      <c r="DC29" s="901">
        <f t="shared" si="87"/>
        <v>62.585599999999992</v>
      </c>
      <c r="DD29" s="901">
        <f t="shared" si="87"/>
        <v>62.826899999999995</v>
      </c>
      <c r="DE29" s="901">
        <f t="shared" si="87"/>
        <v>62.433199999999999</v>
      </c>
      <c r="DF29" s="901">
        <f t="shared" si="87"/>
        <v>62.826899999999995</v>
      </c>
      <c r="DG29" s="901">
        <f t="shared" si="87"/>
        <v>62.890399999999993</v>
      </c>
      <c r="DH29" s="901">
        <f t="shared" si="87"/>
        <v>62.865000000000002</v>
      </c>
      <c r="DI29" s="901">
        <f t="shared" si="87"/>
        <v>62.102999999999994</v>
      </c>
      <c r="DJ29" s="901">
        <f t="shared" si="87"/>
        <v>62.509399999999992</v>
      </c>
      <c r="DK29" s="901">
        <f t="shared" si="87"/>
        <v>63.017399999999995</v>
      </c>
      <c r="DL29" s="901">
        <f t="shared" si="87"/>
        <v>62.547499999999992</v>
      </c>
      <c r="DM29" s="901">
        <f t="shared" si="88"/>
        <v>63.169800000000002</v>
      </c>
      <c r="DN29" s="901">
        <f t="shared" si="88"/>
        <v>62.953899999999997</v>
      </c>
      <c r="DO29" s="901">
        <f t="shared" si="88"/>
        <v>62.623699999999999</v>
      </c>
      <c r="DP29" s="901">
        <f t="shared" si="88"/>
        <v>62.560200000000002</v>
      </c>
      <c r="DQ29" s="901">
        <f t="shared" si="88"/>
        <v>62.725299999999997</v>
      </c>
      <c r="DR29" s="901">
        <f t="shared" si="88"/>
        <v>62.91579999999999</v>
      </c>
      <c r="DS29" s="901">
        <f t="shared" si="88"/>
        <v>62.826899999999995</v>
      </c>
      <c r="DT29" s="901">
        <f t="shared" si="88"/>
        <v>62.941200000000002</v>
      </c>
      <c r="DU29" s="901">
        <f t="shared" si="88"/>
        <v>62.763399999999997</v>
      </c>
      <c r="DV29" s="901">
        <f t="shared" si="88"/>
        <v>62.852299999999993</v>
      </c>
      <c r="DW29" s="901">
        <f t="shared" si="89"/>
        <v>63.093599999999995</v>
      </c>
      <c r="DX29" s="901">
        <f t="shared" si="89"/>
        <v>62.750699999999995</v>
      </c>
      <c r="DY29" s="901">
        <f t="shared" si="89"/>
        <v>62.674499999999995</v>
      </c>
      <c r="DZ29" s="901">
        <f t="shared" si="89"/>
        <v>62.814199999999992</v>
      </c>
      <c r="EA29" s="901">
        <f t="shared" si="89"/>
        <v>62.712599999999995</v>
      </c>
      <c r="EB29" s="901">
        <f t="shared" si="90"/>
        <v>62.788799999999995</v>
      </c>
      <c r="EC29" s="901">
        <f t="shared" si="90"/>
        <v>63.093599999999995</v>
      </c>
      <c r="ED29" s="901">
        <f t="shared" si="90"/>
        <v>62.941200000000002</v>
      </c>
      <c r="EE29" s="901">
        <f t="shared" si="90"/>
        <v>62.814199999999992</v>
      </c>
      <c r="EF29" s="901">
        <f t="shared" si="90"/>
        <v>63.093599999999995</v>
      </c>
      <c r="EG29" s="901">
        <f t="shared" si="90"/>
        <v>62.420499999999997</v>
      </c>
      <c r="EH29" s="901">
        <f t="shared" si="90"/>
        <v>62.661799999999999</v>
      </c>
      <c r="EI29" s="901">
        <f t="shared" si="90"/>
        <v>62.738</v>
      </c>
      <c r="EJ29" s="901">
        <f t="shared" si="90"/>
        <v>63.246000000000002</v>
      </c>
      <c r="EK29" s="901">
        <f t="shared" si="90"/>
        <v>62.801499999999997</v>
      </c>
      <c r="EL29" s="901">
        <f t="shared" si="91"/>
        <v>62.839600000000004</v>
      </c>
      <c r="EM29" s="901">
        <f t="shared" si="91"/>
        <v>63.2333</v>
      </c>
      <c r="EN29" s="901">
        <f t="shared" si="91"/>
        <v>62.91579999999999</v>
      </c>
      <c r="EO29" s="901">
        <f t="shared" si="91"/>
        <v>63.118999999999993</v>
      </c>
      <c r="EP29" s="901">
        <f t="shared" si="91"/>
        <v>62.814199999999992</v>
      </c>
      <c r="EQ29" s="901">
        <f t="shared" si="91"/>
        <v>63.322199999999995</v>
      </c>
      <c r="ER29" s="901">
        <f t="shared" si="91"/>
        <v>63.0047</v>
      </c>
      <c r="ES29" s="901">
        <f t="shared" si="92"/>
        <v>62.865000000000002</v>
      </c>
      <c r="ET29" s="901">
        <f t="shared" si="92"/>
        <v>62.941200000000002</v>
      </c>
      <c r="EU29" s="901">
        <f t="shared" si="92"/>
        <v>63.512700000000002</v>
      </c>
      <c r="EV29" s="901">
        <f t="shared" si="93"/>
        <v>62.217299999999994</v>
      </c>
      <c r="EW29" s="901">
        <f t="shared" si="93"/>
        <v>62.87769999999999</v>
      </c>
      <c r="EX29" s="901">
        <f t="shared" si="93"/>
        <v>62.738</v>
      </c>
      <c r="EY29" s="901">
        <f t="shared" si="93"/>
        <v>62.87769999999999</v>
      </c>
      <c r="EZ29" s="901">
        <f t="shared" si="93"/>
        <v>62.91579999999999</v>
      </c>
      <c r="FA29" s="901">
        <f t="shared" si="93"/>
        <v>62.865000000000002</v>
      </c>
      <c r="FB29" s="901">
        <f t="shared" si="93"/>
        <v>62.763399999999997</v>
      </c>
      <c r="FC29" s="901">
        <f t="shared" si="93"/>
        <v>63.030099999999997</v>
      </c>
      <c r="FD29" s="901">
        <f t="shared" si="93"/>
        <v>62.712599999999995</v>
      </c>
      <c r="FE29" s="901">
        <f t="shared" si="93"/>
        <v>63.068199999999997</v>
      </c>
      <c r="FF29" s="901">
        <f t="shared" si="93"/>
        <v>62.9666</v>
      </c>
      <c r="FG29" s="901">
        <f t="shared" si="93"/>
        <v>63.080899999999993</v>
      </c>
      <c r="FH29" s="901">
        <f t="shared" si="94"/>
        <v>62.814199999999992</v>
      </c>
      <c r="FI29" s="901">
        <f t="shared" si="94"/>
        <v>63.258699999999997</v>
      </c>
      <c r="FJ29" s="901">
        <f t="shared" si="94"/>
        <v>62.903100000000002</v>
      </c>
      <c r="FK29" s="901">
        <f t="shared" si="94"/>
        <v>62.585599999999992</v>
      </c>
      <c r="FL29" s="901">
        <f t="shared" si="94"/>
        <v>63.017399999999995</v>
      </c>
      <c r="FM29" s="901">
        <f t="shared" si="94"/>
        <v>62.852299999999993</v>
      </c>
      <c r="FN29" s="901">
        <f t="shared" si="94"/>
        <v>62.57289999999999</v>
      </c>
      <c r="FP29" s="887"/>
      <c r="FQ29" s="887"/>
      <c r="FR29" s="887"/>
    </row>
    <row r="30" spans="1:174">
      <c r="A30" s="1239" t="s">
        <v>620</v>
      </c>
      <c r="B30" s="1240"/>
      <c r="C30" s="962">
        <f>40/20</f>
        <v>2</v>
      </c>
      <c r="D30" s="963">
        <f>40/20</f>
        <v>2</v>
      </c>
      <c r="E30" s="963">
        <f t="shared" ref="E30:J30" si="95">40/20</f>
        <v>2</v>
      </c>
      <c r="F30" s="963">
        <f t="shared" si="95"/>
        <v>2</v>
      </c>
      <c r="G30" s="963">
        <f t="shared" si="95"/>
        <v>2</v>
      </c>
      <c r="H30" s="963">
        <f t="shared" si="95"/>
        <v>2</v>
      </c>
      <c r="I30" s="963">
        <f t="shared" si="95"/>
        <v>2</v>
      </c>
      <c r="J30" s="964">
        <f t="shared" si="95"/>
        <v>2</v>
      </c>
      <c r="K30" s="964">
        <f>40/20</f>
        <v>2</v>
      </c>
      <c r="L30" s="964">
        <f t="shared" ref="L30:AD30" si="96">40/20</f>
        <v>2</v>
      </c>
      <c r="M30" s="963">
        <f t="shared" si="96"/>
        <v>2</v>
      </c>
      <c r="N30" s="963">
        <f t="shared" si="96"/>
        <v>2</v>
      </c>
      <c r="O30" s="963">
        <f t="shared" si="96"/>
        <v>2</v>
      </c>
      <c r="P30" s="963">
        <f t="shared" si="96"/>
        <v>2</v>
      </c>
      <c r="Q30" s="963">
        <f t="shared" si="96"/>
        <v>2</v>
      </c>
      <c r="R30" s="963">
        <f t="shared" si="96"/>
        <v>2</v>
      </c>
      <c r="S30" s="963">
        <f t="shared" si="96"/>
        <v>2</v>
      </c>
      <c r="T30" s="963">
        <f t="shared" si="96"/>
        <v>2</v>
      </c>
      <c r="U30" s="963">
        <f t="shared" si="96"/>
        <v>2</v>
      </c>
      <c r="V30" s="963">
        <f t="shared" si="96"/>
        <v>2</v>
      </c>
      <c r="W30" s="963">
        <f t="shared" si="96"/>
        <v>2</v>
      </c>
      <c r="X30" s="963">
        <f t="shared" si="96"/>
        <v>2</v>
      </c>
      <c r="Y30" s="963">
        <f t="shared" si="96"/>
        <v>2</v>
      </c>
      <c r="Z30" s="963">
        <f t="shared" si="96"/>
        <v>2</v>
      </c>
      <c r="AA30" s="963">
        <f t="shared" si="96"/>
        <v>2</v>
      </c>
      <c r="AB30" s="963">
        <f t="shared" si="96"/>
        <v>2</v>
      </c>
      <c r="AC30" s="963">
        <f t="shared" si="96"/>
        <v>2</v>
      </c>
      <c r="AD30" s="963">
        <f t="shared" si="96"/>
        <v>2</v>
      </c>
      <c r="AE30" s="963">
        <f t="shared" ref="AE30:BI30" si="97">40/20</f>
        <v>2</v>
      </c>
      <c r="AF30" s="963">
        <f t="shared" si="97"/>
        <v>2</v>
      </c>
      <c r="AG30" s="963">
        <f t="shared" si="97"/>
        <v>2</v>
      </c>
      <c r="AH30" s="963">
        <f t="shared" si="97"/>
        <v>2</v>
      </c>
      <c r="AI30" s="963">
        <f t="shared" si="97"/>
        <v>2</v>
      </c>
      <c r="AJ30" s="963">
        <f t="shared" si="97"/>
        <v>2</v>
      </c>
      <c r="AK30" s="963">
        <f t="shared" si="97"/>
        <v>2</v>
      </c>
      <c r="AL30" s="964">
        <f t="shared" si="97"/>
        <v>2</v>
      </c>
      <c r="AM30" s="964">
        <f t="shared" si="97"/>
        <v>2</v>
      </c>
      <c r="AN30" s="964">
        <f t="shared" si="97"/>
        <v>2</v>
      </c>
      <c r="AO30" s="964">
        <f t="shared" si="97"/>
        <v>2</v>
      </c>
      <c r="AP30" s="964">
        <f t="shared" si="97"/>
        <v>2</v>
      </c>
      <c r="AQ30" s="964"/>
      <c r="AR30" s="964"/>
      <c r="AS30" s="964">
        <f t="shared" si="97"/>
        <v>2</v>
      </c>
      <c r="AT30" s="964">
        <f t="shared" si="97"/>
        <v>2</v>
      </c>
      <c r="AU30" s="964">
        <f t="shared" si="97"/>
        <v>2</v>
      </c>
      <c r="AV30" s="964">
        <f t="shared" si="97"/>
        <v>2</v>
      </c>
      <c r="AW30" s="964">
        <f t="shared" si="97"/>
        <v>2</v>
      </c>
      <c r="AX30" s="964">
        <f t="shared" si="97"/>
        <v>2</v>
      </c>
      <c r="AY30" s="964">
        <f t="shared" si="97"/>
        <v>2</v>
      </c>
      <c r="AZ30" s="964">
        <f t="shared" si="97"/>
        <v>2</v>
      </c>
      <c r="BA30" s="964">
        <f t="shared" si="97"/>
        <v>2</v>
      </c>
      <c r="BB30" s="964">
        <f t="shared" si="97"/>
        <v>2</v>
      </c>
      <c r="BC30" s="964">
        <f t="shared" si="97"/>
        <v>2</v>
      </c>
      <c r="BD30" s="964">
        <f t="shared" si="97"/>
        <v>2</v>
      </c>
      <c r="BE30" s="964">
        <f t="shared" si="97"/>
        <v>2</v>
      </c>
      <c r="BF30" s="964">
        <f t="shared" si="97"/>
        <v>2</v>
      </c>
      <c r="BG30" s="964">
        <f t="shared" si="97"/>
        <v>2</v>
      </c>
      <c r="BH30" s="964">
        <f t="shared" si="97"/>
        <v>2</v>
      </c>
      <c r="BI30" s="964">
        <f t="shared" si="97"/>
        <v>2</v>
      </c>
      <c r="BJ30" s="964"/>
      <c r="BK30" s="964"/>
      <c r="BL30" s="964">
        <f>41/20</f>
        <v>2.0499999999999998</v>
      </c>
      <c r="BM30" s="964">
        <f t="shared" ref="BM30:CK30" si="98">40/20</f>
        <v>2</v>
      </c>
      <c r="BN30" s="964">
        <f t="shared" si="98"/>
        <v>2</v>
      </c>
      <c r="BO30" s="964"/>
      <c r="BP30" s="964"/>
      <c r="BQ30" s="964">
        <f t="shared" si="98"/>
        <v>2</v>
      </c>
      <c r="BR30" s="964">
        <f t="shared" si="98"/>
        <v>2</v>
      </c>
      <c r="BS30" s="964">
        <f t="shared" si="98"/>
        <v>2</v>
      </c>
      <c r="BT30" s="964">
        <f t="shared" si="98"/>
        <v>2</v>
      </c>
      <c r="BU30" s="964">
        <f t="shared" si="98"/>
        <v>2</v>
      </c>
      <c r="BV30" s="964">
        <f t="shared" si="98"/>
        <v>2</v>
      </c>
      <c r="BW30" s="964">
        <f t="shared" si="98"/>
        <v>2</v>
      </c>
      <c r="BX30" s="964">
        <f t="shared" si="98"/>
        <v>2</v>
      </c>
      <c r="BY30" s="964">
        <f t="shared" si="98"/>
        <v>2</v>
      </c>
      <c r="BZ30" s="964">
        <f t="shared" si="98"/>
        <v>2</v>
      </c>
      <c r="CA30" s="964">
        <f t="shared" si="98"/>
        <v>2</v>
      </c>
      <c r="CB30" s="964">
        <f t="shared" si="98"/>
        <v>2</v>
      </c>
      <c r="CC30" s="964"/>
      <c r="CD30" s="964"/>
      <c r="CE30" s="964">
        <f t="shared" si="98"/>
        <v>2</v>
      </c>
      <c r="CF30" s="964">
        <f t="shared" si="98"/>
        <v>2</v>
      </c>
      <c r="CG30" s="964">
        <f t="shared" si="98"/>
        <v>2</v>
      </c>
      <c r="CH30" s="964">
        <f t="shared" si="98"/>
        <v>2</v>
      </c>
      <c r="CI30" s="964">
        <f t="shared" si="98"/>
        <v>2</v>
      </c>
      <c r="CJ30" s="964">
        <f t="shared" si="98"/>
        <v>2</v>
      </c>
      <c r="CK30" s="964">
        <f t="shared" si="98"/>
        <v>2</v>
      </c>
      <c r="CL30" s="900">
        <f t="shared" ref="CL30:CU31" si="99">C30</f>
        <v>2</v>
      </c>
      <c r="CM30" s="901">
        <f t="shared" si="99"/>
        <v>2</v>
      </c>
      <c r="CN30" s="901">
        <f t="shared" si="99"/>
        <v>2</v>
      </c>
      <c r="CO30" s="901">
        <f t="shared" si="99"/>
        <v>2</v>
      </c>
      <c r="CP30" s="901">
        <f t="shared" si="99"/>
        <v>2</v>
      </c>
      <c r="CQ30" s="901">
        <f t="shared" si="99"/>
        <v>2</v>
      </c>
      <c r="CR30" s="901">
        <f t="shared" si="99"/>
        <v>2</v>
      </c>
      <c r="CS30" s="901">
        <f t="shared" si="99"/>
        <v>2</v>
      </c>
      <c r="CT30" s="901">
        <f t="shared" si="99"/>
        <v>2</v>
      </c>
      <c r="CU30" s="901">
        <f t="shared" si="99"/>
        <v>2</v>
      </c>
      <c r="CV30" s="901">
        <f t="shared" ref="CV30:DE31" si="100">M30</f>
        <v>2</v>
      </c>
      <c r="CW30" s="901">
        <f t="shared" si="100"/>
        <v>2</v>
      </c>
      <c r="CX30" s="901">
        <f t="shared" si="100"/>
        <v>2</v>
      </c>
      <c r="CY30" s="901">
        <f t="shared" si="100"/>
        <v>2</v>
      </c>
      <c r="CZ30" s="901">
        <f t="shared" si="100"/>
        <v>2</v>
      </c>
      <c r="DA30" s="901">
        <f t="shared" si="100"/>
        <v>2</v>
      </c>
      <c r="DB30" s="901">
        <f t="shared" si="100"/>
        <v>2</v>
      </c>
      <c r="DC30" s="901">
        <f t="shared" si="100"/>
        <v>2</v>
      </c>
      <c r="DD30" s="901">
        <f t="shared" si="100"/>
        <v>2</v>
      </c>
      <c r="DE30" s="901">
        <f t="shared" si="100"/>
        <v>2</v>
      </c>
      <c r="DF30" s="901">
        <f t="shared" ref="DF30:DO31" si="101">W30</f>
        <v>2</v>
      </c>
      <c r="DG30" s="901">
        <f t="shared" si="101"/>
        <v>2</v>
      </c>
      <c r="DH30" s="901">
        <f t="shared" si="101"/>
        <v>2</v>
      </c>
      <c r="DI30" s="901">
        <f t="shared" si="101"/>
        <v>2</v>
      </c>
      <c r="DJ30" s="901">
        <f t="shared" si="101"/>
        <v>2</v>
      </c>
      <c r="DK30" s="901">
        <f t="shared" si="101"/>
        <v>2</v>
      </c>
      <c r="DL30" s="901">
        <f t="shared" si="101"/>
        <v>2</v>
      </c>
      <c r="DM30" s="901">
        <f t="shared" si="101"/>
        <v>2</v>
      </c>
      <c r="DN30" s="901">
        <f t="shared" si="101"/>
        <v>2</v>
      </c>
      <c r="DO30" s="901">
        <f t="shared" si="101"/>
        <v>2</v>
      </c>
      <c r="DP30" s="901">
        <f t="shared" ref="DP30:DY31" si="102">AG30</f>
        <v>2</v>
      </c>
      <c r="DQ30" s="901">
        <f t="shared" si="102"/>
        <v>2</v>
      </c>
      <c r="DR30" s="901">
        <f t="shared" si="102"/>
        <v>2</v>
      </c>
      <c r="DS30" s="901">
        <f t="shared" si="102"/>
        <v>2</v>
      </c>
      <c r="DT30" s="901">
        <f t="shared" si="102"/>
        <v>2</v>
      </c>
      <c r="DU30" s="901">
        <f t="shared" si="102"/>
        <v>2</v>
      </c>
      <c r="DV30" s="901">
        <f t="shared" si="102"/>
        <v>2</v>
      </c>
      <c r="DW30" s="901">
        <f t="shared" si="102"/>
        <v>2</v>
      </c>
      <c r="DX30" s="901">
        <f t="shared" si="102"/>
        <v>2</v>
      </c>
      <c r="DY30" s="901">
        <f t="shared" si="102"/>
        <v>2</v>
      </c>
      <c r="DZ30" s="901"/>
      <c r="EA30" s="901"/>
      <c r="EB30" s="901">
        <f t="shared" ref="EB30:EK31" si="103">AS30</f>
        <v>2</v>
      </c>
      <c r="EC30" s="901">
        <f t="shared" si="103"/>
        <v>2</v>
      </c>
      <c r="ED30" s="901">
        <f t="shared" si="103"/>
        <v>2</v>
      </c>
      <c r="EE30" s="901">
        <f t="shared" si="103"/>
        <v>2</v>
      </c>
      <c r="EF30" s="901">
        <f t="shared" si="103"/>
        <v>2</v>
      </c>
      <c r="EG30" s="901">
        <f t="shared" si="103"/>
        <v>2</v>
      </c>
      <c r="EH30" s="901">
        <f t="shared" si="103"/>
        <v>2</v>
      </c>
      <c r="EI30" s="901">
        <f t="shared" si="103"/>
        <v>2</v>
      </c>
      <c r="EJ30" s="901">
        <f t="shared" si="103"/>
        <v>2</v>
      </c>
      <c r="EK30" s="901">
        <f t="shared" si="103"/>
        <v>2</v>
      </c>
      <c r="EL30" s="901">
        <f t="shared" ref="EL30:ER31" si="104">BC30</f>
        <v>2</v>
      </c>
      <c r="EM30" s="901">
        <f t="shared" si="104"/>
        <v>2</v>
      </c>
      <c r="EN30" s="901">
        <f t="shared" si="104"/>
        <v>2</v>
      </c>
      <c r="EO30" s="901">
        <f t="shared" si="104"/>
        <v>2</v>
      </c>
      <c r="EP30" s="901">
        <f t="shared" si="104"/>
        <v>2</v>
      </c>
      <c r="EQ30" s="901">
        <f t="shared" si="104"/>
        <v>2</v>
      </c>
      <c r="ER30" s="901">
        <f t="shared" si="104"/>
        <v>2</v>
      </c>
      <c r="ES30" s="901">
        <f t="shared" ref="ES30:EU31" si="105">BL30</f>
        <v>2.0499999999999998</v>
      </c>
      <c r="ET30" s="901">
        <f t="shared" si="105"/>
        <v>2</v>
      </c>
      <c r="EU30" s="901">
        <f t="shared" si="105"/>
        <v>2</v>
      </c>
      <c r="EV30" s="901">
        <f t="shared" ref="EV30:FG31" si="106">BQ30</f>
        <v>2</v>
      </c>
      <c r="EW30" s="901">
        <f t="shared" si="106"/>
        <v>2</v>
      </c>
      <c r="EX30" s="901">
        <f t="shared" si="106"/>
        <v>2</v>
      </c>
      <c r="EY30" s="901">
        <f t="shared" si="106"/>
        <v>2</v>
      </c>
      <c r="EZ30" s="901">
        <f t="shared" si="106"/>
        <v>2</v>
      </c>
      <c r="FA30" s="901">
        <f t="shared" si="106"/>
        <v>2</v>
      </c>
      <c r="FB30" s="901">
        <f t="shared" si="106"/>
        <v>2</v>
      </c>
      <c r="FC30" s="901">
        <f t="shared" si="106"/>
        <v>2</v>
      </c>
      <c r="FD30" s="901">
        <f t="shared" si="106"/>
        <v>2</v>
      </c>
      <c r="FE30" s="901">
        <f t="shared" si="106"/>
        <v>2</v>
      </c>
      <c r="FF30" s="901">
        <f t="shared" si="106"/>
        <v>2</v>
      </c>
      <c r="FG30" s="901">
        <f t="shared" si="106"/>
        <v>2</v>
      </c>
      <c r="FH30" s="901">
        <f t="shared" ref="FH30:FN31" si="107">CE30</f>
        <v>2</v>
      </c>
      <c r="FI30" s="901">
        <f t="shared" si="107"/>
        <v>2</v>
      </c>
      <c r="FJ30" s="901">
        <f t="shared" si="107"/>
        <v>2</v>
      </c>
      <c r="FK30" s="901">
        <f t="shared" si="107"/>
        <v>2</v>
      </c>
      <c r="FL30" s="901">
        <f t="shared" si="107"/>
        <v>2</v>
      </c>
      <c r="FM30" s="901">
        <f t="shared" si="107"/>
        <v>2</v>
      </c>
      <c r="FN30" s="901">
        <f t="shared" si="107"/>
        <v>2</v>
      </c>
      <c r="FP30" s="887"/>
      <c r="FQ30" s="887"/>
      <c r="FR30" s="887"/>
    </row>
    <row r="31" spans="1:174" ht="13" thickBot="1">
      <c r="A31" s="1245" t="s">
        <v>624</v>
      </c>
      <c r="B31" s="1246"/>
      <c r="C31" s="965">
        <v>24.2</v>
      </c>
      <c r="D31" s="966">
        <v>24.3</v>
      </c>
      <c r="E31" s="966">
        <v>24.3</v>
      </c>
      <c r="F31" s="966">
        <v>24.4</v>
      </c>
      <c r="G31" s="966">
        <v>24.4</v>
      </c>
      <c r="H31" s="966">
        <v>24.4</v>
      </c>
      <c r="I31" s="966">
        <v>24.5</v>
      </c>
      <c r="J31" s="966">
        <v>24.5</v>
      </c>
      <c r="K31" s="966">
        <v>24.4</v>
      </c>
      <c r="L31" s="966">
        <v>24.5</v>
      </c>
      <c r="M31" s="966">
        <v>24.5</v>
      </c>
      <c r="N31" s="966">
        <v>24.5</v>
      </c>
      <c r="O31" s="967">
        <v>24.1</v>
      </c>
      <c r="P31" s="967">
        <v>24.3</v>
      </c>
      <c r="Q31" s="967">
        <v>24.4</v>
      </c>
      <c r="R31" s="967">
        <v>24.1</v>
      </c>
      <c r="S31" s="967">
        <v>24.3</v>
      </c>
      <c r="T31" s="967">
        <v>24.1</v>
      </c>
      <c r="U31" s="967">
        <v>24.4</v>
      </c>
      <c r="V31" s="967">
        <v>24.1</v>
      </c>
      <c r="W31" s="967">
        <v>24.4</v>
      </c>
      <c r="X31" s="967">
        <v>24.1</v>
      </c>
      <c r="Y31" s="967">
        <v>24.3</v>
      </c>
      <c r="Z31" s="967">
        <v>24</v>
      </c>
      <c r="AA31" s="967">
        <v>24.2</v>
      </c>
      <c r="AB31" s="967">
        <v>24.4</v>
      </c>
      <c r="AC31" s="967">
        <v>24.3</v>
      </c>
      <c r="AD31" s="967">
        <v>24.4</v>
      </c>
      <c r="AE31" s="967">
        <v>24.2</v>
      </c>
      <c r="AF31" s="967">
        <v>24.4</v>
      </c>
      <c r="AG31" s="967">
        <v>24.5</v>
      </c>
      <c r="AH31" s="967">
        <v>24.3</v>
      </c>
      <c r="AI31" s="967">
        <v>24.4</v>
      </c>
      <c r="AJ31" s="967">
        <v>24.3</v>
      </c>
      <c r="AK31" s="967">
        <v>24.4</v>
      </c>
      <c r="AL31" s="967">
        <v>24.3</v>
      </c>
      <c r="AM31" s="967">
        <v>24.3</v>
      </c>
      <c r="AN31" s="967">
        <v>24.4</v>
      </c>
      <c r="AO31" s="967">
        <v>24.2</v>
      </c>
      <c r="AP31" s="967">
        <v>24.2</v>
      </c>
      <c r="AQ31" s="967"/>
      <c r="AR31" s="967"/>
      <c r="AS31" s="967">
        <v>24.4</v>
      </c>
      <c r="AT31" s="967">
        <v>24.3</v>
      </c>
      <c r="AU31" s="967">
        <v>24.2</v>
      </c>
      <c r="AV31" s="967">
        <v>24.1</v>
      </c>
      <c r="AW31" s="967">
        <v>24.3</v>
      </c>
      <c r="AX31" s="967">
        <v>24.4</v>
      </c>
      <c r="AY31" s="967">
        <v>24.1</v>
      </c>
      <c r="AZ31" s="967">
        <v>24.2</v>
      </c>
      <c r="BA31" s="967">
        <v>24.2</v>
      </c>
      <c r="BB31" s="967">
        <v>24.4</v>
      </c>
      <c r="BC31" s="967">
        <v>24.1</v>
      </c>
      <c r="BD31" s="967">
        <v>24.4</v>
      </c>
      <c r="BE31" s="967">
        <v>24.3</v>
      </c>
      <c r="BF31" s="967">
        <v>24.1</v>
      </c>
      <c r="BG31" s="967">
        <v>24.3</v>
      </c>
      <c r="BH31" s="967">
        <v>24.3</v>
      </c>
      <c r="BI31" s="967">
        <v>24.4</v>
      </c>
      <c r="BJ31" s="967"/>
      <c r="BK31" s="967"/>
      <c r="BL31" s="967">
        <v>24.3</v>
      </c>
      <c r="BM31" s="967">
        <v>24.4</v>
      </c>
      <c r="BN31" s="967">
        <v>24.4</v>
      </c>
      <c r="BO31" s="967"/>
      <c r="BP31" s="967"/>
      <c r="BQ31" s="967">
        <v>24.1</v>
      </c>
      <c r="BR31" s="967">
        <v>24.2</v>
      </c>
      <c r="BS31" s="967">
        <v>24.2</v>
      </c>
      <c r="BT31" s="967">
        <v>24.2</v>
      </c>
      <c r="BU31" s="967">
        <v>24.5</v>
      </c>
      <c r="BV31" s="967">
        <v>24.3</v>
      </c>
      <c r="BW31" s="967">
        <v>24.5</v>
      </c>
      <c r="BX31" s="967">
        <v>24.3</v>
      </c>
      <c r="BY31" s="967">
        <v>24.4</v>
      </c>
      <c r="BZ31" s="967">
        <v>24.2</v>
      </c>
      <c r="CA31" s="967">
        <v>24.5</v>
      </c>
      <c r="CB31" s="967">
        <v>24.3</v>
      </c>
      <c r="CC31" s="967"/>
      <c r="CD31" s="967"/>
      <c r="CE31" s="967">
        <v>24.2</v>
      </c>
      <c r="CF31" s="967">
        <v>24.1</v>
      </c>
      <c r="CG31" s="967">
        <v>24.1</v>
      </c>
      <c r="CH31" s="967">
        <v>24.4</v>
      </c>
      <c r="CI31" s="967">
        <v>24</v>
      </c>
      <c r="CJ31" s="967">
        <v>24.4</v>
      </c>
      <c r="CK31" s="967">
        <v>24.2</v>
      </c>
      <c r="CL31" s="902">
        <f t="shared" si="99"/>
        <v>24.2</v>
      </c>
      <c r="CM31" s="903">
        <f t="shared" si="99"/>
        <v>24.3</v>
      </c>
      <c r="CN31" s="903">
        <f t="shared" si="99"/>
        <v>24.3</v>
      </c>
      <c r="CO31" s="903">
        <f t="shared" si="99"/>
        <v>24.4</v>
      </c>
      <c r="CP31" s="903">
        <f t="shared" si="99"/>
        <v>24.4</v>
      </c>
      <c r="CQ31" s="903">
        <f t="shared" si="99"/>
        <v>24.4</v>
      </c>
      <c r="CR31" s="903">
        <f t="shared" si="99"/>
        <v>24.5</v>
      </c>
      <c r="CS31" s="903">
        <f t="shared" si="99"/>
        <v>24.5</v>
      </c>
      <c r="CT31" s="903">
        <f t="shared" si="99"/>
        <v>24.4</v>
      </c>
      <c r="CU31" s="903">
        <f t="shared" si="99"/>
        <v>24.5</v>
      </c>
      <c r="CV31" s="903">
        <f t="shared" si="100"/>
        <v>24.5</v>
      </c>
      <c r="CW31" s="903">
        <f t="shared" si="100"/>
        <v>24.5</v>
      </c>
      <c r="CX31" s="903">
        <f t="shared" si="100"/>
        <v>24.1</v>
      </c>
      <c r="CY31" s="903">
        <f t="shared" si="100"/>
        <v>24.3</v>
      </c>
      <c r="CZ31" s="903">
        <f t="shared" si="100"/>
        <v>24.4</v>
      </c>
      <c r="DA31" s="903">
        <f t="shared" si="100"/>
        <v>24.1</v>
      </c>
      <c r="DB31" s="903">
        <f t="shared" si="100"/>
        <v>24.3</v>
      </c>
      <c r="DC31" s="903">
        <f t="shared" si="100"/>
        <v>24.1</v>
      </c>
      <c r="DD31" s="903">
        <f t="shared" si="100"/>
        <v>24.4</v>
      </c>
      <c r="DE31" s="903">
        <f t="shared" si="100"/>
        <v>24.1</v>
      </c>
      <c r="DF31" s="903">
        <f t="shared" si="101"/>
        <v>24.4</v>
      </c>
      <c r="DG31" s="903">
        <f t="shared" si="101"/>
        <v>24.1</v>
      </c>
      <c r="DH31" s="903">
        <f t="shared" si="101"/>
        <v>24.3</v>
      </c>
      <c r="DI31" s="903">
        <f t="shared" si="101"/>
        <v>24</v>
      </c>
      <c r="DJ31" s="903">
        <f t="shared" si="101"/>
        <v>24.2</v>
      </c>
      <c r="DK31" s="903">
        <f t="shared" si="101"/>
        <v>24.4</v>
      </c>
      <c r="DL31" s="903">
        <f t="shared" si="101"/>
        <v>24.3</v>
      </c>
      <c r="DM31" s="903">
        <f t="shared" si="101"/>
        <v>24.4</v>
      </c>
      <c r="DN31" s="903">
        <f t="shared" si="101"/>
        <v>24.2</v>
      </c>
      <c r="DO31" s="903">
        <f t="shared" si="101"/>
        <v>24.4</v>
      </c>
      <c r="DP31" s="903">
        <f t="shared" si="102"/>
        <v>24.5</v>
      </c>
      <c r="DQ31" s="903">
        <f t="shared" si="102"/>
        <v>24.3</v>
      </c>
      <c r="DR31" s="903">
        <f t="shared" si="102"/>
        <v>24.4</v>
      </c>
      <c r="DS31" s="903">
        <f t="shared" si="102"/>
        <v>24.3</v>
      </c>
      <c r="DT31" s="903">
        <f t="shared" si="102"/>
        <v>24.4</v>
      </c>
      <c r="DU31" s="903">
        <f t="shared" si="102"/>
        <v>24.3</v>
      </c>
      <c r="DV31" s="903">
        <f t="shared" si="102"/>
        <v>24.3</v>
      </c>
      <c r="DW31" s="903">
        <f t="shared" si="102"/>
        <v>24.4</v>
      </c>
      <c r="DX31" s="903">
        <f t="shared" si="102"/>
        <v>24.2</v>
      </c>
      <c r="DY31" s="903">
        <f t="shared" si="102"/>
        <v>24.2</v>
      </c>
      <c r="DZ31" s="903"/>
      <c r="EA31" s="903"/>
      <c r="EB31" s="903">
        <f t="shared" si="103"/>
        <v>24.4</v>
      </c>
      <c r="EC31" s="903">
        <f t="shared" si="103"/>
        <v>24.3</v>
      </c>
      <c r="ED31" s="903">
        <f t="shared" si="103"/>
        <v>24.2</v>
      </c>
      <c r="EE31" s="903">
        <f t="shared" si="103"/>
        <v>24.1</v>
      </c>
      <c r="EF31" s="903">
        <f t="shared" si="103"/>
        <v>24.3</v>
      </c>
      <c r="EG31" s="903">
        <f t="shared" si="103"/>
        <v>24.4</v>
      </c>
      <c r="EH31" s="903">
        <f t="shared" si="103"/>
        <v>24.1</v>
      </c>
      <c r="EI31" s="903">
        <f t="shared" si="103"/>
        <v>24.2</v>
      </c>
      <c r="EJ31" s="903">
        <f t="shared" si="103"/>
        <v>24.2</v>
      </c>
      <c r="EK31" s="903">
        <f t="shared" si="103"/>
        <v>24.4</v>
      </c>
      <c r="EL31" s="903">
        <f t="shared" si="104"/>
        <v>24.1</v>
      </c>
      <c r="EM31" s="903">
        <f t="shared" si="104"/>
        <v>24.4</v>
      </c>
      <c r="EN31" s="903">
        <f t="shared" si="104"/>
        <v>24.3</v>
      </c>
      <c r="EO31" s="903">
        <f t="shared" si="104"/>
        <v>24.1</v>
      </c>
      <c r="EP31" s="903">
        <f t="shared" si="104"/>
        <v>24.3</v>
      </c>
      <c r="EQ31" s="903">
        <f t="shared" si="104"/>
        <v>24.3</v>
      </c>
      <c r="ER31" s="903">
        <f t="shared" si="104"/>
        <v>24.4</v>
      </c>
      <c r="ES31" s="903">
        <f t="shared" si="105"/>
        <v>24.3</v>
      </c>
      <c r="ET31" s="903">
        <f t="shared" si="105"/>
        <v>24.4</v>
      </c>
      <c r="EU31" s="903">
        <f t="shared" si="105"/>
        <v>24.4</v>
      </c>
      <c r="EV31" s="903">
        <f t="shared" si="106"/>
        <v>24.1</v>
      </c>
      <c r="EW31" s="903">
        <f t="shared" si="106"/>
        <v>24.2</v>
      </c>
      <c r="EX31" s="903">
        <f t="shared" si="106"/>
        <v>24.2</v>
      </c>
      <c r="EY31" s="903">
        <f t="shared" si="106"/>
        <v>24.2</v>
      </c>
      <c r="EZ31" s="903">
        <f t="shared" si="106"/>
        <v>24.5</v>
      </c>
      <c r="FA31" s="903">
        <f t="shared" si="106"/>
        <v>24.3</v>
      </c>
      <c r="FB31" s="903">
        <f t="shared" si="106"/>
        <v>24.5</v>
      </c>
      <c r="FC31" s="903">
        <f t="shared" si="106"/>
        <v>24.3</v>
      </c>
      <c r="FD31" s="903">
        <f t="shared" si="106"/>
        <v>24.4</v>
      </c>
      <c r="FE31" s="903">
        <f t="shared" si="106"/>
        <v>24.2</v>
      </c>
      <c r="FF31" s="903">
        <f t="shared" si="106"/>
        <v>24.5</v>
      </c>
      <c r="FG31" s="903">
        <f t="shared" si="106"/>
        <v>24.3</v>
      </c>
      <c r="FH31" s="903">
        <f t="shared" si="107"/>
        <v>24.2</v>
      </c>
      <c r="FI31" s="903">
        <f t="shared" si="107"/>
        <v>24.1</v>
      </c>
      <c r="FJ31" s="903">
        <f t="shared" si="107"/>
        <v>24.1</v>
      </c>
      <c r="FK31" s="903">
        <f t="shared" si="107"/>
        <v>24.4</v>
      </c>
      <c r="FL31" s="903">
        <f t="shared" si="107"/>
        <v>24</v>
      </c>
      <c r="FM31" s="903">
        <f t="shared" si="107"/>
        <v>24.4</v>
      </c>
      <c r="FN31" s="903">
        <f t="shared" si="107"/>
        <v>24.2</v>
      </c>
      <c r="FP31" s="887"/>
      <c r="FQ31" s="887"/>
      <c r="FR31" s="887"/>
    </row>
    <row r="32" spans="1:174" ht="13" thickBot="1">
      <c r="A32" s="1247"/>
      <c r="B32" s="1248"/>
      <c r="C32" s="892"/>
      <c r="D32" s="893"/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3"/>
      <c r="R32" s="893"/>
      <c r="S32" s="893"/>
      <c r="T32" s="893"/>
      <c r="U32" s="893"/>
      <c r="V32" s="893"/>
      <c r="W32" s="893"/>
      <c r="X32" s="893"/>
      <c r="Y32" s="893"/>
      <c r="Z32" s="893"/>
      <c r="AA32" s="893"/>
      <c r="AB32" s="893"/>
      <c r="AC32" s="893"/>
      <c r="AD32" s="893"/>
      <c r="AE32" s="893"/>
      <c r="AF32" s="893"/>
      <c r="AG32" s="893"/>
      <c r="AH32" s="893"/>
      <c r="AI32" s="893"/>
      <c r="AJ32" s="893"/>
      <c r="AK32" s="893"/>
      <c r="AL32" s="945"/>
      <c r="AM32" s="945"/>
      <c r="AN32" s="945"/>
      <c r="AO32" s="945"/>
      <c r="AP32" s="945"/>
      <c r="AQ32" s="945"/>
      <c r="AR32" s="945"/>
      <c r="AS32" s="945"/>
      <c r="AT32" s="945"/>
      <c r="AU32" s="945"/>
      <c r="AV32" s="945"/>
      <c r="AW32" s="945"/>
      <c r="AX32" s="945"/>
      <c r="AY32" s="945"/>
      <c r="AZ32" s="945"/>
      <c r="BA32" s="945"/>
      <c r="BB32" s="945"/>
      <c r="BC32" s="945"/>
      <c r="BD32" s="945"/>
      <c r="BE32" s="945"/>
      <c r="BF32" s="945"/>
      <c r="BG32" s="945"/>
      <c r="BH32" s="945"/>
      <c r="BI32" s="945"/>
      <c r="BJ32" s="945"/>
      <c r="BK32" s="945"/>
      <c r="BL32" s="945"/>
      <c r="BM32" s="945"/>
      <c r="BN32" s="945"/>
      <c r="BO32" s="945"/>
      <c r="BP32" s="945"/>
      <c r="BQ32" s="945"/>
      <c r="BR32" s="945"/>
      <c r="BS32" s="945"/>
      <c r="BT32" s="945"/>
      <c r="BU32" s="945"/>
      <c r="BV32" s="945"/>
      <c r="BW32" s="945"/>
      <c r="BX32" s="945"/>
      <c r="BY32" s="945"/>
      <c r="BZ32" s="945"/>
      <c r="CA32" s="945"/>
      <c r="CB32" s="945"/>
      <c r="CC32" s="945"/>
      <c r="CD32" s="945"/>
      <c r="CE32" s="945"/>
      <c r="CF32" s="945"/>
      <c r="CG32" s="945"/>
      <c r="CH32" s="945"/>
      <c r="CI32" s="945"/>
      <c r="CJ32" s="945"/>
      <c r="CK32" s="945"/>
      <c r="CL32" s="937"/>
      <c r="CM32" s="938"/>
      <c r="CN32" s="938"/>
      <c r="CO32" s="938"/>
      <c r="CP32" s="938"/>
      <c r="CQ32" s="938"/>
      <c r="CR32" s="938"/>
      <c r="CS32" s="938"/>
      <c r="CT32" s="938"/>
      <c r="CU32" s="938"/>
      <c r="CV32" s="938"/>
      <c r="CW32" s="938"/>
      <c r="CX32" s="938"/>
      <c r="CY32" s="938"/>
      <c r="CZ32" s="938"/>
      <c r="DA32" s="938"/>
      <c r="DB32" s="938"/>
      <c r="DC32" s="938"/>
      <c r="DD32" s="938"/>
      <c r="DE32" s="938"/>
      <c r="DF32" s="938"/>
      <c r="DG32" s="938"/>
      <c r="DH32" s="938"/>
      <c r="DI32" s="938"/>
      <c r="DJ32" s="938"/>
      <c r="DK32" s="938"/>
      <c r="DL32" s="938"/>
      <c r="DM32" s="938"/>
      <c r="DN32" s="938"/>
      <c r="DO32" s="938"/>
      <c r="DP32" s="938"/>
      <c r="DQ32" s="938"/>
      <c r="DR32" s="938"/>
      <c r="DS32" s="938"/>
      <c r="DT32" s="938"/>
      <c r="DU32" s="938"/>
      <c r="DV32" s="938"/>
      <c r="DW32" s="938"/>
      <c r="DX32" s="938"/>
      <c r="DY32" s="938"/>
      <c r="DZ32" s="938"/>
      <c r="EA32" s="938"/>
      <c r="EB32" s="938"/>
      <c r="EC32" s="938"/>
      <c r="ED32" s="938"/>
      <c r="EE32" s="938"/>
      <c r="EF32" s="938"/>
      <c r="EG32" s="938"/>
      <c r="EH32" s="938"/>
      <c r="EI32" s="938"/>
      <c r="EJ32" s="938"/>
      <c r="EK32" s="938"/>
      <c r="EL32" s="938"/>
      <c r="EM32" s="938"/>
      <c r="EN32" s="938"/>
      <c r="EO32" s="938"/>
      <c r="EP32" s="938"/>
      <c r="EQ32" s="938"/>
      <c r="ER32" s="938"/>
      <c r="ES32" s="938"/>
      <c r="ET32" s="938"/>
      <c r="EU32" s="938"/>
      <c r="EV32" s="938"/>
      <c r="EW32" s="938"/>
      <c r="EX32" s="938"/>
      <c r="EY32" s="938"/>
      <c r="EZ32" s="938"/>
      <c r="FA32" s="938"/>
      <c r="FB32" s="938"/>
      <c r="FC32" s="938"/>
      <c r="FD32" s="938"/>
      <c r="FE32" s="938"/>
      <c r="FF32" s="938"/>
      <c r="FG32" s="938"/>
      <c r="FH32" s="938"/>
      <c r="FI32" s="938"/>
      <c r="FJ32" s="938"/>
      <c r="FK32" s="938"/>
      <c r="FL32" s="938"/>
      <c r="FM32" s="938"/>
      <c r="FN32" s="938"/>
      <c r="FP32" s="887"/>
      <c r="FQ32" s="887"/>
      <c r="FR32" s="887"/>
    </row>
    <row r="33" spans="1:174" ht="13" thickBot="1">
      <c r="A33" s="1304" t="s">
        <v>789</v>
      </c>
      <c r="B33" s="1305"/>
      <c r="C33" s="1031">
        <f t="shared" ref="C33:AH33" si="108">AVERAGE(C25,C27,C29)</f>
        <v>2.4685000000000001</v>
      </c>
      <c r="D33" s="1031">
        <f t="shared" si="108"/>
        <v>2.456</v>
      </c>
      <c r="E33" s="1031">
        <f t="shared" si="108"/>
        <v>2.4715000000000003</v>
      </c>
      <c r="F33" s="1031">
        <f t="shared" si="108"/>
        <v>2.4788333333333332</v>
      </c>
      <c r="G33" s="1031">
        <f t="shared" si="108"/>
        <v>2.4793333333333334</v>
      </c>
      <c r="H33" s="1031">
        <f t="shared" si="108"/>
        <v>2.4561666666666668</v>
      </c>
      <c r="I33" s="1031">
        <f t="shared" ref="I33" si="109">AVERAGE(I25,I27,I29)</f>
        <v>2.4650000000000003</v>
      </c>
      <c r="J33" s="1031">
        <f t="shared" si="108"/>
        <v>2.4746666666666668</v>
      </c>
      <c r="K33" s="1031">
        <f t="shared" si="108"/>
        <v>2.4636666666666667</v>
      </c>
      <c r="L33" s="1031">
        <f t="shared" si="108"/>
        <v>2.4748333333333332</v>
      </c>
      <c r="M33" s="1031">
        <f t="shared" si="108"/>
        <v>2.4791666666666665</v>
      </c>
      <c r="N33" s="1031">
        <f t="shared" si="108"/>
        <v>2.4743333333333335</v>
      </c>
      <c r="O33" s="1031">
        <f t="shared" si="108"/>
        <v>2.476833333333333</v>
      </c>
      <c r="P33" s="1031">
        <f t="shared" si="108"/>
        <v>2.4833333333333334</v>
      </c>
      <c r="Q33" s="1031">
        <f t="shared" si="108"/>
        <v>2.4626666666666668</v>
      </c>
      <c r="R33" s="1031">
        <f t="shared" si="108"/>
        <v>2.4713333333333334</v>
      </c>
      <c r="S33" s="1031">
        <f t="shared" si="108"/>
        <v>2.4766666666666666</v>
      </c>
      <c r="T33" s="1031">
        <f t="shared" si="108"/>
        <v>2.4716666666666671</v>
      </c>
      <c r="U33" s="1031">
        <f t="shared" si="108"/>
        <v>2.4735</v>
      </c>
      <c r="V33" s="1031">
        <f t="shared" si="108"/>
        <v>2.4633333333333334</v>
      </c>
      <c r="W33" s="1031">
        <f t="shared" si="108"/>
        <v>2.4755000000000003</v>
      </c>
      <c r="X33" s="1031">
        <f t="shared" si="108"/>
        <v>2.4791666666666665</v>
      </c>
      <c r="Y33" s="1031">
        <f t="shared" si="108"/>
        <v>2.4689999999999999</v>
      </c>
      <c r="Z33" s="1031">
        <f t="shared" si="108"/>
        <v>2.4661666666666666</v>
      </c>
      <c r="AA33" s="1031">
        <f t="shared" si="108"/>
        <v>2.4780000000000002</v>
      </c>
      <c r="AB33" s="1031">
        <f t="shared" si="108"/>
        <v>2.4843333333333333</v>
      </c>
      <c r="AC33" s="1031">
        <f t="shared" si="108"/>
        <v>2.4758333333333336</v>
      </c>
      <c r="AD33" s="1031">
        <f t="shared" si="108"/>
        <v>2.4878333333333331</v>
      </c>
      <c r="AE33" s="1031">
        <f t="shared" si="108"/>
        <v>2.4780000000000002</v>
      </c>
      <c r="AF33" s="1031">
        <f t="shared" si="108"/>
        <v>2.4658333333333338</v>
      </c>
      <c r="AG33" s="1031">
        <f t="shared" si="108"/>
        <v>2.4636666666666667</v>
      </c>
      <c r="AH33" s="1031">
        <f t="shared" si="108"/>
        <v>2.4738333333333333</v>
      </c>
      <c r="AI33" s="1031">
        <f t="shared" ref="AI33:BT33" si="110">AVERAGE(AI25,AI27,AI29)</f>
        <v>2.4786666666666668</v>
      </c>
      <c r="AJ33" s="1031">
        <f t="shared" si="110"/>
        <v>2.4716666666666662</v>
      </c>
      <c r="AK33" s="1031">
        <f t="shared" si="110"/>
        <v>2.467166666666667</v>
      </c>
      <c r="AL33" s="1031">
        <f t="shared" si="110"/>
        <v>2.4696666666666665</v>
      </c>
      <c r="AM33" s="1031">
        <f t="shared" si="110"/>
        <v>2.4750000000000001</v>
      </c>
      <c r="AN33" s="1031">
        <f t="shared" si="110"/>
        <v>2.4856666666666665</v>
      </c>
      <c r="AO33" s="1031">
        <f t="shared" si="110"/>
        <v>2.472</v>
      </c>
      <c r="AP33" s="1031">
        <f t="shared" si="110"/>
        <v>2.4733333333333332</v>
      </c>
      <c r="AQ33" s="1031"/>
      <c r="AR33" s="1031"/>
      <c r="AS33" s="1031">
        <f t="shared" si="110"/>
        <v>2.4731666666666663</v>
      </c>
      <c r="AT33" s="1031">
        <f t="shared" si="110"/>
        <v>2.4843333333333333</v>
      </c>
      <c r="AU33" s="1031">
        <f t="shared" si="110"/>
        <v>2.4783333333333335</v>
      </c>
      <c r="AV33" s="1031">
        <f t="shared" si="110"/>
        <v>2.4731666666666667</v>
      </c>
      <c r="AW33" s="1031">
        <f t="shared" si="110"/>
        <v>2.484</v>
      </c>
      <c r="AX33" s="1031">
        <f t="shared" si="110"/>
        <v>2.4551666666666669</v>
      </c>
      <c r="AY33" s="1031">
        <f t="shared" si="110"/>
        <v>2.4661666666666666</v>
      </c>
      <c r="AZ33" s="1031">
        <f t="shared" si="110"/>
        <v>2.468</v>
      </c>
      <c r="BA33" s="1031">
        <f t="shared" si="110"/>
        <v>2.4870000000000001</v>
      </c>
      <c r="BB33" s="1031">
        <f t="shared" si="110"/>
        <v>2.4780000000000002</v>
      </c>
      <c r="BC33" s="1031">
        <f t="shared" si="110"/>
        <v>2.4761666666666664</v>
      </c>
      <c r="BD33" s="1031">
        <f t="shared" si="110"/>
        <v>2.488</v>
      </c>
      <c r="BE33" s="1031">
        <f t="shared" si="110"/>
        <v>2.4773333333333336</v>
      </c>
      <c r="BF33" s="1031">
        <f t="shared" si="110"/>
        <v>2.4855</v>
      </c>
      <c r="BG33" s="1031">
        <f t="shared" si="110"/>
        <v>2.4731666666666667</v>
      </c>
      <c r="BH33" s="1031">
        <f t="shared" si="110"/>
        <v>2.4926666666666666</v>
      </c>
      <c r="BI33" s="1031">
        <f t="shared" si="110"/>
        <v>2.4801666666666669</v>
      </c>
      <c r="BJ33" s="1031"/>
      <c r="BK33" s="1031"/>
      <c r="BL33" s="1031">
        <f t="shared" si="110"/>
        <v>2.4774999999999996</v>
      </c>
      <c r="BM33" s="1031">
        <f t="shared" si="110"/>
        <v>2.4803333333333337</v>
      </c>
      <c r="BN33" s="1031">
        <f t="shared" si="110"/>
        <v>2.5005000000000002</v>
      </c>
      <c r="BO33" s="1031"/>
      <c r="BP33" s="1031"/>
      <c r="BQ33" s="1031">
        <f t="shared" si="110"/>
        <v>2.4538333333333333</v>
      </c>
      <c r="BR33" s="1031">
        <f t="shared" si="110"/>
        <v>2.4736666666666665</v>
      </c>
      <c r="BS33" s="1031">
        <f t="shared" si="110"/>
        <v>2.4730000000000003</v>
      </c>
      <c r="BT33" s="1031">
        <f t="shared" si="110"/>
        <v>2.4788333333333337</v>
      </c>
      <c r="BU33" s="1031">
        <f t="shared" ref="BU33:CK33" si="111">AVERAGE(BU25,BU27,BU29)</f>
        <v>2.4781666666666666</v>
      </c>
      <c r="BV33" s="1031">
        <f t="shared" si="111"/>
        <v>2.4751666666666665</v>
      </c>
      <c r="BW33" s="1031">
        <f t="shared" si="111"/>
        <v>2.4751666666666665</v>
      </c>
      <c r="BX33" s="1031">
        <f t="shared" si="111"/>
        <v>2.4780000000000002</v>
      </c>
      <c r="BY33" s="1031">
        <f t="shared" si="111"/>
        <v>2.4708333333333332</v>
      </c>
      <c r="BZ33" s="1031">
        <f t="shared" si="111"/>
        <v>2.4803333333333337</v>
      </c>
      <c r="CA33" s="1031">
        <f t="shared" si="111"/>
        <v>2.4786666666666668</v>
      </c>
      <c r="CB33" s="1031">
        <f t="shared" si="111"/>
        <v>2.4845000000000002</v>
      </c>
      <c r="CC33" s="1031"/>
      <c r="CD33" s="1031"/>
      <c r="CE33" s="1031">
        <f t="shared" si="111"/>
        <v>2.4739999999999998</v>
      </c>
      <c r="CF33" s="1031">
        <f t="shared" si="111"/>
        <v>2.4895</v>
      </c>
      <c r="CG33" s="1031">
        <f t="shared" si="111"/>
        <v>2.4778333333333333</v>
      </c>
      <c r="CH33" s="1031">
        <f t="shared" si="111"/>
        <v>2.4708333333333332</v>
      </c>
      <c r="CI33" s="1031">
        <f t="shared" si="111"/>
        <v>2.4830000000000001</v>
      </c>
      <c r="CJ33" s="1031">
        <f t="shared" si="111"/>
        <v>2.4784999999999999</v>
      </c>
      <c r="CK33" s="1031">
        <f t="shared" si="111"/>
        <v>2.4636666666666667</v>
      </c>
      <c r="CL33" s="1034">
        <f t="shared" ref="CL33:CU38" si="112">C33*25.4</f>
        <v>62.6999</v>
      </c>
      <c r="CM33" s="1034">
        <f t="shared" si="112"/>
        <v>62.382399999999997</v>
      </c>
      <c r="CN33" s="1034">
        <f t="shared" si="112"/>
        <v>62.7761</v>
      </c>
      <c r="CO33" s="1034">
        <f t="shared" si="112"/>
        <v>62.962366666666661</v>
      </c>
      <c r="CP33" s="1034">
        <f t="shared" si="112"/>
        <v>62.975066666666663</v>
      </c>
      <c r="CQ33" s="1034">
        <f t="shared" si="112"/>
        <v>62.386633333333336</v>
      </c>
      <c r="CR33" s="1034">
        <f t="shared" si="112"/>
        <v>62.611000000000004</v>
      </c>
      <c r="CS33" s="1034">
        <f t="shared" si="112"/>
        <v>62.856533333333331</v>
      </c>
      <c r="CT33" s="1034">
        <f t="shared" si="112"/>
        <v>62.577133333333329</v>
      </c>
      <c r="CU33" s="1034">
        <f t="shared" si="112"/>
        <v>62.860766666666663</v>
      </c>
      <c r="CV33" s="1034">
        <f t="shared" ref="CV33:DE38" si="113">M33*25.4</f>
        <v>62.970833333333324</v>
      </c>
      <c r="CW33" s="1034">
        <f t="shared" si="113"/>
        <v>62.848066666666668</v>
      </c>
      <c r="CX33" s="1034">
        <f t="shared" si="113"/>
        <v>62.911566666666651</v>
      </c>
      <c r="CY33" s="1034">
        <f t="shared" si="113"/>
        <v>63.076666666666668</v>
      </c>
      <c r="CZ33" s="1034">
        <f t="shared" si="113"/>
        <v>62.551733333333331</v>
      </c>
      <c r="DA33" s="1034">
        <f t="shared" si="113"/>
        <v>62.771866666666668</v>
      </c>
      <c r="DB33" s="1034">
        <f t="shared" si="113"/>
        <v>62.907333333333327</v>
      </c>
      <c r="DC33" s="1034">
        <f t="shared" si="113"/>
        <v>62.780333333333338</v>
      </c>
      <c r="DD33" s="1034">
        <f t="shared" si="113"/>
        <v>62.826899999999995</v>
      </c>
      <c r="DE33" s="1034">
        <f t="shared" si="113"/>
        <v>62.568666666666665</v>
      </c>
      <c r="DF33" s="1034">
        <f t="shared" ref="DF33:DO38" si="114">W33*25.4</f>
        <v>62.877700000000004</v>
      </c>
      <c r="DG33" s="1034">
        <f t="shared" si="114"/>
        <v>62.970833333333324</v>
      </c>
      <c r="DH33" s="1034">
        <f t="shared" si="114"/>
        <v>62.712599999999995</v>
      </c>
      <c r="DI33" s="1034">
        <f t="shared" si="114"/>
        <v>62.640633333333327</v>
      </c>
      <c r="DJ33" s="1034">
        <f t="shared" si="114"/>
        <v>62.941200000000002</v>
      </c>
      <c r="DK33" s="1034">
        <f t="shared" si="114"/>
        <v>63.102066666666659</v>
      </c>
      <c r="DL33" s="1034">
        <f t="shared" si="114"/>
        <v>62.886166666666668</v>
      </c>
      <c r="DM33" s="1034">
        <f t="shared" si="114"/>
        <v>63.190966666666661</v>
      </c>
      <c r="DN33" s="1034">
        <f t="shared" si="114"/>
        <v>62.941200000000002</v>
      </c>
      <c r="DO33" s="1034">
        <f t="shared" si="114"/>
        <v>62.632166666666677</v>
      </c>
      <c r="DP33" s="1034">
        <f t="shared" ref="DP33:DZ38" si="115">AG33*25.4</f>
        <v>62.577133333333329</v>
      </c>
      <c r="DQ33" s="1034">
        <f t="shared" si="115"/>
        <v>62.835366666666665</v>
      </c>
      <c r="DR33" s="1034">
        <f t="shared" si="115"/>
        <v>62.958133333333336</v>
      </c>
      <c r="DS33" s="1034">
        <f t="shared" si="115"/>
        <v>62.780333333333317</v>
      </c>
      <c r="DT33" s="1034">
        <f t="shared" si="115"/>
        <v>62.666033333333338</v>
      </c>
      <c r="DU33" s="1034">
        <f t="shared" si="115"/>
        <v>62.729533333333322</v>
      </c>
      <c r="DV33" s="1034">
        <f t="shared" si="115"/>
        <v>62.865000000000002</v>
      </c>
      <c r="DW33" s="1034">
        <f t="shared" si="115"/>
        <v>63.135933333333327</v>
      </c>
      <c r="DX33" s="1034">
        <f t="shared" si="115"/>
        <v>62.788799999999995</v>
      </c>
      <c r="DY33" s="1034">
        <f t="shared" si="115"/>
        <v>62.822666666666656</v>
      </c>
      <c r="DZ33" s="1034">
        <f t="shared" si="115"/>
        <v>0</v>
      </c>
      <c r="EA33" s="1034">
        <f t="shared" ref="EA33:EA38" si="116">AR33*25.4</f>
        <v>0</v>
      </c>
      <c r="EB33" s="1034">
        <f t="shared" ref="EB33:EK38" si="117">AS33*25.4</f>
        <v>62.818433333333317</v>
      </c>
      <c r="EC33" s="1034">
        <f t="shared" si="117"/>
        <v>63.102066666666659</v>
      </c>
      <c r="ED33" s="1034">
        <f t="shared" si="117"/>
        <v>62.949666666666666</v>
      </c>
      <c r="EE33" s="1034">
        <f t="shared" si="117"/>
        <v>62.818433333333331</v>
      </c>
      <c r="EF33" s="1034">
        <f t="shared" si="117"/>
        <v>63.093599999999995</v>
      </c>
      <c r="EG33" s="1034">
        <f t="shared" si="117"/>
        <v>62.361233333333338</v>
      </c>
      <c r="EH33" s="1034">
        <f t="shared" si="117"/>
        <v>62.640633333333327</v>
      </c>
      <c r="EI33" s="1034">
        <f t="shared" si="117"/>
        <v>62.687199999999997</v>
      </c>
      <c r="EJ33" s="1034">
        <f t="shared" si="117"/>
        <v>63.169800000000002</v>
      </c>
      <c r="EK33" s="1034">
        <f t="shared" si="117"/>
        <v>62.941200000000002</v>
      </c>
      <c r="EL33" s="1034">
        <f t="shared" ref="EL33:ER38" si="118">BC33*25.4</f>
        <v>62.894633333333324</v>
      </c>
      <c r="EM33" s="1034">
        <f t="shared" si="118"/>
        <v>63.195199999999993</v>
      </c>
      <c r="EN33" s="1034">
        <f t="shared" si="118"/>
        <v>62.924266666666668</v>
      </c>
      <c r="EO33" s="1034">
        <f t="shared" si="118"/>
        <v>63.131699999999995</v>
      </c>
      <c r="EP33" s="1034">
        <f t="shared" si="118"/>
        <v>62.818433333333331</v>
      </c>
      <c r="EQ33" s="1034">
        <f t="shared" si="118"/>
        <v>63.313733333333325</v>
      </c>
      <c r="ER33" s="1034">
        <f t="shared" si="118"/>
        <v>62.996233333333336</v>
      </c>
      <c r="ES33" s="1034">
        <f t="shared" ref="ES33:EU38" si="119">BL33*25.4</f>
        <v>62.928499999999985</v>
      </c>
      <c r="ET33" s="1034">
        <f t="shared" si="119"/>
        <v>63.000466666666675</v>
      </c>
      <c r="EU33" s="1034">
        <f t="shared" si="119"/>
        <v>63.512700000000002</v>
      </c>
      <c r="EV33" s="1034">
        <f t="shared" ref="EV33:FG38" si="120">BQ33*25.4</f>
        <v>62.327366666666663</v>
      </c>
      <c r="EW33" s="1034">
        <f t="shared" si="120"/>
        <v>62.831133333333327</v>
      </c>
      <c r="EX33" s="1034">
        <f t="shared" si="120"/>
        <v>62.814200000000007</v>
      </c>
      <c r="EY33" s="1034">
        <f t="shared" si="120"/>
        <v>62.962366666666675</v>
      </c>
      <c r="EZ33" s="1034">
        <f t="shared" si="120"/>
        <v>62.945433333333327</v>
      </c>
      <c r="FA33" s="1034">
        <f t="shared" si="120"/>
        <v>62.869233333333327</v>
      </c>
      <c r="FB33" s="1034">
        <f t="shared" si="120"/>
        <v>62.869233333333327</v>
      </c>
      <c r="FC33" s="1034">
        <f t="shared" si="120"/>
        <v>62.941200000000002</v>
      </c>
      <c r="FD33" s="1034">
        <f t="shared" si="120"/>
        <v>62.759166666666658</v>
      </c>
      <c r="FE33" s="1034">
        <f t="shared" si="120"/>
        <v>63.000466666666675</v>
      </c>
      <c r="FF33" s="1034">
        <f t="shared" si="120"/>
        <v>62.958133333333336</v>
      </c>
      <c r="FG33" s="1034">
        <f t="shared" si="120"/>
        <v>63.106299999999997</v>
      </c>
      <c r="FH33" s="1034">
        <f t="shared" ref="FH33:FN38" si="121">CE33*25.4</f>
        <v>62.83959999999999</v>
      </c>
      <c r="FI33" s="1034">
        <f t="shared" si="121"/>
        <v>63.2333</v>
      </c>
      <c r="FJ33" s="1034">
        <f t="shared" si="121"/>
        <v>62.936966666666663</v>
      </c>
      <c r="FK33" s="1034">
        <f t="shared" si="121"/>
        <v>62.759166666666658</v>
      </c>
      <c r="FL33" s="1034">
        <f t="shared" si="121"/>
        <v>63.068199999999997</v>
      </c>
      <c r="FM33" s="1034">
        <f t="shared" si="121"/>
        <v>62.953899999999997</v>
      </c>
      <c r="FN33" s="1034">
        <f t="shared" si="121"/>
        <v>62.577133333333329</v>
      </c>
    </row>
    <row r="34" spans="1:174">
      <c r="A34" s="1300" t="s">
        <v>623</v>
      </c>
      <c r="B34" s="1301"/>
      <c r="C34" s="904">
        <f t="shared" ref="C34:AH34" si="122">ABS(C33-AVERAGE(C26,C28))</f>
        <v>2.2730000000000001</v>
      </c>
      <c r="D34" s="904">
        <f t="shared" si="122"/>
        <v>2.2490000000000001</v>
      </c>
      <c r="E34" s="904">
        <f t="shared" si="122"/>
        <v>2.2365000000000004</v>
      </c>
      <c r="F34" s="904">
        <f t="shared" si="122"/>
        <v>2.2160833333333332</v>
      </c>
      <c r="G34" s="904">
        <f t="shared" si="122"/>
        <v>2.2498333333333336</v>
      </c>
      <c r="H34" s="904">
        <f t="shared" si="122"/>
        <v>2.1964166666666669</v>
      </c>
      <c r="I34" s="904">
        <f t="shared" ref="I34" si="123">ABS(I33-AVERAGE(I26,I28))</f>
        <v>2.1860000000000004</v>
      </c>
      <c r="J34" s="904">
        <f t="shared" si="122"/>
        <v>2.1961666666666666</v>
      </c>
      <c r="K34" s="904">
        <f t="shared" si="122"/>
        <v>2.1649166666666666</v>
      </c>
      <c r="L34" s="904">
        <f t="shared" si="122"/>
        <v>2.206083333333333</v>
      </c>
      <c r="M34" s="904">
        <f t="shared" si="122"/>
        <v>2.2359166666666663</v>
      </c>
      <c r="N34" s="904">
        <f t="shared" si="122"/>
        <v>2.2098333333333335</v>
      </c>
      <c r="O34" s="904">
        <f t="shared" si="122"/>
        <v>2.312583333333333</v>
      </c>
      <c r="P34" s="904">
        <f t="shared" si="122"/>
        <v>2.2840833333333332</v>
      </c>
      <c r="Q34" s="904">
        <f t="shared" si="122"/>
        <v>2.2329166666666667</v>
      </c>
      <c r="R34" s="904">
        <f t="shared" si="122"/>
        <v>2.2920833333333333</v>
      </c>
      <c r="S34" s="904">
        <f t="shared" si="122"/>
        <v>2.2164166666666665</v>
      </c>
      <c r="T34" s="904">
        <f t="shared" si="122"/>
        <v>2.2621666666666673</v>
      </c>
      <c r="U34" s="904">
        <f t="shared" si="122"/>
        <v>2.2672500000000002</v>
      </c>
      <c r="V34" s="904">
        <f t="shared" si="122"/>
        <v>2.3070833333333334</v>
      </c>
      <c r="W34" s="904">
        <f t="shared" si="122"/>
        <v>2.2332500000000004</v>
      </c>
      <c r="X34" s="904">
        <f t="shared" si="122"/>
        <v>2.2784166666666663</v>
      </c>
      <c r="Y34" s="904">
        <f t="shared" si="122"/>
        <v>2.2272499999999997</v>
      </c>
      <c r="Z34" s="904">
        <f t="shared" si="122"/>
        <v>2.3124166666666666</v>
      </c>
      <c r="AA34" s="904">
        <f t="shared" si="122"/>
        <v>2.2885</v>
      </c>
      <c r="AB34" s="904">
        <f t="shared" si="122"/>
        <v>2.2323333333333331</v>
      </c>
      <c r="AC34" s="904">
        <f t="shared" si="122"/>
        <v>2.2583333333333337</v>
      </c>
      <c r="AD34" s="904">
        <f t="shared" si="122"/>
        <v>2.191583333333333</v>
      </c>
      <c r="AE34" s="904">
        <f t="shared" si="122"/>
        <v>2.2532500000000004</v>
      </c>
      <c r="AF34" s="904">
        <f t="shared" si="122"/>
        <v>2.2283333333333339</v>
      </c>
      <c r="AG34" s="904">
        <f t="shared" si="122"/>
        <v>2.2759166666666668</v>
      </c>
      <c r="AH34" s="904">
        <f t="shared" si="122"/>
        <v>2.2618333333333331</v>
      </c>
      <c r="AI34" s="904">
        <f t="shared" ref="AI34:BT34" si="124">ABS(AI33-AVERAGE(AI26,AI28))</f>
        <v>2.248416666666667</v>
      </c>
      <c r="AJ34" s="904">
        <f t="shared" si="124"/>
        <v>2.2431666666666663</v>
      </c>
      <c r="AK34" s="904">
        <f t="shared" si="124"/>
        <v>2.2166666666666668</v>
      </c>
      <c r="AL34" s="904">
        <f t="shared" si="124"/>
        <v>2.2366666666666664</v>
      </c>
      <c r="AM34" s="904">
        <f t="shared" si="124"/>
        <v>2.2482500000000001</v>
      </c>
      <c r="AN34" s="904">
        <f t="shared" si="124"/>
        <v>2.2874166666666667</v>
      </c>
      <c r="AO34" s="904">
        <f t="shared" si="124"/>
        <v>2.2515000000000001</v>
      </c>
      <c r="AP34" s="904">
        <f t="shared" si="124"/>
        <v>2.290083333333333</v>
      </c>
      <c r="AQ34" s="904"/>
      <c r="AR34" s="904"/>
      <c r="AS34" s="904">
        <f t="shared" si="124"/>
        <v>2.2536666666666663</v>
      </c>
      <c r="AT34" s="904">
        <f t="shared" si="124"/>
        <v>2.1995833333333334</v>
      </c>
      <c r="AU34" s="904">
        <f t="shared" si="124"/>
        <v>2.2138333333333335</v>
      </c>
      <c r="AV34" s="904">
        <f t="shared" si="124"/>
        <v>2.2901666666666669</v>
      </c>
      <c r="AW34" s="904">
        <f t="shared" si="124"/>
        <v>2.302</v>
      </c>
      <c r="AX34" s="904">
        <f t="shared" si="124"/>
        <v>2.2639166666666668</v>
      </c>
      <c r="AY34" s="904">
        <f t="shared" si="124"/>
        <v>2.2124166666666665</v>
      </c>
      <c r="AZ34" s="904">
        <f t="shared" si="124"/>
        <v>2.3039999999999998</v>
      </c>
      <c r="BA34" s="904">
        <f t="shared" si="124"/>
        <v>2.2930000000000001</v>
      </c>
      <c r="BB34" s="904">
        <f t="shared" si="124"/>
        <v>2.2755000000000001</v>
      </c>
      <c r="BC34" s="904">
        <f t="shared" si="124"/>
        <v>2.2611666666666665</v>
      </c>
      <c r="BD34" s="904">
        <f t="shared" si="124"/>
        <v>2.2850000000000001</v>
      </c>
      <c r="BE34" s="904">
        <f t="shared" si="124"/>
        <v>2.1983333333333337</v>
      </c>
      <c r="BF34" s="904">
        <f t="shared" si="124"/>
        <v>2.24275</v>
      </c>
      <c r="BG34" s="904">
        <f t="shared" si="124"/>
        <v>2.2401666666666666</v>
      </c>
      <c r="BH34" s="904">
        <f t="shared" si="124"/>
        <v>2.2661666666666664</v>
      </c>
      <c r="BI34" s="904">
        <f t="shared" si="124"/>
        <v>2.233166666666667</v>
      </c>
      <c r="BJ34" s="904"/>
      <c r="BK34" s="904"/>
      <c r="BL34" s="904">
        <f t="shared" si="124"/>
        <v>2.2224999999999997</v>
      </c>
      <c r="BM34" s="904">
        <f t="shared" si="124"/>
        <v>2.2078333333333338</v>
      </c>
      <c r="BN34" s="904">
        <f t="shared" si="124"/>
        <v>2.2135000000000002</v>
      </c>
      <c r="BO34" s="904"/>
      <c r="BP34" s="904"/>
      <c r="BQ34" s="904">
        <f t="shared" si="124"/>
        <v>2.2720833333333332</v>
      </c>
      <c r="BR34" s="904">
        <f t="shared" si="124"/>
        <v>2.2849166666666663</v>
      </c>
      <c r="BS34" s="904">
        <f t="shared" si="124"/>
        <v>2.3202500000000001</v>
      </c>
      <c r="BT34" s="904">
        <f t="shared" si="124"/>
        <v>2.2993333333333337</v>
      </c>
      <c r="BU34" s="904">
        <f t="shared" ref="BU34:CK34" si="125">ABS(BU33-AVERAGE(BU26,BU28))</f>
        <v>2.2194166666666666</v>
      </c>
      <c r="BV34" s="904">
        <f t="shared" si="125"/>
        <v>2.2596666666666665</v>
      </c>
      <c r="BW34" s="904">
        <f t="shared" si="125"/>
        <v>2.2166666666666663</v>
      </c>
      <c r="BX34" s="904">
        <f t="shared" si="125"/>
        <v>2.2837500000000004</v>
      </c>
      <c r="BY34" s="904">
        <f t="shared" si="125"/>
        <v>2.246083333333333</v>
      </c>
      <c r="BZ34" s="904">
        <f t="shared" si="125"/>
        <v>2.2985833333333336</v>
      </c>
      <c r="CA34" s="904">
        <f t="shared" si="125"/>
        <v>2.2164166666666669</v>
      </c>
      <c r="CB34" s="904">
        <f t="shared" si="125"/>
        <v>2.2275</v>
      </c>
      <c r="CC34" s="904"/>
      <c r="CD34" s="904"/>
      <c r="CE34" s="904">
        <f t="shared" si="125"/>
        <v>2.2584999999999997</v>
      </c>
      <c r="CF34" s="904">
        <f t="shared" si="125"/>
        <v>2.28125</v>
      </c>
      <c r="CG34" s="904">
        <f t="shared" si="125"/>
        <v>2.3083333333333336</v>
      </c>
      <c r="CH34" s="904">
        <f t="shared" si="125"/>
        <v>2.2078333333333333</v>
      </c>
      <c r="CI34" s="904">
        <f t="shared" si="125"/>
        <v>2.3217500000000002</v>
      </c>
      <c r="CJ34" s="904">
        <f t="shared" si="125"/>
        <v>2.2164999999999999</v>
      </c>
      <c r="CK34" s="904">
        <f t="shared" si="125"/>
        <v>2.3031666666666668</v>
      </c>
      <c r="CL34" s="1033">
        <f t="shared" si="112"/>
        <v>57.734200000000001</v>
      </c>
      <c r="CM34" s="1033">
        <f t="shared" si="112"/>
        <v>57.124600000000001</v>
      </c>
      <c r="CN34" s="1033">
        <f t="shared" si="112"/>
        <v>56.807100000000005</v>
      </c>
      <c r="CO34" s="1033">
        <f t="shared" si="112"/>
        <v>56.288516666666659</v>
      </c>
      <c r="CP34" s="1033">
        <f t="shared" si="112"/>
        <v>57.145766666666667</v>
      </c>
      <c r="CQ34" s="1033">
        <f t="shared" si="112"/>
        <v>55.788983333333334</v>
      </c>
      <c r="CR34" s="1033">
        <f t="shared" si="112"/>
        <v>55.524400000000007</v>
      </c>
      <c r="CS34" s="1033">
        <f t="shared" si="112"/>
        <v>55.78263333333333</v>
      </c>
      <c r="CT34" s="1033">
        <f t="shared" si="112"/>
        <v>54.988883333333327</v>
      </c>
      <c r="CU34" s="1033">
        <f t="shared" si="112"/>
        <v>56.034516666666654</v>
      </c>
      <c r="CV34" s="1033">
        <f t="shared" si="113"/>
        <v>56.792283333333323</v>
      </c>
      <c r="CW34" s="1033">
        <f t="shared" si="113"/>
        <v>56.129766666666669</v>
      </c>
      <c r="CX34" s="1033">
        <f t="shared" si="113"/>
        <v>58.739616666666656</v>
      </c>
      <c r="CY34" s="1033">
        <f t="shared" si="113"/>
        <v>58.015716666666663</v>
      </c>
      <c r="CZ34" s="1033">
        <f t="shared" si="113"/>
        <v>56.71608333333333</v>
      </c>
      <c r="DA34" s="1033">
        <f t="shared" si="113"/>
        <v>58.218916666666658</v>
      </c>
      <c r="DB34" s="1033">
        <f t="shared" si="113"/>
        <v>56.296983333333323</v>
      </c>
      <c r="DC34" s="1033">
        <f t="shared" si="113"/>
        <v>57.459033333333345</v>
      </c>
      <c r="DD34" s="1033">
        <f t="shared" si="113"/>
        <v>57.588149999999999</v>
      </c>
      <c r="DE34" s="1033">
        <f t="shared" si="113"/>
        <v>58.599916666666665</v>
      </c>
      <c r="DF34" s="1033">
        <f t="shared" si="114"/>
        <v>56.724550000000008</v>
      </c>
      <c r="DG34" s="1033">
        <f t="shared" si="114"/>
        <v>57.871783333333319</v>
      </c>
      <c r="DH34" s="1033">
        <f t="shared" si="114"/>
        <v>56.572149999999993</v>
      </c>
      <c r="DI34" s="1033">
        <f t="shared" si="114"/>
        <v>58.735383333333324</v>
      </c>
      <c r="DJ34" s="1033">
        <f t="shared" si="114"/>
        <v>58.127899999999997</v>
      </c>
      <c r="DK34" s="1033">
        <f t="shared" si="114"/>
        <v>56.701266666666655</v>
      </c>
      <c r="DL34" s="1033">
        <f t="shared" si="114"/>
        <v>57.361666666666672</v>
      </c>
      <c r="DM34" s="1033">
        <f t="shared" si="114"/>
        <v>55.666216666666656</v>
      </c>
      <c r="DN34" s="1033">
        <f t="shared" si="114"/>
        <v>57.23255000000001</v>
      </c>
      <c r="DO34" s="1033">
        <f t="shared" si="114"/>
        <v>56.599666666666678</v>
      </c>
      <c r="DP34" s="1033">
        <f t="shared" si="115"/>
        <v>57.808283333333335</v>
      </c>
      <c r="DQ34" s="1033">
        <f t="shared" si="115"/>
        <v>57.45056666666666</v>
      </c>
      <c r="DR34" s="1033">
        <f t="shared" si="115"/>
        <v>57.10978333333334</v>
      </c>
      <c r="DS34" s="1033">
        <f t="shared" si="115"/>
        <v>56.976433333333318</v>
      </c>
      <c r="DT34" s="1033">
        <f t="shared" si="115"/>
        <v>56.303333333333335</v>
      </c>
      <c r="DU34" s="1033">
        <f t="shared" si="115"/>
        <v>56.811333333333323</v>
      </c>
      <c r="DV34" s="1033">
        <f t="shared" si="115"/>
        <v>57.105550000000001</v>
      </c>
      <c r="DW34" s="1033">
        <f t="shared" si="115"/>
        <v>58.100383333333333</v>
      </c>
      <c r="DX34" s="1033">
        <f t="shared" si="115"/>
        <v>57.188099999999999</v>
      </c>
      <c r="DY34" s="1033">
        <f t="shared" si="115"/>
        <v>58.168116666666656</v>
      </c>
      <c r="DZ34" s="1033">
        <f t="shared" si="115"/>
        <v>0</v>
      </c>
      <c r="EA34" s="1033">
        <f t="shared" si="116"/>
        <v>0</v>
      </c>
      <c r="EB34" s="1033">
        <f t="shared" si="117"/>
        <v>57.243133333333319</v>
      </c>
      <c r="EC34" s="1033">
        <f t="shared" si="117"/>
        <v>55.869416666666666</v>
      </c>
      <c r="ED34" s="1033">
        <f t="shared" si="117"/>
        <v>56.231366666666666</v>
      </c>
      <c r="EE34" s="1033">
        <f t="shared" si="117"/>
        <v>58.170233333333336</v>
      </c>
      <c r="EF34" s="1033">
        <f t="shared" si="117"/>
        <v>58.470799999999997</v>
      </c>
      <c r="EG34" s="1033">
        <f t="shared" si="117"/>
        <v>57.503483333333335</v>
      </c>
      <c r="EH34" s="1033">
        <f t="shared" si="117"/>
        <v>56.195383333333325</v>
      </c>
      <c r="EI34" s="1033">
        <f t="shared" si="117"/>
        <v>58.521599999999992</v>
      </c>
      <c r="EJ34" s="1033">
        <f t="shared" si="117"/>
        <v>58.242200000000004</v>
      </c>
      <c r="EK34" s="1033">
        <f t="shared" si="117"/>
        <v>57.797699999999999</v>
      </c>
      <c r="EL34" s="1033">
        <f t="shared" si="118"/>
        <v>57.433633333333326</v>
      </c>
      <c r="EM34" s="1033">
        <f t="shared" si="118"/>
        <v>58.039000000000001</v>
      </c>
      <c r="EN34" s="1033">
        <f t="shared" si="118"/>
        <v>55.837666666666671</v>
      </c>
      <c r="EO34" s="1033">
        <f t="shared" si="118"/>
        <v>56.965849999999996</v>
      </c>
      <c r="EP34" s="1033">
        <f t="shared" si="118"/>
        <v>56.900233333333333</v>
      </c>
      <c r="EQ34" s="1033">
        <f t="shared" si="118"/>
        <v>57.560633333333321</v>
      </c>
      <c r="ER34" s="1033">
        <f t="shared" si="118"/>
        <v>56.722433333333335</v>
      </c>
      <c r="ES34" s="1033">
        <f t="shared" si="119"/>
        <v>56.451499999999989</v>
      </c>
      <c r="ET34" s="1033">
        <f t="shared" si="119"/>
        <v>56.078966666666673</v>
      </c>
      <c r="EU34" s="1033">
        <f t="shared" si="119"/>
        <v>56.222900000000003</v>
      </c>
      <c r="EV34" s="1033">
        <f t="shared" si="120"/>
        <v>57.710916666666662</v>
      </c>
      <c r="EW34" s="1033">
        <f t="shared" si="120"/>
        <v>58.036883333333321</v>
      </c>
      <c r="EX34" s="1033">
        <f t="shared" si="120"/>
        <v>58.934350000000002</v>
      </c>
      <c r="EY34" s="1033">
        <f t="shared" si="120"/>
        <v>58.403066666666675</v>
      </c>
      <c r="EZ34" s="1033">
        <f t="shared" si="120"/>
        <v>56.37318333333333</v>
      </c>
      <c r="FA34" s="1033">
        <f t="shared" si="120"/>
        <v>57.395533333333326</v>
      </c>
      <c r="FB34" s="1033">
        <f t="shared" si="120"/>
        <v>56.30333333333332</v>
      </c>
      <c r="FC34" s="1033">
        <f t="shared" si="120"/>
        <v>58.007250000000006</v>
      </c>
      <c r="FD34" s="1033">
        <f t="shared" si="120"/>
        <v>57.050516666666653</v>
      </c>
      <c r="FE34" s="1033">
        <f t="shared" si="120"/>
        <v>58.384016666666675</v>
      </c>
      <c r="FF34" s="1033">
        <f t="shared" si="120"/>
        <v>56.296983333333337</v>
      </c>
      <c r="FG34" s="1033">
        <f t="shared" si="120"/>
        <v>56.578499999999998</v>
      </c>
      <c r="FH34" s="1033">
        <f t="shared" si="121"/>
        <v>57.365899999999989</v>
      </c>
      <c r="FI34" s="1033">
        <f t="shared" si="121"/>
        <v>57.943749999999994</v>
      </c>
      <c r="FJ34" s="1033">
        <f t="shared" si="121"/>
        <v>58.631666666666668</v>
      </c>
      <c r="FK34" s="1033">
        <f t="shared" si="121"/>
        <v>56.078966666666666</v>
      </c>
      <c r="FL34" s="1033">
        <f t="shared" si="121"/>
        <v>58.972450000000002</v>
      </c>
      <c r="FM34" s="1033">
        <f t="shared" si="121"/>
        <v>56.299099999999996</v>
      </c>
      <c r="FN34" s="1033">
        <f t="shared" si="121"/>
        <v>58.500433333333334</v>
      </c>
      <c r="FP34" s="887"/>
      <c r="FQ34" s="887"/>
      <c r="FR34" s="887"/>
    </row>
    <row r="35" spans="1:174">
      <c r="A35" s="1239" t="s">
        <v>460</v>
      </c>
      <c r="B35" s="1250"/>
      <c r="C35" s="906">
        <f t="shared" ref="C35:AH35" si="126">C25-C27</f>
        <v>-6.4999999999999503E-3</v>
      </c>
      <c r="D35" s="906">
        <f t="shared" si="126"/>
        <v>3.4999999999998366E-3</v>
      </c>
      <c r="E35" s="906">
        <f t="shared" si="126"/>
        <v>1.2500000000000178E-2</v>
      </c>
      <c r="F35" s="906">
        <f t="shared" si="126"/>
        <v>2.9999999999996696E-3</v>
      </c>
      <c r="G35" s="906">
        <f t="shared" si="126"/>
        <v>1.5000000000000568E-3</v>
      </c>
      <c r="H35" s="906">
        <f t="shared" si="126"/>
        <v>3.2499999999999751E-2</v>
      </c>
      <c r="I35" s="906">
        <f t="shared" ref="I35" si="127">I25-I27</f>
        <v>-3.1499999999999861E-2</v>
      </c>
      <c r="J35" s="906">
        <f t="shared" si="126"/>
        <v>3.0000000000001137E-3</v>
      </c>
      <c r="K35" s="906">
        <f t="shared" si="126"/>
        <v>1.5000000000000568E-3</v>
      </c>
      <c r="L35" s="906">
        <f t="shared" si="126"/>
        <v>5.0000000000016698E-4</v>
      </c>
      <c r="M35" s="906">
        <f t="shared" si="126"/>
        <v>0</v>
      </c>
      <c r="N35" s="906">
        <f t="shared" si="126"/>
        <v>-1.5000000000000568E-3</v>
      </c>
      <c r="O35" s="906">
        <f t="shared" si="126"/>
        <v>3.5000000000002807E-3</v>
      </c>
      <c r="P35" s="906">
        <f t="shared" si="126"/>
        <v>3.4999999999998366E-3</v>
      </c>
      <c r="Q35" s="906">
        <f t="shared" si="126"/>
        <v>3.4999999999998366E-3</v>
      </c>
      <c r="R35" s="906">
        <f t="shared" si="126"/>
        <v>-9.5000000000000639E-3</v>
      </c>
      <c r="S35" s="906">
        <f t="shared" si="126"/>
        <v>1.5000000000000568E-3</v>
      </c>
      <c r="T35" s="906">
        <f t="shared" si="126"/>
        <v>2.9999999999996696E-3</v>
      </c>
      <c r="U35" s="906">
        <f t="shared" si="126"/>
        <v>1.9999999999997797E-3</v>
      </c>
      <c r="V35" s="906">
        <f t="shared" si="126"/>
        <v>0</v>
      </c>
      <c r="W35" s="906">
        <f t="shared" si="126"/>
        <v>4.9999999999998934E-3</v>
      </c>
      <c r="X35" s="906">
        <f t="shared" si="126"/>
        <v>7.5000000000002842E-3</v>
      </c>
      <c r="Y35" s="906">
        <f t="shared" si="126"/>
        <v>-2.3000000000000131E-2</v>
      </c>
      <c r="Z35" s="906">
        <f t="shared" si="126"/>
        <v>4.5000000000001705E-3</v>
      </c>
      <c r="AA35" s="906">
        <f t="shared" si="126"/>
        <v>-9.9999999999988987E-4</v>
      </c>
      <c r="AB35" s="906">
        <f t="shared" si="126"/>
        <v>4.0000000000000036E-3</v>
      </c>
      <c r="AC35" s="906">
        <f t="shared" si="126"/>
        <v>9.9999999999988987E-4</v>
      </c>
      <c r="AD35" s="906">
        <f t="shared" si="126"/>
        <v>6.4999999999999503E-3</v>
      </c>
      <c r="AE35" s="906">
        <f t="shared" si="126"/>
        <v>2.4999999999999467E-3</v>
      </c>
      <c r="AF35" s="906">
        <f t="shared" si="126"/>
        <v>-2.0000000000002238E-3</v>
      </c>
      <c r="AG35" s="906">
        <f t="shared" si="126"/>
        <v>1.9999999999997797E-3</v>
      </c>
      <c r="AH35" s="906">
        <f t="shared" si="126"/>
        <v>1.000000000000334E-3</v>
      </c>
      <c r="AI35" s="906">
        <f t="shared" ref="AI35:BT35" si="128">AI25-AI27</f>
        <v>2.9999999999996696E-3</v>
      </c>
      <c r="AJ35" s="906">
        <f t="shared" si="128"/>
        <v>9.4999999999996199E-3</v>
      </c>
      <c r="AK35" s="906">
        <f t="shared" si="128"/>
        <v>3.4999999999998366E-3</v>
      </c>
      <c r="AL35" s="906">
        <f t="shared" si="128"/>
        <v>4.9999999999998934E-3</v>
      </c>
      <c r="AM35" s="906">
        <f t="shared" si="128"/>
        <v>3.4999999999998366E-3</v>
      </c>
      <c r="AN35" s="906">
        <f t="shared" si="128"/>
        <v>4.9999999999998934E-3</v>
      </c>
      <c r="AO35" s="906">
        <f t="shared" si="128"/>
        <v>2.5000000000003908E-3</v>
      </c>
      <c r="AP35" s="906">
        <f t="shared" si="128"/>
        <v>4.4999999999997264E-3</v>
      </c>
      <c r="AQ35" s="906"/>
      <c r="AR35" s="906"/>
      <c r="AS35" s="906">
        <f t="shared" si="128"/>
        <v>5.5000000000000604E-3</v>
      </c>
      <c r="AT35" s="906">
        <f t="shared" si="128"/>
        <v>2.0000000000002238E-3</v>
      </c>
      <c r="AU35" s="906">
        <f t="shared" si="128"/>
        <v>4.0000000000000036E-3</v>
      </c>
      <c r="AV35" s="906">
        <f t="shared" si="128"/>
        <v>3.5000000000002807E-3</v>
      </c>
      <c r="AW35" s="906">
        <f t="shared" si="128"/>
        <v>1.9999999999997797E-3</v>
      </c>
      <c r="AX35" s="906">
        <f t="shared" si="128"/>
        <v>0</v>
      </c>
      <c r="AY35" s="906">
        <f t="shared" si="128"/>
        <v>5.0000000000016698E-4</v>
      </c>
      <c r="AZ35" s="906">
        <f t="shared" si="128"/>
        <v>1.4000000000000234E-2</v>
      </c>
      <c r="BA35" s="906">
        <f t="shared" si="128"/>
        <v>4.9999999999998934E-3</v>
      </c>
      <c r="BB35" s="906">
        <f t="shared" si="128"/>
        <v>1.5000000000000568E-3</v>
      </c>
      <c r="BC35" s="906">
        <f t="shared" si="128"/>
        <v>5.5000000000000604E-3</v>
      </c>
      <c r="BD35" s="906">
        <f t="shared" si="128"/>
        <v>-1.5000000000000568E-3</v>
      </c>
      <c r="BE35" s="906">
        <f t="shared" si="128"/>
        <v>1.000000000000334E-3</v>
      </c>
      <c r="BF35" s="906">
        <f t="shared" si="128"/>
        <v>3.4999999999998366E-3</v>
      </c>
      <c r="BG35" s="906">
        <f t="shared" si="128"/>
        <v>1.5000000000000568E-3</v>
      </c>
      <c r="BH35" s="906">
        <f t="shared" si="128"/>
        <v>3.0000000000001137E-3</v>
      </c>
      <c r="BI35" s="906">
        <f t="shared" si="128"/>
        <v>1.9999999999997797E-3</v>
      </c>
      <c r="BJ35" s="906"/>
      <c r="BK35" s="906"/>
      <c r="BL35" s="906">
        <f t="shared" si="128"/>
        <v>2.4999999999999467E-3</v>
      </c>
      <c r="BM35" s="906">
        <f t="shared" si="128"/>
        <v>1.000000000000334E-3</v>
      </c>
      <c r="BN35" s="906">
        <f t="shared" si="128"/>
        <v>2.9999999999996696E-3</v>
      </c>
      <c r="BO35" s="906"/>
      <c r="BP35" s="906"/>
      <c r="BQ35" s="906">
        <f t="shared" si="128"/>
        <v>6.0000000000002274E-3</v>
      </c>
      <c r="BR35" s="906">
        <f t="shared" si="128"/>
        <v>3.4999999999998366E-3</v>
      </c>
      <c r="BS35" s="906">
        <f t="shared" si="128"/>
        <v>4.9999999999998934E-3</v>
      </c>
      <c r="BT35" s="906">
        <f t="shared" si="128"/>
        <v>3.0000000000001137E-3</v>
      </c>
      <c r="BU35" s="906">
        <f t="shared" ref="BU35:CK35" si="129">BU25-BU27</f>
        <v>2.4999999999999467E-3</v>
      </c>
      <c r="BV35" s="906">
        <f t="shared" si="129"/>
        <v>4.5000000000001705E-3</v>
      </c>
      <c r="BW35" s="906">
        <f t="shared" si="129"/>
        <v>2.4999999999999467E-3</v>
      </c>
      <c r="BX35" s="906">
        <f t="shared" si="129"/>
        <v>5.5000000000000604E-3</v>
      </c>
      <c r="BY35" s="906">
        <f t="shared" si="129"/>
        <v>2.4999999999999467E-3</v>
      </c>
      <c r="BZ35" s="906">
        <f t="shared" si="129"/>
        <v>-9.9999999999988987E-4</v>
      </c>
      <c r="CA35" s="906">
        <f t="shared" si="129"/>
        <v>4.9999999999998934E-3</v>
      </c>
      <c r="CB35" s="906">
        <f t="shared" si="129"/>
        <v>2.0000000000002238E-3</v>
      </c>
      <c r="CC35" s="906"/>
      <c r="CD35" s="906"/>
      <c r="CE35" s="906">
        <f t="shared" si="129"/>
        <v>-1.9999999999997797E-3</v>
      </c>
      <c r="CF35" s="906">
        <f t="shared" si="129"/>
        <v>2.0000000000002238E-3</v>
      </c>
      <c r="CG35" s="906">
        <f t="shared" si="129"/>
        <v>4.9999999999998934E-3</v>
      </c>
      <c r="CH35" s="906">
        <f t="shared" si="129"/>
        <v>2.4999999999999467E-3</v>
      </c>
      <c r="CI35" s="906">
        <f t="shared" si="129"/>
        <v>0</v>
      </c>
      <c r="CJ35" s="906">
        <f t="shared" si="129"/>
        <v>5.9999999999997833E-3</v>
      </c>
      <c r="CK35" s="906">
        <f t="shared" si="129"/>
        <v>2.4999999999999467E-3</v>
      </c>
      <c r="CL35" s="973">
        <f t="shared" si="112"/>
        <v>-0.16509999999999872</v>
      </c>
      <c r="CM35" s="973">
        <f t="shared" si="112"/>
        <v>8.8899999999995843E-2</v>
      </c>
      <c r="CN35" s="973">
        <f t="shared" si="112"/>
        <v>0.3175000000000045</v>
      </c>
      <c r="CO35" s="973">
        <f t="shared" si="112"/>
        <v>7.6199999999991608E-2</v>
      </c>
      <c r="CP35" s="973">
        <f t="shared" si="112"/>
        <v>3.8100000000001438E-2</v>
      </c>
      <c r="CQ35" s="973">
        <f t="shared" si="112"/>
        <v>0.82549999999999368</v>
      </c>
      <c r="CR35" s="973">
        <f t="shared" si="112"/>
        <v>-0.80009999999999648</v>
      </c>
      <c r="CS35" s="973">
        <f t="shared" si="112"/>
        <v>7.6200000000002877E-2</v>
      </c>
      <c r="CT35" s="973">
        <f t="shared" si="112"/>
        <v>3.8100000000001438E-2</v>
      </c>
      <c r="CU35" s="973">
        <f t="shared" si="112"/>
        <v>1.2700000000004241E-2</v>
      </c>
      <c r="CV35" s="973">
        <f t="shared" si="113"/>
        <v>0</v>
      </c>
      <c r="CW35" s="973">
        <f t="shared" si="113"/>
        <v>-3.8100000000001438E-2</v>
      </c>
      <c r="CX35" s="973">
        <f t="shared" si="113"/>
        <v>8.8900000000007126E-2</v>
      </c>
      <c r="CY35" s="973">
        <f t="shared" si="113"/>
        <v>8.8899999999995843E-2</v>
      </c>
      <c r="CZ35" s="973">
        <f t="shared" si="113"/>
        <v>8.8899999999995843E-2</v>
      </c>
      <c r="DA35" s="973">
        <f t="shared" si="113"/>
        <v>-0.24130000000000162</v>
      </c>
      <c r="DB35" s="973">
        <f t="shared" si="113"/>
        <v>3.8100000000001438E-2</v>
      </c>
      <c r="DC35" s="973">
        <f t="shared" si="113"/>
        <v>7.6199999999991608E-2</v>
      </c>
      <c r="DD35" s="973">
        <f t="shared" si="113"/>
        <v>5.0799999999994405E-2</v>
      </c>
      <c r="DE35" s="973">
        <f t="shared" si="113"/>
        <v>0</v>
      </c>
      <c r="DF35" s="973">
        <f t="shared" si="114"/>
        <v>0.12699999999999728</v>
      </c>
      <c r="DG35" s="973">
        <f t="shared" si="114"/>
        <v>0.19050000000000722</v>
      </c>
      <c r="DH35" s="973">
        <f t="shared" si="114"/>
        <v>-0.58420000000000327</v>
      </c>
      <c r="DI35" s="973">
        <f t="shared" si="114"/>
        <v>0.11430000000000433</v>
      </c>
      <c r="DJ35" s="973">
        <f t="shared" si="114"/>
        <v>-2.5399999999997203E-2</v>
      </c>
      <c r="DK35" s="973">
        <f t="shared" si="114"/>
        <v>0.10160000000000008</v>
      </c>
      <c r="DL35" s="973">
        <f t="shared" si="114"/>
        <v>2.5399999999997203E-2</v>
      </c>
      <c r="DM35" s="973">
        <f t="shared" si="114"/>
        <v>0.16509999999999872</v>
      </c>
      <c r="DN35" s="973">
        <f t="shared" si="114"/>
        <v>6.3499999999998641E-2</v>
      </c>
      <c r="DO35" s="973">
        <f t="shared" si="114"/>
        <v>-5.0800000000005681E-2</v>
      </c>
      <c r="DP35" s="973">
        <f t="shared" si="115"/>
        <v>5.0799999999994405E-2</v>
      </c>
      <c r="DQ35" s="973">
        <f t="shared" si="115"/>
        <v>2.5400000000008482E-2</v>
      </c>
      <c r="DR35" s="973">
        <f t="shared" si="115"/>
        <v>7.6199999999991608E-2</v>
      </c>
      <c r="DS35" s="973">
        <f t="shared" si="115"/>
        <v>0.24129999999999033</v>
      </c>
      <c r="DT35" s="973">
        <f t="shared" si="115"/>
        <v>8.8899999999995843E-2</v>
      </c>
      <c r="DU35" s="973">
        <f t="shared" si="115"/>
        <v>0.12699999999999728</v>
      </c>
      <c r="DV35" s="973">
        <f t="shared" si="115"/>
        <v>8.8899999999995843E-2</v>
      </c>
      <c r="DW35" s="973">
        <f t="shared" si="115"/>
        <v>0.12699999999999728</v>
      </c>
      <c r="DX35" s="973">
        <f t="shared" si="115"/>
        <v>6.3500000000009924E-2</v>
      </c>
      <c r="DY35" s="973">
        <f t="shared" si="115"/>
        <v>0.11429999999999305</v>
      </c>
      <c r="DZ35" s="973">
        <f t="shared" si="115"/>
        <v>0</v>
      </c>
      <c r="EA35" s="973">
        <f t="shared" si="116"/>
        <v>0</v>
      </c>
      <c r="EB35" s="973">
        <f t="shared" si="117"/>
        <v>0.13970000000000152</v>
      </c>
      <c r="EC35" s="973">
        <f t="shared" si="117"/>
        <v>5.0800000000005681E-2</v>
      </c>
      <c r="ED35" s="973">
        <f t="shared" si="117"/>
        <v>0.10160000000000008</v>
      </c>
      <c r="EE35" s="973">
        <f t="shared" si="117"/>
        <v>8.8900000000007126E-2</v>
      </c>
      <c r="EF35" s="973">
        <f t="shared" si="117"/>
        <v>5.0799999999994405E-2</v>
      </c>
      <c r="EG35" s="973">
        <f t="shared" si="117"/>
        <v>0</v>
      </c>
      <c r="EH35" s="973">
        <f t="shared" si="117"/>
        <v>1.2700000000004241E-2</v>
      </c>
      <c r="EI35" s="973">
        <f t="shared" si="117"/>
        <v>0.35560000000000591</v>
      </c>
      <c r="EJ35" s="973">
        <f t="shared" si="117"/>
        <v>0.12699999999999728</v>
      </c>
      <c r="EK35" s="973">
        <f t="shared" si="117"/>
        <v>3.8100000000001438E-2</v>
      </c>
      <c r="EL35" s="973">
        <f t="shared" si="118"/>
        <v>0.13970000000000152</v>
      </c>
      <c r="EM35" s="973">
        <f t="shared" si="118"/>
        <v>-3.8100000000001438E-2</v>
      </c>
      <c r="EN35" s="973">
        <f t="shared" si="118"/>
        <v>2.5400000000008482E-2</v>
      </c>
      <c r="EO35" s="973">
        <f t="shared" si="118"/>
        <v>8.8899999999995843E-2</v>
      </c>
      <c r="EP35" s="973">
        <f t="shared" si="118"/>
        <v>3.8100000000001438E-2</v>
      </c>
      <c r="EQ35" s="973">
        <f t="shared" si="118"/>
        <v>7.6200000000002877E-2</v>
      </c>
      <c r="ER35" s="973">
        <f t="shared" si="118"/>
        <v>5.0799999999994405E-2</v>
      </c>
      <c r="ES35" s="973">
        <f t="shared" si="119"/>
        <v>6.3499999999998641E-2</v>
      </c>
      <c r="ET35" s="973">
        <f t="shared" si="119"/>
        <v>2.5400000000008482E-2</v>
      </c>
      <c r="EU35" s="973">
        <f t="shared" si="119"/>
        <v>7.6199999999991608E-2</v>
      </c>
      <c r="EV35" s="973">
        <f t="shared" si="120"/>
        <v>0.15240000000000575</v>
      </c>
      <c r="EW35" s="973">
        <f t="shared" si="120"/>
        <v>8.8899999999995843E-2</v>
      </c>
      <c r="EX35" s="973">
        <f t="shared" si="120"/>
        <v>0.12699999999999728</v>
      </c>
      <c r="EY35" s="973">
        <f t="shared" si="120"/>
        <v>7.6200000000002877E-2</v>
      </c>
      <c r="EZ35" s="973">
        <f t="shared" si="120"/>
        <v>6.3499999999998641E-2</v>
      </c>
      <c r="FA35" s="973">
        <f t="shared" si="120"/>
        <v>0.11430000000000433</v>
      </c>
      <c r="FB35" s="973">
        <f t="shared" si="120"/>
        <v>6.3499999999998641E-2</v>
      </c>
      <c r="FC35" s="973">
        <f t="shared" si="120"/>
        <v>0.13970000000000152</v>
      </c>
      <c r="FD35" s="973">
        <f t="shared" si="120"/>
        <v>6.3499999999998641E-2</v>
      </c>
      <c r="FE35" s="973">
        <f t="shared" si="120"/>
        <v>-2.5399999999997203E-2</v>
      </c>
      <c r="FF35" s="973">
        <f t="shared" si="120"/>
        <v>0.12699999999999728</v>
      </c>
      <c r="FG35" s="973">
        <f t="shared" si="120"/>
        <v>5.0800000000005681E-2</v>
      </c>
      <c r="FH35" s="973">
        <f t="shared" si="121"/>
        <v>-5.0799999999994405E-2</v>
      </c>
      <c r="FI35" s="973">
        <f t="shared" si="121"/>
        <v>5.0800000000005681E-2</v>
      </c>
      <c r="FJ35" s="973">
        <f t="shared" si="121"/>
        <v>0.12699999999999728</v>
      </c>
      <c r="FK35" s="973">
        <f t="shared" si="121"/>
        <v>6.3499999999998641E-2</v>
      </c>
      <c r="FL35" s="973">
        <f t="shared" si="121"/>
        <v>0</v>
      </c>
      <c r="FM35" s="973">
        <f t="shared" si="121"/>
        <v>0.15239999999999448</v>
      </c>
      <c r="FN35" s="973">
        <f t="shared" si="121"/>
        <v>6.3499999999998641E-2</v>
      </c>
      <c r="FP35" s="887"/>
      <c r="FQ35" s="887"/>
      <c r="FR35" s="887"/>
    </row>
    <row r="36" spans="1:174">
      <c r="A36" s="1239" t="s">
        <v>461</v>
      </c>
      <c r="B36" s="1250"/>
      <c r="C36" s="906">
        <f t="shared" ref="C36:AH36" si="130">C27-C29</f>
        <v>1.1499999999999844E-2</v>
      </c>
      <c r="D36" s="906">
        <f t="shared" si="130"/>
        <v>5.0000000000016698E-4</v>
      </c>
      <c r="E36" s="906">
        <f t="shared" si="130"/>
        <v>-1.4499999999999957E-2</v>
      </c>
      <c r="F36" s="906">
        <f t="shared" si="130"/>
        <v>5.0000000000016698E-4</v>
      </c>
      <c r="G36" s="906">
        <f t="shared" si="130"/>
        <v>3.4999999999998366E-3</v>
      </c>
      <c r="H36" s="906">
        <f t="shared" si="130"/>
        <v>-9.9999999999997868E-3</v>
      </c>
      <c r="I36" s="906">
        <f t="shared" ref="I36" si="131">I27-I29</f>
        <v>2.5500000000000078E-2</v>
      </c>
      <c r="J36" s="906">
        <f t="shared" si="130"/>
        <v>4.0000000000000036E-3</v>
      </c>
      <c r="K36" s="906">
        <f t="shared" si="130"/>
        <v>9.9999999999988987E-4</v>
      </c>
      <c r="L36" s="906">
        <f t="shared" si="130"/>
        <v>2.4999999999999467E-3</v>
      </c>
      <c r="M36" s="906">
        <f t="shared" si="130"/>
        <v>-4.9999999999998934E-3</v>
      </c>
      <c r="N36" s="906">
        <f t="shared" si="130"/>
        <v>3.4999999999998366E-3</v>
      </c>
      <c r="O36" s="906">
        <f t="shared" si="130"/>
        <v>-5.0000000000016698E-4</v>
      </c>
      <c r="P36" s="906">
        <f t="shared" si="130"/>
        <v>-4.9999999999972289E-4</v>
      </c>
      <c r="Q36" s="906">
        <f t="shared" si="130"/>
        <v>1.5000000000000568E-3</v>
      </c>
      <c r="R36" s="906">
        <f t="shared" si="130"/>
        <v>-4.5000000000001705E-3</v>
      </c>
      <c r="S36" s="906">
        <f t="shared" si="130"/>
        <v>1.000000000000334E-3</v>
      </c>
      <c r="T36" s="906">
        <f t="shared" si="130"/>
        <v>1.0000000000000231E-2</v>
      </c>
      <c r="U36" s="906">
        <f t="shared" si="130"/>
        <v>-9.9999999999988987E-4</v>
      </c>
      <c r="V36" s="906">
        <f t="shared" si="130"/>
        <v>8.0000000000000071E-3</v>
      </c>
      <c r="W36" s="906">
        <f t="shared" si="130"/>
        <v>5.0000000000016698E-4</v>
      </c>
      <c r="X36" s="906">
        <f t="shared" si="130"/>
        <v>9.9999999999988987E-4</v>
      </c>
      <c r="Y36" s="906">
        <f t="shared" si="130"/>
        <v>2.4999999999999467E-3</v>
      </c>
      <c r="Z36" s="906">
        <f t="shared" si="130"/>
        <v>2.9500000000000082E-2</v>
      </c>
      <c r="AA36" s="906">
        <f t="shared" si="130"/>
        <v>2.6000000000000245E-2</v>
      </c>
      <c r="AB36" s="906">
        <f t="shared" si="130"/>
        <v>3.0000000000001137E-3</v>
      </c>
      <c r="AC36" s="906">
        <f t="shared" si="130"/>
        <v>1.9500000000000295E-2</v>
      </c>
      <c r="AD36" s="906">
        <f t="shared" si="130"/>
        <v>-2.0000000000002238E-3</v>
      </c>
      <c r="AE36" s="906">
        <f t="shared" si="130"/>
        <v>-1.9999999999997797E-3</v>
      </c>
      <c r="AF36" s="906">
        <f t="shared" si="130"/>
        <v>1.5000000000000568E-3</v>
      </c>
      <c r="AG36" s="906">
        <f t="shared" si="130"/>
        <v>0</v>
      </c>
      <c r="AH36" s="906">
        <f t="shared" si="130"/>
        <v>5.9999999999997833E-3</v>
      </c>
      <c r="AI36" s="906">
        <f t="shared" ref="AI36:BT36" si="132">AI27-AI29</f>
        <v>1.000000000000334E-3</v>
      </c>
      <c r="AJ36" s="906">
        <f t="shared" si="132"/>
        <v>-7.4999999999998401E-3</v>
      </c>
      <c r="AK36" s="906">
        <f t="shared" si="132"/>
        <v>-1.8000000000000238E-2</v>
      </c>
      <c r="AL36" s="906">
        <f t="shared" si="132"/>
        <v>-4.5000000000001705E-3</v>
      </c>
      <c r="AM36" s="906">
        <f t="shared" si="132"/>
        <v>-9.9999999999988987E-4</v>
      </c>
      <c r="AN36" s="906">
        <f t="shared" si="132"/>
        <v>0</v>
      </c>
      <c r="AO36" s="906">
        <f t="shared" si="132"/>
        <v>9.9999999999988987E-4</v>
      </c>
      <c r="AP36" s="906">
        <f t="shared" si="132"/>
        <v>6.5000000000003944E-3</v>
      </c>
      <c r="AQ36" s="906"/>
      <c r="AR36" s="906"/>
      <c r="AS36" s="906">
        <f t="shared" si="132"/>
        <v>-9.9999999999988987E-4</v>
      </c>
      <c r="AT36" s="906">
        <f t="shared" si="132"/>
        <v>-5.0000000000016698E-4</v>
      </c>
      <c r="AU36" s="906">
        <f t="shared" si="132"/>
        <v>-1.5000000000000568E-3</v>
      </c>
      <c r="AV36" s="906">
        <f t="shared" si="132"/>
        <v>-1.5000000000000568E-3</v>
      </c>
      <c r="AW36" s="906">
        <f t="shared" si="132"/>
        <v>-9.9999999999988987E-4</v>
      </c>
      <c r="AX36" s="906">
        <f t="shared" si="132"/>
        <v>-3.4999999999998366E-3</v>
      </c>
      <c r="AY36" s="906">
        <f t="shared" si="132"/>
        <v>-1.5000000000000568E-3</v>
      </c>
      <c r="AZ36" s="906">
        <f t="shared" si="132"/>
        <v>-1.0000000000000231E-2</v>
      </c>
      <c r="BA36" s="906">
        <f t="shared" si="132"/>
        <v>-7.0000000000001172E-3</v>
      </c>
      <c r="BB36" s="906">
        <f t="shared" si="132"/>
        <v>7.4999999999998401E-3</v>
      </c>
      <c r="BC36" s="906">
        <f t="shared" si="132"/>
        <v>4.9999999999972289E-4</v>
      </c>
      <c r="BD36" s="906">
        <f t="shared" si="132"/>
        <v>-1.5000000000000568E-3</v>
      </c>
      <c r="BE36" s="906">
        <f t="shared" si="132"/>
        <v>0</v>
      </c>
      <c r="BF36" s="906">
        <f t="shared" si="132"/>
        <v>-9.9999999999988987E-4</v>
      </c>
      <c r="BG36" s="906">
        <f t="shared" si="132"/>
        <v>-4.9999999999972289E-4</v>
      </c>
      <c r="BH36" s="906">
        <f t="shared" si="132"/>
        <v>-1.9999999999997797E-3</v>
      </c>
      <c r="BI36" s="906">
        <f t="shared" si="132"/>
        <v>-1.5000000000000568E-3</v>
      </c>
      <c r="BJ36" s="906"/>
      <c r="BK36" s="906"/>
      <c r="BL36" s="906">
        <f t="shared" si="132"/>
        <v>2.4999999999999467E-3</v>
      </c>
      <c r="BM36" s="906">
        <f t="shared" si="132"/>
        <v>2.9999999999996696E-3</v>
      </c>
      <c r="BN36" s="906">
        <f t="shared" si="132"/>
        <v>-1.5000000000000568E-3</v>
      </c>
      <c r="BO36" s="906"/>
      <c r="BP36" s="906"/>
      <c r="BQ36" s="906">
        <f t="shared" si="132"/>
        <v>3.4999999999998366E-3</v>
      </c>
      <c r="BR36" s="906">
        <f t="shared" si="132"/>
        <v>-4.4999999999997264E-3</v>
      </c>
      <c r="BS36" s="906">
        <f t="shared" si="132"/>
        <v>1.9999999999997797E-3</v>
      </c>
      <c r="BT36" s="906">
        <f t="shared" si="132"/>
        <v>3.5000000000002807E-3</v>
      </c>
      <c r="BU36" s="906">
        <f t="shared" ref="BU36:CK36" si="133">BU27-BU29</f>
        <v>5.0000000000016698E-4</v>
      </c>
      <c r="BV36" s="906">
        <f t="shared" si="133"/>
        <v>-2.0000000000002238E-3</v>
      </c>
      <c r="BW36" s="906">
        <f t="shared" si="133"/>
        <v>4.9999999999998934E-3</v>
      </c>
      <c r="BX36" s="906">
        <f t="shared" si="133"/>
        <v>-8.0000000000000071E-3</v>
      </c>
      <c r="BY36" s="906">
        <f t="shared" si="133"/>
        <v>1.5000000000000568E-3</v>
      </c>
      <c r="BZ36" s="906">
        <f t="shared" si="133"/>
        <v>-3.5000000000002807E-3</v>
      </c>
      <c r="CA36" s="906">
        <f t="shared" si="133"/>
        <v>-3.0000000000001137E-3</v>
      </c>
      <c r="CB36" s="906">
        <f t="shared" si="133"/>
        <v>5.0000000000016698E-4</v>
      </c>
      <c r="CC36" s="906"/>
      <c r="CD36" s="906"/>
      <c r="CE36" s="906">
        <f t="shared" si="133"/>
        <v>2.4999999999999467E-3</v>
      </c>
      <c r="CF36" s="906">
        <f t="shared" si="133"/>
        <v>-2.4999999999999467E-3</v>
      </c>
      <c r="CG36" s="906">
        <f t="shared" si="133"/>
        <v>-5.0000000000016698E-4</v>
      </c>
      <c r="CH36" s="906">
        <f t="shared" si="133"/>
        <v>8.999999999999897E-3</v>
      </c>
      <c r="CI36" s="906">
        <f t="shared" si="133"/>
        <v>3.0000000000001137E-3</v>
      </c>
      <c r="CJ36" s="906">
        <f t="shared" si="133"/>
        <v>3.0000000000001137E-3</v>
      </c>
      <c r="CK36" s="906">
        <f t="shared" si="133"/>
        <v>-9.9999999999988987E-4</v>
      </c>
      <c r="CL36" s="973">
        <f t="shared" si="112"/>
        <v>0.29209999999999603</v>
      </c>
      <c r="CM36" s="973">
        <f t="shared" si="112"/>
        <v>1.2700000000004241E-2</v>
      </c>
      <c r="CN36" s="973">
        <f t="shared" si="112"/>
        <v>-0.36829999999999891</v>
      </c>
      <c r="CO36" s="973">
        <f t="shared" si="112"/>
        <v>1.2700000000004241E-2</v>
      </c>
      <c r="CP36" s="973">
        <f t="shared" si="112"/>
        <v>8.8899999999995843E-2</v>
      </c>
      <c r="CQ36" s="973">
        <f t="shared" si="112"/>
        <v>-0.25399999999999456</v>
      </c>
      <c r="CR36" s="973">
        <f t="shared" si="112"/>
        <v>0.64770000000000194</v>
      </c>
      <c r="CS36" s="973">
        <f t="shared" si="112"/>
        <v>0.10160000000000008</v>
      </c>
      <c r="CT36" s="973">
        <f t="shared" si="112"/>
        <v>2.5399999999997203E-2</v>
      </c>
      <c r="CU36" s="973">
        <f t="shared" si="112"/>
        <v>6.3499999999998641E-2</v>
      </c>
      <c r="CV36" s="973">
        <f t="shared" si="113"/>
        <v>-0.12699999999999728</v>
      </c>
      <c r="CW36" s="973">
        <f t="shared" si="113"/>
        <v>8.8899999999995843E-2</v>
      </c>
      <c r="CX36" s="973">
        <f t="shared" si="113"/>
        <v>-1.2700000000004241E-2</v>
      </c>
      <c r="CY36" s="973">
        <f t="shared" si="113"/>
        <v>-1.269999999999296E-2</v>
      </c>
      <c r="CZ36" s="973">
        <f t="shared" si="113"/>
        <v>3.8100000000001438E-2</v>
      </c>
      <c r="DA36" s="973">
        <f t="shared" si="113"/>
        <v>-0.11430000000000433</v>
      </c>
      <c r="DB36" s="973">
        <f t="shared" si="113"/>
        <v>2.5400000000008482E-2</v>
      </c>
      <c r="DC36" s="973">
        <f t="shared" si="113"/>
        <v>0.25400000000000583</v>
      </c>
      <c r="DD36" s="973">
        <f t="shared" si="113"/>
        <v>-2.5399999999997203E-2</v>
      </c>
      <c r="DE36" s="973">
        <f t="shared" si="113"/>
        <v>0.20320000000000016</v>
      </c>
      <c r="DF36" s="973">
        <f t="shared" si="114"/>
        <v>1.2700000000004241E-2</v>
      </c>
      <c r="DG36" s="973">
        <f t="shared" si="114"/>
        <v>2.5399999999997203E-2</v>
      </c>
      <c r="DH36" s="973">
        <f t="shared" si="114"/>
        <v>6.3499999999998641E-2</v>
      </c>
      <c r="DI36" s="973">
        <f t="shared" si="114"/>
        <v>0.74930000000000208</v>
      </c>
      <c r="DJ36" s="973">
        <f t="shared" si="114"/>
        <v>0.6604000000000062</v>
      </c>
      <c r="DK36" s="973">
        <f t="shared" si="114"/>
        <v>7.6200000000002877E-2</v>
      </c>
      <c r="DL36" s="973">
        <f t="shared" si="114"/>
        <v>0.49530000000000746</v>
      </c>
      <c r="DM36" s="973">
        <f t="shared" si="114"/>
        <v>-5.0800000000005681E-2</v>
      </c>
      <c r="DN36" s="973">
        <f t="shared" si="114"/>
        <v>-5.0799999999994405E-2</v>
      </c>
      <c r="DO36" s="973">
        <f t="shared" si="114"/>
        <v>3.8100000000001438E-2</v>
      </c>
      <c r="DP36" s="973">
        <f t="shared" si="115"/>
        <v>0</v>
      </c>
      <c r="DQ36" s="973">
        <f t="shared" si="115"/>
        <v>0.15239999999999448</v>
      </c>
      <c r="DR36" s="973">
        <f t="shared" si="115"/>
        <v>2.5400000000008482E-2</v>
      </c>
      <c r="DS36" s="973">
        <f t="shared" si="115"/>
        <v>-0.19049999999999592</v>
      </c>
      <c r="DT36" s="973">
        <f t="shared" si="115"/>
        <v>-0.45720000000000605</v>
      </c>
      <c r="DU36" s="973">
        <f t="shared" si="115"/>
        <v>-0.11430000000000433</v>
      </c>
      <c r="DV36" s="973">
        <f t="shared" si="115"/>
        <v>-2.5399999999997203E-2</v>
      </c>
      <c r="DW36" s="973">
        <f t="shared" si="115"/>
        <v>0</v>
      </c>
      <c r="DX36" s="973">
        <f t="shared" si="115"/>
        <v>2.5399999999997203E-2</v>
      </c>
      <c r="DY36" s="973">
        <f t="shared" si="115"/>
        <v>0.16510000000001002</v>
      </c>
      <c r="DZ36" s="973">
        <f t="shared" si="115"/>
        <v>0</v>
      </c>
      <c r="EA36" s="973">
        <f t="shared" si="116"/>
        <v>0</v>
      </c>
      <c r="EB36" s="973">
        <f t="shared" si="117"/>
        <v>-2.5399999999997203E-2</v>
      </c>
      <c r="EC36" s="973">
        <f t="shared" si="117"/>
        <v>-1.2700000000004241E-2</v>
      </c>
      <c r="ED36" s="973">
        <f t="shared" si="117"/>
        <v>-3.8100000000001438E-2</v>
      </c>
      <c r="EE36" s="973">
        <f t="shared" si="117"/>
        <v>-3.8100000000001438E-2</v>
      </c>
      <c r="EF36" s="973">
        <f t="shared" si="117"/>
        <v>-2.5399999999997203E-2</v>
      </c>
      <c r="EG36" s="973">
        <f t="shared" si="117"/>
        <v>-8.8899999999995843E-2</v>
      </c>
      <c r="EH36" s="973">
        <f t="shared" si="117"/>
        <v>-3.8100000000001438E-2</v>
      </c>
      <c r="EI36" s="973">
        <f t="shared" si="117"/>
        <v>-0.25400000000000583</v>
      </c>
      <c r="EJ36" s="973">
        <f t="shared" si="117"/>
        <v>-0.17780000000000296</v>
      </c>
      <c r="EK36" s="973">
        <f t="shared" si="117"/>
        <v>0.19049999999999592</v>
      </c>
      <c r="EL36" s="973">
        <f t="shared" si="118"/>
        <v>1.269999999999296E-2</v>
      </c>
      <c r="EM36" s="973">
        <f t="shared" si="118"/>
        <v>-3.8100000000001438E-2</v>
      </c>
      <c r="EN36" s="973">
        <f t="shared" si="118"/>
        <v>0</v>
      </c>
      <c r="EO36" s="973">
        <f t="shared" si="118"/>
        <v>-2.5399999999997203E-2</v>
      </c>
      <c r="EP36" s="973">
        <f t="shared" si="118"/>
        <v>-1.269999999999296E-2</v>
      </c>
      <c r="EQ36" s="973">
        <f t="shared" si="118"/>
        <v>-5.0799999999994405E-2</v>
      </c>
      <c r="ER36" s="973">
        <f t="shared" si="118"/>
        <v>-3.8100000000001438E-2</v>
      </c>
      <c r="ES36" s="973">
        <f t="shared" si="119"/>
        <v>6.3499999999998641E-2</v>
      </c>
      <c r="ET36" s="973">
        <f t="shared" si="119"/>
        <v>7.6199999999991608E-2</v>
      </c>
      <c r="EU36" s="973">
        <f t="shared" si="119"/>
        <v>-3.8100000000001438E-2</v>
      </c>
      <c r="EV36" s="973">
        <f t="shared" si="120"/>
        <v>8.8899999999995843E-2</v>
      </c>
      <c r="EW36" s="973">
        <f t="shared" si="120"/>
        <v>-0.11429999999999305</v>
      </c>
      <c r="EX36" s="973">
        <f t="shared" si="120"/>
        <v>5.0799999999994405E-2</v>
      </c>
      <c r="EY36" s="973">
        <f t="shared" si="120"/>
        <v>8.8900000000007126E-2</v>
      </c>
      <c r="EZ36" s="973">
        <f t="shared" si="120"/>
        <v>1.2700000000004241E-2</v>
      </c>
      <c r="FA36" s="973">
        <f t="shared" si="120"/>
        <v>-5.0800000000005681E-2</v>
      </c>
      <c r="FB36" s="973">
        <f t="shared" si="120"/>
        <v>0.12699999999999728</v>
      </c>
      <c r="FC36" s="973">
        <f t="shared" si="120"/>
        <v>-0.20320000000000016</v>
      </c>
      <c r="FD36" s="973">
        <f t="shared" si="120"/>
        <v>3.8100000000001438E-2</v>
      </c>
      <c r="FE36" s="973">
        <f t="shared" si="120"/>
        <v>-8.8900000000007126E-2</v>
      </c>
      <c r="FF36" s="973">
        <f t="shared" si="120"/>
        <v>-7.6200000000002877E-2</v>
      </c>
      <c r="FG36" s="973">
        <f t="shared" si="120"/>
        <v>1.2700000000004241E-2</v>
      </c>
      <c r="FH36" s="973">
        <f t="shared" si="121"/>
        <v>6.3499999999998641E-2</v>
      </c>
      <c r="FI36" s="973">
        <f t="shared" si="121"/>
        <v>-6.3499999999998641E-2</v>
      </c>
      <c r="FJ36" s="973">
        <f t="shared" si="121"/>
        <v>-1.2700000000004241E-2</v>
      </c>
      <c r="FK36" s="973">
        <f t="shared" si="121"/>
        <v>0.22859999999999736</v>
      </c>
      <c r="FL36" s="973">
        <f t="shared" si="121"/>
        <v>7.6200000000002877E-2</v>
      </c>
      <c r="FM36" s="973">
        <f t="shared" si="121"/>
        <v>7.6200000000002877E-2</v>
      </c>
      <c r="FN36" s="973">
        <f t="shared" si="121"/>
        <v>-2.5399999999997203E-2</v>
      </c>
      <c r="FP36" s="887"/>
      <c r="FQ36" s="887"/>
      <c r="FR36" s="887"/>
    </row>
    <row r="37" spans="1:174">
      <c r="A37" s="1273" t="s">
        <v>914</v>
      </c>
      <c r="B37" s="1250"/>
      <c r="C37" s="906">
        <f t="shared" ref="C37:AH37" si="134">C33-C34</f>
        <v>0.19550000000000001</v>
      </c>
      <c r="D37" s="906">
        <f t="shared" si="134"/>
        <v>0.20699999999999985</v>
      </c>
      <c r="E37" s="906">
        <f t="shared" si="134"/>
        <v>0.23499999999999988</v>
      </c>
      <c r="F37" s="906">
        <f t="shared" si="134"/>
        <v>0.26275000000000004</v>
      </c>
      <c r="G37" s="906">
        <f t="shared" si="134"/>
        <v>0.22949999999999982</v>
      </c>
      <c r="H37" s="906">
        <f t="shared" si="134"/>
        <v>0.25974999999999993</v>
      </c>
      <c r="I37" s="906">
        <f t="shared" ref="I37" si="135">I33-I34</f>
        <v>0.27899999999999991</v>
      </c>
      <c r="J37" s="906">
        <f t="shared" si="134"/>
        <v>0.27850000000000019</v>
      </c>
      <c r="K37" s="906">
        <f t="shared" si="134"/>
        <v>0.29875000000000007</v>
      </c>
      <c r="L37" s="906">
        <f t="shared" si="134"/>
        <v>0.26875000000000027</v>
      </c>
      <c r="M37" s="906">
        <f t="shared" si="134"/>
        <v>0.24325000000000019</v>
      </c>
      <c r="N37" s="906">
        <f t="shared" si="134"/>
        <v>0.26449999999999996</v>
      </c>
      <c r="O37" s="906">
        <f t="shared" si="134"/>
        <v>0.16425000000000001</v>
      </c>
      <c r="P37" s="906">
        <f t="shared" si="134"/>
        <v>0.19925000000000015</v>
      </c>
      <c r="Q37" s="906">
        <f t="shared" si="134"/>
        <v>0.22975000000000012</v>
      </c>
      <c r="R37" s="906">
        <f t="shared" si="134"/>
        <v>0.17925000000000013</v>
      </c>
      <c r="S37" s="906">
        <f t="shared" si="134"/>
        <v>0.26025000000000009</v>
      </c>
      <c r="T37" s="906">
        <f t="shared" si="134"/>
        <v>0.2094999999999998</v>
      </c>
      <c r="U37" s="906">
        <f t="shared" si="134"/>
        <v>0.20624999999999982</v>
      </c>
      <c r="V37" s="906">
        <f t="shared" si="134"/>
        <v>0.15625</v>
      </c>
      <c r="W37" s="906">
        <f t="shared" si="134"/>
        <v>0.24224999999999985</v>
      </c>
      <c r="X37" s="906">
        <f t="shared" si="134"/>
        <v>0.20075000000000021</v>
      </c>
      <c r="Y37" s="906">
        <f t="shared" si="134"/>
        <v>0.24175000000000013</v>
      </c>
      <c r="Z37" s="906">
        <f t="shared" si="134"/>
        <v>0.15375000000000005</v>
      </c>
      <c r="AA37" s="906">
        <f t="shared" si="134"/>
        <v>0.18950000000000022</v>
      </c>
      <c r="AB37" s="906">
        <f t="shared" si="134"/>
        <v>0.25200000000000022</v>
      </c>
      <c r="AC37" s="906">
        <f t="shared" si="134"/>
        <v>0.2174999999999998</v>
      </c>
      <c r="AD37" s="906">
        <f t="shared" si="134"/>
        <v>0.29625000000000012</v>
      </c>
      <c r="AE37" s="906">
        <f t="shared" si="134"/>
        <v>0.22474999999999978</v>
      </c>
      <c r="AF37" s="906">
        <f t="shared" si="134"/>
        <v>0.23749999999999982</v>
      </c>
      <c r="AG37" s="906">
        <f t="shared" si="134"/>
        <v>0.18774999999999986</v>
      </c>
      <c r="AH37" s="906">
        <f t="shared" si="134"/>
        <v>0.21200000000000019</v>
      </c>
      <c r="AI37" s="906">
        <f t="shared" ref="AI37:BT37" si="136">AI33-AI34</f>
        <v>0.23024999999999984</v>
      </c>
      <c r="AJ37" s="906">
        <f t="shared" si="136"/>
        <v>0.22849999999999993</v>
      </c>
      <c r="AK37" s="906">
        <f t="shared" si="136"/>
        <v>0.25050000000000017</v>
      </c>
      <c r="AL37" s="906">
        <f t="shared" si="136"/>
        <v>0.2330000000000001</v>
      </c>
      <c r="AM37" s="906">
        <f t="shared" si="136"/>
        <v>0.22675000000000001</v>
      </c>
      <c r="AN37" s="906">
        <f t="shared" si="136"/>
        <v>0.19824999999999982</v>
      </c>
      <c r="AO37" s="906">
        <f t="shared" si="136"/>
        <v>0.22049999999999992</v>
      </c>
      <c r="AP37" s="906">
        <f t="shared" si="136"/>
        <v>0.18325000000000014</v>
      </c>
      <c r="AQ37" s="906"/>
      <c r="AR37" s="906"/>
      <c r="AS37" s="906">
        <f t="shared" si="136"/>
        <v>0.21950000000000003</v>
      </c>
      <c r="AT37" s="906">
        <f t="shared" si="136"/>
        <v>0.28474999999999984</v>
      </c>
      <c r="AU37" s="906">
        <f t="shared" si="136"/>
        <v>0.26449999999999996</v>
      </c>
      <c r="AV37" s="906">
        <f t="shared" si="136"/>
        <v>0.18299999999999983</v>
      </c>
      <c r="AW37" s="906">
        <f t="shared" si="136"/>
        <v>0.18199999999999994</v>
      </c>
      <c r="AX37" s="906">
        <f t="shared" si="136"/>
        <v>0.19125000000000014</v>
      </c>
      <c r="AY37" s="906">
        <f t="shared" si="136"/>
        <v>0.25375000000000014</v>
      </c>
      <c r="AZ37" s="906">
        <f t="shared" si="136"/>
        <v>0.16400000000000015</v>
      </c>
      <c r="BA37" s="906">
        <f t="shared" si="136"/>
        <v>0.19399999999999995</v>
      </c>
      <c r="BB37" s="906">
        <f t="shared" si="136"/>
        <v>0.20250000000000012</v>
      </c>
      <c r="BC37" s="906">
        <f t="shared" si="136"/>
        <v>0.21499999999999986</v>
      </c>
      <c r="BD37" s="906">
        <f t="shared" si="136"/>
        <v>0.20299999999999985</v>
      </c>
      <c r="BE37" s="906">
        <f t="shared" si="136"/>
        <v>0.27899999999999991</v>
      </c>
      <c r="BF37" s="906">
        <f t="shared" si="136"/>
        <v>0.24275000000000002</v>
      </c>
      <c r="BG37" s="906">
        <f t="shared" si="136"/>
        <v>0.2330000000000001</v>
      </c>
      <c r="BH37" s="906">
        <f t="shared" si="136"/>
        <v>0.22650000000000015</v>
      </c>
      <c r="BI37" s="906">
        <f t="shared" si="136"/>
        <v>0.24699999999999989</v>
      </c>
      <c r="BJ37" s="906"/>
      <c r="BK37" s="906"/>
      <c r="BL37" s="906">
        <f t="shared" si="136"/>
        <v>0.25499999999999989</v>
      </c>
      <c r="BM37" s="906">
        <f t="shared" si="136"/>
        <v>0.27249999999999996</v>
      </c>
      <c r="BN37" s="906">
        <f t="shared" si="136"/>
        <v>0.28699999999999992</v>
      </c>
      <c r="BO37" s="906"/>
      <c r="BP37" s="906"/>
      <c r="BQ37" s="906">
        <f t="shared" si="136"/>
        <v>0.18175000000000008</v>
      </c>
      <c r="BR37" s="906">
        <f t="shared" si="136"/>
        <v>0.1887500000000002</v>
      </c>
      <c r="BS37" s="906">
        <f t="shared" si="136"/>
        <v>0.15275000000000016</v>
      </c>
      <c r="BT37" s="906">
        <f t="shared" si="136"/>
        <v>0.17949999999999999</v>
      </c>
      <c r="BU37" s="906">
        <f t="shared" ref="BU37:CK37" si="137">BU33-BU34</f>
        <v>0.25875000000000004</v>
      </c>
      <c r="BV37" s="906">
        <f t="shared" si="137"/>
        <v>0.21550000000000002</v>
      </c>
      <c r="BW37" s="906">
        <f t="shared" si="137"/>
        <v>0.25850000000000017</v>
      </c>
      <c r="BX37" s="906">
        <f t="shared" si="137"/>
        <v>0.19424999999999981</v>
      </c>
      <c r="BY37" s="906">
        <f t="shared" si="137"/>
        <v>0.22475000000000023</v>
      </c>
      <c r="BZ37" s="906">
        <f t="shared" si="137"/>
        <v>0.18175000000000008</v>
      </c>
      <c r="CA37" s="906">
        <f t="shared" si="137"/>
        <v>0.26224999999999987</v>
      </c>
      <c r="CB37" s="906">
        <f t="shared" si="137"/>
        <v>0.25700000000000012</v>
      </c>
      <c r="CC37" s="906"/>
      <c r="CD37" s="906"/>
      <c r="CE37" s="906">
        <f t="shared" si="137"/>
        <v>0.21550000000000002</v>
      </c>
      <c r="CF37" s="906">
        <f t="shared" si="137"/>
        <v>0.20825000000000005</v>
      </c>
      <c r="CG37" s="906">
        <f t="shared" si="137"/>
        <v>0.16949999999999976</v>
      </c>
      <c r="CH37" s="906">
        <f t="shared" si="137"/>
        <v>0.2629999999999999</v>
      </c>
      <c r="CI37" s="906">
        <f t="shared" si="137"/>
        <v>0.16124999999999989</v>
      </c>
      <c r="CJ37" s="906">
        <f t="shared" si="137"/>
        <v>0.26200000000000001</v>
      </c>
      <c r="CK37" s="906">
        <f t="shared" si="137"/>
        <v>0.16049999999999986</v>
      </c>
      <c r="CL37" s="973">
        <f t="shared" si="112"/>
        <v>4.9657</v>
      </c>
      <c r="CM37" s="973">
        <f t="shared" si="112"/>
        <v>5.257799999999996</v>
      </c>
      <c r="CN37" s="973">
        <f t="shared" si="112"/>
        <v>5.9689999999999968</v>
      </c>
      <c r="CO37" s="973">
        <f t="shared" si="112"/>
        <v>6.6738500000000007</v>
      </c>
      <c r="CP37" s="973">
        <f t="shared" si="112"/>
        <v>5.8292999999999946</v>
      </c>
      <c r="CQ37" s="973">
        <f t="shared" si="112"/>
        <v>6.597649999999998</v>
      </c>
      <c r="CR37" s="973">
        <f t="shared" si="112"/>
        <v>7.0865999999999971</v>
      </c>
      <c r="CS37" s="973">
        <f t="shared" si="112"/>
        <v>7.0739000000000045</v>
      </c>
      <c r="CT37" s="973">
        <f t="shared" si="112"/>
        <v>7.5882500000000013</v>
      </c>
      <c r="CU37" s="973">
        <f t="shared" si="112"/>
        <v>6.8262500000000061</v>
      </c>
      <c r="CV37" s="973">
        <f t="shared" si="113"/>
        <v>6.1785500000000049</v>
      </c>
      <c r="CW37" s="973">
        <f t="shared" si="113"/>
        <v>6.7182999999999984</v>
      </c>
      <c r="CX37" s="973">
        <f t="shared" si="113"/>
        <v>4.1719499999999998</v>
      </c>
      <c r="CY37" s="973">
        <f t="shared" si="113"/>
        <v>5.0609500000000036</v>
      </c>
      <c r="CZ37" s="973">
        <f t="shared" si="113"/>
        <v>5.8356500000000029</v>
      </c>
      <c r="DA37" s="973">
        <f t="shared" si="113"/>
        <v>4.5529500000000027</v>
      </c>
      <c r="DB37" s="973">
        <f t="shared" si="113"/>
        <v>6.6103500000000022</v>
      </c>
      <c r="DC37" s="973">
        <f t="shared" si="113"/>
        <v>5.3212999999999946</v>
      </c>
      <c r="DD37" s="973">
        <f t="shared" si="113"/>
        <v>5.2387499999999951</v>
      </c>
      <c r="DE37" s="973">
        <f t="shared" si="113"/>
        <v>3.96875</v>
      </c>
      <c r="DF37" s="973">
        <f t="shared" si="114"/>
        <v>6.1531499999999957</v>
      </c>
      <c r="DG37" s="973">
        <f t="shared" si="114"/>
        <v>5.0990500000000045</v>
      </c>
      <c r="DH37" s="973">
        <f t="shared" si="114"/>
        <v>6.1404500000000031</v>
      </c>
      <c r="DI37" s="973">
        <f t="shared" si="114"/>
        <v>3.905250000000001</v>
      </c>
      <c r="DJ37" s="973">
        <f t="shared" si="114"/>
        <v>4.8133000000000052</v>
      </c>
      <c r="DK37" s="973">
        <f t="shared" si="114"/>
        <v>6.4008000000000056</v>
      </c>
      <c r="DL37" s="973">
        <f t="shared" si="114"/>
        <v>5.5244999999999944</v>
      </c>
      <c r="DM37" s="973">
        <f t="shared" si="114"/>
        <v>7.5247500000000027</v>
      </c>
      <c r="DN37" s="973">
        <f t="shared" si="114"/>
        <v>5.7086499999999942</v>
      </c>
      <c r="DO37" s="973">
        <f t="shared" si="114"/>
        <v>6.0324999999999953</v>
      </c>
      <c r="DP37" s="973">
        <f t="shared" si="115"/>
        <v>4.768849999999996</v>
      </c>
      <c r="DQ37" s="973">
        <f t="shared" si="115"/>
        <v>5.3848000000000047</v>
      </c>
      <c r="DR37" s="973">
        <f t="shared" si="115"/>
        <v>5.8483499999999955</v>
      </c>
      <c r="DS37" s="973">
        <f t="shared" si="115"/>
        <v>5.8038999999999978</v>
      </c>
      <c r="DT37" s="973">
        <f t="shared" si="115"/>
        <v>6.3627000000000038</v>
      </c>
      <c r="DU37" s="973">
        <f t="shared" si="115"/>
        <v>5.9182000000000023</v>
      </c>
      <c r="DV37" s="973">
        <f t="shared" si="115"/>
        <v>5.7594500000000002</v>
      </c>
      <c r="DW37" s="973">
        <f t="shared" si="115"/>
        <v>5.0355499999999953</v>
      </c>
      <c r="DX37" s="973">
        <f t="shared" si="115"/>
        <v>5.600699999999998</v>
      </c>
      <c r="DY37" s="973">
        <f t="shared" si="115"/>
        <v>4.6545500000000031</v>
      </c>
      <c r="DZ37" s="973">
        <f t="shared" si="115"/>
        <v>0</v>
      </c>
      <c r="EA37" s="973">
        <f t="shared" si="116"/>
        <v>0</v>
      </c>
      <c r="EB37" s="973">
        <f t="shared" si="117"/>
        <v>5.5753000000000004</v>
      </c>
      <c r="EC37" s="973">
        <f t="shared" si="117"/>
        <v>7.2326499999999951</v>
      </c>
      <c r="ED37" s="973">
        <f t="shared" si="117"/>
        <v>6.7182999999999984</v>
      </c>
      <c r="EE37" s="973">
        <f t="shared" si="117"/>
        <v>4.6481999999999957</v>
      </c>
      <c r="EF37" s="973">
        <f t="shared" si="117"/>
        <v>4.622799999999998</v>
      </c>
      <c r="EG37" s="973">
        <f t="shared" si="117"/>
        <v>4.8577500000000029</v>
      </c>
      <c r="EH37" s="973">
        <f t="shared" si="117"/>
        <v>6.4452500000000033</v>
      </c>
      <c r="EI37" s="973">
        <f t="shared" si="117"/>
        <v>4.1656000000000031</v>
      </c>
      <c r="EJ37" s="973">
        <f t="shared" si="117"/>
        <v>4.9275999999999982</v>
      </c>
      <c r="EK37" s="973">
        <f t="shared" si="117"/>
        <v>5.1435000000000031</v>
      </c>
      <c r="EL37" s="973">
        <f t="shared" si="118"/>
        <v>5.4609999999999959</v>
      </c>
      <c r="EM37" s="973">
        <f t="shared" si="118"/>
        <v>5.1561999999999957</v>
      </c>
      <c r="EN37" s="973">
        <f t="shared" si="118"/>
        <v>7.0865999999999971</v>
      </c>
      <c r="EO37" s="973">
        <f t="shared" si="118"/>
        <v>6.1658499999999998</v>
      </c>
      <c r="EP37" s="973">
        <f t="shared" si="118"/>
        <v>5.9182000000000023</v>
      </c>
      <c r="EQ37" s="973">
        <f t="shared" si="118"/>
        <v>5.7531000000000034</v>
      </c>
      <c r="ER37" s="973">
        <f t="shared" si="118"/>
        <v>6.2737999999999969</v>
      </c>
      <c r="ES37" s="973">
        <f t="shared" si="119"/>
        <v>6.4769999999999968</v>
      </c>
      <c r="ET37" s="973">
        <f t="shared" si="119"/>
        <v>6.9214999999999991</v>
      </c>
      <c r="EU37" s="973">
        <f t="shared" si="119"/>
        <v>7.2897999999999978</v>
      </c>
      <c r="EV37" s="973">
        <f t="shared" si="120"/>
        <v>4.6164500000000022</v>
      </c>
      <c r="EW37" s="973">
        <f t="shared" si="120"/>
        <v>4.7942500000000043</v>
      </c>
      <c r="EX37" s="973">
        <f t="shared" si="120"/>
        <v>3.8798500000000038</v>
      </c>
      <c r="EY37" s="973">
        <f t="shared" si="120"/>
        <v>4.5592999999999995</v>
      </c>
      <c r="EZ37" s="973">
        <f t="shared" si="120"/>
        <v>6.5722500000000004</v>
      </c>
      <c r="FA37" s="973">
        <f t="shared" si="120"/>
        <v>5.4737</v>
      </c>
      <c r="FB37" s="973">
        <f t="shared" si="120"/>
        <v>6.5659000000000036</v>
      </c>
      <c r="FC37" s="973">
        <f t="shared" si="120"/>
        <v>4.933949999999995</v>
      </c>
      <c r="FD37" s="973">
        <f t="shared" si="120"/>
        <v>5.7086500000000058</v>
      </c>
      <c r="FE37" s="973">
        <f t="shared" si="120"/>
        <v>4.6164500000000022</v>
      </c>
      <c r="FF37" s="973">
        <f t="shared" si="120"/>
        <v>6.6611499999999966</v>
      </c>
      <c r="FG37" s="973">
        <f t="shared" si="120"/>
        <v>6.5278000000000027</v>
      </c>
      <c r="FH37" s="973">
        <f t="shared" si="121"/>
        <v>5.4737</v>
      </c>
      <c r="FI37" s="973">
        <f t="shared" si="121"/>
        <v>5.2895500000000011</v>
      </c>
      <c r="FJ37" s="973">
        <f t="shared" si="121"/>
        <v>4.3052999999999937</v>
      </c>
      <c r="FK37" s="973">
        <f t="shared" si="121"/>
        <v>6.6801999999999975</v>
      </c>
      <c r="FL37" s="973">
        <f t="shared" si="121"/>
        <v>4.0957499999999971</v>
      </c>
      <c r="FM37" s="973">
        <f t="shared" si="121"/>
        <v>6.6547999999999998</v>
      </c>
      <c r="FN37" s="973">
        <f t="shared" si="121"/>
        <v>4.0766999999999962</v>
      </c>
      <c r="FP37" s="923"/>
      <c r="FQ37" s="887"/>
      <c r="FR37" s="887"/>
    </row>
    <row r="38" spans="1:174" ht="13" thickBot="1">
      <c r="A38" s="1299" t="s">
        <v>915</v>
      </c>
      <c r="B38" s="1244"/>
      <c r="C38" s="971">
        <f t="shared" ref="C38:AH38" si="138">C33-$B$3-C34</f>
        <v>0.16324000000000005</v>
      </c>
      <c r="D38" s="971">
        <f t="shared" si="138"/>
        <v>0.1747399999999999</v>
      </c>
      <c r="E38" s="971">
        <f t="shared" si="138"/>
        <v>0.20273999999999992</v>
      </c>
      <c r="F38" s="971">
        <f t="shared" si="138"/>
        <v>0.23049000000000008</v>
      </c>
      <c r="G38" s="971">
        <f t="shared" si="138"/>
        <v>0.19723999999999986</v>
      </c>
      <c r="H38" s="971">
        <f t="shared" si="138"/>
        <v>0.22748999999999997</v>
      </c>
      <c r="I38" s="971">
        <f t="shared" ref="I38" si="139">I33-$B$3-I34</f>
        <v>0.24673999999999996</v>
      </c>
      <c r="J38" s="971">
        <f t="shared" si="138"/>
        <v>0.24624000000000024</v>
      </c>
      <c r="K38" s="971">
        <f t="shared" si="138"/>
        <v>0.26649000000000012</v>
      </c>
      <c r="L38" s="971">
        <f t="shared" si="138"/>
        <v>0.23649000000000031</v>
      </c>
      <c r="M38" s="971">
        <f t="shared" si="138"/>
        <v>0.21099000000000023</v>
      </c>
      <c r="N38" s="971">
        <f t="shared" si="138"/>
        <v>0.23224</v>
      </c>
      <c r="O38" s="971">
        <f t="shared" si="138"/>
        <v>0.13199000000000005</v>
      </c>
      <c r="P38" s="971">
        <f t="shared" si="138"/>
        <v>0.16699000000000019</v>
      </c>
      <c r="Q38" s="971">
        <f t="shared" si="138"/>
        <v>0.19749000000000017</v>
      </c>
      <c r="R38" s="971">
        <f t="shared" si="138"/>
        <v>0.14699000000000018</v>
      </c>
      <c r="S38" s="971">
        <f t="shared" si="138"/>
        <v>0.22799000000000014</v>
      </c>
      <c r="T38" s="971">
        <f t="shared" si="138"/>
        <v>0.17723999999999984</v>
      </c>
      <c r="U38" s="971">
        <f t="shared" si="138"/>
        <v>0.17398999999999987</v>
      </c>
      <c r="V38" s="971">
        <f t="shared" si="138"/>
        <v>0.12399000000000004</v>
      </c>
      <c r="W38" s="971">
        <f t="shared" si="138"/>
        <v>0.2099899999999999</v>
      </c>
      <c r="X38" s="971">
        <f t="shared" si="138"/>
        <v>0.16849000000000025</v>
      </c>
      <c r="Y38" s="971">
        <f t="shared" si="138"/>
        <v>0.20949000000000018</v>
      </c>
      <c r="Z38" s="971">
        <f t="shared" si="138"/>
        <v>0.1214900000000001</v>
      </c>
      <c r="AA38" s="971">
        <f t="shared" si="138"/>
        <v>0.15724000000000027</v>
      </c>
      <c r="AB38" s="971">
        <f t="shared" si="138"/>
        <v>0.21974000000000027</v>
      </c>
      <c r="AC38" s="971">
        <f t="shared" si="138"/>
        <v>0.18523999999999985</v>
      </c>
      <c r="AD38" s="971">
        <f t="shared" si="138"/>
        <v>0.26399000000000017</v>
      </c>
      <c r="AE38" s="971">
        <f t="shared" si="138"/>
        <v>0.19248999999999983</v>
      </c>
      <c r="AF38" s="971">
        <f t="shared" si="138"/>
        <v>0.20523999999999987</v>
      </c>
      <c r="AG38" s="971">
        <f t="shared" si="138"/>
        <v>0.15548999999999991</v>
      </c>
      <c r="AH38" s="971">
        <f t="shared" si="138"/>
        <v>0.17974000000000023</v>
      </c>
      <c r="AI38" s="971">
        <f t="shared" ref="AI38:BT38" si="140">AI33-$B$3-AI34</f>
        <v>0.19798999999999989</v>
      </c>
      <c r="AJ38" s="971">
        <f t="shared" si="140"/>
        <v>0.19623999999999997</v>
      </c>
      <c r="AK38" s="971">
        <f t="shared" si="140"/>
        <v>0.21824000000000021</v>
      </c>
      <c r="AL38" s="971">
        <f t="shared" si="140"/>
        <v>0.20074000000000014</v>
      </c>
      <c r="AM38" s="971">
        <f t="shared" si="140"/>
        <v>0.19449000000000005</v>
      </c>
      <c r="AN38" s="971">
        <f t="shared" si="140"/>
        <v>0.16598999999999986</v>
      </c>
      <c r="AO38" s="971">
        <f t="shared" si="140"/>
        <v>0.18823999999999996</v>
      </c>
      <c r="AP38" s="971">
        <f t="shared" si="140"/>
        <v>0.15099000000000018</v>
      </c>
      <c r="AQ38" s="971"/>
      <c r="AR38" s="971"/>
      <c r="AS38" s="971">
        <f t="shared" si="140"/>
        <v>0.18724000000000007</v>
      </c>
      <c r="AT38" s="971">
        <f t="shared" si="140"/>
        <v>0.25248999999999988</v>
      </c>
      <c r="AU38" s="971">
        <f t="shared" si="140"/>
        <v>0.23224</v>
      </c>
      <c r="AV38" s="971">
        <f t="shared" si="140"/>
        <v>0.15073999999999987</v>
      </c>
      <c r="AW38" s="971">
        <f t="shared" si="140"/>
        <v>0.14973999999999998</v>
      </c>
      <c r="AX38" s="971">
        <f t="shared" si="140"/>
        <v>0.15899000000000019</v>
      </c>
      <c r="AY38" s="971">
        <f t="shared" si="140"/>
        <v>0.22149000000000019</v>
      </c>
      <c r="AZ38" s="971">
        <f t="shared" si="140"/>
        <v>0.13174000000000019</v>
      </c>
      <c r="BA38" s="971">
        <f t="shared" si="140"/>
        <v>0.16173999999999999</v>
      </c>
      <c r="BB38" s="971">
        <f t="shared" si="140"/>
        <v>0.17024000000000017</v>
      </c>
      <c r="BC38" s="971">
        <f t="shared" si="140"/>
        <v>0.1827399999999999</v>
      </c>
      <c r="BD38" s="971">
        <f t="shared" si="140"/>
        <v>0.17073999999999989</v>
      </c>
      <c r="BE38" s="971">
        <f t="shared" si="140"/>
        <v>0.24673999999999996</v>
      </c>
      <c r="BF38" s="971">
        <f t="shared" si="140"/>
        <v>0.21049000000000007</v>
      </c>
      <c r="BG38" s="971">
        <f t="shared" si="140"/>
        <v>0.20074000000000014</v>
      </c>
      <c r="BH38" s="971">
        <f t="shared" si="140"/>
        <v>0.19424000000000019</v>
      </c>
      <c r="BI38" s="971">
        <f t="shared" si="140"/>
        <v>0.21473999999999993</v>
      </c>
      <c r="BJ38" s="971"/>
      <c r="BK38" s="971"/>
      <c r="BL38" s="971">
        <f t="shared" si="140"/>
        <v>0.22273999999999994</v>
      </c>
      <c r="BM38" s="971">
        <f t="shared" si="140"/>
        <v>0.24024000000000001</v>
      </c>
      <c r="BN38" s="971">
        <f t="shared" si="140"/>
        <v>0.25473999999999997</v>
      </c>
      <c r="BO38" s="971"/>
      <c r="BP38" s="971"/>
      <c r="BQ38" s="971">
        <f t="shared" si="140"/>
        <v>0.14949000000000012</v>
      </c>
      <c r="BR38" s="971">
        <f t="shared" si="140"/>
        <v>0.15649000000000024</v>
      </c>
      <c r="BS38" s="971">
        <f t="shared" si="140"/>
        <v>0.12049000000000021</v>
      </c>
      <c r="BT38" s="971">
        <f t="shared" si="140"/>
        <v>0.14724000000000004</v>
      </c>
      <c r="BU38" s="971">
        <f t="shared" ref="BU38:CK38" si="141">BU33-$B$3-BU34</f>
        <v>0.22649000000000008</v>
      </c>
      <c r="BV38" s="971">
        <f t="shared" si="141"/>
        <v>0.18324000000000007</v>
      </c>
      <c r="BW38" s="971">
        <f t="shared" si="141"/>
        <v>0.22624000000000022</v>
      </c>
      <c r="BX38" s="971">
        <f t="shared" si="141"/>
        <v>0.16198999999999986</v>
      </c>
      <c r="BY38" s="971">
        <f t="shared" si="141"/>
        <v>0.19249000000000027</v>
      </c>
      <c r="BZ38" s="971">
        <f t="shared" si="141"/>
        <v>0.14949000000000012</v>
      </c>
      <c r="CA38" s="971">
        <f t="shared" si="141"/>
        <v>0.22998999999999992</v>
      </c>
      <c r="CB38" s="971">
        <f t="shared" si="141"/>
        <v>0.22474000000000016</v>
      </c>
      <c r="CC38" s="971"/>
      <c r="CD38" s="971"/>
      <c r="CE38" s="971">
        <f t="shared" si="141"/>
        <v>0.18324000000000007</v>
      </c>
      <c r="CF38" s="971">
        <f t="shared" si="141"/>
        <v>0.17599000000000009</v>
      </c>
      <c r="CG38" s="971">
        <f t="shared" si="141"/>
        <v>0.13723999999999981</v>
      </c>
      <c r="CH38" s="971">
        <f t="shared" si="141"/>
        <v>0.23073999999999995</v>
      </c>
      <c r="CI38" s="971">
        <f t="shared" si="141"/>
        <v>0.12898999999999994</v>
      </c>
      <c r="CJ38" s="971">
        <f t="shared" si="141"/>
        <v>0.22974000000000006</v>
      </c>
      <c r="CK38" s="971">
        <f t="shared" si="141"/>
        <v>0.12823999999999991</v>
      </c>
      <c r="CL38" s="974">
        <f t="shared" si="112"/>
        <v>4.1462960000000013</v>
      </c>
      <c r="CM38" s="974">
        <f t="shared" si="112"/>
        <v>4.4383959999999973</v>
      </c>
      <c r="CN38" s="974">
        <f t="shared" si="112"/>
        <v>5.1495959999999981</v>
      </c>
      <c r="CO38" s="974">
        <f t="shared" si="112"/>
        <v>5.854446000000002</v>
      </c>
      <c r="CP38" s="974">
        <f t="shared" si="112"/>
        <v>5.0098959999999959</v>
      </c>
      <c r="CQ38" s="974">
        <f t="shared" si="112"/>
        <v>5.7782459999999993</v>
      </c>
      <c r="CR38" s="974">
        <f t="shared" si="112"/>
        <v>6.2671959999999984</v>
      </c>
      <c r="CS38" s="974">
        <f t="shared" si="112"/>
        <v>6.2544960000000058</v>
      </c>
      <c r="CT38" s="974">
        <f t="shared" si="112"/>
        <v>6.7688460000000026</v>
      </c>
      <c r="CU38" s="974">
        <f t="shared" si="112"/>
        <v>6.0068460000000075</v>
      </c>
      <c r="CV38" s="974">
        <f t="shared" si="113"/>
        <v>5.3591460000000053</v>
      </c>
      <c r="CW38" s="974">
        <f t="shared" si="113"/>
        <v>5.8988959999999997</v>
      </c>
      <c r="CX38" s="974">
        <f t="shared" si="113"/>
        <v>3.3525460000000011</v>
      </c>
      <c r="CY38" s="974">
        <f t="shared" si="113"/>
        <v>4.2415460000000049</v>
      </c>
      <c r="CZ38" s="974">
        <f t="shared" si="113"/>
        <v>5.0162460000000042</v>
      </c>
      <c r="DA38" s="974">
        <f t="shared" si="113"/>
        <v>3.7335460000000045</v>
      </c>
      <c r="DB38" s="974">
        <f t="shared" si="113"/>
        <v>5.7909460000000035</v>
      </c>
      <c r="DC38" s="974">
        <f t="shared" si="113"/>
        <v>4.5018959999999959</v>
      </c>
      <c r="DD38" s="974">
        <f t="shared" si="113"/>
        <v>4.4193459999999964</v>
      </c>
      <c r="DE38" s="974">
        <f t="shared" si="113"/>
        <v>3.1493460000000009</v>
      </c>
      <c r="DF38" s="974">
        <f t="shared" si="114"/>
        <v>5.333745999999997</v>
      </c>
      <c r="DG38" s="974">
        <f t="shared" si="114"/>
        <v>4.2796460000000058</v>
      </c>
      <c r="DH38" s="974">
        <f t="shared" si="114"/>
        <v>5.3210460000000044</v>
      </c>
      <c r="DI38" s="974">
        <f t="shared" si="114"/>
        <v>3.0858460000000023</v>
      </c>
      <c r="DJ38" s="974">
        <f t="shared" si="114"/>
        <v>3.9938960000000066</v>
      </c>
      <c r="DK38" s="974">
        <f t="shared" si="114"/>
        <v>5.5813960000000069</v>
      </c>
      <c r="DL38" s="974">
        <f t="shared" si="114"/>
        <v>4.7050959999999957</v>
      </c>
      <c r="DM38" s="974">
        <f t="shared" si="114"/>
        <v>6.705346000000004</v>
      </c>
      <c r="DN38" s="974">
        <f t="shared" si="114"/>
        <v>4.8892459999999955</v>
      </c>
      <c r="DO38" s="974">
        <f t="shared" si="114"/>
        <v>5.2130959999999966</v>
      </c>
      <c r="DP38" s="974">
        <f t="shared" si="115"/>
        <v>3.9494459999999973</v>
      </c>
      <c r="DQ38" s="974">
        <f t="shared" si="115"/>
        <v>4.565396000000006</v>
      </c>
      <c r="DR38" s="974">
        <f t="shared" si="115"/>
        <v>5.0289459999999968</v>
      </c>
      <c r="DS38" s="974">
        <f t="shared" si="115"/>
        <v>4.9844959999999991</v>
      </c>
      <c r="DT38" s="974">
        <f t="shared" si="115"/>
        <v>5.5432960000000051</v>
      </c>
      <c r="DU38" s="974">
        <f t="shared" si="115"/>
        <v>5.0987960000000037</v>
      </c>
      <c r="DV38" s="974">
        <f t="shared" si="115"/>
        <v>4.9400460000000006</v>
      </c>
      <c r="DW38" s="974">
        <f t="shared" si="115"/>
        <v>4.2161459999999966</v>
      </c>
      <c r="DX38" s="974">
        <f t="shared" si="115"/>
        <v>4.7812959999999984</v>
      </c>
      <c r="DY38" s="974">
        <f t="shared" si="115"/>
        <v>3.8351460000000044</v>
      </c>
      <c r="DZ38" s="974">
        <f t="shared" ref="DZ38" si="142">AQ38*25.4</f>
        <v>0</v>
      </c>
      <c r="EA38" s="974">
        <f t="shared" si="116"/>
        <v>0</v>
      </c>
      <c r="EB38" s="974">
        <f t="shared" si="117"/>
        <v>4.7558960000000017</v>
      </c>
      <c r="EC38" s="974">
        <f t="shared" si="117"/>
        <v>6.4132459999999964</v>
      </c>
      <c r="ED38" s="974">
        <f t="shared" si="117"/>
        <v>5.8988959999999997</v>
      </c>
      <c r="EE38" s="974">
        <f t="shared" si="117"/>
        <v>3.8287959999999965</v>
      </c>
      <c r="EF38" s="974">
        <f t="shared" si="117"/>
        <v>3.8033959999999993</v>
      </c>
      <c r="EG38" s="974">
        <f t="shared" si="117"/>
        <v>4.0383460000000042</v>
      </c>
      <c r="EH38" s="974">
        <f t="shared" si="117"/>
        <v>5.6258460000000046</v>
      </c>
      <c r="EI38" s="974">
        <f t="shared" si="117"/>
        <v>3.3461960000000048</v>
      </c>
      <c r="EJ38" s="974">
        <f t="shared" si="117"/>
        <v>4.1081959999999995</v>
      </c>
      <c r="EK38" s="974">
        <f t="shared" si="117"/>
        <v>4.3240960000000044</v>
      </c>
      <c r="EL38" s="974">
        <f t="shared" si="118"/>
        <v>4.6415959999999972</v>
      </c>
      <c r="EM38" s="974">
        <f t="shared" si="118"/>
        <v>4.336795999999997</v>
      </c>
      <c r="EN38" s="974">
        <f t="shared" si="118"/>
        <v>6.2671959999999984</v>
      </c>
      <c r="EO38" s="974">
        <f t="shared" si="118"/>
        <v>5.3464460000000011</v>
      </c>
      <c r="EP38" s="974">
        <f t="shared" si="118"/>
        <v>5.0987960000000037</v>
      </c>
      <c r="EQ38" s="974">
        <f t="shared" si="118"/>
        <v>4.9336960000000047</v>
      </c>
      <c r="ER38" s="974">
        <f t="shared" si="118"/>
        <v>5.4543959999999982</v>
      </c>
      <c r="ES38" s="974">
        <f t="shared" si="119"/>
        <v>5.6575959999999981</v>
      </c>
      <c r="ET38" s="974">
        <f t="shared" si="119"/>
        <v>6.1020959999999995</v>
      </c>
      <c r="EU38" s="974">
        <f t="shared" si="119"/>
        <v>6.4703959999999991</v>
      </c>
      <c r="EV38" s="974">
        <f t="shared" si="120"/>
        <v>3.797046000000003</v>
      </c>
      <c r="EW38" s="974">
        <f t="shared" si="120"/>
        <v>3.9748460000000057</v>
      </c>
      <c r="EX38" s="974">
        <f t="shared" si="120"/>
        <v>3.0604460000000051</v>
      </c>
      <c r="EY38" s="974">
        <f t="shared" si="120"/>
        <v>3.7398960000000008</v>
      </c>
      <c r="EZ38" s="974">
        <f t="shared" si="120"/>
        <v>5.7528460000000017</v>
      </c>
      <c r="FA38" s="974">
        <f t="shared" si="120"/>
        <v>4.6542960000000013</v>
      </c>
      <c r="FB38" s="974">
        <f t="shared" si="120"/>
        <v>5.7464960000000049</v>
      </c>
      <c r="FC38" s="974">
        <f t="shared" si="120"/>
        <v>4.1145459999999963</v>
      </c>
      <c r="FD38" s="974">
        <f t="shared" si="120"/>
        <v>4.8892460000000062</v>
      </c>
      <c r="FE38" s="974">
        <f t="shared" si="120"/>
        <v>3.797046000000003</v>
      </c>
      <c r="FF38" s="974">
        <f t="shared" si="120"/>
        <v>5.8417459999999979</v>
      </c>
      <c r="FG38" s="974">
        <f t="shared" si="120"/>
        <v>5.708396000000004</v>
      </c>
      <c r="FH38" s="974">
        <f t="shared" si="121"/>
        <v>4.6542960000000013</v>
      </c>
      <c r="FI38" s="974">
        <f t="shared" si="121"/>
        <v>4.4701460000000024</v>
      </c>
      <c r="FJ38" s="974">
        <f t="shared" si="121"/>
        <v>3.485895999999995</v>
      </c>
      <c r="FK38" s="974">
        <f t="shared" si="121"/>
        <v>5.8607959999999979</v>
      </c>
      <c r="FL38" s="974">
        <f t="shared" si="121"/>
        <v>3.2763459999999984</v>
      </c>
      <c r="FM38" s="974">
        <f t="shared" si="121"/>
        <v>5.8353960000000011</v>
      </c>
      <c r="FN38" s="974">
        <f t="shared" si="121"/>
        <v>3.2572959999999975</v>
      </c>
      <c r="FP38" s="887"/>
      <c r="FQ38" s="887"/>
      <c r="FR38" s="887"/>
    </row>
    <row r="39" spans="1:174">
      <c r="A39" s="1192"/>
      <c r="B39" s="1192"/>
      <c r="C39" s="887"/>
      <c r="D39" s="887"/>
      <c r="E39" s="887"/>
      <c r="F39" s="887"/>
      <c r="G39" s="887"/>
      <c r="H39" s="887"/>
      <c r="I39" s="887"/>
      <c r="J39" s="887"/>
      <c r="K39" s="887"/>
      <c r="L39" s="887"/>
      <c r="M39" s="887"/>
      <c r="N39" s="887"/>
      <c r="O39" s="887"/>
      <c r="P39" s="887"/>
      <c r="Q39" s="887"/>
      <c r="R39" s="887"/>
      <c r="S39" s="887"/>
      <c r="T39" s="887"/>
      <c r="U39" s="887"/>
      <c r="V39" s="887"/>
      <c r="W39" s="887"/>
      <c r="X39" s="887"/>
      <c r="Y39" s="887"/>
      <c r="Z39" s="887"/>
      <c r="AA39" s="887"/>
      <c r="AB39" s="887"/>
      <c r="AC39" s="887"/>
      <c r="AD39" s="887"/>
      <c r="AE39" s="887"/>
      <c r="AF39" s="887"/>
      <c r="AG39" s="887"/>
      <c r="AH39" s="887"/>
      <c r="AI39" s="887"/>
      <c r="AJ39" s="887"/>
      <c r="AK39" s="887"/>
      <c r="AL39" s="887"/>
      <c r="AM39" s="887"/>
      <c r="AN39" s="887"/>
      <c r="AO39" s="887"/>
      <c r="AP39" s="887"/>
      <c r="AQ39" s="1066"/>
      <c r="AR39" s="1071"/>
      <c r="AS39" s="887"/>
      <c r="AT39" s="887"/>
      <c r="AU39" s="887"/>
      <c r="AV39" s="887"/>
      <c r="AW39" s="887"/>
      <c r="AX39" s="887"/>
      <c r="AY39" s="887"/>
      <c r="AZ39" s="887"/>
      <c r="BA39" s="887"/>
      <c r="BB39" s="887"/>
      <c r="BC39" s="887"/>
      <c r="BD39" s="887"/>
      <c r="BE39" s="887"/>
      <c r="BF39" s="887"/>
      <c r="BG39" s="887"/>
      <c r="BH39" s="887"/>
      <c r="BI39" s="887"/>
      <c r="BJ39" s="1066"/>
      <c r="BK39" s="1071"/>
      <c r="BL39" s="887"/>
      <c r="BM39" s="887"/>
      <c r="BN39" s="887"/>
      <c r="BO39" s="1066"/>
      <c r="BP39" s="1071"/>
      <c r="BQ39" s="887"/>
      <c r="BR39" s="887"/>
      <c r="BS39" s="887"/>
      <c r="BT39" s="887"/>
      <c r="BU39" s="887"/>
      <c r="BV39" s="887"/>
      <c r="BW39" s="887"/>
      <c r="BX39" s="887"/>
      <c r="BY39" s="887"/>
      <c r="BZ39" s="887"/>
      <c r="CA39" s="887"/>
      <c r="CB39" s="887"/>
      <c r="CC39" s="1066"/>
      <c r="CD39" s="1071"/>
      <c r="CE39" s="887"/>
      <c r="CF39" s="887"/>
      <c r="CG39" s="887"/>
      <c r="CH39" s="887"/>
      <c r="CI39" s="887"/>
      <c r="CJ39" s="887"/>
      <c r="CK39" s="1060">
        <f>MIN(C38:CK38)</f>
        <v>0.12049000000000021</v>
      </c>
      <c r="CL39" s="887"/>
      <c r="CM39" s="887"/>
      <c r="CN39" s="887"/>
      <c r="CO39" s="887"/>
      <c r="CP39" s="887"/>
      <c r="CQ39" s="887"/>
      <c r="CR39" s="887"/>
      <c r="CS39" s="887"/>
      <c r="CT39" s="887"/>
      <c r="CU39" s="887"/>
      <c r="CV39" s="887"/>
      <c r="CW39" s="887"/>
      <c r="CX39" s="887"/>
      <c r="CY39" s="887"/>
      <c r="CZ39" s="887"/>
      <c r="DA39" s="887"/>
      <c r="DB39" s="887"/>
      <c r="DC39" s="887"/>
      <c r="DD39" s="887"/>
      <c r="DE39" s="887"/>
      <c r="DF39" s="887"/>
      <c r="DG39" s="887"/>
      <c r="DH39" s="887"/>
      <c r="DI39" s="887"/>
      <c r="DJ39" s="887"/>
      <c r="DK39" s="887"/>
      <c r="DL39" s="887"/>
      <c r="DM39" s="887"/>
      <c r="DN39" s="887"/>
      <c r="DO39" s="887"/>
      <c r="DP39" s="887"/>
      <c r="DQ39" s="887"/>
      <c r="DR39" s="887"/>
      <c r="DS39" s="887"/>
      <c r="DT39" s="887"/>
      <c r="DU39" s="887"/>
      <c r="DV39" s="887"/>
      <c r="DW39" s="887"/>
      <c r="DX39" s="887"/>
      <c r="DY39" s="887"/>
      <c r="DZ39" s="1084"/>
      <c r="EA39" s="1084"/>
      <c r="EB39" s="887"/>
      <c r="EC39" s="887"/>
      <c r="ED39" s="887"/>
      <c r="EE39" s="887"/>
      <c r="EF39" s="887"/>
      <c r="EG39" s="887"/>
      <c r="EH39" s="887"/>
      <c r="EI39" s="887"/>
      <c r="EJ39" s="887"/>
      <c r="EK39" s="887"/>
      <c r="EL39" s="887"/>
      <c r="EM39" s="887"/>
      <c r="EN39" s="887"/>
      <c r="EO39" s="887"/>
      <c r="EP39" s="887"/>
      <c r="EQ39" s="887"/>
      <c r="ER39" s="887"/>
      <c r="ES39" s="887"/>
      <c r="ET39" s="887"/>
      <c r="EU39" s="887"/>
      <c r="EV39" s="887"/>
      <c r="EW39" s="887"/>
      <c r="EX39" s="887"/>
      <c r="EY39" s="887"/>
      <c r="EZ39" s="887"/>
      <c r="FA39" s="887"/>
      <c r="FB39" s="887"/>
      <c r="FC39" s="887"/>
      <c r="FD39" s="887"/>
      <c r="FE39" s="887"/>
      <c r="FF39" s="887"/>
      <c r="FG39" s="887"/>
      <c r="FH39" s="887"/>
      <c r="FI39" s="887"/>
      <c r="FJ39" s="887"/>
      <c r="FK39" s="887"/>
      <c r="FL39" s="887"/>
      <c r="FM39" s="887"/>
      <c r="FN39" s="887"/>
      <c r="FP39" s="887"/>
      <c r="FQ39" s="887"/>
      <c r="FR39" s="887"/>
    </row>
    <row r="40" spans="1:174">
      <c r="A40" s="1189" t="s">
        <v>517</v>
      </c>
      <c r="B40" s="1189"/>
      <c r="C40" s="887"/>
      <c r="D40" s="887"/>
      <c r="E40" s="887"/>
      <c r="F40" s="887"/>
      <c r="G40" s="887"/>
      <c r="H40" s="887"/>
      <c r="I40" s="887"/>
      <c r="J40" s="887"/>
      <c r="K40" s="887"/>
      <c r="L40" s="887"/>
      <c r="M40" s="887"/>
      <c r="N40" s="887"/>
      <c r="O40" s="887"/>
      <c r="P40" s="887"/>
      <c r="Q40" s="887"/>
      <c r="R40" s="887"/>
      <c r="S40" s="887"/>
      <c r="T40" s="887"/>
      <c r="U40" s="887"/>
      <c r="V40" s="887"/>
      <c r="W40" s="887"/>
      <c r="X40" s="887"/>
      <c r="Y40" s="887"/>
      <c r="Z40" s="887"/>
      <c r="AA40" s="887"/>
      <c r="AB40" s="887"/>
      <c r="AC40" s="887"/>
      <c r="AD40" s="887"/>
      <c r="AE40" s="887"/>
      <c r="AF40" s="887"/>
      <c r="AG40" s="887"/>
      <c r="AH40" s="887"/>
      <c r="AI40" s="887"/>
      <c r="AJ40" s="887"/>
      <c r="AK40" s="887"/>
      <c r="AL40" s="887"/>
      <c r="AM40" s="887"/>
      <c r="AN40" s="887"/>
      <c r="AO40" s="887"/>
      <c r="AP40" s="887"/>
      <c r="AQ40" s="1066"/>
      <c r="AR40" s="1071"/>
      <c r="AS40" s="887"/>
      <c r="AT40" s="887"/>
      <c r="AU40" s="887"/>
      <c r="AV40" s="887"/>
      <c r="AW40" s="887"/>
      <c r="AX40" s="887"/>
      <c r="AY40" s="887"/>
      <c r="AZ40" s="887"/>
      <c r="BA40" s="887"/>
      <c r="BB40" s="887"/>
      <c r="BC40" s="887"/>
      <c r="BD40" s="887"/>
      <c r="BE40" s="887"/>
      <c r="BF40" s="887"/>
      <c r="BG40" s="887"/>
      <c r="BH40" s="887"/>
      <c r="BI40" s="887"/>
      <c r="BJ40" s="1066"/>
      <c r="BK40" s="1071"/>
      <c r="BL40" s="887"/>
      <c r="BM40" s="887"/>
      <c r="BN40" s="887"/>
      <c r="BO40" s="1066"/>
      <c r="BP40" s="1071"/>
      <c r="BQ40" s="887"/>
      <c r="BR40" s="887"/>
      <c r="BS40" s="887"/>
      <c r="BT40" s="887"/>
      <c r="BU40" s="887"/>
      <c r="BV40" s="887"/>
      <c r="BW40" s="887"/>
      <c r="BX40" s="887"/>
      <c r="BY40" s="887"/>
      <c r="BZ40" s="887"/>
      <c r="CA40" s="887"/>
      <c r="CB40" s="887"/>
      <c r="CC40" s="1066"/>
      <c r="CD40" s="1071"/>
      <c r="CE40" s="887"/>
      <c r="CF40" s="887"/>
      <c r="CG40" s="887"/>
      <c r="CH40" s="887"/>
      <c r="CI40" s="887"/>
      <c r="CJ40" s="887"/>
      <c r="CK40" s="887"/>
      <c r="CL40" s="887"/>
      <c r="CM40" s="887"/>
      <c r="CN40" s="887"/>
      <c r="CO40" s="887"/>
      <c r="CP40" s="887"/>
      <c r="CQ40" s="887"/>
      <c r="CR40" s="887"/>
      <c r="CS40" s="887"/>
      <c r="CT40" s="887"/>
      <c r="CU40" s="887"/>
      <c r="CV40" s="887"/>
      <c r="CW40" s="887"/>
      <c r="CX40" s="887"/>
      <c r="CY40" s="887"/>
      <c r="CZ40" s="887"/>
      <c r="DA40" s="887"/>
      <c r="DB40" s="887"/>
      <c r="DC40" s="887"/>
      <c r="DD40" s="887"/>
      <c r="DE40" s="887"/>
      <c r="DF40" s="887"/>
      <c r="DG40" s="887"/>
      <c r="DH40" s="887"/>
      <c r="DI40" s="887"/>
      <c r="DJ40" s="887"/>
      <c r="DK40" s="887"/>
      <c r="DL40" s="887"/>
      <c r="DM40" s="887"/>
      <c r="DN40" s="887"/>
      <c r="DO40" s="887"/>
      <c r="DP40" s="887"/>
      <c r="DQ40" s="887"/>
      <c r="DR40" s="887"/>
      <c r="DS40" s="887"/>
      <c r="DT40" s="887"/>
      <c r="DU40" s="887"/>
      <c r="DV40" s="887"/>
      <c r="DW40" s="887"/>
      <c r="DX40" s="887"/>
      <c r="DY40" s="887"/>
      <c r="DZ40" s="1084"/>
      <c r="EA40" s="1084"/>
      <c r="EB40" s="887"/>
      <c r="EC40" s="887"/>
      <c r="ED40" s="887"/>
      <c r="EE40" s="887"/>
      <c r="EF40" s="887"/>
      <c r="EG40" s="887"/>
      <c r="EH40" s="887"/>
      <c r="EI40" s="887"/>
      <c r="EJ40" s="887"/>
      <c r="EK40" s="887"/>
      <c r="EL40" s="887"/>
      <c r="EM40" s="887"/>
      <c r="EN40" s="887"/>
      <c r="EO40" s="887"/>
      <c r="EP40" s="887"/>
      <c r="EQ40" s="887"/>
      <c r="ER40" s="887"/>
      <c r="ES40" s="887"/>
      <c r="ET40" s="887"/>
      <c r="EU40" s="887"/>
      <c r="EV40" s="887"/>
      <c r="EW40" s="887"/>
      <c r="EX40" s="887"/>
      <c r="EY40" s="887"/>
      <c r="EZ40" s="887"/>
      <c r="FA40" s="887"/>
      <c r="FB40" s="887"/>
      <c r="FC40" s="887"/>
      <c r="FD40" s="887"/>
      <c r="FE40" s="887"/>
      <c r="FF40" s="887"/>
      <c r="FG40" s="887"/>
      <c r="FH40" s="887"/>
      <c r="FI40" s="887"/>
      <c r="FJ40" s="887"/>
      <c r="FK40" s="887"/>
      <c r="FL40" s="887"/>
      <c r="FM40" s="887"/>
      <c r="FN40" s="887"/>
      <c r="FP40" s="887"/>
      <c r="FQ40" s="887"/>
      <c r="FR40" s="887"/>
    </row>
    <row r="41" spans="1:174" ht="13" thickBot="1">
      <c r="A41" s="1318">
        <v>1</v>
      </c>
      <c r="B41" s="1318"/>
      <c r="C41" s="887" t="s">
        <v>632</v>
      </c>
      <c r="D41" s="887"/>
      <c r="E41" s="887"/>
      <c r="F41" s="887"/>
      <c r="G41" s="887"/>
      <c r="H41" s="887"/>
      <c r="I41" s="887"/>
      <c r="J41" s="887"/>
      <c r="K41" s="887"/>
      <c r="L41" s="887"/>
      <c r="M41" s="887"/>
      <c r="N41" s="887"/>
      <c r="O41" s="887"/>
      <c r="P41" s="887"/>
      <c r="Q41" s="887"/>
      <c r="R41" s="887"/>
      <c r="S41" s="887"/>
      <c r="T41" s="887"/>
      <c r="U41" s="887"/>
      <c r="V41" s="887"/>
      <c r="W41" s="887"/>
      <c r="X41" s="887"/>
      <c r="Y41" s="887"/>
      <c r="Z41" s="887"/>
      <c r="AA41" s="887"/>
      <c r="AB41" s="887"/>
      <c r="AC41" s="887"/>
      <c r="AD41" s="887"/>
      <c r="AE41" s="887"/>
      <c r="AF41" s="887"/>
      <c r="AG41" s="887"/>
      <c r="AH41" s="887"/>
      <c r="AI41" s="887"/>
      <c r="AJ41" s="887"/>
      <c r="AK41" s="887"/>
      <c r="AL41" s="887"/>
      <c r="AM41" s="887"/>
      <c r="AN41" s="887"/>
      <c r="AO41" s="887"/>
      <c r="AP41" s="887"/>
      <c r="AQ41" s="1066"/>
      <c r="AR41" s="1071"/>
      <c r="AS41" s="887"/>
      <c r="AT41" s="887"/>
      <c r="AU41" s="887"/>
      <c r="AV41" s="887"/>
      <c r="AW41" s="887"/>
      <c r="AX41" s="887"/>
      <c r="AY41" s="887"/>
      <c r="AZ41" s="887"/>
      <c r="BA41" s="887"/>
      <c r="BB41" s="887"/>
      <c r="BC41" s="887"/>
      <c r="BD41" s="887"/>
      <c r="BE41" s="887"/>
      <c r="BF41" s="887"/>
      <c r="BG41" s="887"/>
      <c r="BH41" s="887"/>
      <c r="BI41" s="887"/>
      <c r="BJ41" s="1066"/>
      <c r="BK41" s="1071"/>
      <c r="BL41" s="887"/>
      <c r="BM41" s="887"/>
      <c r="BN41" s="887"/>
      <c r="BO41" s="1066"/>
      <c r="BP41" s="1071"/>
      <c r="BQ41" s="887"/>
      <c r="BR41" s="887"/>
      <c r="BS41" s="887"/>
      <c r="BT41" s="887"/>
      <c r="BU41" s="887"/>
      <c r="BV41" s="887"/>
      <c r="BW41" s="887"/>
      <c r="BX41" s="887"/>
      <c r="BY41" s="887"/>
      <c r="BZ41" s="887"/>
      <c r="CA41" s="887"/>
      <c r="CB41" s="887"/>
      <c r="CC41" s="1066"/>
      <c r="CD41" s="1071"/>
      <c r="CE41" s="887"/>
      <c r="CF41" s="887"/>
      <c r="CG41" s="887"/>
      <c r="CH41" s="887"/>
      <c r="CI41" s="887"/>
      <c r="CJ41" s="887"/>
      <c r="CK41" s="887"/>
      <c r="CL41" s="887"/>
      <c r="CM41" s="887"/>
      <c r="CN41" s="887"/>
      <c r="CO41" s="887"/>
      <c r="CP41" s="887"/>
      <c r="CQ41" s="887"/>
      <c r="CR41" s="887"/>
      <c r="CS41" s="887"/>
      <c r="CT41" s="887"/>
      <c r="CU41" s="887"/>
      <c r="CV41" s="887"/>
      <c r="CW41" s="887"/>
      <c r="CX41" s="887"/>
      <c r="CY41" s="887"/>
      <c r="CZ41" s="887"/>
      <c r="DA41" s="887"/>
      <c r="DB41" s="887"/>
      <c r="DC41" s="887"/>
      <c r="DD41" s="887"/>
      <c r="DE41" s="887"/>
      <c r="DF41" s="887"/>
      <c r="DG41" s="887"/>
      <c r="DH41" s="887"/>
      <c r="DI41" s="887"/>
      <c r="DJ41" s="887"/>
      <c r="DK41" s="887"/>
      <c r="DL41" s="887"/>
      <c r="DM41" s="887"/>
      <c r="DN41" s="887"/>
      <c r="DO41" s="887"/>
      <c r="DP41" s="887"/>
      <c r="DQ41" s="887"/>
      <c r="DR41" s="887"/>
      <c r="DS41" s="887"/>
      <c r="DT41" s="887"/>
      <c r="DU41" s="887"/>
      <c r="DV41" s="887"/>
      <c r="DW41" s="887"/>
      <c r="DX41" s="887"/>
      <c r="DY41" s="887"/>
      <c r="DZ41" s="1084"/>
      <c r="EA41" s="1084"/>
      <c r="EB41" s="887"/>
      <c r="EC41" s="887"/>
      <c r="ED41" s="887"/>
      <c r="EE41" s="887"/>
      <c r="EF41" s="887"/>
      <c r="EG41" s="887"/>
      <c r="EH41" s="887"/>
      <c r="EI41" s="887"/>
      <c r="EJ41" s="887"/>
      <c r="EK41" s="887"/>
      <c r="EL41" s="887"/>
      <c r="EM41" s="887"/>
      <c r="EN41" s="887"/>
      <c r="EO41" s="887"/>
      <c r="EP41" s="887"/>
      <c r="EQ41" s="887"/>
      <c r="ER41" s="887"/>
      <c r="ES41" s="887"/>
      <c r="ET41" s="887"/>
      <c r="EU41" s="887"/>
      <c r="EV41" s="887"/>
      <c r="EW41" s="887"/>
      <c r="EX41" s="887"/>
      <c r="EY41" s="887"/>
      <c r="EZ41" s="887"/>
      <c r="FA41" s="887"/>
      <c r="FB41" s="887"/>
      <c r="FC41" s="887"/>
      <c r="FD41" s="887"/>
      <c r="FE41" s="887"/>
      <c r="FF41" s="887"/>
      <c r="FG41" s="887"/>
      <c r="FH41" s="887"/>
      <c r="FI41" s="887"/>
      <c r="FJ41" s="887"/>
      <c r="FK41" s="887"/>
      <c r="FL41" s="887"/>
      <c r="FM41" s="887"/>
      <c r="FN41" s="887"/>
      <c r="FP41" s="887"/>
      <c r="FQ41" s="887"/>
      <c r="FR41" s="887"/>
    </row>
    <row r="42" spans="1:174" ht="13" thickBot="1">
      <c r="A42" s="927" t="s">
        <v>472</v>
      </c>
      <c r="B42" s="925">
        <v>5.0880000000000001</v>
      </c>
      <c r="C42" s="924" t="s">
        <v>632</v>
      </c>
      <c r="D42" s="887"/>
      <c r="E42" s="887"/>
      <c r="F42" s="887"/>
      <c r="G42" s="887"/>
      <c r="H42" s="887"/>
      <c r="I42" s="887"/>
      <c r="J42" s="887"/>
      <c r="K42" s="887"/>
      <c r="L42" s="887"/>
      <c r="M42" s="887"/>
      <c r="N42" s="887"/>
      <c r="O42" s="887"/>
      <c r="P42" s="887"/>
      <c r="Q42" s="887"/>
      <c r="R42" s="887"/>
      <c r="S42" s="887"/>
      <c r="T42" s="887"/>
      <c r="U42" s="887"/>
      <c r="V42" s="887"/>
      <c r="W42" s="887"/>
      <c r="X42" s="887"/>
      <c r="Y42" s="887"/>
      <c r="Z42" s="887"/>
      <c r="AA42" s="887"/>
      <c r="AB42" s="887"/>
      <c r="AC42" s="887"/>
      <c r="AD42" s="887"/>
      <c r="AE42" s="887"/>
      <c r="AF42" s="887"/>
      <c r="AG42" s="887"/>
      <c r="AH42" s="887"/>
      <c r="AI42" s="887"/>
      <c r="AJ42" s="887"/>
      <c r="AK42" s="887"/>
      <c r="AL42" s="887"/>
      <c r="AM42" s="887"/>
      <c r="AN42" s="887"/>
      <c r="AO42" s="887"/>
      <c r="AP42" s="887"/>
      <c r="AQ42" s="1066"/>
      <c r="AR42" s="1071"/>
      <c r="AS42" s="887"/>
      <c r="AT42" s="887"/>
      <c r="AU42" s="887"/>
      <c r="AV42" s="887"/>
      <c r="AW42" s="887"/>
      <c r="AX42" s="887"/>
      <c r="AY42" s="887"/>
      <c r="AZ42" s="887"/>
      <c r="BA42" s="887"/>
      <c r="BB42" s="887"/>
      <c r="BC42" s="887"/>
      <c r="BD42" s="887"/>
      <c r="BE42" s="887"/>
      <c r="BF42" s="887"/>
      <c r="BG42" s="887"/>
      <c r="BH42" s="887"/>
      <c r="BI42" s="887"/>
      <c r="BJ42" s="1066"/>
      <c r="BK42" s="1071"/>
      <c r="BL42" s="887"/>
      <c r="BM42" s="887"/>
      <c r="BN42" s="887"/>
      <c r="BO42" s="1066"/>
      <c r="BP42" s="1071"/>
      <c r="BQ42" s="887"/>
      <c r="BR42" s="887"/>
      <c r="BS42" s="887"/>
      <c r="BT42" s="887"/>
      <c r="BU42" s="887"/>
      <c r="BV42" s="887"/>
      <c r="BW42" s="887"/>
      <c r="BX42" s="887"/>
      <c r="BY42" s="887"/>
      <c r="BZ42" s="887"/>
      <c r="CA42" s="887"/>
      <c r="CB42" s="887"/>
      <c r="CC42" s="1066"/>
      <c r="CD42" s="1071"/>
      <c r="CE42" s="887"/>
      <c r="CF42" s="887"/>
      <c r="CG42" s="887"/>
      <c r="CH42" s="887"/>
      <c r="CI42" s="887"/>
      <c r="CJ42" s="887"/>
      <c r="CK42" s="887"/>
      <c r="CL42" s="887"/>
      <c r="CM42" s="887"/>
      <c r="CN42" s="887"/>
      <c r="CO42" s="887"/>
      <c r="CP42" s="887"/>
      <c r="CQ42" s="887"/>
      <c r="CR42" s="887"/>
      <c r="CS42" s="887"/>
      <c r="CT42" s="887"/>
      <c r="CU42" s="887"/>
      <c r="CV42" s="887"/>
      <c r="CW42" s="887"/>
      <c r="CX42" s="887"/>
      <c r="CY42" s="887"/>
      <c r="CZ42" s="887"/>
      <c r="DA42" s="887"/>
      <c r="DB42" s="887"/>
      <c r="DC42" s="887"/>
      <c r="DD42" s="887"/>
      <c r="DE42" s="887"/>
      <c r="DF42" s="887"/>
      <c r="DG42" s="887"/>
      <c r="DH42" s="887"/>
      <c r="DI42" s="887"/>
      <c r="DJ42" s="887"/>
      <c r="DK42" s="887"/>
      <c r="DL42" s="887"/>
      <c r="DM42" s="887"/>
      <c r="DN42" s="887"/>
      <c r="DO42" s="887"/>
      <c r="DP42" s="887"/>
      <c r="DQ42" s="887"/>
      <c r="DR42" s="887"/>
      <c r="DS42" s="887"/>
      <c r="DT42" s="887"/>
      <c r="DU42" s="887"/>
      <c r="DV42" s="887"/>
      <c r="DW42" s="887"/>
      <c r="DX42" s="887"/>
      <c r="DY42" s="887"/>
      <c r="DZ42" s="1084"/>
      <c r="EA42" s="1084"/>
      <c r="EB42" s="887"/>
      <c r="EC42" s="887"/>
      <c r="ED42" s="887"/>
      <c r="EE42" s="887"/>
      <c r="EF42" s="887"/>
      <c r="EG42" s="887"/>
      <c r="EH42" s="887"/>
      <c r="EI42" s="887"/>
      <c r="EJ42" s="887"/>
      <c r="EK42" s="887"/>
      <c r="EL42" s="887"/>
      <c r="EM42" s="887"/>
      <c r="EN42" s="887"/>
      <c r="EO42" s="887"/>
      <c r="EP42" s="887"/>
      <c r="EQ42" s="887"/>
      <c r="ER42" s="887"/>
      <c r="ES42" s="887"/>
      <c r="ET42" s="887"/>
      <c r="EU42" s="887"/>
      <c r="EV42" s="887"/>
      <c r="EW42" s="887"/>
      <c r="EX42" s="887"/>
      <c r="EY42" s="887"/>
      <c r="EZ42" s="887"/>
      <c r="FA42" s="887"/>
      <c r="FB42" s="887"/>
      <c r="FC42" s="887"/>
      <c r="FD42" s="887"/>
      <c r="FE42" s="887"/>
      <c r="FF42" s="887"/>
      <c r="FG42" s="887"/>
      <c r="FH42" s="887"/>
      <c r="FI42" s="887"/>
      <c r="FJ42" s="887"/>
      <c r="FK42" s="887"/>
      <c r="FL42" s="887"/>
      <c r="FM42" s="887"/>
      <c r="FN42" s="887"/>
      <c r="FP42" s="887"/>
      <c r="FQ42" s="887"/>
      <c r="FR42" s="887"/>
    </row>
    <row r="43" spans="1:174" ht="13" thickBot="1">
      <c r="A43" s="928" t="s">
        <v>474</v>
      </c>
      <c r="B43" s="925">
        <v>4.0880000000000001</v>
      </c>
      <c r="C43" s="924" t="s">
        <v>632</v>
      </c>
      <c r="D43" s="922"/>
      <c r="E43" s="887"/>
      <c r="F43" s="887"/>
      <c r="G43" s="887"/>
      <c r="H43" s="887"/>
      <c r="I43" s="887"/>
      <c r="J43" s="887"/>
      <c r="K43" s="887"/>
      <c r="L43" s="887"/>
      <c r="M43" s="887"/>
      <c r="N43" s="887"/>
      <c r="O43" s="887"/>
      <c r="P43" s="887"/>
      <c r="Q43" s="887"/>
      <c r="R43" s="887"/>
      <c r="S43" s="887"/>
      <c r="T43" s="887"/>
      <c r="U43" s="887"/>
      <c r="V43" s="887"/>
      <c r="W43" s="887"/>
      <c r="X43" s="887"/>
      <c r="Y43" s="887"/>
      <c r="Z43" s="887"/>
      <c r="AA43" s="887"/>
      <c r="AB43" s="887"/>
      <c r="AC43" s="887"/>
      <c r="AD43" s="887"/>
      <c r="AE43" s="887"/>
      <c r="AF43" s="887"/>
      <c r="AG43" s="887"/>
      <c r="AH43" s="887"/>
      <c r="AI43" s="887"/>
      <c r="AJ43" s="887"/>
      <c r="AK43" s="887"/>
      <c r="AL43" s="887"/>
      <c r="AM43" s="887"/>
      <c r="AN43" s="887"/>
      <c r="AO43" s="887"/>
      <c r="AP43" s="887"/>
      <c r="AQ43" s="1066"/>
      <c r="AR43" s="1071"/>
      <c r="AS43" s="887"/>
      <c r="AT43" s="887"/>
      <c r="AU43" s="887"/>
      <c r="AV43" s="887"/>
      <c r="AW43" s="887"/>
      <c r="AX43" s="887"/>
      <c r="AY43" s="887"/>
      <c r="AZ43" s="887"/>
      <c r="BA43" s="887"/>
      <c r="BB43" s="887"/>
      <c r="BC43" s="887"/>
      <c r="BD43" s="887"/>
      <c r="BE43" s="887"/>
      <c r="BF43" s="887"/>
      <c r="BG43" s="887"/>
      <c r="BH43" s="887"/>
      <c r="BI43" s="887"/>
      <c r="BJ43" s="1066"/>
      <c r="BK43" s="1071"/>
      <c r="BL43" s="887"/>
      <c r="BM43" s="887"/>
      <c r="BN43" s="887"/>
      <c r="BO43" s="1066"/>
      <c r="BP43" s="1071"/>
      <c r="BQ43" s="887"/>
      <c r="BR43" s="887"/>
      <c r="BS43" s="887"/>
      <c r="BT43" s="887"/>
      <c r="BU43" s="887"/>
      <c r="BV43" s="887"/>
      <c r="BW43" s="887"/>
      <c r="BX43" s="887"/>
      <c r="BY43" s="887"/>
      <c r="BZ43" s="887"/>
      <c r="CA43" s="887"/>
      <c r="CB43" s="887"/>
      <c r="CC43" s="1066"/>
      <c r="CD43" s="1071"/>
      <c r="CE43" s="887"/>
      <c r="CF43" s="887"/>
      <c r="CG43" s="887"/>
      <c r="CH43" s="887"/>
      <c r="CI43" s="887"/>
      <c r="CJ43" s="887"/>
      <c r="CK43" s="887"/>
      <c r="CL43" s="887"/>
      <c r="CM43" s="887"/>
      <c r="CN43" s="887"/>
      <c r="CO43" s="887"/>
      <c r="CP43" s="887"/>
      <c r="CQ43" s="887"/>
      <c r="CR43" s="887"/>
      <c r="CS43" s="887"/>
      <c r="CT43" s="887"/>
      <c r="CU43" s="887"/>
      <c r="CV43" s="887"/>
      <c r="CW43" s="887"/>
      <c r="CX43" s="887"/>
      <c r="CY43" s="887"/>
      <c r="CZ43" s="887"/>
      <c r="DA43" s="887"/>
      <c r="DB43" s="887"/>
      <c r="DC43" s="887"/>
      <c r="DD43" s="887"/>
      <c r="DE43" s="887"/>
      <c r="DF43" s="887"/>
      <c r="DG43" s="887"/>
      <c r="DH43" s="887"/>
      <c r="DI43" s="887"/>
      <c r="DJ43" s="887"/>
      <c r="DK43" s="887"/>
      <c r="DL43" s="887"/>
      <c r="DM43" s="887"/>
      <c r="DN43" s="887"/>
      <c r="DO43" s="887"/>
      <c r="DP43" s="887"/>
      <c r="DQ43" s="887"/>
      <c r="DR43" s="887"/>
      <c r="DS43" s="887"/>
      <c r="DT43" s="887"/>
      <c r="DU43" s="887"/>
      <c r="DV43" s="887"/>
      <c r="DW43" s="887"/>
      <c r="DX43" s="887"/>
      <c r="DY43" s="887"/>
      <c r="DZ43" s="1084"/>
      <c r="EA43" s="1084"/>
      <c r="EB43" s="887"/>
      <c r="EC43" s="887"/>
      <c r="ED43" s="887"/>
      <c r="EE43" s="887"/>
      <c r="EF43" s="887"/>
      <c r="EG43" s="887"/>
      <c r="EH43" s="887"/>
      <c r="EI43" s="887"/>
      <c r="EJ43" s="887"/>
      <c r="EK43" s="887"/>
      <c r="EL43" s="887"/>
      <c r="EM43" s="887"/>
      <c r="EN43" s="887"/>
      <c r="EO43" s="887"/>
      <c r="EP43" s="887"/>
      <c r="EQ43" s="887"/>
      <c r="ER43" s="887"/>
      <c r="ES43" s="887"/>
      <c r="ET43" s="887"/>
      <c r="EU43" s="887"/>
      <c r="EV43" s="887"/>
      <c r="EW43" s="887"/>
      <c r="EX43" s="887"/>
      <c r="EY43" s="887"/>
      <c r="EZ43" s="887"/>
      <c r="FA43" s="887"/>
      <c r="FB43" s="887"/>
      <c r="FC43" s="887"/>
      <c r="FD43" s="887"/>
      <c r="FE43" s="887"/>
      <c r="FF43" s="887"/>
      <c r="FG43" s="887"/>
      <c r="FH43" s="887"/>
      <c r="FI43" s="887"/>
      <c r="FJ43" s="887"/>
      <c r="FK43" s="887"/>
      <c r="FL43" s="887"/>
      <c r="FM43" s="887"/>
      <c r="FN43" s="887"/>
      <c r="FP43" s="887"/>
      <c r="FQ43" s="887"/>
      <c r="FR43" s="887"/>
    </row>
    <row r="44" spans="1:174" ht="13" thickBot="1">
      <c r="A44" s="929" t="s">
        <v>475</v>
      </c>
      <c r="B44" s="926">
        <v>3.0880000000000001</v>
      </c>
      <c r="C44" s="924" t="s">
        <v>632</v>
      </c>
      <c r="D44" s="887"/>
      <c r="E44" s="887"/>
      <c r="F44" s="887"/>
      <c r="G44" s="887"/>
      <c r="H44" s="887"/>
      <c r="I44" s="887"/>
      <c r="J44" s="887"/>
      <c r="K44" s="887"/>
      <c r="L44" s="887"/>
      <c r="M44" s="887"/>
      <c r="N44" s="887"/>
      <c r="O44" s="887"/>
      <c r="P44" s="887"/>
      <c r="Q44" s="887"/>
      <c r="R44" s="887"/>
      <c r="S44" s="887"/>
      <c r="T44" s="887"/>
      <c r="U44" s="887"/>
      <c r="V44" s="887"/>
      <c r="W44" s="887"/>
      <c r="X44" s="887"/>
      <c r="Y44" s="887"/>
      <c r="Z44" s="887"/>
      <c r="AA44" s="887"/>
      <c r="AB44" s="887"/>
      <c r="AC44" s="887"/>
      <c r="AD44" s="887"/>
      <c r="AE44" s="887"/>
      <c r="AF44" s="887"/>
      <c r="AG44" s="887"/>
      <c r="AH44" s="887"/>
      <c r="AI44" s="887"/>
      <c r="AJ44" s="887"/>
      <c r="AK44" s="887"/>
      <c r="AL44" s="887"/>
      <c r="AM44" s="887"/>
      <c r="AN44" s="887"/>
      <c r="AO44" s="887"/>
      <c r="AP44" s="887"/>
      <c r="AQ44" s="1066"/>
      <c r="AR44" s="1071"/>
      <c r="AS44" s="887"/>
      <c r="AT44" s="887"/>
      <c r="AU44" s="887"/>
      <c r="AV44" s="887"/>
      <c r="AW44" s="887"/>
      <c r="AX44" s="887"/>
      <c r="AY44" s="887"/>
      <c r="AZ44" s="887"/>
      <c r="BA44" s="887"/>
      <c r="BB44" s="887"/>
      <c r="BC44" s="887"/>
      <c r="BD44" s="887"/>
      <c r="BE44" s="887"/>
      <c r="BF44" s="887"/>
      <c r="BG44" s="887"/>
      <c r="BH44" s="887"/>
      <c r="BI44" s="887"/>
      <c r="BJ44" s="1066"/>
      <c r="BK44" s="1071"/>
      <c r="BL44" s="887"/>
      <c r="BM44" s="887"/>
      <c r="BN44" s="887"/>
      <c r="BO44" s="1066"/>
      <c r="BP44" s="1071"/>
      <c r="BQ44" s="887"/>
      <c r="BR44" s="887"/>
      <c r="BS44" s="887"/>
      <c r="BT44" s="887"/>
      <c r="BU44" s="887"/>
      <c r="BV44" s="887"/>
      <c r="BW44" s="887"/>
      <c r="BX44" s="887"/>
      <c r="BY44" s="887"/>
      <c r="BZ44" s="887"/>
      <c r="CA44" s="887"/>
      <c r="CB44" s="887"/>
      <c r="CC44" s="1066"/>
      <c r="CD44" s="1071"/>
      <c r="CE44" s="887"/>
      <c r="CF44" s="887"/>
      <c r="CG44" s="887"/>
      <c r="CH44" s="887"/>
      <c r="CI44" s="887"/>
      <c r="CJ44" s="887"/>
      <c r="CK44" s="887"/>
      <c r="CL44" s="887"/>
      <c r="CM44" s="887"/>
      <c r="CN44" s="887"/>
      <c r="CO44" s="887"/>
      <c r="CP44" s="887"/>
      <c r="CQ44" s="887"/>
      <c r="CR44" s="887"/>
      <c r="CS44" s="887"/>
      <c r="CT44" s="887"/>
      <c r="CU44" s="887"/>
      <c r="CV44" s="887"/>
      <c r="CW44" s="887"/>
      <c r="CX44" s="887"/>
      <c r="CY44" s="887"/>
      <c r="CZ44" s="887"/>
      <c r="DA44" s="887"/>
      <c r="DB44" s="887"/>
      <c r="DC44" s="887"/>
      <c r="DD44" s="887"/>
      <c r="DE44" s="887"/>
      <c r="DF44" s="887"/>
      <c r="DG44" s="887"/>
      <c r="DH44" s="887"/>
      <c r="DI44" s="887"/>
      <c r="DJ44" s="887"/>
      <c r="DK44" s="887"/>
      <c r="DL44" s="887"/>
      <c r="DM44" s="887"/>
      <c r="DN44" s="887"/>
      <c r="DO44" s="887"/>
      <c r="DP44" s="887"/>
      <c r="DQ44" s="887"/>
      <c r="DR44" s="887"/>
      <c r="DS44" s="887"/>
      <c r="DT44" s="887"/>
      <c r="DU44" s="887"/>
      <c r="DV44" s="887"/>
      <c r="DW44" s="887"/>
      <c r="DX44" s="887"/>
      <c r="DY44" s="887"/>
      <c r="DZ44" s="1084"/>
      <c r="EA44" s="1084"/>
      <c r="EB44" s="887"/>
      <c r="EC44" s="887"/>
      <c r="ED44" s="887"/>
      <c r="EE44" s="887"/>
      <c r="EF44" s="887"/>
      <c r="EG44" s="887"/>
      <c r="EH44" s="887"/>
      <c r="EI44" s="887"/>
      <c r="EJ44" s="887"/>
      <c r="EK44" s="887"/>
      <c r="EL44" s="887"/>
      <c r="EM44" s="887"/>
      <c r="EN44" s="887"/>
      <c r="EO44" s="887"/>
      <c r="EP44" s="887"/>
      <c r="EQ44" s="887"/>
      <c r="ER44" s="887"/>
      <c r="ES44" s="887"/>
      <c r="ET44" s="887"/>
      <c r="EU44" s="887"/>
      <c r="EV44" s="887"/>
      <c r="EW44" s="887"/>
      <c r="EX44" s="887"/>
      <c r="EY44" s="887"/>
      <c r="EZ44" s="887"/>
      <c r="FA44" s="887"/>
      <c r="FB44" s="887"/>
      <c r="FC44" s="887"/>
      <c r="FD44" s="887"/>
      <c r="FE44" s="887"/>
      <c r="FF44" s="887"/>
      <c r="FG44" s="887"/>
      <c r="FH44" s="887"/>
      <c r="FI44" s="887"/>
      <c r="FJ44" s="887"/>
      <c r="FK44" s="887"/>
      <c r="FL44" s="887"/>
      <c r="FM44" s="887"/>
      <c r="FN44" s="887"/>
      <c r="FP44" s="887"/>
      <c r="FQ44" s="887"/>
      <c r="FR44" s="887"/>
    </row>
    <row r="45" spans="1:174" ht="13" thickBot="1">
      <c r="A45" s="1251"/>
      <c r="B45" s="1252"/>
      <c r="C45" s="785" t="s">
        <v>618</v>
      </c>
      <c r="D45" s="948"/>
      <c r="E45" s="948"/>
      <c r="F45" s="948"/>
      <c r="G45" s="948"/>
      <c r="H45" s="948"/>
      <c r="I45" s="948"/>
      <c r="J45" s="948"/>
      <c r="K45" s="948"/>
      <c r="L45" s="948"/>
      <c r="M45" s="948"/>
      <c r="N45" s="948"/>
      <c r="O45" s="948"/>
      <c r="P45" s="948"/>
      <c r="Q45" s="948"/>
      <c r="R45" s="948"/>
      <c r="S45" s="948"/>
      <c r="T45" s="948"/>
      <c r="U45" s="948"/>
      <c r="V45" s="948"/>
      <c r="W45" s="948"/>
      <c r="X45" s="948"/>
      <c r="Y45" s="948"/>
      <c r="Z45" s="948"/>
      <c r="AA45" s="948"/>
      <c r="AB45" s="948"/>
      <c r="AC45" s="948"/>
      <c r="AD45" s="948"/>
      <c r="AE45" s="948"/>
      <c r="AF45" s="948"/>
      <c r="AG45" s="948"/>
      <c r="AH45" s="948"/>
      <c r="AI45" s="948"/>
      <c r="AJ45" s="948"/>
      <c r="AK45" s="948"/>
      <c r="AL45" s="948"/>
      <c r="AM45" s="948"/>
      <c r="AN45" s="948"/>
      <c r="AO45" s="948"/>
      <c r="AP45" s="948"/>
      <c r="AQ45" s="1064"/>
      <c r="AR45" s="1073"/>
      <c r="AS45" s="948"/>
      <c r="AT45" s="948"/>
      <c r="AU45" s="948"/>
      <c r="AV45" s="948"/>
      <c r="AW45" s="948"/>
      <c r="AX45" s="948"/>
      <c r="AY45" s="948"/>
      <c r="AZ45" s="948"/>
      <c r="BA45" s="948"/>
      <c r="BB45" s="948"/>
      <c r="BC45" s="948"/>
      <c r="BD45" s="948"/>
      <c r="BE45" s="948"/>
      <c r="BF45" s="948"/>
      <c r="BG45" s="948"/>
      <c r="BH45" s="948"/>
      <c r="BI45" s="948"/>
      <c r="BJ45" s="1064"/>
      <c r="BK45" s="1073"/>
      <c r="BL45" s="948"/>
      <c r="BM45" s="948"/>
      <c r="BN45" s="948"/>
      <c r="BO45" s="1064"/>
      <c r="BP45" s="1073"/>
      <c r="BQ45" s="948"/>
      <c r="BR45" s="948"/>
      <c r="BS45" s="948"/>
      <c r="BT45" s="948"/>
      <c r="BU45" s="948"/>
      <c r="BV45" s="948"/>
      <c r="BW45" s="948"/>
      <c r="BX45" s="948"/>
      <c r="BY45" s="948"/>
      <c r="BZ45" s="948"/>
      <c r="CA45" s="948"/>
      <c r="CB45" s="948"/>
      <c r="CC45" s="1064"/>
      <c r="CD45" s="1073"/>
      <c r="CE45" s="948"/>
      <c r="CF45" s="948"/>
      <c r="CG45" s="948"/>
      <c r="CH45" s="948"/>
      <c r="CI45" s="948"/>
      <c r="CJ45" s="948"/>
      <c r="CK45" s="948"/>
      <c r="CL45" s="785" t="s">
        <v>619</v>
      </c>
      <c r="CM45" s="948"/>
      <c r="CN45" s="948"/>
      <c r="CO45" s="948"/>
      <c r="CP45" s="948"/>
      <c r="CQ45" s="948"/>
      <c r="CR45" s="948"/>
      <c r="CS45" s="948"/>
      <c r="CT45" s="948"/>
      <c r="CU45" s="948"/>
      <c r="CV45" s="948"/>
      <c r="CW45" s="948"/>
      <c r="CX45" s="948"/>
      <c r="CY45" s="948"/>
      <c r="CZ45" s="948"/>
      <c r="DA45" s="948"/>
      <c r="DB45" s="948"/>
      <c r="DC45" s="948"/>
      <c r="DD45" s="948"/>
      <c r="DE45" s="948"/>
      <c r="DF45" s="948"/>
      <c r="DG45" s="948"/>
      <c r="DH45" s="948"/>
      <c r="DI45" s="948"/>
      <c r="DJ45" s="948"/>
      <c r="DK45" s="948"/>
      <c r="DL45" s="948"/>
      <c r="DM45" s="948"/>
      <c r="DN45" s="948"/>
      <c r="DO45" s="948"/>
      <c r="DP45" s="948"/>
      <c r="DQ45" s="948"/>
      <c r="DR45" s="948"/>
      <c r="DS45" s="948"/>
      <c r="DT45" s="948"/>
      <c r="DU45" s="948"/>
      <c r="DV45" s="948"/>
      <c r="DW45" s="948"/>
      <c r="DX45" s="948"/>
      <c r="DY45" s="948"/>
      <c r="DZ45" s="1074"/>
      <c r="EA45" s="1074"/>
      <c r="EB45" s="948"/>
      <c r="EC45" s="948"/>
      <c r="ED45" s="948"/>
      <c r="EE45" s="948"/>
      <c r="EF45" s="948"/>
      <c r="EG45" s="948"/>
      <c r="EH45" s="948"/>
      <c r="EI45" s="948"/>
      <c r="EJ45" s="948"/>
      <c r="EK45" s="948"/>
      <c r="EL45" s="948"/>
      <c r="EM45" s="948"/>
      <c r="EN45" s="948"/>
      <c r="EO45" s="948"/>
      <c r="EP45" s="948"/>
      <c r="EQ45" s="948"/>
      <c r="ER45" s="948"/>
      <c r="ES45" s="948"/>
      <c r="ET45" s="948"/>
      <c r="EU45" s="948"/>
      <c r="EV45" s="948"/>
      <c r="EW45" s="948"/>
      <c r="EX45" s="948"/>
      <c r="EY45" s="948"/>
      <c r="EZ45" s="948"/>
      <c r="FA45" s="948"/>
      <c r="FB45" s="948"/>
      <c r="FC45" s="948"/>
      <c r="FD45" s="948"/>
      <c r="FE45" s="948"/>
      <c r="FF45" s="948"/>
      <c r="FG45" s="948"/>
      <c r="FH45" s="948"/>
      <c r="FI45" s="948"/>
      <c r="FJ45" s="948"/>
      <c r="FK45" s="948"/>
      <c r="FL45" s="948"/>
      <c r="FM45" s="948"/>
      <c r="FN45" s="948"/>
      <c r="FP45" s="887"/>
      <c r="FQ45" s="887"/>
      <c r="FR45" s="887"/>
    </row>
    <row r="46" spans="1:174" ht="13" thickBot="1">
      <c r="A46" s="1253" t="s">
        <v>637</v>
      </c>
      <c r="B46" s="1254"/>
      <c r="C46" s="1061" t="s">
        <v>607</v>
      </c>
      <c r="D46" s="711" t="s">
        <v>604</v>
      </c>
      <c r="E46" s="711" t="s">
        <v>683</v>
      </c>
      <c r="F46" s="711" t="s">
        <v>718</v>
      </c>
      <c r="G46" s="711" t="s">
        <v>145</v>
      </c>
      <c r="H46" s="711" t="s">
        <v>165</v>
      </c>
      <c r="I46" s="711" t="s">
        <v>161</v>
      </c>
      <c r="J46" s="711" t="s">
        <v>607</v>
      </c>
      <c r="K46" s="711" t="s">
        <v>705</v>
      </c>
      <c r="L46" s="711" t="s">
        <v>714</v>
      </c>
      <c r="M46" s="711" t="s">
        <v>599</v>
      </c>
      <c r="N46" s="711" t="s">
        <v>159</v>
      </c>
      <c r="O46" s="711" t="s">
        <v>597</v>
      </c>
      <c r="P46" s="711" t="s">
        <v>710</v>
      </c>
      <c r="Q46" s="711" t="s">
        <v>719</v>
      </c>
      <c r="R46" s="711" t="s">
        <v>593</v>
      </c>
      <c r="S46" s="711" t="s">
        <v>679</v>
      </c>
      <c r="T46" s="711" t="s">
        <v>697</v>
      </c>
      <c r="U46" s="711" t="s">
        <v>718</v>
      </c>
      <c r="V46" s="1029"/>
      <c r="W46" s="1029"/>
      <c r="X46" s="1029"/>
      <c r="Y46" s="1029"/>
      <c r="Z46" s="1029"/>
      <c r="AA46" s="1029"/>
      <c r="AB46" s="1029"/>
      <c r="AC46" s="1029"/>
      <c r="AD46" s="1029"/>
      <c r="AE46" s="1029"/>
      <c r="AF46" s="1029"/>
      <c r="AG46" s="1029"/>
      <c r="AH46" s="1029"/>
      <c r="AI46" s="1029"/>
      <c r="AJ46" s="1029"/>
      <c r="AK46" s="1029"/>
      <c r="AL46" s="1030"/>
      <c r="AM46" s="1030"/>
      <c r="AN46" s="1030"/>
      <c r="AO46" s="1030"/>
      <c r="AP46" s="1030"/>
      <c r="AQ46" s="1030"/>
      <c r="AR46" s="1030"/>
      <c r="AS46" s="1030"/>
      <c r="AT46" s="1030"/>
      <c r="AU46" s="1030"/>
      <c r="AV46" s="1030"/>
      <c r="AW46" s="1030"/>
      <c r="AX46" s="1030"/>
      <c r="AY46" s="1030"/>
      <c r="AZ46" s="1030"/>
      <c r="BA46" s="1030"/>
      <c r="BB46" s="1030"/>
      <c r="BC46" s="1030"/>
      <c r="BD46" s="1030"/>
      <c r="BE46" s="1030"/>
      <c r="BF46" s="1030"/>
      <c r="BG46" s="1030"/>
      <c r="BH46" s="1030"/>
      <c r="BI46" s="1030"/>
      <c r="BJ46" s="1030"/>
      <c r="BK46" s="1030"/>
      <c r="BL46" s="1030"/>
      <c r="BM46" s="1030"/>
      <c r="BN46" s="1030"/>
      <c r="BO46" s="1030"/>
      <c r="BP46" s="1030"/>
      <c r="BQ46" s="1030"/>
      <c r="BR46" s="1030"/>
      <c r="BS46" s="1030"/>
      <c r="BT46" s="1030"/>
      <c r="BU46" s="1030"/>
      <c r="BV46" s="1030"/>
      <c r="BW46" s="1030"/>
      <c r="BX46" s="1030"/>
      <c r="BY46" s="1030"/>
      <c r="BZ46" s="1030"/>
      <c r="CA46" s="1030"/>
      <c r="CB46" s="1030"/>
      <c r="CC46" s="1030"/>
      <c r="CD46" s="1030"/>
      <c r="CE46" s="1030"/>
      <c r="CF46" s="1030"/>
      <c r="CG46" s="1030"/>
      <c r="CH46" s="1030"/>
      <c r="CI46" s="1030"/>
      <c r="CJ46" s="1030"/>
      <c r="CK46" s="1030"/>
      <c r="CL46" s="1025" t="str">
        <f t="shared" ref="CL46:DY46" si="143">C46</f>
        <v>518</v>
      </c>
      <c r="CM46" s="1023" t="str">
        <f t="shared" si="143"/>
        <v>517</v>
      </c>
      <c r="CN46" s="1023" t="str">
        <f t="shared" si="143"/>
        <v>516</v>
      </c>
      <c r="CO46" s="1023" t="str">
        <f t="shared" si="143"/>
        <v>544</v>
      </c>
      <c r="CP46" s="1023" t="str">
        <f t="shared" si="143"/>
        <v>552</v>
      </c>
      <c r="CQ46" s="1023" t="str">
        <f t="shared" si="143"/>
        <v>546</v>
      </c>
      <c r="CR46" s="1023" t="str">
        <f t="shared" si="143"/>
        <v>539</v>
      </c>
      <c r="CS46" s="1023" t="str">
        <f t="shared" si="143"/>
        <v>518</v>
      </c>
      <c r="CT46" s="1023" t="str">
        <f t="shared" si="143"/>
        <v>569</v>
      </c>
      <c r="CU46" s="1023" t="str">
        <f t="shared" si="143"/>
        <v>548</v>
      </c>
      <c r="CV46" s="1023" t="str">
        <f t="shared" si="143"/>
        <v>530</v>
      </c>
      <c r="CW46" s="1023" t="str">
        <f t="shared" si="143"/>
        <v>549</v>
      </c>
      <c r="CX46" s="1023" t="str">
        <f t="shared" si="143"/>
        <v>532</v>
      </c>
      <c r="CY46" s="1023" t="str">
        <f t="shared" si="143"/>
        <v>580</v>
      </c>
      <c r="CZ46" s="1023" t="str">
        <f t="shared" si="143"/>
        <v>561</v>
      </c>
      <c r="DA46" s="1023" t="str">
        <f t="shared" si="143"/>
        <v>511</v>
      </c>
      <c r="DB46" s="1023" t="str">
        <f t="shared" si="143"/>
        <v>504</v>
      </c>
      <c r="DC46" s="1023" t="str">
        <f t="shared" si="143"/>
        <v>570</v>
      </c>
      <c r="DD46" s="1023" t="str">
        <f t="shared" si="143"/>
        <v>544</v>
      </c>
      <c r="DE46" s="1023">
        <f t="shared" si="143"/>
        <v>0</v>
      </c>
      <c r="DF46" s="1023">
        <f t="shared" si="143"/>
        <v>0</v>
      </c>
      <c r="DG46" s="1023">
        <f t="shared" si="143"/>
        <v>0</v>
      </c>
      <c r="DH46" s="1023">
        <f t="shared" si="143"/>
        <v>0</v>
      </c>
      <c r="DI46" s="1023">
        <f t="shared" si="143"/>
        <v>0</v>
      </c>
      <c r="DJ46" s="1023">
        <f t="shared" si="143"/>
        <v>0</v>
      </c>
      <c r="DK46" s="1023">
        <f t="shared" si="143"/>
        <v>0</v>
      </c>
      <c r="DL46" s="1023">
        <f t="shared" si="143"/>
        <v>0</v>
      </c>
      <c r="DM46" s="1023">
        <f t="shared" si="143"/>
        <v>0</v>
      </c>
      <c r="DN46" s="1023">
        <f t="shared" si="143"/>
        <v>0</v>
      </c>
      <c r="DO46" s="1023">
        <f t="shared" si="143"/>
        <v>0</v>
      </c>
      <c r="DP46" s="1023">
        <f t="shared" si="143"/>
        <v>0</v>
      </c>
      <c r="DQ46" s="1023">
        <f t="shared" si="143"/>
        <v>0</v>
      </c>
      <c r="DR46" s="1023">
        <f t="shared" si="143"/>
        <v>0</v>
      </c>
      <c r="DS46" s="1023">
        <f t="shared" si="143"/>
        <v>0</v>
      </c>
      <c r="DT46" s="1023">
        <f t="shared" si="143"/>
        <v>0</v>
      </c>
      <c r="DU46" s="1023">
        <f t="shared" si="143"/>
        <v>0</v>
      </c>
      <c r="DV46" s="1023">
        <f t="shared" si="143"/>
        <v>0</v>
      </c>
      <c r="DW46" s="1023">
        <f t="shared" si="143"/>
        <v>0</v>
      </c>
      <c r="DX46" s="1023">
        <f t="shared" si="143"/>
        <v>0</v>
      </c>
      <c r="DY46" s="1023">
        <f t="shared" si="143"/>
        <v>0</v>
      </c>
      <c r="DZ46" s="1023"/>
      <c r="EA46" s="1023"/>
      <c r="EB46" s="1023">
        <f t="shared" ref="EB46:ER46" si="144">AS46</f>
        <v>0</v>
      </c>
      <c r="EC46" s="1023">
        <f t="shared" si="144"/>
        <v>0</v>
      </c>
      <c r="ED46" s="1023">
        <f t="shared" si="144"/>
        <v>0</v>
      </c>
      <c r="EE46" s="1023">
        <f t="shared" si="144"/>
        <v>0</v>
      </c>
      <c r="EF46" s="1023">
        <f t="shared" si="144"/>
        <v>0</v>
      </c>
      <c r="EG46" s="1023">
        <f t="shared" si="144"/>
        <v>0</v>
      </c>
      <c r="EH46" s="1023">
        <f t="shared" si="144"/>
        <v>0</v>
      </c>
      <c r="EI46" s="1023">
        <f t="shared" si="144"/>
        <v>0</v>
      </c>
      <c r="EJ46" s="1023">
        <f t="shared" si="144"/>
        <v>0</v>
      </c>
      <c r="EK46" s="1023">
        <f t="shared" si="144"/>
        <v>0</v>
      </c>
      <c r="EL46" s="1023">
        <f t="shared" si="144"/>
        <v>0</v>
      </c>
      <c r="EM46" s="1023">
        <f t="shared" si="144"/>
        <v>0</v>
      </c>
      <c r="EN46" s="1023">
        <f t="shared" si="144"/>
        <v>0</v>
      </c>
      <c r="EO46" s="1023">
        <f t="shared" si="144"/>
        <v>0</v>
      </c>
      <c r="EP46" s="1023">
        <f t="shared" si="144"/>
        <v>0</v>
      </c>
      <c r="EQ46" s="1023">
        <f t="shared" si="144"/>
        <v>0</v>
      </c>
      <c r="ER46" s="1023">
        <f t="shared" si="144"/>
        <v>0</v>
      </c>
      <c r="ES46" s="1023">
        <f>BL46</f>
        <v>0</v>
      </c>
      <c r="ET46" s="1023">
        <f>BM46</f>
        <v>0</v>
      </c>
      <c r="EU46" s="1023">
        <f>BN46</f>
        <v>0</v>
      </c>
      <c r="EV46" s="1023">
        <f t="shared" ref="EV46" si="145">BQ46</f>
        <v>0</v>
      </c>
      <c r="EW46" s="1023"/>
      <c r="EX46" s="1023"/>
      <c r="EY46" s="1023"/>
      <c r="EZ46" s="1023"/>
      <c r="FA46" s="1023"/>
      <c r="FB46" s="1023"/>
      <c r="FC46" s="1023"/>
      <c r="FD46" s="1023"/>
      <c r="FE46" s="1023"/>
      <c r="FF46" s="1023"/>
      <c r="FG46" s="1023"/>
      <c r="FH46" s="1023"/>
      <c r="FI46" s="1023"/>
      <c r="FJ46" s="1023"/>
      <c r="FK46" s="1023"/>
      <c r="FL46" s="1023"/>
      <c r="FM46" s="1023"/>
      <c r="FN46" s="1023"/>
      <c r="FP46" s="887"/>
      <c r="FQ46" s="887"/>
      <c r="FR46" s="887"/>
    </row>
    <row r="47" spans="1:174" s="764" customFormat="1">
      <c r="A47" s="1319" t="s">
        <v>466</v>
      </c>
      <c r="B47" s="1320"/>
      <c r="C47" s="960">
        <v>2.4860000000000002</v>
      </c>
      <c r="D47" s="958">
        <v>2.4725000000000001</v>
      </c>
      <c r="E47" s="958">
        <v>2.4775</v>
      </c>
      <c r="F47" s="958">
        <v>2.476</v>
      </c>
      <c r="G47" s="958">
        <v>2.4700000000000002</v>
      </c>
      <c r="H47" s="958">
        <v>2.4860000000000002</v>
      </c>
      <c r="I47" s="958">
        <v>2.4815</v>
      </c>
      <c r="J47" s="958">
        <v>2.4845000000000002</v>
      </c>
      <c r="K47" s="958">
        <v>2.4754999999999998</v>
      </c>
      <c r="L47" s="958">
        <v>2.4815</v>
      </c>
      <c r="M47" s="958">
        <v>2.4740000000000002</v>
      </c>
      <c r="N47" s="958">
        <v>2.4740000000000002</v>
      </c>
      <c r="O47" s="958">
        <v>2.4864999999999999</v>
      </c>
      <c r="P47" s="958">
        <v>2.4870000000000001</v>
      </c>
      <c r="Q47" s="958">
        <v>2.4830000000000001</v>
      </c>
      <c r="R47" s="958">
        <v>2.4584999999999999</v>
      </c>
      <c r="S47" s="958">
        <v>2.4649999999999999</v>
      </c>
      <c r="T47" s="958">
        <v>2.4830000000000001</v>
      </c>
      <c r="U47" s="958">
        <v>2.4914999999999998</v>
      </c>
      <c r="V47" s="1095"/>
      <c r="W47" s="1095"/>
      <c r="X47" s="1095"/>
      <c r="Y47" s="1095"/>
      <c r="Z47" s="1095"/>
      <c r="AA47" s="1095"/>
      <c r="AB47" s="1095"/>
      <c r="AC47" s="1095"/>
      <c r="AD47" s="1095"/>
      <c r="AE47" s="1095"/>
      <c r="AF47" s="1095"/>
      <c r="AG47" s="1095"/>
      <c r="AH47" s="1095"/>
      <c r="AI47" s="1095"/>
      <c r="AJ47" s="1095"/>
      <c r="AK47" s="1095"/>
      <c r="AL47" s="1106"/>
      <c r="AM47" s="1106"/>
      <c r="AN47" s="1106"/>
      <c r="AO47" s="1106"/>
      <c r="AP47" s="1106"/>
      <c r="AQ47" s="1106"/>
      <c r="AR47" s="1106"/>
      <c r="AS47" s="1106"/>
      <c r="AT47" s="1106"/>
      <c r="AU47" s="1106"/>
      <c r="AV47" s="1106"/>
      <c r="AW47" s="1106"/>
      <c r="AX47" s="1106"/>
      <c r="AY47" s="1106"/>
      <c r="AZ47" s="1106"/>
      <c r="BA47" s="1106"/>
      <c r="BB47" s="1106"/>
      <c r="BC47" s="1106"/>
      <c r="BD47" s="1106"/>
      <c r="BE47" s="1106"/>
      <c r="BF47" s="1106"/>
      <c r="BG47" s="1106"/>
      <c r="BH47" s="1106"/>
      <c r="BI47" s="1106"/>
      <c r="BJ47" s="1106"/>
      <c r="BK47" s="1106"/>
      <c r="BL47" s="1106"/>
      <c r="BM47" s="1106"/>
      <c r="BN47" s="1106"/>
      <c r="BO47" s="1106"/>
      <c r="BP47" s="1106"/>
      <c r="BQ47" s="1106"/>
      <c r="BR47" s="1106"/>
      <c r="BS47" s="1106"/>
      <c r="BT47" s="1106"/>
      <c r="BU47" s="1106"/>
      <c r="BV47" s="1106"/>
      <c r="BW47" s="1106"/>
      <c r="BX47" s="1106"/>
      <c r="BY47" s="1106"/>
      <c r="BZ47" s="1106"/>
      <c r="CA47" s="1106"/>
      <c r="CB47" s="1106"/>
      <c r="CC47" s="1106"/>
      <c r="CD47" s="1106"/>
      <c r="CE47" s="1106"/>
      <c r="CF47" s="1106"/>
      <c r="CG47" s="1106"/>
      <c r="CH47" s="1106"/>
      <c r="CI47" s="1106"/>
      <c r="CJ47" s="1106"/>
      <c r="CK47" s="1106"/>
      <c r="CL47" s="1107">
        <f t="shared" ref="CL47:CU50" si="146">C47*25.4</f>
        <v>63.144400000000005</v>
      </c>
      <c r="CM47" s="1108">
        <f t="shared" si="146"/>
        <v>62.801499999999997</v>
      </c>
      <c r="CN47" s="1108">
        <f t="shared" si="146"/>
        <v>62.9285</v>
      </c>
      <c r="CO47" s="1108">
        <f t="shared" si="146"/>
        <v>62.890399999999993</v>
      </c>
      <c r="CP47" s="1108">
        <f t="shared" si="146"/>
        <v>62.738</v>
      </c>
      <c r="CQ47" s="1108">
        <f t="shared" si="146"/>
        <v>63.144400000000005</v>
      </c>
      <c r="CR47" s="1108">
        <f t="shared" si="146"/>
        <v>63.030099999999997</v>
      </c>
      <c r="CS47" s="1108">
        <f t="shared" si="146"/>
        <v>63.106299999999997</v>
      </c>
      <c r="CT47" s="1108">
        <f t="shared" si="146"/>
        <v>62.87769999999999</v>
      </c>
      <c r="CU47" s="1108">
        <f t="shared" si="146"/>
        <v>63.030099999999997</v>
      </c>
      <c r="CV47" s="1108">
        <f t="shared" ref="CV47:DE50" si="147">M47*25.4</f>
        <v>62.839600000000004</v>
      </c>
      <c r="CW47" s="1108">
        <f t="shared" si="147"/>
        <v>62.839600000000004</v>
      </c>
      <c r="CX47" s="1108">
        <f t="shared" si="147"/>
        <v>63.157099999999993</v>
      </c>
      <c r="CY47" s="1108">
        <f t="shared" si="147"/>
        <v>63.169800000000002</v>
      </c>
      <c r="CZ47" s="1108">
        <f t="shared" si="147"/>
        <v>63.068199999999997</v>
      </c>
      <c r="DA47" s="1108">
        <f t="shared" si="147"/>
        <v>62.445899999999995</v>
      </c>
      <c r="DB47" s="1108">
        <f t="shared" si="147"/>
        <v>62.61099999999999</v>
      </c>
      <c r="DC47" s="1108">
        <f t="shared" si="147"/>
        <v>63.068199999999997</v>
      </c>
      <c r="DD47" s="1108">
        <f t="shared" si="147"/>
        <v>63.284099999999995</v>
      </c>
      <c r="DE47" s="1108">
        <f t="shared" si="147"/>
        <v>0</v>
      </c>
      <c r="DF47" s="1108">
        <f t="shared" ref="DF47:DO50" si="148">W47*25.4</f>
        <v>0</v>
      </c>
      <c r="DG47" s="1108">
        <f t="shared" si="148"/>
        <v>0</v>
      </c>
      <c r="DH47" s="1108">
        <f t="shared" si="148"/>
        <v>0</v>
      </c>
      <c r="DI47" s="1108">
        <f t="shared" si="148"/>
        <v>0</v>
      </c>
      <c r="DJ47" s="1108">
        <f t="shared" si="148"/>
        <v>0</v>
      </c>
      <c r="DK47" s="1108">
        <f t="shared" si="148"/>
        <v>0</v>
      </c>
      <c r="DL47" s="1108">
        <f t="shared" si="148"/>
        <v>0</v>
      </c>
      <c r="DM47" s="1108">
        <f t="shared" si="148"/>
        <v>0</v>
      </c>
      <c r="DN47" s="1108">
        <f t="shared" si="148"/>
        <v>0</v>
      </c>
      <c r="DO47" s="1108">
        <f t="shared" si="148"/>
        <v>0</v>
      </c>
      <c r="DP47" s="1108">
        <f t="shared" ref="DP47:DY50" si="149">AG47*25.4</f>
        <v>0</v>
      </c>
      <c r="DQ47" s="1108">
        <f t="shared" si="149"/>
        <v>0</v>
      </c>
      <c r="DR47" s="1108">
        <f t="shared" si="149"/>
        <v>0</v>
      </c>
      <c r="DS47" s="1108">
        <f t="shared" si="149"/>
        <v>0</v>
      </c>
      <c r="DT47" s="1108">
        <f t="shared" si="149"/>
        <v>0</v>
      </c>
      <c r="DU47" s="1108">
        <f t="shared" si="149"/>
        <v>0</v>
      </c>
      <c r="DV47" s="1108">
        <f t="shared" si="149"/>
        <v>0</v>
      </c>
      <c r="DW47" s="1108">
        <f t="shared" si="149"/>
        <v>0</v>
      </c>
      <c r="DX47" s="1108">
        <f t="shared" si="149"/>
        <v>0</v>
      </c>
      <c r="DY47" s="1108">
        <f t="shared" si="149"/>
        <v>0</v>
      </c>
      <c r="DZ47" s="1108"/>
      <c r="EA47" s="1108"/>
      <c r="EB47" s="1108">
        <f t="shared" ref="EB47:EK50" si="150">AS47*25.4</f>
        <v>0</v>
      </c>
      <c r="EC47" s="1108">
        <f t="shared" si="150"/>
        <v>0</v>
      </c>
      <c r="ED47" s="1108">
        <f t="shared" si="150"/>
        <v>0</v>
      </c>
      <c r="EE47" s="1108">
        <f t="shared" si="150"/>
        <v>0</v>
      </c>
      <c r="EF47" s="1108">
        <f t="shared" si="150"/>
        <v>0</v>
      </c>
      <c r="EG47" s="1108">
        <f t="shared" si="150"/>
        <v>0</v>
      </c>
      <c r="EH47" s="1108">
        <f t="shared" si="150"/>
        <v>0</v>
      </c>
      <c r="EI47" s="1108">
        <f t="shared" si="150"/>
        <v>0</v>
      </c>
      <c r="EJ47" s="1108">
        <f t="shared" si="150"/>
        <v>0</v>
      </c>
      <c r="EK47" s="1108">
        <f t="shared" si="150"/>
        <v>0</v>
      </c>
      <c r="EL47" s="1108">
        <f t="shared" ref="EL47:ER50" si="151">BC47*25.4</f>
        <v>0</v>
      </c>
      <c r="EM47" s="1108">
        <f t="shared" si="151"/>
        <v>0</v>
      </c>
      <c r="EN47" s="1108">
        <f t="shared" si="151"/>
        <v>0</v>
      </c>
      <c r="EO47" s="1108">
        <f t="shared" si="151"/>
        <v>0</v>
      </c>
      <c r="EP47" s="1108">
        <f t="shared" si="151"/>
        <v>0</v>
      </c>
      <c r="EQ47" s="1108">
        <f t="shared" si="151"/>
        <v>0</v>
      </c>
      <c r="ER47" s="1108">
        <f t="shared" si="151"/>
        <v>0</v>
      </c>
      <c r="ES47" s="1108">
        <f t="shared" ref="ES47:EU50" si="152">BL47*25.4</f>
        <v>0</v>
      </c>
      <c r="ET47" s="1108">
        <f t="shared" si="152"/>
        <v>0</v>
      </c>
      <c r="EU47" s="1108">
        <f t="shared" si="152"/>
        <v>0</v>
      </c>
      <c r="EV47" s="1108">
        <f t="shared" ref="EV47:EV50" si="153">BQ47*25.4</f>
        <v>0</v>
      </c>
      <c r="EW47" s="1108"/>
      <c r="EX47" s="1108"/>
      <c r="EY47" s="1108"/>
      <c r="EZ47" s="1108"/>
      <c r="FA47" s="1108"/>
      <c r="FB47" s="1108"/>
      <c r="FC47" s="1108"/>
      <c r="FD47" s="1108"/>
      <c r="FE47" s="1108"/>
      <c r="FF47" s="1108"/>
      <c r="FG47" s="1108"/>
      <c r="FH47" s="1108"/>
      <c r="FI47" s="1108"/>
      <c r="FJ47" s="1108"/>
      <c r="FK47" s="1108"/>
      <c r="FL47" s="1108"/>
      <c r="FM47" s="1108"/>
      <c r="FN47" s="1108"/>
      <c r="FP47" s="1094"/>
      <c r="FQ47" s="1094"/>
      <c r="FR47" s="1094"/>
    </row>
    <row r="48" spans="1:174" s="764" customFormat="1">
      <c r="A48" s="1316" t="s">
        <v>463</v>
      </c>
      <c r="B48" s="1317"/>
      <c r="C48" s="941">
        <v>0.63349999999999995</v>
      </c>
      <c r="D48" s="942">
        <v>0.60950000000000004</v>
      </c>
      <c r="E48" s="942">
        <v>0.64039999999999997</v>
      </c>
      <c r="F48" s="942">
        <v>0.65200000000000002</v>
      </c>
      <c r="G48" s="942">
        <v>0.57199999999999995</v>
      </c>
      <c r="H48" s="942">
        <v>0.57499999999999996</v>
      </c>
      <c r="I48" s="942">
        <v>0.60250000000000004</v>
      </c>
      <c r="J48" s="942">
        <v>0.63</v>
      </c>
      <c r="K48" s="942">
        <v>0.5675</v>
      </c>
      <c r="L48" s="942">
        <v>0.65200000000000002</v>
      </c>
      <c r="M48" s="942">
        <v>0.58050000000000002</v>
      </c>
      <c r="N48" s="942">
        <v>0.59699999999999998</v>
      </c>
      <c r="O48" s="942">
        <v>0.58450000000000002</v>
      </c>
      <c r="P48" s="942">
        <v>0.628</v>
      </c>
      <c r="Q48" s="942">
        <v>0.54200000000000004</v>
      </c>
      <c r="R48" s="958">
        <v>0.58199999999999996</v>
      </c>
      <c r="S48" s="958">
        <v>0.66900000000000004</v>
      </c>
      <c r="T48" s="958">
        <v>0.58850000000000002</v>
      </c>
      <c r="U48" s="958">
        <v>0.66200000000000003</v>
      </c>
      <c r="V48" s="942"/>
      <c r="W48" s="942"/>
      <c r="X48" s="942"/>
      <c r="Y48" s="942"/>
      <c r="Z48" s="942"/>
      <c r="AA48" s="942"/>
      <c r="AB48" s="942"/>
      <c r="AC48" s="942"/>
      <c r="AD48" s="942"/>
      <c r="AE48" s="942"/>
      <c r="AF48" s="942"/>
      <c r="AG48" s="942"/>
      <c r="AH48" s="942"/>
      <c r="AI48" s="942"/>
      <c r="AJ48" s="942"/>
      <c r="AK48" s="942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685">
        <f t="shared" si="146"/>
        <v>16.090899999999998</v>
      </c>
      <c r="CM48" s="1109">
        <f t="shared" si="146"/>
        <v>15.481300000000001</v>
      </c>
      <c r="CN48" s="1109">
        <f t="shared" si="146"/>
        <v>16.266159999999999</v>
      </c>
      <c r="CO48" s="1109">
        <f t="shared" si="146"/>
        <v>16.5608</v>
      </c>
      <c r="CP48" s="1109">
        <f t="shared" si="146"/>
        <v>14.528799999999999</v>
      </c>
      <c r="CQ48" s="1109">
        <f t="shared" si="146"/>
        <v>14.604999999999999</v>
      </c>
      <c r="CR48" s="1109">
        <f t="shared" si="146"/>
        <v>15.3035</v>
      </c>
      <c r="CS48" s="1109">
        <f t="shared" si="146"/>
        <v>16.001999999999999</v>
      </c>
      <c r="CT48" s="1109">
        <f t="shared" si="146"/>
        <v>14.414499999999999</v>
      </c>
      <c r="CU48" s="1109">
        <f t="shared" si="146"/>
        <v>16.5608</v>
      </c>
      <c r="CV48" s="1109">
        <f t="shared" si="147"/>
        <v>14.7447</v>
      </c>
      <c r="CW48" s="1109">
        <f t="shared" si="147"/>
        <v>15.163799999999998</v>
      </c>
      <c r="CX48" s="1109">
        <f t="shared" si="147"/>
        <v>14.846299999999999</v>
      </c>
      <c r="CY48" s="1109">
        <f t="shared" si="147"/>
        <v>15.9512</v>
      </c>
      <c r="CZ48" s="1109">
        <f t="shared" si="147"/>
        <v>13.7668</v>
      </c>
      <c r="DA48" s="1109">
        <f t="shared" si="147"/>
        <v>14.782799999999998</v>
      </c>
      <c r="DB48" s="1109">
        <f t="shared" si="147"/>
        <v>16.992599999999999</v>
      </c>
      <c r="DC48" s="1109">
        <f t="shared" si="147"/>
        <v>14.947900000000001</v>
      </c>
      <c r="DD48" s="1109">
        <f t="shared" si="147"/>
        <v>16.814799999999998</v>
      </c>
      <c r="DE48" s="1109">
        <f t="shared" si="147"/>
        <v>0</v>
      </c>
      <c r="DF48" s="1109">
        <f t="shared" si="148"/>
        <v>0</v>
      </c>
      <c r="DG48" s="1109">
        <f t="shared" si="148"/>
        <v>0</v>
      </c>
      <c r="DH48" s="1109">
        <f t="shared" si="148"/>
        <v>0</v>
      </c>
      <c r="DI48" s="1109">
        <f t="shared" si="148"/>
        <v>0</v>
      </c>
      <c r="DJ48" s="1109">
        <f t="shared" si="148"/>
        <v>0</v>
      </c>
      <c r="DK48" s="1109">
        <f t="shared" si="148"/>
        <v>0</v>
      </c>
      <c r="DL48" s="1109">
        <f t="shared" si="148"/>
        <v>0</v>
      </c>
      <c r="DM48" s="1109">
        <f t="shared" si="148"/>
        <v>0</v>
      </c>
      <c r="DN48" s="1109">
        <f t="shared" si="148"/>
        <v>0</v>
      </c>
      <c r="DO48" s="1109">
        <f t="shared" si="148"/>
        <v>0</v>
      </c>
      <c r="DP48" s="1109">
        <f t="shared" si="149"/>
        <v>0</v>
      </c>
      <c r="DQ48" s="1109">
        <f t="shared" si="149"/>
        <v>0</v>
      </c>
      <c r="DR48" s="1109">
        <f t="shared" si="149"/>
        <v>0</v>
      </c>
      <c r="DS48" s="1109">
        <f t="shared" si="149"/>
        <v>0</v>
      </c>
      <c r="DT48" s="1109">
        <f t="shared" si="149"/>
        <v>0</v>
      </c>
      <c r="DU48" s="1109">
        <f t="shared" si="149"/>
        <v>0</v>
      </c>
      <c r="DV48" s="1109">
        <f t="shared" si="149"/>
        <v>0</v>
      </c>
      <c r="DW48" s="1109">
        <f t="shared" si="149"/>
        <v>0</v>
      </c>
      <c r="DX48" s="1109">
        <f t="shared" si="149"/>
        <v>0</v>
      </c>
      <c r="DY48" s="1109">
        <f t="shared" si="149"/>
        <v>0</v>
      </c>
      <c r="DZ48" s="1109"/>
      <c r="EA48" s="1109"/>
      <c r="EB48" s="1109">
        <f t="shared" si="150"/>
        <v>0</v>
      </c>
      <c r="EC48" s="1109">
        <f t="shared" si="150"/>
        <v>0</v>
      </c>
      <c r="ED48" s="1109">
        <f t="shared" si="150"/>
        <v>0</v>
      </c>
      <c r="EE48" s="1109">
        <f t="shared" si="150"/>
        <v>0</v>
      </c>
      <c r="EF48" s="1109">
        <f t="shared" si="150"/>
        <v>0</v>
      </c>
      <c r="EG48" s="1109">
        <f t="shared" si="150"/>
        <v>0</v>
      </c>
      <c r="EH48" s="1109">
        <f t="shared" si="150"/>
        <v>0</v>
      </c>
      <c r="EI48" s="1109">
        <f t="shared" si="150"/>
        <v>0</v>
      </c>
      <c r="EJ48" s="1109">
        <f t="shared" si="150"/>
        <v>0</v>
      </c>
      <c r="EK48" s="1109">
        <f t="shared" si="150"/>
        <v>0</v>
      </c>
      <c r="EL48" s="1109">
        <f t="shared" si="151"/>
        <v>0</v>
      </c>
      <c r="EM48" s="1109">
        <f t="shared" si="151"/>
        <v>0</v>
      </c>
      <c r="EN48" s="1109">
        <f t="shared" si="151"/>
        <v>0</v>
      </c>
      <c r="EO48" s="1109">
        <f t="shared" si="151"/>
        <v>0</v>
      </c>
      <c r="EP48" s="1109">
        <f t="shared" si="151"/>
        <v>0</v>
      </c>
      <c r="EQ48" s="1109">
        <f t="shared" si="151"/>
        <v>0</v>
      </c>
      <c r="ER48" s="1109">
        <f t="shared" si="151"/>
        <v>0</v>
      </c>
      <c r="ES48" s="1109">
        <f t="shared" si="152"/>
        <v>0</v>
      </c>
      <c r="ET48" s="1109">
        <f t="shared" si="152"/>
        <v>0</v>
      </c>
      <c r="EU48" s="1109">
        <f t="shared" si="152"/>
        <v>0</v>
      </c>
      <c r="EV48" s="1109">
        <f t="shared" si="153"/>
        <v>0</v>
      </c>
      <c r="EW48" s="1109"/>
      <c r="EX48" s="1109"/>
      <c r="EY48" s="1109"/>
      <c r="EZ48" s="1109"/>
      <c r="FA48" s="1109"/>
      <c r="FB48" s="1109"/>
      <c r="FC48" s="1109"/>
      <c r="FD48" s="1109"/>
      <c r="FE48" s="1109"/>
      <c r="FF48" s="1109"/>
      <c r="FG48" s="1109"/>
      <c r="FH48" s="1109"/>
      <c r="FI48" s="1109"/>
      <c r="FJ48" s="1109"/>
      <c r="FK48" s="1109"/>
      <c r="FL48" s="1109"/>
      <c r="FM48" s="1109"/>
      <c r="FN48" s="1109"/>
      <c r="FP48" s="1094"/>
      <c r="FQ48" s="1094"/>
      <c r="FR48" s="1094"/>
    </row>
    <row r="49" spans="1:174" s="764" customFormat="1">
      <c r="A49" s="1316" t="s">
        <v>465</v>
      </c>
      <c r="B49" s="1317"/>
      <c r="C49" s="941">
        <v>1.0108999999999999</v>
      </c>
      <c r="D49" s="942">
        <v>0.99099999999999999</v>
      </c>
      <c r="E49" s="942">
        <v>1.0195000000000001</v>
      </c>
      <c r="F49" s="942">
        <v>1.0305</v>
      </c>
      <c r="G49" s="942">
        <v>0.96599999999999997</v>
      </c>
      <c r="H49" s="942">
        <v>0.97</v>
      </c>
      <c r="I49" s="942">
        <v>0.99250000000000005</v>
      </c>
      <c r="J49" s="942">
        <v>1.0035000000000001</v>
      </c>
      <c r="K49" s="942">
        <v>0.96350000000000002</v>
      </c>
      <c r="L49" s="942">
        <v>1.0309999999999999</v>
      </c>
      <c r="M49" s="942">
        <v>0.96650000000000003</v>
      </c>
      <c r="N49" s="942">
        <v>0.99</v>
      </c>
      <c r="O49" s="942">
        <v>0.97450000000000003</v>
      </c>
      <c r="P49" s="942">
        <v>1.0129999999999999</v>
      </c>
      <c r="Q49" s="942">
        <v>0.94550000000000001</v>
      </c>
      <c r="R49" s="942">
        <v>0.97099999999999997</v>
      </c>
      <c r="S49" s="942">
        <v>1.0469999999999999</v>
      </c>
      <c r="T49" s="942">
        <v>0.98599999999999999</v>
      </c>
      <c r="U49" s="942">
        <v>1.0469999999999999</v>
      </c>
      <c r="V49" s="942"/>
      <c r="W49" s="942"/>
      <c r="X49" s="942"/>
      <c r="Y49" s="942"/>
      <c r="Z49" s="942"/>
      <c r="AA49" s="942"/>
      <c r="AB49" s="942"/>
      <c r="AC49" s="942"/>
      <c r="AD49" s="942"/>
      <c r="AE49" s="942"/>
      <c r="AF49" s="942"/>
      <c r="AG49" s="942"/>
      <c r="AH49" s="942"/>
      <c r="AI49" s="942"/>
      <c r="AJ49" s="942"/>
      <c r="AK49" s="942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685">
        <f t="shared" si="146"/>
        <v>25.676859999999998</v>
      </c>
      <c r="CM49" s="1109">
        <f t="shared" si="146"/>
        <v>25.171399999999998</v>
      </c>
      <c r="CN49" s="1109">
        <f t="shared" si="146"/>
        <v>25.895299999999999</v>
      </c>
      <c r="CO49" s="1109">
        <f t="shared" si="146"/>
        <v>26.174699999999998</v>
      </c>
      <c r="CP49" s="1109">
        <f t="shared" si="146"/>
        <v>24.536399999999997</v>
      </c>
      <c r="CQ49" s="1109">
        <f t="shared" si="146"/>
        <v>24.637999999999998</v>
      </c>
      <c r="CR49" s="1109">
        <f t="shared" si="146"/>
        <v>25.209499999999998</v>
      </c>
      <c r="CS49" s="1109">
        <f t="shared" si="146"/>
        <v>25.488900000000001</v>
      </c>
      <c r="CT49" s="1109">
        <f t="shared" si="146"/>
        <v>24.472899999999999</v>
      </c>
      <c r="CU49" s="1109">
        <f t="shared" si="146"/>
        <v>26.187399999999997</v>
      </c>
      <c r="CV49" s="1109">
        <f t="shared" si="147"/>
        <v>24.549099999999999</v>
      </c>
      <c r="CW49" s="1109">
        <f t="shared" si="147"/>
        <v>25.145999999999997</v>
      </c>
      <c r="CX49" s="1109">
        <f t="shared" si="147"/>
        <v>24.752299999999998</v>
      </c>
      <c r="CY49" s="1109">
        <f t="shared" si="147"/>
        <v>25.730199999999996</v>
      </c>
      <c r="CZ49" s="1109">
        <f t="shared" si="147"/>
        <v>24.015699999999999</v>
      </c>
      <c r="DA49" s="1109">
        <f t="shared" si="147"/>
        <v>24.663399999999999</v>
      </c>
      <c r="DB49" s="1109">
        <f t="shared" si="147"/>
        <v>26.593799999999998</v>
      </c>
      <c r="DC49" s="1109">
        <f t="shared" si="147"/>
        <v>25.0444</v>
      </c>
      <c r="DD49" s="1109">
        <f t="shared" si="147"/>
        <v>26.593799999999998</v>
      </c>
      <c r="DE49" s="1109">
        <f t="shared" si="147"/>
        <v>0</v>
      </c>
      <c r="DF49" s="1109">
        <f t="shared" si="148"/>
        <v>0</v>
      </c>
      <c r="DG49" s="1109">
        <f t="shared" si="148"/>
        <v>0</v>
      </c>
      <c r="DH49" s="1109">
        <f t="shared" si="148"/>
        <v>0</v>
      </c>
      <c r="DI49" s="1109">
        <f t="shared" si="148"/>
        <v>0</v>
      </c>
      <c r="DJ49" s="1109">
        <f t="shared" si="148"/>
        <v>0</v>
      </c>
      <c r="DK49" s="1109">
        <f t="shared" si="148"/>
        <v>0</v>
      </c>
      <c r="DL49" s="1109">
        <f t="shared" si="148"/>
        <v>0</v>
      </c>
      <c r="DM49" s="1109">
        <f t="shared" si="148"/>
        <v>0</v>
      </c>
      <c r="DN49" s="1109">
        <f t="shared" si="148"/>
        <v>0</v>
      </c>
      <c r="DO49" s="1109">
        <f t="shared" si="148"/>
        <v>0</v>
      </c>
      <c r="DP49" s="1109">
        <f t="shared" si="149"/>
        <v>0</v>
      </c>
      <c r="DQ49" s="1109">
        <f t="shared" si="149"/>
        <v>0</v>
      </c>
      <c r="DR49" s="1109">
        <f t="shared" si="149"/>
        <v>0</v>
      </c>
      <c r="DS49" s="1109">
        <f t="shared" si="149"/>
        <v>0</v>
      </c>
      <c r="DT49" s="1109">
        <f t="shared" si="149"/>
        <v>0</v>
      </c>
      <c r="DU49" s="1109">
        <f t="shared" si="149"/>
        <v>0</v>
      </c>
      <c r="DV49" s="1109">
        <f t="shared" si="149"/>
        <v>0</v>
      </c>
      <c r="DW49" s="1109">
        <f t="shared" si="149"/>
        <v>0</v>
      </c>
      <c r="DX49" s="1109">
        <f t="shared" si="149"/>
        <v>0</v>
      </c>
      <c r="DY49" s="1109">
        <f t="shared" si="149"/>
        <v>0</v>
      </c>
      <c r="DZ49" s="1109"/>
      <c r="EA49" s="1109"/>
      <c r="EB49" s="1109">
        <f t="shared" si="150"/>
        <v>0</v>
      </c>
      <c r="EC49" s="1109">
        <f t="shared" si="150"/>
        <v>0</v>
      </c>
      <c r="ED49" s="1109">
        <f t="shared" si="150"/>
        <v>0</v>
      </c>
      <c r="EE49" s="1109">
        <f t="shared" si="150"/>
        <v>0</v>
      </c>
      <c r="EF49" s="1109">
        <f t="shared" si="150"/>
        <v>0</v>
      </c>
      <c r="EG49" s="1109">
        <f t="shared" si="150"/>
        <v>0</v>
      </c>
      <c r="EH49" s="1109">
        <f t="shared" si="150"/>
        <v>0</v>
      </c>
      <c r="EI49" s="1109">
        <f t="shared" si="150"/>
        <v>0</v>
      </c>
      <c r="EJ49" s="1109">
        <f t="shared" si="150"/>
        <v>0</v>
      </c>
      <c r="EK49" s="1109">
        <f t="shared" si="150"/>
        <v>0</v>
      </c>
      <c r="EL49" s="1109">
        <f t="shared" si="151"/>
        <v>0</v>
      </c>
      <c r="EM49" s="1109">
        <f t="shared" si="151"/>
        <v>0</v>
      </c>
      <c r="EN49" s="1109">
        <f t="shared" si="151"/>
        <v>0</v>
      </c>
      <c r="EO49" s="1109">
        <f t="shared" si="151"/>
        <v>0</v>
      </c>
      <c r="EP49" s="1109">
        <f t="shared" si="151"/>
        <v>0</v>
      </c>
      <c r="EQ49" s="1109">
        <f t="shared" si="151"/>
        <v>0</v>
      </c>
      <c r="ER49" s="1109">
        <f t="shared" si="151"/>
        <v>0</v>
      </c>
      <c r="ES49" s="1109">
        <f t="shared" si="152"/>
        <v>0</v>
      </c>
      <c r="ET49" s="1109">
        <f t="shared" si="152"/>
        <v>0</v>
      </c>
      <c r="EU49" s="1109">
        <f t="shared" si="152"/>
        <v>0</v>
      </c>
      <c r="EV49" s="1109">
        <f t="shared" si="153"/>
        <v>0</v>
      </c>
      <c r="EW49" s="1109"/>
      <c r="EX49" s="1109"/>
      <c r="EY49" s="1109"/>
      <c r="EZ49" s="1109"/>
      <c r="FA49" s="1109"/>
      <c r="FB49" s="1109"/>
      <c r="FC49" s="1109"/>
      <c r="FD49" s="1109"/>
      <c r="FE49" s="1109"/>
      <c r="FF49" s="1109"/>
      <c r="FG49" s="1109"/>
      <c r="FH49" s="1109"/>
      <c r="FI49" s="1109"/>
      <c r="FJ49" s="1109"/>
      <c r="FK49" s="1109"/>
      <c r="FL49" s="1109"/>
      <c r="FM49" s="1109"/>
      <c r="FN49" s="1109"/>
      <c r="FP49" s="1094"/>
      <c r="FQ49" s="1094"/>
      <c r="FR49" s="1094"/>
    </row>
    <row r="50" spans="1:174" s="764" customFormat="1" ht="13" thickBot="1">
      <c r="A50" s="1321" t="s">
        <v>464</v>
      </c>
      <c r="B50" s="1322"/>
      <c r="C50" s="949">
        <v>1.399</v>
      </c>
      <c r="D50" s="950">
        <v>1.377</v>
      </c>
      <c r="E50" s="950">
        <v>1.403</v>
      </c>
      <c r="F50" s="950">
        <v>1.4105000000000001</v>
      </c>
      <c r="G50" s="950">
        <v>1.35</v>
      </c>
      <c r="H50" s="950">
        <v>1.363</v>
      </c>
      <c r="I50" s="950">
        <v>1.38</v>
      </c>
      <c r="J50" s="950">
        <v>1.405</v>
      </c>
      <c r="K50" s="950">
        <v>1.3594999999999999</v>
      </c>
      <c r="L50" s="950">
        <v>1.415</v>
      </c>
      <c r="M50" s="950">
        <v>1.3654999999999999</v>
      </c>
      <c r="N50" s="950">
        <v>1.371</v>
      </c>
      <c r="O50" s="950">
        <v>1.3734999999999999</v>
      </c>
      <c r="P50" s="950">
        <v>1.3955</v>
      </c>
      <c r="Q50" s="950">
        <v>1.3385</v>
      </c>
      <c r="R50" s="950">
        <v>1.3625</v>
      </c>
      <c r="S50" s="950">
        <v>1.4259999999999999</v>
      </c>
      <c r="T50" s="950">
        <v>1.3765000000000001</v>
      </c>
      <c r="U50" s="950">
        <v>1.425</v>
      </c>
      <c r="V50" s="950"/>
      <c r="W50" s="950"/>
      <c r="X50" s="950"/>
      <c r="Y50" s="950"/>
      <c r="Z50" s="950"/>
      <c r="AA50" s="950"/>
      <c r="AB50" s="950"/>
      <c r="AC50" s="950"/>
      <c r="AD50" s="950"/>
      <c r="AE50" s="950"/>
      <c r="AF50" s="950"/>
      <c r="AG50" s="950"/>
      <c r="AH50" s="950"/>
      <c r="AI50" s="950"/>
      <c r="AJ50" s="950"/>
      <c r="AK50" s="950"/>
      <c r="AL50" s="1105"/>
      <c r="AM50" s="1105"/>
      <c r="AN50" s="1105"/>
      <c r="AO50" s="1105"/>
      <c r="AP50" s="1105"/>
      <c r="AQ50" s="1105"/>
      <c r="AR50" s="1105"/>
      <c r="AS50" s="1105"/>
      <c r="AT50" s="1105"/>
      <c r="AU50" s="1105"/>
      <c r="AV50" s="1105"/>
      <c r="AW50" s="1105"/>
      <c r="AX50" s="1105"/>
      <c r="AY50" s="1105"/>
      <c r="AZ50" s="1105"/>
      <c r="BA50" s="1105"/>
      <c r="BB50" s="1105"/>
      <c r="BC50" s="1105"/>
      <c r="BD50" s="1105"/>
      <c r="BE50" s="1105"/>
      <c r="BF50" s="1105"/>
      <c r="BG50" s="1105"/>
      <c r="BH50" s="1105"/>
      <c r="BI50" s="1105"/>
      <c r="BJ50" s="1105"/>
      <c r="BK50" s="1105"/>
      <c r="BL50" s="1105"/>
      <c r="BM50" s="1105"/>
      <c r="BN50" s="1105"/>
      <c r="BO50" s="1105"/>
      <c r="BP50" s="1105"/>
      <c r="BQ50" s="1105"/>
      <c r="BR50" s="1105"/>
      <c r="BS50" s="1105"/>
      <c r="BT50" s="1105"/>
      <c r="BU50" s="1105"/>
      <c r="BV50" s="1105"/>
      <c r="BW50" s="1105"/>
      <c r="BX50" s="1105"/>
      <c r="BY50" s="1105"/>
      <c r="BZ50" s="1105"/>
      <c r="CA50" s="1105"/>
      <c r="CB50" s="1105"/>
      <c r="CC50" s="1105"/>
      <c r="CD50" s="1105"/>
      <c r="CE50" s="1105"/>
      <c r="CF50" s="1105"/>
      <c r="CG50" s="1105"/>
      <c r="CH50" s="1105"/>
      <c r="CI50" s="1105"/>
      <c r="CJ50" s="1105"/>
      <c r="CK50" s="1105"/>
      <c r="CL50" s="686">
        <f t="shared" si="146"/>
        <v>35.534599999999998</v>
      </c>
      <c r="CM50" s="1111">
        <f t="shared" si="146"/>
        <v>34.9758</v>
      </c>
      <c r="CN50" s="1111">
        <f t="shared" si="146"/>
        <v>35.636199999999995</v>
      </c>
      <c r="CO50" s="1111">
        <f t="shared" si="146"/>
        <v>35.826700000000002</v>
      </c>
      <c r="CP50" s="1111">
        <f t="shared" si="146"/>
        <v>34.29</v>
      </c>
      <c r="CQ50" s="1111">
        <f t="shared" si="146"/>
        <v>34.620199999999997</v>
      </c>
      <c r="CR50" s="1111">
        <f t="shared" si="146"/>
        <v>35.051999999999992</v>
      </c>
      <c r="CS50" s="1111">
        <f t="shared" si="146"/>
        <v>35.686999999999998</v>
      </c>
      <c r="CT50" s="1111">
        <f t="shared" si="146"/>
        <v>34.531299999999995</v>
      </c>
      <c r="CU50" s="1111">
        <f t="shared" si="146"/>
        <v>35.940999999999995</v>
      </c>
      <c r="CV50" s="1111">
        <f t="shared" si="147"/>
        <v>34.683699999999995</v>
      </c>
      <c r="CW50" s="1111">
        <f t="shared" si="147"/>
        <v>34.823399999999999</v>
      </c>
      <c r="CX50" s="1111">
        <f t="shared" si="147"/>
        <v>34.886899999999997</v>
      </c>
      <c r="CY50" s="1111">
        <f t="shared" si="147"/>
        <v>35.445699999999995</v>
      </c>
      <c r="CZ50" s="1111">
        <f t="shared" si="147"/>
        <v>33.997900000000001</v>
      </c>
      <c r="DA50" s="1111">
        <f t="shared" si="147"/>
        <v>34.607500000000002</v>
      </c>
      <c r="DB50" s="1111">
        <f t="shared" si="147"/>
        <v>36.220399999999998</v>
      </c>
      <c r="DC50" s="1111">
        <f t="shared" si="147"/>
        <v>34.963099999999997</v>
      </c>
      <c r="DD50" s="1111">
        <f t="shared" si="147"/>
        <v>36.195</v>
      </c>
      <c r="DE50" s="1111">
        <f t="shared" si="147"/>
        <v>0</v>
      </c>
      <c r="DF50" s="1111">
        <f t="shared" si="148"/>
        <v>0</v>
      </c>
      <c r="DG50" s="1111">
        <f t="shared" si="148"/>
        <v>0</v>
      </c>
      <c r="DH50" s="1111">
        <f t="shared" si="148"/>
        <v>0</v>
      </c>
      <c r="DI50" s="1111">
        <f t="shared" si="148"/>
        <v>0</v>
      </c>
      <c r="DJ50" s="1111">
        <f t="shared" si="148"/>
        <v>0</v>
      </c>
      <c r="DK50" s="1111">
        <f t="shared" si="148"/>
        <v>0</v>
      </c>
      <c r="DL50" s="1111">
        <f t="shared" si="148"/>
        <v>0</v>
      </c>
      <c r="DM50" s="1111">
        <f t="shared" si="148"/>
        <v>0</v>
      </c>
      <c r="DN50" s="1111">
        <f t="shared" si="148"/>
        <v>0</v>
      </c>
      <c r="DO50" s="1111">
        <f t="shared" si="148"/>
        <v>0</v>
      </c>
      <c r="DP50" s="1111">
        <f t="shared" si="149"/>
        <v>0</v>
      </c>
      <c r="DQ50" s="1111">
        <f t="shared" si="149"/>
        <v>0</v>
      </c>
      <c r="DR50" s="1111">
        <f t="shared" si="149"/>
        <v>0</v>
      </c>
      <c r="DS50" s="1111">
        <f t="shared" si="149"/>
        <v>0</v>
      </c>
      <c r="DT50" s="1111">
        <f t="shared" si="149"/>
        <v>0</v>
      </c>
      <c r="DU50" s="1111">
        <f t="shared" si="149"/>
        <v>0</v>
      </c>
      <c r="DV50" s="1111">
        <f t="shared" si="149"/>
        <v>0</v>
      </c>
      <c r="DW50" s="1111">
        <f t="shared" si="149"/>
        <v>0</v>
      </c>
      <c r="DX50" s="1111">
        <f t="shared" si="149"/>
        <v>0</v>
      </c>
      <c r="DY50" s="1111">
        <f t="shared" si="149"/>
        <v>0</v>
      </c>
      <c r="DZ50" s="1111"/>
      <c r="EA50" s="1111"/>
      <c r="EB50" s="1111">
        <f t="shared" si="150"/>
        <v>0</v>
      </c>
      <c r="EC50" s="1111">
        <f t="shared" si="150"/>
        <v>0</v>
      </c>
      <c r="ED50" s="1111">
        <f t="shared" si="150"/>
        <v>0</v>
      </c>
      <c r="EE50" s="1111">
        <f t="shared" si="150"/>
        <v>0</v>
      </c>
      <c r="EF50" s="1111">
        <f t="shared" si="150"/>
        <v>0</v>
      </c>
      <c r="EG50" s="1111">
        <f t="shared" si="150"/>
        <v>0</v>
      </c>
      <c r="EH50" s="1111">
        <f t="shared" si="150"/>
        <v>0</v>
      </c>
      <c r="EI50" s="1111">
        <f t="shared" si="150"/>
        <v>0</v>
      </c>
      <c r="EJ50" s="1111">
        <f t="shared" si="150"/>
        <v>0</v>
      </c>
      <c r="EK50" s="1111">
        <f t="shared" si="150"/>
        <v>0</v>
      </c>
      <c r="EL50" s="1111">
        <f t="shared" si="151"/>
        <v>0</v>
      </c>
      <c r="EM50" s="1111">
        <f t="shared" si="151"/>
        <v>0</v>
      </c>
      <c r="EN50" s="1111">
        <f t="shared" si="151"/>
        <v>0</v>
      </c>
      <c r="EO50" s="1111">
        <f t="shared" si="151"/>
        <v>0</v>
      </c>
      <c r="EP50" s="1111">
        <f t="shared" si="151"/>
        <v>0</v>
      </c>
      <c r="EQ50" s="1111">
        <f t="shared" si="151"/>
        <v>0</v>
      </c>
      <c r="ER50" s="1111">
        <f t="shared" si="151"/>
        <v>0</v>
      </c>
      <c r="ES50" s="1111">
        <f t="shared" si="152"/>
        <v>0</v>
      </c>
      <c r="ET50" s="1111">
        <f t="shared" si="152"/>
        <v>0</v>
      </c>
      <c r="EU50" s="1111">
        <f t="shared" si="152"/>
        <v>0</v>
      </c>
      <c r="EV50" s="1111">
        <f t="shared" si="153"/>
        <v>0</v>
      </c>
      <c r="EW50" s="1111"/>
      <c r="EX50" s="1111"/>
      <c r="EY50" s="1111"/>
      <c r="EZ50" s="1111"/>
      <c r="FA50" s="1111"/>
      <c r="FB50" s="1111"/>
      <c r="FC50" s="1111"/>
      <c r="FD50" s="1111"/>
      <c r="FE50" s="1111"/>
      <c r="FF50" s="1111"/>
      <c r="FG50" s="1111"/>
      <c r="FH50" s="1111"/>
      <c r="FI50" s="1111"/>
      <c r="FJ50" s="1111"/>
      <c r="FK50" s="1111"/>
      <c r="FL50" s="1111"/>
      <c r="FM50" s="1111"/>
      <c r="FN50" s="1111"/>
      <c r="FP50" s="1094"/>
      <c r="FQ50" s="1094"/>
      <c r="FR50" s="1094"/>
    </row>
    <row r="51" spans="1:174">
      <c r="A51" s="1192"/>
      <c r="B51" s="1192"/>
      <c r="C51" s="887"/>
      <c r="D51" s="887"/>
      <c r="E51" s="887"/>
      <c r="F51" s="887"/>
      <c r="G51" s="887"/>
      <c r="H51" s="887"/>
      <c r="I51" s="887"/>
      <c r="J51" s="887"/>
      <c r="K51" s="887"/>
      <c r="L51" s="887"/>
      <c r="M51" s="887"/>
      <c r="N51" s="887"/>
      <c r="O51" s="887"/>
      <c r="P51" s="887"/>
      <c r="Q51" s="887"/>
      <c r="R51" s="887"/>
      <c r="S51" s="887"/>
      <c r="T51" s="887"/>
      <c r="U51" s="887"/>
      <c r="V51" s="887"/>
      <c r="W51" s="887"/>
      <c r="X51" s="887"/>
      <c r="Y51" s="887"/>
      <c r="Z51" s="887"/>
      <c r="AA51" s="887"/>
      <c r="AB51" s="887"/>
      <c r="AC51" s="887"/>
      <c r="AD51" s="887"/>
      <c r="AE51" s="887"/>
      <c r="AF51" s="887"/>
      <c r="AG51" s="887"/>
      <c r="AH51" s="887"/>
      <c r="AI51" s="887"/>
      <c r="AJ51" s="887"/>
      <c r="AK51" s="887"/>
      <c r="AL51" s="887"/>
      <c r="AM51" s="887"/>
      <c r="AN51" s="887"/>
      <c r="AO51" s="887"/>
      <c r="AP51" s="887"/>
      <c r="AQ51" s="1066"/>
      <c r="AR51" s="1071"/>
      <c r="AS51" s="887"/>
      <c r="AT51" s="887"/>
      <c r="AU51" s="887"/>
      <c r="AV51" s="887"/>
      <c r="AW51" s="887"/>
      <c r="AX51" s="887"/>
      <c r="AY51" s="887"/>
      <c r="AZ51" s="887"/>
      <c r="BA51" s="887"/>
      <c r="BB51" s="887"/>
      <c r="BC51" s="887"/>
      <c r="BD51" s="887"/>
      <c r="BE51" s="887"/>
      <c r="BF51" s="887"/>
      <c r="BG51" s="887"/>
      <c r="BH51" s="887"/>
      <c r="BI51" s="887"/>
      <c r="BJ51" s="1066"/>
      <c r="BK51" s="1071"/>
      <c r="BL51" s="887"/>
      <c r="BM51" s="887"/>
      <c r="BN51" s="887"/>
      <c r="BO51" s="1066"/>
      <c r="BP51" s="1071"/>
      <c r="BQ51" s="887"/>
      <c r="BR51" s="887"/>
      <c r="BS51" s="887"/>
      <c r="BT51" s="887"/>
      <c r="BU51" s="887"/>
      <c r="BV51" s="887"/>
      <c r="BW51" s="887"/>
      <c r="BX51" s="887"/>
      <c r="BY51" s="887"/>
      <c r="BZ51" s="887"/>
      <c r="CA51" s="887"/>
      <c r="CB51" s="887"/>
      <c r="CC51" s="1066"/>
      <c r="CD51" s="1071"/>
      <c r="CE51" s="887"/>
      <c r="CF51" s="887"/>
      <c r="CG51" s="887"/>
      <c r="CH51" s="887"/>
      <c r="CI51" s="887"/>
      <c r="CJ51" s="887"/>
      <c r="CK51" s="887"/>
      <c r="CL51" s="887"/>
      <c r="CM51" s="887"/>
      <c r="CN51" s="887"/>
      <c r="CO51" s="887"/>
      <c r="CP51" s="887"/>
      <c r="CQ51" s="887"/>
      <c r="CR51" s="887"/>
      <c r="CS51" s="887"/>
      <c r="CT51" s="887"/>
      <c r="CU51" s="887"/>
      <c r="CV51" s="887"/>
      <c r="CW51" s="887"/>
      <c r="CX51" s="887"/>
      <c r="CY51" s="887"/>
      <c r="CZ51" s="887"/>
      <c r="DA51" s="887"/>
      <c r="DB51" s="887"/>
      <c r="DC51" s="887"/>
      <c r="DD51" s="887"/>
      <c r="DE51" s="887"/>
      <c r="DF51" s="887"/>
      <c r="DG51" s="887"/>
      <c r="DH51" s="887"/>
      <c r="DI51" s="887"/>
      <c r="DJ51" s="887"/>
      <c r="DK51" s="887"/>
      <c r="DL51" s="887"/>
      <c r="DM51" s="887"/>
      <c r="DN51" s="887"/>
      <c r="DO51" s="887"/>
      <c r="DP51" s="887"/>
      <c r="DQ51" s="887"/>
      <c r="DR51" s="887"/>
      <c r="DS51" s="887"/>
      <c r="DT51" s="887"/>
      <c r="DU51" s="887"/>
      <c r="DV51" s="887"/>
      <c r="DW51" s="887"/>
      <c r="DX51" s="887"/>
      <c r="DY51" s="887"/>
      <c r="DZ51" s="1084"/>
      <c r="EA51" s="1084"/>
      <c r="EB51" s="887"/>
      <c r="EC51" s="887"/>
      <c r="ED51" s="887"/>
      <c r="EE51" s="887"/>
      <c r="EF51" s="887"/>
      <c r="EG51" s="887"/>
      <c r="EH51" s="887"/>
      <c r="EI51" s="887"/>
      <c r="EJ51" s="887"/>
      <c r="EK51" s="887"/>
      <c r="EL51" s="887"/>
      <c r="EM51" s="887"/>
      <c r="EN51" s="887"/>
      <c r="EO51" s="887"/>
      <c r="EP51" s="887"/>
      <c r="EQ51" s="887"/>
      <c r="ER51" s="887"/>
      <c r="ES51" s="887"/>
      <c r="ET51" s="887"/>
      <c r="EU51" s="887"/>
      <c r="EV51" s="887"/>
      <c r="EW51" s="887"/>
      <c r="EX51" s="887"/>
      <c r="EY51" s="887"/>
      <c r="EZ51" s="887"/>
      <c r="FA51" s="887"/>
      <c r="FB51" s="887"/>
      <c r="FC51" s="887"/>
      <c r="FD51" s="887"/>
      <c r="FE51" s="887"/>
      <c r="FF51" s="887"/>
      <c r="FG51" s="887"/>
      <c r="FH51" s="887"/>
      <c r="FI51" s="887"/>
      <c r="FJ51" s="887"/>
      <c r="FK51" s="887"/>
      <c r="FL51" s="887"/>
      <c r="FM51" s="887"/>
      <c r="FN51" s="887"/>
      <c r="FP51" s="887"/>
      <c r="FQ51" s="887"/>
      <c r="FR51" s="887"/>
    </row>
    <row r="52" spans="1:174">
      <c r="A52" s="1189" t="s">
        <v>467</v>
      </c>
      <c r="B52" s="1189"/>
      <c r="C52" s="887"/>
      <c r="D52" s="887"/>
      <c r="E52" s="887"/>
      <c r="F52" s="887"/>
      <c r="G52" s="887"/>
      <c r="H52" s="887"/>
      <c r="I52" s="887"/>
      <c r="J52" s="887"/>
      <c r="K52" s="887"/>
      <c r="L52" s="887"/>
      <c r="M52" s="887"/>
      <c r="N52" s="887"/>
      <c r="O52" s="887"/>
      <c r="P52" s="887"/>
      <c r="Q52" s="887"/>
      <c r="R52" s="887"/>
      <c r="S52" s="887"/>
      <c r="T52" s="887"/>
      <c r="U52" s="887"/>
      <c r="V52" s="887"/>
      <c r="W52" s="887"/>
      <c r="X52" s="887"/>
      <c r="Y52" s="887"/>
      <c r="Z52" s="887"/>
      <c r="AA52" s="887"/>
      <c r="AB52" s="887"/>
      <c r="AC52" s="887"/>
      <c r="AD52" s="887"/>
      <c r="AE52" s="887"/>
      <c r="AF52" s="887"/>
      <c r="AG52" s="887"/>
      <c r="AH52" s="887"/>
      <c r="AI52" s="887"/>
      <c r="AJ52" s="887"/>
      <c r="AK52" s="887"/>
      <c r="AL52" s="887"/>
      <c r="AM52" s="887"/>
      <c r="AN52" s="887"/>
      <c r="AO52" s="887"/>
      <c r="AP52" s="887"/>
      <c r="AQ52" s="1066"/>
      <c r="AR52" s="1071"/>
      <c r="AS52" s="887"/>
      <c r="AT52" s="887"/>
      <c r="AU52" s="887"/>
      <c r="AV52" s="887"/>
      <c r="AW52" s="887"/>
      <c r="AX52" s="887"/>
      <c r="AY52" s="887"/>
      <c r="AZ52" s="887"/>
      <c r="BA52" s="887"/>
      <c r="BB52" s="887"/>
      <c r="BC52" s="887"/>
      <c r="BD52" s="887"/>
      <c r="BE52" s="887"/>
      <c r="BF52" s="887"/>
      <c r="BG52" s="887"/>
      <c r="BH52" s="887"/>
      <c r="BI52" s="887"/>
      <c r="BJ52" s="1066"/>
      <c r="BK52" s="1071"/>
      <c r="BL52" s="887"/>
      <c r="BM52" s="887"/>
      <c r="BN52" s="887"/>
      <c r="BO52" s="1066"/>
      <c r="BP52" s="1071"/>
      <c r="BQ52" s="887"/>
      <c r="BR52" s="887"/>
      <c r="BS52" s="887"/>
      <c r="BT52" s="887"/>
      <c r="BU52" s="887"/>
      <c r="BV52" s="887"/>
      <c r="BW52" s="887"/>
      <c r="BX52" s="887"/>
      <c r="BY52" s="887"/>
      <c r="BZ52" s="887"/>
      <c r="CA52" s="887"/>
      <c r="CB52" s="887"/>
      <c r="CC52" s="1066"/>
      <c r="CD52" s="1071"/>
      <c r="CE52" s="887"/>
      <c r="CF52" s="887"/>
      <c r="CG52" s="887"/>
      <c r="CH52" s="887"/>
      <c r="CI52" s="887"/>
      <c r="CJ52" s="887"/>
      <c r="CK52" s="887"/>
      <c r="CL52" s="887"/>
      <c r="CM52" s="887"/>
      <c r="CN52" s="887"/>
      <c r="CO52" s="887"/>
      <c r="CP52" s="887"/>
      <c r="CQ52" s="887"/>
      <c r="CR52" s="887"/>
      <c r="CS52" s="887"/>
      <c r="CT52" s="887"/>
      <c r="CU52" s="887"/>
      <c r="CV52" s="887"/>
      <c r="CW52" s="887"/>
      <c r="CX52" s="887"/>
      <c r="CY52" s="887"/>
      <c r="CZ52" s="887"/>
      <c r="DA52" s="887"/>
      <c r="DB52" s="887"/>
      <c r="DC52" s="887"/>
      <c r="DD52" s="887"/>
      <c r="DE52" s="887"/>
      <c r="DF52" s="887"/>
      <c r="DG52" s="887"/>
      <c r="DH52" s="887"/>
      <c r="DI52" s="887"/>
      <c r="DJ52" s="887"/>
      <c r="DK52" s="887"/>
      <c r="DL52" s="887"/>
      <c r="DM52" s="887"/>
      <c r="DN52" s="887"/>
      <c r="DO52" s="887"/>
      <c r="DP52" s="887"/>
      <c r="DQ52" s="887"/>
      <c r="DR52" s="887"/>
      <c r="DS52" s="887"/>
      <c r="DT52" s="887"/>
      <c r="DU52" s="887"/>
      <c r="DV52" s="887"/>
      <c r="DW52" s="887"/>
      <c r="DX52" s="887"/>
      <c r="DY52" s="887"/>
      <c r="DZ52" s="1084"/>
      <c r="EA52" s="1084"/>
      <c r="EB52" s="887"/>
      <c r="EC52" s="887"/>
      <c r="ED52" s="887"/>
      <c r="EE52" s="887"/>
      <c r="EF52" s="887"/>
      <c r="EG52" s="887"/>
      <c r="EH52" s="887"/>
      <c r="EI52" s="887"/>
      <c r="EJ52" s="887"/>
      <c r="EK52" s="887"/>
      <c r="EL52" s="887"/>
      <c r="EM52" s="887"/>
      <c r="EN52" s="887"/>
      <c r="EO52" s="887"/>
      <c r="EP52" s="887"/>
      <c r="EQ52" s="887"/>
      <c r="ER52" s="887"/>
      <c r="ES52" s="887"/>
      <c r="ET52" s="887"/>
      <c r="EU52" s="887"/>
      <c r="EV52" s="887"/>
      <c r="EW52" s="887"/>
      <c r="EX52" s="887"/>
      <c r="EY52" s="887"/>
      <c r="EZ52" s="887"/>
      <c r="FA52" s="887"/>
      <c r="FB52" s="887"/>
      <c r="FC52" s="887"/>
      <c r="FD52" s="887"/>
      <c r="FE52" s="887"/>
      <c r="FF52" s="887"/>
      <c r="FG52" s="887"/>
      <c r="FH52" s="887"/>
      <c r="FI52" s="887"/>
      <c r="FJ52" s="887"/>
      <c r="FK52" s="887"/>
      <c r="FL52" s="887"/>
      <c r="FM52" s="887"/>
      <c r="FN52" s="887"/>
      <c r="FP52" s="887"/>
      <c r="FQ52" s="887"/>
      <c r="FR52" s="887"/>
    </row>
    <row r="53" spans="1:174" ht="13" thickBot="1">
      <c r="A53" s="1181"/>
      <c r="B53" s="1181"/>
      <c r="C53" s="887"/>
      <c r="D53" s="887"/>
      <c r="E53" s="887"/>
      <c r="F53" s="887"/>
      <c r="G53" s="887"/>
      <c r="H53" s="887"/>
      <c r="I53" s="887"/>
      <c r="J53" s="887"/>
      <c r="K53" s="887"/>
      <c r="L53" s="887"/>
      <c r="M53" s="887"/>
      <c r="N53" s="887"/>
      <c r="O53" s="887"/>
      <c r="P53" s="887"/>
      <c r="Q53" s="887"/>
      <c r="R53" s="887"/>
      <c r="S53" s="887"/>
      <c r="T53" s="887"/>
      <c r="U53" s="887"/>
      <c r="V53" s="887"/>
      <c r="W53" s="887"/>
      <c r="X53" s="887"/>
      <c r="Y53" s="887"/>
      <c r="Z53" s="887"/>
      <c r="AA53" s="887"/>
      <c r="AB53" s="887"/>
      <c r="AC53" s="887"/>
      <c r="AD53" s="887"/>
      <c r="AE53" s="887"/>
      <c r="AF53" s="887"/>
      <c r="AG53" s="887"/>
      <c r="AH53" s="887"/>
      <c r="AI53" s="887"/>
      <c r="AJ53" s="887"/>
      <c r="AK53" s="887"/>
      <c r="AL53" s="887"/>
      <c r="AM53" s="887"/>
      <c r="AN53" s="887"/>
      <c r="AO53" s="887"/>
      <c r="AP53" s="887"/>
      <c r="AQ53" s="1066"/>
      <c r="AR53" s="1071"/>
      <c r="AS53" s="887"/>
      <c r="AT53" s="887"/>
      <c r="AU53" s="887"/>
      <c r="AV53" s="887"/>
      <c r="AW53" s="887"/>
      <c r="AX53" s="887"/>
      <c r="AY53" s="887"/>
      <c r="AZ53" s="887"/>
      <c r="BA53" s="887"/>
      <c r="BB53" s="887"/>
      <c r="BC53" s="887"/>
      <c r="BD53" s="887"/>
      <c r="BE53" s="887"/>
      <c r="BF53" s="887"/>
      <c r="BG53" s="887"/>
      <c r="BH53" s="887"/>
      <c r="BI53" s="887"/>
      <c r="BJ53" s="1066"/>
      <c r="BK53" s="1071"/>
      <c r="BL53" s="887"/>
      <c r="BM53" s="887"/>
      <c r="BN53" s="887"/>
      <c r="BO53" s="1066"/>
      <c r="BP53" s="1071"/>
      <c r="BQ53" s="887"/>
      <c r="BR53" s="887"/>
      <c r="BS53" s="887"/>
      <c r="BT53" s="887"/>
      <c r="BU53" s="887"/>
      <c r="BV53" s="887"/>
      <c r="BW53" s="887"/>
      <c r="BX53" s="887"/>
      <c r="BY53" s="887"/>
      <c r="BZ53" s="887"/>
      <c r="CA53" s="887"/>
      <c r="CB53" s="887"/>
      <c r="CC53" s="1066"/>
      <c r="CD53" s="1071"/>
      <c r="CE53" s="887"/>
      <c r="CF53" s="887"/>
      <c r="CG53" s="887"/>
      <c r="CH53" s="887"/>
      <c r="CI53" s="887"/>
      <c r="CJ53" s="887"/>
      <c r="CK53" s="887"/>
      <c r="CL53" s="887"/>
      <c r="CM53" s="887"/>
      <c r="CN53" s="887"/>
      <c r="CO53" s="887"/>
      <c r="CP53" s="887"/>
      <c r="CQ53" s="887"/>
      <c r="CR53" s="887"/>
      <c r="CS53" s="887"/>
      <c r="CT53" s="887"/>
      <c r="CU53" s="887"/>
      <c r="CV53" s="887"/>
      <c r="CW53" s="887"/>
      <c r="CX53" s="887"/>
      <c r="CY53" s="887"/>
      <c r="CZ53" s="887"/>
      <c r="DA53" s="887"/>
      <c r="DB53" s="887"/>
      <c r="DC53" s="887"/>
      <c r="DD53" s="887"/>
      <c r="DE53" s="887"/>
      <c r="DF53" s="887"/>
      <c r="DG53" s="887"/>
      <c r="DH53" s="887"/>
      <c r="DI53" s="887"/>
      <c r="DJ53" s="887"/>
      <c r="DK53" s="887"/>
      <c r="DL53" s="887"/>
      <c r="DM53" s="887"/>
      <c r="DN53" s="887"/>
      <c r="DO53" s="887"/>
      <c r="DP53" s="887"/>
      <c r="DQ53" s="887"/>
      <c r="DR53" s="887"/>
      <c r="DS53" s="887"/>
      <c r="DT53" s="887"/>
      <c r="DU53" s="887"/>
      <c r="DV53" s="887"/>
      <c r="DW53" s="887"/>
      <c r="DX53" s="887"/>
      <c r="DY53" s="887"/>
      <c r="DZ53" s="1084"/>
      <c r="EA53" s="1084"/>
      <c r="EB53" s="887"/>
      <c r="EC53" s="887"/>
      <c r="ED53" s="887"/>
      <c r="EE53" s="887"/>
      <c r="EF53" s="887"/>
      <c r="EG53" s="887"/>
      <c r="EH53" s="887"/>
      <c r="EI53" s="887"/>
      <c r="EJ53" s="887"/>
      <c r="EK53" s="887"/>
      <c r="EL53" s="887"/>
      <c r="EM53" s="887"/>
      <c r="EN53" s="887"/>
      <c r="EO53" s="887"/>
      <c r="EP53" s="887"/>
      <c r="EQ53" s="887"/>
      <c r="ER53" s="887"/>
      <c r="ES53" s="887"/>
      <c r="ET53" s="887"/>
      <c r="EU53" s="887"/>
      <c r="EV53" s="887"/>
      <c r="EW53" s="887"/>
      <c r="EX53" s="887"/>
      <c r="EY53" s="887"/>
      <c r="EZ53" s="887"/>
      <c r="FA53" s="887"/>
      <c r="FB53" s="887"/>
      <c r="FC53" s="887"/>
      <c r="FD53" s="887"/>
      <c r="FE53" s="887"/>
      <c r="FF53" s="887"/>
      <c r="FG53" s="887"/>
      <c r="FH53" s="887"/>
      <c r="FI53" s="887"/>
      <c r="FJ53" s="887"/>
      <c r="FK53" s="887"/>
      <c r="FL53" s="887"/>
      <c r="FM53" s="887"/>
      <c r="FN53" s="887"/>
      <c r="FP53" s="887"/>
      <c r="FQ53" s="887"/>
      <c r="FR53" s="887"/>
    </row>
    <row r="54" spans="1:174" ht="13" thickBot="1">
      <c r="A54" s="919" t="s">
        <v>471</v>
      </c>
      <c r="B54" s="894">
        <v>7.5880000000000001</v>
      </c>
      <c r="C54" s="924" t="s">
        <v>632</v>
      </c>
      <c r="D54" s="887"/>
      <c r="E54" s="887"/>
      <c r="F54" s="887"/>
      <c r="G54" s="887"/>
      <c r="H54" s="887"/>
      <c r="I54" s="887"/>
      <c r="J54" s="887"/>
      <c r="K54" s="887"/>
      <c r="L54" s="887"/>
      <c r="M54" s="887"/>
      <c r="N54" s="887"/>
      <c r="O54" s="887"/>
      <c r="P54" s="887"/>
      <c r="Q54" s="887"/>
      <c r="R54" s="887"/>
      <c r="S54" s="887"/>
      <c r="T54" s="887"/>
      <c r="U54" s="887"/>
      <c r="V54" s="887"/>
      <c r="W54" s="887"/>
      <c r="X54" s="887"/>
      <c r="Y54" s="887"/>
      <c r="Z54" s="887"/>
      <c r="AA54" s="887"/>
      <c r="AB54" s="887"/>
      <c r="AC54" s="887"/>
      <c r="AD54" s="887"/>
      <c r="AE54" s="887"/>
      <c r="AF54" s="887"/>
      <c r="AG54" s="887"/>
      <c r="AH54" s="887"/>
      <c r="AI54" s="887"/>
      <c r="AJ54" s="887"/>
      <c r="AK54" s="887"/>
      <c r="AL54" s="887"/>
      <c r="AM54" s="887"/>
      <c r="AN54" s="887"/>
      <c r="AO54" s="887"/>
      <c r="AP54" s="887"/>
      <c r="AQ54" s="1066"/>
      <c r="AR54" s="1071"/>
      <c r="AS54" s="887"/>
      <c r="AT54" s="887"/>
      <c r="AU54" s="887"/>
      <c r="AV54" s="887"/>
      <c r="AW54" s="887"/>
      <c r="AX54" s="887"/>
      <c r="AY54" s="887"/>
      <c r="AZ54" s="887"/>
      <c r="BA54" s="887"/>
      <c r="BB54" s="887"/>
      <c r="BC54" s="887"/>
      <c r="BD54" s="887"/>
      <c r="BE54" s="887"/>
      <c r="BF54" s="887"/>
      <c r="BG54" s="887"/>
      <c r="BH54" s="887"/>
      <c r="BI54" s="887"/>
      <c r="BJ54" s="1066"/>
      <c r="BK54" s="1071"/>
      <c r="BL54" s="887"/>
      <c r="BM54" s="887"/>
      <c r="BN54" s="887"/>
      <c r="BO54" s="1066"/>
      <c r="BP54" s="1071"/>
      <c r="BQ54" s="887"/>
      <c r="BR54" s="887"/>
      <c r="BS54" s="887"/>
      <c r="BT54" s="887"/>
      <c r="BU54" s="887"/>
      <c r="BV54" s="887"/>
      <c r="BW54" s="887"/>
      <c r="BX54" s="887"/>
      <c r="BY54" s="887"/>
      <c r="BZ54" s="887"/>
      <c r="CA54" s="887"/>
      <c r="CB54" s="887"/>
      <c r="CC54" s="1066"/>
      <c r="CD54" s="1071"/>
      <c r="CE54" s="887"/>
      <c r="CF54" s="887"/>
      <c r="CG54" s="887"/>
      <c r="CH54" s="887"/>
      <c r="CI54" s="887"/>
      <c r="CJ54" s="887"/>
      <c r="CK54" s="887"/>
      <c r="CL54" s="887"/>
      <c r="CM54" s="887"/>
      <c r="CN54" s="887"/>
      <c r="CO54" s="887"/>
      <c r="CP54" s="887"/>
      <c r="CQ54" s="887"/>
      <c r="CR54" s="887"/>
      <c r="CS54" s="887"/>
      <c r="CT54" s="887"/>
      <c r="CU54" s="887"/>
      <c r="CV54" s="887"/>
      <c r="CW54" s="887"/>
      <c r="CX54" s="887"/>
      <c r="CY54" s="887"/>
      <c r="CZ54" s="887"/>
      <c r="DA54" s="887"/>
      <c r="DB54" s="887"/>
      <c r="DC54" s="887"/>
      <c r="DD54" s="887"/>
      <c r="DE54" s="887"/>
      <c r="DF54" s="887"/>
      <c r="DG54" s="887"/>
      <c r="DH54" s="887"/>
      <c r="DI54" s="887"/>
      <c r="DJ54" s="887"/>
      <c r="DK54" s="887"/>
      <c r="DL54" s="887"/>
      <c r="DM54" s="887"/>
      <c r="DN54" s="887"/>
      <c r="DO54" s="887"/>
      <c r="DP54" s="887"/>
      <c r="DQ54" s="887"/>
      <c r="DR54" s="887"/>
      <c r="DS54" s="887"/>
      <c r="DT54" s="887"/>
      <c r="DU54" s="887"/>
      <c r="DV54" s="887"/>
      <c r="DW54" s="887"/>
      <c r="DX54" s="887"/>
      <c r="DY54" s="887"/>
      <c r="DZ54" s="1084"/>
      <c r="EA54" s="1084"/>
      <c r="EB54" s="887"/>
      <c r="EC54" s="887"/>
      <c r="ED54" s="887"/>
      <c r="EE54" s="887"/>
      <c r="EF54" s="887"/>
      <c r="EG54" s="887"/>
      <c r="EH54" s="887"/>
      <c r="EI54" s="887"/>
      <c r="EJ54" s="887"/>
      <c r="EK54" s="887"/>
      <c r="EL54" s="887"/>
      <c r="EM54" s="887"/>
      <c r="EN54" s="887"/>
      <c r="EO54" s="887"/>
      <c r="EP54" s="887"/>
      <c r="EQ54" s="887"/>
      <c r="ER54" s="887"/>
      <c r="ES54" s="887"/>
      <c r="ET54" s="887"/>
      <c r="EU54" s="887"/>
      <c r="EV54" s="887"/>
      <c r="EW54" s="887"/>
      <c r="EX54" s="887"/>
      <c r="EY54" s="887"/>
      <c r="EZ54" s="887"/>
      <c r="FA54" s="887"/>
      <c r="FB54" s="887"/>
      <c r="FC54" s="887"/>
      <c r="FD54" s="887"/>
      <c r="FE54" s="887"/>
      <c r="FF54" s="887"/>
      <c r="FG54" s="887"/>
      <c r="FH54" s="887"/>
      <c r="FI54" s="887"/>
      <c r="FJ54" s="887"/>
      <c r="FK54" s="887"/>
      <c r="FL54" s="887"/>
      <c r="FM54" s="887"/>
      <c r="FN54" s="887"/>
      <c r="FP54" s="887"/>
      <c r="FQ54" s="887"/>
      <c r="FR54" s="887"/>
    </row>
    <row r="55" spans="1:174" ht="13" thickBot="1">
      <c r="A55" s="939" t="s">
        <v>388</v>
      </c>
      <c r="B55" s="940">
        <f>(B54-B4)/B4</f>
        <v>0.24648870636550302</v>
      </c>
      <c r="C55" s="924"/>
      <c r="D55" s="887"/>
      <c r="E55" s="887"/>
      <c r="F55" s="887"/>
      <c r="G55" s="887"/>
      <c r="H55" s="887"/>
      <c r="I55" s="887"/>
      <c r="J55" s="887"/>
      <c r="K55" s="887"/>
      <c r="L55" s="887"/>
      <c r="M55" s="887"/>
      <c r="N55" s="887"/>
      <c r="O55" s="887"/>
      <c r="P55" s="887"/>
      <c r="Q55" s="887"/>
      <c r="R55" s="887"/>
      <c r="S55" s="887"/>
      <c r="T55" s="887"/>
      <c r="U55" s="887"/>
      <c r="V55" s="887"/>
      <c r="W55" s="887"/>
      <c r="X55" s="887"/>
      <c r="Y55" s="887"/>
      <c r="Z55" s="887"/>
      <c r="AA55" s="887"/>
      <c r="AB55" s="887"/>
      <c r="AC55" s="887"/>
      <c r="AD55" s="887"/>
      <c r="AE55" s="887"/>
      <c r="AF55" s="887"/>
      <c r="AG55" s="887"/>
      <c r="AH55" s="887"/>
      <c r="AI55" s="887"/>
      <c r="AJ55" s="887"/>
      <c r="AK55" s="887"/>
      <c r="AL55" s="887"/>
      <c r="AM55" s="887"/>
      <c r="AN55" s="887"/>
      <c r="AO55" s="887"/>
      <c r="AP55" s="887"/>
      <c r="AQ55" s="1066"/>
      <c r="AR55" s="1071"/>
      <c r="AS55" s="887"/>
      <c r="AT55" s="887"/>
      <c r="AU55" s="887"/>
      <c r="AV55" s="887"/>
      <c r="AW55" s="887"/>
      <c r="AX55" s="887"/>
      <c r="AY55" s="887"/>
      <c r="AZ55" s="887"/>
      <c r="BA55" s="887"/>
      <c r="BB55" s="887"/>
      <c r="BC55" s="887"/>
      <c r="BD55" s="887"/>
      <c r="BE55" s="887"/>
      <c r="BF55" s="887"/>
      <c r="BG55" s="887"/>
      <c r="BH55" s="887"/>
      <c r="BI55" s="887"/>
      <c r="BJ55" s="1066"/>
      <c r="BK55" s="1071"/>
      <c r="BL55" s="887"/>
      <c r="BM55" s="887"/>
      <c r="BN55" s="887"/>
      <c r="BO55" s="1066"/>
      <c r="BP55" s="1071"/>
      <c r="BQ55" s="887"/>
      <c r="BR55" s="887"/>
      <c r="BS55" s="887"/>
      <c r="BT55" s="887"/>
      <c r="BU55" s="887"/>
      <c r="BV55" s="887"/>
      <c r="BW55" s="887"/>
      <c r="BX55" s="887"/>
      <c r="BY55" s="887"/>
      <c r="BZ55" s="887"/>
      <c r="CA55" s="887"/>
      <c r="CB55" s="887"/>
      <c r="CC55" s="1066"/>
      <c r="CD55" s="1071"/>
      <c r="CE55" s="887"/>
      <c r="CF55" s="887"/>
      <c r="CG55" s="887"/>
      <c r="CH55" s="887"/>
      <c r="CI55" s="887"/>
      <c r="CJ55" s="887"/>
      <c r="CK55" s="887"/>
      <c r="CL55" s="887"/>
      <c r="CM55" s="887"/>
      <c r="CN55" s="887"/>
      <c r="CO55" s="887"/>
      <c r="CP55" s="887"/>
      <c r="CQ55" s="887"/>
      <c r="CR55" s="887"/>
      <c r="CS55" s="887"/>
      <c r="CT55" s="887"/>
      <c r="CU55" s="887"/>
      <c r="CV55" s="887"/>
      <c r="CW55" s="887"/>
      <c r="CX55" s="887"/>
      <c r="CY55" s="887"/>
      <c r="CZ55" s="887"/>
      <c r="DA55" s="887"/>
      <c r="DB55" s="887"/>
      <c r="DC55" s="887"/>
      <c r="DD55" s="887"/>
      <c r="DE55" s="887"/>
      <c r="DF55" s="887"/>
      <c r="DG55" s="887"/>
      <c r="DH55" s="887"/>
      <c r="DI55" s="887"/>
      <c r="DJ55" s="887"/>
      <c r="DK55" s="887"/>
      <c r="DL55" s="887"/>
      <c r="DM55" s="887"/>
      <c r="DN55" s="887"/>
      <c r="DO55" s="887"/>
      <c r="DP55" s="887"/>
      <c r="DQ55" s="887"/>
      <c r="DR55" s="887"/>
      <c r="DS55" s="887"/>
      <c r="DT55" s="887"/>
      <c r="DU55" s="887"/>
      <c r="DV55" s="887"/>
      <c r="DW55" s="887"/>
      <c r="DX55" s="887"/>
      <c r="DY55" s="887"/>
      <c r="DZ55" s="1084"/>
      <c r="EA55" s="1084"/>
      <c r="EB55" s="887"/>
      <c r="EC55" s="887"/>
      <c r="ED55" s="887"/>
      <c r="EE55" s="887"/>
      <c r="EF55" s="887"/>
      <c r="EG55" s="887"/>
      <c r="EH55" s="887"/>
      <c r="EI55" s="887"/>
      <c r="EJ55" s="887"/>
      <c r="EK55" s="887"/>
      <c r="EL55" s="887"/>
      <c r="EM55" s="887"/>
      <c r="EN55" s="887"/>
      <c r="EO55" s="887"/>
      <c r="EP55" s="887"/>
      <c r="EQ55" s="887"/>
      <c r="ER55" s="887"/>
      <c r="ES55" s="887"/>
      <c r="ET55" s="887"/>
      <c r="EU55" s="887"/>
      <c r="EV55" s="887"/>
      <c r="EW55" s="887"/>
      <c r="EX55" s="887"/>
      <c r="EY55" s="887"/>
      <c r="EZ55" s="887"/>
      <c r="FA55" s="887"/>
      <c r="FB55" s="887"/>
      <c r="FC55" s="887"/>
      <c r="FD55" s="887"/>
      <c r="FE55" s="887"/>
      <c r="FF55" s="887"/>
      <c r="FG55" s="887"/>
      <c r="FH55" s="887"/>
      <c r="FI55" s="887"/>
      <c r="FJ55" s="887"/>
      <c r="FK55" s="887"/>
      <c r="FL55" s="887"/>
      <c r="FM55" s="887"/>
      <c r="FN55" s="887"/>
      <c r="FP55" s="887"/>
      <c r="FQ55" s="887"/>
      <c r="FR55" s="887"/>
    </row>
    <row r="56" spans="1:174" ht="13" thickBot="1">
      <c r="A56" s="1184"/>
      <c r="B56" s="1185"/>
      <c r="C56" s="975" t="s">
        <v>618</v>
      </c>
      <c r="D56" s="944"/>
      <c r="E56" s="944"/>
      <c r="F56" s="944"/>
      <c r="G56" s="944"/>
      <c r="H56" s="944"/>
      <c r="I56" s="944"/>
      <c r="J56" s="944"/>
      <c r="K56" s="944"/>
      <c r="L56" s="944"/>
      <c r="M56" s="944"/>
      <c r="N56" s="944"/>
      <c r="O56" s="944"/>
      <c r="P56" s="944"/>
      <c r="Q56" s="944"/>
      <c r="R56" s="944"/>
      <c r="S56" s="944"/>
      <c r="T56" s="944"/>
      <c r="U56" s="944"/>
      <c r="V56" s="944"/>
      <c r="W56" s="944"/>
      <c r="X56" s="944"/>
      <c r="Y56" s="944"/>
      <c r="Z56" s="944"/>
      <c r="AA56" s="944"/>
      <c r="AB56" s="944"/>
      <c r="AC56" s="944"/>
      <c r="AD56" s="944"/>
      <c r="AE56" s="944"/>
      <c r="AF56" s="944"/>
      <c r="AG56" s="944"/>
      <c r="AH56" s="944"/>
      <c r="AI56" s="944"/>
      <c r="AJ56" s="944"/>
      <c r="AK56" s="944"/>
      <c r="AL56" s="944"/>
      <c r="AM56" s="944"/>
      <c r="AN56" s="944"/>
      <c r="AO56" s="944"/>
      <c r="AP56" s="944"/>
      <c r="AQ56" s="1065"/>
      <c r="AR56" s="1072"/>
      <c r="AS56" s="944"/>
      <c r="AT56" s="944"/>
      <c r="AU56" s="944"/>
      <c r="AV56" s="944"/>
      <c r="AW56" s="944"/>
      <c r="AX56" s="944"/>
      <c r="AY56" s="944"/>
      <c r="AZ56" s="944"/>
      <c r="BA56" s="944"/>
      <c r="BB56" s="944"/>
      <c r="BC56" s="944"/>
      <c r="BD56" s="944"/>
      <c r="BE56" s="944"/>
      <c r="BF56" s="944"/>
      <c r="BG56" s="944"/>
      <c r="BH56" s="944"/>
      <c r="BI56" s="944"/>
      <c r="BJ56" s="1065"/>
      <c r="BK56" s="1072"/>
      <c r="BL56" s="944"/>
      <c r="BM56" s="944"/>
      <c r="BN56" s="944"/>
      <c r="BO56" s="1065"/>
      <c r="BP56" s="1072"/>
      <c r="BQ56" s="944"/>
      <c r="BR56" s="944"/>
      <c r="BS56" s="944"/>
      <c r="BT56" s="944"/>
      <c r="BU56" s="944"/>
      <c r="BV56" s="944"/>
      <c r="BW56" s="944"/>
      <c r="BX56" s="944"/>
      <c r="BY56" s="944"/>
      <c r="BZ56" s="944"/>
      <c r="CA56" s="944"/>
      <c r="CB56" s="944"/>
      <c r="CC56" s="1065"/>
      <c r="CD56" s="1072"/>
      <c r="CE56" s="944"/>
      <c r="CF56" s="944"/>
      <c r="CG56" s="944"/>
      <c r="CH56" s="944"/>
      <c r="CI56" s="944"/>
      <c r="CJ56" s="944"/>
      <c r="CK56" s="944"/>
      <c r="CL56" s="785" t="s">
        <v>619</v>
      </c>
      <c r="CM56" s="948"/>
      <c r="CN56" s="948"/>
      <c r="CO56" s="948"/>
      <c r="CP56" s="948"/>
      <c r="CQ56" s="948"/>
      <c r="CR56" s="948"/>
      <c r="CS56" s="948"/>
      <c r="CT56" s="948"/>
      <c r="CU56" s="948"/>
      <c r="CV56" s="948"/>
      <c r="CW56" s="948"/>
      <c r="CX56" s="948"/>
      <c r="CY56" s="948"/>
      <c r="CZ56" s="948"/>
      <c r="DA56" s="948"/>
      <c r="DB56" s="948"/>
      <c r="DC56" s="948"/>
      <c r="DD56" s="948"/>
      <c r="DE56" s="948"/>
      <c r="DF56" s="948"/>
      <c r="DG56" s="948"/>
      <c r="DH56" s="948"/>
      <c r="DI56" s="948"/>
      <c r="DJ56" s="948"/>
      <c r="DK56" s="948"/>
      <c r="DL56" s="948"/>
      <c r="DM56" s="948"/>
      <c r="DN56" s="948"/>
      <c r="DO56" s="948"/>
      <c r="DP56" s="948"/>
      <c r="DQ56" s="948"/>
      <c r="DR56" s="948"/>
      <c r="DS56" s="948"/>
      <c r="DT56" s="948"/>
      <c r="DU56" s="948"/>
      <c r="DV56" s="948"/>
      <c r="DW56" s="948"/>
      <c r="DX56" s="948"/>
      <c r="DY56" s="948"/>
      <c r="DZ56" s="1074"/>
      <c r="EA56" s="1074"/>
      <c r="EB56" s="948"/>
      <c r="EC56" s="948"/>
      <c r="ED56" s="948"/>
      <c r="EE56" s="948"/>
      <c r="EF56" s="948"/>
      <c r="EG56" s="948"/>
      <c r="EH56" s="948"/>
      <c r="EI56" s="948"/>
      <c r="EJ56" s="948"/>
      <c r="EK56" s="948"/>
      <c r="EL56" s="948"/>
      <c r="EM56" s="948"/>
      <c r="EN56" s="948"/>
      <c r="EO56" s="948"/>
      <c r="EP56" s="948"/>
      <c r="EQ56" s="948"/>
      <c r="ER56" s="948"/>
      <c r="ES56" s="948"/>
      <c r="ET56" s="948"/>
      <c r="EU56" s="948"/>
      <c r="EV56" s="948"/>
      <c r="EW56" s="948"/>
      <c r="EX56" s="948"/>
      <c r="EY56" s="948"/>
      <c r="EZ56" s="948"/>
      <c r="FA56" s="948"/>
      <c r="FB56" s="948"/>
      <c r="FC56" s="948"/>
      <c r="FD56" s="948"/>
      <c r="FE56" s="948"/>
      <c r="FF56" s="948"/>
      <c r="FG56" s="948"/>
      <c r="FH56" s="948"/>
      <c r="FI56" s="948"/>
      <c r="FJ56" s="948"/>
      <c r="FK56" s="948"/>
      <c r="FL56" s="948"/>
      <c r="FM56" s="948"/>
      <c r="FN56" s="948"/>
      <c r="FP56" s="887"/>
      <c r="FQ56" s="887"/>
      <c r="FR56" s="887"/>
    </row>
    <row r="57" spans="1:174" ht="13" thickBot="1">
      <c r="A57" s="1253" t="s">
        <v>637</v>
      </c>
      <c r="B57" s="1265"/>
      <c r="C57" s="1058" t="s">
        <v>682</v>
      </c>
      <c r="D57" s="711" t="s">
        <v>592</v>
      </c>
      <c r="E57" s="711" t="s">
        <v>683</v>
      </c>
      <c r="F57" s="711" t="s">
        <v>718</v>
      </c>
      <c r="G57" s="711" t="s">
        <v>145</v>
      </c>
      <c r="H57" s="711" t="s">
        <v>165</v>
      </c>
      <c r="I57" s="711" t="s">
        <v>161</v>
      </c>
      <c r="J57" s="711" t="s">
        <v>607</v>
      </c>
      <c r="K57" s="711" t="s">
        <v>705</v>
      </c>
      <c r="L57" s="711" t="s">
        <v>714</v>
      </c>
      <c r="M57" s="711" t="s">
        <v>599</v>
      </c>
      <c r="N57" s="711" t="s">
        <v>159</v>
      </c>
      <c r="O57" s="711" t="s">
        <v>597</v>
      </c>
      <c r="P57" s="711" t="s">
        <v>710</v>
      </c>
      <c r="Q57" s="711" t="s">
        <v>719</v>
      </c>
      <c r="R57" s="711" t="s">
        <v>593</v>
      </c>
      <c r="S57" s="711" t="s">
        <v>679</v>
      </c>
      <c r="T57" s="711" t="s">
        <v>697</v>
      </c>
      <c r="U57" s="711" t="s">
        <v>718</v>
      </c>
      <c r="V57" s="1029"/>
      <c r="W57" s="1029"/>
      <c r="X57" s="1029"/>
      <c r="Y57" s="1029"/>
      <c r="Z57" s="1029"/>
      <c r="AA57" s="1029"/>
      <c r="AB57" s="1029"/>
      <c r="AC57" s="1029"/>
      <c r="AD57" s="1029"/>
      <c r="AE57" s="1029"/>
      <c r="AF57" s="1029"/>
      <c r="AG57" s="1029"/>
      <c r="AH57" s="1029"/>
      <c r="AI57" s="1029"/>
      <c r="AJ57" s="1029"/>
      <c r="AK57" s="1029"/>
      <c r="AL57" s="1030"/>
      <c r="AM57" s="1030"/>
      <c r="AN57" s="1030"/>
      <c r="AO57" s="1030"/>
      <c r="AP57" s="1030"/>
      <c r="AQ57" s="1030"/>
      <c r="AR57" s="1030"/>
      <c r="AS57" s="1030"/>
      <c r="AT57" s="1030"/>
      <c r="AU57" s="1030"/>
      <c r="AV57" s="1030"/>
      <c r="AW57" s="1030"/>
      <c r="AX57" s="1030"/>
      <c r="AY57" s="1030"/>
      <c r="AZ57" s="1030"/>
      <c r="BA57" s="1030"/>
      <c r="BB57" s="1030"/>
      <c r="BC57" s="1030"/>
      <c r="BD57" s="1030"/>
      <c r="BE57" s="1030"/>
      <c r="BF57" s="1030"/>
      <c r="BG57" s="1030"/>
      <c r="BH57" s="1030"/>
      <c r="BI57" s="1030"/>
      <c r="BJ57" s="1030"/>
      <c r="BK57" s="1030"/>
      <c r="BL57" s="1030"/>
      <c r="BM57" s="1030"/>
      <c r="BN57" s="1030"/>
      <c r="BO57" s="1030"/>
      <c r="BP57" s="1030"/>
      <c r="BQ57" s="1030"/>
      <c r="BR57" s="1030"/>
      <c r="BS57" s="1030"/>
      <c r="BT57" s="1030"/>
      <c r="BU57" s="1030"/>
      <c r="BV57" s="1030"/>
      <c r="BW57" s="1030"/>
      <c r="BX57" s="1030"/>
      <c r="BY57" s="1030"/>
      <c r="BZ57" s="1030"/>
      <c r="CA57" s="1030"/>
      <c r="CB57" s="1030"/>
      <c r="CC57" s="1030"/>
      <c r="CD57" s="1030"/>
      <c r="CE57" s="1030"/>
      <c r="CF57" s="1030"/>
      <c r="CG57" s="1030"/>
      <c r="CH57" s="1030"/>
      <c r="CI57" s="1030"/>
      <c r="CJ57" s="1030"/>
      <c r="CK57" s="1030"/>
      <c r="CL57" s="1025" t="str">
        <f t="shared" ref="CL57:DY57" si="154">C57</f>
        <v>507</v>
      </c>
      <c r="CM57" s="1023" t="str">
        <f t="shared" si="154"/>
        <v>512</v>
      </c>
      <c r="CN57" s="1023" t="str">
        <f t="shared" si="154"/>
        <v>516</v>
      </c>
      <c r="CO57" s="1023" t="str">
        <f t="shared" si="154"/>
        <v>544</v>
      </c>
      <c r="CP57" s="1023" t="str">
        <f t="shared" si="154"/>
        <v>552</v>
      </c>
      <c r="CQ57" s="1023" t="str">
        <f t="shared" si="154"/>
        <v>546</v>
      </c>
      <c r="CR57" s="1023" t="str">
        <f t="shared" si="154"/>
        <v>539</v>
      </c>
      <c r="CS57" s="1023" t="str">
        <f t="shared" si="154"/>
        <v>518</v>
      </c>
      <c r="CT57" s="1023" t="str">
        <f t="shared" si="154"/>
        <v>569</v>
      </c>
      <c r="CU57" s="1023" t="str">
        <f t="shared" si="154"/>
        <v>548</v>
      </c>
      <c r="CV57" s="1023" t="str">
        <f t="shared" si="154"/>
        <v>530</v>
      </c>
      <c r="CW57" s="1023" t="str">
        <f t="shared" si="154"/>
        <v>549</v>
      </c>
      <c r="CX57" s="1023" t="str">
        <f t="shared" si="154"/>
        <v>532</v>
      </c>
      <c r="CY57" s="1023" t="str">
        <f t="shared" si="154"/>
        <v>580</v>
      </c>
      <c r="CZ57" s="1023" t="str">
        <f t="shared" si="154"/>
        <v>561</v>
      </c>
      <c r="DA57" s="1023" t="str">
        <f t="shared" si="154"/>
        <v>511</v>
      </c>
      <c r="DB57" s="1023" t="str">
        <f t="shared" si="154"/>
        <v>504</v>
      </c>
      <c r="DC57" s="1023" t="str">
        <f t="shared" si="154"/>
        <v>570</v>
      </c>
      <c r="DD57" s="1023" t="str">
        <f t="shared" si="154"/>
        <v>544</v>
      </c>
      <c r="DE57" s="1023">
        <f t="shared" si="154"/>
        <v>0</v>
      </c>
      <c r="DF57" s="1023">
        <f t="shared" si="154"/>
        <v>0</v>
      </c>
      <c r="DG57" s="1023">
        <f t="shared" si="154"/>
        <v>0</v>
      </c>
      <c r="DH57" s="1023">
        <f t="shared" si="154"/>
        <v>0</v>
      </c>
      <c r="DI57" s="1023">
        <f t="shared" si="154"/>
        <v>0</v>
      </c>
      <c r="DJ57" s="1023">
        <f t="shared" si="154"/>
        <v>0</v>
      </c>
      <c r="DK57" s="1023">
        <f t="shared" si="154"/>
        <v>0</v>
      </c>
      <c r="DL57" s="1023">
        <f t="shared" si="154"/>
        <v>0</v>
      </c>
      <c r="DM57" s="1023">
        <f t="shared" si="154"/>
        <v>0</v>
      </c>
      <c r="DN57" s="1023">
        <f t="shared" si="154"/>
        <v>0</v>
      </c>
      <c r="DO57" s="1023">
        <f t="shared" si="154"/>
        <v>0</v>
      </c>
      <c r="DP57" s="1023">
        <f t="shared" si="154"/>
        <v>0</v>
      </c>
      <c r="DQ57" s="1023">
        <f t="shared" si="154"/>
        <v>0</v>
      </c>
      <c r="DR57" s="1023">
        <f t="shared" si="154"/>
        <v>0</v>
      </c>
      <c r="DS57" s="1023">
        <f t="shared" si="154"/>
        <v>0</v>
      </c>
      <c r="DT57" s="1023">
        <f t="shared" si="154"/>
        <v>0</v>
      </c>
      <c r="DU57" s="1023">
        <f t="shared" si="154"/>
        <v>0</v>
      </c>
      <c r="DV57" s="1023">
        <f t="shared" si="154"/>
        <v>0</v>
      </c>
      <c r="DW57" s="1023">
        <f t="shared" si="154"/>
        <v>0</v>
      </c>
      <c r="DX57" s="1023">
        <f t="shared" si="154"/>
        <v>0</v>
      </c>
      <c r="DY57" s="1023">
        <f t="shared" si="154"/>
        <v>0</v>
      </c>
      <c r="DZ57" s="1023"/>
      <c r="EA57" s="1023"/>
      <c r="EB57" s="1023">
        <f t="shared" ref="EB57:ER57" si="155">AS57</f>
        <v>0</v>
      </c>
      <c r="EC57" s="1023">
        <f t="shared" si="155"/>
        <v>0</v>
      </c>
      <c r="ED57" s="1023">
        <f t="shared" si="155"/>
        <v>0</v>
      </c>
      <c r="EE57" s="1023">
        <f t="shared" si="155"/>
        <v>0</v>
      </c>
      <c r="EF57" s="1023">
        <f t="shared" si="155"/>
        <v>0</v>
      </c>
      <c r="EG57" s="1023">
        <f t="shared" si="155"/>
        <v>0</v>
      </c>
      <c r="EH57" s="1023">
        <f t="shared" si="155"/>
        <v>0</v>
      </c>
      <c r="EI57" s="1023">
        <f t="shared" si="155"/>
        <v>0</v>
      </c>
      <c r="EJ57" s="1023">
        <f t="shared" si="155"/>
        <v>0</v>
      </c>
      <c r="EK57" s="1023">
        <f t="shared" si="155"/>
        <v>0</v>
      </c>
      <c r="EL57" s="1023">
        <f t="shared" si="155"/>
        <v>0</v>
      </c>
      <c r="EM57" s="1023">
        <f t="shared" si="155"/>
        <v>0</v>
      </c>
      <c r="EN57" s="1023">
        <f t="shared" si="155"/>
        <v>0</v>
      </c>
      <c r="EO57" s="1023">
        <f t="shared" si="155"/>
        <v>0</v>
      </c>
      <c r="EP57" s="1023">
        <f t="shared" si="155"/>
        <v>0</v>
      </c>
      <c r="EQ57" s="1023">
        <f t="shared" si="155"/>
        <v>0</v>
      </c>
      <c r="ER57" s="1023">
        <f t="shared" si="155"/>
        <v>0</v>
      </c>
      <c r="ES57" s="1023">
        <f>BL57</f>
        <v>0</v>
      </c>
      <c r="ET57" s="1023">
        <f>BM57</f>
        <v>0</v>
      </c>
      <c r="EU57" s="1023">
        <f>BN57</f>
        <v>0</v>
      </c>
      <c r="EV57" s="1023">
        <f t="shared" ref="EV57:FA57" si="156">BQ57</f>
        <v>0</v>
      </c>
      <c r="EW57" s="1023">
        <f t="shared" si="156"/>
        <v>0</v>
      </c>
      <c r="EX57" s="1023">
        <f t="shared" si="156"/>
        <v>0</v>
      </c>
      <c r="EY57" s="1023">
        <f t="shared" si="156"/>
        <v>0</v>
      </c>
      <c r="EZ57" s="1023">
        <f t="shared" si="156"/>
        <v>0</v>
      </c>
      <c r="FA57" s="1023">
        <f t="shared" si="156"/>
        <v>0</v>
      </c>
      <c r="FB57" s="1023">
        <f>CG57</f>
        <v>0</v>
      </c>
      <c r="FC57" s="1023">
        <f>CH57</f>
        <v>0</v>
      </c>
      <c r="FD57" s="1023">
        <f>CK57</f>
        <v>0</v>
      </c>
      <c r="FE57" s="1023" t="e">
        <f>#REF!</f>
        <v>#REF!</v>
      </c>
      <c r="FF57" s="1023" t="str">
        <f t="shared" ref="FF57:FN57" si="157">CL57</f>
        <v>507</v>
      </c>
      <c r="FG57" s="1023" t="str">
        <f t="shared" si="157"/>
        <v>512</v>
      </c>
      <c r="FH57" s="1023" t="str">
        <f t="shared" si="157"/>
        <v>516</v>
      </c>
      <c r="FI57" s="1023" t="str">
        <f t="shared" si="157"/>
        <v>544</v>
      </c>
      <c r="FJ57" s="1023" t="str">
        <f t="shared" si="157"/>
        <v>552</v>
      </c>
      <c r="FK57" s="1023" t="str">
        <f t="shared" si="157"/>
        <v>546</v>
      </c>
      <c r="FL57" s="1023" t="str">
        <f t="shared" si="157"/>
        <v>539</v>
      </c>
      <c r="FM57" s="1023" t="str">
        <f t="shared" si="157"/>
        <v>518</v>
      </c>
      <c r="FN57" s="1023" t="str">
        <f t="shared" si="157"/>
        <v>569</v>
      </c>
      <c r="FP57" s="887"/>
      <c r="FQ57" s="887"/>
      <c r="FR57" s="887"/>
    </row>
    <row r="58" spans="1:174" s="764" customFormat="1">
      <c r="A58" s="1329" t="s">
        <v>470</v>
      </c>
      <c r="B58" s="1330"/>
      <c r="C58" s="960">
        <v>2.452</v>
      </c>
      <c r="D58" s="958">
        <v>2.4630000000000001</v>
      </c>
      <c r="E58" s="958">
        <v>2.4750000000000001</v>
      </c>
      <c r="F58" s="958">
        <v>2.464</v>
      </c>
      <c r="G58" s="958">
        <v>2.4634999999999998</v>
      </c>
      <c r="H58" s="958">
        <v>2.4830000000000001</v>
      </c>
      <c r="I58" s="958">
        <v>2.4735</v>
      </c>
      <c r="J58" s="958">
        <v>2.4809999999999999</v>
      </c>
      <c r="K58" s="958">
        <v>2.4729999999999999</v>
      </c>
      <c r="L58" s="958">
        <v>2.4769999999999999</v>
      </c>
      <c r="M58" s="958">
        <v>2.4750000000000001</v>
      </c>
      <c r="N58" s="958">
        <v>2.4689999999999999</v>
      </c>
      <c r="O58" s="958">
        <v>2.4824999999999999</v>
      </c>
      <c r="P58" s="958">
        <v>2.4849999999999999</v>
      </c>
      <c r="Q58" s="961">
        <v>2.4809999999999999</v>
      </c>
      <c r="R58" s="958">
        <v>2.4584999999999999</v>
      </c>
      <c r="S58" s="958">
        <v>2.4649999999999999</v>
      </c>
      <c r="T58" s="958">
        <v>2.4830000000000001</v>
      </c>
      <c r="U58" s="958">
        <v>2.4914999999999998</v>
      </c>
      <c r="V58" s="958"/>
      <c r="W58" s="958"/>
      <c r="X58" s="958"/>
      <c r="Y58" s="958"/>
      <c r="Z58" s="958"/>
      <c r="AA58" s="958"/>
      <c r="AB58" s="958"/>
      <c r="AC58" s="958"/>
      <c r="AD58" s="958"/>
      <c r="AE58" s="958"/>
      <c r="AF58" s="958"/>
      <c r="AG58" s="958"/>
      <c r="AH58" s="958"/>
      <c r="AI58" s="1095"/>
      <c r="AJ58" s="1095"/>
      <c r="AK58" s="1095"/>
      <c r="AL58" s="1106"/>
      <c r="AM58" s="1106"/>
      <c r="AN58" s="1106"/>
      <c r="AO58" s="1106"/>
      <c r="AP58" s="1106"/>
      <c r="AQ58" s="1106"/>
      <c r="AR58" s="1106"/>
      <c r="AS58" s="1106"/>
      <c r="AT58" s="1106"/>
      <c r="AU58" s="1106"/>
      <c r="AV58" s="1106"/>
      <c r="AW58" s="1106"/>
      <c r="AX58" s="1106"/>
      <c r="AY58" s="1106"/>
      <c r="AZ58" s="1106"/>
      <c r="BA58" s="1106"/>
      <c r="BB58" s="1106"/>
      <c r="BC58" s="1106"/>
      <c r="BD58" s="1106"/>
      <c r="BE58" s="1106"/>
      <c r="BF58" s="1106"/>
      <c r="BG58" s="1106"/>
      <c r="BH58" s="1106"/>
      <c r="BI58" s="1106"/>
      <c r="BJ58" s="1106"/>
      <c r="BK58" s="1106"/>
      <c r="BL58" s="1106"/>
      <c r="BM58" s="1106"/>
      <c r="BN58" s="1106"/>
      <c r="BO58" s="1106"/>
      <c r="BP58" s="1106"/>
      <c r="BQ58" s="1106"/>
      <c r="BR58" s="1106"/>
      <c r="BS58" s="1106"/>
      <c r="BT58" s="1106"/>
      <c r="BU58" s="1106"/>
      <c r="BV58" s="1106"/>
      <c r="BW58" s="1106"/>
      <c r="BX58" s="1106"/>
      <c r="BY58" s="1106"/>
      <c r="BZ58" s="1106"/>
      <c r="CA58" s="1106"/>
      <c r="CB58" s="1106"/>
      <c r="CC58" s="1106"/>
      <c r="CD58" s="1106"/>
      <c r="CE58" s="1106"/>
      <c r="CF58" s="1106"/>
      <c r="CG58" s="1106"/>
      <c r="CH58" s="1106"/>
      <c r="CI58" s="1106"/>
      <c r="CJ58" s="1106"/>
      <c r="CK58" s="1106"/>
      <c r="CL58" s="1107">
        <f t="shared" ref="CL58:CU61" si="158">C58*25.4</f>
        <v>62.280799999999992</v>
      </c>
      <c r="CM58" s="1108">
        <f t="shared" si="158"/>
        <v>62.560200000000002</v>
      </c>
      <c r="CN58" s="1108">
        <f t="shared" si="158"/>
        <v>62.865000000000002</v>
      </c>
      <c r="CO58" s="1108">
        <f t="shared" si="158"/>
        <v>62.585599999999992</v>
      </c>
      <c r="CP58" s="1108">
        <f t="shared" si="158"/>
        <v>62.57289999999999</v>
      </c>
      <c r="CQ58" s="1108">
        <f t="shared" si="158"/>
        <v>63.068199999999997</v>
      </c>
      <c r="CR58" s="1108">
        <f t="shared" si="158"/>
        <v>62.826899999999995</v>
      </c>
      <c r="CS58" s="1108">
        <f t="shared" si="158"/>
        <v>63.017399999999995</v>
      </c>
      <c r="CT58" s="1108">
        <f t="shared" si="158"/>
        <v>62.814199999999992</v>
      </c>
      <c r="CU58" s="1108">
        <f t="shared" si="158"/>
        <v>62.91579999999999</v>
      </c>
      <c r="CV58" s="1108">
        <f t="shared" ref="CV58:DE61" si="159">M58*25.4</f>
        <v>62.865000000000002</v>
      </c>
      <c r="CW58" s="1108">
        <f t="shared" si="159"/>
        <v>62.712599999999995</v>
      </c>
      <c r="CX58" s="1108">
        <f t="shared" si="159"/>
        <v>63.055499999999995</v>
      </c>
      <c r="CY58" s="1108">
        <f t="shared" si="159"/>
        <v>63.118999999999993</v>
      </c>
      <c r="CZ58" s="1108">
        <f t="shared" si="159"/>
        <v>63.017399999999995</v>
      </c>
      <c r="DA58" s="1108">
        <f t="shared" si="159"/>
        <v>62.445899999999995</v>
      </c>
      <c r="DB58" s="1108">
        <f t="shared" si="159"/>
        <v>62.61099999999999</v>
      </c>
      <c r="DC58" s="1108">
        <f t="shared" si="159"/>
        <v>63.068199999999997</v>
      </c>
      <c r="DD58" s="1108">
        <f t="shared" si="159"/>
        <v>63.284099999999995</v>
      </c>
      <c r="DE58" s="1108">
        <f t="shared" si="159"/>
        <v>0</v>
      </c>
      <c r="DF58" s="1108">
        <f t="shared" ref="DF58:DO61" si="160">W58*25.4</f>
        <v>0</v>
      </c>
      <c r="DG58" s="1108">
        <f t="shared" si="160"/>
        <v>0</v>
      </c>
      <c r="DH58" s="1108">
        <f t="shared" si="160"/>
        <v>0</v>
      </c>
      <c r="DI58" s="1108">
        <f t="shared" si="160"/>
        <v>0</v>
      </c>
      <c r="DJ58" s="1108">
        <f t="shared" si="160"/>
        <v>0</v>
      </c>
      <c r="DK58" s="1108">
        <f t="shared" si="160"/>
        <v>0</v>
      </c>
      <c r="DL58" s="1108">
        <f t="shared" si="160"/>
        <v>0</v>
      </c>
      <c r="DM58" s="1108">
        <f t="shared" si="160"/>
        <v>0</v>
      </c>
      <c r="DN58" s="1108">
        <f t="shared" si="160"/>
        <v>0</v>
      </c>
      <c r="DO58" s="1108">
        <f t="shared" si="160"/>
        <v>0</v>
      </c>
      <c r="DP58" s="1108">
        <f t="shared" ref="DP58:DY61" si="161">AG58*25.4</f>
        <v>0</v>
      </c>
      <c r="DQ58" s="1108">
        <f t="shared" si="161"/>
        <v>0</v>
      </c>
      <c r="DR58" s="1108">
        <f t="shared" si="161"/>
        <v>0</v>
      </c>
      <c r="DS58" s="1108">
        <f t="shared" si="161"/>
        <v>0</v>
      </c>
      <c r="DT58" s="1108">
        <f t="shared" si="161"/>
        <v>0</v>
      </c>
      <c r="DU58" s="1108">
        <f t="shared" si="161"/>
        <v>0</v>
      </c>
      <c r="DV58" s="1108">
        <f t="shared" si="161"/>
        <v>0</v>
      </c>
      <c r="DW58" s="1108">
        <f t="shared" si="161"/>
        <v>0</v>
      </c>
      <c r="DX58" s="1108">
        <f t="shared" si="161"/>
        <v>0</v>
      </c>
      <c r="DY58" s="1108">
        <f t="shared" si="161"/>
        <v>0</v>
      </c>
      <c r="DZ58" s="1108"/>
      <c r="EA58" s="1108"/>
      <c r="EB58" s="1108">
        <f t="shared" ref="EB58:EK61" si="162">AS58*25.4</f>
        <v>0</v>
      </c>
      <c r="EC58" s="1108">
        <f t="shared" si="162"/>
        <v>0</v>
      </c>
      <c r="ED58" s="1108">
        <f t="shared" si="162"/>
        <v>0</v>
      </c>
      <c r="EE58" s="1108">
        <f t="shared" si="162"/>
        <v>0</v>
      </c>
      <c r="EF58" s="1108">
        <f t="shared" si="162"/>
        <v>0</v>
      </c>
      <c r="EG58" s="1108">
        <f t="shared" si="162"/>
        <v>0</v>
      </c>
      <c r="EH58" s="1108">
        <f t="shared" si="162"/>
        <v>0</v>
      </c>
      <c r="EI58" s="1108">
        <f t="shared" si="162"/>
        <v>0</v>
      </c>
      <c r="EJ58" s="1108">
        <f t="shared" si="162"/>
        <v>0</v>
      </c>
      <c r="EK58" s="1108">
        <f t="shared" si="162"/>
        <v>0</v>
      </c>
      <c r="EL58" s="1108">
        <f t="shared" ref="EL58:ER61" si="163">BC58*25.4</f>
        <v>0</v>
      </c>
      <c r="EM58" s="1108">
        <f t="shared" si="163"/>
        <v>0</v>
      </c>
      <c r="EN58" s="1108">
        <f t="shared" si="163"/>
        <v>0</v>
      </c>
      <c r="EO58" s="1108">
        <f t="shared" si="163"/>
        <v>0</v>
      </c>
      <c r="EP58" s="1108">
        <f t="shared" si="163"/>
        <v>0</v>
      </c>
      <c r="EQ58" s="1108">
        <f t="shared" si="163"/>
        <v>0</v>
      </c>
      <c r="ER58" s="1108">
        <f t="shared" si="163"/>
        <v>0</v>
      </c>
      <c r="ES58" s="1108">
        <f t="shared" ref="ES58:EU61" si="164">BL58*25.4</f>
        <v>0</v>
      </c>
      <c r="ET58" s="1108">
        <f t="shared" si="164"/>
        <v>0</v>
      </c>
      <c r="EU58" s="1108">
        <f t="shared" si="164"/>
        <v>0</v>
      </c>
      <c r="EV58" s="1108">
        <f t="shared" ref="EV58:FA61" si="165">BQ58*25.4</f>
        <v>0</v>
      </c>
      <c r="EW58" s="1108">
        <f t="shared" si="165"/>
        <v>0</v>
      </c>
      <c r="EX58" s="1108">
        <f t="shared" si="165"/>
        <v>0</v>
      </c>
      <c r="EY58" s="1108">
        <f t="shared" si="165"/>
        <v>0</v>
      </c>
      <c r="EZ58" s="1108">
        <f t="shared" si="165"/>
        <v>0</v>
      </c>
      <c r="FA58" s="1108">
        <f t="shared" si="165"/>
        <v>0</v>
      </c>
      <c r="FB58" s="1108">
        <f t="shared" ref="FB58:FC61" si="166">CG58*25.4</f>
        <v>0</v>
      </c>
      <c r="FC58" s="1108">
        <f t="shared" si="166"/>
        <v>0</v>
      </c>
      <c r="FD58" s="1108">
        <f>CK58*25.4</f>
        <v>0</v>
      </c>
      <c r="FE58" s="1108" t="e">
        <f>#REF!*25.4</f>
        <v>#REF!</v>
      </c>
      <c r="FF58" s="1108">
        <f t="shared" ref="FF58:FN61" si="167">CL58*25.4</f>
        <v>1581.9323199999997</v>
      </c>
      <c r="FG58" s="1108">
        <f t="shared" si="167"/>
        <v>1589.02908</v>
      </c>
      <c r="FH58" s="1108">
        <f t="shared" si="167"/>
        <v>1596.771</v>
      </c>
      <c r="FI58" s="1108">
        <f t="shared" si="167"/>
        <v>1589.6742399999998</v>
      </c>
      <c r="FJ58" s="1108">
        <f t="shared" si="167"/>
        <v>1589.3516599999996</v>
      </c>
      <c r="FK58" s="1108">
        <f t="shared" si="167"/>
        <v>1601.9322799999998</v>
      </c>
      <c r="FL58" s="1108">
        <f t="shared" si="167"/>
        <v>1595.8032599999997</v>
      </c>
      <c r="FM58" s="1108">
        <f t="shared" si="167"/>
        <v>1600.6419599999997</v>
      </c>
      <c r="FN58" s="1108">
        <f t="shared" si="167"/>
        <v>1595.4806799999997</v>
      </c>
      <c r="FP58" s="1094"/>
      <c r="FQ58" s="1094"/>
      <c r="FR58" s="1094"/>
    </row>
    <row r="59" spans="1:174" s="764" customFormat="1">
      <c r="A59" s="1331" t="s">
        <v>588</v>
      </c>
      <c r="B59" s="1332"/>
      <c r="C59" s="960">
        <v>0.25850000000000001</v>
      </c>
      <c r="D59" s="958">
        <v>0.19800000000000001</v>
      </c>
      <c r="E59" s="958">
        <v>0.24099999999999999</v>
      </c>
      <c r="F59" s="958">
        <v>0.26300000000000001</v>
      </c>
      <c r="G59" s="958">
        <v>0.156</v>
      </c>
      <c r="H59" s="958">
        <v>0.18</v>
      </c>
      <c r="I59" s="958">
        <v>0.20399999999999999</v>
      </c>
      <c r="J59" s="958">
        <v>0.249</v>
      </c>
      <c r="K59" s="958">
        <v>0.18</v>
      </c>
      <c r="L59" s="958">
        <v>0.25850000000000001</v>
      </c>
      <c r="M59" s="958">
        <v>0.1925</v>
      </c>
      <c r="N59" s="958">
        <v>0.22450000000000001</v>
      </c>
      <c r="O59" s="958">
        <v>0.19600000000000001</v>
      </c>
      <c r="P59" s="958">
        <v>0.24199999999999999</v>
      </c>
      <c r="Q59" s="961">
        <v>0.16300000000000001</v>
      </c>
      <c r="R59" s="958">
        <v>0.20499999999999999</v>
      </c>
      <c r="S59" s="958">
        <v>0.29799999999999999</v>
      </c>
      <c r="T59" s="958">
        <v>0.216</v>
      </c>
      <c r="U59" s="958">
        <v>0.29649999999999999</v>
      </c>
      <c r="V59" s="958"/>
      <c r="W59" s="958"/>
      <c r="X59" s="958"/>
      <c r="Y59" s="958"/>
      <c r="Z59" s="958"/>
      <c r="AA59" s="958"/>
      <c r="AB59" s="958"/>
      <c r="AC59" s="958"/>
      <c r="AD59" s="958"/>
      <c r="AE59" s="958"/>
      <c r="AF59" s="958"/>
      <c r="AG59" s="958"/>
      <c r="AH59" s="958"/>
      <c r="AI59" s="942"/>
      <c r="AJ59" s="942"/>
      <c r="AK59" s="942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  <c r="BA59" s="139"/>
      <c r="BB59" s="139"/>
      <c r="BC59" s="139"/>
      <c r="BD59" s="139"/>
      <c r="BE59" s="139"/>
      <c r="BF59" s="139"/>
      <c r="BG59" s="139"/>
      <c r="BH59" s="139"/>
      <c r="BI59" s="139"/>
      <c r="BJ59" s="139"/>
      <c r="BK59" s="139"/>
      <c r="BL59" s="139"/>
      <c r="BM59" s="139"/>
      <c r="BN59" s="139"/>
      <c r="BO59" s="139"/>
      <c r="BP59" s="139"/>
      <c r="BQ59" s="139"/>
      <c r="BR59" s="139"/>
      <c r="BS59" s="139"/>
      <c r="BT59" s="139"/>
      <c r="BU59" s="139"/>
      <c r="BV59" s="139"/>
      <c r="BW59" s="139"/>
      <c r="BX59" s="139"/>
      <c r="BY59" s="139"/>
      <c r="BZ59" s="139"/>
      <c r="CA59" s="139"/>
      <c r="CB59" s="139"/>
      <c r="CC59" s="139"/>
      <c r="CD59" s="139"/>
      <c r="CE59" s="139"/>
      <c r="CF59" s="139"/>
      <c r="CG59" s="139"/>
      <c r="CH59" s="139"/>
      <c r="CI59" s="139"/>
      <c r="CJ59" s="139"/>
      <c r="CK59" s="139"/>
      <c r="CL59" s="685">
        <f t="shared" si="158"/>
        <v>6.5659000000000001</v>
      </c>
      <c r="CM59" s="1109">
        <f t="shared" si="158"/>
        <v>5.0292000000000003</v>
      </c>
      <c r="CN59" s="1109">
        <f t="shared" si="158"/>
        <v>6.1213999999999995</v>
      </c>
      <c r="CO59" s="1109">
        <f t="shared" si="158"/>
        <v>6.6802000000000001</v>
      </c>
      <c r="CP59" s="1109">
        <f t="shared" si="158"/>
        <v>3.9623999999999997</v>
      </c>
      <c r="CQ59" s="1109">
        <f t="shared" si="158"/>
        <v>4.5719999999999992</v>
      </c>
      <c r="CR59" s="1109">
        <f t="shared" si="158"/>
        <v>5.1815999999999995</v>
      </c>
      <c r="CS59" s="1109">
        <f t="shared" si="158"/>
        <v>6.3245999999999993</v>
      </c>
      <c r="CT59" s="1109">
        <f t="shared" si="158"/>
        <v>4.5719999999999992</v>
      </c>
      <c r="CU59" s="1109">
        <f t="shared" si="158"/>
        <v>6.5659000000000001</v>
      </c>
      <c r="CV59" s="1109">
        <f t="shared" si="159"/>
        <v>4.8895</v>
      </c>
      <c r="CW59" s="1109">
        <f t="shared" si="159"/>
        <v>5.7023000000000001</v>
      </c>
      <c r="CX59" s="1109">
        <f t="shared" si="159"/>
        <v>4.9783999999999997</v>
      </c>
      <c r="CY59" s="1109">
        <f t="shared" si="159"/>
        <v>6.1467999999999998</v>
      </c>
      <c r="CZ59" s="1109">
        <f t="shared" si="159"/>
        <v>4.1402000000000001</v>
      </c>
      <c r="DA59" s="1109">
        <f t="shared" si="159"/>
        <v>5.206999999999999</v>
      </c>
      <c r="DB59" s="1109">
        <f t="shared" si="159"/>
        <v>7.5691999999999995</v>
      </c>
      <c r="DC59" s="1109">
        <f t="shared" si="159"/>
        <v>5.4863999999999997</v>
      </c>
      <c r="DD59" s="1109">
        <f t="shared" si="159"/>
        <v>7.5310999999999995</v>
      </c>
      <c r="DE59" s="1109">
        <f t="shared" si="159"/>
        <v>0</v>
      </c>
      <c r="DF59" s="1109">
        <f t="shared" si="160"/>
        <v>0</v>
      </c>
      <c r="DG59" s="1109">
        <f t="shared" si="160"/>
        <v>0</v>
      </c>
      <c r="DH59" s="1109">
        <f t="shared" si="160"/>
        <v>0</v>
      </c>
      <c r="DI59" s="1109">
        <f t="shared" si="160"/>
        <v>0</v>
      </c>
      <c r="DJ59" s="1109">
        <f t="shared" si="160"/>
        <v>0</v>
      </c>
      <c r="DK59" s="1109">
        <f t="shared" si="160"/>
        <v>0</v>
      </c>
      <c r="DL59" s="1109">
        <f t="shared" si="160"/>
        <v>0</v>
      </c>
      <c r="DM59" s="1109">
        <f t="shared" si="160"/>
        <v>0</v>
      </c>
      <c r="DN59" s="1109">
        <f t="shared" si="160"/>
        <v>0</v>
      </c>
      <c r="DO59" s="1109">
        <f t="shared" si="160"/>
        <v>0</v>
      </c>
      <c r="DP59" s="1109">
        <f t="shared" si="161"/>
        <v>0</v>
      </c>
      <c r="DQ59" s="1109">
        <f t="shared" si="161"/>
        <v>0</v>
      </c>
      <c r="DR59" s="1109">
        <f t="shared" si="161"/>
        <v>0</v>
      </c>
      <c r="DS59" s="1109">
        <f t="shared" si="161"/>
        <v>0</v>
      </c>
      <c r="DT59" s="1109">
        <f t="shared" si="161"/>
        <v>0</v>
      </c>
      <c r="DU59" s="1109">
        <f t="shared" si="161"/>
        <v>0</v>
      </c>
      <c r="DV59" s="1109">
        <f t="shared" si="161"/>
        <v>0</v>
      </c>
      <c r="DW59" s="1109">
        <f t="shared" si="161"/>
        <v>0</v>
      </c>
      <c r="DX59" s="1109">
        <f t="shared" si="161"/>
        <v>0</v>
      </c>
      <c r="DY59" s="1109">
        <f t="shared" si="161"/>
        <v>0</v>
      </c>
      <c r="DZ59" s="1109"/>
      <c r="EA59" s="1109"/>
      <c r="EB59" s="1109">
        <f t="shared" si="162"/>
        <v>0</v>
      </c>
      <c r="EC59" s="1109">
        <f t="shared" si="162"/>
        <v>0</v>
      </c>
      <c r="ED59" s="1109">
        <f t="shared" si="162"/>
        <v>0</v>
      </c>
      <c r="EE59" s="1109">
        <f t="shared" si="162"/>
        <v>0</v>
      </c>
      <c r="EF59" s="1109">
        <f t="shared" si="162"/>
        <v>0</v>
      </c>
      <c r="EG59" s="1109">
        <f t="shared" si="162"/>
        <v>0</v>
      </c>
      <c r="EH59" s="1109">
        <f t="shared" si="162"/>
        <v>0</v>
      </c>
      <c r="EI59" s="1109">
        <f t="shared" si="162"/>
        <v>0</v>
      </c>
      <c r="EJ59" s="1109">
        <f t="shared" si="162"/>
        <v>0</v>
      </c>
      <c r="EK59" s="1109">
        <f t="shared" si="162"/>
        <v>0</v>
      </c>
      <c r="EL59" s="1109">
        <f t="shared" si="163"/>
        <v>0</v>
      </c>
      <c r="EM59" s="1109">
        <f t="shared" si="163"/>
        <v>0</v>
      </c>
      <c r="EN59" s="1109">
        <f t="shared" si="163"/>
        <v>0</v>
      </c>
      <c r="EO59" s="1109">
        <f t="shared" si="163"/>
        <v>0</v>
      </c>
      <c r="EP59" s="1109">
        <f t="shared" si="163"/>
        <v>0</v>
      </c>
      <c r="EQ59" s="1109">
        <f t="shared" si="163"/>
        <v>0</v>
      </c>
      <c r="ER59" s="1109">
        <f t="shared" si="163"/>
        <v>0</v>
      </c>
      <c r="ES59" s="1109">
        <f t="shared" si="164"/>
        <v>0</v>
      </c>
      <c r="ET59" s="1109">
        <f t="shared" si="164"/>
        <v>0</v>
      </c>
      <c r="EU59" s="1109">
        <f t="shared" si="164"/>
        <v>0</v>
      </c>
      <c r="EV59" s="1109">
        <f t="shared" si="165"/>
        <v>0</v>
      </c>
      <c r="EW59" s="1109">
        <f t="shared" si="165"/>
        <v>0</v>
      </c>
      <c r="EX59" s="1109">
        <f t="shared" si="165"/>
        <v>0</v>
      </c>
      <c r="EY59" s="1109">
        <f t="shared" si="165"/>
        <v>0</v>
      </c>
      <c r="EZ59" s="1109">
        <f t="shared" si="165"/>
        <v>0</v>
      </c>
      <c r="FA59" s="1109">
        <f t="shared" si="165"/>
        <v>0</v>
      </c>
      <c r="FB59" s="1109">
        <f t="shared" si="166"/>
        <v>0</v>
      </c>
      <c r="FC59" s="1109">
        <f t="shared" si="166"/>
        <v>0</v>
      </c>
      <c r="FD59" s="1109">
        <f>CK59*25.4</f>
        <v>0</v>
      </c>
      <c r="FE59" s="1109" t="e">
        <f>#REF!*25.4</f>
        <v>#REF!</v>
      </c>
      <c r="FF59" s="1109">
        <f t="shared" si="167"/>
        <v>166.77385999999998</v>
      </c>
      <c r="FG59" s="1109">
        <f t="shared" si="167"/>
        <v>127.74168</v>
      </c>
      <c r="FH59" s="1109">
        <f t="shared" si="167"/>
        <v>155.48355999999998</v>
      </c>
      <c r="FI59" s="1109">
        <f t="shared" si="167"/>
        <v>169.67707999999999</v>
      </c>
      <c r="FJ59" s="1109">
        <f t="shared" si="167"/>
        <v>100.64495999999998</v>
      </c>
      <c r="FK59" s="1109">
        <f t="shared" si="167"/>
        <v>116.12879999999997</v>
      </c>
      <c r="FL59" s="1109">
        <f t="shared" si="167"/>
        <v>131.61263999999997</v>
      </c>
      <c r="FM59" s="1109">
        <f t="shared" si="167"/>
        <v>160.64483999999999</v>
      </c>
      <c r="FN59" s="1109">
        <f t="shared" si="167"/>
        <v>116.12879999999997</v>
      </c>
      <c r="FP59" s="1094"/>
      <c r="FQ59" s="1094"/>
      <c r="FR59" s="1094"/>
    </row>
    <row r="60" spans="1:174" s="764" customFormat="1">
      <c r="A60" s="1316" t="s">
        <v>589</v>
      </c>
      <c r="B60" s="1333"/>
      <c r="C60" s="951">
        <v>-0.23599999999999999</v>
      </c>
      <c r="D60" s="942">
        <v>-0.314</v>
      </c>
      <c r="E60" s="942">
        <v>-0.26100000000000001</v>
      </c>
      <c r="F60" s="942">
        <v>-0.23949999999999999</v>
      </c>
      <c r="G60" s="942">
        <v>-0.33050000000000002</v>
      </c>
      <c r="H60" s="942">
        <v>-0.32250000000000001</v>
      </c>
      <c r="I60" s="942">
        <v>-0.28899999999999998</v>
      </c>
      <c r="J60" s="942">
        <v>-0.2505</v>
      </c>
      <c r="K60" s="942">
        <v>-0.32800000000000001</v>
      </c>
      <c r="L60" s="942">
        <v>-0.24</v>
      </c>
      <c r="M60" s="942">
        <v>-0.313</v>
      </c>
      <c r="N60" s="942">
        <v>-0.26750000000000002</v>
      </c>
      <c r="O60" s="942">
        <v>-0.30399999999999999</v>
      </c>
      <c r="P60" s="942">
        <v>-0.26</v>
      </c>
      <c r="Q60" s="942">
        <v>-0.34649999999999997</v>
      </c>
      <c r="R60" s="942">
        <v>-0.29599999999999999</v>
      </c>
      <c r="S60" s="942">
        <v>-0.19350000000000001</v>
      </c>
      <c r="T60" s="942">
        <v>-0.28349999999999997</v>
      </c>
      <c r="U60" s="139">
        <v>-0.19700000000000001</v>
      </c>
      <c r="V60" s="139"/>
      <c r="W60" s="139"/>
      <c r="X60" s="942"/>
      <c r="Y60" s="1092"/>
      <c r="Z60" s="942"/>
      <c r="AA60" s="1092"/>
      <c r="AB60" s="942"/>
      <c r="AC60" s="1092"/>
      <c r="AD60" s="942"/>
      <c r="AE60" s="1092"/>
      <c r="AF60" s="942"/>
      <c r="AG60" s="941"/>
      <c r="AH60" s="941"/>
      <c r="AI60" s="942"/>
      <c r="AJ60" s="942"/>
      <c r="AK60" s="942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  <c r="BZ60" s="139"/>
      <c r="CA60" s="139"/>
      <c r="CB60" s="139"/>
      <c r="CC60" s="139"/>
      <c r="CD60" s="139"/>
      <c r="CE60" s="139"/>
      <c r="CF60" s="139"/>
      <c r="CG60" s="139"/>
      <c r="CH60" s="139"/>
      <c r="CI60" s="139"/>
      <c r="CJ60" s="139"/>
      <c r="CK60" s="139"/>
      <c r="CL60" s="685">
        <f t="shared" si="158"/>
        <v>-5.9943999999999997</v>
      </c>
      <c r="CM60" s="1109">
        <f t="shared" si="158"/>
        <v>-7.9756</v>
      </c>
      <c r="CN60" s="1109">
        <f t="shared" si="158"/>
        <v>-6.6293999999999995</v>
      </c>
      <c r="CO60" s="1109">
        <f t="shared" si="158"/>
        <v>-6.0832999999999995</v>
      </c>
      <c r="CP60" s="1109">
        <f t="shared" si="158"/>
        <v>-8.3947000000000003</v>
      </c>
      <c r="CQ60" s="1109">
        <f t="shared" si="158"/>
        <v>-8.1914999999999996</v>
      </c>
      <c r="CR60" s="1109">
        <f t="shared" si="158"/>
        <v>-7.3405999999999993</v>
      </c>
      <c r="CS60" s="1109">
        <f t="shared" si="158"/>
        <v>-6.3626999999999994</v>
      </c>
      <c r="CT60" s="1109">
        <f t="shared" si="158"/>
        <v>-8.3311999999999991</v>
      </c>
      <c r="CU60" s="1109">
        <f t="shared" si="158"/>
        <v>-6.0959999999999992</v>
      </c>
      <c r="CV60" s="1109">
        <f t="shared" si="159"/>
        <v>-7.9501999999999997</v>
      </c>
      <c r="CW60" s="1109">
        <f t="shared" si="159"/>
        <v>-6.7945000000000002</v>
      </c>
      <c r="CX60" s="1109">
        <f t="shared" si="159"/>
        <v>-7.7215999999999996</v>
      </c>
      <c r="CY60" s="1109">
        <f t="shared" si="159"/>
        <v>-6.6040000000000001</v>
      </c>
      <c r="CZ60" s="1109">
        <f t="shared" si="159"/>
        <v>-8.8010999999999981</v>
      </c>
      <c r="DA60" s="1109">
        <f t="shared" si="159"/>
        <v>-7.5183999999999989</v>
      </c>
      <c r="DB60" s="1109">
        <f t="shared" si="159"/>
        <v>-4.9149000000000003</v>
      </c>
      <c r="DC60" s="1109">
        <f t="shared" si="159"/>
        <v>-7.200899999999999</v>
      </c>
      <c r="DD60" s="1109">
        <f t="shared" si="159"/>
        <v>-5.0038</v>
      </c>
      <c r="DE60" s="1109">
        <f t="shared" si="159"/>
        <v>0</v>
      </c>
      <c r="DF60" s="1109">
        <f t="shared" si="160"/>
        <v>0</v>
      </c>
      <c r="DG60" s="1109">
        <f t="shared" si="160"/>
        <v>0</v>
      </c>
      <c r="DH60" s="1109">
        <f t="shared" si="160"/>
        <v>0</v>
      </c>
      <c r="DI60" s="1109">
        <f t="shared" si="160"/>
        <v>0</v>
      </c>
      <c r="DJ60" s="1109">
        <f t="shared" si="160"/>
        <v>0</v>
      </c>
      <c r="DK60" s="1109">
        <f t="shared" si="160"/>
        <v>0</v>
      </c>
      <c r="DL60" s="1109">
        <f t="shared" si="160"/>
        <v>0</v>
      </c>
      <c r="DM60" s="1109">
        <f t="shared" si="160"/>
        <v>0</v>
      </c>
      <c r="DN60" s="1109">
        <f t="shared" si="160"/>
        <v>0</v>
      </c>
      <c r="DO60" s="1109">
        <f t="shared" si="160"/>
        <v>0</v>
      </c>
      <c r="DP60" s="1109">
        <f t="shared" si="161"/>
        <v>0</v>
      </c>
      <c r="DQ60" s="1109">
        <f t="shared" si="161"/>
        <v>0</v>
      </c>
      <c r="DR60" s="1109">
        <f t="shared" si="161"/>
        <v>0</v>
      </c>
      <c r="DS60" s="1109">
        <f t="shared" si="161"/>
        <v>0</v>
      </c>
      <c r="DT60" s="1109">
        <f t="shared" si="161"/>
        <v>0</v>
      </c>
      <c r="DU60" s="1109">
        <f t="shared" si="161"/>
        <v>0</v>
      </c>
      <c r="DV60" s="1109">
        <f t="shared" si="161"/>
        <v>0</v>
      </c>
      <c r="DW60" s="1109">
        <f t="shared" si="161"/>
        <v>0</v>
      </c>
      <c r="DX60" s="1109">
        <f t="shared" si="161"/>
        <v>0</v>
      </c>
      <c r="DY60" s="1109">
        <f t="shared" si="161"/>
        <v>0</v>
      </c>
      <c r="DZ60" s="1109"/>
      <c r="EA60" s="1109"/>
      <c r="EB60" s="1109">
        <f t="shared" si="162"/>
        <v>0</v>
      </c>
      <c r="EC60" s="1109">
        <f t="shared" si="162"/>
        <v>0</v>
      </c>
      <c r="ED60" s="1109">
        <f t="shared" si="162"/>
        <v>0</v>
      </c>
      <c r="EE60" s="1109">
        <f t="shared" si="162"/>
        <v>0</v>
      </c>
      <c r="EF60" s="1109">
        <f t="shared" si="162"/>
        <v>0</v>
      </c>
      <c r="EG60" s="1109">
        <f t="shared" si="162"/>
        <v>0</v>
      </c>
      <c r="EH60" s="1109">
        <f t="shared" si="162"/>
        <v>0</v>
      </c>
      <c r="EI60" s="1109">
        <f t="shared" si="162"/>
        <v>0</v>
      </c>
      <c r="EJ60" s="1109">
        <f t="shared" si="162"/>
        <v>0</v>
      </c>
      <c r="EK60" s="1109">
        <f t="shared" si="162"/>
        <v>0</v>
      </c>
      <c r="EL60" s="1109">
        <f t="shared" si="163"/>
        <v>0</v>
      </c>
      <c r="EM60" s="1109">
        <f t="shared" si="163"/>
        <v>0</v>
      </c>
      <c r="EN60" s="1109">
        <f t="shared" si="163"/>
        <v>0</v>
      </c>
      <c r="EO60" s="1109">
        <f t="shared" si="163"/>
        <v>0</v>
      </c>
      <c r="EP60" s="1109">
        <f t="shared" si="163"/>
        <v>0</v>
      </c>
      <c r="EQ60" s="1109">
        <f t="shared" si="163"/>
        <v>0</v>
      </c>
      <c r="ER60" s="1109">
        <f t="shared" si="163"/>
        <v>0</v>
      </c>
      <c r="ES60" s="1109">
        <f t="shared" si="164"/>
        <v>0</v>
      </c>
      <c r="ET60" s="1109">
        <f t="shared" si="164"/>
        <v>0</v>
      </c>
      <c r="EU60" s="1109">
        <f t="shared" si="164"/>
        <v>0</v>
      </c>
      <c r="EV60" s="1109">
        <f t="shared" si="165"/>
        <v>0</v>
      </c>
      <c r="EW60" s="1109">
        <f t="shared" si="165"/>
        <v>0</v>
      </c>
      <c r="EX60" s="1109">
        <f t="shared" si="165"/>
        <v>0</v>
      </c>
      <c r="EY60" s="1109">
        <f t="shared" si="165"/>
        <v>0</v>
      </c>
      <c r="EZ60" s="1109">
        <f t="shared" si="165"/>
        <v>0</v>
      </c>
      <c r="FA60" s="1109">
        <f t="shared" si="165"/>
        <v>0</v>
      </c>
      <c r="FB60" s="1109">
        <f t="shared" si="166"/>
        <v>0</v>
      </c>
      <c r="FC60" s="1109">
        <f t="shared" si="166"/>
        <v>0</v>
      </c>
      <c r="FD60" s="1109">
        <f>CK60*25.4</f>
        <v>0</v>
      </c>
      <c r="FE60" s="1109" t="e">
        <f>#REF!*25.4</f>
        <v>#REF!</v>
      </c>
      <c r="FF60" s="1109">
        <f t="shared" si="167"/>
        <v>-152.25775999999999</v>
      </c>
      <c r="FG60" s="1109">
        <f t="shared" si="167"/>
        <v>-202.58024</v>
      </c>
      <c r="FH60" s="1109">
        <f t="shared" si="167"/>
        <v>-168.38675999999998</v>
      </c>
      <c r="FI60" s="1109">
        <f t="shared" si="167"/>
        <v>-154.51581999999999</v>
      </c>
      <c r="FJ60" s="1109">
        <f t="shared" si="167"/>
        <v>-213.22538</v>
      </c>
      <c r="FK60" s="1109">
        <f t="shared" si="167"/>
        <v>-208.06409999999997</v>
      </c>
      <c r="FL60" s="1109">
        <f t="shared" si="167"/>
        <v>-186.45123999999998</v>
      </c>
      <c r="FM60" s="1109">
        <f t="shared" si="167"/>
        <v>-161.61257999999998</v>
      </c>
      <c r="FN60" s="1109">
        <f t="shared" si="167"/>
        <v>-211.61247999999998</v>
      </c>
      <c r="FP60" s="1094"/>
      <c r="FQ60" s="1094"/>
      <c r="FR60" s="1094"/>
    </row>
    <row r="61" spans="1:174" s="764" customFormat="1" ht="13" thickBot="1">
      <c r="A61" s="1321" t="s">
        <v>590</v>
      </c>
      <c r="B61" s="1334"/>
      <c r="C61" s="952">
        <v>-0.24249999999999999</v>
      </c>
      <c r="D61" s="950">
        <v>-0.30599999999999999</v>
      </c>
      <c r="E61" s="950">
        <v>-0.26300000000000001</v>
      </c>
      <c r="F61" s="950">
        <v>-0.23549999999999999</v>
      </c>
      <c r="G61" s="950">
        <v>-0.33700000000000002</v>
      </c>
      <c r="H61" s="950">
        <v>-0.32300000000000001</v>
      </c>
      <c r="I61" s="950">
        <v>-0.29099999999999998</v>
      </c>
      <c r="J61" s="950">
        <v>-0.2505</v>
      </c>
      <c r="K61" s="950">
        <v>-0.33150000000000002</v>
      </c>
      <c r="L61" s="950">
        <v>-0.23699999999999999</v>
      </c>
      <c r="M61" s="950">
        <v>-0.32050000000000001</v>
      </c>
      <c r="N61" s="950">
        <v>-0.26850000000000002</v>
      </c>
      <c r="O61" s="950">
        <v>-0.30349999999999999</v>
      </c>
      <c r="P61" s="950">
        <v>-0.25600000000000001</v>
      </c>
      <c r="Q61" s="950">
        <v>-0.34599999999999997</v>
      </c>
      <c r="R61" s="950">
        <v>-0.29399999999999998</v>
      </c>
      <c r="S61" s="950">
        <v>-0.1895</v>
      </c>
      <c r="T61" s="950">
        <v>-0.28899999999999998</v>
      </c>
      <c r="U61" s="1091">
        <v>-0.20300000000000001</v>
      </c>
      <c r="V61" s="1091"/>
      <c r="W61" s="1091"/>
      <c r="X61" s="1096"/>
      <c r="Y61" s="1093"/>
      <c r="Z61" s="1096"/>
      <c r="AA61" s="1093"/>
      <c r="AB61" s="1096"/>
      <c r="AC61" s="1093"/>
      <c r="AD61" s="1096"/>
      <c r="AE61" s="1093"/>
      <c r="AF61" s="1096"/>
      <c r="AG61" s="1110"/>
      <c r="AH61" s="1110"/>
      <c r="AI61" s="950"/>
      <c r="AJ61" s="950"/>
      <c r="AK61" s="950"/>
      <c r="AL61" s="1105"/>
      <c r="AM61" s="1105"/>
      <c r="AN61" s="1105"/>
      <c r="AO61" s="1105"/>
      <c r="AP61" s="1105"/>
      <c r="AQ61" s="1105"/>
      <c r="AR61" s="1105"/>
      <c r="AS61" s="1105"/>
      <c r="AT61" s="1105"/>
      <c r="AU61" s="1105"/>
      <c r="AV61" s="1105"/>
      <c r="AW61" s="1105"/>
      <c r="AX61" s="1105"/>
      <c r="AY61" s="1105"/>
      <c r="AZ61" s="1105"/>
      <c r="BA61" s="1105"/>
      <c r="BB61" s="1105"/>
      <c r="BC61" s="1105"/>
      <c r="BD61" s="1105"/>
      <c r="BE61" s="1105"/>
      <c r="BF61" s="1105"/>
      <c r="BG61" s="1105"/>
      <c r="BH61" s="1105"/>
      <c r="BI61" s="1105"/>
      <c r="BJ61" s="1105"/>
      <c r="BK61" s="1105"/>
      <c r="BL61" s="1105"/>
      <c r="BM61" s="1105"/>
      <c r="BN61" s="1105"/>
      <c r="BO61" s="1105"/>
      <c r="BP61" s="1105"/>
      <c r="BQ61" s="1105"/>
      <c r="BR61" s="1105"/>
      <c r="BS61" s="1105"/>
      <c r="BT61" s="1105"/>
      <c r="BU61" s="1105"/>
      <c r="BV61" s="1105"/>
      <c r="BW61" s="1105"/>
      <c r="BX61" s="1105"/>
      <c r="BY61" s="1105"/>
      <c r="BZ61" s="1105"/>
      <c r="CA61" s="1105"/>
      <c r="CB61" s="1105"/>
      <c r="CC61" s="1105"/>
      <c r="CD61" s="1105"/>
      <c r="CE61" s="1105"/>
      <c r="CF61" s="1105"/>
      <c r="CG61" s="1105"/>
      <c r="CH61" s="1105"/>
      <c r="CI61" s="1105"/>
      <c r="CJ61" s="1105"/>
      <c r="CK61" s="1105"/>
      <c r="CL61" s="686">
        <f t="shared" si="158"/>
        <v>-6.1594999999999995</v>
      </c>
      <c r="CM61" s="1111">
        <f t="shared" si="158"/>
        <v>-7.7723999999999993</v>
      </c>
      <c r="CN61" s="1111">
        <f t="shared" si="158"/>
        <v>-6.6802000000000001</v>
      </c>
      <c r="CO61" s="1111">
        <f t="shared" si="158"/>
        <v>-5.9816999999999991</v>
      </c>
      <c r="CP61" s="1111">
        <f t="shared" si="158"/>
        <v>-8.5597999999999992</v>
      </c>
      <c r="CQ61" s="1111">
        <f t="shared" si="158"/>
        <v>-8.2042000000000002</v>
      </c>
      <c r="CR61" s="1111">
        <f t="shared" si="158"/>
        <v>-7.3913999999999991</v>
      </c>
      <c r="CS61" s="1111">
        <f t="shared" si="158"/>
        <v>-6.3626999999999994</v>
      </c>
      <c r="CT61" s="1111">
        <f t="shared" si="158"/>
        <v>-8.4200999999999997</v>
      </c>
      <c r="CU61" s="1111">
        <f t="shared" si="158"/>
        <v>-6.0197999999999992</v>
      </c>
      <c r="CV61" s="1111">
        <f t="shared" si="159"/>
        <v>-8.1406999999999989</v>
      </c>
      <c r="CW61" s="1111">
        <f t="shared" si="159"/>
        <v>-6.8198999999999996</v>
      </c>
      <c r="CX61" s="1111">
        <f t="shared" si="159"/>
        <v>-7.708899999999999</v>
      </c>
      <c r="CY61" s="1111">
        <f t="shared" si="159"/>
        <v>-6.5023999999999997</v>
      </c>
      <c r="CZ61" s="1111">
        <f t="shared" si="159"/>
        <v>-8.7883999999999993</v>
      </c>
      <c r="DA61" s="1111">
        <f t="shared" si="159"/>
        <v>-7.4675999999999991</v>
      </c>
      <c r="DB61" s="1111">
        <f t="shared" si="159"/>
        <v>-4.8132999999999999</v>
      </c>
      <c r="DC61" s="1111">
        <f t="shared" si="159"/>
        <v>-7.3405999999999993</v>
      </c>
      <c r="DD61" s="1111">
        <f t="shared" si="159"/>
        <v>-5.1562000000000001</v>
      </c>
      <c r="DE61" s="1111">
        <f t="shared" si="159"/>
        <v>0</v>
      </c>
      <c r="DF61" s="1111">
        <f t="shared" si="160"/>
        <v>0</v>
      </c>
      <c r="DG61" s="1111">
        <f t="shared" si="160"/>
        <v>0</v>
      </c>
      <c r="DH61" s="1111">
        <f t="shared" si="160"/>
        <v>0</v>
      </c>
      <c r="DI61" s="1111">
        <f t="shared" si="160"/>
        <v>0</v>
      </c>
      <c r="DJ61" s="1111">
        <f t="shared" si="160"/>
        <v>0</v>
      </c>
      <c r="DK61" s="1111">
        <f t="shared" si="160"/>
        <v>0</v>
      </c>
      <c r="DL61" s="1111">
        <f t="shared" si="160"/>
        <v>0</v>
      </c>
      <c r="DM61" s="1111">
        <f t="shared" si="160"/>
        <v>0</v>
      </c>
      <c r="DN61" s="1111">
        <f t="shared" si="160"/>
        <v>0</v>
      </c>
      <c r="DO61" s="1111">
        <f t="shared" si="160"/>
        <v>0</v>
      </c>
      <c r="DP61" s="1111">
        <f t="shared" si="161"/>
        <v>0</v>
      </c>
      <c r="DQ61" s="1111">
        <f t="shared" si="161"/>
        <v>0</v>
      </c>
      <c r="DR61" s="1111">
        <f t="shared" si="161"/>
        <v>0</v>
      </c>
      <c r="DS61" s="1111">
        <f t="shared" si="161"/>
        <v>0</v>
      </c>
      <c r="DT61" s="1111">
        <f t="shared" si="161"/>
        <v>0</v>
      </c>
      <c r="DU61" s="1111">
        <f t="shared" si="161"/>
        <v>0</v>
      </c>
      <c r="DV61" s="1111">
        <f t="shared" si="161"/>
        <v>0</v>
      </c>
      <c r="DW61" s="1111">
        <f t="shared" si="161"/>
        <v>0</v>
      </c>
      <c r="DX61" s="1111">
        <f t="shared" si="161"/>
        <v>0</v>
      </c>
      <c r="DY61" s="1111">
        <f t="shared" si="161"/>
        <v>0</v>
      </c>
      <c r="DZ61" s="1111"/>
      <c r="EA61" s="1111"/>
      <c r="EB61" s="1111">
        <f t="shared" si="162"/>
        <v>0</v>
      </c>
      <c r="EC61" s="1111">
        <f t="shared" si="162"/>
        <v>0</v>
      </c>
      <c r="ED61" s="1111">
        <f t="shared" si="162"/>
        <v>0</v>
      </c>
      <c r="EE61" s="1111">
        <f t="shared" si="162"/>
        <v>0</v>
      </c>
      <c r="EF61" s="1111">
        <f t="shared" si="162"/>
        <v>0</v>
      </c>
      <c r="EG61" s="1111">
        <f t="shared" si="162"/>
        <v>0</v>
      </c>
      <c r="EH61" s="1111">
        <f t="shared" si="162"/>
        <v>0</v>
      </c>
      <c r="EI61" s="1111">
        <f t="shared" si="162"/>
        <v>0</v>
      </c>
      <c r="EJ61" s="1111">
        <f t="shared" si="162"/>
        <v>0</v>
      </c>
      <c r="EK61" s="1111">
        <f t="shared" si="162"/>
        <v>0</v>
      </c>
      <c r="EL61" s="1111">
        <f t="shared" si="163"/>
        <v>0</v>
      </c>
      <c r="EM61" s="1111">
        <f t="shared" si="163"/>
        <v>0</v>
      </c>
      <c r="EN61" s="1111">
        <f t="shared" si="163"/>
        <v>0</v>
      </c>
      <c r="EO61" s="1111">
        <f t="shared" si="163"/>
        <v>0</v>
      </c>
      <c r="EP61" s="1111">
        <f t="shared" si="163"/>
        <v>0</v>
      </c>
      <c r="EQ61" s="1111">
        <f t="shared" si="163"/>
        <v>0</v>
      </c>
      <c r="ER61" s="1111">
        <f t="shared" si="163"/>
        <v>0</v>
      </c>
      <c r="ES61" s="1111">
        <f t="shared" si="164"/>
        <v>0</v>
      </c>
      <c r="ET61" s="1111">
        <f t="shared" si="164"/>
        <v>0</v>
      </c>
      <c r="EU61" s="1111">
        <f t="shared" si="164"/>
        <v>0</v>
      </c>
      <c r="EV61" s="1111">
        <f t="shared" si="165"/>
        <v>0</v>
      </c>
      <c r="EW61" s="1111">
        <f t="shared" si="165"/>
        <v>0</v>
      </c>
      <c r="EX61" s="1111">
        <f t="shared" si="165"/>
        <v>0</v>
      </c>
      <c r="EY61" s="1111">
        <f t="shared" si="165"/>
        <v>0</v>
      </c>
      <c r="EZ61" s="1111">
        <f t="shared" si="165"/>
        <v>0</v>
      </c>
      <c r="FA61" s="1111">
        <f t="shared" si="165"/>
        <v>0</v>
      </c>
      <c r="FB61" s="1111">
        <f t="shared" si="166"/>
        <v>0</v>
      </c>
      <c r="FC61" s="1111">
        <f t="shared" si="166"/>
        <v>0</v>
      </c>
      <c r="FD61" s="1111">
        <f>CK61*25.4</f>
        <v>0</v>
      </c>
      <c r="FE61" s="1111" t="e">
        <f>#REF!*25.4</f>
        <v>#REF!</v>
      </c>
      <c r="FF61" s="1111">
        <f t="shared" si="167"/>
        <v>-156.45129999999997</v>
      </c>
      <c r="FG61" s="1111">
        <f t="shared" si="167"/>
        <v>-197.41895999999997</v>
      </c>
      <c r="FH61" s="1111">
        <f t="shared" si="167"/>
        <v>-169.67707999999999</v>
      </c>
      <c r="FI61" s="1111">
        <f t="shared" si="167"/>
        <v>-151.93517999999997</v>
      </c>
      <c r="FJ61" s="1111">
        <f t="shared" si="167"/>
        <v>-217.41891999999996</v>
      </c>
      <c r="FK61" s="1111">
        <f t="shared" si="167"/>
        <v>-208.38667999999998</v>
      </c>
      <c r="FL61" s="1111">
        <f t="shared" si="167"/>
        <v>-187.74155999999996</v>
      </c>
      <c r="FM61" s="1111">
        <f t="shared" si="167"/>
        <v>-161.61257999999998</v>
      </c>
      <c r="FN61" s="1111">
        <f t="shared" si="167"/>
        <v>-213.87053999999998</v>
      </c>
      <c r="FP61" s="1094"/>
      <c r="FQ61" s="1094"/>
      <c r="FR61" s="1094"/>
    </row>
    <row r="62" spans="1:174" ht="13" thickBot="1">
      <c r="A62" s="895"/>
      <c r="B62" s="895"/>
      <c r="C62" s="887"/>
      <c r="D62" s="887"/>
      <c r="E62" s="887"/>
      <c r="F62" s="887"/>
      <c r="G62" s="887"/>
      <c r="H62" s="887"/>
      <c r="I62" s="887"/>
      <c r="J62" s="887"/>
      <c r="K62" s="887"/>
      <c r="L62" s="887"/>
      <c r="M62" s="887"/>
      <c r="N62" s="887"/>
      <c r="O62" s="887"/>
      <c r="P62" s="887"/>
      <c r="Q62" s="887"/>
      <c r="R62" s="887"/>
      <c r="S62" s="887"/>
      <c r="T62" s="887"/>
      <c r="U62" s="887"/>
      <c r="V62" s="887"/>
      <c r="W62" s="887"/>
      <c r="X62" s="887"/>
      <c r="Y62" s="887"/>
      <c r="Z62" s="887"/>
      <c r="AA62" s="887"/>
      <c r="AB62" s="887"/>
      <c r="AC62" s="887"/>
      <c r="AD62" s="887"/>
      <c r="AE62" s="887"/>
      <c r="AF62" s="887"/>
      <c r="AG62" s="887"/>
      <c r="AH62" s="887"/>
      <c r="AI62" s="887"/>
      <c r="AJ62" s="887"/>
      <c r="AK62" s="887"/>
      <c r="AL62" s="887"/>
      <c r="AM62" s="887"/>
      <c r="AN62" s="887"/>
      <c r="AO62" s="887"/>
      <c r="AP62" s="887"/>
      <c r="AQ62" s="1066"/>
      <c r="AR62" s="1071"/>
      <c r="AS62" s="887"/>
      <c r="AT62" s="887"/>
      <c r="AU62" s="887"/>
      <c r="AV62" s="887"/>
      <c r="AW62" s="887"/>
      <c r="AX62" s="887"/>
      <c r="AY62" s="887"/>
      <c r="AZ62" s="887"/>
      <c r="BA62" s="887"/>
      <c r="BB62" s="887"/>
      <c r="BC62" s="887"/>
      <c r="BD62" s="887"/>
      <c r="BE62" s="887"/>
      <c r="BF62" s="887"/>
      <c r="BG62" s="887"/>
      <c r="BH62" s="887"/>
      <c r="BI62" s="887"/>
      <c r="BJ62" s="1066"/>
      <c r="BK62" s="1071"/>
      <c r="BL62" s="887"/>
      <c r="BM62" s="887"/>
      <c r="BN62" s="887"/>
      <c r="BO62" s="1066"/>
      <c r="BP62" s="1071"/>
      <c r="BQ62" s="887"/>
      <c r="BR62" s="887"/>
      <c r="BS62" s="887"/>
      <c r="BT62" s="887"/>
      <c r="BU62" s="887"/>
      <c r="BV62" s="887"/>
      <c r="BW62" s="887"/>
      <c r="BX62" s="887"/>
      <c r="BY62" s="887"/>
      <c r="BZ62" s="887"/>
      <c r="CA62" s="887"/>
      <c r="CB62" s="887"/>
      <c r="CC62" s="1066"/>
      <c r="CD62" s="1071"/>
      <c r="CE62" s="887"/>
      <c r="CF62" s="887"/>
      <c r="CG62" s="887"/>
      <c r="CH62" s="887"/>
      <c r="CI62" s="887"/>
      <c r="CJ62" s="887"/>
      <c r="CK62" s="887"/>
      <c r="CL62" s="887"/>
      <c r="CM62" s="887"/>
      <c r="CN62" s="887"/>
      <c r="CO62" s="887"/>
      <c r="CP62" s="887"/>
      <c r="CQ62" s="887"/>
      <c r="CR62" s="887"/>
      <c r="CS62" s="887"/>
      <c r="CT62" s="887"/>
      <c r="CU62" s="887"/>
      <c r="CV62" s="887"/>
      <c r="CW62" s="887"/>
      <c r="CX62" s="887"/>
      <c r="CY62" s="887"/>
      <c r="CZ62" s="887"/>
      <c r="DA62" s="887"/>
      <c r="DB62" s="887"/>
      <c r="DC62" s="887"/>
      <c r="DD62" s="887"/>
      <c r="DE62" s="887"/>
      <c r="DF62" s="887"/>
      <c r="DG62" s="887"/>
      <c r="DH62" s="887"/>
      <c r="DI62" s="887"/>
      <c r="DJ62" s="887"/>
      <c r="DK62" s="887"/>
      <c r="DL62" s="887"/>
      <c r="DM62" s="887"/>
      <c r="DN62" s="887"/>
      <c r="DO62" s="887"/>
      <c r="DP62" s="887"/>
      <c r="DQ62" s="887"/>
      <c r="DR62" s="887"/>
      <c r="DS62" s="887"/>
      <c r="DT62" s="887"/>
      <c r="DU62" s="887"/>
      <c r="DV62" s="887"/>
      <c r="DW62" s="887"/>
      <c r="DX62" s="887"/>
      <c r="DY62" s="887"/>
      <c r="DZ62" s="1084"/>
      <c r="EA62" s="1084"/>
      <c r="EB62" s="887"/>
      <c r="EC62" s="887"/>
      <c r="ED62" s="887"/>
      <c r="EE62" s="887"/>
      <c r="EF62" s="887"/>
      <c r="EG62" s="887"/>
      <c r="EH62" s="887"/>
      <c r="EI62" s="887"/>
      <c r="EJ62" s="887"/>
      <c r="EK62" s="887"/>
      <c r="EL62" s="887"/>
      <c r="EM62" s="887"/>
      <c r="EN62" s="887"/>
      <c r="EO62" s="887"/>
      <c r="EP62" s="887"/>
      <c r="EQ62" s="887"/>
      <c r="ER62" s="887"/>
      <c r="ES62" s="887"/>
      <c r="ET62" s="887"/>
      <c r="EU62" s="887"/>
      <c r="EV62" s="887"/>
      <c r="EW62" s="887"/>
      <c r="EX62" s="887"/>
      <c r="EY62" s="887"/>
      <c r="EZ62" s="887"/>
      <c r="FA62" s="887"/>
      <c r="FB62" s="887"/>
      <c r="FC62" s="887"/>
      <c r="FD62" s="887"/>
      <c r="FE62" s="887"/>
      <c r="FF62" s="887"/>
      <c r="FG62" s="887"/>
      <c r="FH62" s="887"/>
      <c r="FI62" s="887"/>
      <c r="FJ62" s="887"/>
      <c r="FK62" s="887"/>
      <c r="FL62" s="887"/>
      <c r="FM62" s="887"/>
      <c r="FN62" s="887"/>
      <c r="FO62" s="887"/>
      <c r="FP62" s="887"/>
      <c r="FQ62" s="887"/>
      <c r="FR62" s="887"/>
    </row>
    <row r="63" spans="1:174" ht="13" thickBot="1">
      <c r="A63" s="933" t="s">
        <v>477</v>
      </c>
      <c r="B63" s="895"/>
      <c r="C63" s="887"/>
      <c r="D63" s="887"/>
      <c r="E63" s="887"/>
      <c r="F63" s="887"/>
      <c r="G63" s="887"/>
      <c r="H63" s="887"/>
      <c r="I63" s="887"/>
      <c r="J63" s="887"/>
      <c r="K63" s="887"/>
      <c r="L63" s="887"/>
      <c r="M63" s="887"/>
      <c r="N63" s="887"/>
      <c r="O63" s="887"/>
      <c r="P63" s="887"/>
      <c r="Q63" s="887"/>
      <c r="R63" s="887"/>
      <c r="S63" s="887"/>
      <c r="T63" s="887"/>
      <c r="U63" s="887"/>
      <c r="V63" s="887"/>
      <c r="W63" s="887"/>
      <c r="X63" s="887"/>
      <c r="Y63" s="887"/>
      <c r="Z63" s="887"/>
      <c r="AA63" s="887"/>
      <c r="AB63" s="887"/>
      <c r="AC63" s="887"/>
      <c r="AD63" s="887"/>
      <c r="AE63" s="887"/>
      <c r="AF63" s="887"/>
      <c r="AG63" s="887"/>
      <c r="AH63" s="887"/>
      <c r="AI63" s="887"/>
      <c r="AJ63" s="887"/>
      <c r="AK63" s="887"/>
      <c r="AL63" s="887"/>
      <c r="AM63" s="887"/>
      <c r="AN63" s="887"/>
      <c r="AO63" s="887"/>
      <c r="AP63" s="887"/>
      <c r="AQ63" s="1066"/>
      <c r="AR63" s="1071"/>
      <c r="AS63" s="887"/>
      <c r="AT63" s="887"/>
      <c r="AU63" s="887"/>
      <c r="AV63" s="887"/>
      <c r="AW63" s="887"/>
      <c r="AX63" s="887"/>
      <c r="AY63" s="887"/>
      <c r="AZ63" s="887"/>
      <c r="BA63" s="887"/>
      <c r="BB63" s="887"/>
      <c r="BC63" s="887"/>
      <c r="BD63" s="887"/>
      <c r="BE63" s="887"/>
      <c r="BF63" s="887"/>
      <c r="BG63" s="887"/>
      <c r="BH63" s="887"/>
      <c r="BI63" s="887"/>
      <c r="BJ63" s="1066"/>
      <c r="BK63" s="1071"/>
      <c r="BL63" s="887"/>
      <c r="BM63" s="887"/>
      <c r="BN63" s="887"/>
      <c r="BO63" s="1066"/>
      <c r="BP63" s="1071"/>
      <c r="BQ63" s="887"/>
      <c r="BR63" s="887"/>
      <c r="BS63" s="887"/>
      <c r="BT63" s="887"/>
      <c r="BU63" s="887"/>
      <c r="BV63" s="887"/>
      <c r="BW63" s="887"/>
      <c r="BX63" s="887"/>
      <c r="BY63" s="887"/>
      <c r="BZ63" s="887"/>
      <c r="CA63" s="887"/>
      <c r="CB63" s="887"/>
      <c r="CC63" s="1066"/>
      <c r="CD63" s="1071"/>
      <c r="CE63" s="887"/>
      <c r="CF63" s="887"/>
      <c r="CG63" s="887"/>
      <c r="CH63" s="887"/>
      <c r="CI63" s="887"/>
      <c r="CJ63" s="887"/>
      <c r="CK63" s="887"/>
      <c r="CL63" s="887"/>
      <c r="CM63" s="887"/>
      <c r="CN63" s="887"/>
      <c r="CO63" s="887"/>
      <c r="CP63" s="887"/>
      <c r="CQ63" s="887"/>
      <c r="CR63" s="887"/>
      <c r="CS63" s="887"/>
      <c r="CT63" s="887"/>
      <c r="CU63" s="887"/>
      <c r="CV63" s="887"/>
      <c r="CW63" s="887"/>
      <c r="CX63" s="887"/>
      <c r="CY63" s="887"/>
      <c r="CZ63" s="887"/>
      <c r="DA63" s="887"/>
      <c r="DB63" s="887"/>
      <c r="DC63" s="887"/>
      <c r="DD63" s="887"/>
      <c r="DE63" s="887"/>
      <c r="DF63" s="887"/>
      <c r="DG63" s="887"/>
      <c r="DH63" s="887"/>
      <c r="DI63" s="887"/>
      <c r="DJ63" s="887"/>
      <c r="DK63" s="887"/>
      <c r="DL63" s="887"/>
      <c r="DM63" s="887"/>
      <c r="DN63" s="887"/>
      <c r="DO63" s="887"/>
      <c r="DP63" s="887"/>
      <c r="DQ63" s="887"/>
      <c r="DR63" s="887"/>
      <c r="DS63" s="887"/>
      <c r="DT63" s="887"/>
      <c r="DU63" s="887"/>
      <c r="DV63" s="887"/>
      <c r="DW63" s="887"/>
      <c r="DX63" s="887"/>
      <c r="DY63" s="887"/>
      <c r="DZ63" s="1084"/>
      <c r="EA63" s="1084"/>
      <c r="EB63" s="887"/>
      <c r="EC63" s="887"/>
      <c r="ED63" s="887"/>
      <c r="EE63" s="887"/>
      <c r="EF63" s="887"/>
      <c r="EG63" s="887"/>
      <c r="EH63" s="887"/>
      <c r="EI63" s="887"/>
      <c r="EJ63" s="887"/>
      <c r="EK63" s="887"/>
      <c r="EL63" s="887"/>
      <c r="EM63" s="887"/>
      <c r="EN63" s="887"/>
      <c r="EO63" s="887"/>
      <c r="EP63" s="887"/>
      <c r="EQ63" s="887"/>
      <c r="ER63" s="887"/>
      <c r="ES63" s="887"/>
      <c r="ET63" s="887"/>
      <c r="EU63" s="887"/>
      <c r="EV63" s="887"/>
      <c r="EW63" s="887"/>
      <c r="EX63" s="887"/>
      <c r="EY63" s="887"/>
      <c r="EZ63" s="887"/>
      <c r="FA63" s="887"/>
      <c r="FB63" s="887"/>
      <c r="FC63" s="887"/>
      <c r="FD63" s="887"/>
      <c r="FE63" s="887"/>
      <c r="FF63" s="887"/>
      <c r="FG63" s="887"/>
      <c r="FH63" s="887"/>
      <c r="FI63" s="887"/>
      <c r="FJ63" s="887"/>
      <c r="FK63" s="887"/>
      <c r="FL63" s="887"/>
      <c r="FM63" s="887"/>
      <c r="FN63" s="887"/>
      <c r="FO63" s="887"/>
      <c r="FP63" s="887"/>
      <c r="FQ63" s="887"/>
      <c r="FR63" s="887"/>
    </row>
    <row r="64" spans="1:174">
      <c r="A64" s="921" t="s">
        <v>786</v>
      </c>
      <c r="B64" s="895"/>
      <c r="C64" s="887"/>
      <c r="D64" s="887"/>
      <c r="E64" s="887"/>
      <c r="F64" s="887"/>
      <c r="G64" s="887"/>
      <c r="H64" s="887"/>
      <c r="I64" s="887"/>
      <c r="J64" s="887"/>
      <c r="K64" s="887"/>
      <c r="L64" s="887"/>
      <c r="M64" s="887"/>
      <c r="N64" s="887"/>
      <c r="O64" s="887"/>
      <c r="P64" s="887"/>
      <c r="Q64" s="887"/>
      <c r="R64" s="887"/>
      <c r="S64" s="887"/>
      <c r="T64" s="887"/>
      <c r="U64" s="887"/>
      <c r="V64" s="887"/>
      <c r="W64" s="887"/>
      <c r="X64" s="887"/>
      <c r="Y64" s="887"/>
      <c r="Z64" s="887"/>
      <c r="AA64" s="887"/>
      <c r="AB64" s="887"/>
      <c r="AC64" s="887"/>
      <c r="AD64" s="887"/>
      <c r="AE64" s="887"/>
      <c r="AF64" s="887"/>
      <c r="AG64" s="887"/>
      <c r="AH64" s="887"/>
      <c r="AI64" s="887"/>
      <c r="AJ64" s="887"/>
      <c r="AK64" s="887"/>
      <c r="AL64" s="887"/>
      <c r="AM64" s="887"/>
      <c r="AN64" s="887"/>
      <c r="AO64" s="887"/>
      <c r="AP64" s="887"/>
      <c r="AQ64" s="1066"/>
      <c r="AR64" s="1071"/>
      <c r="AS64" s="887"/>
      <c r="AT64" s="887"/>
      <c r="AU64" s="887"/>
      <c r="AV64" s="887"/>
      <c r="AW64" s="887"/>
      <c r="AX64" s="887"/>
      <c r="AY64" s="887"/>
      <c r="AZ64" s="887"/>
      <c r="BA64" s="887"/>
      <c r="BB64" s="887"/>
      <c r="BC64" s="887"/>
      <c r="BD64" s="887"/>
      <c r="BE64" s="887"/>
      <c r="BF64" s="887"/>
      <c r="BG64" s="887"/>
      <c r="BH64" s="887"/>
      <c r="BI64" s="887"/>
      <c r="BJ64" s="1066"/>
      <c r="BK64" s="1071"/>
      <c r="BL64" s="887"/>
      <c r="BM64" s="887"/>
      <c r="BN64" s="887"/>
      <c r="BO64" s="1066"/>
      <c r="BP64" s="1071"/>
      <c r="BQ64" s="887"/>
      <c r="BR64" s="887"/>
      <c r="BS64" s="887"/>
      <c r="BT64" s="887"/>
      <c r="BU64" s="887"/>
      <c r="BV64" s="887"/>
      <c r="BW64" s="887"/>
      <c r="BX64" s="887"/>
      <c r="BY64" s="887"/>
      <c r="BZ64" s="887"/>
      <c r="CA64" s="887"/>
      <c r="CB64" s="887"/>
      <c r="CC64" s="1066"/>
      <c r="CD64" s="1071"/>
      <c r="CE64" s="887"/>
      <c r="CF64" s="887"/>
      <c r="CG64" s="887"/>
      <c r="CH64" s="887"/>
      <c r="CI64" s="887"/>
      <c r="CJ64" s="887"/>
      <c r="CK64" s="887"/>
      <c r="CL64" s="887"/>
      <c r="CM64" s="887"/>
      <c r="CN64" s="887"/>
      <c r="CO64" s="887"/>
      <c r="CP64" s="887"/>
      <c r="CQ64" s="887"/>
      <c r="CR64" s="887"/>
      <c r="CS64" s="887"/>
      <c r="CT64" s="887"/>
      <c r="CU64" s="887"/>
      <c r="CV64" s="887"/>
      <c r="CW64" s="887"/>
      <c r="CX64" s="887"/>
      <c r="CY64" s="887"/>
      <c r="CZ64" s="887"/>
      <c r="DA64" s="887"/>
      <c r="DB64" s="887"/>
      <c r="DC64" s="887"/>
      <c r="DD64" s="887"/>
      <c r="DE64" s="887"/>
      <c r="DF64" s="887"/>
      <c r="DG64" s="887"/>
      <c r="DH64" s="887"/>
      <c r="DI64" s="887"/>
      <c r="DJ64" s="887"/>
      <c r="DK64" s="887"/>
      <c r="DL64" s="887"/>
      <c r="DM64" s="887"/>
      <c r="DN64" s="887"/>
      <c r="DO64" s="887"/>
      <c r="DP64" s="887"/>
      <c r="DQ64" s="887"/>
      <c r="DR64" s="887"/>
      <c r="DS64" s="887"/>
      <c r="DT64" s="887"/>
      <c r="DU64" s="887"/>
      <c r="DV64" s="887"/>
      <c r="DW64" s="887"/>
      <c r="DX64" s="887"/>
      <c r="DY64" s="887"/>
      <c r="DZ64" s="1084"/>
      <c r="EA64" s="1084"/>
      <c r="EB64" s="887"/>
      <c r="EC64" s="887"/>
      <c r="ED64" s="887"/>
      <c r="EE64" s="887"/>
      <c r="EF64" s="887"/>
      <c r="EG64" s="887"/>
      <c r="EH64" s="887"/>
      <c r="EI64" s="887"/>
      <c r="EJ64" s="887"/>
      <c r="EK64" s="887"/>
      <c r="EL64" s="887"/>
      <c r="EM64" s="887"/>
      <c r="EN64" s="887"/>
      <c r="EO64" s="887"/>
      <c r="EP64" s="887"/>
      <c r="EQ64" s="887"/>
      <c r="ER64" s="887"/>
      <c r="ES64" s="887"/>
      <c r="ET64" s="887"/>
      <c r="EU64" s="887"/>
      <c r="EV64" s="887"/>
      <c r="EW64" s="887"/>
      <c r="EX64" s="887"/>
      <c r="EY64" s="887"/>
      <c r="EZ64" s="887"/>
      <c r="FA64" s="887"/>
      <c r="FB64" s="887"/>
      <c r="FC64" s="887"/>
      <c r="FD64" s="887"/>
      <c r="FE64" s="887"/>
      <c r="FF64" s="887"/>
      <c r="FG64" s="887"/>
      <c r="FH64" s="887"/>
      <c r="FI64" s="887"/>
      <c r="FJ64" s="887"/>
      <c r="FK64" s="887"/>
      <c r="FL64" s="887"/>
      <c r="FM64" s="887"/>
      <c r="FN64" s="887"/>
      <c r="FO64" s="887"/>
      <c r="FP64" s="887"/>
      <c r="FQ64" s="887"/>
      <c r="FR64" s="887"/>
    </row>
    <row r="65" spans="1:175">
      <c r="A65" s="970" t="s">
        <v>790</v>
      </c>
      <c r="B65" s="895"/>
      <c r="C65" s="887"/>
      <c r="D65" s="887"/>
      <c r="E65" s="887"/>
      <c r="F65" s="887"/>
      <c r="G65" s="887"/>
      <c r="H65" s="887"/>
      <c r="I65" s="887"/>
      <c r="J65" s="887"/>
      <c r="K65" s="887"/>
      <c r="L65" s="887"/>
      <c r="M65" s="887"/>
      <c r="N65" s="887"/>
      <c r="O65" s="887"/>
      <c r="P65" s="887"/>
      <c r="Q65" s="887"/>
      <c r="R65" s="887"/>
      <c r="S65" s="887"/>
      <c r="T65" s="887"/>
      <c r="U65" s="887"/>
      <c r="V65" s="887"/>
      <c r="W65" s="887"/>
      <c r="X65" s="887"/>
      <c r="Y65" s="887"/>
      <c r="Z65" s="887"/>
      <c r="AA65" s="887"/>
      <c r="AB65" s="887"/>
      <c r="AC65" s="887"/>
      <c r="AD65" s="887"/>
      <c r="AE65" s="887"/>
      <c r="AF65" s="887"/>
      <c r="AG65" s="887"/>
      <c r="AH65" s="887"/>
      <c r="AI65" s="887"/>
      <c r="AJ65" s="887"/>
      <c r="AK65" s="887"/>
      <c r="AL65" s="887"/>
      <c r="AM65" s="887"/>
      <c r="AN65" s="887"/>
      <c r="AO65" s="887"/>
      <c r="AP65" s="887"/>
      <c r="AQ65" s="1066"/>
      <c r="AR65" s="1071"/>
      <c r="AS65" s="887"/>
      <c r="AT65" s="887"/>
      <c r="AU65" s="887"/>
      <c r="AV65" s="887"/>
      <c r="AW65" s="887"/>
      <c r="AX65" s="887"/>
      <c r="AY65" s="887"/>
      <c r="AZ65" s="887"/>
      <c r="BA65" s="887"/>
      <c r="BB65" s="887"/>
      <c r="BC65" s="887"/>
      <c r="BD65" s="887"/>
      <c r="BE65" s="887"/>
      <c r="BF65" s="887"/>
      <c r="BG65" s="887"/>
      <c r="BH65" s="887"/>
      <c r="BI65" s="887"/>
      <c r="BJ65" s="1066"/>
      <c r="BK65" s="1071"/>
      <c r="BL65" s="887"/>
      <c r="BM65" s="887"/>
      <c r="BN65" s="887"/>
      <c r="BO65" s="1066"/>
      <c r="BP65" s="1071"/>
      <c r="BQ65" s="887"/>
      <c r="BR65" s="887"/>
      <c r="BS65" s="887"/>
      <c r="BT65" s="887"/>
      <c r="BU65" s="887"/>
      <c r="BV65" s="887"/>
      <c r="BW65" s="887"/>
      <c r="BX65" s="887"/>
      <c r="BY65" s="887"/>
      <c r="BZ65" s="887"/>
      <c r="CA65" s="887"/>
      <c r="CB65" s="887"/>
      <c r="CC65" s="1066"/>
      <c r="CD65" s="1071"/>
      <c r="CE65" s="887"/>
      <c r="CF65" s="887"/>
      <c r="CG65" s="887"/>
      <c r="CH65" s="887"/>
      <c r="CI65" s="887"/>
      <c r="CJ65" s="887"/>
      <c r="CK65" s="887"/>
      <c r="CL65" s="887"/>
      <c r="CM65" s="887"/>
      <c r="CN65" s="887"/>
      <c r="CO65" s="887"/>
      <c r="CP65" s="887"/>
      <c r="CQ65" s="887"/>
      <c r="CR65" s="887"/>
      <c r="CS65" s="887"/>
      <c r="CT65" s="887"/>
      <c r="CU65" s="887"/>
      <c r="CV65" s="887"/>
      <c r="CW65" s="887"/>
      <c r="CX65" s="887"/>
      <c r="CY65" s="887"/>
      <c r="CZ65" s="887"/>
      <c r="DA65" s="887"/>
      <c r="DB65" s="887"/>
      <c r="DC65" s="887"/>
      <c r="DD65" s="887"/>
      <c r="DE65" s="887"/>
      <c r="DF65" s="887"/>
      <c r="DG65" s="887"/>
      <c r="DH65" s="887"/>
      <c r="DI65" s="887"/>
      <c r="DJ65" s="887"/>
      <c r="DK65" s="887"/>
      <c r="DL65" s="887"/>
      <c r="DM65" s="887"/>
      <c r="DN65" s="887"/>
      <c r="DO65" s="887"/>
      <c r="DP65" s="887"/>
      <c r="DQ65" s="887"/>
      <c r="DR65" s="887"/>
      <c r="DS65" s="887"/>
      <c r="DT65" s="887"/>
      <c r="DU65" s="887"/>
      <c r="DV65" s="887"/>
      <c r="DW65" s="887"/>
      <c r="DX65" s="887"/>
      <c r="DY65" s="887"/>
      <c r="DZ65" s="1084"/>
      <c r="EA65" s="1084"/>
      <c r="EB65" s="887"/>
      <c r="EC65" s="887"/>
      <c r="ED65" s="887"/>
      <c r="EE65" s="887"/>
      <c r="EF65" s="887"/>
      <c r="EG65" s="887"/>
      <c r="EH65" s="887"/>
      <c r="EI65" s="887"/>
      <c r="EJ65" s="887"/>
      <c r="EK65" s="887"/>
      <c r="EL65" s="887"/>
      <c r="EM65" s="887"/>
      <c r="EN65" s="887"/>
      <c r="EO65" s="887"/>
      <c r="EP65" s="887"/>
      <c r="EQ65" s="887"/>
      <c r="ER65" s="887"/>
      <c r="ES65" s="887"/>
      <c r="ET65" s="887"/>
      <c r="EU65" s="887"/>
      <c r="EV65" s="887"/>
      <c r="EW65" s="887"/>
      <c r="EX65" s="887"/>
      <c r="EY65" s="887"/>
      <c r="EZ65" s="887"/>
      <c r="FA65" s="887"/>
      <c r="FB65" s="887"/>
      <c r="FC65" s="887"/>
      <c r="FD65" s="887"/>
      <c r="FE65" s="887"/>
      <c r="FF65" s="887"/>
      <c r="FG65" s="887"/>
      <c r="FH65" s="887"/>
      <c r="FI65" s="887"/>
      <c r="FJ65" s="887"/>
      <c r="FK65" s="887"/>
      <c r="FL65" s="887"/>
      <c r="FM65" s="887"/>
      <c r="FN65" s="887"/>
      <c r="FO65" s="887"/>
      <c r="FP65" s="887"/>
      <c r="FQ65" s="887"/>
      <c r="FR65" s="887"/>
    </row>
    <row r="66" spans="1:175">
      <c r="A66" s="887" t="s">
        <v>787</v>
      </c>
      <c r="B66" s="895"/>
      <c r="C66" s="887"/>
      <c r="D66" s="887"/>
      <c r="E66" s="887"/>
      <c r="F66" s="887"/>
      <c r="G66" s="887"/>
      <c r="H66" s="887"/>
      <c r="I66" s="887"/>
      <c r="J66" s="887"/>
      <c r="K66" s="887"/>
      <c r="L66" s="887"/>
      <c r="M66" s="887"/>
      <c r="N66" s="887"/>
      <c r="O66" s="887"/>
      <c r="P66" s="887"/>
      <c r="Q66" s="887"/>
      <c r="R66" s="887"/>
      <c r="S66" s="887"/>
      <c r="T66" s="887"/>
      <c r="U66" s="887"/>
      <c r="V66" s="887"/>
      <c r="W66" s="887"/>
      <c r="X66" s="887"/>
      <c r="Y66" s="887"/>
      <c r="Z66" s="887"/>
      <c r="AA66" s="887"/>
      <c r="AB66" s="887"/>
      <c r="AC66" s="887"/>
      <c r="AD66" s="887"/>
      <c r="AE66" s="887"/>
      <c r="AF66" s="887"/>
      <c r="AG66" s="887"/>
      <c r="AH66" s="887"/>
      <c r="AI66" s="887"/>
      <c r="AJ66" s="887"/>
      <c r="AK66" s="887"/>
      <c r="AL66" s="887"/>
      <c r="AM66" s="887"/>
      <c r="AN66" s="887"/>
      <c r="AO66" s="887"/>
      <c r="AP66" s="887"/>
      <c r="AQ66" s="1066"/>
      <c r="AR66" s="1071"/>
      <c r="AS66" s="887"/>
      <c r="AT66" s="887"/>
      <c r="AU66" s="887"/>
      <c r="AV66" s="887"/>
      <c r="AW66" s="887"/>
      <c r="AX66" s="887"/>
      <c r="AY66" s="887"/>
      <c r="AZ66" s="887"/>
      <c r="BA66" s="887"/>
      <c r="BB66" s="887"/>
      <c r="BC66" s="887"/>
      <c r="BD66" s="887"/>
      <c r="BE66" s="887"/>
      <c r="BF66" s="887"/>
      <c r="BG66" s="887"/>
      <c r="BH66" s="887"/>
      <c r="BI66" s="887"/>
      <c r="BJ66" s="1066"/>
      <c r="BK66" s="1071"/>
      <c r="BL66" s="887"/>
      <c r="BM66" s="887"/>
      <c r="BN66" s="887"/>
      <c r="BO66" s="1066"/>
      <c r="BP66" s="1071"/>
      <c r="BQ66" s="887"/>
      <c r="BR66" s="887"/>
      <c r="BS66" s="887"/>
      <c r="BT66" s="887"/>
      <c r="BU66" s="887"/>
      <c r="BV66" s="887"/>
      <c r="BW66" s="887"/>
      <c r="BX66" s="887"/>
      <c r="BY66" s="887"/>
      <c r="BZ66" s="887"/>
      <c r="CA66" s="887"/>
      <c r="CB66" s="887"/>
      <c r="CC66" s="1066"/>
      <c r="CD66" s="1071"/>
      <c r="CE66" s="887"/>
      <c r="CF66" s="887"/>
      <c r="CG66" s="887"/>
      <c r="CH66" s="887"/>
      <c r="CI66" s="887"/>
      <c r="CJ66" s="887"/>
      <c r="CK66" s="887"/>
      <c r="CL66" s="887"/>
      <c r="CM66" s="887"/>
      <c r="CN66" s="887"/>
      <c r="CO66" s="887"/>
      <c r="CP66" s="887"/>
      <c r="CQ66" s="887"/>
      <c r="CR66" s="887"/>
      <c r="CS66" s="887"/>
      <c r="CT66" s="887"/>
      <c r="CU66" s="887"/>
      <c r="CV66" s="887"/>
      <c r="CW66" s="887"/>
      <c r="CX66" s="887"/>
      <c r="CY66" s="887"/>
      <c r="CZ66" s="887"/>
      <c r="DA66" s="887"/>
      <c r="DB66" s="887"/>
      <c r="DC66" s="887"/>
      <c r="DD66" s="887"/>
      <c r="DE66" s="887"/>
      <c r="DF66" s="887"/>
      <c r="DG66" s="887"/>
      <c r="DH66" s="887"/>
      <c r="DI66" s="887"/>
      <c r="DJ66" s="887"/>
      <c r="DK66" s="887"/>
      <c r="DL66" s="887"/>
      <c r="DM66" s="887"/>
      <c r="DN66" s="887"/>
      <c r="DO66" s="887"/>
      <c r="DP66" s="887"/>
      <c r="DQ66" s="887"/>
      <c r="DR66" s="887"/>
      <c r="DS66" s="887"/>
      <c r="DT66" s="887"/>
      <c r="DU66" s="887"/>
      <c r="DV66" s="887"/>
      <c r="DW66" s="887"/>
      <c r="DX66" s="887"/>
      <c r="DY66" s="887"/>
      <c r="DZ66" s="1084"/>
      <c r="EA66" s="1084"/>
      <c r="EB66" s="887"/>
      <c r="EC66" s="887"/>
      <c r="ED66" s="887"/>
      <c r="EE66" s="887"/>
      <c r="EF66" s="887"/>
      <c r="EG66" s="887"/>
      <c r="EH66" s="887"/>
      <c r="EI66" s="887"/>
      <c r="EJ66" s="887"/>
      <c r="EK66" s="887"/>
      <c r="EL66" s="887"/>
      <c r="EM66" s="887"/>
      <c r="EN66" s="887"/>
      <c r="EO66" s="887"/>
      <c r="EP66" s="887"/>
      <c r="EQ66" s="887"/>
      <c r="ER66" s="887"/>
      <c r="ES66" s="887"/>
      <c r="ET66" s="887"/>
      <c r="EU66" s="887"/>
      <c r="EV66" s="887"/>
      <c r="EW66" s="887"/>
      <c r="EX66" s="887"/>
      <c r="EY66" s="887"/>
      <c r="EZ66" s="887"/>
      <c r="FA66" s="887"/>
      <c r="FB66" s="887"/>
      <c r="FC66" s="887"/>
      <c r="FD66" s="887"/>
      <c r="FE66" s="887"/>
      <c r="FF66" s="887"/>
      <c r="FG66" s="887"/>
      <c r="FH66" s="887"/>
      <c r="FI66" s="887"/>
      <c r="FJ66" s="887"/>
      <c r="FK66" s="887"/>
      <c r="FL66" s="887"/>
      <c r="FM66" s="887"/>
      <c r="FN66" s="887"/>
      <c r="FO66" s="887"/>
      <c r="FP66" s="887"/>
      <c r="FQ66" s="887"/>
      <c r="FR66" s="887"/>
    </row>
    <row r="67" spans="1:175">
      <c r="A67" s="887" t="s">
        <v>788</v>
      </c>
      <c r="B67" s="895"/>
      <c r="C67" s="887"/>
      <c r="D67" s="887"/>
      <c r="E67" s="887"/>
      <c r="F67" s="887"/>
      <c r="G67" s="887"/>
      <c r="H67" s="887"/>
      <c r="I67" s="887"/>
      <c r="J67" s="887"/>
      <c r="K67" s="887"/>
      <c r="L67" s="887"/>
      <c r="M67" s="887"/>
      <c r="N67" s="887"/>
      <c r="O67" s="887"/>
      <c r="P67" s="887"/>
      <c r="Q67" s="887"/>
      <c r="R67" s="887"/>
      <c r="S67" s="887"/>
      <c r="T67" s="887"/>
      <c r="U67" s="887"/>
      <c r="V67" s="887"/>
      <c r="W67" s="887"/>
      <c r="X67" s="887"/>
      <c r="Y67" s="887"/>
      <c r="Z67" s="887"/>
      <c r="AA67" s="887"/>
      <c r="AB67" s="887"/>
      <c r="AC67" s="887"/>
      <c r="AD67" s="887"/>
      <c r="AE67" s="887"/>
      <c r="AF67" s="887"/>
      <c r="AG67" s="887"/>
      <c r="AH67" s="887"/>
      <c r="AI67" s="887"/>
      <c r="AJ67" s="887"/>
      <c r="AK67" s="887"/>
      <c r="AL67" s="887"/>
      <c r="AM67" s="887"/>
      <c r="AN67" s="887"/>
      <c r="AO67" s="887"/>
      <c r="AP67" s="887"/>
      <c r="AQ67" s="1066"/>
      <c r="AR67" s="1071"/>
      <c r="AS67" s="887"/>
      <c r="AT67" s="887"/>
      <c r="AU67" s="887"/>
      <c r="AV67" s="887"/>
      <c r="AW67" s="887"/>
      <c r="AX67" s="887"/>
      <c r="AY67" s="887"/>
      <c r="AZ67" s="887"/>
      <c r="BA67" s="887"/>
      <c r="BB67" s="887"/>
      <c r="BC67" s="887"/>
      <c r="BD67" s="887"/>
      <c r="BE67" s="887"/>
      <c r="BF67" s="887"/>
      <c r="BG67" s="887"/>
      <c r="BH67" s="887"/>
      <c r="BI67" s="887"/>
      <c r="BJ67" s="1066"/>
      <c r="BK67" s="1071"/>
      <c r="BL67" s="887"/>
      <c r="BM67" s="887"/>
      <c r="BN67" s="887"/>
      <c r="BO67" s="1066"/>
      <c r="BP67" s="1071"/>
      <c r="BQ67" s="887"/>
      <c r="BR67" s="887"/>
      <c r="BS67" s="887"/>
      <c r="BT67" s="887"/>
      <c r="BU67" s="887"/>
      <c r="BV67" s="887"/>
      <c r="BW67" s="887"/>
      <c r="BX67" s="887"/>
      <c r="BY67" s="887"/>
      <c r="BZ67" s="887"/>
      <c r="CA67" s="887"/>
      <c r="CB67" s="887"/>
      <c r="CC67" s="1066"/>
      <c r="CD67" s="1071"/>
      <c r="CE67" s="887"/>
      <c r="CF67" s="887"/>
      <c r="CG67" s="887"/>
      <c r="CH67" s="887"/>
      <c r="CI67" s="887"/>
      <c r="CJ67" s="887"/>
      <c r="CK67" s="887"/>
      <c r="CL67" s="887"/>
      <c r="CM67" s="887"/>
      <c r="CN67" s="887"/>
      <c r="CO67" s="887"/>
      <c r="CP67" s="887"/>
      <c r="CQ67" s="887"/>
      <c r="CR67" s="887"/>
      <c r="CS67" s="887"/>
      <c r="CT67" s="887"/>
      <c r="CU67" s="887"/>
      <c r="CV67" s="887"/>
      <c r="CW67" s="887"/>
      <c r="CX67" s="887"/>
      <c r="CY67" s="887"/>
      <c r="CZ67" s="887"/>
      <c r="DA67" s="887"/>
      <c r="DB67" s="887"/>
      <c r="DC67" s="887"/>
      <c r="DD67" s="887"/>
      <c r="DE67" s="887"/>
      <c r="DF67" s="887"/>
      <c r="DG67" s="887"/>
      <c r="DH67" s="887"/>
      <c r="DI67" s="887"/>
      <c r="DJ67" s="887"/>
      <c r="DK67" s="887"/>
      <c r="DL67" s="887"/>
      <c r="DM67" s="887"/>
      <c r="DN67" s="887"/>
      <c r="DO67" s="887"/>
      <c r="DP67" s="887"/>
      <c r="DQ67" s="887"/>
      <c r="DR67" s="887"/>
      <c r="DS67" s="887"/>
      <c r="DT67" s="887"/>
      <c r="DU67" s="887"/>
      <c r="DV67" s="887"/>
      <c r="DW67" s="887"/>
      <c r="DX67" s="887"/>
      <c r="DY67" s="887"/>
      <c r="DZ67" s="1084"/>
      <c r="EA67" s="1084"/>
      <c r="EB67" s="887"/>
      <c r="EC67" s="887"/>
      <c r="ED67" s="887"/>
      <c r="EE67" s="887"/>
      <c r="EF67" s="887"/>
      <c r="EG67" s="887"/>
      <c r="EH67" s="887"/>
      <c r="EI67" s="887"/>
      <c r="EJ67" s="887"/>
      <c r="EK67" s="887"/>
      <c r="EL67" s="887"/>
      <c r="EM67" s="887"/>
      <c r="EN67" s="887"/>
      <c r="EO67" s="887"/>
      <c r="EP67" s="887"/>
      <c r="EQ67" s="887"/>
      <c r="ER67" s="887"/>
      <c r="ES67" s="887"/>
      <c r="ET67" s="887"/>
      <c r="EU67" s="887"/>
      <c r="EV67" s="887"/>
      <c r="EW67" s="887"/>
      <c r="EX67" s="887"/>
      <c r="EY67" s="887"/>
      <c r="EZ67" s="887"/>
      <c r="FA67" s="887"/>
      <c r="FB67" s="887"/>
      <c r="FC67" s="887"/>
      <c r="FD67" s="887"/>
      <c r="FE67" s="887"/>
      <c r="FF67" s="887"/>
      <c r="FG67" s="887"/>
      <c r="FH67" s="887"/>
      <c r="FI67" s="887"/>
      <c r="FJ67" s="887"/>
      <c r="FK67" s="887"/>
      <c r="FL67" s="887"/>
      <c r="FM67" s="887"/>
      <c r="FN67" s="887"/>
      <c r="FO67" s="887"/>
      <c r="FP67" s="887"/>
      <c r="FQ67" s="887"/>
      <c r="FR67" s="887"/>
    </row>
    <row r="68" spans="1:175">
      <c r="A68" s="283" t="s">
        <v>922</v>
      </c>
      <c r="B68" s="895"/>
      <c r="C68" s="887"/>
      <c r="D68" s="887"/>
      <c r="E68" s="887"/>
      <c r="F68" s="887"/>
      <c r="G68" s="887"/>
      <c r="H68" s="887"/>
      <c r="I68" s="887"/>
      <c r="J68" s="887"/>
      <c r="K68" s="887"/>
      <c r="L68" s="887"/>
      <c r="M68" s="887"/>
      <c r="N68" s="887"/>
      <c r="O68" s="887"/>
      <c r="P68" s="887"/>
      <c r="Q68" s="887"/>
      <c r="R68" s="887"/>
      <c r="S68" s="887"/>
      <c r="T68" s="887"/>
      <c r="U68" s="887"/>
      <c r="V68" s="887"/>
      <c r="W68" s="887"/>
      <c r="X68" s="887"/>
      <c r="Y68" s="887"/>
      <c r="Z68" s="887"/>
      <c r="AA68" s="887"/>
      <c r="AB68" s="887"/>
      <c r="AC68" s="887"/>
      <c r="AD68" s="887"/>
      <c r="AE68" s="887"/>
      <c r="AF68" s="887"/>
      <c r="AG68" s="887"/>
      <c r="AH68" s="887"/>
      <c r="AI68" s="887"/>
      <c r="AJ68" s="887"/>
      <c r="AK68" s="887"/>
      <c r="AL68" s="887"/>
      <c r="AM68" s="887"/>
      <c r="AN68" s="887"/>
      <c r="AO68" s="887"/>
      <c r="AP68" s="887"/>
      <c r="AQ68" s="1066"/>
      <c r="AR68" s="1071"/>
      <c r="AS68" s="887"/>
      <c r="AT68" s="887"/>
      <c r="AU68" s="887"/>
      <c r="AV68" s="887"/>
      <c r="AW68" s="887"/>
      <c r="AX68" s="887"/>
      <c r="AY68" s="887"/>
      <c r="AZ68" s="887"/>
      <c r="BA68" s="887"/>
      <c r="BB68" s="887"/>
      <c r="BC68" s="887"/>
      <c r="BD68" s="887"/>
      <c r="BE68" s="887"/>
      <c r="BF68" s="887"/>
      <c r="BG68" s="887"/>
      <c r="BH68" s="887"/>
      <c r="BI68" s="887"/>
      <c r="BJ68" s="1066"/>
      <c r="BK68" s="1071"/>
      <c r="BL68" s="887"/>
      <c r="BM68" s="887"/>
      <c r="BN68" s="887"/>
      <c r="BO68" s="1066"/>
      <c r="BP68" s="1071"/>
      <c r="BQ68" s="887"/>
      <c r="BR68" s="887"/>
      <c r="BS68" s="887"/>
      <c r="BT68" s="887"/>
      <c r="BU68" s="887"/>
      <c r="BV68" s="887"/>
      <c r="BW68" s="887"/>
      <c r="BX68" s="887"/>
      <c r="BY68" s="887"/>
      <c r="BZ68" s="887"/>
      <c r="CA68" s="887"/>
      <c r="CB68" s="887"/>
      <c r="CC68" s="1066"/>
      <c r="CD68" s="1071"/>
      <c r="CE68" s="887"/>
      <c r="CF68" s="887"/>
      <c r="CG68" s="887"/>
      <c r="CH68" s="887"/>
      <c r="CI68" s="887"/>
      <c r="CJ68" s="887"/>
      <c r="CK68" s="887"/>
      <c r="CL68" s="887"/>
      <c r="CM68" s="887"/>
      <c r="CN68" s="887"/>
      <c r="CO68" s="887"/>
      <c r="CP68" s="887"/>
      <c r="CQ68" s="887"/>
      <c r="CR68" s="887"/>
      <c r="CS68" s="887"/>
      <c r="CT68" s="887"/>
      <c r="CU68" s="887"/>
      <c r="CV68" s="887"/>
      <c r="CW68" s="887"/>
      <c r="CX68" s="887"/>
      <c r="CY68" s="887"/>
      <c r="CZ68" s="887"/>
      <c r="DA68" s="887"/>
      <c r="DB68" s="887"/>
      <c r="DC68" s="887"/>
      <c r="DD68" s="887"/>
      <c r="DE68" s="887"/>
      <c r="DF68" s="887"/>
      <c r="DG68" s="887"/>
      <c r="DH68" s="887"/>
      <c r="DI68" s="887"/>
      <c r="DJ68" s="887"/>
      <c r="DK68" s="887"/>
      <c r="DL68" s="887"/>
      <c r="DM68" s="887"/>
      <c r="DN68" s="887"/>
      <c r="DO68" s="887"/>
      <c r="DP68" s="887"/>
      <c r="DQ68" s="887"/>
      <c r="DR68" s="887"/>
      <c r="DS68" s="887"/>
      <c r="DT68" s="887"/>
      <c r="DU68" s="887"/>
      <c r="DV68" s="887"/>
      <c r="DW68" s="887"/>
      <c r="DX68" s="887"/>
      <c r="DY68" s="887"/>
      <c r="DZ68" s="1084"/>
      <c r="EA68" s="1084"/>
      <c r="EB68" s="887"/>
      <c r="EC68" s="887"/>
      <c r="ED68" s="887"/>
      <c r="EE68" s="887"/>
      <c r="EF68" s="887"/>
      <c r="EG68" s="887"/>
      <c r="EH68" s="887"/>
      <c r="EI68" s="887"/>
      <c r="EJ68" s="887"/>
      <c r="EK68" s="887"/>
      <c r="EL68" s="887"/>
      <c r="EM68" s="887"/>
      <c r="EN68" s="887"/>
      <c r="EO68" s="887"/>
      <c r="EP68" s="887"/>
      <c r="EQ68" s="887"/>
      <c r="ER68" s="887"/>
      <c r="ES68" s="887"/>
      <c r="ET68" s="887"/>
      <c r="EU68" s="887"/>
      <c r="EV68" s="887"/>
      <c r="EW68" s="887"/>
      <c r="EX68" s="887"/>
      <c r="EY68" s="887"/>
      <c r="EZ68" s="887"/>
      <c r="FA68" s="887"/>
      <c r="FB68" s="887"/>
      <c r="FC68" s="887"/>
      <c r="FD68" s="887"/>
      <c r="FE68" s="887"/>
      <c r="FF68" s="887"/>
      <c r="FG68" s="887"/>
      <c r="FH68" s="887"/>
      <c r="FI68" s="887"/>
      <c r="FJ68" s="887"/>
      <c r="FK68" s="887"/>
      <c r="FL68" s="887"/>
      <c r="FM68" s="887"/>
      <c r="FN68" s="887"/>
      <c r="FO68" s="887"/>
      <c r="FP68" s="887"/>
      <c r="FQ68" s="887"/>
      <c r="FR68" s="887"/>
    </row>
    <row r="69" spans="1:175">
      <c r="A69" s="283" t="s">
        <v>938</v>
      </c>
      <c r="B69" s="895"/>
      <c r="C69" s="887"/>
      <c r="D69" s="887"/>
      <c r="E69" s="887"/>
      <c r="F69" s="887"/>
      <c r="G69" s="887"/>
      <c r="H69" s="887"/>
      <c r="I69" s="887"/>
      <c r="J69" s="887"/>
      <c r="K69" s="887"/>
      <c r="L69" s="887"/>
      <c r="M69" s="887"/>
      <c r="N69" s="887"/>
      <c r="O69" s="887"/>
      <c r="P69" s="887"/>
      <c r="Q69" s="887"/>
      <c r="R69" s="887"/>
      <c r="S69" s="887"/>
      <c r="T69" s="887"/>
      <c r="U69" s="887"/>
      <c r="V69" s="887"/>
      <c r="W69" s="887"/>
      <c r="X69" s="887"/>
      <c r="Y69" s="887"/>
      <c r="Z69" s="887"/>
      <c r="AA69" s="887"/>
      <c r="AB69" s="887"/>
      <c r="AC69" s="887"/>
      <c r="AD69" s="887"/>
      <c r="AE69" s="887"/>
      <c r="AF69" s="887"/>
      <c r="AG69" s="887"/>
      <c r="AH69" s="887"/>
      <c r="AI69" s="887"/>
      <c r="AJ69" s="887"/>
      <c r="AK69" s="887"/>
      <c r="AL69" s="887"/>
      <c r="AM69" s="887"/>
      <c r="AN69" s="887"/>
      <c r="AO69" s="887"/>
      <c r="AP69" s="887"/>
      <c r="AQ69" s="1066"/>
      <c r="AR69" s="1071"/>
      <c r="AS69" s="887"/>
      <c r="AT69" s="887"/>
      <c r="AU69" s="887"/>
      <c r="AV69" s="887"/>
      <c r="AW69" s="887"/>
      <c r="AX69" s="887"/>
      <c r="AY69" s="887"/>
      <c r="AZ69" s="887"/>
      <c r="BA69" s="887"/>
      <c r="BB69" s="887"/>
      <c r="BC69" s="887"/>
      <c r="BD69" s="887"/>
      <c r="BE69" s="887"/>
      <c r="BF69" s="887"/>
      <c r="BG69" s="887"/>
      <c r="BH69" s="887"/>
      <c r="BI69" s="887"/>
      <c r="BJ69" s="1066"/>
      <c r="BK69" s="1071"/>
      <c r="BL69" s="887"/>
      <c r="BM69" s="887"/>
      <c r="BN69" s="887"/>
      <c r="BO69" s="1066"/>
      <c r="BP69" s="1071"/>
      <c r="BQ69" s="887"/>
      <c r="BR69" s="887"/>
      <c r="BS69" s="887"/>
      <c r="BT69" s="887"/>
      <c r="BU69" s="887"/>
      <c r="BV69" s="887"/>
      <c r="BW69" s="887"/>
      <c r="BX69" s="887"/>
      <c r="BY69" s="887"/>
      <c r="BZ69" s="887"/>
      <c r="CA69" s="887"/>
      <c r="CB69" s="887"/>
      <c r="CC69" s="1066"/>
      <c r="CD69" s="1071"/>
      <c r="CE69" s="887"/>
      <c r="CF69" s="887"/>
      <c r="CG69" s="887"/>
      <c r="CH69" s="887"/>
      <c r="CI69" s="887"/>
      <c r="CJ69" s="887"/>
      <c r="CK69" s="887"/>
      <c r="CL69" s="887"/>
      <c r="CM69" s="887"/>
      <c r="CN69" s="887"/>
      <c r="CO69" s="887"/>
      <c r="CP69" s="887"/>
      <c r="CQ69" s="887"/>
      <c r="CR69" s="887"/>
      <c r="CS69" s="887"/>
      <c r="CT69" s="887"/>
      <c r="CU69" s="887"/>
      <c r="CV69" s="887"/>
      <c r="CW69" s="887"/>
      <c r="CX69" s="887"/>
      <c r="CY69" s="887"/>
      <c r="CZ69" s="887"/>
      <c r="DA69" s="887"/>
      <c r="DB69" s="887"/>
      <c r="DC69" s="887"/>
      <c r="DD69" s="887"/>
      <c r="DE69" s="887"/>
      <c r="DF69" s="887"/>
      <c r="DG69" s="887"/>
      <c r="DH69" s="887"/>
      <c r="DI69" s="887"/>
      <c r="DJ69" s="887"/>
      <c r="DK69" s="887"/>
      <c r="DL69" s="887"/>
      <c r="DM69" s="887"/>
      <c r="DN69" s="887"/>
      <c r="DO69" s="887"/>
      <c r="DP69" s="887"/>
      <c r="DQ69" s="887"/>
      <c r="DR69" s="887"/>
      <c r="DS69" s="887"/>
      <c r="DT69" s="887"/>
      <c r="DU69" s="887"/>
      <c r="DV69" s="887"/>
      <c r="DW69" s="887"/>
      <c r="DX69" s="887"/>
      <c r="DY69" s="887"/>
      <c r="DZ69" s="1084"/>
      <c r="EA69" s="1084"/>
      <c r="EB69" s="887"/>
      <c r="EC69" s="887"/>
      <c r="ED69" s="887"/>
      <c r="EE69" s="887"/>
      <c r="EF69" s="887"/>
      <c r="EG69" s="887"/>
      <c r="EH69" s="887"/>
      <c r="EI69" s="887"/>
      <c r="EJ69" s="887"/>
      <c r="EK69" s="887"/>
      <c r="EL69" s="887"/>
      <c r="EM69" s="887"/>
      <c r="EN69" s="887"/>
      <c r="EO69" s="887"/>
      <c r="EP69" s="887"/>
      <c r="EQ69" s="887"/>
      <c r="ER69" s="887"/>
      <c r="ES69" s="887"/>
      <c r="ET69" s="887"/>
      <c r="EU69" s="887"/>
      <c r="EV69" s="887"/>
      <c r="EW69" s="887"/>
      <c r="EX69" s="887"/>
      <c r="EY69" s="887"/>
      <c r="EZ69" s="887"/>
      <c r="FA69" s="887"/>
      <c r="FB69" s="887"/>
      <c r="FC69" s="887"/>
      <c r="FD69" s="887"/>
      <c r="FE69" s="887"/>
      <c r="FF69" s="887"/>
      <c r="FG69" s="887"/>
      <c r="FH69" s="887"/>
      <c r="FI69" s="887"/>
      <c r="FJ69" s="887"/>
      <c r="FK69" s="887"/>
      <c r="FL69" s="887"/>
      <c r="FM69" s="887"/>
      <c r="FN69" s="887"/>
      <c r="FO69" s="887"/>
      <c r="FP69" s="887"/>
      <c r="FQ69" s="887"/>
      <c r="FR69" s="887"/>
    </row>
    <row r="70" spans="1:175">
      <c r="A70" s="943"/>
      <c r="B70" s="895"/>
      <c r="C70" s="887"/>
      <c r="D70" s="887"/>
      <c r="E70" s="887"/>
      <c r="F70" s="887"/>
      <c r="G70" s="887"/>
      <c r="H70" s="887"/>
      <c r="I70" s="887"/>
      <c r="J70" s="887"/>
      <c r="K70" s="887"/>
      <c r="L70" s="887"/>
      <c r="M70" s="887"/>
      <c r="N70" s="887"/>
      <c r="O70" s="887"/>
      <c r="P70" s="887"/>
      <c r="Q70" s="887"/>
      <c r="R70" s="887"/>
      <c r="S70" s="887"/>
      <c r="T70" s="887"/>
      <c r="U70" s="887"/>
      <c r="V70" s="887"/>
      <c r="W70" s="887"/>
      <c r="X70" s="887"/>
      <c r="Y70" s="887"/>
      <c r="Z70" s="887"/>
      <c r="AA70" s="887"/>
      <c r="AB70" s="887"/>
      <c r="AC70" s="887"/>
      <c r="AD70" s="887"/>
      <c r="AE70" s="887"/>
      <c r="AF70" s="887"/>
      <c r="AG70" s="887"/>
      <c r="AH70" s="887"/>
      <c r="AI70" s="887"/>
      <c r="AJ70" s="887"/>
      <c r="AK70" s="887"/>
      <c r="AL70" s="887"/>
      <c r="AM70" s="887"/>
      <c r="AN70" s="887"/>
      <c r="AO70" s="887"/>
      <c r="AP70" s="887"/>
      <c r="AQ70" s="1066"/>
      <c r="AR70" s="1071"/>
      <c r="AS70" s="887"/>
      <c r="AT70" s="887"/>
      <c r="AU70" s="887"/>
      <c r="AV70" s="887"/>
      <c r="AW70" s="887"/>
      <c r="AX70" s="887"/>
      <c r="AY70" s="887"/>
      <c r="AZ70" s="887"/>
      <c r="BA70" s="887"/>
      <c r="BB70" s="887"/>
      <c r="BC70" s="887"/>
      <c r="BD70" s="887"/>
      <c r="BE70" s="887"/>
      <c r="BF70" s="887"/>
      <c r="BG70" s="887"/>
      <c r="BH70" s="887"/>
      <c r="BI70" s="887"/>
      <c r="BJ70" s="1066"/>
      <c r="BK70" s="1071"/>
      <c r="BL70" s="887"/>
      <c r="BM70" s="887"/>
      <c r="BN70" s="887"/>
      <c r="BO70" s="1066"/>
      <c r="BP70" s="1071"/>
      <c r="BQ70" s="887"/>
      <c r="BR70" s="887"/>
      <c r="BS70" s="887"/>
      <c r="BT70" s="887"/>
      <c r="BU70" s="887"/>
      <c r="BV70" s="887"/>
      <c r="BW70" s="887"/>
      <c r="BX70" s="887"/>
      <c r="BY70" s="887"/>
      <c r="BZ70" s="887"/>
      <c r="CA70" s="887"/>
      <c r="CB70" s="887"/>
      <c r="CC70" s="1066"/>
      <c r="CD70" s="1071"/>
      <c r="CE70" s="887"/>
      <c r="CF70" s="887"/>
      <c r="CG70" s="887"/>
      <c r="CH70" s="887"/>
      <c r="CI70" s="887"/>
      <c r="CJ70" s="887"/>
      <c r="CK70" s="887"/>
      <c r="CL70" s="887"/>
      <c r="CM70" s="887"/>
      <c r="CN70" s="887"/>
      <c r="CO70" s="887"/>
      <c r="CP70" s="887"/>
      <c r="CQ70" s="887"/>
      <c r="CR70" s="887"/>
      <c r="CS70" s="887"/>
      <c r="CT70" s="887"/>
      <c r="CU70" s="887"/>
      <c r="CV70" s="887"/>
      <c r="CW70" s="887"/>
      <c r="CX70" s="887"/>
      <c r="CY70" s="887"/>
      <c r="CZ70" s="887"/>
      <c r="DA70" s="887"/>
      <c r="DB70" s="887"/>
      <c r="DC70" s="887"/>
      <c r="DD70" s="887"/>
      <c r="DE70" s="887"/>
      <c r="DF70" s="887"/>
      <c r="DG70" s="887"/>
      <c r="DH70" s="887"/>
      <c r="DI70" s="887"/>
      <c r="DJ70" s="887"/>
      <c r="DK70" s="887"/>
      <c r="DL70" s="887"/>
      <c r="DM70" s="887"/>
      <c r="DN70" s="887"/>
      <c r="DO70" s="887"/>
      <c r="DP70" s="887"/>
      <c r="DQ70" s="887"/>
      <c r="DR70" s="887"/>
      <c r="DS70" s="887"/>
      <c r="DT70" s="887"/>
      <c r="DU70" s="887"/>
      <c r="DV70" s="887"/>
      <c r="DW70" s="887"/>
      <c r="DX70" s="887"/>
      <c r="DY70" s="887"/>
      <c r="DZ70" s="1084"/>
      <c r="EA70" s="1084"/>
      <c r="EB70" s="887"/>
      <c r="EC70" s="887"/>
      <c r="ED70" s="887"/>
      <c r="EE70" s="887"/>
      <c r="EF70" s="887"/>
      <c r="EG70" s="887"/>
      <c r="EH70" s="887"/>
      <c r="EI70" s="887"/>
      <c r="EJ70" s="887"/>
      <c r="EK70" s="887"/>
      <c r="EL70" s="887"/>
      <c r="EM70" s="887"/>
      <c r="EN70" s="887"/>
      <c r="EO70" s="887"/>
      <c r="EP70" s="887"/>
      <c r="EQ70" s="887"/>
      <c r="ER70" s="887"/>
      <c r="ES70" s="887"/>
      <c r="ET70" s="887"/>
      <c r="EU70" s="887"/>
      <c r="EV70" s="887"/>
      <c r="EW70" s="887"/>
      <c r="EX70" s="887"/>
      <c r="EY70" s="887"/>
      <c r="EZ70" s="887"/>
      <c r="FA70" s="887"/>
      <c r="FB70" s="887"/>
      <c r="FC70" s="887"/>
      <c r="FD70" s="887"/>
      <c r="FE70" s="887"/>
      <c r="FF70" s="887"/>
      <c r="FG70" s="887"/>
      <c r="FH70" s="887"/>
      <c r="FI70" s="887"/>
      <c r="FJ70" s="887"/>
      <c r="FK70" s="887"/>
      <c r="FL70" s="887"/>
      <c r="FM70" s="887"/>
      <c r="FN70" s="887"/>
      <c r="FO70" s="887"/>
      <c r="FP70" s="887"/>
      <c r="FQ70" s="887"/>
      <c r="FR70" s="887"/>
    </row>
    <row r="71" spans="1:175">
      <c r="A71" s="943"/>
      <c r="B71" s="895"/>
      <c r="C71" s="887"/>
      <c r="D71" s="887"/>
      <c r="E71" s="887"/>
      <c r="F71" s="887"/>
      <c r="G71" s="887"/>
      <c r="H71" s="887"/>
      <c r="I71" s="887"/>
      <c r="J71" s="887"/>
      <c r="K71" s="887"/>
      <c r="L71" s="887"/>
      <c r="M71" s="887"/>
      <c r="N71" s="887"/>
      <c r="O71" s="887"/>
      <c r="P71" s="887"/>
      <c r="Q71" s="887"/>
      <c r="R71" s="887"/>
      <c r="S71" s="887"/>
      <c r="T71" s="887"/>
      <c r="U71" s="887"/>
      <c r="V71" s="887"/>
      <c r="W71" s="887"/>
      <c r="X71" s="887"/>
      <c r="Y71" s="887"/>
      <c r="Z71" s="887"/>
      <c r="AA71" s="887"/>
      <c r="AB71" s="887"/>
      <c r="AC71" s="887"/>
      <c r="AD71" s="887"/>
      <c r="AE71" s="887"/>
      <c r="AF71" s="887"/>
      <c r="AG71" s="887"/>
      <c r="AH71" s="887"/>
      <c r="AI71" s="887"/>
      <c r="AJ71" s="887"/>
      <c r="AK71" s="887"/>
      <c r="AL71" s="887"/>
      <c r="AM71" s="887"/>
      <c r="AN71" s="887"/>
      <c r="AO71" s="887"/>
      <c r="AP71" s="887"/>
      <c r="AQ71" s="1066"/>
      <c r="AR71" s="1071"/>
      <c r="AS71" s="887"/>
      <c r="AT71" s="887"/>
      <c r="AU71" s="887"/>
      <c r="AV71" s="887"/>
      <c r="AW71" s="887"/>
      <c r="AX71" s="887"/>
      <c r="AY71" s="887"/>
      <c r="AZ71" s="887"/>
      <c r="BA71" s="887"/>
      <c r="BB71" s="887"/>
      <c r="BC71" s="887"/>
      <c r="BD71" s="887"/>
      <c r="BE71" s="887"/>
      <c r="BF71" s="887"/>
      <c r="BG71" s="887"/>
      <c r="BH71" s="887"/>
      <c r="BI71" s="887"/>
      <c r="BJ71" s="1066"/>
      <c r="BK71" s="1071"/>
      <c r="BL71" s="887"/>
      <c r="BM71" s="887"/>
      <c r="BN71" s="887"/>
      <c r="BO71" s="1066"/>
      <c r="BP71" s="1071"/>
      <c r="BQ71" s="887"/>
      <c r="BR71" s="887"/>
      <c r="BS71" s="887"/>
      <c r="BT71" s="887"/>
      <c r="BU71" s="887"/>
      <c r="BV71" s="887"/>
      <c r="BW71" s="887"/>
      <c r="BX71" s="887"/>
      <c r="BY71" s="887"/>
      <c r="BZ71" s="887"/>
      <c r="CA71" s="887"/>
      <c r="CB71" s="887"/>
      <c r="CC71" s="1066"/>
      <c r="CD71" s="1071"/>
      <c r="CE71" s="887"/>
      <c r="CF71" s="887"/>
      <c r="CG71" s="887"/>
      <c r="CH71" s="887"/>
      <c r="CI71" s="887"/>
      <c r="CJ71" s="887"/>
      <c r="CK71" s="887"/>
      <c r="CL71" s="887"/>
      <c r="CM71" s="887"/>
      <c r="CN71" s="887"/>
      <c r="CO71" s="887"/>
      <c r="CP71" s="887"/>
      <c r="CQ71" s="887"/>
      <c r="CR71" s="887"/>
      <c r="CS71" s="887"/>
      <c r="CT71" s="887"/>
      <c r="CU71" s="887"/>
      <c r="CV71" s="887"/>
      <c r="CW71" s="887"/>
      <c r="CX71" s="887"/>
      <c r="CY71" s="887"/>
      <c r="CZ71" s="887"/>
      <c r="DA71" s="887"/>
      <c r="DB71" s="887"/>
      <c r="DC71" s="887"/>
      <c r="DD71" s="887"/>
      <c r="DE71" s="887"/>
      <c r="DF71" s="887"/>
      <c r="DG71" s="887"/>
      <c r="DH71" s="887"/>
      <c r="DI71" s="887"/>
      <c r="DJ71" s="887"/>
      <c r="DK71" s="887"/>
      <c r="DL71" s="887"/>
      <c r="DM71" s="887"/>
      <c r="DN71" s="887"/>
      <c r="DO71" s="887"/>
      <c r="DP71" s="887"/>
      <c r="DQ71" s="887"/>
      <c r="DR71" s="887"/>
      <c r="DS71" s="887"/>
      <c r="DT71" s="887"/>
      <c r="DU71" s="887"/>
      <c r="DV71" s="887"/>
      <c r="DW71" s="887"/>
      <c r="DX71" s="887"/>
      <c r="DY71" s="887"/>
      <c r="DZ71" s="1084"/>
      <c r="EA71" s="1084"/>
      <c r="EB71" s="887"/>
      <c r="EC71" s="887"/>
      <c r="ED71" s="887"/>
      <c r="EE71" s="887"/>
      <c r="EF71" s="887"/>
      <c r="EG71" s="887"/>
      <c r="EH71" s="887"/>
      <c r="EI71" s="887"/>
      <c r="EJ71" s="887"/>
      <c r="EK71" s="887"/>
      <c r="EL71" s="887"/>
      <c r="EM71" s="887"/>
      <c r="EN71" s="887"/>
      <c r="EO71" s="887"/>
      <c r="EP71" s="887"/>
      <c r="EQ71" s="887"/>
      <c r="ER71" s="887"/>
      <c r="ES71" s="887"/>
      <c r="ET71" s="887"/>
      <c r="EU71" s="887"/>
      <c r="EV71" s="887"/>
      <c r="EW71" s="887"/>
      <c r="EX71" s="887"/>
      <c r="EY71" s="887"/>
      <c r="EZ71" s="887"/>
      <c r="FA71" s="887"/>
      <c r="FB71" s="887"/>
      <c r="FC71" s="887"/>
      <c r="FD71" s="887"/>
      <c r="FE71" s="887"/>
      <c r="FF71" s="887"/>
      <c r="FG71" s="887"/>
      <c r="FH71" s="887"/>
      <c r="FI71" s="887"/>
      <c r="FJ71" s="887"/>
      <c r="FK71" s="887"/>
      <c r="FL71" s="887"/>
      <c r="FM71" s="887"/>
      <c r="FN71" s="887"/>
      <c r="FO71" s="887"/>
      <c r="FP71" s="887"/>
      <c r="FQ71" s="887"/>
      <c r="FR71" s="887"/>
    </row>
    <row r="72" spans="1:175">
      <c r="A72" s="943"/>
      <c r="B72" s="895"/>
      <c r="C72" s="887"/>
      <c r="D72" s="887"/>
      <c r="E72" s="887"/>
      <c r="F72" s="887"/>
      <c r="G72" s="887"/>
      <c r="H72" s="887"/>
      <c r="I72" s="887"/>
      <c r="J72" s="887"/>
      <c r="K72" s="887"/>
      <c r="L72" s="887"/>
      <c r="M72" s="887"/>
      <c r="N72" s="887"/>
      <c r="O72" s="887"/>
      <c r="P72" s="887"/>
      <c r="Q72" s="887"/>
      <c r="R72" s="887"/>
      <c r="S72" s="887"/>
      <c r="T72" s="887"/>
      <c r="U72" s="887"/>
      <c r="V72" s="887"/>
      <c r="W72" s="887"/>
      <c r="X72" s="887"/>
      <c r="Y72" s="887"/>
      <c r="Z72" s="887"/>
      <c r="AA72" s="887"/>
      <c r="AB72" s="887"/>
      <c r="AC72" s="887"/>
      <c r="AD72" s="887"/>
      <c r="AE72" s="887"/>
      <c r="AF72" s="887"/>
      <c r="AG72" s="887"/>
      <c r="AH72" s="887"/>
      <c r="AI72" s="887"/>
      <c r="AJ72" s="887"/>
      <c r="AK72" s="887"/>
      <c r="AL72" s="887"/>
      <c r="AM72" s="887"/>
      <c r="AN72" s="887"/>
      <c r="AO72" s="887"/>
      <c r="AP72" s="887"/>
      <c r="AQ72" s="1066"/>
      <c r="AR72" s="1071"/>
      <c r="AS72" s="887"/>
      <c r="AT72" s="887"/>
      <c r="AU72" s="887"/>
      <c r="AV72" s="887"/>
      <c r="AW72" s="887"/>
      <c r="AX72" s="887"/>
      <c r="AY72" s="887"/>
      <c r="AZ72" s="887"/>
      <c r="BA72" s="887"/>
      <c r="BB72" s="887"/>
      <c r="BC72" s="887"/>
      <c r="BD72" s="887"/>
      <c r="BE72" s="887"/>
      <c r="BF72" s="887"/>
      <c r="BG72" s="887"/>
      <c r="BH72" s="887"/>
      <c r="BI72" s="887"/>
      <c r="BJ72" s="1066"/>
      <c r="BK72" s="1071"/>
      <c r="BL72" s="887"/>
      <c r="BM72" s="887"/>
      <c r="BN72" s="887"/>
      <c r="BO72" s="1066"/>
      <c r="BP72" s="1071"/>
      <c r="BQ72" s="887"/>
      <c r="BR72" s="887"/>
      <c r="BS72" s="887"/>
      <c r="BT72" s="887"/>
      <c r="BU72" s="887"/>
      <c r="BV72" s="887"/>
      <c r="BW72" s="887"/>
      <c r="BX72" s="887"/>
      <c r="BY72" s="887"/>
      <c r="BZ72" s="887"/>
      <c r="CA72" s="887"/>
      <c r="CB72" s="887"/>
      <c r="CC72" s="1066"/>
      <c r="CD72" s="1071"/>
      <c r="CE72" s="887"/>
      <c r="CF72" s="887"/>
      <c r="CG72" s="887"/>
      <c r="CH72" s="887"/>
      <c r="CI72" s="887"/>
      <c r="CJ72" s="887"/>
      <c r="CK72" s="887"/>
      <c r="CL72" s="887"/>
      <c r="CM72" s="887"/>
      <c r="CN72" s="887"/>
      <c r="CO72" s="887"/>
      <c r="CP72" s="887"/>
      <c r="CQ72" s="887"/>
      <c r="CR72" s="887"/>
      <c r="CS72" s="887"/>
      <c r="CT72" s="887"/>
      <c r="CU72" s="887"/>
      <c r="CV72" s="887"/>
      <c r="CW72" s="887"/>
      <c r="CX72" s="887"/>
      <c r="CY72" s="887"/>
      <c r="CZ72" s="887"/>
      <c r="DA72" s="887"/>
      <c r="DB72" s="887"/>
      <c r="DC72" s="887"/>
      <c r="DD72" s="887"/>
      <c r="DE72" s="887"/>
      <c r="DF72" s="887"/>
      <c r="DG72" s="887"/>
      <c r="DH72" s="887"/>
      <c r="DI72" s="887"/>
      <c r="DJ72" s="887"/>
      <c r="DK72" s="887"/>
      <c r="DL72" s="887"/>
      <c r="DM72" s="887"/>
      <c r="DN72" s="887"/>
      <c r="DO72" s="887"/>
      <c r="DP72" s="887"/>
      <c r="DQ72" s="887"/>
      <c r="DR72" s="887"/>
      <c r="DS72" s="887"/>
      <c r="DT72" s="887"/>
      <c r="DU72" s="887"/>
      <c r="DV72" s="887"/>
      <c r="DW72" s="887"/>
      <c r="DX72" s="887"/>
      <c r="DY72" s="887"/>
      <c r="DZ72" s="1084"/>
      <c r="EA72" s="1084"/>
      <c r="EB72" s="887"/>
      <c r="EC72" s="887"/>
      <c r="ED72" s="887"/>
      <c r="EE72" s="887"/>
      <c r="EF72" s="887"/>
      <c r="EG72" s="887"/>
      <c r="EH72" s="887"/>
      <c r="EI72" s="887"/>
      <c r="EJ72" s="887"/>
      <c r="EK72" s="887"/>
      <c r="EL72" s="887"/>
      <c r="EM72" s="887"/>
      <c r="EN72" s="887"/>
      <c r="EO72" s="887"/>
      <c r="EP72" s="887"/>
      <c r="EQ72" s="887"/>
      <c r="ER72" s="887"/>
      <c r="ES72" s="887"/>
      <c r="ET72" s="887"/>
      <c r="EU72" s="887"/>
      <c r="EV72" s="887"/>
      <c r="EW72" s="887"/>
      <c r="EX72" s="887"/>
      <c r="EY72" s="887"/>
      <c r="EZ72" s="887"/>
      <c r="FA72" s="887"/>
      <c r="FB72" s="887"/>
      <c r="FC72" s="887"/>
      <c r="FD72" s="887"/>
      <c r="FE72" s="887"/>
      <c r="FF72" s="887"/>
      <c r="FG72" s="887"/>
      <c r="FH72" s="887"/>
      <c r="FI72" s="887"/>
      <c r="FJ72" s="887"/>
      <c r="FK72" s="887"/>
      <c r="FL72" s="887"/>
      <c r="FM72" s="887"/>
      <c r="FN72" s="887"/>
      <c r="FO72" s="887"/>
      <c r="FP72" s="887"/>
      <c r="FQ72" s="887"/>
      <c r="FR72" s="887"/>
    </row>
    <row r="73" spans="1:175">
      <c r="A73" s="943"/>
      <c r="B73" s="895"/>
      <c r="C73" s="887"/>
      <c r="D73" s="887"/>
      <c r="E73" s="887"/>
      <c r="F73" s="887"/>
      <c r="G73" s="887"/>
      <c r="H73" s="887"/>
      <c r="I73" s="887"/>
      <c r="J73" s="887"/>
      <c r="K73" s="887"/>
      <c r="L73" s="887"/>
      <c r="M73" s="887"/>
      <c r="N73" s="887"/>
      <c r="O73" s="887"/>
      <c r="P73" s="887"/>
      <c r="Q73" s="887"/>
      <c r="R73" s="887"/>
      <c r="S73" s="887"/>
      <c r="T73" s="887"/>
      <c r="U73" s="887"/>
      <c r="V73" s="887"/>
      <c r="W73" s="887"/>
      <c r="X73" s="887"/>
      <c r="Y73" s="887"/>
      <c r="Z73" s="887"/>
      <c r="AA73" s="887"/>
      <c r="AB73" s="887"/>
      <c r="AC73" s="887"/>
      <c r="AD73" s="887"/>
      <c r="AE73" s="887"/>
      <c r="AF73" s="887"/>
      <c r="AG73" s="887"/>
      <c r="AH73" s="887"/>
      <c r="AI73" s="887"/>
      <c r="AJ73" s="887"/>
      <c r="AK73" s="887"/>
      <c r="AL73" s="887"/>
      <c r="AM73" s="887"/>
      <c r="AN73" s="887"/>
      <c r="AO73" s="887"/>
      <c r="AP73" s="887"/>
      <c r="AQ73" s="1066"/>
      <c r="AR73" s="1071"/>
      <c r="AS73" s="887"/>
      <c r="AT73" s="887"/>
      <c r="AU73" s="887"/>
      <c r="AV73" s="887"/>
      <c r="AW73" s="887"/>
      <c r="AX73" s="887"/>
      <c r="AY73" s="887"/>
      <c r="AZ73" s="887"/>
      <c r="BA73" s="887"/>
      <c r="BB73" s="887"/>
      <c r="BC73" s="887"/>
      <c r="BD73" s="887"/>
      <c r="BE73" s="887"/>
      <c r="BF73" s="887"/>
      <c r="BG73" s="887"/>
      <c r="BH73" s="887"/>
      <c r="BI73" s="887"/>
      <c r="BJ73" s="1066"/>
      <c r="BK73" s="1071"/>
      <c r="BL73" s="887"/>
      <c r="BM73" s="887"/>
      <c r="BN73" s="887"/>
      <c r="BO73" s="1066"/>
      <c r="BP73" s="1071"/>
      <c r="BQ73" s="887"/>
      <c r="BR73" s="887"/>
      <c r="BS73" s="887"/>
      <c r="BT73" s="887"/>
      <c r="BU73" s="887"/>
      <c r="BV73" s="887"/>
      <c r="BW73" s="887"/>
      <c r="BX73" s="887"/>
      <c r="BY73" s="887"/>
      <c r="BZ73" s="887"/>
      <c r="CA73" s="887"/>
      <c r="CB73" s="887"/>
      <c r="CC73" s="1066"/>
      <c r="CD73" s="1071"/>
      <c r="CE73" s="887"/>
      <c r="CF73" s="887"/>
      <c r="CG73" s="887"/>
      <c r="CH73" s="887"/>
      <c r="CI73" s="887"/>
      <c r="CJ73" s="887"/>
      <c r="CK73" s="887"/>
      <c r="CL73" s="887"/>
      <c r="CM73" s="887"/>
      <c r="CN73" s="887"/>
      <c r="CO73" s="887"/>
      <c r="CP73" s="887"/>
      <c r="CQ73" s="887"/>
      <c r="CR73" s="887"/>
      <c r="CS73" s="887"/>
      <c r="CT73" s="887"/>
      <c r="CU73" s="887"/>
      <c r="CV73" s="887"/>
      <c r="CW73" s="887"/>
      <c r="CX73" s="887"/>
      <c r="CY73" s="887"/>
      <c r="CZ73" s="887"/>
      <c r="DA73" s="887"/>
      <c r="DB73" s="887"/>
      <c r="DC73" s="887"/>
      <c r="DD73" s="887"/>
      <c r="DE73" s="887"/>
      <c r="DF73" s="887"/>
      <c r="DG73" s="887"/>
      <c r="DH73" s="887"/>
      <c r="DI73" s="887"/>
      <c r="DJ73" s="887"/>
      <c r="DK73" s="887"/>
      <c r="DL73" s="887"/>
      <c r="DM73" s="887"/>
      <c r="DN73" s="887"/>
      <c r="DO73" s="887"/>
      <c r="DP73" s="887"/>
      <c r="DQ73" s="887"/>
      <c r="DR73" s="887"/>
      <c r="DS73" s="887"/>
      <c r="DT73" s="887"/>
      <c r="DU73" s="887"/>
      <c r="DV73" s="887"/>
      <c r="DW73" s="887"/>
      <c r="DX73" s="887"/>
      <c r="DY73" s="887"/>
      <c r="DZ73" s="1084"/>
      <c r="EA73" s="1084"/>
      <c r="EB73" s="887"/>
      <c r="EC73" s="887"/>
      <c r="ED73" s="887"/>
      <c r="EE73" s="887"/>
      <c r="EF73" s="887"/>
      <c r="EG73" s="887"/>
      <c r="EH73" s="887"/>
      <c r="EI73" s="887"/>
      <c r="EJ73" s="887"/>
      <c r="EK73" s="887"/>
      <c r="EL73" s="887"/>
      <c r="EM73" s="887"/>
      <c r="EN73" s="887"/>
      <c r="EO73" s="887"/>
      <c r="EP73" s="887"/>
      <c r="EQ73" s="887"/>
      <c r="ER73" s="887"/>
      <c r="ES73" s="887"/>
      <c r="ET73" s="887"/>
      <c r="EU73" s="887"/>
      <c r="EV73" s="887"/>
      <c r="EW73" s="887"/>
      <c r="EX73" s="887"/>
      <c r="EY73" s="887"/>
      <c r="EZ73" s="887"/>
      <c r="FA73" s="887"/>
      <c r="FB73" s="887"/>
      <c r="FC73" s="887"/>
      <c r="FD73" s="887"/>
      <c r="FE73" s="887"/>
      <c r="FF73" s="887"/>
      <c r="FG73" s="887"/>
      <c r="FH73" s="887"/>
      <c r="FI73" s="887"/>
      <c r="FJ73" s="887"/>
      <c r="FK73" s="887"/>
      <c r="FL73" s="887"/>
      <c r="FM73" s="887"/>
      <c r="FN73" s="887"/>
      <c r="FO73" s="887"/>
      <c r="FP73" s="887"/>
      <c r="FQ73" s="887"/>
      <c r="FR73" s="887"/>
    </row>
    <row r="74" spans="1:175">
      <c r="A74" s="943"/>
      <c r="B74" s="895"/>
      <c r="C74" s="887"/>
      <c r="D74" s="887"/>
      <c r="E74" s="887"/>
      <c r="F74" s="887"/>
      <c r="G74" s="887"/>
      <c r="H74" s="887"/>
      <c r="I74" s="887"/>
      <c r="J74" s="887"/>
      <c r="K74" s="887"/>
      <c r="L74" s="887"/>
      <c r="M74" s="887"/>
      <c r="N74" s="887"/>
      <c r="O74" s="887"/>
      <c r="P74" s="887"/>
      <c r="Q74" s="887"/>
      <c r="R74" s="887"/>
      <c r="S74" s="887"/>
      <c r="T74" s="887"/>
      <c r="U74" s="887"/>
      <c r="V74" s="887"/>
      <c r="W74" s="887"/>
      <c r="X74" s="887"/>
      <c r="Y74" s="887"/>
      <c r="Z74" s="887"/>
      <c r="AA74" s="887"/>
      <c r="AB74" s="887"/>
      <c r="AC74" s="887"/>
      <c r="AD74" s="887"/>
      <c r="AE74" s="887"/>
      <c r="AF74" s="887"/>
      <c r="AG74" s="887"/>
      <c r="AH74" s="887"/>
      <c r="AI74" s="887"/>
      <c r="AJ74" s="887"/>
      <c r="AK74" s="887"/>
      <c r="AL74" s="887"/>
      <c r="AM74" s="887"/>
      <c r="AN74" s="887"/>
      <c r="AO74" s="887"/>
      <c r="AP74" s="887"/>
      <c r="AQ74" s="1066"/>
      <c r="AR74" s="1071"/>
      <c r="AS74" s="887"/>
      <c r="AT74" s="887"/>
      <c r="AU74" s="887"/>
      <c r="AV74" s="887"/>
      <c r="AW74" s="887"/>
      <c r="AX74" s="887"/>
      <c r="AY74" s="887"/>
      <c r="AZ74" s="887"/>
      <c r="BA74" s="887"/>
      <c r="BB74" s="887"/>
      <c r="BC74" s="887"/>
      <c r="BD74" s="887"/>
      <c r="BE74" s="887"/>
      <c r="BF74" s="887"/>
      <c r="BG74" s="887"/>
      <c r="BH74" s="887"/>
      <c r="BI74" s="887"/>
      <c r="BJ74" s="1066"/>
      <c r="BK74" s="1071"/>
      <c r="BL74" s="887"/>
      <c r="BM74" s="887"/>
      <c r="BN74" s="887"/>
      <c r="BO74" s="1066"/>
      <c r="BP74" s="1071"/>
      <c r="BQ74" s="887"/>
      <c r="BR74" s="887"/>
      <c r="BS74" s="887"/>
      <c r="BT74" s="887"/>
      <c r="BU74" s="887"/>
      <c r="BV74" s="887"/>
      <c r="BW74" s="887"/>
      <c r="BX74" s="887"/>
      <c r="BY74" s="887"/>
      <c r="BZ74" s="887"/>
      <c r="CA74" s="887"/>
      <c r="CB74" s="887"/>
      <c r="CC74" s="1066"/>
      <c r="CD74" s="1071"/>
      <c r="CE74" s="887"/>
      <c r="CF74" s="887"/>
      <c r="CG74" s="887"/>
      <c r="CH74" s="887"/>
      <c r="CI74" s="887"/>
      <c r="CJ74" s="887"/>
      <c r="CK74" s="887"/>
      <c r="CL74" s="887"/>
      <c r="CM74" s="887"/>
      <c r="CN74" s="887"/>
      <c r="CO74" s="887"/>
      <c r="CP74" s="887"/>
      <c r="CQ74" s="887"/>
      <c r="CR74" s="887"/>
      <c r="CS74" s="887"/>
      <c r="CT74" s="887"/>
      <c r="CU74" s="887"/>
      <c r="CV74" s="887"/>
      <c r="CW74" s="887"/>
      <c r="CX74" s="887"/>
      <c r="CY74" s="887"/>
      <c r="CZ74" s="887"/>
      <c r="DA74" s="887"/>
      <c r="DB74" s="887"/>
      <c r="DC74" s="887"/>
      <c r="DD74" s="887"/>
      <c r="DE74" s="887"/>
      <c r="DF74" s="887"/>
      <c r="DG74" s="887"/>
      <c r="DH74" s="887"/>
      <c r="DI74" s="887"/>
      <c r="DJ74" s="887"/>
      <c r="DK74" s="887"/>
      <c r="DL74" s="887"/>
      <c r="DM74" s="887"/>
      <c r="DN74" s="887"/>
      <c r="DO74" s="887"/>
      <c r="DP74" s="887"/>
      <c r="DQ74" s="887"/>
      <c r="DR74" s="887"/>
      <c r="DS74" s="887"/>
      <c r="DT74" s="887"/>
      <c r="DU74" s="887"/>
      <c r="DV74" s="887"/>
      <c r="DW74" s="887"/>
      <c r="DX74" s="887"/>
      <c r="DY74" s="887"/>
      <c r="DZ74" s="1084"/>
      <c r="EA74" s="1084"/>
      <c r="EB74" s="887"/>
      <c r="EC74" s="887"/>
      <c r="ED74" s="887"/>
      <c r="EE74" s="887"/>
      <c r="EF74" s="887"/>
      <c r="EG74" s="887"/>
      <c r="EH74" s="887"/>
      <c r="EI74" s="887"/>
      <c r="EJ74" s="887"/>
      <c r="EK74" s="887"/>
      <c r="EL74" s="887"/>
      <c r="EM74" s="887"/>
      <c r="EN74" s="887"/>
      <c r="EO74" s="887"/>
      <c r="EP74" s="887"/>
      <c r="EQ74" s="887"/>
      <c r="ER74" s="887"/>
      <c r="ES74" s="887"/>
      <c r="ET74" s="887"/>
      <c r="EU74" s="887"/>
      <c r="EV74" s="887"/>
      <c r="EW74" s="887"/>
      <c r="EX74" s="887"/>
      <c r="EY74" s="887"/>
      <c r="EZ74" s="887"/>
      <c r="FA74" s="887"/>
      <c r="FB74" s="887"/>
      <c r="FC74" s="887"/>
      <c r="FD74" s="887"/>
      <c r="FE74" s="887"/>
      <c r="FF74" s="887"/>
      <c r="FG74" s="887"/>
      <c r="FH74" s="887"/>
      <c r="FI74" s="887"/>
      <c r="FJ74" s="887"/>
      <c r="FK74" s="887"/>
      <c r="FL74" s="887"/>
      <c r="FM74" s="887"/>
      <c r="FN74" s="887"/>
      <c r="FO74" s="887"/>
      <c r="FP74" s="887"/>
      <c r="FQ74" s="887"/>
      <c r="FR74" s="887"/>
    </row>
    <row r="75" spans="1:175">
      <c r="A75" s="943"/>
      <c r="B75" s="895"/>
      <c r="C75" s="887"/>
      <c r="D75" s="887"/>
      <c r="E75" s="887"/>
      <c r="F75" s="887"/>
      <c r="G75" s="887"/>
      <c r="H75" s="887"/>
      <c r="I75" s="887"/>
      <c r="J75" s="887"/>
      <c r="K75" s="887"/>
      <c r="L75" s="887"/>
      <c r="M75" s="887"/>
      <c r="N75" s="887"/>
      <c r="O75" s="887"/>
      <c r="P75" s="887"/>
      <c r="Q75" s="887"/>
      <c r="R75" s="887"/>
      <c r="S75" s="887"/>
      <c r="T75" s="887"/>
      <c r="U75" s="887"/>
      <c r="V75" s="887"/>
      <c r="W75" s="887"/>
      <c r="X75" s="887"/>
      <c r="Y75" s="887"/>
      <c r="Z75" s="887"/>
      <c r="AA75" s="887"/>
      <c r="AB75" s="887"/>
      <c r="AC75" s="887"/>
      <c r="AD75" s="887"/>
      <c r="AE75" s="887"/>
      <c r="AF75" s="887"/>
      <c r="AG75" s="887"/>
      <c r="AH75" s="887"/>
      <c r="AI75" s="887"/>
      <c r="AJ75" s="887"/>
      <c r="AK75" s="887"/>
      <c r="AL75" s="887"/>
      <c r="AM75" s="887"/>
      <c r="AN75" s="887"/>
      <c r="AO75" s="887"/>
      <c r="AP75" s="887"/>
      <c r="AQ75" s="1066"/>
      <c r="AR75" s="1071"/>
      <c r="AS75" s="887"/>
      <c r="AT75" s="887"/>
      <c r="AU75" s="887"/>
      <c r="AV75" s="887"/>
      <c r="AW75" s="887"/>
      <c r="AX75" s="887"/>
      <c r="AY75" s="887"/>
      <c r="AZ75" s="887"/>
      <c r="BA75" s="887"/>
      <c r="BB75" s="887"/>
      <c r="BC75" s="887"/>
      <c r="BD75" s="887"/>
      <c r="BE75" s="887"/>
      <c r="BF75" s="887"/>
      <c r="BG75" s="887"/>
      <c r="BH75" s="887"/>
      <c r="BI75" s="887"/>
      <c r="BJ75" s="1066"/>
      <c r="BK75" s="1071"/>
      <c r="BL75" s="887"/>
      <c r="BM75" s="887"/>
      <c r="BN75" s="887"/>
      <c r="BO75" s="1066"/>
      <c r="BP75" s="1071"/>
      <c r="BQ75" s="887"/>
      <c r="BR75" s="887"/>
      <c r="BS75" s="887"/>
      <c r="BT75" s="887"/>
      <c r="BU75" s="887"/>
      <c r="BV75" s="887"/>
      <c r="BW75" s="887"/>
      <c r="BX75" s="887"/>
      <c r="BY75" s="887"/>
      <c r="BZ75" s="887"/>
      <c r="CA75" s="887"/>
      <c r="CB75" s="887"/>
      <c r="CC75" s="1066"/>
      <c r="CD75" s="1071"/>
      <c r="CE75" s="887"/>
      <c r="CF75" s="887"/>
      <c r="CG75" s="887"/>
      <c r="CH75" s="887"/>
      <c r="CI75" s="887"/>
      <c r="CJ75" s="887"/>
      <c r="CK75" s="887"/>
      <c r="CL75" s="887"/>
      <c r="CM75" s="887"/>
      <c r="CN75" s="887"/>
      <c r="CO75" s="887"/>
      <c r="CP75" s="887"/>
      <c r="CQ75" s="887"/>
      <c r="CR75" s="887"/>
      <c r="CS75" s="887"/>
      <c r="CT75" s="887"/>
      <c r="CU75" s="887"/>
      <c r="CV75" s="887"/>
      <c r="CW75" s="887"/>
      <c r="CX75" s="887"/>
      <c r="CY75" s="887"/>
      <c r="CZ75" s="887"/>
      <c r="DA75" s="887"/>
      <c r="DB75" s="887"/>
      <c r="DC75" s="887"/>
      <c r="DD75" s="887"/>
      <c r="DE75" s="887"/>
      <c r="DF75" s="887"/>
      <c r="DG75" s="887"/>
      <c r="DH75" s="887"/>
      <c r="DI75" s="887"/>
      <c r="DJ75" s="887"/>
      <c r="DK75" s="887"/>
      <c r="DL75" s="887"/>
      <c r="DM75" s="887"/>
      <c r="DN75" s="887"/>
      <c r="DO75" s="887"/>
      <c r="DP75" s="887"/>
      <c r="DQ75" s="887"/>
      <c r="DR75" s="887"/>
      <c r="DS75" s="887"/>
      <c r="DT75" s="887"/>
      <c r="DU75" s="887"/>
      <c r="DV75" s="887"/>
      <c r="DW75" s="887"/>
      <c r="DX75" s="887"/>
      <c r="DY75" s="887"/>
      <c r="DZ75" s="1084"/>
      <c r="EA75" s="1084"/>
      <c r="EB75" s="887"/>
      <c r="EC75" s="887"/>
      <c r="ED75" s="887"/>
      <c r="EE75" s="887"/>
      <c r="EF75" s="887"/>
      <c r="EG75" s="887"/>
      <c r="EH75" s="887"/>
      <c r="EI75" s="887"/>
      <c r="EJ75" s="887"/>
      <c r="EK75" s="887"/>
      <c r="EL75" s="887"/>
      <c r="EM75" s="887"/>
      <c r="EN75" s="887"/>
      <c r="EO75" s="887"/>
      <c r="EP75" s="887"/>
      <c r="EQ75" s="887"/>
      <c r="ER75" s="887"/>
      <c r="ES75" s="887"/>
      <c r="ET75" s="887"/>
      <c r="EU75" s="887"/>
      <c r="EV75" s="887"/>
      <c r="EW75" s="887"/>
      <c r="EX75" s="887"/>
      <c r="EY75" s="887"/>
      <c r="EZ75" s="887"/>
      <c r="FA75" s="887"/>
      <c r="FB75" s="887"/>
      <c r="FC75" s="887"/>
      <c r="FD75" s="887"/>
      <c r="FE75" s="887"/>
      <c r="FF75" s="887"/>
      <c r="FG75" s="887"/>
      <c r="FH75" s="887"/>
      <c r="FI75" s="887"/>
      <c r="FJ75" s="887"/>
      <c r="FK75" s="887"/>
      <c r="FL75" s="887"/>
      <c r="FM75" s="887"/>
      <c r="FN75" s="887"/>
      <c r="FO75" s="887"/>
      <c r="FP75" s="887"/>
      <c r="FQ75" s="887"/>
      <c r="FR75" s="887"/>
    </row>
    <row r="76" spans="1:175">
      <c r="A76" s="887"/>
      <c r="B76" s="895"/>
      <c r="C76" s="887"/>
      <c r="D76" s="887"/>
      <c r="E76" s="887"/>
      <c r="F76" s="887"/>
      <c r="G76" s="887"/>
      <c r="H76" s="887"/>
      <c r="I76" s="887"/>
      <c r="J76" s="887"/>
      <c r="K76" s="887"/>
      <c r="L76" s="887"/>
      <c r="M76" s="887"/>
      <c r="N76" s="887"/>
      <c r="O76" s="887"/>
      <c r="P76" s="887"/>
      <c r="Q76" s="887"/>
      <c r="R76" s="887"/>
      <c r="S76" s="887"/>
      <c r="T76" s="887"/>
      <c r="U76" s="887"/>
      <c r="V76" s="887"/>
      <c r="W76" s="887"/>
      <c r="X76" s="887"/>
      <c r="Y76" s="887"/>
      <c r="Z76" s="887"/>
      <c r="AA76" s="887"/>
      <c r="AB76" s="887"/>
      <c r="AC76" s="887"/>
      <c r="AD76" s="887"/>
      <c r="AE76" s="887"/>
      <c r="AF76" s="887"/>
      <c r="AG76" s="887"/>
      <c r="AH76" s="887"/>
      <c r="AI76" s="887"/>
      <c r="AJ76" s="887"/>
      <c r="AK76" s="887"/>
      <c r="AL76" s="887"/>
      <c r="AM76" s="887"/>
      <c r="AN76" s="887"/>
      <c r="AO76" s="887"/>
      <c r="AP76" s="887"/>
      <c r="AQ76" s="1066"/>
      <c r="AR76" s="1071"/>
      <c r="AS76" s="887"/>
      <c r="AT76" s="887"/>
      <c r="AU76" s="887"/>
      <c r="AV76" s="887"/>
      <c r="AW76" s="887"/>
      <c r="AX76" s="887"/>
      <c r="AY76" s="887"/>
      <c r="AZ76" s="887"/>
      <c r="BA76" s="887"/>
      <c r="BB76" s="887"/>
      <c r="BC76" s="887"/>
      <c r="BD76" s="887"/>
      <c r="BE76" s="887"/>
      <c r="BF76" s="887"/>
      <c r="BG76" s="887"/>
      <c r="BH76" s="887"/>
      <c r="BI76" s="887"/>
      <c r="BJ76" s="1066"/>
      <c r="BK76" s="1071"/>
      <c r="BL76" s="887"/>
      <c r="BM76" s="887"/>
      <c r="BN76" s="887"/>
      <c r="BO76" s="1066"/>
      <c r="BP76" s="1071"/>
      <c r="BQ76" s="887"/>
      <c r="BR76" s="887"/>
      <c r="BS76" s="887"/>
      <c r="BT76" s="887"/>
      <c r="BU76" s="887"/>
      <c r="BV76" s="887"/>
      <c r="BW76" s="887"/>
      <c r="BX76" s="887"/>
      <c r="BY76" s="887"/>
      <c r="BZ76" s="887"/>
      <c r="CA76" s="887"/>
      <c r="CB76" s="887"/>
      <c r="CC76" s="1066"/>
      <c r="CD76" s="1071"/>
      <c r="CE76" s="887"/>
      <c r="CF76" s="887"/>
      <c r="CG76" s="887"/>
      <c r="CH76" s="887"/>
      <c r="CI76" s="887"/>
      <c r="CJ76" s="887"/>
      <c r="CK76" s="887"/>
      <c r="CL76" s="887"/>
      <c r="CM76" s="887"/>
      <c r="CN76" s="887"/>
      <c r="CO76" s="887"/>
      <c r="CP76" s="887"/>
      <c r="CQ76" s="887"/>
      <c r="CR76" s="887"/>
      <c r="CS76" s="887"/>
      <c r="CT76" s="887"/>
      <c r="CU76" s="887"/>
      <c r="CV76" s="887"/>
      <c r="CW76" s="887"/>
      <c r="CX76" s="887"/>
      <c r="CY76" s="887"/>
      <c r="CZ76" s="887"/>
      <c r="DA76" s="887"/>
      <c r="DB76" s="887"/>
      <c r="DC76" s="887"/>
      <c r="DD76" s="887"/>
      <c r="DE76" s="887"/>
      <c r="DF76" s="887"/>
      <c r="DG76" s="887"/>
      <c r="DH76" s="887"/>
      <c r="DI76" s="887"/>
      <c r="DJ76" s="887"/>
      <c r="DK76" s="887"/>
      <c r="DL76" s="887"/>
      <c r="DM76" s="887"/>
      <c r="DN76" s="887"/>
      <c r="DO76" s="887"/>
      <c r="DP76" s="887"/>
      <c r="DQ76" s="887"/>
      <c r="DR76" s="887"/>
      <c r="DS76" s="887"/>
      <c r="DT76" s="887"/>
      <c r="DU76" s="887"/>
      <c r="DV76" s="887"/>
      <c r="DW76" s="887"/>
      <c r="DX76" s="887"/>
      <c r="DY76" s="887"/>
      <c r="DZ76" s="1084"/>
      <c r="EA76" s="1084"/>
      <c r="EB76" s="887"/>
      <c r="EC76" s="887"/>
      <c r="ED76" s="887"/>
      <c r="EE76" s="887"/>
      <c r="EF76" s="887"/>
      <c r="EG76" s="887"/>
      <c r="EH76" s="887"/>
      <c r="EI76" s="887"/>
      <c r="EJ76" s="887"/>
      <c r="EK76" s="887"/>
      <c r="EL76" s="887"/>
      <c r="EM76" s="887"/>
      <c r="EN76" s="887"/>
      <c r="EO76" s="887"/>
      <c r="EP76" s="887"/>
      <c r="EQ76" s="887"/>
      <c r="ER76" s="887"/>
      <c r="ES76" s="887"/>
      <c r="ET76" s="887"/>
      <c r="EU76" s="887"/>
      <c r="EV76" s="887"/>
      <c r="EW76" s="887"/>
      <c r="EX76" s="887"/>
      <c r="EY76" s="887"/>
      <c r="EZ76" s="887"/>
      <c r="FA76" s="887"/>
      <c r="FB76" s="887"/>
      <c r="FC76" s="887"/>
      <c r="FD76" s="887"/>
      <c r="FE76" s="887"/>
      <c r="FF76" s="887"/>
      <c r="FG76" s="887"/>
      <c r="FH76" s="887"/>
      <c r="FI76" s="887"/>
      <c r="FJ76" s="887"/>
      <c r="FK76" s="887"/>
      <c r="FL76" s="887"/>
      <c r="FM76" s="887"/>
      <c r="FN76" s="887"/>
      <c r="FO76" s="887"/>
      <c r="FP76" s="887"/>
      <c r="FQ76" s="887"/>
      <c r="FR76" s="887"/>
    </row>
    <row r="77" spans="1:175">
      <c r="A77" s="930"/>
      <c r="B77" s="930"/>
      <c r="C77" s="930"/>
      <c r="D77" s="930"/>
      <c r="E77" s="930"/>
      <c r="F77" s="930"/>
      <c r="G77" s="930"/>
      <c r="H77" s="930"/>
      <c r="I77" s="930"/>
      <c r="J77" s="930"/>
      <c r="K77" s="930"/>
      <c r="L77" s="930"/>
      <c r="M77" s="930"/>
      <c r="N77" s="930"/>
      <c r="O77" s="930"/>
      <c r="P77" s="930"/>
      <c r="Q77" s="930"/>
      <c r="R77" s="930"/>
      <c r="S77" s="930"/>
      <c r="T77" s="930"/>
      <c r="U77" s="930"/>
      <c r="V77" s="930"/>
      <c r="W77" s="930"/>
      <c r="X77" s="930"/>
      <c r="Y77" s="930"/>
      <c r="Z77" s="930"/>
      <c r="AA77" s="930"/>
      <c r="AB77" s="930"/>
      <c r="AC77" s="930"/>
      <c r="AD77" s="930"/>
      <c r="AE77" s="930"/>
      <c r="AF77" s="930"/>
      <c r="AG77" s="930"/>
      <c r="AH77" s="930"/>
      <c r="AI77" s="930"/>
      <c r="AJ77" s="930"/>
      <c r="AK77" s="930"/>
      <c r="AL77" s="930"/>
      <c r="AM77" s="930"/>
      <c r="AN77" s="930"/>
      <c r="AO77" s="930"/>
      <c r="AP77" s="930"/>
      <c r="AQ77" s="930"/>
      <c r="AR77" s="930"/>
      <c r="AS77" s="930"/>
      <c r="AT77" s="930"/>
      <c r="AU77" s="930"/>
      <c r="AV77" s="930"/>
      <c r="AW77" s="930"/>
      <c r="AX77" s="930"/>
      <c r="AY77" s="930"/>
      <c r="AZ77" s="930"/>
      <c r="BA77" s="930"/>
      <c r="BB77" s="930"/>
      <c r="BC77" s="930"/>
      <c r="BD77" s="930"/>
      <c r="BE77" s="930"/>
      <c r="BF77" s="930"/>
      <c r="BG77" s="930"/>
      <c r="BH77" s="930"/>
      <c r="BI77" s="930"/>
      <c r="BJ77" s="930"/>
      <c r="BK77" s="930"/>
      <c r="BL77" s="930"/>
      <c r="BM77" s="930"/>
      <c r="BN77" s="930"/>
      <c r="BO77" s="930"/>
      <c r="BP77" s="930"/>
      <c r="BQ77" s="930"/>
      <c r="BR77" s="930"/>
      <c r="BS77" s="930"/>
      <c r="BT77" s="930"/>
      <c r="BU77" s="930"/>
      <c r="BV77" s="930"/>
      <c r="BW77" s="930"/>
      <c r="BX77" s="930"/>
      <c r="BY77" s="930"/>
      <c r="BZ77" s="930"/>
      <c r="CA77" s="930"/>
      <c r="CB77" s="930"/>
      <c r="CC77" s="930"/>
      <c r="CD77" s="930"/>
      <c r="CE77" s="930"/>
      <c r="CF77" s="930"/>
      <c r="CG77" s="930"/>
      <c r="CH77" s="930"/>
      <c r="CI77" s="930"/>
      <c r="CJ77" s="930"/>
      <c r="CK77" s="930"/>
      <c r="CL77" s="930"/>
      <c r="CM77" s="930"/>
      <c r="CN77" s="930"/>
      <c r="CO77" s="930"/>
      <c r="CP77" s="930"/>
      <c r="CQ77" s="930"/>
      <c r="CR77" s="930"/>
      <c r="CS77" s="930"/>
      <c r="CT77" s="930"/>
      <c r="CU77" s="930"/>
      <c r="CV77" s="930"/>
      <c r="CW77" s="930"/>
      <c r="CX77" s="930"/>
      <c r="CY77" s="930"/>
      <c r="CZ77" s="930"/>
      <c r="DA77" s="930"/>
      <c r="DB77" s="930"/>
      <c r="DC77" s="930"/>
      <c r="DD77" s="930"/>
      <c r="DE77" s="930"/>
      <c r="DF77" s="930"/>
      <c r="DG77" s="930"/>
      <c r="DH77" s="930"/>
      <c r="DI77" s="930"/>
      <c r="DJ77" s="930"/>
      <c r="DK77" s="930"/>
      <c r="DL77" s="930"/>
      <c r="DM77" s="930"/>
      <c r="DN77" s="930"/>
      <c r="DO77" s="930"/>
      <c r="DP77" s="930"/>
      <c r="DQ77" s="930"/>
      <c r="DR77" s="930"/>
      <c r="DS77" s="930"/>
      <c r="DT77" s="930"/>
      <c r="DU77" s="930"/>
      <c r="DV77" s="930"/>
      <c r="DW77" s="930"/>
      <c r="DX77" s="930"/>
      <c r="DY77" s="930"/>
      <c r="DZ77" s="930"/>
      <c r="EA77" s="930"/>
      <c r="EB77" s="930"/>
      <c r="EC77" s="930"/>
      <c r="ED77" s="930"/>
      <c r="EE77" s="930"/>
      <c r="EF77" s="930"/>
      <c r="EG77" s="930"/>
      <c r="EH77" s="930"/>
      <c r="EI77" s="930"/>
      <c r="EJ77" s="930"/>
      <c r="EK77" s="930"/>
      <c r="EL77" s="930"/>
      <c r="EM77" s="930"/>
      <c r="EN77" s="930"/>
      <c r="EO77" s="930"/>
      <c r="EP77" s="930"/>
      <c r="EQ77" s="930"/>
      <c r="ER77" s="930"/>
      <c r="ES77" s="930"/>
      <c r="ET77" s="930"/>
      <c r="EU77" s="930"/>
      <c r="EV77" s="930"/>
      <c r="EW77" s="930"/>
      <c r="EX77" s="930"/>
      <c r="EY77" s="930"/>
      <c r="EZ77" s="930"/>
      <c r="FA77" s="930"/>
      <c r="FB77" s="930"/>
      <c r="FC77" s="930"/>
      <c r="FD77" s="930"/>
      <c r="FE77" s="930"/>
      <c r="FF77" s="930"/>
      <c r="FG77" s="930"/>
      <c r="FH77" s="930"/>
      <c r="FI77" s="930"/>
      <c r="FJ77" s="930"/>
      <c r="FK77" s="930"/>
      <c r="FL77" s="930"/>
      <c r="FM77" s="930"/>
      <c r="FN77" s="930"/>
      <c r="FO77" s="930"/>
      <c r="FP77" s="930"/>
      <c r="FQ77" s="930"/>
      <c r="FR77" s="930"/>
      <c r="FS77" s="924"/>
    </row>
    <row r="78" spans="1:175" ht="13" thickBot="1">
      <c r="A78" s="930"/>
      <c r="B78" s="930"/>
      <c r="C78" s="930"/>
      <c r="D78" s="930"/>
      <c r="E78" s="930"/>
      <c r="F78" s="930"/>
      <c r="G78" s="930"/>
      <c r="H78" s="930"/>
      <c r="I78" s="930"/>
      <c r="J78" s="930"/>
      <c r="K78" s="930"/>
      <c r="L78" s="930"/>
      <c r="M78" s="930"/>
      <c r="N78" s="930"/>
      <c r="O78" s="930"/>
      <c r="P78" s="930"/>
      <c r="Q78" s="930"/>
      <c r="R78" s="930"/>
      <c r="S78" s="930"/>
      <c r="T78" s="930"/>
      <c r="U78" s="930"/>
      <c r="V78" s="930"/>
      <c r="W78" s="930"/>
      <c r="X78" s="930"/>
      <c r="Y78" s="930"/>
      <c r="Z78" s="930"/>
      <c r="AA78" s="930"/>
      <c r="AB78" s="930"/>
      <c r="AC78" s="930"/>
      <c r="AD78" s="930"/>
      <c r="AE78" s="930"/>
      <c r="AF78" s="930"/>
      <c r="AG78" s="930"/>
      <c r="AH78" s="930"/>
      <c r="AI78" s="930"/>
      <c r="AJ78" s="930"/>
      <c r="AK78" s="930"/>
      <c r="AL78" s="930"/>
      <c r="AM78" s="930"/>
      <c r="AN78" s="930"/>
      <c r="AO78" s="930"/>
      <c r="AP78" s="930"/>
      <c r="AQ78" s="930"/>
      <c r="AR78" s="930"/>
      <c r="AS78" s="930"/>
      <c r="AT78" s="930"/>
      <c r="AU78" s="930"/>
      <c r="AV78" s="930"/>
      <c r="AW78" s="930"/>
      <c r="AX78" s="930"/>
      <c r="AY78" s="930"/>
      <c r="AZ78" s="930"/>
      <c r="BA78" s="930"/>
      <c r="BB78" s="930"/>
      <c r="BC78" s="930"/>
      <c r="BD78" s="930"/>
      <c r="BE78" s="930"/>
      <c r="BF78" s="930"/>
      <c r="BG78" s="930"/>
      <c r="BH78" s="930"/>
      <c r="BI78" s="930"/>
      <c r="BJ78" s="930"/>
      <c r="BK78" s="930"/>
      <c r="BL78" s="930"/>
      <c r="BM78" s="930"/>
      <c r="BN78" s="930"/>
      <c r="BO78" s="930"/>
      <c r="BP78" s="930"/>
      <c r="BQ78" s="930"/>
      <c r="BR78" s="930"/>
      <c r="BS78" s="930"/>
      <c r="BT78" s="930"/>
      <c r="BU78" s="930"/>
      <c r="BV78" s="930"/>
      <c r="BW78" s="930"/>
      <c r="BX78" s="930"/>
      <c r="BY78" s="930"/>
      <c r="BZ78" s="930"/>
      <c r="CA78" s="930"/>
      <c r="CB78" s="930"/>
      <c r="CC78" s="930"/>
      <c r="CD78" s="930"/>
      <c r="CE78" s="930"/>
      <c r="CF78" s="930"/>
      <c r="CG78" s="930"/>
      <c r="CH78" s="930"/>
      <c r="CI78" s="930"/>
      <c r="CJ78" s="930"/>
      <c r="CK78" s="930"/>
      <c r="CL78" s="930"/>
      <c r="CM78" s="930"/>
      <c r="CN78" s="930"/>
      <c r="CO78" s="930"/>
      <c r="CP78" s="930"/>
      <c r="CQ78" s="930"/>
      <c r="CR78" s="930"/>
      <c r="CS78" s="930"/>
      <c r="CT78" s="930"/>
      <c r="CU78" s="930"/>
      <c r="CV78" s="930"/>
      <c r="CW78" s="930"/>
      <c r="CX78" s="930"/>
      <c r="CY78" s="930"/>
      <c r="CZ78" s="930"/>
      <c r="DA78" s="930"/>
      <c r="DB78" s="930"/>
      <c r="DC78" s="930"/>
      <c r="DD78" s="930"/>
      <c r="DE78" s="930"/>
      <c r="DF78" s="930"/>
      <c r="DG78" s="930"/>
      <c r="DH78" s="930"/>
      <c r="DI78" s="930"/>
      <c r="DJ78" s="930"/>
      <c r="DK78" s="930"/>
      <c r="DL78" s="930"/>
      <c r="DM78" s="930"/>
      <c r="DN78" s="930"/>
      <c r="DO78" s="930"/>
      <c r="DP78" s="930"/>
      <c r="DQ78" s="930"/>
      <c r="DR78" s="930"/>
      <c r="DS78" s="930"/>
      <c r="DT78" s="930"/>
      <c r="DU78" s="930"/>
      <c r="DV78" s="930"/>
      <c r="DW78" s="930"/>
      <c r="DX78" s="930"/>
      <c r="DY78" s="930"/>
      <c r="DZ78" s="930"/>
      <c r="EA78" s="930"/>
      <c r="EB78" s="930"/>
      <c r="EC78" s="930"/>
      <c r="ED78" s="930"/>
      <c r="EE78" s="930"/>
      <c r="EF78" s="930"/>
      <c r="EG78" s="930"/>
      <c r="EH78" s="930"/>
      <c r="EI78" s="930"/>
      <c r="EJ78" s="930"/>
      <c r="EK78" s="930"/>
      <c r="EL78" s="930"/>
      <c r="EM78" s="930"/>
      <c r="EN78" s="930"/>
      <c r="EO78" s="930"/>
      <c r="EP78" s="930"/>
      <c r="EQ78" s="930"/>
      <c r="ER78" s="930"/>
      <c r="ES78" s="930"/>
      <c r="ET78" s="930"/>
      <c r="EU78" s="930"/>
      <c r="EV78" s="930"/>
      <c r="EW78" s="930"/>
      <c r="EX78" s="930"/>
      <c r="EY78" s="930"/>
      <c r="EZ78" s="930"/>
      <c r="FA78" s="930"/>
      <c r="FB78" s="930"/>
      <c r="FC78" s="930"/>
      <c r="FD78" s="930"/>
      <c r="FE78" s="930"/>
      <c r="FF78" s="930"/>
      <c r="FG78" s="930"/>
      <c r="FH78" s="930"/>
      <c r="FI78" s="930"/>
      <c r="FJ78" s="930"/>
      <c r="FK78" s="930"/>
      <c r="FL78" s="930"/>
      <c r="FM78" s="930"/>
      <c r="FN78" s="930"/>
      <c r="FO78" s="930"/>
      <c r="FP78" s="930"/>
      <c r="FQ78" s="930"/>
      <c r="FR78" s="930"/>
      <c r="FS78" s="924"/>
    </row>
    <row r="79" spans="1:175" ht="12.75" customHeight="1">
      <c r="A79" s="1220" t="s">
        <v>759</v>
      </c>
      <c r="B79" s="1221"/>
      <c r="C79" s="1221"/>
      <c r="D79" s="1221"/>
      <c r="E79" s="1221"/>
      <c r="F79" s="1221"/>
      <c r="G79" s="1221"/>
      <c r="H79" s="1221"/>
      <c r="I79" s="1221"/>
      <c r="J79" s="1221"/>
      <c r="K79" s="1221"/>
      <c r="L79" s="1221"/>
      <c r="M79" s="1221"/>
      <c r="N79" s="1221"/>
      <c r="O79" s="1221"/>
      <c r="P79" s="1221"/>
      <c r="Q79" s="1221"/>
      <c r="R79" s="1221"/>
      <c r="S79" s="1221"/>
      <c r="T79" s="1221"/>
      <c r="U79" s="1221"/>
      <c r="V79" s="1221"/>
      <c r="W79" s="1221"/>
      <c r="X79" s="1221"/>
      <c r="Y79" s="1221"/>
      <c r="Z79" s="1221"/>
      <c r="AA79" s="1221"/>
      <c r="AB79" s="1221"/>
      <c r="AC79" s="1221"/>
      <c r="AD79" s="1221"/>
      <c r="AE79" s="1221"/>
      <c r="AF79" s="1221"/>
      <c r="AG79" s="1221"/>
      <c r="AH79" s="1221"/>
      <c r="AI79" s="1221"/>
      <c r="AJ79" s="1221"/>
      <c r="AK79" s="1221"/>
      <c r="AL79" s="1221"/>
      <c r="AM79" s="1221"/>
      <c r="AN79" s="1221"/>
      <c r="AO79" s="1221"/>
      <c r="AP79" s="1221"/>
      <c r="AQ79" s="1221"/>
      <c r="AR79" s="1221"/>
      <c r="AS79" s="1221"/>
      <c r="AT79" s="1221"/>
      <c r="AU79" s="1221"/>
      <c r="AV79" s="1221"/>
      <c r="AW79" s="1221"/>
      <c r="AX79" s="1221"/>
      <c r="AY79" s="1221"/>
      <c r="AZ79" s="1221"/>
      <c r="BA79" s="1221"/>
      <c r="BB79" s="1221"/>
      <c r="BC79" s="1221"/>
      <c r="BD79" s="1221"/>
      <c r="BE79" s="1221"/>
      <c r="BF79" s="1221"/>
      <c r="BG79" s="1221"/>
      <c r="BH79" s="1221"/>
      <c r="BI79" s="1221"/>
      <c r="BJ79" s="1221"/>
      <c r="BK79" s="1221"/>
      <c r="BL79" s="1221"/>
      <c r="BM79" s="1221"/>
      <c r="BN79" s="1221"/>
      <c r="BO79" s="1221"/>
      <c r="BP79" s="1221"/>
      <c r="BQ79" s="1221"/>
      <c r="BR79" s="1221"/>
      <c r="BS79" s="1221"/>
      <c r="BT79" s="1221"/>
      <c r="BU79" s="1221"/>
      <c r="BV79" s="1221"/>
      <c r="BW79" s="1221"/>
      <c r="BX79" s="1221"/>
      <c r="BY79" s="1221"/>
      <c r="BZ79" s="1221"/>
      <c r="CA79" s="1221"/>
      <c r="CB79" s="1221"/>
      <c r="CC79" s="1221"/>
      <c r="CD79" s="1221"/>
      <c r="CE79" s="1221"/>
      <c r="CF79" s="1221"/>
      <c r="CG79" s="1221"/>
      <c r="CH79" s="1221"/>
      <c r="CI79" s="1221"/>
      <c r="CJ79" s="1221"/>
      <c r="CK79" s="1221"/>
      <c r="CL79" s="1221"/>
      <c r="CM79" s="1221"/>
      <c r="CN79" s="1221"/>
      <c r="CO79" s="1221"/>
      <c r="CP79" s="1221"/>
      <c r="CQ79" s="1221"/>
      <c r="CR79" s="1221"/>
      <c r="CS79" s="1221"/>
      <c r="CT79" s="1221"/>
      <c r="CU79" s="1221"/>
      <c r="CV79" s="1221"/>
      <c r="CW79" s="1221"/>
      <c r="CX79" s="1221"/>
      <c r="CY79" s="1221"/>
      <c r="CZ79" s="1221"/>
      <c r="DA79" s="1221"/>
      <c r="DB79" s="1221"/>
      <c r="DC79" s="1221"/>
      <c r="DD79" s="1221"/>
      <c r="DE79" s="1221"/>
      <c r="DF79" s="1221"/>
      <c r="DG79" s="1221"/>
      <c r="DH79" s="1221"/>
      <c r="DI79" s="1221"/>
      <c r="DJ79" s="1221"/>
      <c r="DK79" s="1221"/>
      <c r="DL79" s="1221"/>
      <c r="DM79" s="1221"/>
      <c r="DN79" s="1221"/>
      <c r="DO79" s="1221"/>
      <c r="DP79" s="1221"/>
      <c r="DQ79" s="1221"/>
      <c r="DR79" s="1221"/>
      <c r="DS79" s="1221"/>
      <c r="DT79" s="1221"/>
      <c r="DU79" s="1221"/>
      <c r="DV79" s="1221"/>
      <c r="DW79" s="1221"/>
      <c r="DX79" s="1221"/>
      <c r="DY79" s="1221"/>
      <c r="DZ79" s="1221"/>
      <c r="EA79" s="1221"/>
      <c r="EB79" s="1221"/>
      <c r="EC79" s="1221"/>
      <c r="ED79" s="1221"/>
      <c r="EE79" s="1221"/>
      <c r="EF79" s="1221"/>
      <c r="EG79" s="1221"/>
      <c r="EH79" s="1221"/>
      <c r="EI79" s="1221"/>
      <c r="EJ79" s="1221"/>
      <c r="EK79" s="1221"/>
      <c r="EL79" s="1221"/>
      <c r="EM79" s="1221"/>
      <c r="EN79" s="1221"/>
      <c r="EO79" s="1221"/>
      <c r="EP79" s="1221"/>
      <c r="EQ79" s="1221"/>
      <c r="ER79" s="1221"/>
      <c r="ES79" s="1221"/>
      <c r="ET79" s="1221"/>
      <c r="EU79" s="1221"/>
      <c r="EV79" s="1221"/>
      <c r="EW79" s="1221"/>
      <c r="EX79" s="1221"/>
      <c r="EY79" s="1221"/>
      <c r="EZ79" s="1221"/>
      <c r="FA79" s="1221"/>
      <c r="FB79" s="1221"/>
      <c r="FC79" s="1221"/>
      <c r="FD79" s="1221"/>
      <c r="FE79" s="1221"/>
      <c r="FF79" s="1221"/>
      <c r="FG79" s="1221"/>
      <c r="FH79" s="1221"/>
      <c r="FI79" s="1221"/>
      <c r="FJ79" s="1221"/>
      <c r="FK79" s="1221"/>
      <c r="FL79" s="1221"/>
      <c r="FM79" s="1221"/>
      <c r="FN79" s="1221"/>
      <c r="FO79" s="1221"/>
      <c r="FP79" s="1221"/>
      <c r="FQ79" s="1221"/>
      <c r="FR79" s="1222"/>
      <c r="FS79" s="924"/>
    </row>
    <row r="80" spans="1:175" ht="13.5" customHeight="1" thickBot="1">
      <c r="A80" s="1223"/>
      <c r="B80" s="1224"/>
      <c r="C80" s="1224"/>
      <c r="D80" s="1224"/>
      <c r="E80" s="1224"/>
      <c r="F80" s="1224"/>
      <c r="G80" s="1224"/>
      <c r="H80" s="1224"/>
      <c r="I80" s="1224"/>
      <c r="J80" s="1224"/>
      <c r="K80" s="1224"/>
      <c r="L80" s="1224"/>
      <c r="M80" s="1224"/>
      <c r="N80" s="1224"/>
      <c r="O80" s="1224"/>
      <c r="P80" s="1224"/>
      <c r="Q80" s="1224"/>
      <c r="R80" s="1224"/>
      <c r="S80" s="1224"/>
      <c r="T80" s="1224"/>
      <c r="U80" s="1224"/>
      <c r="V80" s="1224"/>
      <c r="W80" s="1224"/>
      <c r="X80" s="1224"/>
      <c r="Y80" s="1224"/>
      <c r="Z80" s="1224"/>
      <c r="AA80" s="1224"/>
      <c r="AB80" s="1224"/>
      <c r="AC80" s="1224"/>
      <c r="AD80" s="1224"/>
      <c r="AE80" s="1224"/>
      <c r="AF80" s="1224"/>
      <c r="AG80" s="1224"/>
      <c r="AH80" s="1224"/>
      <c r="AI80" s="1224"/>
      <c r="AJ80" s="1224"/>
      <c r="AK80" s="1224"/>
      <c r="AL80" s="1224"/>
      <c r="AM80" s="1224"/>
      <c r="AN80" s="1224"/>
      <c r="AO80" s="1224"/>
      <c r="AP80" s="1224"/>
      <c r="AQ80" s="1224"/>
      <c r="AR80" s="1224"/>
      <c r="AS80" s="1224"/>
      <c r="AT80" s="1224"/>
      <c r="AU80" s="1224"/>
      <c r="AV80" s="1224"/>
      <c r="AW80" s="1224"/>
      <c r="AX80" s="1224"/>
      <c r="AY80" s="1224"/>
      <c r="AZ80" s="1224"/>
      <c r="BA80" s="1224"/>
      <c r="BB80" s="1224"/>
      <c r="BC80" s="1224"/>
      <c r="BD80" s="1224"/>
      <c r="BE80" s="1224"/>
      <c r="BF80" s="1224"/>
      <c r="BG80" s="1224"/>
      <c r="BH80" s="1224"/>
      <c r="BI80" s="1224"/>
      <c r="BJ80" s="1224"/>
      <c r="BK80" s="1224"/>
      <c r="BL80" s="1224"/>
      <c r="BM80" s="1224"/>
      <c r="BN80" s="1224"/>
      <c r="BO80" s="1224"/>
      <c r="BP80" s="1224"/>
      <c r="BQ80" s="1224"/>
      <c r="BR80" s="1224"/>
      <c r="BS80" s="1224"/>
      <c r="BT80" s="1224"/>
      <c r="BU80" s="1224"/>
      <c r="BV80" s="1224"/>
      <c r="BW80" s="1224"/>
      <c r="BX80" s="1224"/>
      <c r="BY80" s="1224"/>
      <c r="BZ80" s="1224"/>
      <c r="CA80" s="1224"/>
      <c r="CB80" s="1224"/>
      <c r="CC80" s="1224"/>
      <c r="CD80" s="1224"/>
      <c r="CE80" s="1224"/>
      <c r="CF80" s="1224"/>
      <c r="CG80" s="1224"/>
      <c r="CH80" s="1224"/>
      <c r="CI80" s="1224"/>
      <c r="CJ80" s="1224"/>
      <c r="CK80" s="1224"/>
      <c r="CL80" s="1224"/>
      <c r="CM80" s="1224"/>
      <c r="CN80" s="1224"/>
      <c r="CO80" s="1224"/>
      <c r="CP80" s="1224"/>
      <c r="CQ80" s="1224"/>
      <c r="CR80" s="1224"/>
      <c r="CS80" s="1224"/>
      <c r="CT80" s="1224"/>
      <c r="CU80" s="1224"/>
      <c r="CV80" s="1224"/>
      <c r="CW80" s="1224"/>
      <c r="CX80" s="1224"/>
      <c r="CY80" s="1224"/>
      <c r="CZ80" s="1224"/>
      <c r="DA80" s="1224"/>
      <c r="DB80" s="1224"/>
      <c r="DC80" s="1224"/>
      <c r="DD80" s="1224"/>
      <c r="DE80" s="1224"/>
      <c r="DF80" s="1224"/>
      <c r="DG80" s="1224"/>
      <c r="DH80" s="1224"/>
      <c r="DI80" s="1224"/>
      <c r="DJ80" s="1224"/>
      <c r="DK80" s="1224"/>
      <c r="DL80" s="1224"/>
      <c r="DM80" s="1224"/>
      <c r="DN80" s="1224"/>
      <c r="DO80" s="1224"/>
      <c r="DP80" s="1224"/>
      <c r="DQ80" s="1224"/>
      <c r="DR80" s="1224"/>
      <c r="DS80" s="1224"/>
      <c r="DT80" s="1224"/>
      <c r="DU80" s="1224"/>
      <c r="DV80" s="1224"/>
      <c r="DW80" s="1224"/>
      <c r="DX80" s="1224"/>
      <c r="DY80" s="1224"/>
      <c r="DZ80" s="1224"/>
      <c r="EA80" s="1224"/>
      <c r="EB80" s="1224"/>
      <c r="EC80" s="1224"/>
      <c r="ED80" s="1224"/>
      <c r="EE80" s="1224"/>
      <c r="EF80" s="1224"/>
      <c r="EG80" s="1224"/>
      <c r="EH80" s="1224"/>
      <c r="EI80" s="1224"/>
      <c r="EJ80" s="1224"/>
      <c r="EK80" s="1224"/>
      <c r="EL80" s="1224"/>
      <c r="EM80" s="1224"/>
      <c r="EN80" s="1224"/>
      <c r="EO80" s="1224"/>
      <c r="EP80" s="1224"/>
      <c r="EQ80" s="1224"/>
      <c r="ER80" s="1224"/>
      <c r="ES80" s="1224"/>
      <c r="ET80" s="1224"/>
      <c r="EU80" s="1224"/>
      <c r="EV80" s="1224"/>
      <c r="EW80" s="1224"/>
      <c r="EX80" s="1224"/>
      <c r="EY80" s="1224"/>
      <c r="EZ80" s="1224"/>
      <c r="FA80" s="1224"/>
      <c r="FB80" s="1224"/>
      <c r="FC80" s="1224"/>
      <c r="FD80" s="1224"/>
      <c r="FE80" s="1224"/>
      <c r="FF80" s="1224"/>
      <c r="FG80" s="1224"/>
      <c r="FH80" s="1224"/>
      <c r="FI80" s="1224"/>
      <c r="FJ80" s="1224"/>
      <c r="FK80" s="1224"/>
      <c r="FL80" s="1224"/>
      <c r="FM80" s="1224"/>
      <c r="FN80" s="1224"/>
      <c r="FO80" s="1224"/>
      <c r="FP80" s="1224"/>
      <c r="FQ80" s="1224"/>
      <c r="FR80" s="1225"/>
      <c r="FS80" s="924"/>
    </row>
    <row r="81" spans="1:175" ht="23">
      <c r="A81" s="931"/>
      <c r="B81" s="931"/>
      <c r="C81" s="931"/>
      <c r="D81" s="931"/>
      <c r="E81" s="931"/>
      <c r="F81" s="931"/>
      <c r="G81" s="931"/>
      <c r="H81" s="931"/>
      <c r="I81" s="931"/>
      <c r="J81" s="931"/>
      <c r="K81" s="931"/>
      <c r="L81" s="931"/>
      <c r="M81" s="931"/>
      <c r="N81" s="931"/>
      <c r="O81" s="931"/>
      <c r="P81" s="931"/>
      <c r="Q81" s="931"/>
      <c r="R81" s="931"/>
      <c r="S81" s="931"/>
      <c r="T81" s="931"/>
      <c r="U81" s="931"/>
      <c r="V81" s="931"/>
      <c r="W81" s="931"/>
      <c r="X81" s="931"/>
      <c r="Y81" s="931"/>
      <c r="Z81" s="931"/>
      <c r="AA81" s="931"/>
      <c r="AB81" s="931"/>
      <c r="AC81" s="931"/>
      <c r="AD81" s="931"/>
      <c r="AE81" s="931"/>
      <c r="AF81" s="931"/>
      <c r="AG81" s="931"/>
      <c r="AH81" s="931"/>
      <c r="AI81" s="931"/>
      <c r="AJ81" s="931"/>
      <c r="AK81" s="931"/>
      <c r="AL81" s="931"/>
      <c r="AM81" s="931"/>
      <c r="AN81" s="931"/>
      <c r="AO81" s="931"/>
      <c r="AP81" s="931"/>
      <c r="AQ81" s="931"/>
      <c r="AR81" s="931"/>
      <c r="AS81" s="931"/>
      <c r="AT81" s="931"/>
      <c r="AU81" s="931"/>
      <c r="AV81" s="931"/>
      <c r="AW81" s="931"/>
      <c r="AX81" s="931"/>
      <c r="AY81" s="931"/>
      <c r="AZ81" s="931"/>
      <c r="BA81" s="931"/>
      <c r="BB81" s="931"/>
      <c r="BC81" s="931"/>
      <c r="BD81" s="931"/>
      <c r="BE81" s="931"/>
      <c r="BF81" s="931"/>
      <c r="BG81" s="931"/>
      <c r="BH81" s="931"/>
      <c r="BI81" s="931"/>
      <c r="BJ81" s="931"/>
      <c r="BK81" s="931"/>
      <c r="BL81" s="931"/>
      <c r="BM81" s="931"/>
      <c r="BN81" s="931"/>
      <c r="BO81" s="931"/>
      <c r="BP81" s="931"/>
      <c r="BQ81" s="931"/>
      <c r="BR81" s="931"/>
      <c r="BS81" s="931"/>
      <c r="BT81" s="931"/>
      <c r="BU81" s="931"/>
      <c r="BV81" s="931"/>
      <c r="BW81" s="931"/>
      <c r="BX81" s="931"/>
      <c r="BY81" s="931"/>
      <c r="BZ81" s="931"/>
      <c r="CA81" s="931"/>
      <c r="CB81" s="931"/>
      <c r="CC81" s="931"/>
      <c r="CD81" s="931"/>
      <c r="CE81" s="931"/>
      <c r="CF81" s="931"/>
      <c r="CG81" s="931"/>
      <c r="CH81" s="931"/>
      <c r="CI81" s="931"/>
      <c r="CJ81" s="931"/>
      <c r="CK81" s="931"/>
      <c r="CL81" s="931"/>
      <c r="CM81" s="931"/>
      <c r="CN81" s="931"/>
      <c r="CO81" s="931"/>
      <c r="CP81" s="931"/>
      <c r="CQ81" s="931"/>
      <c r="CR81" s="931"/>
      <c r="CS81" s="931"/>
      <c r="CT81" s="931"/>
      <c r="CU81" s="931"/>
      <c r="CV81" s="931"/>
      <c r="CW81" s="931"/>
      <c r="CX81" s="931"/>
      <c r="CY81" s="931"/>
      <c r="CZ81" s="931"/>
      <c r="DA81" s="931"/>
      <c r="DB81" s="931"/>
      <c r="DC81" s="931"/>
      <c r="DD81" s="931"/>
      <c r="DE81" s="931"/>
      <c r="DF81" s="931"/>
      <c r="DG81" s="931"/>
      <c r="DH81" s="931"/>
      <c r="DI81" s="931"/>
      <c r="DJ81" s="931"/>
      <c r="DK81" s="931"/>
      <c r="DL81" s="931"/>
      <c r="DM81" s="931"/>
      <c r="DN81" s="931"/>
      <c r="DO81" s="931"/>
      <c r="DP81" s="931"/>
      <c r="DQ81" s="931"/>
      <c r="DR81" s="931"/>
      <c r="DS81" s="931"/>
      <c r="DT81" s="931"/>
      <c r="DU81" s="931"/>
      <c r="DV81" s="931"/>
      <c r="DW81" s="931"/>
      <c r="DX81" s="931"/>
      <c r="DY81" s="931"/>
      <c r="DZ81" s="931"/>
      <c r="EA81" s="931"/>
      <c r="EB81" s="931"/>
      <c r="EC81" s="931"/>
      <c r="ED81" s="931"/>
      <c r="EE81" s="931"/>
      <c r="EF81" s="931"/>
      <c r="EG81" s="931"/>
      <c r="EH81" s="931"/>
      <c r="EI81" s="931"/>
      <c r="EJ81" s="931"/>
      <c r="EK81" s="931"/>
      <c r="EL81" s="931"/>
      <c r="EM81" s="931"/>
      <c r="EN81" s="931"/>
      <c r="EO81" s="931"/>
      <c r="EP81" s="931"/>
      <c r="EQ81" s="931"/>
      <c r="ER81" s="931"/>
      <c r="ES81" s="931"/>
      <c r="ET81" s="931"/>
      <c r="EU81" s="931"/>
      <c r="EV81" s="931"/>
      <c r="EW81" s="931"/>
      <c r="EX81" s="931"/>
      <c r="EY81" s="931"/>
      <c r="EZ81" s="931"/>
      <c r="FA81" s="931"/>
      <c r="FB81" s="931"/>
      <c r="FC81" s="931"/>
      <c r="FD81" s="931"/>
      <c r="FE81" s="931"/>
      <c r="FF81" s="931"/>
      <c r="FG81" s="931"/>
      <c r="FH81" s="931"/>
      <c r="FI81" s="931"/>
      <c r="FJ81" s="931"/>
      <c r="FK81" s="931"/>
      <c r="FL81" s="931"/>
      <c r="FM81" s="931"/>
      <c r="FN81" s="931"/>
      <c r="FO81" s="931"/>
      <c r="FP81" s="931"/>
      <c r="FQ81" s="931"/>
      <c r="FR81" s="931"/>
      <c r="FS81" s="924"/>
    </row>
    <row r="82" spans="1:175">
      <c r="A82" s="920" t="s">
        <v>478</v>
      </c>
      <c r="B82" s="924"/>
      <c r="C82" s="924"/>
      <c r="D82" s="924"/>
      <c r="E82" s="924"/>
      <c r="F82" s="924"/>
      <c r="G82" s="924"/>
      <c r="H82" s="924"/>
      <c r="I82" s="924"/>
      <c r="J82" s="924"/>
      <c r="K82" s="924"/>
      <c r="L82" s="924"/>
      <c r="M82" s="924"/>
      <c r="N82" s="924"/>
      <c r="O82" s="924"/>
      <c r="P82" s="924"/>
      <c r="Q82" s="924"/>
      <c r="R82" s="924"/>
      <c r="S82" s="924"/>
      <c r="T82" s="924"/>
      <c r="U82" s="924"/>
      <c r="V82" s="924"/>
      <c r="W82" s="924"/>
      <c r="X82" s="924"/>
      <c r="Y82" s="924"/>
      <c r="Z82" s="924"/>
      <c r="AA82" s="924"/>
      <c r="AB82" s="924"/>
      <c r="AC82" s="924"/>
      <c r="AD82" s="924"/>
      <c r="AE82" s="924"/>
      <c r="AF82" s="924"/>
      <c r="AG82" s="924"/>
      <c r="AH82" s="924"/>
      <c r="AI82" s="924"/>
      <c r="AJ82" s="924"/>
      <c r="AK82" s="924"/>
      <c r="AL82" s="924"/>
      <c r="AM82" s="924"/>
      <c r="AN82" s="924"/>
      <c r="AO82" s="924"/>
      <c r="AP82" s="924"/>
      <c r="AQ82" s="924"/>
      <c r="AR82" s="924"/>
      <c r="AS82" s="924"/>
      <c r="AT82" s="924"/>
      <c r="AU82" s="924"/>
      <c r="AV82" s="924"/>
      <c r="AW82" s="924"/>
      <c r="AX82" s="924"/>
      <c r="AY82" s="924"/>
      <c r="AZ82" s="924"/>
      <c r="BA82" s="924"/>
      <c r="BB82" s="924"/>
      <c r="BC82" s="924"/>
      <c r="BD82" s="924"/>
      <c r="BE82" s="924"/>
      <c r="BF82" s="924"/>
      <c r="BG82" s="924"/>
      <c r="BH82" s="924"/>
      <c r="BI82" s="924"/>
      <c r="BJ82" s="924"/>
      <c r="BK82" s="924"/>
      <c r="BL82" s="924"/>
      <c r="BM82" s="924"/>
      <c r="BN82" s="924"/>
      <c r="BO82" s="924"/>
      <c r="BP82" s="924"/>
      <c r="BQ82" s="924"/>
      <c r="BR82" s="924"/>
      <c r="BS82" s="924"/>
      <c r="BT82" s="924"/>
      <c r="BU82" s="924"/>
      <c r="BV82" s="924"/>
      <c r="BW82" s="924"/>
      <c r="BX82" s="924"/>
      <c r="BY82" s="924"/>
      <c r="BZ82" s="924"/>
      <c r="CA82" s="924"/>
      <c r="CB82" s="924"/>
      <c r="CC82" s="924"/>
      <c r="CD82" s="924"/>
      <c r="CE82" s="924"/>
      <c r="CF82" s="924"/>
      <c r="CG82" s="924"/>
      <c r="CH82" s="924"/>
      <c r="CI82" s="924"/>
      <c r="CJ82" s="924"/>
      <c r="CK82" s="924"/>
      <c r="CL82" s="924"/>
      <c r="CM82" s="924"/>
      <c r="CN82" s="924"/>
      <c r="CO82" s="924"/>
      <c r="CP82" s="924"/>
      <c r="CQ82" s="924"/>
      <c r="CR82" s="924"/>
      <c r="CS82" s="924"/>
      <c r="CT82" s="924"/>
      <c r="CU82" s="924"/>
      <c r="CV82" s="924"/>
      <c r="CW82" s="924"/>
      <c r="CX82" s="924"/>
      <c r="CY82" s="924"/>
      <c r="CZ82" s="924"/>
      <c r="DA82" s="924"/>
      <c r="DB82" s="924"/>
      <c r="DC82" s="924"/>
      <c r="DD82" s="924"/>
      <c r="DE82" s="924"/>
      <c r="DF82" s="924"/>
      <c r="DG82" s="924"/>
      <c r="DH82" s="924"/>
      <c r="DI82" s="924"/>
      <c r="DJ82" s="924"/>
      <c r="DK82" s="924"/>
      <c r="DL82" s="924"/>
      <c r="DM82" s="924"/>
      <c r="DN82" s="924"/>
      <c r="DO82" s="924"/>
      <c r="DP82" s="924"/>
      <c r="DQ82" s="924"/>
      <c r="DR82" s="924"/>
      <c r="DS82" s="924"/>
      <c r="DT82" s="924"/>
      <c r="DU82" s="924"/>
      <c r="DV82" s="924"/>
      <c r="DW82" s="924"/>
      <c r="DX82" s="924"/>
      <c r="DY82" s="924"/>
      <c r="DZ82" s="924"/>
      <c r="EA82" s="924"/>
      <c r="EB82" s="924"/>
      <c r="EC82" s="924"/>
      <c r="ED82" s="924"/>
      <c r="EE82" s="924"/>
      <c r="EF82" s="924"/>
      <c r="EG82" s="924"/>
      <c r="EH82" s="924"/>
      <c r="EI82" s="924"/>
      <c r="EJ82" s="924"/>
      <c r="EK82" s="924"/>
      <c r="EL82" s="924"/>
      <c r="EM82" s="924"/>
      <c r="EN82" s="924"/>
      <c r="EO82" s="924"/>
      <c r="EP82" s="924"/>
      <c r="EQ82" s="924"/>
      <c r="ER82" s="924"/>
      <c r="ES82" s="924"/>
      <c r="ET82" s="924"/>
      <c r="EU82" s="924"/>
      <c r="EV82" s="924"/>
      <c r="EW82" s="924"/>
      <c r="EX82" s="924"/>
      <c r="EY82" s="924"/>
      <c r="EZ82" s="924"/>
      <c r="FA82" s="924"/>
      <c r="FB82" s="924"/>
      <c r="FC82" s="924"/>
      <c r="FD82" s="924"/>
      <c r="FE82" s="924"/>
      <c r="FF82" s="924"/>
      <c r="FG82" s="924"/>
      <c r="FH82" s="924"/>
      <c r="FI82" s="924"/>
      <c r="FJ82" s="924"/>
      <c r="FK82" s="924"/>
      <c r="FL82" s="924"/>
      <c r="FM82" s="924"/>
      <c r="FN82" s="924"/>
      <c r="FO82" s="924"/>
      <c r="FP82" s="924"/>
      <c r="FQ82" s="924"/>
      <c r="FR82" s="924"/>
      <c r="FS82" s="924"/>
    </row>
    <row r="83" spans="1:175" ht="13" thickBot="1">
      <c r="A83" s="920"/>
      <c r="B83" s="924"/>
      <c r="C83" s="924"/>
      <c r="D83" s="924"/>
      <c r="E83" s="924"/>
      <c r="F83" s="924"/>
      <c r="G83" s="924"/>
      <c r="H83" s="924"/>
      <c r="I83" s="924"/>
      <c r="J83" s="924"/>
      <c r="K83" s="924"/>
      <c r="L83" s="924"/>
      <c r="M83" s="924"/>
      <c r="N83" s="924"/>
      <c r="O83" s="924"/>
      <c r="P83" s="924"/>
      <c r="Q83" s="924"/>
      <c r="R83" s="924"/>
      <c r="S83" s="924"/>
      <c r="T83" s="924"/>
      <c r="U83" s="924"/>
      <c r="V83" s="924"/>
      <c r="W83" s="924"/>
      <c r="X83" s="924"/>
      <c r="Y83" s="924"/>
      <c r="Z83" s="924"/>
      <c r="AA83" s="924"/>
      <c r="AB83" s="924"/>
      <c r="AC83" s="924"/>
      <c r="AD83" s="924"/>
      <c r="AE83" s="924"/>
      <c r="AF83" s="924"/>
      <c r="AG83" s="924"/>
      <c r="AH83" s="924"/>
      <c r="AI83" s="924"/>
      <c r="AJ83" s="924"/>
      <c r="AK83" s="924"/>
      <c r="AL83" s="924"/>
      <c r="AM83" s="924"/>
      <c r="AN83" s="924"/>
      <c r="AO83" s="924"/>
      <c r="AP83" s="924"/>
      <c r="AQ83" s="924"/>
      <c r="AR83" s="924"/>
      <c r="AS83" s="924"/>
      <c r="AT83" s="924"/>
      <c r="AU83" s="924"/>
      <c r="AV83" s="924"/>
      <c r="AW83" s="924"/>
      <c r="AX83" s="924"/>
      <c r="AY83" s="924"/>
      <c r="AZ83" s="924"/>
      <c r="BA83" s="924"/>
      <c r="BB83" s="924"/>
      <c r="BC83" s="924"/>
      <c r="BD83" s="924"/>
      <c r="BE83" s="924"/>
      <c r="BF83" s="924"/>
      <c r="BG83" s="924"/>
      <c r="BH83" s="924"/>
      <c r="BI83" s="924"/>
      <c r="BJ83" s="924"/>
      <c r="BK83" s="924"/>
      <c r="BL83" s="924"/>
      <c r="BM83" s="924"/>
      <c r="BN83" s="924"/>
      <c r="BO83" s="924"/>
      <c r="BP83" s="924"/>
      <c r="BQ83" s="924"/>
      <c r="BR83" s="924"/>
      <c r="BS83" s="924"/>
      <c r="BT83" s="924"/>
      <c r="BU83" s="924"/>
      <c r="BV83" s="924"/>
      <c r="BW83" s="924"/>
      <c r="BX83" s="924"/>
      <c r="BY83" s="924"/>
      <c r="BZ83" s="924"/>
      <c r="CA83" s="924"/>
      <c r="CB83" s="924"/>
      <c r="CC83" s="924"/>
      <c r="CD83" s="924"/>
      <c r="CE83" s="924"/>
      <c r="CF83" s="924"/>
      <c r="CG83" s="924"/>
      <c r="CH83" s="924"/>
      <c r="CI83" s="924"/>
      <c r="CJ83" s="924"/>
      <c r="CK83" s="924"/>
      <c r="CL83" s="924"/>
      <c r="CM83" s="924"/>
      <c r="CN83" s="924"/>
      <c r="CO83" s="924"/>
      <c r="CP83" s="924"/>
      <c r="CQ83" s="924"/>
      <c r="CR83" s="924"/>
      <c r="CS83" s="924"/>
      <c r="CT83" s="924"/>
      <c r="CU83" s="924"/>
      <c r="CV83" s="924"/>
      <c r="CW83" s="924"/>
      <c r="CX83" s="924"/>
      <c r="CY83" s="924"/>
      <c r="CZ83" s="924"/>
      <c r="DA83" s="924"/>
      <c r="DB83" s="924"/>
      <c r="DC83" s="924"/>
      <c r="DD83" s="924"/>
      <c r="DE83" s="924"/>
      <c r="DF83" s="924"/>
      <c r="DG83" s="924"/>
      <c r="DH83" s="924"/>
      <c r="DI83" s="924"/>
      <c r="DJ83" s="924"/>
      <c r="DK83" s="924"/>
      <c r="DL83" s="924"/>
      <c r="DM83" s="924"/>
      <c r="DN83" s="924"/>
      <c r="DO83" s="924"/>
      <c r="DP83" s="924"/>
      <c r="DQ83" s="924"/>
      <c r="DR83" s="924"/>
      <c r="DS83" s="924"/>
      <c r="DT83" s="924"/>
      <c r="DU83" s="924"/>
      <c r="DV83" s="924"/>
      <c r="DW83" s="924"/>
      <c r="DX83" s="924"/>
      <c r="DY83" s="924"/>
      <c r="DZ83" s="924"/>
      <c r="EA83" s="924"/>
      <c r="EB83" s="924"/>
      <c r="EC83" s="924"/>
      <c r="ED83" s="924"/>
      <c r="EE83" s="924"/>
      <c r="EF83" s="924"/>
      <c r="EG83" s="924"/>
      <c r="EH83" s="924"/>
      <c r="EI83" s="924"/>
      <c r="EJ83" s="924"/>
      <c r="EK83" s="924"/>
      <c r="EL83" s="924"/>
      <c r="EM83" s="924"/>
      <c r="EN83" s="924"/>
      <c r="EO83" s="924"/>
      <c r="EP83" s="924"/>
      <c r="EQ83" s="924"/>
      <c r="ER83" s="924"/>
      <c r="ES83" s="924"/>
      <c r="ET83" s="924"/>
      <c r="EU83" s="924"/>
      <c r="EV83" s="924"/>
      <c r="EW83" s="924"/>
      <c r="EX83" s="924"/>
      <c r="EY83" s="924"/>
      <c r="EZ83" s="924"/>
      <c r="FA83" s="924"/>
      <c r="FB83" s="924"/>
      <c r="FC83" s="924"/>
      <c r="FD83" s="924"/>
      <c r="FE83" s="924"/>
      <c r="FF83" s="924"/>
      <c r="FG83" s="924"/>
      <c r="FH83" s="924"/>
      <c r="FI83" s="924"/>
      <c r="FJ83" s="924"/>
      <c r="FK83" s="924"/>
      <c r="FL83" s="924"/>
      <c r="FM83" s="924"/>
      <c r="FN83" s="924"/>
      <c r="FO83" s="924"/>
      <c r="FP83" s="924"/>
      <c r="FQ83" s="924"/>
      <c r="FR83" s="924"/>
      <c r="FS83" s="924"/>
    </row>
    <row r="84" spans="1:175" ht="13" thickBot="1">
      <c r="A84" s="918"/>
      <c r="B84" s="1215" t="s">
        <v>618</v>
      </c>
      <c r="C84" s="1216"/>
      <c r="D84" s="1216"/>
      <c r="E84" s="1216"/>
      <c r="F84" s="1216"/>
      <c r="G84" s="1216"/>
      <c r="H84" s="1216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60"/>
      <c r="AJ84" s="1260"/>
      <c r="AK84" s="1260"/>
      <c r="AL84" s="944"/>
      <c r="AM84" s="944"/>
      <c r="AN84" s="944"/>
      <c r="AO84" s="944"/>
      <c r="AP84" s="944"/>
      <c r="AQ84" s="1065"/>
      <c r="AR84" s="1072"/>
      <c r="AS84" s="944"/>
      <c r="AT84" s="944"/>
      <c r="AU84" s="944"/>
      <c r="AV84" s="944"/>
      <c r="AW84" s="944"/>
      <c r="AX84" s="944"/>
      <c r="AY84" s="944"/>
      <c r="AZ84" s="944"/>
      <c r="BA84" s="944"/>
      <c r="BB84" s="944"/>
      <c r="BC84" s="944"/>
      <c r="BD84" s="944"/>
      <c r="BE84" s="944"/>
      <c r="BF84" s="944"/>
      <c r="BG84" s="944"/>
      <c r="BH84" s="944"/>
      <c r="BI84" s="944"/>
      <c r="BJ84" s="1065"/>
      <c r="BK84" s="1072"/>
      <c r="BL84" s="944"/>
      <c r="BM84" s="944"/>
      <c r="BN84" s="944"/>
      <c r="BO84" s="1065"/>
      <c r="BP84" s="1072"/>
      <c r="BQ84" s="944"/>
      <c r="BR84" s="944"/>
      <c r="BS84" s="944"/>
      <c r="BT84" s="944"/>
      <c r="BU84" s="944"/>
      <c r="BV84" s="944"/>
      <c r="BW84" s="944"/>
      <c r="BX84" s="944"/>
      <c r="BY84" s="944"/>
      <c r="BZ84" s="944"/>
      <c r="CA84" s="944"/>
      <c r="CB84" s="944"/>
      <c r="CC84" s="1065"/>
      <c r="CD84" s="1072"/>
      <c r="CE84" s="944"/>
      <c r="CF84" s="944"/>
      <c r="CG84" s="944"/>
      <c r="CH84" s="944"/>
      <c r="CI84" s="944"/>
      <c r="CJ84" s="944"/>
      <c r="CK84" s="944"/>
      <c r="CL84" s="1184" t="s">
        <v>619</v>
      </c>
      <c r="CM84" s="1214"/>
      <c r="CN84" s="1214"/>
      <c r="CO84" s="1214"/>
      <c r="CP84" s="1214"/>
      <c r="CQ84" s="1214"/>
      <c r="CR84" s="1214"/>
      <c r="CS84" s="1214"/>
      <c r="CT84" s="1214"/>
      <c r="CU84" s="1214"/>
      <c r="CV84" s="1214"/>
      <c r="CW84" s="1214"/>
      <c r="CX84" s="1214"/>
      <c r="CY84" s="1214"/>
      <c r="CZ84" s="1214"/>
      <c r="DA84" s="1214"/>
      <c r="DB84" s="1214"/>
      <c r="DC84" s="1214"/>
      <c r="DD84" s="1214"/>
      <c r="DE84" s="1214"/>
      <c r="DF84" s="1214"/>
      <c r="DG84" s="1214"/>
      <c r="DH84" s="1214"/>
      <c r="DI84" s="1214"/>
      <c r="DJ84" s="1214"/>
      <c r="DK84" s="1214"/>
      <c r="DL84" s="1214"/>
      <c r="DM84" s="1214"/>
      <c r="DN84" s="1214"/>
      <c r="DO84" s="1214"/>
      <c r="DP84" s="1214"/>
      <c r="DQ84" s="1214"/>
      <c r="DR84" s="1214"/>
      <c r="DS84" s="1214"/>
      <c r="DT84" s="1214"/>
      <c r="DU84" s="1214"/>
      <c r="DV84" s="1214"/>
      <c r="DW84" s="1214"/>
      <c r="DX84" s="1214"/>
      <c r="DY84" s="1214"/>
      <c r="DZ84" s="1214"/>
      <c r="EA84" s="1214"/>
      <c r="EB84" s="1214"/>
      <c r="EC84" s="1214"/>
      <c r="ED84" s="1214"/>
      <c r="EE84" s="1214"/>
      <c r="EF84" s="1214"/>
      <c r="EG84" s="1214"/>
      <c r="EH84" s="1214"/>
      <c r="EI84" s="1214"/>
      <c r="EJ84" s="1214"/>
      <c r="EK84" s="1214"/>
      <c r="EL84" s="1214"/>
      <c r="EM84" s="1214"/>
      <c r="EN84" s="1214"/>
      <c r="EO84" s="1214"/>
      <c r="EP84" s="1214"/>
      <c r="EQ84" s="1214"/>
      <c r="ER84" s="1214"/>
      <c r="ES84" s="1214"/>
      <c r="ET84" s="1214"/>
      <c r="EU84" s="1214"/>
      <c r="EV84" s="1214"/>
      <c r="EW84" s="1214"/>
      <c r="EX84" s="1214"/>
      <c r="EY84" s="1214"/>
      <c r="EZ84" s="1214"/>
      <c r="FA84" s="1214"/>
      <c r="FB84" s="1214"/>
      <c r="FC84" s="1214"/>
      <c r="FD84" s="1214"/>
      <c r="FE84" s="1214"/>
      <c r="FF84" s="1214"/>
      <c r="FG84" s="1214"/>
      <c r="FH84" s="1214"/>
      <c r="FI84" s="1214"/>
      <c r="FJ84" s="1214"/>
      <c r="FK84" s="1214"/>
      <c r="FL84" s="1214"/>
      <c r="FM84" s="1214"/>
      <c r="FN84" s="1214"/>
      <c r="FO84" s="924"/>
      <c r="FP84" s="924"/>
      <c r="FQ84" s="924"/>
      <c r="FR84" s="924"/>
      <c r="FS84" s="924"/>
    </row>
    <row r="85" spans="1:175" ht="14" thickTop="1" thickBot="1">
      <c r="A85" s="1306" t="s">
        <v>637</v>
      </c>
      <c r="B85" s="1307"/>
      <c r="C85" s="981" t="str">
        <f t="shared" ref="C85:AH85" si="168">C14</f>
        <v>512</v>
      </c>
      <c r="D85" s="982" t="str">
        <f t="shared" si="168"/>
        <v>511</v>
      </c>
      <c r="E85" s="982" t="str">
        <f t="shared" si="168"/>
        <v>510</v>
      </c>
      <c r="F85" s="982" t="str">
        <f t="shared" si="168"/>
        <v>509</v>
      </c>
      <c r="G85" s="982" t="str">
        <f t="shared" si="168"/>
        <v>508</v>
      </c>
      <c r="H85" s="982" t="str">
        <f t="shared" si="168"/>
        <v>507</v>
      </c>
      <c r="I85" s="982" t="str">
        <f t="shared" si="168"/>
        <v>506</v>
      </c>
      <c r="J85" s="982" t="str">
        <f t="shared" si="168"/>
        <v>505</v>
      </c>
      <c r="K85" s="982" t="str">
        <f t="shared" si="168"/>
        <v>504</v>
      </c>
      <c r="L85" s="982" t="str">
        <f t="shared" si="168"/>
        <v>503</v>
      </c>
      <c r="M85" s="982" t="str">
        <f t="shared" si="168"/>
        <v>502</v>
      </c>
      <c r="N85" s="982" t="str">
        <f t="shared" si="168"/>
        <v>501</v>
      </c>
      <c r="O85" s="1027" t="str">
        <f t="shared" si="168"/>
        <v>562</v>
      </c>
      <c r="P85" s="1027" t="str">
        <f t="shared" si="168"/>
        <v>532</v>
      </c>
      <c r="Q85" s="1027" t="str">
        <f t="shared" si="168"/>
        <v>578</v>
      </c>
      <c r="R85" s="1027" t="str">
        <f t="shared" si="168"/>
        <v>568</v>
      </c>
      <c r="S85" s="1027" t="str">
        <f t="shared" si="168"/>
        <v>513</v>
      </c>
      <c r="T85" s="1027" t="str">
        <f t="shared" si="168"/>
        <v>563</v>
      </c>
      <c r="U85" s="1027" t="str">
        <f t="shared" si="168"/>
        <v>539</v>
      </c>
      <c r="V85" s="1027" t="str">
        <f t="shared" si="168"/>
        <v>529</v>
      </c>
      <c r="W85" s="1027" t="str">
        <f t="shared" si="168"/>
        <v>559</v>
      </c>
      <c r="X85" s="1027" t="str">
        <f t="shared" si="168"/>
        <v>550</v>
      </c>
      <c r="Y85" s="1027" t="str">
        <f t="shared" si="168"/>
        <v>516</v>
      </c>
      <c r="Z85" s="1027" t="str">
        <f t="shared" si="168"/>
        <v>553</v>
      </c>
      <c r="AA85" s="1027" t="str">
        <f t="shared" si="168"/>
        <v>520</v>
      </c>
      <c r="AB85" s="1027" t="str">
        <f t="shared" si="168"/>
        <v>518</v>
      </c>
      <c r="AC85" s="1027" t="str">
        <f t="shared" si="168"/>
        <v>570</v>
      </c>
      <c r="AD85" s="1027" t="str">
        <f t="shared" si="168"/>
        <v>554</v>
      </c>
      <c r="AE85" s="1027" t="str">
        <f t="shared" si="168"/>
        <v>515</v>
      </c>
      <c r="AF85" s="1027" t="str">
        <f t="shared" si="168"/>
        <v>576</v>
      </c>
      <c r="AG85" s="1027" t="str">
        <f t="shared" si="168"/>
        <v>560</v>
      </c>
      <c r="AH85" s="1027" t="str">
        <f t="shared" si="168"/>
        <v>566</v>
      </c>
      <c r="AI85" s="1027" t="str">
        <f t="shared" ref="AI85:BT85" si="169">AI14</f>
        <v>531</v>
      </c>
      <c r="AJ85" s="1027" t="str">
        <f t="shared" si="169"/>
        <v>541</v>
      </c>
      <c r="AK85" s="1027" t="str">
        <f t="shared" si="169"/>
        <v>527</v>
      </c>
      <c r="AL85" s="1027" t="str">
        <f t="shared" si="169"/>
        <v>538</v>
      </c>
      <c r="AM85" s="1027" t="str">
        <f t="shared" si="169"/>
        <v>540</v>
      </c>
      <c r="AN85" s="1027" t="str">
        <f t="shared" si="169"/>
        <v>579</v>
      </c>
      <c r="AO85" s="1027" t="str">
        <f t="shared" si="169"/>
        <v>517</v>
      </c>
      <c r="AP85" s="1027" t="str">
        <f t="shared" si="169"/>
        <v>572</v>
      </c>
      <c r="AQ85" s="1027"/>
      <c r="AR85" s="1027"/>
      <c r="AS85" s="1027" t="str">
        <f t="shared" si="169"/>
        <v>571</v>
      </c>
      <c r="AT85" s="1027" t="str">
        <f t="shared" si="169"/>
        <v>577</v>
      </c>
      <c r="AU85" s="1027" t="str">
        <f t="shared" si="169"/>
        <v>555</v>
      </c>
      <c r="AV85" s="1027" t="str">
        <f t="shared" si="169"/>
        <v>569</v>
      </c>
      <c r="AW85" s="1027" t="str">
        <f t="shared" si="169"/>
        <v>524</v>
      </c>
      <c r="AX85" s="1027" t="str">
        <f t="shared" si="169"/>
        <v>573</v>
      </c>
      <c r="AY85" s="1027" t="str">
        <f t="shared" si="169"/>
        <v>519</v>
      </c>
      <c r="AZ85" s="1027" t="str">
        <f t="shared" si="169"/>
        <v>533</v>
      </c>
      <c r="BA85" s="1027" t="str">
        <f t="shared" si="169"/>
        <v>575</v>
      </c>
      <c r="BB85" s="1027" t="str">
        <f t="shared" si="169"/>
        <v>547</v>
      </c>
      <c r="BC85" s="1027" t="str">
        <f t="shared" si="169"/>
        <v>528</v>
      </c>
      <c r="BD85" s="1027" t="str">
        <f t="shared" si="169"/>
        <v>543</v>
      </c>
      <c r="BE85" s="1027" t="str">
        <f t="shared" si="169"/>
        <v>574</v>
      </c>
      <c r="BF85" s="1027" t="str">
        <f t="shared" si="169"/>
        <v>580</v>
      </c>
      <c r="BG85" s="1027" t="str">
        <f t="shared" si="169"/>
        <v>545</v>
      </c>
      <c r="BH85" s="1027" t="str">
        <f t="shared" si="169"/>
        <v>521</v>
      </c>
      <c r="BI85" s="1027" t="str">
        <f t="shared" si="169"/>
        <v>565</v>
      </c>
      <c r="BJ85" s="1027"/>
      <c r="BK85" s="1027"/>
      <c r="BL85" s="1027" t="str">
        <f t="shared" si="169"/>
        <v>523</v>
      </c>
      <c r="BM85" s="1027" t="str">
        <f t="shared" si="169"/>
        <v>551</v>
      </c>
      <c r="BN85" s="1027" t="str">
        <f t="shared" si="169"/>
        <v>558</v>
      </c>
      <c r="BO85" s="1027"/>
      <c r="BP85" s="1027"/>
      <c r="BQ85" s="1027" t="str">
        <f t="shared" si="169"/>
        <v>564</v>
      </c>
      <c r="BR85" s="1027" t="str">
        <f t="shared" si="169"/>
        <v>530</v>
      </c>
      <c r="BS85" s="1027" t="str">
        <f t="shared" si="169"/>
        <v>557</v>
      </c>
      <c r="BT85" s="1027" t="str">
        <f t="shared" si="169"/>
        <v>537</v>
      </c>
      <c r="BU85" s="1027" t="str">
        <f t="shared" ref="BU85:CK85" si="170">BU14</f>
        <v>548</v>
      </c>
      <c r="BV85" s="1027" t="str">
        <f t="shared" si="170"/>
        <v>525</v>
      </c>
      <c r="BW85" s="1027" t="str">
        <f t="shared" si="170"/>
        <v>526</v>
      </c>
      <c r="BX85" s="1027" t="str">
        <f t="shared" si="170"/>
        <v>522</v>
      </c>
      <c r="BY85" s="1027" t="str">
        <f t="shared" si="170"/>
        <v>549</v>
      </c>
      <c r="BZ85" s="1027">
        <f t="shared" si="170"/>
        <v>546</v>
      </c>
      <c r="CA85" s="1027" t="str">
        <f t="shared" si="170"/>
        <v>542</v>
      </c>
      <c r="CB85" s="1027" t="str">
        <f t="shared" si="170"/>
        <v>514</v>
      </c>
      <c r="CC85" s="1027"/>
      <c r="CD85" s="1027"/>
      <c r="CE85" s="1027" t="str">
        <f t="shared" si="170"/>
        <v>556</v>
      </c>
      <c r="CF85" s="1027" t="str">
        <f t="shared" si="170"/>
        <v>534</v>
      </c>
      <c r="CG85" s="1027" t="str">
        <f t="shared" si="170"/>
        <v>567</v>
      </c>
      <c r="CH85" s="1027" t="str">
        <f t="shared" si="170"/>
        <v>544</v>
      </c>
      <c r="CI85" s="1027" t="str">
        <f t="shared" si="170"/>
        <v>561</v>
      </c>
      <c r="CJ85" s="1027" t="str">
        <f t="shared" si="170"/>
        <v>535</v>
      </c>
      <c r="CK85" s="1027" t="str">
        <f t="shared" si="170"/>
        <v>552</v>
      </c>
      <c r="CL85" s="984" t="str">
        <f t="shared" ref="CL85:DY85" si="171">C85</f>
        <v>512</v>
      </c>
      <c r="CM85" s="984" t="str">
        <f t="shared" si="171"/>
        <v>511</v>
      </c>
      <c r="CN85" s="984" t="str">
        <f t="shared" si="171"/>
        <v>510</v>
      </c>
      <c r="CO85" s="984" t="str">
        <f t="shared" si="171"/>
        <v>509</v>
      </c>
      <c r="CP85" s="984" t="str">
        <f t="shared" si="171"/>
        <v>508</v>
      </c>
      <c r="CQ85" s="984" t="str">
        <f t="shared" si="171"/>
        <v>507</v>
      </c>
      <c r="CR85" s="984" t="str">
        <f t="shared" si="171"/>
        <v>506</v>
      </c>
      <c r="CS85" s="984" t="str">
        <f t="shared" si="171"/>
        <v>505</v>
      </c>
      <c r="CT85" s="984" t="str">
        <f t="shared" si="171"/>
        <v>504</v>
      </c>
      <c r="CU85" s="984" t="str">
        <f t="shared" si="171"/>
        <v>503</v>
      </c>
      <c r="CV85" s="984" t="str">
        <f t="shared" si="171"/>
        <v>502</v>
      </c>
      <c r="CW85" s="984" t="str">
        <f t="shared" si="171"/>
        <v>501</v>
      </c>
      <c r="CX85" s="1026" t="str">
        <f t="shared" si="171"/>
        <v>562</v>
      </c>
      <c r="CY85" s="1026" t="str">
        <f t="shared" si="171"/>
        <v>532</v>
      </c>
      <c r="CZ85" s="1026" t="str">
        <f t="shared" si="171"/>
        <v>578</v>
      </c>
      <c r="DA85" s="1026" t="str">
        <f t="shared" si="171"/>
        <v>568</v>
      </c>
      <c r="DB85" s="1026" t="str">
        <f t="shared" si="171"/>
        <v>513</v>
      </c>
      <c r="DC85" s="1026" t="str">
        <f t="shared" si="171"/>
        <v>563</v>
      </c>
      <c r="DD85" s="1026" t="str">
        <f t="shared" si="171"/>
        <v>539</v>
      </c>
      <c r="DE85" s="1026" t="str">
        <f t="shared" si="171"/>
        <v>529</v>
      </c>
      <c r="DF85" s="1026" t="str">
        <f t="shared" si="171"/>
        <v>559</v>
      </c>
      <c r="DG85" s="1026" t="str">
        <f t="shared" si="171"/>
        <v>550</v>
      </c>
      <c r="DH85" s="1026" t="str">
        <f t="shared" si="171"/>
        <v>516</v>
      </c>
      <c r="DI85" s="1026" t="str">
        <f t="shared" si="171"/>
        <v>553</v>
      </c>
      <c r="DJ85" s="1026" t="str">
        <f t="shared" si="171"/>
        <v>520</v>
      </c>
      <c r="DK85" s="1026" t="str">
        <f t="shared" si="171"/>
        <v>518</v>
      </c>
      <c r="DL85" s="1026" t="str">
        <f t="shared" si="171"/>
        <v>570</v>
      </c>
      <c r="DM85" s="1026" t="str">
        <f t="shared" si="171"/>
        <v>554</v>
      </c>
      <c r="DN85" s="1026" t="str">
        <f t="shared" si="171"/>
        <v>515</v>
      </c>
      <c r="DO85" s="1026" t="str">
        <f t="shared" si="171"/>
        <v>576</v>
      </c>
      <c r="DP85" s="1026" t="str">
        <f t="shared" si="171"/>
        <v>560</v>
      </c>
      <c r="DQ85" s="1026" t="str">
        <f t="shared" si="171"/>
        <v>566</v>
      </c>
      <c r="DR85" s="1026" t="str">
        <f t="shared" si="171"/>
        <v>531</v>
      </c>
      <c r="DS85" s="1026" t="str">
        <f t="shared" si="171"/>
        <v>541</v>
      </c>
      <c r="DT85" s="1026" t="str">
        <f t="shared" si="171"/>
        <v>527</v>
      </c>
      <c r="DU85" s="1026" t="str">
        <f t="shared" si="171"/>
        <v>538</v>
      </c>
      <c r="DV85" s="1026" t="str">
        <f t="shared" si="171"/>
        <v>540</v>
      </c>
      <c r="DW85" s="1026" t="str">
        <f t="shared" si="171"/>
        <v>579</v>
      </c>
      <c r="DX85" s="1026" t="str">
        <f t="shared" si="171"/>
        <v>517</v>
      </c>
      <c r="DY85" s="1026" t="str">
        <f t="shared" si="171"/>
        <v>572</v>
      </c>
      <c r="DZ85" s="1026"/>
      <c r="EA85" s="1026"/>
      <c r="EB85" s="1026" t="str">
        <f t="shared" ref="EB85:ER85" si="172">AS85</f>
        <v>571</v>
      </c>
      <c r="EC85" s="1026" t="str">
        <f t="shared" si="172"/>
        <v>577</v>
      </c>
      <c r="ED85" s="1026" t="str">
        <f t="shared" si="172"/>
        <v>555</v>
      </c>
      <c r="EE85" s="1026" t="str">
        <f t="shared" si="172"/>
        <v>569</v>
      </c>
      <c r="EF85" s="1026" t="str">
        <f t="shared" si="172"/>
        <v>524</v>
      </c>
      <c r="EG85" s="1026" t="str">
        <f t="shared" si="172"/>
        <v>573</v>
      </c>
      <c r="EH85" s="1026" t="str">
        <f t="shared" si="172"/>
        <v>519</v>
      </c>
      <c r="EI85" s="1026" t="str">
        <f t="shared" si="172"/>
        <v>533</v>
      </c>
      <c r="EJ85" s="1026" t="str">
        <f t="shared" si="172"/>
        <v>575</v>
      </c>
      <c r="EK85" s="1026" t="str">
        <f t="shared" si="172"/>
        <v>547</v>
      </c>
      <c r="EL85" s="1026" t="str">
        <f t="shared" si="172"/>
        <v>528</v>
      </c>
      <c r="EM85" s="1026" t="str">
        <f t="shared" si="172"/>
        <v>543</v>
      </c>
      <c r="EN85" s="1026" t="str">
        <f t="shared" si="172"/>
        <v>574</v>
      </c>
      <c r="EO85" s="1026" t="str">
        <f t="shared" si="172"/>
        <v>580</v>
      </c>
      <c r="EP85" s="1026" t="str">
        <f t="shared" si="172"/>
        <v>545</v>
      </c>
      <c r="EQ85" s="1026" t="str">
        <f t="shared" si="172"/>
        <v>521</v>
      </c>
      <c r="ER85" s="1026" t="str">
        <f t="shared" si="172"/>
        <v>565</v>
      </c>
      <c r="ES85" s="1026" t="str">
        <f>BL85</f>
        <v>523</v>
      </c>
      <c r="ET85" s="1026" t="str">
        <f>BM85</f>
        <v>551</v>
      </c>
      <c r="EU85" s="1026" t="str">
        <f>BN85</f>
        <v>558</v>
      </c>
      <c r="EV85" s="1026" t="str">
        <f t="shared" ref="EV85:FG85" si="173">BQ85</f>
        <v>564</v>
      </c>
      <c r="EW85" s="1026" t="str">
        <f t="shared" si="173"/>
        <v>530</v>
      </c>
      <c r="EX85" s="1026" t="str">
        <f t="shared" si="173"/>
        <v>557</v>
      </c>
      <c r="EY85" s="1026" t="str">
        <f t="shared" si="173"/>
        <v>537</v>
      </c>
      <c r="EZ85" s="1026" t="str">
        <f t="shared" si="173"/>
        <v>548</v>
      </c>
      <c r="FA85" s="1026" t="str">
        <f t="shared" si="173"/>
        <v>525</v>
      </c>
      <c r="FB85" s="1026" t="str">
        <f t="shared" si="173"/>
        <v>526</v>
      </c>
      <c r="FC85" s="1026" t="str">
        <f t="shared" si="173"/>
        <v>522</v>
      </c>
      <c r="FD85" s="1026" t="str">
        <f t="shared" si="173"/>
        <v>549</v>
      </c>
      <c r="FE85" s="1026">
        <f t="shared" si="173"/>
        <v>546</v>
      </c>
      <c r="FF85" s="1026" t="str">
        <f t="shared" si="173"/>
        <v>542</v>
      </c>
      <c r="FG85" s="1026" t="str">
        <f t="shared" si="173"/>
        <v>514</v>
      </c>
      <c r="FH85" s="1026" t="str">
        <f t="shared" ref="FH85:FN85" si="174">CE85</f>
        <v>556</v>
      </c>
      <c r="FI85" s="1026" t="str">
        <f t="shared" si="174"/>
        <v>534</v>
      </c>
      <c r="FJ85" s="1026" t="str">
        <f t="shared" si="174"/>
        <v>567</v>
      </c>
      <c r="FK85" s="1026" t="str">
        <f t="shared" si="174"/>
        <v>544</v>
      </c>
      <c r="FL85" s="1026" t="str">
        <f t="shared" si="174"/>
        <v>561</v>
      </c>
      <c r="FM85" s="1026" t="str">
        <f t="shared" si="174"/>
        <v>535</v>
      </c>
      <c r="FN85" s="1026" t="str">
        <f t="shared" si="174"/>
        <v>552</v>
      </c>
      <c r="FO85" s="924"/>
      <c r="FP85" s="924"/>
      <c r="FQ85" s="924"/>
      <c r="FR85" s="924"/>
      <c r="FS85" s="924"/>
    </row>
    <row r="86" spans="1:175">
      <c r="A86" s="1310" t="s">
        <v>623</v>
      </c>
      <c r="B86" s="1311"/>
      <c r="C86" s="904">
        <f t="shared" ref="C86:AH86" si="175">C34</f>
        <v>2.2730000000000001</v>
      </c>
      <c r="D86" s="905">
        <f t="shared" si="175"/>
        <v>2.2490000000000001</v>
      </c>
      <c r="E86" s="905">
        <f t="shared" si="175"/>
        <v>2.2365000000000004</v>
      </c>
      <c r="F86" s="905">
        <f t="shared" si="175"/>
        <v>2.2160833333333332</v>
      </c>
      <c r="G86" s="905">
        <f t="shared" si="175"/>
        <v>2.2498333333333336</v>
      </c>
      <c r="H86" s="905">
        <f t="shared" si="175"/>
        <v>2.1964166666666669</v>
      </c>
      <c r="I86" s="905">
        <f t="shared" si="175"/>
        <v>2.1860000000000004</v>
      </c>
      <c r="J86" s="905">
        <f t="shared" si="175"/>
        <v>2.1961666666666666</v>
      </c>
      <c r="K86" s="905">
        <f t="shared" si="175"/>
        <v>2.1649166666666666</v>
      </c>
      <c r="L86" s="905">
        <f t="shared" si="175"/>
        <v>2.206083333333333</v>
      </c>
      <c r="M86" s="905">
        <f t="shared" si="175"/>
        <v>2.2359166666666663</v>
      </c>
      <c r="N86" s="905">
        <f t="shared" si="175"/>
        <v>2.2098333333333335</v>
      </c>
      <c r="O86" s="905">
        <f t="shared" si="175"/>
        <v>2.312583333333333</v>
      </c>
      <c r="P86" s="905">
        <f t="shared" si="175"/>
        <v>2.2840833333333332</v>
      </c>
      <c r="Q86" s="905">
        <f t="shared" si="175"/>
        <v>2.2329166666666667</v>
      </c>
      <c r="R86" s="905">
        <f t="shared" si="175"/>
        <v>2.2920833333333333</v>
      </c>
      <c r="S86" s="905">
        <f t="shared" si="175"/>
        <v>2.2164166666666665</v>
      </c>
      <c r="T86" s="905">
        <f t="shared" si="175"/>
        <v>2.2621666666666673</v>
      </c>
      <c r="U86" s="905">
        <f t="shared" si="175"/>
        <v>2.2672500000000002</v>
      </c>
      <c r="V86" s="905">
        <f t="shared" si="175"/>
        <v>2.3070833333333334</v>
      </c>
      <c r="W86" s="905">
        <f t="shared" si="175"/>
        <v>2.2332500000000004</v>
      </c>
      <c r="X86" s="905">
        <f t="shared" si="175"/>
        <v>2.2784166666666663</v>
      </c>
      <c r="Y86" s="905">
        <f t="shared" si="175"/>
        <v>2.2272499999999997</v>
      </c>
      <c r="Z86" s="905">
        <f t="shared" si="175"/>
        <v>2.3124166666666666</v>
      </c>
      <c r="AA86" s="905">
        <f t="shared" si="175"/>
        <v>2.2885</v>
      </c>
      <c r="AB86" s="905">
        <f t="shared" si="175"/>
        <v>2.2323333333333331</v>
      </c>
      <c r="AC86" s="905">
        <f t="shared" si="175"/>
        <v>2.2583333333333337</v>
      </c>
      <c r="AD86" s="905">
        <f t="shared" si="175"/>
        <v>2.191583333333333</v>
      </c>
      <c r="AE86" s="905">
        <f t="shared" si="175"/>
        <v>2.2532500000000004</v>
      </c>
      <c r="AF86" s="905">
        <f t="shared" si="175"/>
        <v>2.2283333333333339</v>
      </c>
      <c r="AG86" s="905">
        <f t="shared" si="175"/>
        <v>2.2759166666666668</v>
      </c>
      <c r="AH86" s="905">
        <f t="shared" si="175"/>
        <v>2.2618333333333331</v>
      </c>
      <c r="AI86" s="905">
        <f t="shared" ref="AI86:BT86" si="176">AI34</f>
        <v>2.248416666666667</v>
      </c>
      <c r="AJ86" s="905">
        <f t="shared" si="176"/>
        <v>2.2431666666666663</v>
      </c>
      <c r="AK86" s="905">
        <f t="shared" si="176"/>
        <v>2.2166666666666668</v>
      </c>
      <c r="AL86" s="905">
        <f t="shared" si="176"/>
        <v>2.2366666666666664</v>
      </c>
      <c r="AM86" s="905">
        <f t="shared" si="176"/>
        <v>2.2482500000000001</v>
      </c>
      <c r="AN86" s="905">
        <f t="shared" si="176"/>
        <v>2.2874166666666667</v>
      </c>
      <c r="AO86" s="905">
        <f t="shared" si="176"/>
        <v>2.2515000000000001</v>
      </c>
      <c r="AP86" s="905">
        <f t="shared" si="176"/>
        <v>2.290083333333333</v>
      </c>
      <c r="AQ86" s="905"/>
      <c r="AR86" s="905"/>
      <c r="AS86" s="905">
        <f t="shared" si="176"/>
        <v>2.2536666666666663</v>
      </c>
      <c r="AT86" s="905">
        <f t="shared" si="176"/>
        <v>2.1995833333333334</v>
      </c>
      <c r="AU86" s="905">
        <f t="shared" si="176"/>
        <v>2.2138333333333335</v>
      </c>
      <c r="AV86" s="905">
        <f t="shared" si="176"/>
        <v>2.2901666666666669</v>
      </c>
      <c r="AW86" s="905">
        <f t="shared" si="176"/>
        <v>2.302</v>
      </c>
      <c r="AX86" s="905">
        <f t="shared" si="176"/>
        <v>2.2639166666666668</v>
      </c>
      <c r="AY86" s="905">
        <f t="shared" si="176"/>
        <v>2.2124166666666665</v>
      </c>
      <c r="AZ86" s="905">
        <f t="shared" si="176"/>
        <v>2.3039999999999998</v>
      </c>
      <c r="BA86" s="905">
        <f t="shared" si="176"/>
        <v>2.2930000000000001</v>
      </c>
      <c r="BB86" s="905">
        <f t="shared" si="176"/>
        <v>2.2755000000000001</v>
      </c>
      <c r="BC86" s="905">
        <f t="shared" si="176"/>
        <v>2.2611666666666665</v>
      </c>
      <c r="BD86" s="905">
        <f t="shared" si="176"/>
        <v>2.2850000000000001</v>
      </c>
      <c r="BE86" s="905">
        <f t="shared" si="176"/>
        <v>2.1983333333333337</v>
      </c>
      <c r="BF86" s="905">
        <f t="shared" si="176"/>
        <v>2.24275</v>
      </c>
      <c r="BG86" s="905">
        <f t="shared" si="176"/>
        <v>2.2401666666666666</v>
      </c>
      <c r="BH86" s="905">
        <f t="shared" si="176"/>
        <v>2.2661666666666664</v>
      </c>
      <c r="BI86" s="905">
        <f t="shared" si="176"/>
        <v>2.233166666666667</v>
      </c>
      <c r="BJ86" s="905"/>
      <c r="BK86" s="905"/>
      <c r="BL86" s="905">
        <f t="shared" si="176"/>
        <v>2.2224999999999997</v>
      </c>
      <c r="BM86" s="905">
        <f t="shared" si="176"/>
        <v>2.2078333333333338</v>
      </c>
      <c r="BN86" s="905">
        <f t="shared" si="176"/>
        <v>2.2135000000000002</v>
      </c>
      <c r="BO86" s="905"/>
      <c r="BP86" s="905"/>
      <c r="BQ86" s="905">
        <f t="shared" si="176"/>
        <v>2.2720833333333332</v>
      </c>
      <c r="BR86" s="905">
        <f t="shared" si="176"/>
        <v>2.2849166666666663</v>
      </c>
      <c r="BS86" s="905">
        <f t="shared" si="176"/>
        <v>2.3202500000000001</v>
      </c>
      <c r="BT86" s="905">
        <f t="shared" si="176"/>
        <v>2.2993333333333337</v>
      </c>
      <c r="BU86" s="905">
        <f t="shared" ref="BU86:CK86" si="177">BU34</f>
        <v>2.2194166666666666</v>
      </c>
      <c r="BV86" s="905">
        <f t="shared" si="177"/>
        <v>2.2596666666666665</v>
      </c>
      <c r="BW86" s="905">
        <f t="shared" si="177"/>
        <v>2.2166666666666663</v>
      </c>
      <c r="BX86" s="905">
        <f t="shared" si="177"/>
        <v>2.2837500000000004</v>
      </c>
      <c r="BY86" s="905">
        <f t="shared" si="177"/>
        <v>2.246083333333333</v>
      </c>
      <c r="BZ86" s="905">
        <f t="shared" si="177"/>
        <v>2.2985833333333336</v>
      </c>
      <c r="CA86" s="905">
        <f t="shared" si="177"/>
        <v>2.2164166666666669</v>
      </c>
      <c r="CB86" s="905">
        <f t="shared" si="177"/>
        <v>2.2275</v>
      </c>
      <c r="CC86" s="905"/>
      <c r="CD86" s="905"/>
      <c r="CE86" s="905">
        <f t="shared" si="177"/>
        <v>2.2584999999999997</v>
      </c>
      <c r="CF86" s="905">
        <f t="shared" si="177"/>
        <v>2.28125</v>
      </c>
      <c r="CG86" s="905">
        <f t="shared" si="177"/>
        <v>2.3083333333333336</v>
      </c>
      <c r="CH86" s="905">
        <f t="shared" si="177"/>
        <v>2.2078333333333333</v>
      </c>
      <c r="CI86" s="905">
        <f t="shared" si="177"/>
        <v>2.3217500000000002</v>
      </c>
      <c r="CJ86" s="905">
        <f t="shared" si="177"/>
        <v>2.2164999999999999</v>
      </c>
      <c r="CK86" s="905">
        <f t="shared" si="177"/>
        <v>2.3031666666666668</v>
      </c>
      <c r="CL86" s="905">
        <f t="shared" ref="CL86:CU89" si="178">C86*25.4</f>
        <v>57.734200000000001</v>
      </c>
      <c r="CM86" s="905">
        <f t="shared" si="178"/>
        <v>57.124600000000001</v>
      </c>
      <c r="CN86" s="905">
        <f t="shared" si="178"/>
        <v>56.807100000000005</v>
      </c>
      <c r="CO86" s="905">
        <f t="shared" si="178"/>
        <v>56.288516666666659</v>
      </c>
      <c r="CP86" s="905">
        <f t="shared" si="178"/>
        <v>57.145766666666667</v>
      </c>
      <c r="CQ86" s="905">
        <f t="shared" si="178"/>
        <v>55.788983333333334</v>
      </c>
      <c r="CR86" s="905">
        <f t="shared" si="178"/>
        <v>55.524400000000007</v>
      </c>
      <c r="CS86" s="905">
        <f t="shared" si="178"/>
        <v>55.78263333333333</v>
      </c>
      <c r="CT86" s="905">
        <f t="shared" si="178"/>
        <v>54.988883333333327</v>
      </c>
      <c r="CU86" s="905">
        <f t="shared" si="178"/>
        <v>56.034516666666654</v>
      </c>
      <c r="CV86" s="905">
        <f t="shared" ref="CV86:DE89" si="179">M86*25.4</f>
        <v>56.792283333333323</v>
      </c>
      <c r="CW86" s="905">
        <f t="shared" si="179"/>
        <v>56.129766666666669</v>
      </c>
      <c r="CX86" s="905">
        <f t="shared" si="179"/>
        <v>58.739616666666656</v>
      </c>
      <c r="CY86" s="905">
        <f t="shared" si="179"/>
        <v>58.015716666666663</v>
      </c>
      <c r="CZ86" s="905">
        <f t="shared" si="179"/>
        <v>56.71608333333333</v>
      </c>
      <c r="DA86" s="905">
        <f t="shared" si="179"/>
        <v>58.218916666666658</v>
      </c>
      <c r="DB86" s="905">
        <f t="shared" si="179"/>
        <v>56.296983333333323</v>
      </c>
      <c r="DC86" s="905">
        <f t="shared" si="179"/>
        <v>57.459033333333345</v>
      </c>
      <c r="DD86" s="905">
        <f t="shared" si="179"/>
        <v>57.588149999999999</v>
      </c>
      <c r="DE86" s="905">
        <f t="shared" si="179"/>
        <v>58.599916666666665</v>
      </c>
      <c r="DF86" s="905">
        <f t="shared" ref="DF86:DO89" si="180">W86*25.4</f>
        <v>56.724550000000008</v>
      </c>
      <c r="DG86" s="905">
        <f t="shared" si="180"/>
        <v>57.871783333333319</v>
      </c>
      <c r="DH86" s="905">
        <f t="shared" si="180"/>
        <v>56.572149999999993</v>
      </c>
      <c r="DI86" s="905">
        <f t="shared" si="180"/>
        <v>58.735383333333324</v>
      </c>
      <c r="DJ86" s="905">
        <f t="shared" si="180"/>
        <v>58.127899999999997</v>
      </c>
      <c r="DK86" s="905">
        <f t="shared" si="180"/>
        <v>56.701266666666655</v>
      </c>
      <c r="DL86" s="905">
        <f t="shared" si="180"/>
        <v>57.361666666666672</v>
      </c>
      <c r="DM86" s="905">
        <f t="shared" si="180"/>
        <v>55.666216666666656</v>
      </c>
      <c r="DN86" s="905">
        <f t="shared" si="180"/>
        <v>57.23255000000001</v>
      </c>
      <c r="DO86" s="905">
        <f t="shared" si="180"/>
        <v>56.599666666666678</v>
      </c>
      <c r="DP86" s="905">
        <f t="shared" ref="DP86:DY89" si="181">AG86*25.4</f>
        <v>57.808283333333335</v>
      </c>
      <c r="DQ86" s="905">
        <f t="shared" si="181"/>
        <v>57.45056666666666</v>
      </c>
      <c r="DR86" s="905">
        <f t="shared" si="181"/>
        <v>57.10978333333334</v>
      </c>
      <c r="DS86" s="905">
        <f t="shared" si="181"/>
        <v>56.976433333333318</v>
      </c>
      <c r="DT86" s="905">
        <f t="shared" si="181"/>
        <v>56.303333333333335</v>
      </c>
      <c r="DU86" s="905">
        <f t="shared" si="181"/>
        <v>56.811333333333323</v>
      </c>
      <c r="DV86" s="905">
        <f t="shared" si="181"/>
        <v>57.105550000000001</v>
      </c>
      <c r="DW86" s="905">
        <f t="shared" si="181"/>
        <v>58.100383333333333</v>
      </c>
      <c r="DX86" s="905">
        <f t="shared" si="181"/>
        <v>57.188099999999999</v>
      </c>
      <c r="DY86" s="905">
        <f t="shared" si="181"/>
        <v>58.168116666666656</v>
      </c>
      <c r="DZ86" s="905"/>
      <c r="EA86" s="905"/>
      <c r="EB86" s="905">
        <f t="shared" ref="EB86:EK89" si="182">AS86*25.4</f>
        <v>57.243133333333319</v>
      </c>
      <c r="EC86" s="905">
        <f t="shared" si="182"/>
        <v>55.869416666666666</v>
      </c>
      <c r="ED86" s="905">
        <f t="shared" si="182"/>
        <v>56.231366666666666</v>
      </c>
      <c r="EE86" s="905">
        <f t="shared" si="182"/>
        <v>58.170233333333336</v>
      </c>
      <c r="EF86" s="905">
        <f t="shared" si="182"/>
        <v>58.470799999999997</v>
      </c>
      <c r="EG86" s="905">
        <f t="shared" si="182"/>
        <v>57.503483333333335</v>
      </c>
      <c r="EH86" s="905">
        <f t="shared" si="182"/>
        <v>56.195383333333325</v>
      </c>
      <c r="EI86" s="905">
        <f t="shared" si="182"/>
        <v>58.521599999999992</v>
      </c>
      <c r="EJ86" s="905">
        <f t="shared" si="182"/>
        <v>58.242200000000004</v>
      </c>
      <c r="EK86" s="905">
        <f t="shared" si="182"/>
        <v>57.797699999999999</v>
      </c>
      <c r="EL86" s="905">
        <f t="shared" ref="EL86:ER89" si="183">BC86*25.4</f>
        <v>57.433633333333326</v>
      </c>
      <c r="EM86" s="905">
        <f t="shared" si="183"/>
        <v>58.039000000000001</v>
      </c>
      <c r="EN86" s="905">
        <f t="shared" si="183"/>
        <v>55.837666666666671</v>
      </c>
      <c r="EO86" s="905">
        <f t="shared" si="183"/>
        <v>56.965849999999996</v>
      </c>
      <c r="EP86" s="905">
        <f t="shared" si="183"/>
        <v>56.900233333333333</v>
      </c>
      <c r="EQ86" s="905">
        <f t="shared" si="183"/>
        <v>57.560633333333321</v>
      </c>
      <c r="ER86" s="905">
        <f t="shared" si="183"/>
        <v>56.722433333333335</v>
      </c>
      <c r="ES86" s="905">
        <f t="shared" ref="ES86:EU89" si="184">BL86*25.4</f>
        <v>56.451499999999989</v>
      </c>
      <c r="ET86" s="905">
        <f t="shared" si="184"/>
        <v>56.078966666666673</v>
      </c>
      <c r="EU86" s="905">
        <f t="shared" si="184"/>
        <v>56.222900000000003</v>
      </c>
      <c r="EV86" s="905">
        <f t="shared" ref="EV86:FG89" si="185">BQ86*25.4</f>
        <v>57.710916666666662</v>
      </c>
      <c r="EW86" s="905">
        <f t="shared" si="185"/>
        <v>58.036883333333321</v>
      </c>
      <c r="EX86" s="905">
        <f t="shared" si="185"/>
        <v>58.934350000000002</v>
      </c>
      <c r="EY86" s="905">
        <f t="shared" si="185"/>
        <v>58.403066666666675</v>
      </c>
      <c r="EZ86" s="905">
        <f t="shared" si="185"/>
        <v>56.37318333333333</v>
      </c>
      <c r="FA86" s="905">
        <f t="shared" si="185"/>
        <v>57.395533333333326</v>
      </c>
      <c r="FB86" s="905">
        <f t="shared" si="185"/>
        <v>56.30333333333332</v>
      </c>
      <c r="FC86" s="905">
        <f t="shared" si="185"/>
        <v>58.007250000000006</v>
      </c>
      <c r="FD86" s="905">
        <f t="shared" si="185"/>
        <v>57.050516666666653</v>
      </c>
      <c r="FE86" s="905">
        <f t="shared" si="185"/>
        <v>58.384016666666675</v>
      </c>
      <c r="FF86" s="905">
        <f t="shared" si="185"/>
        <v>56.296983333333337</v>
      </c>
      <c r="FG86" s="905">
        <f t="shared" si="185"/>
        <v>56.578499999999998</v>
      </c>
      <c r="FH86" s="905">
        <f t="shared" ref="FH86:FN89" si="186">CE86*25.4</f>
        <v>57.365899999999989</v>
      </c>
      <c r="FI86" s="905">
        <f t="shared" si="186"/>
        <v>57.943749999999994</v>
      </c>
      <c r="FJ86" s="905">
        <f t="shared" si="186"/>
        <v>58.631666666666668</v>
      </c>
      <c r="FK86" s="905">
        <f t="shared" si="186"/>
        <v>56.078966666666666</v>
      </c>
      <c r="FL86" s="905">
        <f t="shared" si="186"/>
        <v>58.972450000000002</v>
      </c>
      <c r="FM86" s="905">
        <f t="shared" si="186"/>
        <v>56.299099999999996</v>
      </c>
      <c r="FN86" s="905">
        <f t="shared" si="186"/>
        <v>58.500433333333334</v>
      </c>
      <c r="FO86" s="924"/>
      <c r="FP86" s="924"/>
      <c r="FQ86" s="924"/>
      <c r="FR86" s="924"/>
      <c r="FS86" s="924"/>
    </row>
    <row r="87" spans="1:175">
      <c r="A87" s="1312" t="s">
        <v>479</v>
      </c>
      <c r="B87" s="1313"/>
      <c r="C87" s="906">
        <f t="shared" ref="C87:AH87" si="187">C35</f>
        <v>-6.4999999999999503E-3</v>
      </c>
      <c r="D87" s="907">
        <f t="shared" si="187"/>
        <v>3.4999999999998366E-3</v>
      </c>
      <c r="E87" s="907">
        <f t="shared" si="187"/>
        <v>1.2500000000000178E-2</v>
      </c>
      <c r="F87" s="907">
        <f t="shared" si="187"/>
        <v>2.9999999999996696E-3</v>
      </c>
      <c r="G87" s="907">
        <f t="shared" si="187"/>
        <v>1.5000000000000568E-3</v>
      </c>
      <c r="H87" s="907">
        <f t="shared" si="187"/>
        <v>3.2499999999999751E-2</v>
      </c>
      <c r="I87" s="907">
        <f t="shared" si="187"/>
        <v>-3.1499999999999861E-2</v>
      </c>
      <c r="J87" s="907">
        <f t="shared" si="187"/>
        <v>3.0000000000001137E-3</v>
      </c>
      <c r="K87" s="907">
        <f t="shared" si="187"/>
        <v>1.5000000000000568E-3</v>
      </c>
      <c r="L87" s="907">
        <f t="shared" si="187"/>
        <v>5.0000000000016698E-4</v>
      </c>
      <c r="M87" s="907">
        <f t="shared" si="187"/>
        <v>0</v>
      </c>
      <c r="N87" s="907">
        <f t="shared" si="187"/>
        <v>-1.5000000000000568E-3</v>
      </c>
      <c r="O87" s="907">
        <f t="shared" si="187"/>
        <v>3.5000000000002807E-3</v>
      </c>
      <c r="P87" s="907">
        <f t="shared" si="187"/>
        <v>3.4999999999998366E-3</v>
      </c>
      <c r="Q87" s="907">
        <f t="shared" si="187"/>
        <v>3.4999999999998366E-3</v>
      </c>
      <c r="R87" s="907">
        <f t="shared" si="187"/>
        <v>-9.5000000000000639E-3</v>
      </c>
      <c r="S87" s="907">
        <f t="shared" si="187"/>
        <v>1.5000000000000568E-3</v>
      </c>
      <c r="T87" s="907">
        <f t="shared" si="187"/>
        <v>2.9999999999996696E-3</v>
      </c>
      <c r="U87" s="907">
        <f t="shared" si="187"/>
        <v>1.9999999999997797E-3</v>
      </c>
      <c r="V87" s="907">
        <f t="shared" si="187"/>
        <v>0</v>
      </c>
      <c r="W87" s="907">
        <f t="shared" si="187"/>
        <v>4.9999999999998934E-3</v>
      </c>
      <c r="X87" s="907">
        <f t="shared" si="187"/>
        <v>7.5000000000002842E-3</v>
      </c>
      <c r="Y87" s="907">
        <f t="shared" si="187"/>
        <v>-2.3000000000000131E-2</v>
      </c>
      <c r="Z87" s="907">
        <f t="shared" si="187"/>
        <v>4.5000000000001705E-3</v>
      </c>
      <c r="AA87" s="907">
        <f t="shared" si="187"/>
        <v>-9.9999999999988987E-4</v>
      </c>
      <c r="AB87" s="907">
        <f t="shared" si="187"/>
        <v>4.0000000000000036E-3</v>
      </c>
      <c r="AC87" s="907">
        <f t="shared" si="187"/>
        <v>9.9999999999988987E-4</v>
      </c>
      <c r="AD87" s="907">
        <f t="shared" si="187"/>
        <v>6.4999999999999503E-3</v>
      </c>
      <c r="AE87" s="907">
        <f t="shared" si="187"/>
        <v>2.4999999999999467E-3</v>
      </c>
      <c r="AF87" s="907">
        <f t="shared" si="187"/>
        <v>-2.0000000000002238E-3</v>
      </c>
      <c r="AG87" s="907">
        <f t="shared" si="187"/>
        <v>1.9999999999997797E-3</v>
      </c>
      <c r="AH87" s="907">
        <f t="shared" si="187"/>
        <v>1.000000000000334E-3</v>
      </c>
      <c r="AI87" s="907">
        <f t="shared" ref="AI87:BT87" si="188">AI35</f>
        <v>2.9999999999996696E-3</v>
      </c>
      <c r="AJ87" s="907">
        <f t="shared" si="188"/>
        <v>9.4999999999996199E-3</v>
      </c>
      <c r="AK87" s="907">
        <f t="shared" si="188"/>
        <v>3.4999999999998366E-3</v>
      </c>
      <c r="AL87" s="907">
        <f t="shared" si="188"/>
        <v>4.9999999999998934E-3</v>
      </c>
      <c r="AM87" s="907">
        <f t="shared" si="188"/>
        <v>3.4999999999998366E-3</v>
      </c>
      <c r="AN87" s="907">
        <f t="shared" si="188"/>
        <v>4.9999999999998934E-3</v>
      </c>
      <c r="AO87" s="907">
        <f t="shared" si="188"/>
        <v>2.5000000000003908E-3</v>
      </c>
      <c r="AP87" s="907">
        <f t="shared" si="188"/>
        <v>4.4999999999997264E-3</v>
      </c>
      <c r="AQ87" s="907"/>
      <c r="AR87" s="907"/>
      <c r="AS87" s="907">
        <f t="shared" si="188"/>
        <v>5.5000000000000604E-3</v>
      </c>
      <c r="AT87" s="907">
        <f t="shared" si="188"/>
        <v>2.0000000000002238E-3</v>
      </c>
      <c r="AU87" s="907">
        <f t="shared" si="188"/>
        <v>4.0000000000000036E-3</v>
      </c>
      <c r="AV87" s="907">
        <f t="shared" si="188"/>
        <v>3.5000000000002807E-3</v>
      </c>
      <c r="AW87" s="907">
        <f t="shared" si="188"/>
        <v>1.9999999999997797E-3</v>
      </c>
      <c r="AX87" s="907">
        <f t="shared" si="188"/>
        <v>0</v>
      </c>
      <c r="AY87" s="907">
        <f t="shared" si="188"/>
        <v>5.0000000000016698E-4</v>
      </c>
      <c r="AZ87" s="907">
        <f t="shared" si="188"/>
        <v>1.4000000000000234E-2</v>
      </c>
      <c r="BA87" s="907">
        <f t="shared" si="188"/>
        <v>4.9999999999998934E-3</v>
      </c>
      <c r="BB87" s="907">
        <f t="shared" si="188"/>
        <v>1.5000000000000568E-3</v>
      </c>
      <c r="BC87" s="907">
        <f t="shared" si="188"/>
        <v>5.5000000000000604E-3</v>
      </c>
      <c r="BD87" s="907">
        <f t="shared" si="188"/>
        <v>-1.5000000000000568E-3</v>
      </c>
      <c r="BE87" s="907">
        <f t="shared" si="188"/>
        <v>1.000000000000334E-3</v>
      </c>
      <c r="BF87" s="907">
        <f t="shared" si="188"/>
        <v>3.4999999999998366E-3</v>
      </c>
      <c r="BG87" s="907">
        <f t="shared" si="188"/>
        <v>1.5000000000000568E-3</v>
      </c>
      <c r="BH87" s="907">
        <f t="shared" si="188"/>
        <v>3.0000000000001137E-3</v>
      </c>
      <c r="BI87" s="907">
        <f t="shared" si="188"/>
        <v>1.9999999999997797E-3</v>
      </c>
      <c r="BJ87" s="907"/>
      <c r="BK87" s="907"/>
      <c r="BL87" s="907">
        <f t="shared" si="188"/>
        <v>2.4999999999999467E-3</v>
      </c>
      <c r="BM87" s="907">
        <f t="shared" si="188"/>
        <v>1.000000000000334E-3</v>
      </c>
      <c r="BN87" s="907">
        <f t="shared" si="188"/>
        <v>2.9999999999996696E-3</v>
      </c>
      <c r="BO87" s="907"/>
      <c r="BP87" s="907"/>
      <c r="BQ87" s="907">
        <f t="shared" si="188"/>
        <v>6.0000000000002274E-3</v>
      </c>
      <c r="BR87" s="907">
        <f t="shared" si="188"/>
        <v>3.4999999999998366E-3</v>
      </c>
      <c r="BS87" s="907">
        <f t="shared" si="188"/>
        <v>4.9999999999998934E-3</v>
      </c>
      <c r="BT87" s="907">
        <f t="shared" si="188"/>
        <v>3.0000000000001137E-3</v>
      </c>
      <c r="BU87" s="907">
        <f t="shared" ref="BU87:CK87" si="189">BU35</f>
        <v>2.4999999999999467E-3</v>
      </c>
      <c r="BV87" s="907">
        <f t="shared" si="189"/>
        <v>4.5000000000001705E-3</v>
      </c>
      <c r="BW87" s="907">
        <f t="shared" si="189"/>
        <v>2.4999999999999467E-3</v>
      </c>
      <c r="BX87" s="907">
        <f t="shared" si="189"/>
        <v>5.5000000000000604E-3</v>
      </c>
      <c r="BY87" s="907">
        <f t="shared" si="189"/>
        <v>2.4999999999999467E-3</v>
      </c>
      <c r="BZ87" s="907">
        <f t="shared" si="189"/>
        <v>-9.9999999999988987E-4</v>
      </c>
      <c r="CA87" s="907">
        <f t="shared" si="189"/>
        <v>4.9999999999998934E-3</v>
      </c>
      <c r="CB87" s="907">
        <f t="shared" si="189"/>
        <v>2.0000000000002238E-3</v>
      </c>
      <c r="CC87" s="907"/>
      <c r="CD87" s="907"/>
      <c r="CE87" s="907">
        <f t="shared" si="189"/>
        <v>-1.9999999999997797E-3</v>
      </c>
      <c r="CF87" s="907">
        <f t="shared" si="189"/>
        <v>2.0000000000002238E-3</v>
      </c>
      <c r="CG87" s="907">
        <f t="shared" si="189"/>
        <v>4.9999999999998934E-3</v>
      </c>
      <c r="CH87" s="907">
        <f t="shared" si="189"/>
        <v>2.4999999999999467E-3</v>
      </c>
      <c r="CI87" s="907">
        <f t="shared" si="189"/>
        <v>0</v>
      </c>
      <c r="CJ87" s="907">
        <f t="shared" si="189"/>
        <v>5.9999999999997833E-3</v>
      </c>
      <c r="CK87" s="907">
        <f t="shared" si="189"/>
        <v>2.4999999999999467E-3</v>
      </c>
      <c r="CL87" s="907">
        <f t="shared" si="178"/>
        <v>-0.16509999999999872</v>
      </c>
      <c r="CM87" s="907">
        <f t="shared" si="178"/>
        <v>8.8899999999995843E-2</v>
      </c>
      <c r="CN87" s="907">
        <f t="shared" si="178"/>
        <v>0.3175000000000045</v>
      </c>
      <c r="CO87" s="907">
        <f t="shared" si="178"/>
        <v>7.6199999999991608E-2</v>
      </c>
      <c r="CP87" s="907">
        <f t="shared" si="178"/>
        <v>3.8100000000001438E-2</v>
      </c>
      <c r="CQ87" s="907">
        <f t="shared" si="178"/>
        <v>0.82549999999999368</v>
      </c>
      <c r="CR87" s="907">
        <f t="shared" si="178"/>
        <v>-0.80009999999999648</v>
      </c>
      <c r="CS87" s="907">
        <f t="shared" si="178"/>
        <v>7.6200000000002877E-2</v>
      </c>
      <c r="CT87" s="907">
        <f t="shared" si="178"/>
        <v>3.8100000000001438E-2</v>
      </c>
      <c r="CU87" s="907">
        <f t="shared" si="178"/>
        <v>1.2700000000004241E-2</v>
      </c>
      <c r="CV87" s="907">
        <f t="shared" si="179"/>
        <v>0</v>
      </c>
      <c r="CW87" s="907">
        <f t="shared" si="179"/>
        <v>-3.8100000000001438E-2</v>
      </c>
      <c r="CX87" s="907">
        <f t="shared" si="179"/>
        <v>8.8900000000007126E-2</v>
      </c>
      <c r="CY87" s="907">
        <f t="shared" si="179"/>
        <v>8.8899999999995843E-2</v>
      </c>
      <c r="CZ87" s="907">
        <f t="shared" si="179"/>
        <v>8.8899999999995843E-2</v>
      </c>
      <c r="DA87" s="907">
        <f t="shared" si="179"/>
        <v>-0.24130000000000162</v>
      </c>
      <c r="DB87" s="907">
        <f t="shared" si="179"/>
        <v>3.8100000000001438E-2</v>
      </c>
      <c r="DC87" s="907">
        <f t="shared" si="179"/>
        <v>7.6199999999991608E-2</v>
      </c>
      <c r="DD87" s="907">
        <f t="shared" si="179"/>
        <v>5.0799999999994405E-2</v>
      </c>
      <c r="DE87" s="907">
        <f t="shared" si="179"/>
        <v>0</v>
      </c>
      <c r="DF87" s="907">
        <f t="shared" si="180"/>
        <v>0.12699999999999728</v>
      </c>
      <c r="DG87" s="907">
        <f t="shared" si="180"/>
        <v>0.19050000000000722</v>
      </c>
      <c r="DH87" s="907">
        <f t="shared" si="180"/>
        <v>-0.58420000000000327</v>
      </c>
      <c r="DI87" s="907">
        <f t="shared" si="180"/>
        <v>0.11430000000000433</v>
      </c>
      <c r="DJ87" s="907">
        <f t="shared" si="180"/>
        <v>-2.5399999999997203E-2</v>
      </c>
      <c r="DK87" s="907">
        <f t="shared" si="180"/>
        <v>0.10160000000000008</v>
      </c>
      <c r="DL87" s="907">
        <f t="shared" si="180"/>
        <v>2.5399999999997203E-2</v>
      </c>
      <c r="DM87" s="907">
        <f t="shared" si="180"/>
        <v>0.16509999999999872</v>
      </c>
      <c r="DN87" s="907">
        <f t="shared" si="180"/>
        <v>6.3499999999998641E-2</v>
      </c>
      <c r="DO87" s="907">
        <f t="shared" si="180"/>
        <v>-5.0800000000005681E-2</v>
      </c>
      <c r="DP87" s="907">
        <f t="shared" si="181"/>
        <v>5.0799999999994405E-2</v>
      </c>
      <c r="DQ87" s="907">
        <f t="shared" si="181"/>
        <v>2.5400000000008482E-2</v>
      </c>
      <c r="DR87" s="907">
        <f t="shared" si="181"/>
        <v>7.6199999999991608E-2</v>
      </c>
      <c r="DS87" s="907">
        <f t="shared" si="181"/>
        <v>0.24129999999999033</v>
      </c>
      <c r="DT87" s="907">
        <f t="shared" si="181"/>
        <v>8.8899999999995843E-2</v>
      </c>
      <c r="DU87" s="907">
        <f t="shared" si="181"/>
        <v>0.12699999999999728</v>
      </c>
      <c r="DV87" s="907">
        <f t="shared" si="181"/>
        <v>8.8899999999995843E-2</v>
      </c>
      <c r="DW87" s="907">
        <f t="shared" si="181"/>
        <v>0.12699999999999728</v>
      </c>
      <c r="DX87" s="907">
        <f t="shared" si="181"/>
        <v>6.3500000000009924E-2</v>
      </c>
      <c r="DY87" s="907">
        <f t="shared" si="181"/>
        <v>0.11429999999999305</v>
      </c>
      <c r="DZ87" s="907"/>
      <c r="EA87" s="907"/>
      <c r="EB87" s="907">
        <f t="shared" si="182"/>
        <v>0.13970000000000152</v>
      </c>
      <c r="EC87" s="907">
        <f t="shared" si="182"/>
        <v>5.0800000000005681E-2</v>
      </c>
      <c r="ED87" s="907">
        <f t="shared" si="182"/>
        <v>0.10160000000000008</v>
      </c>
      <c r="EE87" s="907">
        <f t="shared" si="182"/>
        <v>8.8900000000007126E-2</v>
      </c>
      <c r="EF87" s="907">
        <f t="shared" si="182"/>
        <v>5.0799999999994405E-2</v>
      </c>
      <c r="EG87" s="907">
        <f t="shared" si="182"/>
        <v>0</v>
      </c>
      <c r="EH87" s="907">
        <f t="shared" si="182"/>
        <v>1.2700000000004241E-2</v>
      </c>
      <c r="EI87" s="907">
        <f t="shared" si="182"/>
        <v>0.35560000000000591</v>
      </c>
      <c r="EJ87" s="907">
        <f t="shared" si="182"/>
        <v>0.12699999999999728</v>
      </c>
      <c r="EK87" s="907">
        <f t="shared" si="182"/>
        <v>3.8100000000001438E-2</v>
      </c>
      <c r="EL87" s="907">
        <f t="shared" si="183"/>
        <v>0.13970000000000152</v>
      </c>
      <c r="EM87" s="907">
        <f t="shared" si="183"/>
        <v>-3.8100000000001438E-2</v>
      </c>
      <c r="EN87" s="907">
        <f t="shared" si="183"/>
        <v>2.5400000000008482E-2</v>
      </c>
      <c r="EO87" s="907">
        <f t="shared" si="183"/>
        <v>8.8899999999995843E-2</v>
      </c>
      <c r="EP87" s="907">
        <f t="shared" si="183"/>
        <v>3.8100000000001438E-2</v>
      </c>
      <c r="EQ87" s="907">
        <f t="shared" si="183"/>
        <v>7.6200000000002877E-2</v>
      </c>
      <c r="ER87" s="907">
        <f t="shared" si="183"/>
        <v>5.0799999999994405E-2</v>
      </c>
      <c r="ES87" s="907">
        <f t="shared" si="184"/>
        <v>6.3499999999998641E-2</v>
      </c>
      <c r="ET87" s="907">
        <f t="shared" si="184"/>
        <v>2.5400000000008482E-2</v>
      </c>
      <c r="EU87" s="907">
        <f t="shared" si="184"/>
        <v>7.6199999999991608E-2</v>
      </c>
      <c r="EV87" s="907">
        <f t="shared" si="185"/>
        <v>0.15240000000000575</v>
      </c>
      <c r="EW87" s="907">
        <f t="shared" si="185"/>
        <v>8.8899999999995843E-2</v>
      </c>
      <c r="EX87" s="907">
        <f t="shared" si="185"/>
        <v>0.12699999999999728</v>
      </c>
      <c r="EY87" s="907">
        <f t="shared" si="185"/>
        <v>7.6200000000002877E-2</v>
      </c>
      <c r="EZ87" s="907">
        <f t="shared" si="185"/>
        <v>6.3499999999998641E-2</v>
      </c>
      <c r="FA87" s="907">
        <f t="shared" si="185"/>
        <v>0.11430000000000433</v>
      </c>
      <c r="FB87" s="907">
        <f t="shared" si="185"/>
        <v>6.3499999999998641E-2</v>
      </c>
      <c r="FC87" s="907">
        <f t="shared" si="185"/>
        <v>0.13970000000000152</v>
      </c>
      <c r="FD87" s="907">
        <f t="shared" si="185"/>
        <v>6.3499999999998641E-2</v>
      </c>
      <c r="FE87" s="907">
        <f t="shared" si="185"/>
        <v>-2.5399999999997203E-2</v>
      </c>
      <c r="FF87" s="907">
        <f t="shared" si="185"/>
        <v>0.12699999999999728</v>
      </c>
      <c r="FG87" s="907">
        <f t="shared" si="185"/>
        <v>5.0800000000005681E-2</v>
      </c>
      <c r="FH87" s="907">
        <f t="shared" si="186"/>
        <v>-5.0799999999994405E-2</v>
      </c>
      <c r="FI87" s="907">
        <f t="shared" si="186"/>
        <v>5.0800000000005681E-2</v>
      </c>
      <c r="FJ87" s="907">
        <f t="shared" si="186"/>
        <v>0.12699999999999728</v>
      </c>
      <c r="FK87" s="907">
        <f t="shared" si="186"/>
        <v>6.3499999999998641E-2</v>
      </c>
      <c r="FL87" s="907">
        <f t="shared" si="186"/>
        <v>0</v>
      </c>
      <c r="FM87" s="907">
        <f t="shared" si="186"/>
        <v>0.15239999999999448</v>
      </c>
      <c r="FN87" s="907">
        <f t="shared" si="186"/>
        <v>6.3499999999998641E-2</v>
      </c>
      <c r="FO87" s="924"/>
      <c r="FP87" s="924"/>
      <c r="FQ87" s="924"/>
      <c r="FR87" s="924"/>
      <c r="FS87" s="924"/>
    </row>
    <row r="88" spans="1:175">
      <c r="A88" s="1310" t="s">
        <v>480</v>
      </c>
      <c r="B88" s="1311"/>
      <c r="C88" s="906">
        <f t="shared" ref="C88:AH88" si="190">C36</f>
        <v>1.1499999999999844E-2</v>
      </c>
      <c r="D88" s="907">
        <f t="shared" si="190"/>
        <v>5.0000000000016698E-4</v>
      </c>
      <c r="E88" s="907">
        <f t="shared" si="190"/>
        <v>-1.4499999999999957E-2</v>
      </c>
      <c r="F88" s="907">
        <f t="shared" si="190"/>
        <v>5.0000000000016698E-4</v>
      </c>
      <c r="G88" s="907">
        <f t="shared" si="190"/>
        <v>3.4999999999998366E-3</v>
      </c>
      <c r="H88" s="907">
        <f t="shared" si="190"/>
        <v>-9.9999999999997868E-3</v>
      </c>
      <c r="I88" s="907">
        <f t="shared" si="190"/>
        <v>2.5500000000000078E-2</v>
      </c>
      <c r="J88" s="907">
        <f t="shared" si="190"/>
        <v>4.0000000000000036E-3</v>
      </c>
      <c r="K88" s="907">
        <f t="shared" si="190"/>
        <v>9.9999999999988987E-4</v>
      </c>
      <c r="L88" s="907">
        <f t="shared" si="190"/>
        <v>2.4999999999999467E-3</v>
      </c>
      <c r="M88" s="907">
        <f t="shared" si="190"/>
        <v>-4.9999999999998934E-3</v>
      </c>
      <c r="N88" s="907">
        <f t="shared" si="190"/>
        <v>3.4999999999998366E-3</v>
      </c>
      <c r="O88" s="907">
        <f t="shared" si="190"/>
        <v>-5.0000000000016698E-4</v>
      </c>
      <c r="P88" s="907">
        <f t="shared" si="190"/>
        <v>-4.9999999999972289E-4</v>
      </c>
      <c r="Q88" s="907">
        <f t="shared" si="190"/>
        <v>1.5000000000000568E-3</v>
      </c>
      <c r="R88" s="907">
        <f t="shared" si="190"/>
        <v>-4.5000000000001705E-3</v>
      </c>
      <c r="S88" s="907">
        <f t="shared" si="190"/>
        <v>1.000000000000334E-3</v>
      </c>
      <c r="T88" s="907">
        <f t="shared" si="190"/>
        <v>1.0000000000000231E-2</v>
      </c>
      <c r="U88" s="907">
        <f t="shared" si="190"/>
        <v>-9.9999999999988987E-4</v>
      </c>
      <c r="V88" s="907">
        <f t="shared" si="190"/>
        <v>8.0000000000000071E-3</v>
      </c>
      <c r="W88" s="907">
        <f t="shared" si="190"/>
        <v>5.0000000000016698E-4</v>
      </c>
      <c r="X88" s="907">
        <f t="shared" si="190"/>
        <v>9.9999999999988987E-4</v>
      </c>
      <c r="Y88" s="907">
        <f t="shared" si="190"/>
        <v>2.4999999999999467E-3</v>
      </c>
      <c r="Z88" s="907">
        <f t="shared" si="190"/>
        <v>2.9500000000000082E-2</v>
      </c>
      <c r="AA88" s="907">
        <f t="shared" si="190"/>
        <v>2.6000000000000245E-2</v>
      </c>
      <c r="AB88" s="907">
        <f t="shared" si="190"/>
        <v>3.0000000000001137E-3</v>
      </c>
      <c r="AC88" s="907">
        <f t="shared" si="190"/>
        <v>1.9500000000000295E-2</v>
      </c>
      <c r="AD88" s="907">
        <f t="shared" si="190"/>
        <v>-2.0000000000002238E-3</v>
      </c>
      <c r="AE88" s="907">
        <f t="shared" si="190"/>
        <v>-1.9999999999997797E-3</v>
      </c>
      <c r="AF88" s="907">
        <f t="shared" si="190"/>
        <v>1.5000000000000568E-3</v>
      </c>
      <c r="AG88" s="907">
        <f t="shared" si="190"/>
        <v>0</v>
      </c>
      <c r="AH88" s="907">
        <f t="shared" si="190"/>
        <v>5.9999999999997833E-3</v>
      </c>
      <c r="AI88" s="907">
        <f t="shared" ref="AI88:BT88" si="191">AI36</f>
        <v>1.000000000000334E-3</v>
      </c>
      <c r="AJ88" s="907">
        <f t="shared" si="191"/>
        <v>-7.4999999999998401E-3</v>
      </c>
      <c r="AK88" s="907">
        <f t="shared" si="191"/>
        <v>-1.8000000000000238E-2</v>
      </c>
      <c r="AL88" s="907">
        <f t="shared" si="191"/>
        <v>-4.5000000000001705E-3</v>
      </c>
      <c r="AM88" s="907">
        <f t="shared" si="191"/>
        <v>-9.9999999999988987E-4</v>
      </c>
      <c r="AN88" s="907">
        <f t="shared" si="191"/>
        <v>0</v>
      </c>
      <c r="AO88" s="907">
        <f t="shared" si="191"/>
        <v>9.9999999999988987E-4</v>
      </c>
      <c r="AP88" s="907">
        <f t="shared" si="191"/>
        <v>6.5000000000003944E-3</v>
      </c>
      <c r="AQ88" s="907"/>
      <c r="AR88" s="907"/>
      <c r="AS88" s="907">
        <f t="shared" si="191"/>
        <v>-9.9999999999988987E-4</v>
      </c>
      <c r="AT88" s="907">
        <f t="shared" si="191"/>
        <v>-5.0000000000016698E-4</v>
      </c>
      <c r="AU88" s="907">
        <f t="shared" si="191"/>
        <v>-1.5000000000000568E-3</v>
      </c>
      <c r="AV88" s="907">
        <f t="shared" si="191"/>
        <v>-1.5000000000000568E-3</v>
      </c>
      <c r="AW88" s="907">
        <f t="shared" si="191"/>
        <v>-9.9999999999988987E-4</v>
      </c>
      <c r="AX88" s="907">
        <f t="shared" si="191"/>
        <v>-3.4999999999998366E-3</v>
      </c>
      <c r="AY88" s="907">
        <f t="shared" si="191"/>
        <v>-1.5000000000000568E-3</v>
      </c>
      <c r="AZ88" s="907">
        <f t="shared" si="191"/>
        <v>-1.0000000000000231E-2</v>
      </c>
      <c r="BA88" s="907">
        <f t="shared" si="191"/>
        <v>-7.0000000000001172E-3</v>
      </c>
      <c r="BB88" s="907">
        <f t="shared" si="191"/>
        <v>7.4999999999998401E-3</v>
      </c>
      <c r="BC88" s="907">
        <f t="shared" si="191"/>
        <v>4.9999999999972289E-4</v>
      </c>
      <c r="BD88" s="907">
        <f t="shared" si="191"/>
        <v>-1.5000000000000568E-3</v>
      </c>
      <c r="BE88" s="907">
        <f t="shared" si="191"/>
        <v>0</v>
      </c>
      <c r="BF88" s="907">
        <f t="shared" si="191"/>
        <v>-9.9999999999988987E-4</v>
      </c>
      <c r="BG88" s="907">
        <f t="shared" si="191"/>
        <v>-4.9999999999972289E-4</v>
      </c>
      <c r="BH88" s="907">
        <f t="shared" si="191"/>
        <v>-1.9999999999997797E-3</v>
      </c>
      <c r="BI88" s="907">
        <f t="shared" si="191"/>
        <v>-1.5000000000000568E-3</v>
      </c>
      <c r="BJ88" s="907"/>
      <c r="BK88" s="907"/>
      <c r="BL88" s="907">
        <f t="shared" si="191"/>
        <v>2.4999999999999467E-3</v>
      </c>
      <c r="BM88" s="907">
        <f t="shared" si="191"/>
        <v>2.9999999999996696E-3</v>
      </c>
      <c r="BN88" s="907">
        <f t="shared" si="191"/>
        <v>-1.5000000000000568E-3</v>
      </c>
      <c r="BO88" s="907"/>
      <c r="BP88" s="907"/>
      <c r="BQ88" s="907">
        <f t="shared" si="191"/>
        <v>3.4999999999998366E-3</v>
      </c>
      <c r="BR88" s="907">
        <f t="shared" si="191"/>
        <v>-4.4999999999997264E-3</v>
      </c>
      <c r="BS88" s="907">
        <f t="shared" si="191"/>
        <v>1.9999999999997797E-3</v>
      </c>
      <c r="BT88" s="907">
        <f t="shared" si="191"/>
        <v>3.5000000000002807E-3</v>
      </c>
      <c r="BU88" s="907">
        <f t="shared" ref="BU88:CK88" si="192">BU36</f>
        <v>5.0000000000016698E-4</v>
      </c>
      <c r="BV88" s="907">
        <f t="shared" si="192"/>
        <v>-2.0000000000002238E-3</v>
      </c>
      <c r="BW88" s="907">
        <f t="shared" si="192"/>
        <v>4.9999999999998934E-3</v>
      </c>
      <c r="BX88" s="907">
        <f t="shared" si="192"/>
        <v>-8.0000000000000071E-3</v>
      </c>
      <c r="BY88" s="907">
        <f t="shared" si="192"/>
        <v>1.5000000000000568E-3</v>
      </c>
      <c r="BZ88" s="907">
        <f t="shared" si="192"/>
        <v>-3.5000000000002807E-3</v>
      </c>
      <c r="CA88" s="907">
        <f t="shared" si="192"/>
        <v>-3.0000000000001137E-3</v>
      </c>
      <c r="CB88" s="907">
        <f t="shared" si="192"/>
        <v>5.0000000000016698E-4</v>
      </c>
      <c r="CC88" s="907"/>
      <c r="CD88" s="907"/>
      <c r="CE88" s="907">
        <f t="shared" si="192"/>
        <v>2.4999999999999467E-3</v>
      </c>
      <c r="CF88" s="907">
        <f t="shared" si="192"/>
        <v>-2.4999999999999467E-3</v>
      </c>
      <c r="CG88" s="907">
        <f t="shared" si="192"/>
        <v>-5.0000000000016698E-4</v>
      </c>
      <c r="CH88" s="907">
        <f t="shared" si="192"/>
        <v>8.999999999999897E-3</v>
      </c>
      <c r="CI88" s="907">
        <f t="shared" si="192"/>
        <v>3.0000000000001137E-3</v>
      </c>
      <c r="CJ88" s="907">
        <f t="shared" si="192"/>
        <v>3.0000000000001137E-3</v>
      </c>
      <c r="CK88" s="907">
        <f t="shared" si="192"/>
        <v>-9.9999999999988987E-4</v>
      </c>
      <c r="CL88" s="907">
        <f t="shared" si="178"/>
        <v>0.29209999999999603</v>
      </c>
      <c r="CM88" s="907">
        <f t="shared" si="178"/>
        <v>1.2700000000004241E-2</v>
      </c>
      <c r="CN88" s="907">
        <f t="shared" si="178"/>
        <v>-0.36829999999999891</v>
      </c>
      <c r="CO88" s="907">
        <f t="shared" si="178"/>
        <v>1.2700000000004241E-2</v>
      </c>
      <c r="CP88" s="907">
        <f t="shared" si="178"/>
        <v>8.8899999999995843E-2</v>
      </c>
      <c r="CQ88" s="907">
        <f t="shared" si="178"/>
        <v>-0.25399999999999456</v>
      </c>
      <c r="CR88" s="907">
        <f t="shared" si="178"/>
        <v>0.64770000000000194</v>
      </c>
      <c r="CS88" s="907">
        <f t="shared" si="178"/>
        <v>0.10160000000000008</v>
      </c>
      <c r="CT88" s="907">
        <f t="shared" si="178"/>
        <v>2.5399999999997203E-2</v>
      </c>
      <c r="CU88" s="907">
        <f t="shared" si="178"/>
        <v>6.3499999999998641E-2</v>
      </c>
      <c r="CV88" s="907">
        <f t="shared" si="179"/>
        <v>-0.12699999999999728</v>
      </c>
      <c r="CW88" s="907">
        <f t="shared" si="179"/>
        <v>8.8899999999995843E-2</v>
      </c>
      <c r="CX88" s="907">
        <f t="shared" si="179"/>
        <v>-1.2700000000004241E-2</v>
      </c>
      <c r="CY88" s="907">
        <f t="shared" si="179"/>
        <v>-1.269999999999296E-2</v>
      </c>
      <c r="CZ88" s="907">
        <f t="shared" si="179"/>
        <v>3.8100000000001438E-2</v>
      </c>
      <c r="DA88" s="907">
        <f t="shared" si="179"/>
        <v>-0.11430000000000433</v>
      </c>
      <c r="DB88" s="907">
        <f t="shared" si="179"/>
        <v>2.5400000000008482E-2</v>
      </c>
      <c r="DC88" s="907">
        <f t="shared" si="179"/>
        <v>0.25400000000000583</v>
      </c>
      <c r="DD88" s="907">
        <f t="shared" si="179"/>
        <v>-2.5399999999997203E-2</v>
      </c>
      <c r="DE88" s="907">
        <f t="shared" si="179"/>
        <v>0.20320000000000016</v>
      </c>
      <c r="DF88" s="907">
        <f t="shared" si="180"/>
        <v>1.2700000000004241E-2</v>
      </c>
      <c r="DG88" s="907">
        <f t="shared" si="180"/>
        <v>2.5399999999997203E-2</v>
      </c>
      <c r="DH88" s="907">
        <f t="shared" si="180"/>
        <v>6.3499999999998641E-2</v>
      </c>
      <c r="DI88" s="907">
        <f t="shared" si="180"/>
        <v>0.74930000000000208</v>
      </c>
      <c r="DJ88" s="907">
        <f t="shared" si="180"/>
        <v>0.6604000000000062</v>
      </c>
      <c r="DK88" s="907">
        <f t="shared" si="180"/>
        <v>7.6200000000002877E-2</v>
      </c>
      <c r="DL88" s="907">
        <f t="shared" si="180"/>
        <v>0.49530000000000746</v>
      </c>
      <c r="DM88" s="907">
        <f t="shared" si="180"/>
        <v>-5.0800000000005681E-2</v>
      </c>
      <c r="DN88" s="907">
        <f t="shared" si="180"/>
        <v>-5.0799999999994405E-2</v>
      </c>
      <c r="DO88" s="907">
        <f t="shared" si="180"/>
        <v>3.8100000000001438E-2</v>
      </c>
      <c r="DP88" s="907">
        <f t="shared" si="181"/>
        <v>0</v>
      </c>
      <c r="DQ88" s="907">
        <f t="shared" si="181"/>
        <v>0.15239999999999448</v>
      </c>
      <c r="DR88" s="907">
        <f t="shared" si="181"/>
        <v>2.5400000000008482E-2</v>
      </c>
      <c r="DS88" s="907">
        <f t="shared" si="181"/>
        <v>-0.19049999999999592</v>
      </c>
      <c r="DT88" s="907">
        <f t="shared" si="181"/>
        <v>-0.45720000000000605</v>
      </c>
      <c r="DU88" s="907">
        <f t="shared" si="181"/>
        <v>-0.11430000000000433</v>
      </c>
      <c r="DV88" s="907">
        <f t="shared" si="181"/>
        <v>-2.5399999999997203E-2</v>
      </c>
      <c r="DW88" s="907">
        <f t="shared" si="181"/>
        <v>0</v>
      </c>
      <c r="DX88" s="907">
        <f t="shared" si="181"/>
        <v>2.5399999999997203E-2</v>
      </c>
      <c r="DY88" s="907">
        <f t="shared" si="181"/>
        <v>0.16510000000001002</v>
      </c>
      <c r="DZ88" s="907"/>
      <c r="EA88" s="907"/>
      <c r="EB88" s="907">
        <f t="shared" si="182"/>
        <v>-2.5399999999997203E-2</v>
      </c>
      <c r="EC88" s="907">
        <f t="shared" si="182"/>
        <v>-1.2700000000004241E-2</v>
      </c>
      <c r="ED88" s="907">
        <f t="shared" si="182"/>
        <v>-3.8100000000001438E-2</v>
      </c>
      <c r="EE88" s="907">
        <f t="shared" si="182"/>
        <v>-3.8100000000001438E-2</v>
      </c>
      <c r="EF88" s="907">
        <f t="shared" si="182"/>
        <v>-2.5399999999997203E-2</v>
      </c>
      <c r="EG88" s="907">
        <f t="shared" si="182"/>
        <v>-8.8899999999995843E-2</v>
      </c>
      <c r="EH88" s="907">
        <f t="shared" si="182"/>
        <v>-3.8100000000001438E-2</v>
      </c>
      <c r="EI88" s="907">
        <f t="shared" si="182"/>
        <v>-0.25400000000000583</v>
      </c>
      <c r="EJ88" s="907">
        <f t="shared" si="182"/>
        <v>-0.17780000000000296</v>
      </c>
      <c r="EK88" s="907">
        <f t="shared" si="182"/>
        <v>0.19049999999999592</v>
      </c>
      <c r="EL88" s="907">
        <f t="shared" si="183"/>
        <v>1.269999999999296E-2</v>
      </c>
      <c r="EM88" s="907">
        <f t="shared" si="183"/>
        <v>-3.8100000000001438E-2</v>
      </c>
      <c r="EN88" s="907">
        <f t="shared" si="183"/>
        <v>0</v>
      </c>
      <c r="EO88" s="907">
        <f t="shared" si="183"/>
        <v>-2.5399999999997203E-2</v>
      </c>
      <c r="EP88" s="907">
        <f t="shared" si="183"/>
        <v>-1.269999999999296E-2</v>
      </c>
      <c r="EQ88" s="907">
        <f t="shared" si="183"/>
        <v>-5.0799999999994405E-2</v>
      </c>
      <c r="ER88" s="907">
        <f t="shared" si="183"/>
        <v>-3.8100000000001438E-2</v>
      </c>
      <c r="ES88" s="907">
        <f t="shared" si="184"/>
        <v>6.3499999999998641E-2</v>
      </c>
      <c r="ET88" s="907">
        <f t="shared" si="184"/>
        <v>7.6199999999991608E-2</v>
      </c>
      <c r="EU88" s="907">
        <f t="shared" si="184"/>
        <v>-3.8100000000001438E-2</v>
      </c>
      <c r="EV88" s="907">
        <f t="shared" si="185"/>
        <v>8.8899999999995843E-2</v>
      </c>
      <c r="EW88" s="907">
        <f t="shared" si="185"/>
        <v>-0.11429999999999305</v>
      </c>
      <c r="EX88" s="907">
        <f t="shared" si="185"/>
        <v>5.0799999999994405E-2</v>
      </c>
      <c r="EY88" s="907">
        <f t="shared" si="185"/>
        <v>8.8900000000007126E-2</v>
      </c>
      <c r="EZ88" s="907">
        <f t="shared" si="185"/>
        <v>1.2700000000004241E-2</v>
      </c>
      <c r="FA88" s="907">
        <f t="shared" si="185"/>
        <v>-5.0800000000005681E-2</v>
      </c>
      <c r="FB88" s="907">
        <f t="shared" si="185"/>
        <v>0.12699999999999728</v>
      </c>
      <c r="FC88" s="907">
        <f t="shared" si="185"/>
        <v>-0.20320000000000016</v>
      </c>
      <c r="FD88" s="907">
        <f t="shared" si="185"/>
        <v>3.8100000000001438E-2</v>
      </c>
      <c r="FE88" s="907">
        <f t="shared" si="185"/>
        <v>-8.8900000000007126E-2</v>
      </c>
      <c r="FF88" s="907">
        <f t="shared" si="185"/>
        <v>-7.6200000000002877E-2</v>
      </c>
      <c r="FG88" s="907">
        <f t="shared" si="185"/>
        <v>1.2700000000004241E-2</v>
      </c>
      <c r="FH88" s="907">
        <f t="shared" si="186"/>
        <v>6.3499999999998641E-2</v>
      </c>
      <c r="FI88" s="907">
        <f t="shared" si="186"/>
        <v>-6.3499999999998641E-2</v>
      </c>
      <c r="FJ88" s="907">
        <f t="shared" si="186"/>
        <v>-1.2700000000004241E-2</v>
      </c>
      <c r="FK88" s="907">
        <f t="shared" si="186"/>
        <v>0.22859999999999736</v>
      </c>
      <c r="FL88" s="907">
        <f t="shared" si="186"/>
        <v>7.6200000000002877E-2</v>
      </c>
      <c r="FM88" s="907">
        <f t="shared" si="186"/>
        <v>7.6200000000002877E-2</v>
      </c>
      <c r="FN88" s="907">
        <f t="shared" si="186"/>
        <v>-2.5399999999997203E-2</v>
      </c>
      <c r="FO88" s="924"/>
      <c r="FP88" s="924"/>
      <c r="FQ88" s="924"/>
      <c r="FR88" s="924"/>
      <c r="FS88" s="924"/>
    </row>
    <row r="89" spans="1:175" ht="13" thickBot="1">
      <c r="A89" s="1314" t="s">
        <v>586</v>
      </c>
      <c r="B89" s="1315"/>
      <c r="C89" s="908">
        <f t="shared" ref="C89:AH89" si="193">C38</f>
        <v>0.16324000000000005</v>
      </c>
      <c r="D89" s="909">
        <f t="shared" si="193"/>
        <v>0.1747399999999999</v>
      </c>
      <c r="E89" s="909">
        <f t="shared" si="193"/>
        <v>0.20273999999999992</v>
      </c>
      <c r="F89" s="909">
        <f t="shared" si="193"/>
        <v>0.23049000000000008</v>
      </c>
      <c r="G89" s="909">
        <f t="shared" si="193"/>
        <v>0.19723999999999986</v>
      </c>
      <c r="H89" s="909">
        <f t="shared" si="193"/>
        <v>0.22748999999999997</v>
      </c>
      <c r="I89" s="909">
        <f t="shared" si="193"/>
        <v>0.24673999999999996</v>
      </c>
      <c r="J89" s="909">
        <f t="shared" si="193"/>
        <v>0.24624000000000024</v>
      </c>
      <c r="K89" s="909">
        <f t="shared" si="193"/>
        <v>0.26649000000000012</v>
      </c>
      <c r="L89" s="909">
        <f t="shared" si="193"/>
        <v>0.23649000000000031</v>
      </c>
      <c r="M89" s="909">
        <f t="shared" si="193"/>
        <v>0.21099000000000023</v>
      </c>
      <c r="N89" s="909">
        <f t="shared" si="193"/>
        <v>0.23224</v>
      </c>
      <c r="O89" s="909">
        <f t="shared" si="193"/>
        <v>0.13199000000000005</v>
      </c>
      <c r="P89" s="909">
        <f t="shared" si="193"/>
        <v>0.16699000000000019</v>
      </c>
      <c r="Q89" s="909">
        <f t="shared" si="193"/>
        <v>0.19749000000000017</v>
      </c>
      <c r="R89" s="909">
        <f t="shared" si="193"/>
        <v>0.14699000000000018</v>
      </c>
      <c r="S89" s="909">
        <f t="shared" si="193"/>
        <v>0.22799000000000014</v>
      </c>
      <c r="T89" s="909">
        <f t="shared" si="193"/>
        <v>0.17723999999999984</v>
      </c>
      <c r="U89" s="909">
        <f t="shared" si="193"/>
        <v>0.17398999999999987</v>
      </c>
      <c r="V89" s="909">
        <f t="shared" si="193"/>
        <v>0.12399000000000004</v>
      </c>
      <c r="W89" s="909">
        <f t="shared" si="193"/>
        <v>0.2099899999999999</v>
      </c>
      <c r="X89" s="909">
        <f t="shared" si="193"/>
        <v>0.16849000000000025</v>
      </c>
      <c r="Y89" s="909">
        <f t="shared" si="193"/>
        <v>0.20949000000000018</v>
      </c>
      <c r="Z89" s="909">
        <f t="shared" si="193"/>
        <v>0.1214900000000001</v>
      </c>
      <c r="AA89" s="909">
        <f t="shared" si="193"/>
        <v>0.15724000000000027</v>
      </c>
      <c r="AB89" s="909">
        <f t="shared" si="193"/>
        <v>0.21974000000000027</v>
      </c>
      <c r="AC89" s="909">
        <f t="shared" si="193"/>
        <v>0.18523999999999985</v>
      </c>
      <c r="AD89" s="909">
        <f t="shared" si="193"/>
        <v>0.26399000000000017</v>
      </c>
      <c r="AE89" s="909">
        <f t="shared" si="193"/>
        <v>0.19248999999999983</v>
      </c>
      <c r="AF89" s="909">
        <f t="shared" si="193"/>
        <v>0.20523999999999987</v>
      </c>
      <c r="AG89" s="909">
        <f t="shared" si="193"/>
        <v>0.15548999999999991</v>
      </c>
      <c r="AH89" s="909">
        <f t="shared" si="193"/>
        <v>0.17974000000000023</v>
      </c>
      <c r="AI89" s="909">
        <f t="shared" ref="AI89:BT89" si="194">AI38</f>
        <v>0.19798999999999989</v>
      </c>
      <c r="AJ89" s="909">
        <f t="shared" si="194"/>
        <v>0.19623999999999997</v>
      </c>
      <c r="AK89" s="909">
        <f t="shared" si="194"/>
        <v>0.21824000000000021</v>
      </c>
      <c r="AL89" s="909">
        <f t="shared" si="194"/>
        <v>0.20074000000000014</v>
      </c>
      <c r="AM89" s="909">
        <f t="shared" si="194"/>
        <v>0.19449000000000005</v>
      </c>
      <c r="AN89" s="909">
        <f t="shared" si="194"/>
        <v>0.16598999999999986</v>
      </c>
      <c r="AO89" s="909">
        <f t="shared" si="194"/>
        <v>0.18823999999999996</v>
      </c>
      <c r="AP89" s="909">
        <f t="shared" si="194"/>
        <v>0.15099000000000018</v>
      </c>
      <c r="AQ89" s="909"/>
      <c r="AR89" s="909"/>
      <c r="AS89" s="909">
        <f t="shared" si="194"/>
        <v>0.18724000000000007</v>
      </c>
      <c r="AT89" s="909">
        <f t="shared" si="194"/>
        <v>0.25248999999999988</v>
      </c>
      <c r="AU89" s="909">
        <f t="shared" si="194"/>
        <v>0.23224</v>
      </c>
      <c r="AV89" s="909">
        <f t="shared" si="194"/>
        <v>0.15073999999999987</v>
      </c>
      <c r="AW89" s="909">
        <f t="shared" si="194"/>
        <v>0.14973999999999998</v>
      </c>
      <c r="AX89" s="909">
        <f t="shared" si="194"/>
        <v>0.15899000000000019</v>
      </c>
      <c r="AY89" s="909">
        <f t="shared" si="194"/>
        <v>0.22149000000000019</v>
      </c>
      <c r="AZ89" s="909">
        <f t="shared" si="194"/>
        <v>0.13174000000000019</v>
      </c>
      <c r="BA89" s="909">
        <f t="shared" si="194"/>
        <v>0.16173999999999999</v>
      </c>
      <c r="BB89" s="909">
        <f t="shared" si="194"/>
        <v>0.17024000000000017</v>
      </c>
      <c r="BC89" s="909">
        <f t="shared" si="194"/>
        <v>0.1827399999999999</v>
      </c>
      <c r="BD89" s="909">
        <f t="shared" si="194"/>
        <v>0.17073999999999989</v>
      </c>
      <c r="BE89" s="909">
        <f t="shared" si="194"/>
        <v>0.24673999999999996</v>
      </c>
      <c r="BF89" s="909">
        <f t="shared" si="194"/>
        <v>0.21049000000000007</v>
      </c>
      <c r="BG89" s="909">
        <f t="shared" si="194"/>
        <v>0.20074000000000014</v>
      </c>
      <c r="BH89" s="909">
        <f t="shared" si="194"/>
        <v>0.19424000000000019</v>
      </c>
      <c r="BI89" s="909">
        <f t="shared" si="194"/>
        <v>0.21473999999999993</v>
      </c>
      <c r="BJ89" s="909"/>
      <c r="BK89" s="909"/>
      <c r="BL89" s="909">
        <f t="shared" si="194"/>
        <v>0.22273999999999994</v>
      </c>
      <c r="BM89" s="909">
        <f t="shared" si="194"/>
        <v>0.24024000000000001</v>
      </c>
      <c r="BN89" s="909">
        <f t="shared" si="194"/>
        <v>0.25473999999999997</v>
      </c>
      <c r="BO89" s="909"/>
      <c r="BP89" s="909"/>
      <c r="BQ89" s="909">
        <f t="shared" si="194"/>
        <v>0.14949000000000012</v>
      </c>
      <c r="BR89" s="909">
        <f t="shared" si="194"/>
        <v>0.15649000000000024</v>
      </c>
      <c r="BS89" s="909">
        <f t="shared" si="194"/>
        <v>0.12049000000000021</v>
      </c>
      <c r="BT89" s="909">
        <f t="shared" si="194"/>
        <v>0.14724000000000004</v>
      </c>
      <c r="BU89" s="909">
        <f t="shared" ref="BU89:CK89" si="195">BU38</f>
        <v>0.22649000000000008</v>
      </c>
      <c r="BV89" s="909">
        <f t="shared" si="195"/>
        <v>0.18324000000000007</v>
      </c>
      <c r="BW89" s="909">
        <f t="shared" si="195"/>
        <v>0.22624000000000022</v>
      </c>
      <c r="BX89" s="909">
        <f t="shared" si="195"/>
        <v>0.16198999999999986</v>
      </c>
      <c r="BY89" s="909">
        <f t="shared" si="195"/>
        <v>0.19249000000000027</v>
      </c>
      <c r="BZ89" s="909">
        <f t="shared" si="195"/>
        <v>0.14949000000000012</v>
      </c>
      <c r="CA89" s="909">
        <f t="shared" si="195"/>
        <v>0.22998999999999992</v>
      </c>
      <c r="CB89" s="909">
        <f t="shared" si="195"/>
        <v>0.22474000000000016</v>
      </c>
      <c r="CC89" s="909"/>
      <c r="CD89" s="909"/>
      <c r="CE89" s="909">
        <f t="shared" si="195"/>
        <v>0.18324000000000007</v>
      </c>
      <c r="CF89" s="909">
        <f t="shared" si="195"/>
        <v>0.17599000000000009</v>
      </c>
      <c r="CG89" s="909">
        <f t="shared" si="195"/>
        <v>0.13723999999999981</v>
      </c>
      <c r="CH89" s="909">
        <f t="shared" si="195"/>
        <v>0.23073999999999995</v>
      </c>
      <c r="CI89" s="909">
        <f t="shared" si="195"/>
        <v>0.12898999999999994</v>
      </c>
      <c r="CJ89" s="909">
        <f t="shared" si="195"/>
        <v>0.22974000000000006</v>
      </c>
      <c r="CK89" s="909">
        <f t="shared" si="195"/>
        <v>0.12823999999999991</v>
      </c>
      <c r="CL89" s="909">
        <f t="shared" si="178"/>
        <v>4.1462960000000013</v>
      </c>
      <c r="CM89" s="909">
        <f t="shared" si="178"/>
        <v>4.4383959999999973</v>
      </c>
      <c r="CN89" s="909">
        <f t="shared" si="178"/>
        <v>5.1495959999999981</v>
      </c>
      <c r="CO89" s="909">
        <f t="shared" si="178"/>
        <v>5.854446000000002</v>
      </c>
      <c r="CP89" s="909">
        <f t="shared" si="178"/>
        <v>5.0098959999999959</v>
      </c>
      <c r="CQ89" s="909">
        <f t="shared" si="178"/>
        <v>5.7782459999999993</v>
      </c>
      <c r="CR89" s="909">
        <f t="shared" si="178"/>
        <v>6.2671959999999984</v>
      </c>
      <c r="CS89" s="909">
        <f t="shared" si="178"/>
        <v>6.2544960000000058</v>
      </c>
      <c r="CT89" s="909">
        <f t="shared" si="178"/>
        <v>6.7688460000000026</v>
      </c>
      <c r="CU89" s="909">
        <f t="shared" si="178"/>
        <v>6.0068460000000075</v>
      </c>
      <c r="CV89" s="909">
        <f t="shared" si="179"/>
        <v>5.3591460000000053</v>
      </c>
      <c r="CW89" s="909">
        <f t="shared" si="179"/>
        <v>5.8988959999999997</v>
      </c>
      <c r="CX89" s="909">
        <f t="shared" si="179"/>
        <v>3.3525460000000011</v>
      </c>
      <c r="CY89" s="909">
        <f t="shared" si="179"/>
        <v>4.2415460000000049</v>
      </c>
      <c r="CZ89" s="909">
        <f t="shared" si="179"/>
        <v>5.0162460000000042</v>
      </c>
      <c r="DA89" s="909">
        <f t="shared" si="179"/>
        <v>3.7335460000000045</v>
      </c>
      <c r="DB89" s="909">
        <f t="shared" si="179"/>
        <v>5.7909460000000035</v>
      </c>
      <c r="DC89" s="909">
        <f t="shared" si="179"/>
        <v>4.5018959999999959</v>
      </c>
      <c r="DD89" s="909">
        <f t="shared" si="179"/>
        <v>4.4193459999999964</v>
      </c>
      <c r="DE89" s="909">
        <f t="shared" si="179"/>
        <v>3.1493460000000009</v>
      </c>
      <c r="DF89" s="909">
        <f t="shared" si="180"/>
        <v>5.333745999999997</v>
      </c>
      <c r="DG89" s="909">
        <f t="shared" si="180"/>
        <v>4.2796460000000058</v>
      </c>
      <c r="DH89" s="909">
        <f t="shared" si="180"/>
        <v>5.3210460000000044</v>
      </c>
      <c r="DI89" s="909">
        <f t="shared" si="180"/>
        <v>3.0858460000000023</v>
      </c>
      <c r="DJ89" s="909">
        <f t="shared" si="180"/>
        <v>3.9938960000000066</v>
      </c>
      <c r="DK89" s="909">
        <f t="shared" si="180"/>
        <v>5.5813960000000069</v>
      </c>
      <c r="DL89" s="909">
        <f t="shared" si="180"/>
        <v>4.7050959999999957</v>
      </c>
      <c r="DM89" s="909">
        <f t="shared" si="180"/>
        <v>6.705346000000004</v>
      </c>
      <c r="DN89" s="909">
        <f t="shared" si="180"/>
        <v>4.8892459999999955</v>
      </c>
      <c r="DO89" s="909">
        <f t="shared" si="180"/>
        <v>5.2130959999999966</v>
      </c>
      <c r="DP89" s="909">
        <f t="shared" si="181"/>
        <v>3.9494459999999973</v>
      </c>
      <c r="DQ89" s="909">
        <f t="shared" si="181"/>
        <v>4.565396000000006</v>
      </c>
      <c r="DR89" s="909">
        <f t="shared" si="181"/>
        <v>5.0289459999999968</v>
      </c>
      <c r="DS89" s="909">
        <f t="shared" si="181"/>
        <v>4.9844959999999991</v>
      </c>
      <c r="DT89" s="909">
        <f t="shared" si="181"/>
        <v>5.5432960000000051</v>
      </c>
      <c r="DU89" s="909">
        <f t="shared" si="181"/>
        <v>5.0987960000000037</v>
      </c>
      <c r="DV89" s="909">
        <f t="shared" si="181"/>
        <v>4.9400460000000006</v>
      </c>
      <c r="DW89" s="909">
        <f t="shared" si="181"/>
        <v>4.2161459999999966</v>
      </c>
      <c r="DX89" s="909">
        <f t="shared" si="181"/>
        <v>4.7812959999999984</v>
      </c>
      <c r="DY89" s="909">
        <f t="shared" si="181"/>
        <v>3.8351460000000044</v>
      </c>
      <c r="DZ89" s="909"/>
      <c r="EA89" s="909"/>
      <c r="EB89" s="909">
        <f t="shared" si="182"/>
        <v>4.7558960000000017</v>
      </c>
      <c r="EC89" s="909">
        <f t="shared" si="182"/>
        <v>6.4132459999999964</v>
      </c>
      <c r="ED89" s="909">
        <f t="shared" si="182"/>
        <v>5.8988959999999997</v>
      </c>
      <c r="EE89" s="909">
        <f t="shared" si="182"/>
        <v>3.8287959999999965</v>
      </c>
      <c r="EF89" s="909">
        <f t="shared" si="182"/>
        <v>3.8033959999999993</v>
      </c>
      <c r="EG89" s="909">
        <f t="shared" si="182"/>
        <v>4.0383460000000042</v>
      </c>
      <c r="EH89" s="909">
        <f t="shared" si="182"/>
        <v>5.6258460000000046</v>
      </c>
      <c r="EI89" s="909">
        <f t="shared" si="182"/>
        <v>3.3461960000000048</v>
      </c>
      <c r="EJ89" s="909">
        <f t="shared" si="182"/>
        <v>4.1081959999999995</v>
      </c>
      <c r="EK89" s="909">
        <f t="shared" si="182"/>
        <v>4.3240960000000044</v>
      </c>
      <c r="EL89" s="909">
        <f t="shared" si="183"/>
        <v>4.6415959999999972</v>
      </c>
      <c r="EM89" s="909">
        <f t="shared" si="183"/>
        <v>4.336795999999997</v>
      </c>
      <c r="EN89" s="909">
        <f t="shared" si="183"/>
        <v>6.2671959999999984</v>
      </c>
      <c r="EO89" s="909">
        <f t="shared" si="183"/>
        <v>5.3464460000000011</v>
      </c>
      <c r="EP89" s="909">
        <f t="shared" si="183"/>
        <v>5.0987960000000037</v>
      </c>
      <c r="EQ89" s="909">
        <f t="shared" si="183"/>
        <v>4.9336960000000047</v>
      </c>
      <c r="ER89" s="909">
        <f t="shared" si="183"/>
        <v>5.4543959999999982</v>
      </c>
      <c r="ES89" s="909">
        <f t="shared" si="184"/>
        <v>5.6575959999999981</v>
      </c>
      <c r="ET89" s="909">
        <f t="shared" si="184"/>
        <v>6.1020959999999995</v>
      </c>
      <c r="EU89" s="909">
        <f t="shared" si="184"/>
        <v>6.4703959999999991</v>
      </c>
      <c r="EV89" s="909">
        <f t="shared" si="185"/>
        <v>3.797046000000003</v>
      </c>
      <c r="EW89" s="909">
        <f t="shared" si="185"/>
        <v>3.9748460000000057</v>
      </c>
      <c r="EX89" s="909">
        <f t="shared" si="185"/>
        <v>3.0604460000000051</v>
      </c>
      <c r="EY89" s="909">
        <f t="shared" si="185"/>
        <v>3.7398960000000008</v>
      </c>
      <c r="EZ89" s="909">
        <f t="shared" si="185"/>
        <v>5.7528460000000017</v>
      </c>
      <c r="FA89" s="909">
        <f t="shared" si="185"/>
        <v>4.6542960000000013</v>
      </c>
      <c r="FB89" s="909">
        <f t="shared" si="185"/>
        <v>5.7464960000000049</v>
      </c>
      <c r="FC89" s="909">
        <f t="shared" si="185"/>
        <v>4.1145459999999963</v>
      </c>
      <c r="FD89" s="909">
        <f t="shared" si="185"/>
        <v>4.8892460000000062</v>
      </c>
      <c r="FE89" s="909">
        <f t="shared" si="185"/>
        <v>3.797046000000003</v>
      </c>
      <c r="FF89" s="909">
        <f t="shared" si="185"/>
        <v>5.8417459999999979</v>
      </c>
      <c r="FG89" s="909">
        <f t="shared" si="185"/>
        <v>5.708396000000004</v>
      </c>
      <c r="FH89" s="909">
        <f t="shared" si="186"/>
        <v>4.6542960000000013</v>
      </c>
      <c r="FI89" s="909">
        <f t="shared" si="186"/>
        <v>4.4701460000000024</v>
      </c>
      <c r="FJ89" s="909">
        <f t="shared" si="186"/>
        <v>3.485895999999995</v>
      </c>
      <c r="FK89" s="909">
        <f t="shared" si="186"/>
        <v>5.8607959999999979</v>
      </c>
      <c r="FL89" s="909">
        <f t="shared" si="186"/>
        <v>3.2763459999999984</v>
      </c>
      <c r="FM89" s="909">
        <f t="shared" si="186"/>
        <v>5.8353960000000011</v>
      </c>
      <c r="FN89" s="909">
        <f t="shared" si="186"/>
        <v>3.2572959999999975</v>
      </c>
      <c r="FO89" s="924"/>
      <c r="FP89" s="924"/>
      <c r="FQ89" s="924"/>
      <c r="FR89" s="924"/>
      <c r="FS89" s="924"/>
    </row>
    <row r="90" spans="1:175" ht="13" thickTop="1">
      <c r="A90" s="924"/>
      <c r="B90" s="924"/>
      <c r="C90" s="924"/>
      <c r="D90" s="924"/>
      <c r="E90" s="924"/>
      <c r="F90" s="924"/>
      <c r="G90" s="924"/>
      <c r="H90" s="924"/>
      <c r="I90" s="924"/>
      <c r="J90" s="924"/>
      <c r="K90" s="924"/>
      <c r="L90" s="924"/>
      <c r="M90" s="924"/>
      <c r="N90" s="924"/>
      <c r="O90" s="924"/>
      <c r="P90" s="924"/>
      <c r="Q90" s="924"/>
      <c r="R90" s="924"/>
      <c r="S90" s="924"/>
      <c r="T90" s="924"/>
      <c r="U90" s="924"/>
      <c r="V90" s="924"/>
      <c r="W90" s="924"/>
      <c r="X90" s="924"/>
      <c r="Y90" s="924"/>
      <c r="Z90" s="924"/>
      <c r="AA90" s="924"/>
      <c r="AB90" s="924"/>
      <c r="AC90" s="924"/>
      <c r="AD90" s="924"/>
      <c r="AE90" s="924"/>
      <c r="AF90" s="924"/>
      <c r="AG90" s="924"/>
      <c r="AH90" s="924"/>
      <c r="AI90" s="924"/>
      <c r="AJ90" s="924"/>
      <c r="AK90" s="924"/>
      <c r="AL90" s="924"/>
      <c r="AM90" s="924"/>
      <c r="AN90" s="924"/>
      <c r="AO90" s="924"/>
      <c r="AP90" s="924"/>
      <c r="AQ90" s="924"/>
      <c r="AR90" s="924"/>
      <c r="AS90" s="924"/>
      <c r="AT90" s="924"/>
      <c r="AU90" s="924"/>
      <c r="AV90" s="924"/>
      <c r="AW90" s="924"/>
      <c r="AX90" s="924"/>
      <c r="AY90" s="924"/>
      <c r="AZ90" s="924"/>
      <c r="BA90" s="924"/>
      <c r="BB90" s="924"/>
      <c r="BC90" s="924"/>
      <c r="BD90" s="924"/>
      <c r="BE90" s="924"/>
      <c r="BF90" s="924"/>
      <c r="BG90" s="924"/>
      <c r="BH90" s="924"/>
      <c r="BI90" s="924"/>
      <c r="BJ90" s="924"/>
      <c r="BK90" s="924"/>
      <c r="BL90" s="924"/>
      <c r="BM90" s="924"/>
      <c r="BN90" s="924"/>
      <c r="BO90" s="924"/>
      <c r="BP90" s="924"/>
      <c r="BQ90" s="924"/>
      <c r="BR90" s="924"/>
      <c r="BS90" s="924"/>
      <c r="BT90" s="924"/>
      <c r="BU90" s="924"/>
      <c r="BV90" s="924"/>
      <c r="BW90" s="924"/>
      <c r="BX90" s="924"/>
      <c r="BY90" s="924"/>
      <c r="BZ90" s="924"/>
      <c r="CA90" s="924"/>
      <c r="CB90" s="924"/>
      <c r="CC90" s="924"/>
      <c r="CD90" s="924"/>
      <c r="CE90" s="924"/>
      <c r="CF90" s="924"/>
      <c r="CG90" s="924"/>
      <c r="CH90" s="924"/>
      <c r="CI90" s="924"/>
      <c r="CJ90" s="924"/>
      <c r="CK90" s="924"/>
      <c r="CL90" s="924"/>
      <c r="CM90" s="924"/>
      <c r="CN90" s="924"/>
      <c r="CO90" s="924"/>
      <c r="CP90" s="924"/>
      <c r="CQ90" s="924"/>
      <c r="CR90" s="924"/>
      <c r="CS90" s="924"/>
      <c r="CT90" s="924"/>
      <c r="CU90" s="924"/>
      <c r="CV90" s="924"/>
      <c r="CW90" s="924"/>
      <c r="CX90" s="924"/>
      <c r="CY90" s="924"/>
      <c r="CZ90" s="924"/>
      <c r="DA90" s="924"/>
      <c r="DB90" s="924"/>
      <c r="DC90" s="924"/>
      <c r="DD90" s="924"/>
      <c r="DE90" s="924"/>
      <c r="DF90" s="924"/>
      <c r="DG90" s="924"/>
      <c r="DH90" s="924"/>
      <c r="DI90" s="924"/>
      <c r="DJ90" s="924"/>
      <c r="DK90" s="924"/>
      <c r="DL90" s="924"/>
      <c r="DM90" s="924"/>
      <c r="DN90" s="924"/>
      <c r="DO90" s="924"/>
      <c r="DP90" s="924"/>
      <c r="DQ90" s="924"/>
      <c r="DR90" s="924"/>
      <c r="DS90" s="924"/>
      <c r="DT90" s="924"/>
      <c r="DU90" s="924"/>
      <c r="DV90" s="924"/>
      <c r="DW90" s="924"/>
      <c r="DX90" s="924"/>
      <c r="DY90" s="924"/>
      <c r="DZ90" s="924"/>
      <c r="EA90" s="924"/>
      <c r="EB90" s="924"/>
      <c r="EC90" s="924"/>
      <c r="ED90" s="924"/>
      <c r="EE90" s="924"/>
      <c r="EF90" s="924"/>
      <c r="EG90" s="924"/>
      <c r="EH90" s="924"/>
      <c r="EI90" s="924"/>
      <c r="EJ90" s="924"/>
      <c r="EK90" s="924"/>
      <c r="EL90" s="924"/>
      <c r="EM90" s="924"/>
      <c r="EN90" s="924"/>
      <c r="EO90" s="924"/>
      <c r="EP90" s="924"/>
      <c r="EQ90" s="924"/>
      <c r="ER90" s="924"/>
      <c r="ES90" s="924"/>
      <c r="ET90" s="924"/>
      <c r="EU90" s="924"/>
      <c r="EV90" s="924"/>
      <c r="EW90" s="924"/>
      <c r="EX90" s="924"/>
      <c r="EY90" s="924"/>
      <c r="EZ90" s="924"/>
      <c r="FA90" s="924"/>
      <c r="FB90" s="924"/>
      <c r="FC90" s="924"/>
      <c r="FD90" s="924"/>
      <c r="FE90" s="924"/>
      <c r="FF90" s="924"/>
      <c r="FG90" s="924"/>
      <c r="FH90" s="924"/>
      <c r="FI90" s="924"/>
      <c r="FJ90" s="924"/>
      <c r="FK90" s="924"/>
      <c r="FL90" s="924"/>
      <c r="FM90" s="924"/>
      <c r="FN90" s="924"/>
      <c r="FO90" s="924"/>
      <c r="FP90" s="924"/>
      <c r="FQ90" s="924"/>
      <c r="FR90" s="924"/>
      <c r="FS90" s="924"/>
    </row>
    <row r="91" spans="1:175">
      <c r="A91" s="920" t="s">
        <v>517</v>
      </c>
      <c r="B91" s="924"/>
      <c r="C91" s="924"/>
      <c r="D91" s="924"/>
      <c r="E91" s="924"/>
      <c r="F91" s="924"/>
      <c r="G91" s="924"/>
      <c r="H91" s="924"/>
      <c r="I91" s="924"/>
      <c r="J91" s="924"/>
      <c r="K91" s="924"/>
      <c r="L91" s="924"/>
      <c r="M91" s="924"/>
      <c r="N91" s="924"/>
      <c r="O91" s="924"/>
      <c r="P91" s="924"/>
      <c r="Q91" s="924"/>
      <c r="R91" s="924"/>
      <c r="S91" s="924"/>
      <c r="T91" s="924"/>
      <c r="U91" s="924"/>
      <c r="V91" s="924"/>
      <c r="W91" s="924"/>
      <c r="X91" s="924"/>
      <c r="Y91" s="924"/>
      <c r="Z91" s="924"/>
      <c r="AA91" s="924"/>
      <c r="AB91" s="924"/>
      <c r="AC91" s="924"/>
      <c r="AD91" s="924"/>
      <c r="AE91" s="924"/>
      <c r="AF91" s="924"/>
      <c r="AG91" s="924"/>
      <c r="AH91" s="924"/>
      <c r="AI91" s="924"/>
      <c r="AJ91" s="924"/>
      <c r="AK91" s="924"/>
      <c r="AL91" s="924"/>
      <c r="AM91" s="924"/>
      <c r="AN91" s="924"/>
      <c r="AO91" s="924"/>
      <c r="AP91" s="924"/>
      <c r="AQ91" s="924"/>
      <c r="AR91" s="924"/>
      <c r="AS91" s="924"/>
      <c r="AT91" s="924"/>
      <c r="AU91" s="924"/>
      <c r="AV91" s="924"/>
      <c r="AW91" s="924"/>
      <c r="AX91" s="924"/>
      <c r="AY91" s="924"/>
      <c r="AZ91" s="924"/>
      <c r="BA91" s="924"/>
      <c r="BB91" s="924"/>
      <c r="BC91" s="924"/>
      <c r="BD91" s="924"/>
      <c r="BE91" s="924"/>
      <c r="BF91" s="924"/>
      <c r="BG91" s="924"/>
      <c r="BH91" s="924"/>
      <c r="BI91" s="924"/>
      <c r="BJ91" s="924"/>
      <c r="BK91" s="924"/>
      <c r="BL91" s="924"/>
      <c r="BM91" s="924"/>
      <c r="BN91" s="924"/>
      <c r="BO91" s="924"/>
      <c r="BP91" s="924"/>
      <c r="BQ91" s="924"/>
      <c r="BR91" s="924"/>
      <c r="BS91" s="924"/>
      <c r="BT91" s="924"/>
      <c r="BU91" s="924"/>
      <c r="BV91" s="924"/>
      <c r="BW91" s="924"/>
      <c r="BX91" s="924"/>
      <c r="BY91" s="924"/>
      <c r="BZ91" s="924"/>
      <c r="CA91" s="924"/>
      <c r="CB91" s="924"/>
      <c r="CC91" s="924"/>
      <c r="CD91" s="924"/>
      <c r="CE91" s="924"/>
      <c r="CF91" s="924"/>
      <c r="CG91" s="924"/>
      <c r="CH91" s="924"/>
      <c r="CI91" s="924"/>
      <c r="CJ91" s="924"/>
      <c r="CK91" s="924"/>
      <c r="CL91" s="924"/>
      <c r="CM91" s="924"/>
      <c r="CN91" s="924"/>
      <c r="CO91" s="924"/>
      <c r="CP91" s="924"/>
      <c r="CQ91" s="924"/>
      <c r="CR91" s="924"/>
      <c r="CS91" s="924"/>
      <c r="CT91" s="924"/>
      <c r="CU91" s="924"/>
      <c r="CV91" s="924"/>
      <c r="CW91" s="924"/>
      <c r="CX91" s="924"/>
      <c r="CY91" s="924"/>
      <c r="CZ91" s="924"/>
      <c r="DA91" s="924"/>
      <c r="DB91" s="924"/>
      <c r="DC91" s="924"/>
      <c r="DD91" s="924"/>
      <c r="DE91" s="924"/>
      <c r="DF91" s="924"/>
      <c r="DG91" s="924"/>
      <c r="DH91" s="924"/>
      <c r="DI91" s="924"/>
      <c r="DJ91" s="924"/>
      <c r="DK91" s="924"/>
      <c r="DL91" s="924"/>
      <c r="DM91" s="924"/>
      <c r="DN91" s="924"/>
      <c r="DO91" s="924"/>
      <c r="DP91" s="924"/>
      <c r="DQ91" s="924"/>
      <c r="DR91" s="924"/>
      <c r="DS91" s="924"/>
      <c r="DT91" s="924"/>
      <c r="DU91" s="924"/>
      <c r="DV91" s="924"/>
      <c r="DW91" s="924"/>
      <c r="DX91" s="924"/>
      <c r="DY91" s="924"/>
      <c r="DZ91" s="924"/>
      <c r="EA91" s="924"/>
      <c r="EB91" s="924"/>
      <c r="EC91" s="924"/>
      <c r="ED91" s="924"/>
      <c r="EE91" s="924"/>
      <c r="EF91" s="924"/>
      <c r="EG91" s="924"/>
      <c r="EH91" s="924"/>
      <c r="EI91" s="924"/>
      <c r="EJ91" s="924"/>
      <c r="EK91" s="924"/>
      <c r="EL91" s="924"/>
      <c r="EM91" s="924"/>
      <c r="EN91" s="924"/>
      <c r="EO91" s="924"/>
      <c r="EP91" s="924"/>
      <c r="EQ91" s="924"/>
      <c r="ER91" s="924"/>
      <c r="ES91" s="924"/>
      <c r="ET91" s="924"/>
      <c r="EU91" s="924"/>
      <c r="EV91" s="924"/>
      <c r="EW91" s="924"/>
      <c r="EX91" s="924"/>
      <c r="EY91" s="924"/>
      <c r="EZ91" s="924"/>
      <c r="FA91" s="924"/>
      <c r="FB91" s="924"/>
      <c r="FC91" s="924"/>
      <c r="FD91" s="924"/>
      <c r="FE91" s="924"/>
      <c r="FF91" s="924"/>
      <c r="FG91" s="924"/>
      <c r="FH91" s="924"/>
      <c r="FI91" s="924"/>
      <c r="FJ91" s="924"/>
      <c r="FK91" s="924"/>
      <c r="FL91" s="924"/>
      <c r="FM91" s="924"/>
      <c r="FN91" s="924"/>
      <c r="FO91" s="924"/>
      <c r="FP91" s="924"/>
      <c r="FQ91" s="924"/>
      <c r="FR91" s="924"/>
      <c r="FS91" s="924"/>
    </row>
    <row r="92" spans="1:175">
      <c r="A92" s="924"/>
      <c r="B92" s="924"/>
      <c r="C92" s="924"/>
      <c r="D92" s="924"/>
      <c r="E92" s="924"/>
      <c r="F92" s="924"/>
      <c r="G92" s="924"/>
      <c r="H92" s="924"/>
      <c r="I92" s="924"/>
      <c r="J92" s="924"/>
      <c r="K92" s="924"/>
      <c r="L92" s="924"/>
      <c r="M92" s="924"/>
      <c r="N92" s="924"/>
      <c r="O92" s="924"/>
      <c r="P92" s="924"/>
      <c r="Q92" s="924"/>
      <c r="R92" s="924"/>
      <c r="S92" s="924"/>
      <c r="T92" s="924"/>
      <c r="U92" s="924"/>
      <c r="V92" s="924"/>
      <c r="W92" s="924"/>
      <c r="X92" s="924"/>
      <c r="Y92" s="924"/>
      <c r="Z92" s="924"/>
      <c r="AA92" s="924"/>
      <c r="AB92" s="924"/>
      <c r="AC92" s="924"/>
      <c r="AD92" s="924"/>
      <c r="AE92" s="924"/>
      <c r="AF92" s="924"/>
      <c r="AG92" s="924"/>
      <c r="AH92" s="924"/>
      <c r="AI92" s="924"/>
      <c r="AJ92" s="924"/>
      <c r="AK92" s="924"/>
      <c r="AL92" s="924"/>
      <c r="AM92" s="924"/>
      <c r="AN92" s="924"/>
      <c r="AO92" s="924"/>
      <c r="AP92" s="924"/>
      <c r="AQ92" s="924"/>
      <c r="AR92" s="924"/>
      <c r="AS92" s="924"/>
      <c r="AT92" s="924"/>
      <c r="AU92" s="924"/>
      <c r="AV92" s="924"/>
      <c r="AW92" s="924"/>
      <c r="AX92" s="924"/>
      <c r="AY92" s="924"/>
      <c r="AZ92" s="924"/>
      <c r="BA92" s="924"/>
      <c r="BB92" s="924"/>
      <c r="BC92" s="924"/>
      <c r="BD92" s="924"/>
      <c r="BE92" s="924"/>
      <c r="BF92" s="924"/>
      <c r="BG92" s="924"/>
      <c r="BH92" s="924"/>
      <c r="BI92" s="924"/>
      <c r="BJ92" s="924"/>
      <c r="BK92" s="924"/>
      <c r="BL92" s="924"/>
      <c r="BM92" s="924"/>
      <c r="BN92" s="924"/>
      <c r="BO92" s="924"/>
      <c r="BP92" s="924"/>
      <c r="BQ92" s="924"/>
      <c r="BR92" s="924"/>
      <c r="BS92" s="924"/>
      <c r="BT92" s="924"/>
      <c r="BU92" s="924"/>
      <c r="BV92" s="924"/>
      <c r="BW92" s="924"/>
      <c r="BX92" s="924"/>
      <c r="BY92" s="924"/>
      <c r="BZ92" s="924"/>
      <c r="CA92" s="924"/>
      <c r="CB92" s="924"/>
      <c r="CC92" s="924"/>
      <c r="CD92" s="924"/>
      <c r="CE92" s="924"/>
      <c r="CF92" s="924"/>
      <c r="CG92" s="924"/>
      <c r="CH92" s="924"/>
      <c r="CI92" s="924"/>
      <c r="CJ92" s="924"/>
      <c r="CK92" s="924"/>
      <c r="CL92" s="924"/>
      <c r="CM92" s="924"/>
      <c r="CN92" s="924"/>
      <c r="CO92" s="924"/>
      <c r="CP92" s="924"/>
      <c r="CQ92" s="924"/>
      <c r="CR92" s="924"/>
      <c r="CS92" s="924"/>
      <c r="CT92" s="924"/>
      <c r="CU92" s="924"/>
      <c r="CV92" s="924"/>
      <c r="CW92" s="924"/>
      <c r="CX92" s="924"/>
      <c r="CY92" s="924"/>
      <c r="CZ92" s="924"/>
      <c r="DA92" s="924"/>
      <c r="DB92" s="924"/>
      <c r="DC92" s="924"/>
      <c r="DD92" s="924"/>
      <c r="DE92" s="924"/>
      <c r="DF92" s="924"/>
      <c r="DG92" s="924"/>
      <c r="DH92" s="924"/>
      <c r="DI92" s="924"/>
      <c r="DJ92" s="924"/>
      <c r="DK92" s="924"/>
      <c r="DL92" s="924"/>
      <c r="DM92" s="924"/>
      <c r="DN92" s="924"/>
      <c r="DO92" s="924"/>
      <c r="DP92" s="924"/>
      <c r="DQ92" s="924"/>
      <c r="DR92" s="924"/>
      <c r="DS92" s="924"/>
      <c r="DT92" s="924"/>
      <c r="DU92" s="924"/>
      <c r="DV92" s="924"/>
      <c r="DW92" s="924"/>
      <c r="DX92" s="924"/>
      <c r="DY92" s="924"/>
      <c r="DZ92" s="924"/>
      <c r="EA92" s="924"/>
      <c r="EB92" s="924"/>
      <c r="EC92" s="924"/>
      <c r="ED92" s="924"/>
      <c r="EE92" s="924"/>
      <c r="EF92" s="924"/>
      <c r="EG92" s="924"/>
      <c r="EH92" s="924"/>
      <c r="EI92" s="924"/>
      <c r="EJ92" s="924"/>
      <c r="EK92" s="924"/>
      <c r="EL92" s="924"/>
      <c r="EM92" s="924"/>
      <c r="EN92" s="924"/>
      <c r="EO92" s="924"/>
      <c r="EP92" s="924"/>
      <c r="EQ92" s="924"/>
      <c r="ER92" s="924"/>
      <c r="ES92" s="924"/>
      <c r="ET92" s="924"/>
      <c r="EU92" s="924"/>
      <c r="EV92" s="924"/>
      <c r="EW92" s="924"/>
      <c r="EX92" s="924"/>
      <c r="EY92" s="924"/>
      <c r="EZ92" s="924"/>
      <c r="FA92" s="924"/>
      <c r="FB92" s="924"/>
      <c r="FC92" s="924"/>
      <c r="FD92" s="924"/>
      <c r="FE92" s="924"/>
      <c r="FF92" s="924"/>
      <c r="FG92" s="924"/>
      <c r="FH92" s="924"/>
      <c r="FI92" s="924"/>
      <c r="FJ92" s="924"/>
      <c r="FK92" s="924"/>
      <c r="FL92" s="924"/>
      <c r="FM92" s="924"/>
      <c r="FN92" s="924"/>
      <c r="FO92" s="924"/>
      <c r="FP92" s="924"/>
      <c r="FQ92" s="924"/>
      <c r="FR92" s="924"/>
      <c r="FS92" s="924"/>
    </row>
    <row r="93" spans="1:175">
      <c r="A93" s="924"/>
      <c r="B93" s="924"/>
      <c r="C93" s="924"/>
      <c r="D93" s="924"/>
      <c r="E93" s="924"/>
      <c r="F93" s="924"/>
      <c r="G93" s="924"/>
      <c r="H93" s="924"/>
      <c r="I93" s="924"/>
      <c r="J93" s="924"/>
      <c r="K93" s="924"/>
      <c r="L93" s="924"/>
      <c r="M93" s="924"/>
      <c r="N93" s="924"/>
      <c r="O93" s="924"/>
      <c r="P93" s="924"/>
      <c r="Q93" s="924"/>
      <c r="R93" s="924"/>
      <c r="S93" s="924"/>
      <c r="T93" s="924"/>
      <c r="U93" s="924"/>
      <c r="V93" s="924"/>
      <c r="W93" s="924"/>
      <c r="X93" s="924"/>
      <c r="Y93" s="924"/>
      <c r="Z93" s="924"/>
      <c r="AA93" s="924"/>
      <c r="AB93" s="924"/>
      <c r="AC93" s="924"/>
      <c r="AD93" s="924"/>
      <c r="AE93" s="924"/>
      <c r="AF93" s="924"/>
      <c r="AG93" s="924"/>
      <c r="AH93" s="924"/>
      <c r="AI93" s="924"/>
      <c r="AJ93" s="924"/>
      <c r="AK93" s="924"/>
      <c r="AL93" s="924"/>
      <c r="AM93" s="924"/>
      <c r="AN93" s="924"/>
      <c r="AO93" s="924"/>
      <c r="AP93" s="924"/>
      <c r="AQ93" s="924"/>
      <c r="AR93" s="924"/>
      <c r="AS93" s="924"/>
      <c r="AT93" s="924"/>
      <c r="AU93" s="924"/>
      <c r="AV93" s="924"/>
      <c r="AW93" s="924"/>
      <c r="AX93" s="924"/>
      <c r="AY93" s="924"/>
      <c r="AZ93" s="924"/>
      <c r="BA93" s="924"/>
      <c r="BB93" s="924"/>
      <c r="BC93" s="924"/>
      <c r="BD93" s="924"/>
      <c r="BE93" s="924"/>
      <c r="BF93" s="924"/>
      <c r="BG93" s="924"/>
      <c r="BH93" s="924"/>
      <c r="BI93" s="924"/>
      <c r="BJ93" s="924"/>
      <c r="BK93" s="924"/>
      <c r="BL93" s="924"/>
      <c r="BM93" s="924"/>
      <c r="BN93" s="924"/>
      <c r="BO93" s="924"/>
      <c r="BP93" s="924"/>
      <c r="BQ93" s="924"/>
      <c r="BR93" s="924"/>
      <c r="BS93" s="924"/>
      <c r="BT93" s="924"/>
      <c r="BU93" s="924"/>
      <c r="BV93" s="924"/>
      <c r="BW93" s="924"/>
      <c r="BX93" s="924"/>
      <c r="BY93" s="924"/>
      <c r="BZ93" s="924"/>
      <c r="CA93" s="924"/>
      <c r="CB93" s="924"/>
      <c r="CC93" s="924"/>
      <c r="CD93" s="924"/>
      <c r="CE93" s="924"/>
      <c r="CF93" s="924"/>
      <c r="CG93" s="924"/>
      <c r="CH93" s="924"/>
      <c r="CI93" s="924"/>
      <c r="CJ93" s="924"/>
      <c r="CK93" s="924"/>
      <c r="CL93" s="924"/>
      <c r="CM93" s="924"/>
      <c r="CN93" s="924"/>
      <c r="CO93" s="924"/>
      <c r="CP93" s="924"/>
      <c r="CQ93" s="924"/>
      <c r="CR93" s="924"/>
      <c r="CS93" s="924"/>
      <c r="CT93" s="924"/>
      <c r="CU93" s="924"/>
      <c r="CV93" s="924"/>
      <c r="CW93" s="924"/>
      <c r="CX93" s="924"/>
      <c r="CY93" s="924"/>
      <c r="CZ93" s="924"/>
      <c r="DA93" s="924"/>
      <c r="DB93" s="924"/>
      <c r="DC93" s="924"/>
      <c r="DD93" s="924"/>
      <c r="DE93" s="924"/>
      <c r="DF93" s="924"/>
      <c r="DG93" s="924"/>
      <c r="DH93" s="924"/>
      <c r="DI93" s="924"/>
      <c r="DJ93" s="924"/>
      <c r="DK93" s="924"/>
      <c r="DL93" s="924"/>
      <c r="DM93" s="924"/>
      <c r="DN93" s="924"/>
      <c r="DO93" s="924"/>
      <c r="DP93" s="924"/>
      <c r="DQ93" s="924"/>
      <c r="DR93" s="924"/>
      <c r="DS93" s="924"/>
      <c r="DT93" s="924"/>
      <c r="DU93" s="924"/>
      <c r="DV93" s="924"/>
      <c r="DW93" s="924"/>
      <c r="DX93" s="924"/>
      <c r="DY93" s="924"/>
      <c r="DZ93" s="924"/>
      <c r="EA93" s="924"/>
      <c r="EB93" s="924"/>
      <c r="EC93" s="924"/>
      <c r="ED93" s="924"/>
      <c r="EE93" s="924"/>
      <c r="EF93" s="924"/>
      <c r="EG93" s="924"/>
      <c r="EH93" s="924"/>
      <c r="EI93" s="924"/>
      <c r="EJ93" s="924"/>
      <c r="EK93" s="924"/>
      <c r="EL93" s="924"/>
      <c r="EM93" s="924"/>
      <c r="EN93" s="924"/>
      <c r="EO93" s="924"/>
      <c r="EP93" s="924"/>
      <c r="EQ93" s="924"/>
      <c r="ER93" s="924"/>
      <c r="ES93" s="924"/>
      <c r="ET93" s="924"/>
      <c r="EU93" s="924"/>
      <c r="EV93" s="924"/>
      <c r="EW93" s="924"/>
      <c r="EX93" s="924"/>
      <c r="EY93" s="924"/>
      <c r="EZ93" s="924"/>
      <c r="FA93" s="924"/>
      <c r="FB93" s="924"/>
      <c r="FC93" s="924"/>
      <c r="FD93" s="924"/>
      <c r="FE93" s="924"/>
      <c r="FF93" s="924"/>
      <c r="FG93" s="924"/>
      <c r="FH93" s="924"/>
      <c r="FI93" s="924"/>
      <c r="FJ93" s="924"/>
      <c r="FK93" s="924"/>
      <c r="FL93" s="924"/>
      <c r="FM93" s="924"/>
      <c r="FN93" s="924"/>
      <c r="FO93" s="924"/>
      <c r="FP93" s="924"/>
      <c r="FQ93" s="924"/>
      <c r="FR93" s="924"/>
      <c r="FS93" s="924"/>
    </row>
    <row r="94" spans="1:175">
      <c r="A94" s="924"/>
      <c r="B94" s="924"/>
      <c r="C94" s="924"/>
      <c r="D94" s="924"/>
      <c r="E94" s="924"/>
      <c r="F94" s="924"/>
      <c r="G94" s="924"/>
      <c r="H94" s="924"/>
      <c r="I94" s="924"/>
      <c r="J94" s="924"/>
      <c r="K94" s="924"/>
      <c r="L94" s="924"/>
      <c r="M94" s="924"/>
      <c r="N94" s="924"/>
      <c r="O94" s="924"/>
      <c r="P94" s="924"/>
      <c r="Q94" s="924"/>
      <c r="R94" s="924"/>
      <c r="S94" s="924"/>
      <c r="T94" s="924"/>
      <c r="U94" s="924"/>
      <c r="V94" s="924"/>
      <c r="W94" s="924"/>
      <c r="X94" s="924"/>
      <c r="Y94" s="924"/>
      <c r="Z94" s="924"/>
      <c r="AA94" s="924"/>
      <c r="AB94" s="924"/>
      <c r="AC94" s="924"/>
      <c r="AD94" s="924"/>
      <c r="AE94" s="924"/>
      <c r="AF94" s="924"/>
      <c r="AG94" s="924"/>
      <c r="AH94" s="924"/>
      <c r="AI94" s="924"/>
      <c r="AJ94" s="924"/>
      <c r="AK94" s="924"/>
      <c r="AL94" s="924"/>
      <c r="AM94" s="924"/>
      <c r="AN94" s="924"/>
      <c r="AO94" s="924"/>
      <c r="AP94" s="924"/>
      <c r="AQ94" s="924"/>
      <c r="AR94" s="924"/>
      <c r="AS94" s="924"/>
      <c r="AT94" s="924"/>
      <c r="AU94" s="924"/>
      <c r="AV94" s="924"/>
      <c r="AW94" s="924"/>
      <c r="AX94" s="924"/>
      <c r="AY94" s="924"/>
      <c r="AZ94" s="924"/>
      <c r="BA94" s="924"/>
      <c r="BB94" s="924"/>
      <c r="BC94" s="924"/>
      <c r="BD94" s="924"/>
      <c r="BE94" s="924"/>
      <c r="BF94" s="924"/>
      <c r="BG94" s="924"/>
      <c r="BH94" s="924"/>
      <c r="BI94" s="924"/>
      <c r="BJ94" s="924"/>
      <c r="BK94" s="924"/>
      <c r="BL94" s="924"/>
      <c r="BM94" s="924"/>
      <c r="BN94" s="924"/>
      <c r="BO94" s="924"/>
      <c r="BP94" s="924"/>
      <c r="BQ94" s="924"/>
      <c r="BR94" s="924"/>
      <c r="BS94" s="924"/>
      <c r="BT94" s="924"/>
      <c r="BU94" s="924"/>
      <c r="BV94" s="924"/>
      <c r="BW94" s="924"/>
      <c r="BX94" s="924"/>
      <c r="BY94" s="924"/>
      <c r="BZ94" s="924"/>
      <c r="CA94" s="924"/>
      <c r="CB94" s="924"/>
      <c r="CC94" s="924"/>
      <c r="CD94" s="924"/>
      <c r="CE94" s="924"/>
      <c r="CF94" s="924"/>
      <c r="CG94" s="924"/>
      <c r="CH94" s="924"/>
      <c r="CI94" s="924"/>
      <c r="CJ94" s="924"/>
      <c r="CK94" s="924"/>
      <c r="CL94" s="924"/>
      <c r="CM94" s="924"/>
      <c r="CN94" s="924"/>
      <c r="CO94" s="924"/>
      <c r="CP94" s="924"/>
      <c r="CQ94" s="924"/>
      <c r="CR94" s="924"/>
      <c r="CS94" s="924"/>
      <c r="CT94" s="924"/>
      <c r="CU94" s="924"/>
      <c r="CV94" s="924"/>
      <c r="CW94" s="924"/>
      <c r="CX94" s="924"/>
      <c r="CY94" s="924"/>
      <c r="CZ94" s="924"/>
      <c r="DA94" s="924"/>
      <c r="DB94" s="924"/>
      <c r="DC94" s="924"/>
      <c r="DD94" s="924"/>
      <c r="DE94" s="924"/>
      <c r="DF94" s="924"/>
      <c r="DG94" s="924"/>
      <c r="DH94" s="924"/>
      <c r="DI94" s="924"/>
      <c r="DJ94" s="924"/>
      <c r="DK94" s="924"/>
      <c r="DL94" s="924"/>
      <c r="DM94" s="924"/>
      <c r="DN94" s="924"/>
      <c r="DO94" s="924"/>
      <c r="DP94" s="924"/>
      <c r="DQ94" s="924"/>
      <c r="DR94" s="924"/>
      <c r="DS94" s="924"/>
      <c r="DT94" s="924"/>
      <c r="DU94" s="924"/>
      <c r="DV94" s="924"/>
      <c r="DW94" s="924"/>
      <c r="DX94" s="924"/>
      <c r="DY94" s="924"/>
      <c r="DZ94" s="924"/>
      <c r="EA94" s="924"/>
      <c r="EB94" s="924"/>
      <c r="EC94" s="924"/>
      <c r="ED94" s="924"/>
      <c r="EE94" s="924"/>
      <c r="EF94" s="924"/>
      <c r="EG94" s="924"/>
      <c r="EH94" s="924"/>
      <c r="EI94" s="924"/>
      <c r="EJ94" s="924"/>
      <c r="EK94" s="924"/>
      <c r="EL94" s="924"/>
      <c r="EM94" s="924"/>
      <c r="EN94" s="924"/>
      <c r="EO94" s="924"/>
      <c r="EP94" s="924"/>
      <c r="EQ94" s="924"/>
      <c r="ER94" s="924"/>
      <c r="ES94" s="924"/>
      <c r="ET94" s="924"/>
      <c r="EU94" s="924"/>
      <c r="EV94" s="924"/>
      <c r="EW94" s="924"/>
      <c r="EX94" s="924"/>
      <c r="EY94" s="924"/>
      <c r="EZ94" s="924"/>
      <c r="FA94" s="924"/>
      <c r="FB94" s="924"/>
      <c r="FC94" s="924"/>
      <c r="FD94" s="924"/>
      <c r="FE94" s="924"/>
      <c r="FF94" s="924"/>
      <c r="FG94" s="924"/>
      <c r="FH94" s="924"/>
      <c r="FI94" s="924"/>
      <c r="FJ94" s="924"/>
      <c r="FK94" s="924"/>
      <c r="FL94" s="924"/>
      <c r="FM94" s="924"/>
      <c r="FN94" s="924"/>
      <c r="FO94" s="924"/>
      <c r="FP94" s="924"/>
      <c r="FQ94" s="924"/>
      <c r="FR94" s="924"/>
      <c r="FS94" s="924"/>
    </row>
    <row r="95" spans="1:175">
      <c r="A95" s="924"/>
      <c r="B95" s="924"/>
      <c r="C95" s="924"/>
      <c r="D95" s="924"/>
      <c r="E95" s="924"/>
      <c r="F95" s="924"/>
      <c r="G95" s="924"/>
      <c r="H95" s="924"/>
      <c r="I95" s="924"/>
      <c r="J95" s="924"/>
      <c r="K95" s="924"/>
      <c r="L95" s="924"/>
      <c r="M95" s="924"/>
      <c r="N95" s="924"/>
      <c r="O95" s="924"/>
      <c r="P95" s="924"/>
      <c r="Q95" s="924"/>
      <c r="R95" s="924"/>
      <c r="S95" s="924"/>
      <c r="T95" s="924"/>
      <c r="U95" s="924"/>
      <c r="V95" s="924"/>
      <c r="W95" s="924"/>
      <c r="X95" s="924"/>
      <c r="Y95" s="924"/>
      <c r="Z95" s="924"/>
      <c r="AA95" s="924"/>
      <c r="AB95" s="924"/>
      <c r="AC95" s="924"/>
      <c r="AD95" s="924"/>
      <c r="AE95" s="924"/>
      <c r="AF95" s="924"/>
      <c r="AG95" s="924"/>
      <c r="AH95" s="924"/>
      <c r="AI95" s="924"/>
      <c r="AJ95" s="924"/>
      <c r="AK95" s="924"/>
      <c r="AL95" s="924"/>
      <c r="AM95" s="924"/>
      <c r="AN95" s="924"/>
      <c r="AO95" s="924"/>
      <c r="AP95" s="924"/>
      <c r="AQ95" s="924"/>
      <c r="AR95" s="924"/>
      <c r="AS95" s="924"/>
      <c r="AT95" s="924"/>
      <c r="AU95" s="924"/>
      <c r="AV95" s="924"/>
      <c r="AW95" s="924"/>
      <c r="AX95" s="924"/>
      <c r="AY95" s="924"/>
      <c r="AZ95" s="924"/>
      <c r="BA95" s="924"/>
      <c r="BB95" s="924"/>
      <c r="BC95" s="924"/>
      <c r="BD95" s="924"/>
      <c r="BE95" s="924"/>
      <c r="BF95" s="924"/>
      <c r="BG95" s="924"/>
      <c r="BH95" s="924"/>
      <c r="BI95" s="924"/>
      <c r="BJ95" s="924"/>
      <c r="BK95" s="924"/>
      <c r="BL95" s="924"/>
      <c r="BM95" s="924"/>
      <c r="BN95" s="924"/>
      <c r="BO95" s="924"/>
      <c r="BP95" s="924"/>
      <c r="BQ95" s="924"/>
      <c r="BR95" s="924"/>
      <c r="BS95" s="924"/>
      <c r="BT95" s="924"/>
      <c r="BU95" s="924"/>
      <c r="BV95" s="924"/>
      <c r="BW95" s="924"/>
      <c r="BX95" s="924"/>
      <c r="BY95" s="924"/>
      <c r="BZ95" s="924"/>
      <c r="CA95" s="924"/>
      <c r="CB95" s="924"/>
      <c r="CC95" s="924"/>
      <c r="CD95" s="924"/>
      <c r="CE95" s="924"/>
      <c r="CF95" s="924"/>
      <c r="CG95" s="924"/>
      <c r="CH95" s="924"/>
      <c r="CI95" s="924"/>
      <c r="CJ95" s="924"/>
      <c r="CK95" s="924"/>
      <c r="CL95" s="924"/>
      <c r="CM95" s="924"/>
      <c r="CN95" s="924"/>
      <c r="CO95" s="924"/>
      <c r="CP95" s="924"/>
      <c r="CQ95" s="924"/>
      <c r="CR95" s="924"/>
      <c r="CS95" s="924"/>
      <c r="CT95" s="924"/>
      <c r="CU95" s="924"/>
      <c r="CV95" s="924"/>
      <c r="CW95" s="924"/>
      <c r="CX95" s="924"/>
      <c r="CY95" s="924"/>
      <c r="CZ95" s="924"/>
      <c r="DA95" s="924"/>
      <c r="DB95" s="924"/>
      <c r="DC95" s="924"/>
      <c r="DD95" s="924"/>
      <c r="DE95" s="924"/>
      <c r="DF95" s="924"/>
      <c r="DG95" s="924"/>
      <c r="DH95" s="924"/>
      <c r="DI95" s="924"/>
      <c r="DJ95" s="924"/>
      <c r="DK95" s="924"/>
      <c r="DL95" s="924"/>
      <c r="DM95" s="924"/>
      <c r="DN95" s="924"/>
      <c r="DO95" s="924"/>
      <c r="DP95" s="924"/>
      <c r="DQ95" s="924"/>
      <c r="DR95" s="924"/>
      <c r="DS95" s="924"/>
      <c r="DT95" s="924"/>
      <c r="DU95" s="924"/>
      <c r="DV95" s="924"/>
      <c r="DW95" s="924"/>
      <c r="DX95" s="924"/>
      <c r="DY95" s="924"/>
      <c r="DZ95" s="924"/>
      <c r="EA95" s="924"/>
      <c r="EB95" s="924"/>
      <c r="EC95" s="924"/>
      <c r="ED95" s="924"/>
      <c r="EE95" s="924"/>
      <c r="EF95" s="924"/>
      <c r="EG95" s="924"/>
      <c r="EH95" s="924"/>
      <c r="EI95" s="924"/>
      <c r="EJ95" s="924"/>
      <c r="EK95" s="924"/>
      <c r="EL95" s="924"/>
      <c r="EM95" s="924"/>
      <c r="EN95" s="924"/>
      <c r="EO95" s="924"/>
      <c r="EP95" s="924"/>
      <c r="EQ95" s="924"/>
      <c r="ER95" s="924"/>
      <c r="ES95" s="924"/>
      <c r="ET95" s="924"/>
      <c r="EU95" s="924"/>
      <c r="EV95" s="924"/>
      <c r="EW95" s="924"/>
      <c r="EX95" s="924"/>
      <c r="EY95" s="924"/>
      <c r="EZ95" s="924"/>
      <c r="FA95" s="924"/>
      <c r="FB95" s="924"/>
      <c r="FC95" s="924"/>
      <c r="FD95" s="924"/>
      <c r="FE95" s="924"/>
      <c r="FF95" s="924"/>
      <c r="FG95" s="924"/>
      <c r="FH95" s="924"/>
      <c r="FI95" s="924"/>
      <c r="FJ95" s="924"/>
      <c r="FK95" s="924"/>
      <c r="FL95" s="924"/>
      <c r="FM95" s="924"/>
      <c r="FN95" s="924"/>
      <c r="FO95" s="924"/>
      <c r="FP95" s="924"/>
      <c r="FQ95" s="924"/>
      <c r="FR95" s="924"/>
      <c r="FS95" s="924"/>
    </row>
    <row r="96" spans="1:175">
      <c r="A96" s="924"/>
      <c r="B96" s="924"/>
      <c r="C96" s="924"/>
      <c r="D96" s="924"/>
      <c r="E96" s="924"/>
      <c r="F96" s="924"/>
      <c r="G96" s="924"/>
      <c r="H96" s="924"/>
      <c r="I96" s="924"/>
      <c r="J96" s="924"/>
      <c r="K96" s="924"/>
      <c r="L96" s="924"/>
      <c r="M96" s="924"/>
      <c r="N96" s="924"/>
      <c r="O96" s="924"/>
      <c r="P96" s="924"/>
      <c r="Q96" s="924"/>
      <c r="R96" s="924"/>
      <c r="S96" s="924"/>
      <c r="T96" s="924"/>
      <c r="U96" s="924"/>
      <c r="V96" s="924"/>
      <c r="W96" s="924"/>
      <c r="X96" s="924"/>
      <c r="Y96" s="924"/>
      <c r="Z96" s="924"/>
      <c r="AA96" s="924"/>
      <c r="AB96" s="924"/>
      <c r="AC96" s="924"/>
      <c r="AD96" s="924"/>
      <c r="AE96" s="924"/>
      <c r="AF96" s="924"/>
      <c r="AG96" s="924"/>
      <c r="AH96" s="924"/>
      <c r="AI96" s="924"/>
      <c r="AJ96" s="924"/>
      <c r="AK96" s="924"/>
      <c r="AL96" s="924"/>
      <c r="AM96" s="924"/>
      <c r="AN96" s="924"/>
      <c r="AO96" s="924"/>
      <c r="AP96" s="924"/>
      <c r="AQ96" s="924"/>
      <c r="AR96" s="924"/>
      <c r="AS96" s="924"/>
      <c r="AT96" s="924"/>
      <c r="AU96" s="924"/>
      <c r="AV96" s="924"/>
      <c r="AW96" s="924"/>
      <c r="AX96" s="924"/>
      <c r="AY96" s="924"/>
      <c r="AZ96" s="924"/>
      <c r="BA96" s="924"/>
      <c r="BB96" s="924"/>
      <c r="BC96" s="924"/>
      <c r="BD96" s="924"/>
      <c r="BE96" s="924"/>
      <c r="BF96" s="924"/>
      <c r="BG96" s="924"/>
      <c r="BH96" s="924"/>
      <c r="BI96" s="924"/>
      <c r="BJ96" s="924"/>
      <c r="BK96" s="924"/>
      <c r="BL96" s="924"/>
      <c r="BM96" s="924"/>
      <c r="BN96" s="924"/>
      <c r="BO96" s="924"/>
      <c r="BP96" s="924"/>
      <c r="BQ96" s="924"/>
      <c r="BR96" s="924"/>
      <c r="BS96" s="924"/>
      <c r="BT96" s="924"/>
      <c r="BU96" s="924"/>
      <c r="BV96" s="924"/>
      <c r="BW96" s="924"/>
      <c r="BX96" s="924"/>
      <c r="BY96" s="924"/>
      <c r="BZ96" s="924"/>
      <c r="CA96" s="924"/>
      <c r="CB96" s="924"/>
      <c r="CC96" s="924"/>
      <c r="CD96" s="924"/>
      <c r="CE96" s="924"/>
      <c r="CF96" s="924"/>
      <c r="CG96" s="924"/>
      <c r="CH96" s="924"/>
      <c r="CI96" s="924"/>
      <c r="CJ96" s="924"/>
      <c r="CK96" s="924"/>
      <c r="CL96" s="924"/>
      <c r="CM96" s="924"/>
      <c r="CN96" s="924"/>
      <c r="CO96" s="924"/>
      <c r="CP96" s="924"/>
      <c r="CQ96" s="924"/>
      <c r="CR96" s="924"/>
      <c r="CS96" s="924"/>
      <c r="CT96" s="924"/>
      <c r="CU96" s="924"/>
      <c r="CV96" s="924"/>
      <c r="CW96" s="924"/>
      <c r="CX96" s="924"/>
      <c r="CY96" s="924"/>
      <c r="CZ96" s="924"/>
      <c r="DA96" s="924"/>
      <c r="DB96" s="924"/>
      <c r="DC96" s="924"/>
      <c r="DD96" s="924"/>
      <c r="DE96" s="924"/>
      <c r="DF96" s="924"/>
      <c r="DG96" s="924"/>
      <c r="DH96" s="924"/>
      <c r="DI96" s="924"/>
      <c r="DJ96" s="924"/>
      <c r="DK96" s="924"/>
      <c r="DL96" s="924"/>
      <c r="DM96" s="924"/>
      <c r="DN96" s="924"/>
      <c r="DO96" s="924"/>
      <c r="DP96" s="924"/>
      <c r="DQ96" s="924"/>
      <c r="DR96" s="924"/>
      <c r="DS96" s="924"/>
      <c r="DT96" s="924"/>
      <c r="DU96" s="924"/>
      <c r="DV96" s="924"/>
      <c r="DW96" s="924"/>
      <c r="DX96" s="924"/>
      <c r="DY96" s="924"/>
      <c r="DZ96" s="924"/>
      <c r="EA96" s="924"/>
      <c r="EB96" s="924"/>
      <c r="EC96" s="924"/>
      <c r="ED96" s="924"/>
      <c r="EE96" s="924"/>
      <c r="EF96" s="924"/>
      <c r="EG96" s="924"/>
      <c r="EH96" s="924"/>
      <c r="EI96" s="924"/>
      <c r="EJ96" s="924"/>
      <c r="EK96" s="924"/>
      <c r="EL96" s="924"/>
      <c r="EM96" s="924"/>
      <c r="EN96" s="924"/>
      <c r="EO96" s="924"/>
      <c r="EP96" s="924"/>
      <c r="EQ96" s="924"/>
      <c r="ER96" s="924"/>
      <c r="ES96" s="924"/>
      <c r="ET96" s="924"/>
      <c r="EU96" s="924"/>
      <c r="EV96" s="924"/>
      <c r="EW96" s="924"/>
      <c r="EX96" s="924"/>
      <c r="EY96" s="924"/>
      <c r="EZ96" s="924"/>
      <c r="FA96" s="924"/>
      <c r="FB96" s="924"/>
      <c r="FC96" s="924"/>
      <c r="FD96" s="924"/>
      <c r="FE96" s="924"/>
      <c r="FF96" s="924"/>
      <c r="FG96" s="924"/>
      <c r="FH96" s="924"/>
      <c r="FI96" s="924"/>
      <c r="FJ96" s="924"/>
      <c r="FK96" s="924"/>
      <c r="FL96" s="924"/>
      <c r="FM96" s="924"/>
      <c r="FN96" s="924"/>
      <c r="FO96" s="924"/>
      <c r="FP96" s="924"/>
      <c r="FQ96" s="924"/>
      <c r="FR96" s="924"/>
      <c r="FS96" s="924"/>
    </row>
    <row r="97" spans="1:175">
      <c r="A97" s="924"/>
      <c r="B97" s="924"/>
      <c r="C97" s="924"/>
      <c r="D97" s="924"/>
      <c r="E97" s="924"/>
      <c r="F97" s="924"/>
      <c r="G97" s="924"/>
      <c r="H97" s="924"/>
      <c r="I97" s="924"/>
      <c r="J97" s="924"/>
      <c r="K97" s="924"/>
      <c r="L97" s="924"/>
      <c r="M97" s="924"/>
      <c r="N97" s="924"/>
      <c r="O97" s="924"/>
      <c r="P97" s="924"/>
      <c r="Q97" s="924"/>
      <c r="R97" s="924"/>
      <c r="S97" s="924"/>
      <c r="T97" s="924"/>
      <c r="U97" s="924"/>
      <c r="V97" s="924"/>
      <c r="W97" s="924"/>
      <c r="X97" s="924"/>
      <c r="Y97" s="924"/>
      <c r="Z97" s="924"/>
      <c r="AA97" s="924"/>
      <c r="AB97" s="924"/>
      <c r="AC97" s="924"/>
      <c r="AD97" s="924"/>
      <c r="AE97" s="924"/>
      <c r="AF97" s="924"/>
      <c r="AG97" s="924"/>
      <c r="AH97" s="924"/>
      <c r="AI97" s="924"/>
      <c r="AJ97" s="924"/>
      <c r="AK97" s="924"/>
      <c r="AL97" s="924"/>
      <c r="AM97" s="924"/>
      <c r="AN97" s="924"/>
      <c r="AO97" s="924"/>
      <c r="AP97" s="924"/>
      <c r="AQ97" s="924"/>
      <c r="AR97" s="924"/>
      <c r="AS97" s="924"/>
      <c r="AT97" s="924"/>
      <c r="AU97" s="924"/>
      <c r="AV97" s="924"/>
      <c r="AW97" s="924"/>
      <c r="AX97" s="924"/>
      <c r="AY97" s="924"/>
      <c r="AZ97" s="924"/>
      <c r="BA97" s="924"/>
      <c r="BB97" s="924"/>
      <c r="BC97" s="924"/>
      <c r="BD97" s="924"/>
      <c r="BE97" s="924"/>
      <c r="BF97" s="924"/>
      <c r="BG97" s="924"/>
      <c r="BH97" s="924"/>
      <c r="BI97" s="924"/>
      <c r="BJ97" s="924"/>
      <c r="BK97" s="924"/>
      <c r="BL97" s="924"/>
      <c r="BM97" s="924"/>
      <c r="BN97" s="924"/>
      <c r="BO97" s="924"/>
      <c r="BP97" s="924"/>
      <c r="BQ97" s="924"/>
      <c r="BR97" s="924"/>
      <c r="BS97" s="924"/>
      <c r="BT97" s="924"/>
      <c r="BU97" s="924"/>
      <c r="BV97" s="924"/>
      <c r="BW97" s="924"/>
      <c r="BX97" s="924"/>
      <c r="BY97" s="924"/>
      <c r="BZ97" s="924"/>
      <c r="CA97" s="924"/>
      <c r="CB97" s="924"/>
      <c r="CC97" s="924"/>
      <c r="CD97" s="924"/>
      <c r="CE97" s="924"/>
      <c r="CF97" s="924"/>
      <c r="CG97" s="924"/>
      <c r="CH97" s="924"/>
      <c r="CI97" s="924"/>
      <c r="CJ97" s="924"/>
      <c r="CK97" s="924"/>
      <c r="CL97" s="924"/>
      <c r="CM97" s="924"/>
      <c r="CN97" s="924"/>
      <c r="CO97" s="924"/>
      <c r="CP97" s="924"/>
      <c r="CQ97" s="924"/>
      <c r="CR97" s="924"/>
      <c r="CS97" s="924"/>
      <c r="CT97" s="924"/>
      <c r="CU97" s="924"/>
      <c r="CV97" s="924"/>
      <c r="CW97" s="924"/>
      <c r="CX97" s="924"/>
      <c r="CY97" s="924"/>
      <c r="CZ97" s="924"/>
      <c r="DA97" s="924"/>
      <c r="DB97" s="924"/>
      <c r="DC97" s="924"/>
      <c r="DD97" s="924"/>
      <c r="DE97" s="924"/>
      <c r="DF97" s="924"/>
      <c r="DG97" s="924"/>
      <c r="DH97" s="924"/>
      <c r="DI97" s="924"/>
      <c r="DJ97" s="924"/>
      <c r="DK97" s="924"/>
      <c r="DL97" s="924"/>
      <c r="DM97" s="924"/>
      <c r="DN97" s="924"/>
      <c r="DO97" s="924"/>
      <c r="DP97" s="924"/>
      <c r="DQ97" s="924"/>
      <c r="DR97" s="924"/>
      <c r="DS97" s="924"/>
      <c r="DT97" s="924"/>
      <c r="DU97" s="924"/>
      <c r="DV97" s="924"/>
      <c r="DW97" s="924"/>
      <c r="DX97" s="924"/>
      <c r="DY97" s="924"/>
      <c r="DZ97" s="924"/>
      <c r="EA97" s="924"/>
      <c r="EB97" s="924"/>
      <c r="EC97" s="924"/>
      <c r="ED97" s="924"/>
      <c r="EE97" s="924"/>
      <c r="EF97" s="924"/>
      <c r="EG97" s="924"/>
      <c r="EH97" s="924"/>
      <c r="EI97" s="924"/>
      <c r="EJ97" s="924"/>
      <c r="EK97" s="924"/>
      <c r="EL97" s="924"/>
      <c r="EM97" s="924"/>
      <c r="EN97" s="924"/>
      <c r="EO97" s="924"/>
      <c r="EP97" s="924"/>
      <c r="EQ97" s="924"/>
      <c r="ER97" s="924"/>
      <c r="ES97" s="924"/>
      <c r="ET97" s="924"/>
      <c r="EU97" s="924"/>
      <c r="EV97" s="924"/>
      <c r="EW97" s="924"/>
      <c r="EX97" s="924"/>
      <c r="EY97" s="924"/>
      <c r="EZ97" s="924"/>
      <c r="FA97" s="924"/>
      <c r="FB97" s="924"/>
      <c r="FC97" s="924"/>
      <c r="FD97" s="924"/>
      <c r="FE97" s="924"/>
      <c r="FF97" s="924"/>
      <c r="FG97" s="924"/>
      <c r="FH97" s="924"/>
      <c r="FI97" s="924"/>
      <c r="FJ97" s="924"/>
      <c r="FK97" s="924"/>
      <c r="FL97" s="924"/>
      <c r="FM97" s="924"/>
      <c r="FN97" s="924"/>
      <c r="FO97" s="924"/>
      <c r="FP97" s="924"/>
      <c r="FQ97" s="924"/>
      <c r="FR97" s="924"/>
      <c r="FS97" s="924"/>
    </row>
    <row r="98" spans="1:175">
      <c r="A98" s="924"/>
      <c r="B98" s="924"/>
      <c r="C98" s="924"/>
      <c r="D98" s="924"/>
      <c r="E98" s="924"/>
      <c r="F98" s="924"/>
      <c r="G98" s="924"/>
      <c r="H98" s="924"/>
      <c r="I98" s="924"/>
      <c r="J98" s="924"/>
      <c r="K98" s="924"/>
      <c r="L98" s="924"/>
      <c r="M98" s="924"/>
      <c r="N98" s="924"/>
      <c r="O98" s="924"/>
      <c r="P98" s="924"/>
      <c r="Q98" s="924"/>
      <c r="R98" s="924"/>
      <c r="S98" s="924"/>
      <c r="T98" s="924"/>
      <c r="U98" s="924"/>
      <c r="V98" s="924"/>
      <c r="W98" s="924"/>
      <c r="X98" s="924"/>
      <c r="Y98" s="924"/>
      <c r="Z98" s="924"/>
      <c r="AA98" s="924"/>
      <c r="AB98" s="924"/>
      <c r="AC98" s="924"/>
      <c r="AD98" s="924"/>
      <c r="AE98" s="924"/>
      <c r="AF98" s="924"/>
      <c r="AG98" s="924"/>
      <c r="AH98" s="924"/>
      <c r="AI98" s="924"/>
      <c r="AJ98" s="924"/>
      <c r="AK98" s="924"/>
      <c r="AL98" s="924"/>
      <c r="AM98" s="924"/>
      <c r="AN98" s="910" t="s">
        <v>758</v>
      </c>
      <c r="AO98" s="910"/>
      <c r="AP98" s="910"/>
      <c r="AQ98" s="910"/>
      <c r="AR98" s="910"/>
      <c r="AS98" s="910"/>
      <c r="AT98" s="910"/>
      <c r="AU98" s="910"/>
      <c r="AV98" s="910"/>
      <c r="AW98" s="910"/>
      <c r="AX98" s="910"/>
      <c r="AY98" s="910"/>
      <c r="AZ98" s="910"/>
      <c r="BA98" s="910"/>
      <c r="BB98" s="910"/>
      <c r="BC98" s="910"/>
      <c r="BD98" s="910"/>
      <c r="BE98" s="910"/>
      <c r="BF98" s="910"/>
      <c r="BG98" s="910"/>
      <c r="BH98" s="910"/>
      <c r="BI98" s="910"/>
      <c r="BJ98" s="910"/>
      <c r="BK98" s="910"/>
      <c r="BL98" s="910"/>
      <c r="BM98" s="910"/>
      <c r="BN98" s="910"/>
      <c r="BO98" s="910"/>
      <c r="BP98" s="910"/>
      <c r="BQ98" s="910"/>
      <c r="BR98" s="910"/>
      <c r="BS98" s="910"/>
      <c r="BT98" s="910"/>
      <c r="BU98" s="910"/>
      <c r="BV98" s="910"/>
      <c r="BW98" s="910"/>
      <c r="BX98" s="910"/>
      <c r="BY98" s="910"/>
      <c r="BZ98" s="910"/>
      <c r="CA98" s="910"/>
      <c r="CB98" s="910"/>
      <c r="CC98" s="910"/>
      <c r="CD98" s="910"/>
      <c r="CE98" s="910"/>
      <c r="CF98" s="910"/>
      <c r="CO98" s="924"/>
      <c r="CP98" s="924"/>
      <c r="CQ98" s="924"/>
      <c r="CR98" s="924"/>
      <c r="CS98" s="924"/>
      <c r="CT98" s="924"/>
      <c r="CU98" s="924"/>
      <c r="CV98" s="924"/>
      <c r="CW98" s="924"/>
      <c r="CX98" s="924"/>
      <c r="CY98" s="924"/>
      <c r="CZ98" s="924"/>
      <c r="DA98" s="924"/>
      <c r="DB98" s="924"/>
      <c r="DC98" s="924"/>
      <c r="DD98" s="924"/>
      <c r="DE98" s="924"/>
      <c r="DF98" s="924"/>
      <c r="DG98" s="924"/>
      <c r="DH98" s="924"/>
      <c r="DI98" s="924"/>
      <c r="DJ98" s="924"/>
      <c r="DK98" s="924"/>
      <c r="DL98" s="924"/>
      <c r="DM98" s="924"/>
      <c r="DN98" s="924"/>
      <c r="DO98" s="924"/>
      <c r="DP98" s="924"/>
      <c r="DQ98" s="924"/>
      <c r="DR98" s="924"/>
      <c r="DS98" s="924"/>
      <c r="DT98" s="924"/>
      <c r="DU98" s="924"/>
      <c r="DV98" s="924"/>
      <c r="DW98" s="924"/>
      <c r="DX98" s="924"/>
      <c r="DY98" s="924"/>
      <c r="DZ98" s="924"/>
      <c r="EA98" s="924"/>
      <c r="EB98" s="924"/>
      <c r="EC98" s="924"/>
      <c r="ED98" s="924"/>
      <c r="EE98" s="924"/>
      <c r="EF98" s="924"/>
      <c r="EG98" s="924"/>
      <c r="EH98" s="924"/>
      <c r="EI98" s="924"/>
      <c r="EJ98" s="924"/>
      <c r="EK98" s="924"/>
      <c r="EL98" s="924"/>
      <c r="EM98" s="924"/>
      <c r="EN98" s="924"/>
      <c r="EO98" s="924"/>
      <c r="EP98" s="924"/>
      <c r="EQ98" s="924"/>
      <c r="ER98" s="924"/>
      <c r="ES98" s="924"/>
      <c r="ET98" s="924"/>
      <c r="EU98" s="924"/>
      <c r="EV98" s="924"/>
      <c r="EW98" s="924"/>
      <c r="EX98" s="924"/>
      <c r="EY98" s="924"/>
      <c r="EZ98" s="924"/>
      <c r="FA98" s="924"/>
      <c r="FB98" s="924"/>
      <c r="FC98" s="924"/>
      <c r="FD98" s="924"/>
      <c r="FE98" s="924"/>
      <c r="FF98" s="924"/>
      <c r="FG98" s="924"/>
      <c r="FH98" s="924"/>
      <c r="FI98" s="924"/>
      <c r="FJ98" s="924"/>
      <c r="FK98" s="924"/>
      <c r="FL98" s="924"/>
      <c r="FM98" s="924"/>
      <c r="FN98" s="924"/>
      <c r="FO98" s="924"/>
      <c r="FP98" s="924"/>
      <c r="FQ98" s="924"/>
      <c r="FR98" s="924"/>
      <c r="FS98" s="924"/>
    </row>
    <row r="99" spans="1:175">
      <c r="A99" s="924"/>
      <c r="B99" s="924"/>
      <c r="C99" s="924"/>
      <c r="D99" s="924"/>
      <c r="E99" s="924"/>
      <c r="F99" s="924"/>
      <c r="G99" s="924"/>
      <c r="H99" s="924"/>
      <c r="I99" s="924"/>
      <c r="J99" s="924"/>
      <c r="K99" s="924"/>
      <c r="L99" s="924"/>
      <c r="M99" s="924"/>
      <c r="N99" s="924"/>
      <c r="O99" s="924"/>
      <c r="P99" s="924"/>
      <c r="Q99" s="924"/>
      <c r="R99" s="924"/>
      <c r="S99" s="924"/>
      <c r="T99" s="924"/>
      <c r="U99" s="924"/>
      <c r="V99" s="924"/>
      <c r="W99" s="924"/>
      <c r="X99" s="924"/>
      <c r="Y99" s="924"/>
      <c r="Z99" s="924"/>
      <c r="AA99" s="924"/>
      <c r="AB99" s="924"/>
      <c r="AC99" s="924"/>
      <c r="AD99" s="924"/>
      <c r="AE99" s="924"/>
      <c r="AF99" s="924"/>
      <c r="AG99" s="924"/>
      <c r="AH99" s="924"/>
      <c r="AI99" s="924"/>
      <c r="AJ99" s="924"/>
      <c r="AK99" s="924"/>
      <c r="AL99" s="924"/>
      <c r="AM99" s="924"/>
      <c r="AN99" s="910"/>
      <c r="AO99" s="910"/>
      <c r="AP99" s="910"/>
      <c r="AQ99" s="910"/>
      <c r="AR99" s="910"/>
      <c r="AS99" s="910"/>
      <c r="AT99" s="910"/>
      <c r="AU99" s="910"/>
      <c r="AV99" s="910"/>
      <c r="AW99" s="910"/>
      <c r="AX99" s="910"/>
      <c r="AY99" s="910"/>
      <c r="AZ99" s="910"/>
      <c r="BA99" s="910"/>
      <c r="BB99" s="910"/>
      <c r="BC99" s="910"/>
      <c r="BD99" s="910"/>
      <c r="BE99" s="910"/>
      <c r="BF99" s="910"/>
      <c r="BG99" s="910"/>
      <c r="BH99" s="910"/>
      <c r="BI99" s="910"/>
      <c r="BJ99" s="910"/>
      <c r="BK99" s="910"/>
      <c r="BL99" s="910"/>
      <c r="BM99" s="910"/>
      <c r="BN99" s="910"/>
      <c r="BO99" s="910"/>
      <c r="BP99" s="910"/>
      <c r="BQ99" s="910"/>
      <c r="BR99" s="910"/>
      <c r="BS99" s="910"/>
      <c r="BT99" s="910"/>
      <c r="BU99" s="910"/>
      <c r="BV99" s="910"/>
      <c r="BW99" s="910"/>
      <c r="BX99" s="910"/>
      <c r="BY99" s="910"/>
      <c r="BZ99" s="910"/>
      <c r="CA99" s="910"/>
      <c r="CB99" s="910"/>
      <c r="CC99" s="910"/>
      <c r="CD99" s="910"/>
      <c r="CE99" s="910"/>
      <c r="CF99" s="910"/>
      <c r="CO99" s="924"/>
      <c r="CP99" s="924"/>
      <c r="DW99" s="910"/>
      <c r="DX99" s="910"/>
      <c r="DY99" s="910"/>
      <c r="DZ99" s="910"/>
      <c r="EA99" s="910"/>
      <c r="EB99" s="910"/>
      <c r="EC99" s="910"/>
      <c r="ED99" s="910"/>
      <c r="EE99" s="910"/>
      <c r="EF99" s="910"/>
      <c r="EG99" s="910"/>
      <c r="EH99" s="910"/>
      <c r="EI99" s="910"/>
      <c r="EJ99" s="910"/>
      <c r="EK99" s="910"/>
      <c r="EL99" s="910"/>
      <c r="EM99" s="910"/>
      <c r="EN99" s="910"/>
      <c r="EO99" s="910"/>
      <c r="EP99" s="910"/>
      <c r="EQ99" s="910"/>
      <c r="ER99" s="910"/>
      <c r="ES99" s="910"/>
      <c r="ET99" s="910"/>
      <c r="EU99" s="910"/>
      <c r="EV99" s="910"/>
      <c r="EW99" s="910"/>
      <c r="EX99" s="910"/>
      <c r="EY99" s="910"/>
      <c r="EZ99" s="910"/>
      <c r="FA99" s="910"/>
      <c r="FB99" s="910"/>
      <c r="FC99" s="910"/>
      <c r="FD99" s="910"/>
      <c r="FE99" s="910"/>
      <c r="FF99" s="910"/>
      <c r="FG99" s="910"/>
      <c r="FH99" s="910"/>
      <c r="FI99" s="910"/>
      <c r="FJ99" s="910"/>
      <c r="FK99" s="910"/>
      <c r="FL99" s="910"/>
      <c r="FM99" s="910"/>
      <c r="FN99" s="910"/>
      <c r="FQ99" s="910"/>
      <c r="FR99" s="910"/>
      <c r="FS99" s="924"/>
    </row>
    <row r="100" spans="1:175">
      <c r="A100" s="924"/>
      <c r="B100" s="924"/>
      <c r="C100" s="924"/>
      <c r="D100" s="924"/>
      <c r="E100" s="924"/>
      <c r="F100" s="924"/>
      <c r="G100" s="924"/>
      <c r="H100" s="924"/>
      <c r="I100" s="924"/>
      <c r="J100" s="924"/>
      <c r="K100" s="924"/>
      <c r="L100" s="924"/>
      <c r="M100" s="924"/>
      <c r="N100" s="924"/>
      <c r="O100" s="924"/>
      <c r="P100" s="924"/>
      <c r="Q100" s="924"/>
      <c r="R100" s="924"/>
      <c r="S100" s="924"/>
      <c r="T100" s="924"/>
      <c r="U100" s="924"/>
      <c r="V100" s="924"/>
      <c r="W100" s="924"/>
      <c r="X100" s="924"/>
      <c r="Y100" s="924"/>
      <c r="Z100" s="924"/>
      <c r="AA100" s="924"/>
      <c r="AB100" s="924"/>
      <c r="AC100" s="924"/>
      <c r="AD100" s="924"/>
      <c r="AE100" s="924"/>
      <c r="AF100" s="924"/>
      <c r="AG100" s="924"/>
      <c r="AH100" s="924"/>
      <c r="AI100" s="924"/>
      <c r="AJ100" s="924"/>
      <c r="AK100" s="924"/>
      <c r="AL100" s="924"/>
      <c r="AM100" s="924"/>
      <c r="AN100" s="910"/>
      <c r="AO100" s="911" t="str">
        <f t="shared" ref="AO100:AP100" si="196">"Blade S/N "&amp;C46</f>
        <v>Blade S/N 518</v>
      </c>
      <c r="AP100" s="911" t="str">
        <f t="shared" si="196"/>
        <v>Blade S/N 517</v>
      </c>
      <c r="AQ100" s="911"/>
      <c r="AR100" s="911"/>
      <c r="AS100" s="911" t="str">
        <f t="shared" ref="AS100:BI100" si="197">"Blade S/N "&amp;E46</f>
        <v>Blade S/N 516</v>
      </c>
      <c r="AT100" s="911" t="str">
        <f t="shared" si="197"/>
        <v>Blade S/N 544</v>
      </c>
      <c r="AU100" s="911" t="str">
        <f t="shared" si="197"/>
        <v>Blade S/N 552</v>
      </c>
      <c r="AV100" s="911" t="str">
        <f t="shared" si="197"/>
        <v>Blade S/N 546</v>
      </c>
      <c r="AW100" s="911" t="str">
        <f t="shared" si="197"/>
        <v>Blade S/N 539</v>
      </c>
      <c r="AX100" s="911" t="str">
        <f t="shared" si="197"/>
        <v>Blade S/N 518</v>
      </c>
      <c r="AY100" s="911" t="str">
        <f t="shared" si="197"/>
        <v>Blade S/N 569</v>
      </c>
      <c r="AZ100" s="911" t="str">
        <f t="shared" si="197"/>
        <v>Blade S/N 548</v>
      </c>
      <c r="BA100" s="911" t="str">
        <f t="shared" si="197"/>
        <v>Blade S/N 530</v>
      </c>
      <c r="BB100" s="911" t="str">
        <f t="shared" si="197"/>
        <v>Blade S/N 549</v>
      </c>
      <c r="BC100" s="911" t="str">
        <f t="shared" si="197"/>
        <v>Blade S/N 532</v>
      </c>
      <c r="BD100" s="911" t="str">
        <f t="shared" si="197"/>
        <v>Blade S/N 580</v>
      </c>
      <c r="BE100" s="911" t="str">
        <f t="shared" si="197"/>
        <v>Blade S/N 561</v>
      </c>
      <c r="BF100" s="911" t="str">
        <f t="shared" si="197"/>
        <v>Blade S/N 511</v>
      </c>
      <c r="BG100" s="911" t="str">
        <f t="shared" si="197"/>
        <v>Blade S/N 504</v>
      </c>
      <c r="BH100" s="911" t="str">
        <f t="shared" si="197"/>
        <v>Blade S/N 570</v>
      </c>
      <c r="BI100" s="911" t="str">
        <f t="shared" si="197"/>
        <v>Blade S/N 544</v>
      </c>
      <c r="BJ100" s="911"/>
      <c r="BK100" s="911"/>
      <c r="BL100" s="911" t="str">
        <f>"Blade S/N "&amp;V46</f>
        <v xml:space="preserve">Blade S/N </v>
      </c>
      <c r="BM100" s="911" t="str">
        <f>"Blade S/N "&amp;W46</f>
        <v xml:space="preserve">Blade S/N </v>
      </c>
      <c r="BN100" s="911" t="str">
        <f>"Blade S/N "&amp;X46</f>
        <v xml:space="preserve">Blade S/N </v>
      </c>
      <c r="BO100" s="911"/>
      <c r="BP100" s="911"/>
      <c r="BQ100" s="911" t="str">
        <f t="shared" ref="BQ100:CB100" si="198">"Blade S/N "&amp;Y46</f>
        <v xml:space="preserve">Blade S/N </v>
      </c>
      <c r="BR100" s="911" t="str">
        <f t="shared" si="198"/>
        <v xml:space="preserve">Blade S/N </v>
      </c>
      <c r="BS100" s="911" t="str">
        <f t="shared" si="198"/>
        <v xml:space="preserve">Blade S/N </v>
      </c>
      <c r="BT100" s="911" t="str">
        <f t="shared" si="198"/>
        <v xml:space="preserve">Blade S/N </v>
      </c>
      <c r="BU100" s="911" t="str">
        <f t="shared" si="198"/>
        <v xml:space="preserve">Blade S/N </v>
      </c>
      <c r="BV100" s="911" t="str">
        <f t="shared" si="198"/>
        <v xml:space="preserve">Blade S/N </v>
      </c>
      <c r="BW100" s="911" t="str">
        <f t="shared" si="198"/>
        <v xml:space="preserve">Blade S/N </v>
      </c>
      <c r="BX100" s="911" t="str">
        <f t="shared" si="198"/>
        <v xml:space="preserve">Blade S/N </v>
      </c>
      <c r="BY100" s="911" t="str">
        <f t="shared" si="198"/>
        <v xml:space="preserve">Blade S/N </v>
      </c>
      <c r="BZ100" s="911" t="str">
        <f t="shared" si="198"/>
        <v xml:space="preserve">Blade S/N </v>
      </c>
      <c r="CA100" s="911" t="str">
        <f t="shared" si="198"/>
        <v xml:space="preserve">Blade S/N </v>
      </c>
      <c r="CB100" s="911" t="str">
        <f t="shared" si="198"/>
        <v xml:space="preserve">Blade S/N </v>
      </c>
      <c r="CC100" s="911"/>
      <c r="CD100" s="911"/>
      <c r="CE100" s="911" t="str">
        <f>"Blade S/N "&amp;AK46</f>
        <v xml:space="preserve">Blade S/N </v>
      </c>
      <c r="CF100" s="911"/>
      <c r="CO100" s="924"/>
      <c r="CP100" s="924"/>
      <c r="DW100" s="910"/>
      <c r="DX100" s="910"/>
      <c r="DY100" s="910"/>
      <c r="DZ100" s="910"/>
      <c r="EA100" s="910"/>
      <c r="EB100" s="910"/>
      <c r="EC100" s="910"/>
      <c r="ED100" s="910"/>
      <c r="EE100" s="910"/>
      <c r="EF100" s="910"/>
      <c r="EG100" s="910"/>
      <c r="EH100" s="910"/>
      <c r="EI100" s="910"/>
      <c r="EJ100" s="910"/>
      <c r="EK100" s="910"/>
      <c r="EL100" s="910"/>
      <c r="EM100" s="910"/>
      <c r="EN100" s="910"/>
      <c r="EO100" s="910"/>
      <c r="EP100" s="910"/>
      <c r="EQ100" s="910"/>
      <c r="ER100" s="910"/>
      <c r="ES100" s="910"/>
      <c r="ET100" s="910"/>
      <c r="EU100" s="910"/>
      <c r="EV100" s="910"/>
      <c r="EW100" s="910"/>
      <c r="EX100" s="910"/>
      <c r="EY100" s="910"/>
      <c r="EZ100" s="910"/>
      <c r="FA100" s="910"/>
      <c r="FB100" s="910"/>
      <c r="FC100" s="910"/>
      <c r="FD100" s="910"/>
      <c r="FE100" s="910"/>
      <c r="FF100" s="910"/>
      <c r="FG100" s="910"/>
      <c r="FH100" s="910"/>
      <c r="FI100" s="910"/>
      <c r="FJ100" s="910"/>
      <c r="FK100" s="910"/>
      <c r="FL100" s="910"/>
      <c r="FM100" s="910"/>
      <c r="FN100" s="910"/>
      <c r="FQ100" s="910"/>
      <c r="FR100" s="910"/>
    </row>
    <row r="101" spans="1:175">
      <c r="A101" s="924"/>
      <c r="B101" s="924"/>
      <c r="C101" s="924"/>
      <c r="D101" s="924"/>
      <c r="E101" s="924"/>
      <c r="F101" s="924"/>
      <c r="G101" s="924"/>
      <c r="H101" s="924"/>
      <c r="I101" s="924"/>
      <c r="J101" s="924"/>
      <c r="K101" s="924"/>
      <c r="L101" s="924"/>
      <c r="M101" s="924"/>
      <c r="N101" s="924"/>
      <c r="O101" s="924"/>
      <c r="P101" s="924"/>
      <c r="Q101" s="924"/>
      <c r="R101" s="924"/>
      <c r="S101" s="924"/>
      <c r="T101" s="924"/>
      <c r="U101" s="924"/>
      <c r="V101" s="924"/>
      <c r="W101" s="924"/>
      <c r="X101" s="924"/>
      <c r="Y101" s="924"/>
      <c r="Z101" s="924"/>
      <c r="AA101" s="924"/>
      <c r="AB101" s="924"/>
      <c r="AC101" s="924"/>
      <c r="AD101" s="924"/>
      <c r="AE101" s="924"/>
      <c r="AF101" s="924"/>
      <c r="AG101" s="924"/>
      <c r="AH101" s="924"/>
      <c r="AI101" s="924"/>
      <c r="AJ101" s="924"/>
      <c r="AK101" s="924"/>
      <c r="AL101" s="924"/>
      <c r="AM101" s="924"/>
      <c r="AN101" s="912">
        <f>B42</f>
        <v>5.0880000000000001</v>
      </c>
      <c r="AO101" s="913">
        <f t="shared" ref="AO101:AP103" si="199">CL48-CL$47</f>
        <v>-47.053500000000007</v>
      </c>
      <c r="AP101" s="913">
        <f t="shared" si="199"/>
        <v>-47.3202</v>
      </c>
      <c r="AQ101" s="913"/>
      <c r="AR101" s="913"/>
      <c r="AS101" s="913">
        <f t="shared" ref="AS101:AZ103" si="200">CN48-CN$47</f>
        <v>-46.66234</v>
      </c>
      <c r="AT101" s="913">
        <f t="shared" si="200"/>
        <v>-46.329599999999992</v>
      </c>
      <c r="AU101" s="913">
        <f t="shared" si="200"/>
        <v>-48.209200000000003</v>
      </c>
      <c r="AV101" s="913">
        <f t="shared" si="200"/>
        <v>-48.539400000000008</v>
      </c>
      <c r="AW101" s="913">
        <f t="shared" si="200"/>
        <v>-47.726599999999998</v>
      </c>
      <c r="AX101" s="913">
        <f t="shared" si="200"/>
        <v>-47.104299999999995</v>
      </c>
      <c r="AY101" s="913">
        <f t="shared" si="200"/>
        <v>-48.463199999999993</v>
      </c>
      <c r="AZ101" s="913">
        <f t="shared" si="200"/>
        <v>-46.469299999999997</v>
      </c>
      <c r="BA101" s="913">
        <f t="shared" ref="BA101:BI103" si="201">CV48-CV$47</f>
        <v>-48.094900000000003</v>
      </c>
      <c r="BB101" s="913">
        <f t="shared" si="201"/>
        <v>-47.67580000000001</v>
      </c>
      <c r="BC101" s="913">
        <f t="shared" si="201"/>
        <v>-48.310799999999993</v>
      </c>
      <c r="BD101" s="913">
        <f t="shared" si="201"/>
        <v>-47.218600000000002</v>
      </c>
      <c r="BE101" s="913">
        <f t="shared" si="201"/>
        <v>-49.301400000000001</v>
      </c>
      <c r="BF101" s="913">
        <f t="shared" si="201"/>
        <v>-47.6631</v>
      </c>
      <c r="BG101" s="913">
        <f t="shared" si="201"/>
        <v>-45.618399999999994</v>
      </c>
      <c r="BH101" s="913">
        <f t="shared" si="201"/>
        <v>-48.1203</v>
      </c>
      <c r="BI101" s="913">
        <f t="shared" si="201"/>
        <v>-46.469299999999997</v>
      </c>
      <c r="BJ101" s="913"/>
      <c r="BK101" s="913"/>
      <c r="BL101" s="913">
        <f t="shared" ref="BL101:BL103" si="202">DE48-DE$47</f>
        <v>0</v>
      </c>
      <c r="BM101" s="913">
        <f t="shared" ref="BM101:BN103" si="203">DF48-DF$47</f>
        <v>0</v>
      </c>
      <c r="BN101" s="913">
        <f t="shared" si="203"/>
        <v>0</v>
      </c>
      <c r="BO101" s="913"/>
      <c r="BP101" s="913"/>
      <c r="BQ101" s="913">
        <f t="shared" ref="BQ101:BX103" si="204">DH48-DH$47</f>
        <v>0</v>
      </c>
      <c r="BR101" s="913">
        <f t="shared" si="204"/>
        <v>0</v>
      </c>
      <c r="BS101" s="913">
        <f t="shared" si="204"/>
        <v>0</v>
      </c>
      <c r="BT101" s="913">
        <f t="shared" si="204"/>
        <v>0</v>
      </c>
      <c r="BU101" s="913">
        <f t="shared" si="204"/>
        <v>0</v>
      </c>
      <c r="BV101" s="913">
        <f t="shared" si="204"/>
        <v>0</v>
      </c>
      <c r="BW101" s="913">
        <f t="shared" si="204"/>
        <v>0</v>
      </c>
      <c r="BX101" s="913">
        <f t="shared" si="204"/>
        <v>0</v>
      </c>
      <c r="BY101" s="913">
        <f t="shared" ref="BY101:CB103" si="205">DP48-DP$47</f>
        <v>0</v>
      </c>
      <c r="BZ101" s="913">
        <f t="shared" si="205"/>
        <v>0</v>
      </c>
      <c r="CA101" s="913">
        <f t="shared" si="205"/>
        <v>0</v>
      </c>
      <c r="CB101" s="913">
        <f t="shared" si="205"/>
        <v>0</v>
      </c>
      <c r="CC101" s="913"/>
      <c r="CD101" s="913"/>
      <c r="CE101" s="913">
        <f t="shared" ref="CE101:CE103" si="206">DT48-DT$47</f>
        <v>0</v>
      </c>
      <c r="CF101" s="913"/>
      <c r="CO101" s="924"/>
      <c r="CP101" s="924"/>
      <c r="DW101" s="911"/>
      <c r="DX101" s="911"/>
      <c r="DY101" s="911"/>
      <c r="DZ101" s="911"/>
      <c r="EA101" s="911"/>
      <c r="EB101" s="911"/>
      <c r="EC101" s="911"/>
      <c r="ED101" s="911"/>
      <c r="EE101" s="911"/>
      <c r="EF101" s="911"/>
      <c r="EG101" s="911"/>
      <c r="EH101" s="911"/>
      <c r="EI101" s="911"/>
      <c r="EJ101" s="911"/>
      <c r="EK101" s="911"/>
      <c r="EL101" s="911"/>
      <c r="EM101" s="911"/>
      <c r="EN101" s="911"/>
      <c r="EO101" s="911"/>
      <c r="EP101" s="911"/>
      <c r="EQ101" s="911"/>
      <c r="ER101" s="911"/>
      <c r="ES101" s="911"/>
      <c r="ET101" s="911"/>
      <c r="EU101" s="911"/>
      <c r="EV101" s="911"/>
      <c r="EW101" s="911"/>
      <c r="EX101" s="911"/>
      <c r="EY101" s="911"/>
      <c r="EZ101" s="911"/>
      <c r="FA101" s="911"/>
      <c r="FB101" s="911"/>
      <c r="FC101" s="911"/>
      <c r="FD101" s="911"/>
      <c r="FE101" s="911"/>
      <c r="FF101" s="911"/>
      <c r="FG101" s="911"/>
      <c r="FH101" s="911"/>
      <c r="FI101" s="911"/>
      <c r="FJ101" s="911"/>
      <c r="FK101" s="911"/>
      <c r="FL101" s="911"/>
      <c r="FM101" s="911"/>
      <c r="FN101" s="911"/>
      <c r="FQ101" s="887"/>
      <c r="FR101" s="887"/>
    </row>
    <row r="102" spans="1:175">
      <c r="A102" s="924"/>
      <c r="B102" s="924"/>
      <c r="C102" s="924"/>
      <c r="D102" s="924"/>
      <c r="E102" s="924"/>
      <c r="F102" s="924"/>
      <c r="G102" s="924"/>
      <c r="H102" s="924"/>
      <c r="I102" s="924"/>
      <c r="J102" s="924"/>
      <c r="K102" s="924"/>
      <c r="L102" s="924"/>
      <c r="M102" s="924"/>
      <c r="N102" s="924"/>
      <c r="O102" s="924"/>
      <c r="P102" s="924"/>
      <c r="Q102" s="924"/>
      <c r="R102" s="924"/>
      <c r="S102" s="924"/>
      <c r="T102" s="924"/>
      <c r="U102" s="924"/>
      <c r="V102" s="924"/>
      <c r="W102" s="924"/>
      <c r="X102" s="924"/>
      <c r="Y102" s="924"/>
      <c r="Z102" s="924"/>
      <c r="AA102" s="924"/>
      <c r="AB102" s="924"/>
      <c r="AC102" s="924"/>
      <c r="AD102" s="924"/>
      <c r="AE102" s="924"/>
      <c r="AF102" s="924"/>
      <c r="AG102" s="924"/>
      <c r="AH102" s="924"/>
      <c r="AI102" s="924"/>
      <c r="AJ102" s="924"/>
      <c r="AK102" s="924"/>
      <c r="AL102" s="924"/>
      <c r="AM102" s="924"/>
      <c r="AN102" s="912">
        <f>B43</f>
        <v>4.0880000000000001</v>
      </c>
      <c r="AO102" s="913">
        <f t="shared" si="199"/>
        <v>-37.467540000000007</v>
      </c>
      <c r="AP102" s="913">
        <f t="shared" si="199"/>
        <v>-37.630099999999999</v>
      </c>
      <c r="AQ102" s="913"/>
      <c r="AR102" s="913"/>
      <c r="AS102" s="913">
        <f t="shared" si="200"/>
        <v>-37.033200000000001</v>
      </c>
      <c r="AT102" s="913">
        <f t="shared" si="200"/>
        <v>-36.715699999999998</v>
      </c>
      <c r="AU102" s="913">
        <f t="shared" si="200"/>
        <v>-38.201599999999999</v>
      </c>
      <c r="AV102" s="913">
        <f t="shared" si="200"/>
        <v>-38.506400000000006</v>
      </c>
      <c r="AW102" s="913">
        <f t="shared" si="200"/>
        <v>-37.820599999999999</v>
      </c>
      <c r="AX102" s="913">
        <f t="shared" si="200"/>
        <v>-37.617399999999996</v>
      </c>
      <c r="AY102" s="913">
        <f t="shared" si="200"/>
        <v>-38.404799999999994</v>
      </c>
      <c r="AZ102" s="913">
        <f t="shared" si="200"/>
        <v>-36.842700000000001</v>
      </c>
      <c r="BA102" s="913">
        <f t="shared" si="201"/>
        <v>-38.290500000000009</v>
      </c>
      <c r="BB102" s="913">
        <f t="shared" si="201"/>
        <v>-37.693600000000004</v>
      </c>
      <c r="BC102" s="913">
        <f t="shared" si="201"/>
        <v>-38.404799999999994</v>
      </c>
      <c r="BD102" s="913">
        <f t="shared" si="201"/>
        <v>-37.439600000000006</v>
      </c>
      <c r="BE102" s="913">
        <f t="shared" si="201"/>
        <v>-39.052499999999995</v>
      </c>
      <c r="BF102" s="913">
        <f t="shared" si="201"/>
        <v>-37.782499999999999</v>
      </c>
      <c r="BG102" s="913">
        <f t="shared" si="201"/>
        <v>-36.017199999999988</v>
      </c>
      <c r="BH102" s="913">
        <f t="shared" si="201"/>
        <v>-38.023799999999994</v>
      </c>
      <c r="BI102" s="913">
        <f t="shared" si="201"/>
        <v>-36.690299999999993</v>
      </c>
      <c r="BJ102" s="913"/>
      <c r="BK102" s="913"/>
      <c r="BL102" s="913">
        <f t="shared" si="202"/>
        <v>0</v>
      </c>
      <c r="BM102" s="913">
        <f t="shared" si="203"/>
        <v>0</v>
      </c>
      <c r="BN102" s="913">
        <f t="shared" si="203"/>
        <v>0</v>
      </c>
      <c r="BO102" s="913"/>
      <c r="BP102" s="913"/>
      <c r="BQ102" s="913">
        <f t="shared" si="204"/>
        <v>0</v>
      </c>
      <c r="BR102" s="913">
        <f t="shared" si="204"/>
        <v>0</v>
      </c>
      <c r="BS102" s="913">
        <f t="shared" si="204"/>
        <v>0</v>
      </c>
      <c r="BT102" s="913">
        <f t="shared" si="204"/>
        <v>0</v>
      </c>
      <c r="BU102" s="913">
        <f t="shared" si="204"/>
        <v>0</v>
      </c>
      <c r="BV102" s="913">
        <f t="shared" si="204"/>
        <v>0</v>
      </c>
      <c r="BW102" s="913">
        <f t="shared" si="204"/>
        <v>0</v>
      </c>
      <c r="BX102" s="913">
        <f t="shared" si="204"/>
        <v>0</v>
      </c>
      <c r="BY102" s="913">
        <f t="shared" si="205"/>
        <v>0</v>
      </c>
      <c r="BZ102" s="913">
        <f t="shared" si="205"/>
        <v>0</v>
      </c>
      <c r="CA102" s="913">
        <f t="shared" si="205"/>
        <v>0</v>
      </c>
      <c r="CB102" s="913">
        <f t="shared" si="205"/>
        <v>0</v>
      </c>
      <c r="CC102" s="913"/>
      <c r="CD102" s="913"/>
      <c r="CE102" s="913">
        <f t="shared" si="206"/>
        <v>0</v>
      </c>
      <c r="CF102" s="913"/>
      <c r="CO102" s="924"/>
      <c r="CP102" s="924"/>
      <c r="DW102" s="913"/>
      <c r="DX102" s="913"/>
      <c r="DY102" s="913"/>
      <c r="DZ102" s="913"/>
      <c r="EA102" s="913"/>
      <c r="EB102" s="913"/>
      <c r="EC102" s="913"/>
      <c r="ED102" s="913"/>
      <c r="EE102" s="913"/>
      <c r="EF102" s="913"/>
      <c r="EG102" s="913"/>
      <c r="EH102" s="913"/>
      <c r="EI102" s="913"/>
      <c r="EJ102" s="913"/>
      <c r="EK102" s="913"/>
      <c r="EL102" s="913"/>
      <c r="EM102" s="913"/>
      <c r="EN102" s="913"/>
      <c r="EO102" s="913"/>
      <c r="EP102" s="913"/>
      <c r="EQ102" s="913"/>
      <c r="ER102" s="913"/>
      <c r="ES102" s="913"/>
      <c r="ET102" s="913"/>
      <c r="EU102" s="913"/>
      <c r="EV102" s="913"/>
      <c r="EW102" s="913"/>
      <c r="EX102" s="913"/>
      <c r="EY102" s="913"/>
      <c r="EZ102" s="913"/>
      <c r="FA102" s="913"/>
      <c r="FB102" s="913"/>
      <c r="FC102" s="913"/>
      <c r="FD102" s="913"/>
      <c r="FE102" s="913"/>
      <c r="FF102" s="913"/>
      <c r="FG102" s="913"/>
      <c r="FH102" s="913"/>
      <c r="FI102" s="913"/>
      <c r="FJ102" s="913"/>
      <c r="FK102" s="913"/>
      <c r="FL102" s="913"/>
      <c r="FM102" s="913"/>
      <c r="FN102" s="913"/>
      <c r="FQ102" s="887"/>
      <c r="FR102" s="887"/>
    </row>
    <row r="103" spans="1:175">
      <c r="A103" s="924"/>
      <c r="B103" s="924"/>
      <c r="C103" s="924"/>
      <c r="D103" s="924"/>
      <c r="E103" s="924"/>
      <c r="F103" s="924"/>
      <c r="G103" s="924"/>
      <c r="H103" s="924"/>
      <c r="I103" s="924"/>
      <c r="J103" s="924"/>
      <c r="K103" s="924"/>
      <c r="L103" s="924"/>
      <c r="M103" s="924"/>
      <c r="N103" s="924"/>
      <c r="O103" s="924"/>
      <c r="P103" s="924"/>
      <c r="Q103" s="924"/>
      <c r="R103" s="924"/>
      <c r="S103" s="924"/>
      <c r="T103" s="924"/>
      <c r="U103" s="924"/>
      <c r="V103" s="924"/>
      <c r="W103" s="924"/>
      <c r="X103" s="924"/>
      <c r="Y103" s="924"/>
      <c r="Z103" s="924"/>
      <c r="AA103" s="924"/>
      <c r="AB103" s="924"/>
      <c r="AC103" s="924"/>
      <c r="AD103" s="924"/>
      <c r="AE103" s="924"/>
      <c r="AF103" s="924"/>
      <c r="AG103" s="924"/>
      <c r="AH103" s="924"/>
      <c r="AI103" s="924"/>
      <c r="AJ103" s="924"/>
      <c r="AK103" s="924"/>
      <c r="AL103" s="924"/>
      <c r="AM103" s="924"/>
      <c r="AN103" s="912">
        <f>B44</f>
        <v>3.0880000000000001</v>
      </c>
      <c r="AO103" s="913">
        <f t="shared" si="199"/>
        <v>-27.609800000000007</v>
      </c>
      <c r="AP103" s="913">
        <f t="shared" si="199"/>
        <v>-27.825699999999998</v>
      </c>
      <c r="AQ103" s="913"/>
      <c r="AR103" s="913"/>
      <c r="AS103" s="913">
        <f t="shared" si="200"/>
        <v>-27.292300000000004</v>
      </c>
      <c r="AT103" s="913">
        <f t="shared" si="200"/>
        <v>-27.06369999999999</v>
      </c>
      <c r="AU103" s="913">
        <f t="shared" si="200"/>
        <v>-28.448</v>
      </c>
      <c r="AV103" s="913">
        <f t="shared" si="200"/>
        <v>-28.524200000000008</v>
      </c>
      <c r="AW103" s="913">
        <f t="shared" si="200"/>
        <v>-27.978100000000005</v>
      </c>
      <c r="AX103" s="913">
        <f t="shared" si="200"/>
        <v>-27.4193</v>
      </c>
      <c r="AY103" s="913">
        <f t="shared" si="200"/>
        <v>-28.346399999999996</v>
      </c>
      <c r="AZ103" s="913">
        <f t="shared" si="200"/>
        <v>-27.089100000000002</v>
      </c>
      <c r="BA103" s="913">
        <f t="shared" si="201"/>
        <v>-28.15590000000001</v>
      </c>
      <c r="BB103" s="913">
        <f t="shared" si="201"/>
        <v>-28.016200000000005</v>
      </c>
      <c r="BC103" s="913">
        <f t="shared" si="201"/>
        <v>-28.270199999999996</v>
      </c>
      <c r="BD103" s="913">
        <f t="shared" si="201"/>
        <v>-27.724100000000007</v>
      </c>
      <c r="BE103" s="913">
        <f t="shared" si="201"/>
        <v>-29.070299999999996</v>
      </c>
      <c r="BF103" s="913">
        <f t="shared" si="201"/>
        <v>-27.838399999999993</v>
      </c>
      <c r="BG103" s="913">
        <f t="shared" si="201"/>
        <v>-26.390599999999992</v>
      </c>
      <c r="BH103" s="913">
        <f t="shared" si="201"/>
        <v>-28.1051</v>
      </c>
      <c r="BI103" s="913">
        <f t="shared" si="201"/>
        <v>-27.089099999999995</v>
      </c>
      <c r="BJ103" s="913"/>
      <c r="BK103" s="913"/>
      <c r="BL103" s="913">
        <f t="shared" si="202"/>
        <v>0</v>
      </c>
      <c r="BM103" s="913">
        <f t="shared" si="203"/>
        <v>0</v>
      </c>
      <c r="BN103" s="913">
        <f t="shared" si="203"/>
        <v>0</v>
      </c>
      <c r="BO103" s="913"/>
      <c r="BP103" s="913"/>
      <c r="BQ103" s="913">
        <f t="shared" si="204"/>
        <v>0</v>
      </c>
      <c r="BR103" s="913">
        <f t="shared" si="204"/>
        <v>0</v>
      </c>
      <c r="BS103" s="913">
        <f t="shared" si="204"/>
        <v>0</v>
      </c>
      <c r="BT103" s="913">
        <f t="shared" si="204"/>
        <v>0</v>
      </c>
      <c r="BU103" s="913">
        <f t="shared" si="204"/>
        <v>0</v>
      </c>
      <c r="BV103" s="913">
        <f t="shared" si="204"/>
        <v>0</v>
      </c>
      <c r="BW103" s="913">
        <f t="shared" si="204"/>
        <v>0</v>
      </c>
      <c r="BX103" s="913">
        <f t="shared" si="204"/>
        <v>0</v>
      </c>
      <c r="BY103" s="913">
        <f t="shared" si="205"/>
        <v>0</v>
      </c>
      <c r="BZ103" s="913">
        <f t="shared" si="205"/>
        <v>0</v>
      </c>
      <c r="CA103" s="913">
        <f t="shared" si="205"/>
        <v>0</v>
      </c>
      <c r="CB103" s="913">
        <f t="shared" si="205"/>
        <v>0</v>
      </c>
      <c r="CC103" s="913"/>
      <c r="CD103" s="913"/>
      <c r="CE103" s="913">
        <f t="shared" si="206"/>
        <v>0</v>
      </c>
      <c r="CF103" s="913"/>
      <c r="CO103" s="924"/>
      <c r="CP103" s="924"/>
      <c r="DW103" s="913"/>
      <c r="DX103" s="913"/>
      <c r="DY103" s="913"/>
      <c r="DZ103" s="913"/>
      <c r="EA103" s="913"/>
      <c r="EB103" s="913"/>
      <c r="EC103" s="913"/>
      <c r="ED103" s="913"/>
      <c r="EE103" s="913"/>
      <c r="EF103" s="913"/>
      <c r="EG103" s="913"/>
      <c r="EH103" s="913"/>
      <c r="EI103" s="913"/>
      <c r="EJ103" s="913"/>
      <c r="EK103" s="913"/>
      <c r="EL103" s="913"/>
      <c r="EM103" s="913"/>
      <c r="EN103" s="913"/>
      <c r="EO103" s="913"/>
      <c r="EP103" s="913"/>
      <c r="EQ103" s="913"/>
      <c r="ER103" s="913"/>
      <c r="ES103" s="913"/>
      <c r="ET103" s="913"/>
      <c r="EU103" s="913"/>
      <c r="EV103" s="913"/>
      <c r="EW103" s="913"/>
      <c r="EX103" s="913"/>
      <c r="EY103" s="913"/>
      <c r="EZ103" s="913"/>
      <c r="FA103" s="913"/>
      <c r="FB103" s="913"/>
      <c r="FC103" s="913"/>
      <c r="FD103" s="913"/>
      <c r="FE103" s="913"/>
      <c r="FF103" s="913"/>
      <c r="FG103" s="913"/>
      <c r="FH103" s="913"/>
      <c r="FI103" s="913"/>
      <c r="FJ103" s="913"/>
      <c r="FK103" s="913"/>
      <c r="FL103" s="913"/>
      <c r="FM103" s="913"/>
      <c r="FN103" s="913"/>
      <c r="FQ103" s="887"/>
      <c r="FR103" s="887"/>
    </row>
    <row r="104" spans="1:175">
      <c r="A104" s="924"/>
      <c r="B104" s="924"/>
      <c r="C104" s="924"/>
      <c r="D104" s="924"/>
      <c r="E104" s="924"/>
      <c r="F104" s="924"/>
      <c r="G104" s="924"/>
      <c r="H104" s="924"/>
      <c r="I104" s="924"/>
      <c r="J104" s="924"/>
      <c r="K104" s="924"/>
      <c r="L104" s="924"/>
      <c r="M104" s="924"/>
      <c r="N104" s="924"/>
      <c r="O104" s="924"/>
      <c r="P104" s="924"/>
      <c r="Q104" s="924"/>
      <c r="R104" s="924"/>
      <c r="S104" s="924"/>
      <c r="T104" s="924"/>
      <c r="U104" s="924"/>
      <c r="V104" s="924"/>
      <c r="W104" s="924"/>
      <c r="X104" s="924"/>
      <c r="Y104" s="924"/>
      <c r="Z104" s="924"/>
      <c r="AA104" s="924"/>
      <c r="AB104" s="924"/>
      <c r="AC104" s="924"/>
      <c r="AD104" s="924"/>
      <c r="AE104" s="924"/>
      <c r="AF104" s="924"/>
      <c r="AG104" s="924"/>
      <c r="AH104" s="924"/>
      <c r="AI104" s="924"/>
      <c r="AJ104" s="924"/>
      <c r="AK104" s="924"/>
      <c r="AL104" s="924"/>
      <c r="AM104" s="924"/>
      <c r="AN104" s="924"/>
      <c r="AO104" s="924"/>
      <c r="AP104" s="924"/>
      <c r="AQ104" s="924"/>
      <c r="AR104" s="924"/>
      <c r="AS104" s="924"/>
      <c r="AT104" s="924"/>
      <c r="AU104" s="924"/>
      <c r="AV104" s="924"/>
      <c r="AW104" s="924"/>
      <c r="AX104" s="924"/>
      <c r="AY104" s="924"/>
      <c r="AZ104" s="924"/>
      <c r="BA104" s="924"/>
      <c r="BB104" s="924"/>
      <c r="BC104" s="924"/>
      <c r="BD104" s="924"/>
      <c r="BE104" s="924"/>
      <c r="BF104" s="924"/>
      <c r="BG104" s="924"/>
      <c r="BH104" s="924"/>
      <c r="BI104" s="924"/>
      <c r="BJ104" s="924"/>
      <c r="BK104" s="924"/>
      <c r="BL104" s="924"/>
      <c r="BM104" s="924"/>
      <c r="BN104" s="924"/>
      <c r="BO104" s="924"/>
      <c r="BP104" s="924"/>
      <c r="BQ104" s="924"/>
      <c r="BR104" s="924"/>
      <c r="BS104" s="924"/>
      <c r="BT104" s="924"/>
      <c r="BU104" s="924"/>
      <c r="BV104" s="924"/>
      <c r="BW104" s="924"/>
      <c r="BX104" s="924"/>
      <c r="BY104" s="924"/>
      <c r="BZ104" s="924"/>
      <c r="CA104" s="924"/>
      <c r="CB104" s="924"/>
      <c r="CC104" s="924"/>
      <c r="CD104" s="924"/>
      <c r="CE104" s="924"/>
      <c r="CF104" s="924"/>
      <c r="CG104" s="924"/>
      <c r="CH104" s="924"/>
      <c r="CI104" s="924"/>
      <c r="CJ104" s="924"/>
      <c r="CK104" s="924"/>
      <c r="CL104" s="924"/>
      <c r="CM104" s="924"/>
      <c r="CN104" s="924"/>
      <c r="CO104" s="924"/>
      <c r="CP104" s="924"/>
      <c r="DW104" s="913"/>
      <c r="DX104" s="913"/>
      <c r="DY104" s="913"/>
      <c r="DZ104" s="913"/>
      <c r="EA104" s="913"/>
      <c r="EB104" s="913"/>
      <c r="EC104" s="913"/>
      <c r="ED104" s="913"/>
      <c r="EE104" s="913"/>
      <c r="EF104" s="913"/>
      <c r="EG104" s="913"/>
      <c r="EH104" s="913"/>
      <c r="EI104" s="913"/>
      <c r="EJ104" s="913"/>
      <c r="EK104" s="913"/>
      <c r="EL104" s="913"/>
      <c r="EM104" s="913"/>
      <c r="EN104" s="913"/>
      <c r="EO104" s="913"/>
      <c r="EP104" s="913"/>
      <c r="EQ104" s="913"/>
      <c r="ER104" s="913"/>
      <c r="ES104" s="913"/>
      <c r="ET104" s="913"/>
      <c r="EU104" s="913"/>
      <c r="EV104" s="913"/>
      <c r="EW104" s="913"/>
      <c r="EX104" s="913"/>
      <c r="EY104" s="913"/>
      <c r="EZ104" s="913"/>
      <c r="FA104" s="913"/>
      <c r="FB104" s="913"/>
      <c r="FC104" s="913"/>
      <c r="FD104" s="913"/>
      <c r="FE104" s="913"/>
      <c r="FF104" s="913"/>
      <c r="FG104" s="913"/>
      <c r="FH104" s="913"/>
      <c r="FI104" s="913"/>
      <c r="FJ104" s="913"/>
      <c r="FK104" s="913"/>
      <c r="FL104" s="913"/>
      <c r="FM104" s="913"/>
      <c r="FN104" s="913"/>
      <c r="FQ104" s="887"/>
      <c r="FR104" s="887"/>
    </row>
    <row r="105" spans="1:175">
      <c r="A105" s="924"/>
      <c r="B105" s="924"/>
      <c r="C105" s="924"/>
      <c r="D105" s="924"/>
      <c r="E105" s="924"/>
      <c r="F105" s="924"/>
      <c r="G105" s="924"/>
      <c r="H105" s="924"/>
      <c r="I105" s="924"/>
      <c r="J105" s="924"/>
      <c r="K105" s="924"/>
      <c r="L105" s="924"/>
      <c r="M105" s="924"/>
      <c r="N105" s="924"/>
      <c r="O105" s="924"/>
      <c r="P105" s="924"/>
      <c r="Q105" s="924"/>
      <c r="R105" s="924"/>
      <c r="S105" s="924"/>
      <c r="T105" s="924"/>
      <c r="U105" s="924"/>
      <c r="V105" s="924"/>
      <c r="W105" s="924"/>
      <c r="X105" s="924"/>
      <c r="Y105" s="924"/>
      <c r="Z105" s="924"/>
      <c r="AA105" s="924"/>
      <c r="AB105" s="924"/>
      <c r="AC105" s="924"/>
      <c r="AD105" s="924"/>
      <c r="AE105" s="924"/>
      <c r="AF105" s="924"/>
      <c r="AG105" s="924"/>
      <c r="AH105" s="924"/>
      <c r="AI105" s="924"/>
      <c r="AJ105" s="924"/>
      <c r="AK105" s="924"/>
      <c r="AL105" s="924"/>
      <c r="AM105" s="924"/>
      <c r="AN105" s="924"/>
      <c r="AO105" s="924"/>
      <c r="AP105" s="924"/>
      <c r="AQ105" s="924"/>
      <c r="AR105" s="924"/>
      <c r="AS105" s="924"/>
      <c r="AT105" s="924"/>
      <c r="AU105" s="924"/>
      <c r="AV105" s="924"/>
      <c r="AW105" s="924"/>
      <c r="AX105" s="924"/>
      <c r="AY105" s="924"/>
      <c r="AZ105" s="924"/>
      <c r="BA105" s="924"/>
      <c r="BB105" s="924"/>
      <c r="BC105" s="924"/>
      <c r="BD105" s="924"/>
      <c r="BE105" s="924"/>
      <c r="BF105" s="924"/>
      <c r="BG105" s="924"/>
      <c r="BH105" s="924"/>
      <c r="BI105" s="924"/>
      <c r="BJ105" s="924"/>
      <c r="BK105" s="924"/>
      <c r="BL105" s="924"/>
      <c r="BM105" s="924"/>
      <c r="BN105" s="924"/>
      <c r="BO105" s="924"/>
      <c r="BP105" s="924"/>
      <c r="BQ105" s="924"/>
      <c r="BR105" s="924"/>
      <c r="BS105" s="924"/>
      <c r="BT105" s="924"/>
      <c r="BU105" s="924"/>
      <c r="BV105" s="924"/>
      <c r="BW105" s="924"/>
      <c r="BX105" s="924"/>
      <c r="BY105" s="924"/>
      <c r="BZ105" s="924"/>
      <c r="CA105" s="924"/>
      <c r="CB105" s="924"/>
      <c r="CC105" s="924"/>
      <c r="CD105" s="924"/>
      <c r="CE105" s="924"/>
      <c r="CF105" s="924"/>
      <c r="CG105" s="924"/>
      <c r="CH105" s="924"/>
      <c r="CI105" s="924"/>
      <c r="CJ105" s="924"/>
      <c r="CK105" s="924"/>
      <c r="CL105" s="924"/>
      <c r="CM105" s="924"/>
      <c r="CN105" s="924"/>
      <c r="CO105" s="924"/>
      <c r="CP105" s="924"/>
      <c r="CQ105" s="924"/>
      <c r="CR105" s="924"/>
      <c r="CS105" s="924"/>
      <c r="CT105" s="924"/>
      <c r="CU105" s="924"/>
      <c r="CV105" s="924"/>
      <c r="CW105" s="924"/>
      <c r="CX105" s="924"/>
      <c r="CY105" s="924"/>
      <c r="CZ105" s="924"/>
      <c r="DA105" s="924"/>
      <c r="DB105" s="924"/>
      <c r="DC105" s="924"/>
      <c r="DD105" s="924"/>
      <c r="DE105" s="924"/>
      <c r="DF105" s="924"/>
      <c r="DG105" s="924"/>
      <c r="DH105" s="924"/>
      <c r="DI105" s="924"/>
      <c r="DJ105" s="924"/>
      <c r="DK105" s="924"/>
      <c r="DL105" s="924"/>
      <c r="DM105" s="924"/>
      <c r="DN105" s="924"/>
      <c r="DO105" s="924"/>
      <c r="DP105" s="924"/>
      <c r="DQ105" s="924"/>
      <c r="DR105" s="924"/>
      <c r="DS105" s="924"/>
      <c r="DT105" s="924"/>
      <c r="DU105" s="924"/>
      <c r="DV105" s="924"/>
      <c r="DW105" s="924"/>
      <c r="DX105" s="924"/>
      <c r="DY105" s="924"/>
      <c r="DZ105" s="924"/>
      <c r="EA105" s="924"/>
      <c r="EB105" s="924"/>
      <c r="EC105" s="924"/>
      <c r="ED105" s="924"/>
      <c r="EE105" s="924"/>
      <c r="EF105" s="924"/>
      <c r="EG105" s="924"/>
      <c r="EH105" s="924"/>
      <c r="EI105" s="924"/>
      <c r="EJ105" s="924"/>
      <c r="EK105" s="924"/>
      <c r="EL105" s="924"/>
      <c r="EM105" s="924"/>
      <c r="EN105" s="924"/>
      <c r="EO105" s="924"/>
      <c r="EP105" s="924"/>
      <c r="EQ105" s="924"/>
      <c r="ER105" s="924"/>
      <c r="ES105" s="924"/>
      <c r="ET105" s="924"/>
      <c r="EU105" s="924"/>
      <c r="EV105" s="924"/>
      <c r="EW105" s="924"/>
      <c r="EX105" s="924"/>
      <c r="EY105" s="924"/>
      <c r="EZ105" s="924"/>
      <c r="FA105" s="924"/>
      <c r="FB105" s="924"/>
      <c r="FC105" s="924"/>
      <c r="FD105" s="924"/>
      <c r="FE105" s="924"/>
      <c r="FF105" s="924"/>
      <c r="FG105" s="924"/>
      <c r="FH105" s="924"/>
      <c r="FI105" s="924"/>
      <c r="FJ105" s="924"/>
      <c r="FK105" s="924"/>
      <c r="FL105" s="924"/>
      <c r="FM105" s="924"/>
      <c r="FN105" s="924"/>
      <c r="FO105" s="924"/>
      <c r="FP105" s="924"/>
      <c r="FQ105" s="887"/>
      <c r="FR105" s="887"/>
    </row>
    <row r="106" spans="1:175">
      <c r="A106" s="924"/>
      <c r="B106" s="924"/>
      <c r="C106" s="924"/>
      <c r="D106" s="924"/>
      <c r="E106" s="924"/>
      <c r="F106" s="924"/>
      <c r="G106" s="924"/>
      <c r="H106" s="924"/>
      <c r="I106" s="924"/>
      <c r="J106" s="924"/>
      <c r="K106" s="924"/>
      <c r="L106" s="924"/>
      <c r="M106" s="924"/>
      <c r="N106" s="924"/>
      <c r="O106" s="924"/>
      <c r="P106" s="924"/>
      <c r="Q106" s="924"/>
      <c r="R106" s="924"/>
      <c r="S106" s="924"/>
      <c r="T106" s="924"/>
      <c r="U106" s="924"/>
      <c r="V106" s="924"/>
      <c r="W106" s="924"/>
      <c r="X106" s="924"/>
      <c r="Y106" s="924"/>
      <c r="Z106" s="924"/>
      <c r="AA106" s="924"/>
      <c r="AB106" s="924"/>
      <c r="AC106" s="924"/>
      <c r="AD106" s="924"/>
      <c r="AE106" s="924"/>
      <c r="AF106" s="924"/>
      <c r="AG106" s="924"/>
      <c r="AH106" s="924"/>
      <c r="AI106" s="924"/>
      <c r="AJ106" s="924"/>
      <c r="AK106" s="924"/>
      <c r="AL106" s="924"/>
      <c r="AM106" s="924"/>
      <c r="AN106" s="924"/>
      <c r="AO106" s="924"/>
      <c r="AP106" s="924"/>
      <c r="AQ106" s="924"/>
      <c r="AR106" s="924"/>
      <c r="AS106" s="924"/>
      <c r="AT106" s="924"/>
      <c r="AU106" s="924"/>
      <c r="AV106" s="924"/>
      <c r="AW106" s="924"/>
      <c r="AX106" s="924"/>
      <c r="AY106" s="924"/>
      <c r="AZ106" s="924"/>
      <c r="BA106" s="924"/>
      <c r="BB106" s="924"/>
      <c r="BC106" s="924"/>
      <c r="BD106" s="924"/>
      <c r="BE106" s="924"/>
      <c r="BF106" s="924"/>
      <c r="BG106" s="924"/>
      <c r="BH106" s="924"/>
      <c r="BI106" s="924"/>
      <c r="BJ106" s="924"/>
      <c r="BK106" s="924"/>
      <c r="BL106" s="924"/>
      <c r="BM106" s="924"/>
      <c r="BN106" s="924"/>
      <c r="BO106" s="924"/>
      <c r="BP106" s="924"/>
      <c r="BQ106" s="924"/>
      <c r="BR106" s="924"/>
      <c r="BS106" s="924"/>
      <c r="BT106" s="924"/>
      <c r="BU106" s="924"/>
      <c r="BV106" s="924"/>
      <c r="BW106" s="924"/>
      <c r="BX106" s="924"/>
      <c r="BY106" s="924"/>
      <c r="BZ106" s="924"/>
      <c r="CA106" s="924"/>
      <c r="CB106" s="924"/>
      <c r="CC106" s="924"/>
      <c r="CD106" s="924"/>
      <c r="CE106" s="924"/>
      <c r="CF106" s="924"/>
      <c r="CG106" s="924"/>
      <c r="CH106" s="924"/>
      <c r="CI106" s="924"/>
      <c r="CJ106" s="924"/>
      <c r="CK106" s="924"/>
      <c r="CL106" s="924"/>
      <c r="CM106" s="924"/>
      <c r="CN106" s="924"/>
      <c r="CO106" s="924"/>
      <c r="CP106" s="924"/>
      <c r="CQ106" s="924"/>
      <c r="CR106" s="924"/>
      <c r="CS106" s="924"/>
      <c r="CT106" s="924"/>
      <c r="CU106" s="924"/>
      <c r="CV106" s="924"/>
      <c r="CW106" s="924"/>
      <c r="CX106" s="924"/>
      <c r="CY106" s="924"/>
      <c r="CZ106" s="924"/>
      <c r="DA106" s="924"/>
      <c r="DB106" s="924"/>
      <c r="DC106" s="924"/>
      <c r="DD106" s="924"/>
      <c r="DE106" s="924"/>
      <c r="DF106" s="924"/>
      <c r="DG106" s="924"/>
      <c r="DH106" s="924"/>
      <c r="DI106" s="924"/>
      <c r="DJ106" s="924"/>
      <c r="DK106" s="924"/>
      <c r="DL106" s="924"/>
      <c r="DM106" s="924"/>
      <c r="DN106" s="924"/>
      <c r="DO106" s="924"/>
      <c r="DP106" s="924"/>
      <c r="DQ106" s="924"/>
      <c r="DR106" s="924"/>
      <c r="DS106" s="924"/>
      <c r="DT106" s="924"/>
      <c r="DU106" s="924"/>
      <c r="DV106" s="924"/>
      <c r="DW106" s="924"/>
      <c r="DX106" s="924"/>
      <c r="DY106" s="924"/>
      <c r="DZ106" s="924"/>
      <c r="EA106" s="924"/>
      <c r="EB106" s="924"/>
      <c r="EC106" s="924"/>
      <c r="ED106" s="924"/>
      <c r="EE106" s="924"/>
      <c r="EF106" s="924"/>
      <c r="EG106" s="924"/>
      <c r="EH106" s="924"/>
      <c r="EI106" s="924"/>
      <c r="EJ106" s="924"/>
      <c r="EK106" s="924"/>
      <c r="EL106" s="924"/>
      <c r="EM106" s="924"/>
      <c r="EN106" s="924"/>
      <c r="EO106" s="924"/>
      <c r="EP106" s="924"/>
      <c r="EQ106" s="924"/>
      <c r="ER106" s="924"/>
      <c r="ES106" s="924"/>
      <c r="ET106" s="924"/>
      <c r="EU106" s="924"/>
      <c r="EV106" s="924"/>
      <c r="EW106" s="924"/>
      <c r="EX106" s="924"/>
      <c r="EY106" s="924"/>
      <c r="EZ106" s="924"/>
      <c r="FA106" s="924"/>
      <c r="FB106" s="924"/>
      <c r="FC106" s="924"/>
      <c r="FD106" s="924"/>
      <c r="FE106" s="924"/>
      <c r="FF106" s="924"/>
      <c r="FG106" s="924"/>
      <c r="FH106" s="924"/>
      <c r="FI106" s="924"/>
      <c r="FJ106" s="924"/>
      <c r="FK106" s="924"/>
      <c r="FL106" s="924"/>
      <c r="FM106" s="924"/>
      <c r="FN106" s="924"/>
      <c r="FO106" s="924"/>
      <c r="FP106" s="924"/>
      <c r="FQ106" s="924"/>
      <c r="FR106" s="924"/>
      <c r="FS106" s="924"/>
    </row>
    <row r="107" spans="1:175">
      <c r="A107" s="924"/>
      <c r="B107" s="924"/>
      <c r="C107" s="924"/>
      <c r="D107" s="924"/>
      <c r="E107" s="924"/>
      <c r="F107" s="924"/>
      <c r="G107" s="924"/>
      <c r="H107" s="924"/>
      <c r="I107" s="924"/>
      <c r="J107" s="924"/>
      <c r="K107" s="924"/>
      <c r="L107" s="924"/>
      <c r="M107" s="924"/>
      <c r="N107" s="924"/>
      <c r="O107" s="924"/>
      <c r="P107" s="924"/>
      <c r="Q107" s="924"/>
      <c r="R107" s="924"/>
      <c r="S107" s="924"/>
      <c r="T107" s="924"/>
      <c r="U107" s="924"/>
      <c r="V107" s="924"/>
      <c r="W107" s="924"/>
      <c r="X107" s="924"/>
      <c r="Y107" s="924"/>
      <c r="Z107" s="924"/>
      <c r="AA107" s="924"/>
      <c r="AB107" s="924"/>
      <c r="AC107" s="924"/>
      <c r="AD107" s="924"/>
      <c r="AE107" s="924"/>
      <c r="AF107" s="924"/>
      <c r="AG107" s="924"/>
      <c r="AH107" s="924"/>
      <c r="AI107" s="924"/>
      <c r="AJ107" s="924"/>
      <c r="AK107" s="924"/>
      <c r="AL107" s="924"/>
      <c r="AM107" s="924"/>
      <c r="AN107" s="924"/>
      <c r="AO107" s="924"/>
      <c r="AP107" s="924"/>
      <c r="AQ107" s="924"/>
      <c r="AR107" s="924"/>
      <c r="AS107" s="924"/>
      <c r="AT107" s="924"/>
      <c r="AU107" s="924"/>
      <c r="AV107" s="924"/>
      <c r="AW107" s="924"/>
      <c r="AX107" s="924"/>
      <c r="AY107" s="924"/>
      <c r="AZ107" s="924"/>
      <c r="BA107" s="924"/>
      <c r="BB107" s="924"/>
      <c r="BC107" s="924"/>
      <c r="BD107" s="924"/>
      <c r="BE107" s="924"/>
      <c r="BF107" s="924"/>
      <c r="BG107" s="924"/>
      <c r="BH107" s="924"/>
      <c r="BI107" s="924"/>
      <c r="BJ107" s="924"/>
      <c r="BK107" s="924"/>
      <c r="BL107" s="924"/>
      <c r="BM107" s="924"/>
      <c r="BN107" s="924"/>
      <c r="BO107" s="924"/>
      <c r="BP107" s="924"/>
      <c r="BQ107" s="924"/>
      <c r="BR107" s="924"/>
      <c r="BS107" s="924"/>
      <c r="BT107" s="924"/>
      <c r="BU107" s="924"/>
      <c r="BV107" s="924"/>
      <c r="BW107" s="924"/>
      <c r="BX107" s="924"/>
      <c r="BY107" s="924"/>
      <c r="BZ107" s="924"/>
      <c r="CA107" s="924"/>
      <c r="CB107" s="924"/>
      <c r="CC107" s="924"/>
      <c r="CD107" s="924"/>
      <c r="CE107" s="924"/>
      <c r="CF107" s="924"/>
      <c r="CG107" s="924"/>
      <c r="CH107" s="924"/>
      <c r="CI107" s="924"/>
      <c r="CJ107" s="924"/>
      <c r="CK107" s="924"/>
      <c r="CL107" s="924"/>
      <c r="CM107" s="924"/>
      <c r="CN107" s="924"/>
      <c r="CO107" s="924"/>
      <c r="CP107" s="924"/>
      <c r="CQ107" s="924"/>
      <c r="CR107" s="924"/>
      <c r="CS107" s="924"/>
      <c r="CT107" s="924"/>
      <c r="CU107" s="924"/>
      <c r="CV107" s="924"/>
      <c r="CW107" s="924"/>
      <c r="CX107" s="924"/>
      <c r="CY107" s="924"/>
      <c r="CZ107" s="924"/>
      <c r="DA107" s="924"/>
      <c r="DB107" s="924"/>
      <c r="DC107" s="924"/>
      <c r="DD107" s="924"/>
      <c r="DE107" s="924"/>
      <c r="DF107" s="924"/>
      <c r="DG107" s="924"/>
      <c r="DH107" s="924"/>
      <c r="DI107" s="924"/>
      <c r="DJ107" s="924"/>
      <c r="DK107" s="924"/>
      <c r="DL107" s="924"/>
      <c r="DM107" s="924"/>
      <c r="DN107" s="924"/>
      <c r="DO107" s="924"/>
      <c r="DP107" s="924"/>
      <c r="DQ107" s="924"/>
      <c r="DR107" s="924"/>
      <c r="DS107" s="924"/>
      <c r="DT107" s="924"/>
      <c r="DU107" s="924"/>
      <c r="DV107" s="924"/>
      <c r="DW107" s="924"/>
      <c r="DX107" s="924"/>
      <c r="DY107" s="924"/>
      <c r="DZ107" s="924"/>
      <c r="EA107" s="924"/>
      <c r="EB107" s="924"/>
      <c r="EC107" s="924"/>
      <c r="ED107" s="924"/>
      <c r="EE107" s="924"/>
      <c r="EF107" s="924"/>
      <c r="EG107" s="924"/>
      <c r="EH107" s="924"/>
      <c r="EI107" s="924"/>
      <c r="EJ107" s="924"/>
      <c r="EK107" s="924"/>
      <c r="EL107" s="924"/>
      <c r="EM107" s="924"/>
      <c r="EN107" s="924"/>
      <c r="EO107" s="924"/>
      <c r="EP107" s="924"/>
      <c r="EQ107" s="924"/>
      <c r="ER107" s="924"/>
      <c r="ES107" s="924"/>
      <c r="ET107" s="924"/>
      <c r="EU107" s="924"/>
      <c r="EV107" s="924"/>
      <c r="EW107" s="924"/>
      <c r="EX107" s="924"/>
      <c r="EY107" s="924"/>
      <c r="EZ107" s="924"/>
      <c r="FA107" s="924"/>
      <c r="FB107" s="924"/>
      <c r="FC107" s="924"/>
      <c r="FD107" s="924"/>
      <c r="FE107" s="924"/>
      <c r="FF107" s="924"/>
      <c r="FG107" s="924"/>
      <c r="FH107" s="924"/>
      <c r="FI107" s="924"/>
      <c r="FJ107" s="924"/>
      <c r="FK107" s="924"/>
      <c r="FL107" s="924"/>
      <c r="FM107" s="924"/>
      <c r="FN107" s="924"/>
      <c r="FO107" s="924"/>
      <c r="FP107" s="924"/>
      <c r="FQ107" s="924"/>
      <c r="FR107" s="924"/>
      <c r="FS107" s="924"/>
    </row>
    <row r="108" spans="1:175">
      <c r="A108" s="924"/>
      <c r="B108" s="924"/>
      <c r="C108" s="924"/>
      <c r="D108" s="924"/>
      <c r="E108" s="924"/>
      <c r="F108" s="924"/>
      <c r="G108" s="924"/>
      <c r="H108" s="924"/>
      <c r="I108" s="924"/>
      <c r="J108" s="924"/>
      <c r="K108" s="924"/>
      <c r="L108" s="924"/>
      <c r="M108" s="924"/>
      <c r="N108" s="924"/>
      <c r="O108" s="924"/>
      <c r="P108" s="924"/>
      <c r="Q108" s="924"/>
      <c r="R108" s="924"/>
      <c r="S108" s="924"/>
      <c r="T108" s="924"/>
      <c r="U108" s="924"/>
      <c r="V108" s="924"/>
      <c r="W108" s="924"/>
      <c r="X108" s="924"/>
      <c r="Y108" s="924"/>
      <c r="Z108" s="924"/>
      <c r="AA108" s="924"/>
      <c r="AB108" s="924"/>
      <c r="AC108" s="924"/>
      <c r="AD108" s="924"/>
      <c r="AE108" s="924"/>
      <c r="AF108" s="924"/>
      <c r="AG108" s="924"/>
      <c r="AH108" s="924"/>
      <c r="AI108" s="924"/>
      <c r="AJ108" s="924"/>
      <c r="AK108" s="924"/>
      <c r="AL108" s="924"/>
      <c r="AM108" s="924"/>
      <c r="AN108" s="924"/>
      <c r="AO108" s="924"/>
      <c r="AP108" s="924"/>
      <c r="AQ108" s="924"/>
      <c r="AR108" s="924"/>
      <c r="AS108" s="924"/>
      <c r="AT108" s="924"/>
      <c r="AU108" s="924"/>
      <c r="AV108" s="924"/>
      <c r="AW108" s="924"/>
      <c r="AX108" s="924"/>
      <c r="AY108" s="924"/>
      <c r="AZ108" s="924"/>
      <c r="BA108" s="924"/>
      <c r="BB108" s="924"/>
      <c r="BC108" s="924"/>
      <c r="BD108" s="924"/>
      <c r="BE108" s="924"/>
      <c r="BF108" s="924"/>
      <c r="BG108" s="924"/>
      <c r="BH108" s="924"/>
      <c r="BI108" s="924"/>
      <c r="BJ108" s="924"/>
      <c r="BK108" s="924"/>
      <c r="BL108" s="924"/>
      <c r="BM108" s="924"/>
      <c r="BN108" s="924"/>
      <c r="BO108" s="924"/>
      <c r="BP108" s="924"/>
      <c r="BQ108" s="924"/>
      <c r="BR108" s="924"/>
      <c r="BS108" s="924"/>
      <c r="BT108" s="924"/>
      <c r="BU108" s="924"/>
      <c r="BV108" s="924"/>
      <c r="BW108" s="924"/>
      <c r="BX108" s="924"/>
      <c r="BY108" s="924"/>
      <c r="BZ108" s="924"/>
      <c r="CA108" s="924"/>
      <c r="CB108" s="924"/>
      <c r="CC108" s="924"/>
      <c r="CD108" s="924"/>
      <c r="CE108" s="924"/>
      <c r="CF108" s="924"/>
      <c r="CG108" s="924"/>
      <c r="CH108" s="924"/>
      <c r="CI108" s="924"/>
      <c r="CJ108" s="924"/>
      <c r="CK108" s="924"/>
      <c r="CL108" s="924"/>
      <c r="CM108" s="924"/>
      <c r="CN108" s="924"/>
      <c r="CO108" s="924"/>
      <c r="CP108" s="924"/>
      <c r="CQ108" s="924"/>
      <c r="CR108" s="924"/>
      <c r="CS108" s="924"/>
      <c r="CT108" s="924"/>
      <c r="CU108" s="924"/>
      <c r="CV108" s="924"/>
      <c r="CW108" s="924"/>
      <c r="CX108" s="924"/>
      <c r="CY108" s="924"/>
      <c r="CZ108" s="924"/>
      <c r="DA108" s="924"/>
      <c r="DB108" s="924"/>
      <c r="DC108" s="924"/>
      <c r="DD108" s="924"/>
      <c r="DE108" s="924"/>
      <c r="DF108" s="924"/>
      <c r="DG108" s="924"/>
      <c r="DH108" s="924"/>
      <c r="DI108" s="924"/>
      <c r="DJ108" s="924"/>
      <c r="DK108" s="924"/>
      <c r="DL108" s="924"/>
      <c r="DM108" s="924"/>
      <c r="DN108" s="924"/>
      <c r="DO108" s="924"/>
      <c r="DP108" s="924"/>
      <c r="DQ108" s="924"/>
      <c r="DR108" s="924"/>
      <c r="DS108" s="924"/>
      <c r="DT108" s="924"/>
      <c r="DU108" s="924"/>
      <c r="DV108" s="924"/>
      <c r="DW108" s="924"/>
      <c r="DX108" s="924"/>
      <c r="DY108" s="924"/>
      <c r="DZ108" s="924"/>
      <c r="EA108" s="924"/>
      <c r="EB108" s="924"/>
      <c r="EC108" s="924"/>
      <c r="ED108" s="924"/>
      <c r="EE108" s="924"/>
      <c r="EF108" s="924"/>
      <c r="EG108" s="924"/>
      <c r="EH108" s="924"/>
      <c r="EI108" s="924"/>
      <c r="EJ108" s="924"/>
      <c r="EK108" s="924"/>
      <c r="EL108" s="924"/>
      <c r="EM108" s="924"/>
      <c r="EN108" s="924"/>
      <c r="EO108" s="924"/>
      <c r="EP108" s="924"/>
      <c r="EQ108" s="924"/>
      <c r="ER108" s="924"/>
      <c r="ES108" s="924"/>
      <c r="ET108" s="924"/>
      <c r="EU108" s="924"/>
      <c r="EV108" s="924"/>
      <c r="EW108" s="924"/>
      <c r="EX108" s="924"/>
      <c r="EY108" s="924"/>
      <c r="EZ108" s="924"/>
      <c r="FA108" s="924"/>
      <c r="FB108" s="924"/>
      <c r="FC108" s="924"/>
      <c r="FD108" s="924"/>
      <c r="FE108" s="924"/>
      <c r="FF108" s="924"/>
      <c r="FG108" s="924"/>
      <c r="FH108" s="924"/>
      <c r="FI108" s="924"/>
      <c r="FJ108" s="924"/>
      <c r="FK108" s="924"/>
      <c r="FL108" s="924"/>
      <c r="FM108" s="924"/>
      <c r="FN108" s="924"/>
      <c r="FO108" s="924"/>
      <c r="FP108" s="924"/>
      <c r="FQ108" s="924"/>
      <c r="FR108" s="924"/>
      <c r="FS108" s="924"/>
    </row>
    <row r="109" spans="1:175">
      <c r="A109" s="924"/>
      <c r="B109" s="924"/>
      <c r="C109" s="924"/>
      <c r="D109" s="924"/>
      <c r="E109" s="924"/>
      <c r="F109" s="924"/>
      <c r="G109" s="924"/>
      <c r="H109" s="924"/>
      <c r="I109" s="924"/>
      <c r="J109" s="924"/>
      <c r="K109" s="924"/>
      <c r="L109" s="924"/>
      <c r="M109" s="924"/>
      <c r="N109" s="924"/>
      <c r="O109" s="924"/>
      <c r="P109" s="924"/>
      <c r="Q109" s="924"/>
      <c r="R109" s="924"/>
      <c r="S109" s="924"/>
      <c r="T109" s="924"/>
      <c r="U109" s="924"/>
      <c r="V109" s="924"/>
      <c r="W109" s="924"/>
      <c r="X109" s="924"/>
      <c r="Y109" s="924"/>
      <c r="Z109" s="924"/>
      <c r="AA109" s="924"/>
      <c r="AB109" s="924"/>
      <c r="AC109" s="924"/>
      <c r="AD109" s="924"/>
      <c r="AE109" s="924"/>
      <c r="AF109" s="924"/>
      <c r="AG109" s="924"/>
      <c r="AH109" s="924"/>
      <c r="AI109" s="924"/>
      <c r="AJ109" s="924"/>
      <c r="AK109" s="924"/>
      <c r="AL109" s="924"/>
      <c r="AM109" s="924"/>
      <c r="AN109" s="924"/>
      <c r="AO109" s="924"/>
      <c r="AP109" s="924"/>
      <c r="AQ109" s="924"/>
      <c r="AR109" s="924"/>
      <c r="AS109" s="924"/>
      <c r="AT109" s="924"/>
      <c r="AU109" s="924"/>
      <c r="AV109" s="924"/>
      <c r="AW109" s="924"/>
      <c r="AX109" s="924"/>
      <c r="AY109" s="924"/>
      <c r="AZ109" s="924"/>
      <c r="BA109" s="924"/>
      <c r="BB109" s="924"/>
      <c r="BC109" s="924"/>
      <c r="BD109" s="924"/>
      <c r="BE109" s="924"/>
      <c r="BF109" s="924"/>
      <c r="BG109" s="924"/>
      <c r="BH109" s="924"/>
      <c r="BI109" s="924"/>
      <c r="BJ109" s="924"/>
      <c r="BK109" s="924"/>
      <c r="BL109" s="924"/>
      <c r="BM109" s="924"/>
      <c r="BN109" s="924"/>
      <c r="BO109" s="924"/>
      <c r="BP109" s="924"/>
      <c r="BQ109" s="924"/>
      <c r="BR109" s="924"/>
      <c r="BS109" s="924"/>
      <c r="BT109" s="924"/>
      <c r="BU109" s="924"/>
      <c r="BV109" s="924"/>
      <c r="BW109" s="924"/>
      <c r="BX109" s="924"/>
      <c r="BY109" s="924"/>
      <c r="BZ109" s="924"/>
      <c r="CA109" s="924"/>
      <c r="CB109" s="924"/>
      <c r="CC109" s="924"/>
      <c r="CD109" s="924"/>
      <c r="CE109" s="924"/>
      <c r="CF109" s="924"/>
      <c r="CG109" s="924"/>
      <c r="CH109" s="924"/>
      <c r="CI109" s="924"/>
      <c r="CJ109" s="924"/>
      <c r="CK109" s="924"/>
      <c r="CL109" s="924"/>
      <c r="CM109" s="924"/>
      <c r="CN109" s="924"/>
      <c r="CO109" s="924"/>
      <c r="CP109" s="924"/>
      <c r="CQ109" s="924"/>
      <c r="CR109" s="924"/>
      <c r="CS109" s="924"/>
      <c r="CT109" s="924"/>
      <c r="CU109" s="924"/>
      <c r="CV109" s="924"/>
      <c r="CW109" s="924"/>
      <c r="CX109" s="924"/>
      <c r="CY109" s="924"/>
      <c r="CZ109" s="924"/>
      <c r="DA109" s="924"/>
      <c r="DB109" s="924"/>
      <c r="DC109" s="924"/>
      <c r="DD109" s="924"/>
      <c r="DE109" s="924"/>
      <c r="DF109" s="924"/>
      <c r="DG109" s="924"/>
      <c r="DH109" s="924"/>
      <c r="DI109" s="924"/>
      <c r="DJ109" s="924"/>
      <c r="DK109" s="924"/>
      <c r="DL109" s="924"/>
      <c r="DM109" s="924"/>
      <c r="DN109" s="924"/>
      <c r="DO109" s="924"/>
      <c r="DP109" s="924"/>
      <c r="DQ109" s="924"/>
      <c r="DR109" s="924"/>
      <c r="DS109" s="924"/>
      <c r="DT109" s="924"/>
      <c r="DU109" s="924"/>
      <c r="DV109" s="924"/>
      <c r="DW109" s="924"/>
      <c r="DX109" s="924"/>
      <c r="DY109" s="924"/>
      <c r="DZ109" s="924"/>
      <c r="EA109" s="924"/>
      <c r="EB109" s="924"/>
      <c r="EC109" s="924"/>
      <c r="ED109" s="924"/>
      <c r="EE109" s="924"/>
      <c r="EF109" s="924"/>
      <c r="EG109" s="924"/>
      <c r="EH109" s="924"/>
      <c r="EI109" s="924"/>
      <c r="EJ109" s="924"/>
      <c r="EK109" s="924"/>
      <c r="EL109" s="924"/>
      <c r="EM109" s="924"/>
      <c r="EN109" s="924"/>
      <c r="EO109" s="924"/>
      <c r="EP109" s="924"/>
      <c r="EQ109" s="924"/>
      <c r="ER109" s="924"/>
      <c r="ES109" s="924"/>
      <c r="ET109" s="924"/>
      <c r="EU109" s="924"/>
      <c r="EV109" s="924"/>
      <c r="EW109" s="924"/>
      <c r="EX109" s="924"/>
      <c r="EY109" s="924"/>
      <c r="EZ109" s="924"/>
      <c r="FA109" s="924"/>
      <c r="FB109" s="924"/>
      <c r="FC109" s="924"/>
      <c r="FD109" s="924"/>
      <c r="FE109" s="924"/>
      <c r="FF109" s="924"/>
      <c r="FG109" s="924"/>
      <c r="FH109" s="924"/>
      <c r="FI109" s="924"/>
      <c r="FJ109" s="924"/>
      <c r="FK109" s="924"/>
      <c r="FL109" s="924"/>
      <c r="FM109" s="924"/>
      <c r="FN109" s="924"/>
      <c r="FO109" s="924"/>
      <c r="FP109" s="924"/>
      <c r="FQ109" s="918"/>
      <c r="FR109" s="918"/>
      <c r="FS109" s="924"/>
    </row>
    <row r="110" spans="1:175">
      <c r="A110" s="924"/>
      <c r="B110" s="924"/>
      <c r="C110" s="924"/>
      <c r="D110" s="924"/>
      <c r="E110" s="924"/>
      <c r="F110" s="924"/>
      <c r="G110" s="924"/>
      <c r="H110" s="924"/>
      <c r="I110" s="924"/>
      <c r="J110" s="924"/>
      <c r="K110" s="924"/>
      <c r="L110" s="924"/>
      <c r="M110" s="924"/>
      <c r="N110" s="924"/>
      <c r="O110" s="924"/>
      <c r="P110" s="924"/>
      <c r="Q110" s="924"/>
      <c r="R110" s="924"/>
      <c r="S110" s="924"/>
      <c r="T110" s="924"/>
      <c r="U110" s="924"/>
      <c r="V110" s="924"/>
      <c r="W110" s="924"/>
      <c r="X110" s="924"/>
      <c r="Y110" s="924"/>
      <c r="Z110" s="924"/>
      <c r="AA110" s="924"/>
      <c r="AB110" s="924"/>
      <c r="AC110" s="924"/>
      <c r="AD110" s="924"/>
      <c r="AE110" s="924"/>
      <c r="AF110" s="924"/>
      <c r="AG110" s="924"/>
      <c r="AH110" s="924"/>
      <c r="AI110" s="924"/>
      <c r="AJ110" s="924"/>
      <c r="AK110" s="924"/>
      <c r="AL110" s="924"/>
      <c r="AM110" s="924"/>
      <c r="AN110" s="924"/>
      <c r="AO110" s="924"/>
      <c r="AP110" s="924"/>
      <c r="AQ110" s="924"/>
      <c r="AR110" s="924"/>
      <c r="AS110" s="924"/>
      <c r="AT110" s="924"/>
      <c r="AU110" s="924"/>
      <c r="AV110" s="924"/>
      <c r="AW110" s="924"/>
      <c r="AX110" s="924"/>
      <c r="AY110" s="924"/>
      <c r="AZ110" s="924"/>
      <c r="BA110" s="924"/>
      <c r="BB110" s="924"/>
      <c r="BC110" s="924"/>
      <c r="BD110" s="924"/>
      <c r="BE110" s="924"/>
      <c r="BF110" s="924"/>
      <c r="BG110" s="924"/>
      <c r="BH110" s="924"/>
      <c r="BI110" s="924"/>
      <c r="BJ110" s="924"/>
      <c r="BK110" s="924"/>
      <c r="BL110" s="924"/>
      <c r="BM110" s="924"/>
      <c r="BN110" s="924"/>
      <c r="BO110" s="924"/>
      <c r="BP110" s="924"/>
      <c r="BQ110" s="924"/>
      <c r="BR110" s="924"/>
      <c r="BS110" s="924"/>
      <c r="BT110" s="924"/>
      <c r="BU110" s="924"/>
      <c r="BV110" s="924"/>
      <c r="BW110" s="924"/>
      <c r="BX110" s="924"/>
      <c r="BY110" s="924"/>
      <c r="BZ110" s="924"/>
      <c r="CA110" s="924"/>
      <c r="CB110" s="924"/>
      <c r="CC110" s="924"/>
      <c r="CD110" s="924"/>
      <c r="CE110" s="924"/>
      <c r="CF110" s="924"/>
      <c r="CG110" s="924"/>
      <c r="CH110" s="924"/>
      <c r="CI110" s="924"/>
      <c r="CJ110" s="924"/>
      <c r="CK110" s="924"/>
      <c r="CL110" s="924"/>
      <c r="CM110" s="924"/>
      <c r="CN110" s="924"/>
      <c r="CO110" s="924"/>
      <c r="CP110" s="924"/>
      <c r="CQ110" s="924"/>
      <c r="CR110" s="924"/>
      <c r="CS110" s="924"/>
      <c r="CT110" s="924"/>
      <c r="CU110" s="924"/>
      <c r="CV110" s="924"/>
      <c r="CW110" s="924"/>
      <c r="CX110" s="924"/>
      <c r="CY110" s="924"/>
      <c r="CZ110" s="924"/>
      <c r="DA110" s="924"/>
      <c r="DB110" s="924"/>
      <c r="DC110" s="924"/>
      <c r="DD110" s="924"/>
      <c r="DE110" s="924"/>
      <c r="DF110" s="924"/>
      <c r="DG110" s="924"/>
      <c r="DH110" s="924"/>
      <c r="DI110" s="924"/>
      <c r="DJ110" s="924"/>
      <c r="DK110" s="924"/>
      <c r="DL110" s="924"/>
      <c r="DM110" s="924"/>
      <c r="DN110" s="924"/>
      <c r="DO110" s="924"/>
      <c r="DP110" s="924"/>
      <c r="DQ110" s="924"/>
      <c r="DR110" s="924"/>
      <c r="DS110" s="924"/>
      <c r="DT110" s="924"/>
      <c r="DU110" s="924"/>
      <c r="DV110" s="924"/>
      <c r="DW110" s="924"/>
      <c r="DX110" s="924"/>
      <c r="DY110" s="924"/>
      <c r="DZ110" s="924"/>
      <c r="EA110" s="924"/>
      <c r="EB110" s="924"/>
      <c r="EC110" s="924"/>
      <c r="ED110" s="924"/>
      <c r="EE110" s="924"/>
      <c r="EF110" s="924"/>
      <c r="EG110" s="924"/>
      <c r="EH110" s="924"/>
      <c r="EI110" s="924"/>
      <c r="EJ110" s="924"/>
      <c r="EK110" s="924"/>
      <c r="EL110" s="924"/>
      <c r="EM110" s="924"/>
      <c r="EN110" s="924"/>
      <c r="EO110" s="924"/>
      <c r="EP110" s="924"/>
      <c r="EQ110" s="924"/>
      <c r="ER110" s="924"/>
      <c r="ES110" s="924"/>
      <c r="ET110" s="924"/>
      <c r="EU110" s="924"/>
      <c r="EV110" s="924"/>
      <c r="EW110" s="924"/>
      <c r="EX110" s="924"/>
      <c r="EY110" s="924"/>
      <c r="EZ110" s="924"/>
      <c r="FA110" s="924"/>
      <c r="FB110" s="924"/>
      <c r="FC110" s="924"/>
      <c r="FD110" s="924"/>
      <c r="FE110" s="924"/>
      <c r="FF110" s="924"/>
      <c r="FG110" s="924"/>
      <c r="FH110" s="924"/>
      <c r="FI110" s="924"/>
      <c r="FJ110" s="924"/>
      <c r="FK110" s="924"/>
      <c r="FL110" s="924"/>
      <c r="FM110" s="924"/>
      <c r="FN110" s="924"/>
      <c r="FO110" s="924"/>
      <c r="FP110" s="924"/>
      <c r="FQ110" s="924"/>
      <c r="FR110" s="924"/>
      <c r="FS110" s="924"/>
    </row>
    <row r="111" spans="1:175">
      <c r="A111" s="924"/>
      <c r="B111" s="924"/>
      <c r="C111" s="924"/>
      <c r="D111" s="924"/>
      <c r="E111" s="924"/>
      <c r="F111" s="924"/>
      <c r="G111" s="924"/>
      <c r="H111" s="924"/>
      <c r="I111" s="924"/>
      <c r="J111" s="924"/>
      <c r="K111" s="924"/>
      <c r="L111" s="924"/>
      <c r="M111" s="924"/>
      <c r="N111" s="924"/>
      <c r="O111" s="924"/>
      <c r="P111" s="924"/>
      <c r="Q111" s="924"/>
      <c r="R111" s="924"/>
      <c r="S111" s="924"/>
      <c r="T111" s="924"/>
      <c r="U111" s="924"/>
      <c r="V111" s="924"/>
      <c r="W111" s="924"/>
      <c r="X111" s="924"/>
      <c r="Y111" s="924"/>
      <c r="Z111" s="924"/>
      <c r="AA111" s="924"/>
      <c r="AB111" s="924"/>
      <c r="AC111" s="924"/>
      <c r="AD111" s="924"/>
      <c r="AE111" s="924"/>
      <c r="AF111" s="924"/>
      <c r="AG111" s="924"/>
      <c r="AH111" s="924"/>
      <c r="AI111" s="924"/>
      <c r="AJ111" s="924"/>
      <c r="AK111" s="924"/>
      <c r="AL111" s="924"/>
      <c r="AM111" s="924"/>
      <c r="AN111" s="924"/>
      <c r="AO111" s="924"/>
      <c r="AP111" s="924"/>
      <c r="AQ111" s="924"/>
      <c r="AR111" s="924"/>
      <c r="AS111" s="924"/>
      <c r="AT111" s="924"/>
      <c r="AU111" s="924"/>
      <c r="AV111" s="924"/>
      <c r="AW111" s="924"/>
      <c r="AX111" s="924"/>
      <c r="AY111" s="924"/>
      <c r="AZ111" s="924"/>
      <c r="BA111" s="924"/>
      <c r="BB111" s="924"/>
      <c r="BC111" s="924"/>
      <c r="BD111" s="924"/>
      <c r="BE111" s="924"/>
      <c r="BF111" s="924"/>
      <c r="BG111" s="924"/>
      <c r="BH111" s="924"/>
      <c r="BI111" s="924"/>
      <c r="BJ111" s="924"/>
      <c r="BK111" s="924"/>
      <c r="BL111" s="924"/>
      <c r="BM111" s="924"/>
      <c r="BN111" s="924"/>
      <c r="BO111" s="924"/>
      <c r="BP111" s="924"/>
      <c r="BQ111" s="924"/>
      <c r="BR111" s="924"/>
      <c r="BS111" s="924"/>
      <c r="BT111" s="924"/>
      <c r="BU111" s="924"/>
      <c r="BV111" s="924"/>
      <c r="BW111" s="924"/>
      <c r="BX111" s="924"/>
      <c r="BY111" s="924"/>
      <c r="BZ111" s="924"/>
      <c r="CA111" s="924"/>
      <c r="CB111" s="924"/>
      <c r="CC111" s="924"/>
      <c r="CD111" s="924"/>
      <c r="CE111" s="924"/>
      <c r="CF111" s="924"/>
      <c r="CG111" s="924"/>
      <c r="CH111" s="924"/>
      <c r="CI111" s="924"/>
      <c r="CJ111" s="924"/>
      <c r="CK111" s="924"/>
      <c r="CL111" s="924"/>
      <c r="CM111" s="924"/>
      <c r="CN111" s="924"/>
      <c r="CO111" s="924"/>
      <c r="CP111" s="924"/>
      <c r="CQ111" s="924"/>
      <c r="CR111" s="924"/>
      <c r="CS111" s="924"/>
      <c r="CT111" s="924"/>
      <c r="CU111" s="924"/>
      <c r="CV111" s="924"/>
      <c r="CW111" s="924"/>
      <c r="CX111" s="924"/>
      <c r="CY111" s="924"/>
      <c r="CZ111" s="924"/>
      <c r="DA111" s="924"/>
      <c r="DB111" s="924"/>
      <c r="DC111" s="924"/>
      <c r="DD111" s="924"/>
      <c r="DE111" s="924"/>
      <c r="DF111" s="924"/>
      <c r="DG111" s="924"/>
      <c r="DH111" s="924"/>
      <c r="DI111" s="924"/>
      <c r="DJ111" s="924"/>
      <c r="DK111" s="924"/>
      <c r="DL111" s="924"/>
      <c r="DM111" s="924"/>
      <c r="DN111" s="924"/>
      <c r="DO111" s="924"/>
      <c r="DP111" s="924"/>
      <c r="DQ111" s="924"/>
      <c r="DR111" s="924"/>
      <c r="DS111" s="924"/>
      <c r="DT111" s="924"/>
      <c r="DU111" s="924"/>
      <c r="DV111" s="924"/>
      <c r="DW111" s="924"/>
      <c r="DX111" s="924"/>
      <c r="DY111" s="924"/>
      <c r="DZ111" s="924"/>
      <c r="EA111" s="924"/>
      <c r="EB111" s="924"/>
      <c r="EC111" s="924"/>
      <c r="ED111" s="924"/>
      <c r="EE111" s="924"/>
      <c r="EF111" s="924"/>
      <c r="EG111" s="924"/>
      <c r="EH111" s="924"/>
      <c r="EI111" s="924"/>
      <c r="EJ111" s="924"/>
      <c r="EK111" s="924"/>
      <c r="EL111" s="924"/>
      <c r="EM111" s="924"/>
      <c r="EN111" s="924"/>
      <c r="EO111" s="924"/>
      <c r="EP111" s="924"/>
      <c r="EQ111" s="924"/>
      <c r="ER111" s="924"/>
      <c r="ES111" s="924"/>
      <c r="ET111" s="924"/>
      <c r="EU111" s="924"/>
      <c r="EV111" s="924"/>
      <c r="EW111" s="924"/>
      <c r="EX111" s="924"/>
      <c r="EY111" s="924"/>
      <c r="EZ111" s="924"/>
      <c r="FA111" s="924"/>
      <c r="FB111" s="924"/>
      <c r="FC111" s="924"/>
      <c r="FD111" s="924"/>
      <c r="FE111" s="924"/>
      <c r="FF111" s="924"/>
      <c r="FG111" s="924"/>
      <c r="FH111" s="924"/>
      <c r="FI111" s="924"/>
      <c r="FJ111" s="924"/>
      <c r="FK111" s="924"/>
      <c r="FL111" s="924"/>
      <c r="FM111" s="924"/>
      <c r="FN111" s="924"/>
      <c r="FO111" s="924"/>
      <c r="FP111" s="924"/>
      <c r="FQ111" s="924"/>
      <c r="FR111" s="924"/>
      <c r="FS111" s="924"/>
    </row>
    <row r="112" spans="1:175">
      <c r="A112" s="924"/>
      <c r="B112" s="924"/>
      <c r="C112" s="924"/>
      <c r="D112" s="924"/>
      <c r="E112" s="924"/>
      <c r="F112" s="924"/>
      <c r="G112" s="924"/>
      <c r="H112" s="924"/>
      <c r="I112" s="924"/>
      <c r="J112" s="924"/>
      <c r="K112" s="924"/>
      <c r="L112" s="924"/>
      <c r="M112" s="924"/>
      <c r="N112" s="924"/>
      <c r="O112" s="924"/>
      <c r="P112" s="924"/>
      <c r="Q112" s="924"/>
      <c r="R112" s="924"/>
      <c r="S112" s="924"/>
      <c r="T112" s="924"/>
      <c r="U112" s="924"/>
      <c r="V112" s="924"/>
      <c r="W112" s="924"/>
      <c r="X112" s="924"/>
      <c r="Y112" s="924"/>
      <c r="Z112" s="924"/>
      <c r="AA112" s="924"/>
      <c r="AB112" s="924"/>
      <c r="AC112" s="924"/>
      <c r="AD112" s="924"/>
      <c r="AE112" s="924"/>
      <c r="AF112" s="924"/>
      <c r="AG112" s="924"/>
      <c r="AH112" s="924"/>
      <c r="AI112" s="924"/>
      <c r="AJ112" s="924"/>
      <c r="AK112" s="924"/>
      <c r="AL112" s="924"/>
      <c r="AM112" s="924"/>
      <c r="AN112" s="924"/>
      <c r="AO112" s="924"/>
      <c r="AP112" s="924"/>
      <c r="AQ112" s="924"/>
      <c r="AR112" s="924"/>
      <c r="AS112" s="924"/>
      <c r="AT112" s="924"/>
      <c r="AU112" s="924"/>
      <c r="AV112" s="924"/>
      <c r="AW112" s="924"/>
      <c r="AX112" s="924"/>
      <c r="AY112" s="924"/>
      <c r="AZ112" s="924"/>
      <c r="BA112" s="924"/>
      <c r="BB112" s="924"/>
      <c r="BC112" s="924"/>
      <c r="BD112" s="924"/>
      <c r="BE112" s="924"/>
      <c r="BF112" s="924"/>
      <c r="BG112" s="924"/>
      <c r="BH112" s="924"/>
      <c r="BI112" s="924"/>
      <c r="BJ112" s="924"/>
      <c r="BK112" s="924"/>
      <c r="BL112" s="924"/>
      <c r="BM112" s="924"/>
      <c r="BN112" s="924"/>
      <c r="BO112" s="924"/>
      <c r="BP112" s="924"/>
      <c r="BQ112" s="924"/>
      <c r="BR112" s="924"/>
      <c r="BS112" s="924"/>
      <c r="BT112" s="924"/>
      <c r="BU112" s="924"/>
      <c r="BV112" s="924"/>
      <c r="BW112" s="924"/>
      <c r="BX112" s="924"/>
      <c r="BY112" s="924"/>
      <c r="BZ112" s="924"/>
      <c r="CA112" s="924"/>
      <c r="CB112" s="924"/>
      <c r="CC112" s="924"/>
      <c r="CD112" s="924"/>
      <c r="CE112" s="924"/>
      <c r="CF112" s="924"/>
      <c r="CG112" s="924"/>
      <c r="CH112" s="924"/>
      <c r="CI112" s="924"/>
      <c r="CJ112" s="924"/>
      <c r="CK112" s="924"/>
      <c r="CL112" s="924"/>
      <c r="CM112" s="924"/>
      <c r="CN112" s="924"/>
      <c r="CO112" s="924"/>
      <c r="CP112" s="924"/>
      <c r="CQ112" s="924"/>
      <c r="CR112" s="924"/>
      <c r="CS112" s="924"/>
      <c r="CT112" s="924"/>
      <c r="CU112" s="924"/>
      <c r="CV112" s="924"/>
      <c r="CW112" s="924"/>
      <c r="CX112" s="924"/>
      <c r="CY112" s="924"/>
      <c r="CZ112" s="924"/>
      <c r="DA112" s="924"/>
      <c r="DB112" s="924"/>
      <c r="DC112" s="924"/>
      <c r="DD112" s="924"/>
      <c r="DE112" s="924"/>
      <c r="DF112" s="924"/>
      <c r="DG112" s="924"/>
      <c r="DH112" s="924"/>
      <c r="DI112" s="924"/>
      <c r="DJ112" s="924"/>
      <c r="DK112" s="924"/>
      <c r="DL112" s="924"/>
      <c r="DM112" s="924"/>
      <c r="DN112" s="924"/>
      <c r="DO112" s="924"/>
      <c r="DP112" s="924"/>
      <c r="DQ112" s="924"/>
      <c r="DR112" s="924"/>
      <c r="DS112" s="924"/>
      <c r="DT112" s="924"/>
      <c r="DU112" s="924"/>
      <c r="DV112" s="924"/>
      <c r="DW112" s="924"/>
      <c r="DX112" s="924"/>
      <c r="DY112" s="924"/>
      <c r="DZ112" s="924"/>
      <c r="EA112" s="924"/>
      <c r="EB112" s="924"/>
      <c r="EC112" s="924"/>
      <c r="ED112" s="924"/>
      <c r="EE112" s="924"/>
      <c r="EF112" s="924"/>
      <c r="EG112" s="924"/>
      <c r="EH112" s="924"/>
      <c r="EI112" s="924"/>
      <c r="EJ112" s="924"/>
      <c r="EK112" s="924"/>
      <c r="EL112" s="924"/>
      <c r="EM112" s="924"/>
      <c r="EN112" s="924"/>
      <c r="EO112" s="924"/>
      <c r="EP112" s="924"/>
      <c r="EQ112" s="924"/>
      <c r="ER112" s="924"/>
      <c r="ES112" s="924"/>
      <c r="ET112" s="924"/>
      <c r="EU112" s="924"/>
      <c r="EV112" s="924"/>
      <c r="EW112" s="924"/>
      <c r="EX112" s="924"/>
      <c r="EY112" s="924"/>
      <c r="EZ112" s="924"/>
      <c r="FA112" s="924"/>
      <c r="FB112" s="924"/>
      <c r="FC112" s="924"/>
      <c r="FD112" s="924"/>
      <c r="FE112" s="924"/>
      <c r="FF112" s="924"/>
      <c r="FG112" s="924"/>
      <c r="FH112" s="924"/>
      <c r="FI112" s="924"/>
      <c r="FJ112" s="924"/>
      <c r="FK112" s="924"/>
      <c r="FL112" s="924"/>
      <c r="FM112" s="924"/>
      <c r="FN112" s="924"/>
      <c r="FO112" s="924"/>
      <c r="FP112" s="924"/>
      <c r="FQ112" s="924"/>
      <c r="FR112" s="924"/>
      <c r="FS112" s="924"/>
    </row>
    <row r="113" spans="1:175">
      <c r="A113" s="924"/>
      <c r="B113" s="924"/>
      <c r="C113" s="924"/>
      <c r="D113" s="924"/>
      <c r="E113" s="924"/>
      <c r="F113" s="924"/>
      <c r="G113" s="924"/>
      <c r="H113" s="924"/>
      <c r="I113" s="924"/>
      <c r="J113" s="924"/>
      <c r="K113" s="924"/>
      <c r="L113" s="924"/>
      <c r="M113" s="924"/>
      <c r="N113" s="924"/>
      <c r="O113" s="924"/>
      <c r="P113" s="924"/>
      <c r="Q113" s="924"/>
      <c r="R113" s="924"/>
      <c r="S113" s="924"/>
      <c r="T113" s="924"/>
      <c r="U113" s="924"/>
      <c r="V113" s="924"/>
      <c r="W113" s="924"/>
      <c r="X113" s="924"/>
      <c r="Y113" s="924"/>
      <c r="Z113" s="924"/>
      <c r="AA113" s="924"/>
      <c r="AB113" s="924"/>
      <c r="AC113" s="924"/>
      <c r="AD113" s="924"/>
      <c r="AE113" s="924"/>
      <c r="AF113" s="924"/>
      <c r="AG113" s="924"/>
      <c r="AH113" s="924"/>
      <c r="AI113" s="924"/>
      <c r="AJ113" s="924"/>
      <c r="AK113" s="924"/>
      <c r="AL113" s="924"/>
      <c r="AM113" s="924"/>
      <c r="AN113" s="924"/>
      <c r="AO113" s="924"/>
      <c r="AP113" s="924"/>
      <c r="AQ113" s="924"/>
      <c r="AR113" s="924"/>
      <c r="AS113" s="924"/>
      <c r="AT113" s="924"/>
      <c r="AU113" s="924"/>
      <c r="AV113" s="924"/>
      <c r="AW113" s="924"/>
      <c r="AX113" s="924"/>
      <c r="AY113" s="924"/>
      <c r="AZ113" s="924"/>
      <c r="BA113" s="924"/>
      <c r="BB113" s="924"/>
      <c r="BC113" s="924"/>
      <c r="BD113" s="924"/>
      <c r="BE113" s="924"/>
      <c r="BF113" s="924"/>
      <c r="BG113" s="924"/>
      <c r="BH113" s="924"/>
      <c r="BI113" s="924"/>
      <c r="BJ113" s="924"/>
      <c r="BK113" s="924"/>
      <c r="BL113" s="924"/>
      <c r="BM113" s="924"/>
      <c r="BN113" s="924"/>
      <c r="BO113" s="924"/>
      <c r="BP113" s="924"/>
      <c r="BQ113" s="924"/>
      <c r="BR113" s="924"/>
      <c r="BS113" s="924"/>
      <c r="BT113" s="924"/>
      <c r="BU113" s="924"/>
      <c r="BV113" s="924"/>
      <c r="BW113" s="924"/>
      <c r="BX113" s="924"/>
      <c r="BY113" s="924"/>
      <c r="BZ113" s="924"/>
      <c r="CA113" s="924"/>
      <c r="CB113" s="924"/>
      <c r="CC113" s="924"/>
      <c r="CD113" s="924"/>
      <c r="CE113" s="924"/>
      <c r="CF113" s="924"/>
      <c r="CG113" s="924"/>
      <c r="CH113" s="924"/>
      <c r="CI113" s="924"/>
      <c r="CJ113" s="924"/>
      <c r="CK113" s="924"/>
      <c r="CL113" s="924"/>
      <c r="CM113" s="924"/>
      <c r="CN113" s="924"/>
      <c r="CO113" s="924"/>
      <c r="CP113" s="924"/>
      <c r="CQ113" s="924"/>
      <c r="CR113" s="924"/>
      <c r="CS113" s="924"/>
      <c r="CT113" s="924"/>
      <c r="CU113" s="924"/>
      <c r="CV113" s="924"/>
      <c r="CW113" s="924"/>
      <c r="CX113" s="924"/>
      <c r="CY113" s="924"/>
      <c r="CZ113" s="924"/>
      <c r="DA113" s="924"/>
      <c r="DB113" s="924"/>
      <c r="DC113" s="924"/>
      <c r="DD113" s="924"/>
      <c r="DE113" s="924"/>
      <c r="DF113" s="924"/>
      <c r="DG113" s="924"/>
      <c r="DH113" s="924"/>
      <c r="DI113" s="924"/>
      <c r="DJ113" s="924"/>
      <c r="DK113" s="924"/>
      <c r="DL113" s="924"/>
      <c r="DM113" s="924"/>
      <c r="DN113" s="924"/>
      <c r="DO113" s="924"/>
      <c r="DP113" s="924"/>
      <c r="DQ113" s="924"/>
      <c r="DR113" s="924"/>
      <c r="DS113" s="924"/>
      <c r="DT113" s="924"/>
      <c r="DU113" s="924"/>
      <c r="DV113" s="924"/>
      <c r="DW113" s="924"/>
      <c r="DX113" s="924"/>
      <c r="DY113" s="924"/>
      <c r="DZ113" s="924"/>
      <c r="EA113" s="924"/>
      <c r="EB113" s="924"/>
      <c r="EC113" s="924"/>
      <c r="ED113" s="924"/>
      <c r="EE113" s="924"/>
      <c r="EF113" s="924"/>
      <c r="EG113" s="924"/>
      <c r="EH113" s="924"/>
      <c r="EI113" s="924"/>
      <c r="EJ113" s="924"/>
      <c r="EK113" s="924"/>
      <c r="EL113" s="924"/>
      <c r="EM113" s="924"/>
      <c r="EN113" s="924"/>
      <c r="EO113" s="924"/>
      <c r="EP113" s="924"/>
      <c r="EQ113" s="924"/>
      <c r="ER113" s="924"/>
      <c r="ES113" s="924"/>
      <c r="ET113" s="924"/>
      <c r="EU113" s="924"/>
      <c r="EV113" s="924"/>
      <c r="EW113" s="924"/>
      <c r="EX113" s="924"/>
      <c r="EY113" s="924"/>
      <c r="EZ113" s="924"/>
      <c r="FA113" s="924"/>
      <c r="FB113" s="924"/>
      <c r="FC113" s="924"/>
      <c r="FD113" s="924"/>
      <c r="FE113" s="924"/>
      <c r="FF113" s="924"/>
      <c r="FG113" s="924"/>
      <c r="FH113" s="924"/>
      <c r="FI113" s="924"/>
      <c r="FJ113" s="924"/>
      <c r="FK113" s="924"/>
      <c r="FL113" s="924"/>
      <c r="FM113" s="924"/>
      <c r="FN113" s="924"/>
      <c r="FO113" s="924"/>
      <c r="FP113" s="924"/>
      <c r="FQ113" s="924"/>
      <c r="FR113" s="924"/>
      <c r="FS113" s="924"/>
    </row>
    <row r="114" spans="1:175">
      <c r="A114" s="924"/>
      <c r="B114" s="924"/>
      <c r="C114" s="924"/>
      <c r="D114" s="924"/>
      <c r="E114" s="924"/>
      <c r="F114" s="924"/>
      <c r="G114" s="924"/>
      <c r="H114" s="924"/>
      <c r="I114" s="924"/>
      <c r="J114" s="924"/>
      <c r="K114" s="924"/>
      <c r="L114" s="924"/>
      <c r="M114" s="924"/>
      <c r="N114" s="924"/>
      <c r="O114" s="924"/>
      <c r="P114" s="924"/>
      <c r="Q114" s="924"/>
      <c r="R114" s="924"/>
      <c r="S114" s="924"/>
      <c r="T114" s="924"/>
      <c r="U114" s="924"/>
      <c r="V114" s="924"/>
      <c r="W114" s="924"/>
      <c r="X114" s="924"/>
      <c r="Y114" s="924"/>
      <c r="Z114" s="924"/>
      <c r="AA114" s="924"/>
      <c r="AB114" s="924"/>
      <c r="AC114" s="924"/>
      <c r="AD114" s="924"/>
      <c r="AE114" s="924"/>
      <c r="AF114" s="924"/>
      <c r="AG114" s="924"/>
      <c r="AH114" s="924"/>
      <c r="AI114" s="924"/>
      <c r="AJ114" s="924"/>
      <c r="AK114" s="924"/>
      <c r="AL114" s="924"/>
      <c r="AM114" s="924"/>
      <c r="AN114" s="924"/>
      <c r="AO114" s="924"/>
      <c r="AP114" s="924"/>
      <c r="AQ114" s="924"/>
      <c r="AR114" s="924"/>
      <c r="AS114" s="924"/>
      <c r="AT114" s="924"/>
      <c r="AU114" s="924"/>
      <c r="AV114" s="924"/>
      <c r="AW114" s="924"/>
      <c r="AX114" s="924"/>
      <c r="AY114" s="924"/>
      <c r="AZ114" s="924"/>
      <c r="BA114" s="924"/>
      <c r="BB114" s="924"/>
      <c r="BC114" s="924"/>
      <c r="BD114" s="924"/>
      <c r="BE114" s="924"/>
      <c r="BF114" s="924"/>
      <c r="BG114" s="924"/>
      <c r="BH114" s="924"/>
      <c r="BI114" s="924"/>
      <c r="BJ114" s="924"/>
      <c r="BK114" s="924"/>
      <c r="BL114" s="924"/>
      <c r="BM114" s="924"/>
      <c r="BN114" s="924"/>
      <c r="BO114" s="924"/>
      <c r="BP114" s="924"/>
      <c r="BQ114" s="924"/>
      <c r="BR114" s="924"/>
      <c r="BS114" s="924"/>
      <c r="BT114" s="924"/>
      <c r="BU114" s="924"/>
      <c r="BV114" s="924"/>
      <c r="BW114" s="924"/>
      <c r="BX114" s="924"/>
      <c r="BY114" s="924"/>
      <c r="BZ114" s="924"/>
      <c r="CA114" s="924"/>
      <c r="CB114" s="924"/>
      <c r="CC114" s="924"/>
      <c r="CD114" s="924"/>
      <c r="CE114" s="924"/>
      <c r="CF114" s="924"/>
      <c r="CG114" s="924"/>
      <c r="CH114" s="924"/>
      <c r="CI114" s="924"/>
      <c r="CJ114" s="924"/>
      <c r="CK114" s="924"/>
      <c r="CL114" s="924"/>
      <c r="CM114" s="924"/>
      <c r="CN114" s="924"/>
      <c r="CO114" s="924"/>
      <c r="CP114" s="924"/>
      <c r="CQ114" s="924"/>
      <c r="CR114" s="924"/>
      <c r="CS114" s="924"/>
      <c r="CT114" s="924"/>
      <c r="CU114" s="924"/>
      <c r="CV114" s="924"/>
      <c r="CW114" s="924"/>
      <c r="CX114" s="924"/>
      <c r="CY114" s="924"/>
      <c r="CZ114" s="924"/>
      <c r="DA114" s="924"/>
      <c r="DB114" s="924"/>
      <c r="DC114" s="924"/>
      <c r="DD114" s="924"/>
      <c r="DE114" s="924"/>
      <c r="DF114" s="924"/>
      <c r="DG114" s="924"/>
      <c r="DH114" s="924"/>
      <c r="DI114" s="924"/>
      <c r="DJ114" s="924"/>
      <c r="DK114" s="924"/>
      <c r="DL114" s="924"/>
      <c r="DM114" s="924"/>
      <c r="DN114" s="924"/>
      <c r="DO114" s="924"/>
      <c r="DP114" s="924"/>
      <c r="DQ114" s="924"/>
      <c r="DR114" s="924"/>
      <c r="DS114" s="924"/>
      <c r="DT114" s="924"/>
      <c r="DU114" s="924"/>
      <c r="DV114" s="924"/>
      <c r="DW114" s="924"/>
      <c r="DX114" s="924"/>
      <c r="DY114" s="924"/>
      <c r="DZ114" s="924"/>
      <c r="EA114" s="924"/>
      <c r="EB114" s="924"/>
      <c r="EC114" s="924"/>
      <c r="ED114" s="924"/>
      <c r="EE114" s="924"/>
      <c r="EF114" s="924"/>
      <c r="EG114" s="924"/>
      <c r="EH114" s="924"/>
      <c r="EI114" s="924"/>
      <c r="EJ114" s="924"/>
      <c r="EK114" s="924"/>
      <c r="EL114" s="924"/>
      <c r="EM114" s="924"/>
      <c r="EN114" s="924"/>
      <c r="EO114" s="924"/>
      <c r="EP114" s="924"/>
      <c r="EQ114" s="924"/>
      <c r="ER114" s="924"/>
      <c r="ES114" s="924"/>
      <c r="ET114" s="924"/>
      <c r="EU114" s="924"/>
      <c r="EV114" s="924"/>
      <c r="EW114" s="924"/>
      <c r="EX114" s="924"/>
      <c r="EY114" s="924"/>
      <c r="EZ114" s="924"/>
      <c r="FA114" s="924"/>
      <c r="FB114" s="924"/>
      <c r="FC114" s="924"/>
      <c r="FD114" s="924"/>
      <c r="FE114" s="924"/>
      <c r="FF114" s="924"/>
      <c r="FG114" s="924"/>
      <c r="FH114" s="924"/>
      <c r="FI114" s="924"/>
      <c r="FJ114" s="924"/>
      <c r="FK114" s="924"/>
      <c r="FL114" s="924"/>
      <c r="FM114" s="924"/>
      <c r="FN114" s="924"/>
      <c r="FO114" s="924"/>
      <c r="FP114" s="924"/>
      <c r="FQ114" s="924"/>
      <c r="FR114" s="924"/>
      <c r="FS114" s="924"/>
    </row>
    <row r="115" spans="1:175">
      <c r="A115" s="924"/>
      <c r="B115" s="924"/>
      <c r="C115" s="924"/>
      <c r="D115" s="924"/>
      <c r="E115" s="924"/>
      <c r="F115" s="924"/>
      <c r="G115" s="924"/>
      <c r="H115" s="924"/>
      <c r="I115" s="924"/>
      <c r="J115" s="924"/>
      <c r="K115" s="924"/>
      <c r="L115" s="924"/>
      <c r="M115" s="924"/>
      <c r="N115" s="924"/>
      <c r="O115" s="924"/>
      <c r="P115" s="924"/>
      <c r="Q115" s="924"/>
      <c r="R115" s="924"/>
      <c r="S115" s="924"/>
      <c r="T115" s="924"/>
      <c r="U115" s="924"/>
      <c r="V115" s="924"/>
      <c r="W115" s="924"/>
      <c r="X115" s="924"/>
      <c r="Y115" s="924"/>
      <c r="Z115" s="924"/>
      <c r="AA115" s="924"/>
      <c r="AB115" s="924"/>
      <c r="AC115" s="924"/>
      <c r="AD115" s="924"/>
      <c r="AE115" s="924"/>
      <c r="AF115" s="924"/>
      <c r="AG115" s="924"/>
      <c r="AH115" s="924"/>
      <c r="AI115" s="924"/>
      <c r="AJ115" s="924"/>
      <c r="AK115" s="924"/>
      <c r="AL115" s="924"/>
      <c r="AM115" s="924"/>
      <c r="AN115" s="924"/>
      <c r="AO115" s="924"/>
      <c r="AP115" s="924"/>
      <c r="AQ115" s="924"/>
      <c r="AR115" s="924"/>
      <c r="AS115" s="924"/>
      <c r="AT115" s="924"/>
      <c r="AU115" s="924"/>
      <c r="AV115" s="924"/>
      <c r="AW115" s="924"/>
      <c r="AX115" s="924"/>
      <c r="AY115" s="924"/>
      <c r="AZ115" s="924"/>
      <c r="BA115" s="924"/>
      <c r="BB115" s="924"/>
      <c r="BC115" s="924"/>
      <c r="BD115" s="924"/>
      <c r="BE115" s="924"/>
      <c r="BF115" s="924"/>
      <c r="BG115" s="924"/>
      <c r="BH115" s="924"/>
      <c r="BI115" s="924"/>
      <c r="BJ115" s="924"/>
      <c r="BK115" s="924"/>
      <c r="BL115" s="924"/>
      <c r="BM115" s="924"/>
      <c r="BN115" s="924"/>
      <c r="BO115" s="924"/>
      <c r="BP115" s="924"/>
      <c r="BQ115" s="924"/>
      <c r="BR115" s="924"/>
      <c r="BS115" s="924"/>
      <c r="BT115" s="924"/>
      <c r="BU115" s="924"/>
      <c r="BV115" s="924"/>
      <c r="BW115" s="924"/>
      <c r="BX115" s="924"/>
      <c r="BY115" s="924"/>
      <c r="BZ115" s="924"/>
      <c r="CA115" s="924"/>
      <c r="CB115" s="924"/>
      <c r="CC115" s="924"/>
      <c r="CD115" s="924"/>
      <c r="CE115" s="924"/>
      <c r="CF115" s="924"/>
      <c r="CG115" s="924"/>
      <c r="CH115" s="924"/>
      <c r="CI115" s="924"/>
      <c r="CJ115" s="924"/>
      <c r="CK115" s="924"/>
      <c r="CL115" s="924"/>
      <c r="CM115" s="924"/>
      <c r="CN115" s="924"/>
      <c r="CO115" s="924"/>
      <c r="CP115" s="924"/>
      <c r="CQ115" s="924"/>
      <c r="CR115" s="924"/>
      <c r="CS115" s="924"/>
      <c r="CT115" s="924"/>
      <c r="CU115" s="924"/>
      <c r="CV115" s="924"/>
      <c r="CW115" s="924"/>
      <c r="CX115" s="924"/>
      <c r="CY115" s="924"/>
      <c r="CZ115" s="924"/>
      <c r="DA115" s="924"/>
      <c r="DB115" s="924"/>
      <c r="DC115" s="924"/>
      <c r="DD115" s="924"/>
      <c r="DE115" s="924"/>
      <c r="DF115" s="924"/>
      <c r="DG115" s="924"/>
      <c r="DH115" s="924"/>
      <c r="DI115" s="924"/>
      <c r="DJ115" s="924"/>
      <c r="DK115" s="924"/>
      <c r="DL115" s="924"/>
      <c r="DM115" s="924"/>
      <c r="DN115" s="924"/>
      <c r="DO115" s="924"/>
      <c r="DP115" s="924"/>
      <c r="DQ115" s="924"/>
      <c r="DR115" s="924"/>
      <c r="DS115" s="924"/>
      <c r="DT115" s="924"/>
      <c r="DU115" s="924"/>
      <c r="DV115" s="924"/>
      <c r="DW115" s="924"/>
      <c r="DX115" s="924"/>
      <c r="DY115" s="924"/>
      <c r="DZ115" s="924"/>
      <c r="EA115" s="924"/>
      <c r="EB115" s="924"/>
      <c r="EC115" s="924"/>
      <c r="ED115" s="924"/>
      <c r="EE115" s="924"/>
      <c r="EF115" s="924"/>
      <c r="EG115" s="924"/>
      <c r="EH115" s="924"/>
      <c r="EI115" s="924"/>
      <c r="EJ115" s="924"/>
      <c r="EK115" s="924"/>
      <c r="EL115" s="924"/>
      <c r="EM115" s="924"/>
      <c r="EN115" s="924"/>
      <c r="EO115" s="924"/>
      <c r="EP115" s="924"/>
      <c r="EQ115" s="924"/>
      <c r="ER115" s="924"/>
      <c r="ES115" s="924"/>
      <c r="ET115" s="924"/>
      <c r="EU115" s="924"/>
      <c r="EV115" s="924"/>
      <c r="EW115" s="924"/>
      <c r="EX115" s="924"/>
      <c r="EY115" s="924"/>
      <c r="EZ115" s="924"/>
      <c r="FA115" s="924"/>
      <c r="FB115" s="924"/>
      <c r="FC115" s="924"/>
      <c r="FD115" s="924"/>
      <c r="FE115" s="924"/>
      <c r="FF115" s="924"/>
      <c r="FG115" s="924"/>
      <c r="FH115" s="924"/>
      <c r="FI115" s="924"/>
      <c r="FJ115" s="924"/>
      <c r="FK115" s="924"/>
      <c r="FL115" s="924"/>
      <c r="FM115" s="924"/>
      <c r="FN115" s="924"/>
      <c r="FO115" s="924"/>
      <c r="FP115" s="924"/>
      <c r="FQ115" s="924"/>
      <c r="FR115" s="924"/>
      <c r="FS115" s="924"/>
    </row>
    <row r="116" spans="1:175">
      <c r="A116" s="924"/>
      <c r="B116" s="924"/>
      <c r="C116" s="924"/>
      <c r="D116" s="924"/>
      <c r="E116" s="924"/>
      <c r="F116" s="924"/>
      <c r="G116" s="924"/>
      <c r="H116" s="924"/>
      <c r="I116" s="924"/>
      <c r="J116" s="924"/>
      <c r="K116" s="924"/>
      <c r="L116" s="924"/>
      <c r="M116" s="924"/>
      <c r="N116" s="924"/>
      <c r="O116" s="924"/>
      <c r="P116" s="924"/>
      <c r="Q116" s="924"/>
      <c r="R116" s="924"/>
      <c r="S116" s="924"/>
      <c r="T116" s="924"/>
      <c r="U116" s="924"/>
      <c r="V116" s="924"/>
      <c r="W116" s="924"/>
      <c r="X116" s="924"/>
      <c r="Y116" s="924"/>
      <c r="Z116" s="924"/>
      <c r="AA116" s="924"/>
      <c r="AB116" s="924"/>
      <c r="AC116" s="924"/>
      <c r="AD116" s="924"/>
      <c r="AE116" s="924"/>
      <c r="AF116" s="924"/>
      <c r="AG116" s="924"/>
      <c r="AH116" s="924"/>
      <c r="AI116" s="924"/>
      <c r="AJ116" s="924"/>
      <c r="AK116" s="924"/>
      <c r="AL116" s="924"/>
      <c r="AM116" s="924"/>
      <c r="AN116" s="924"/>
      <c r="AO116" s="924"/>
      <c r="AP116" s="924"/>
      <c r="AQ116" s="924"/>
      <c r="AR116" s="924"/>
      <c r="AS116" s="924"/>
      <c r="AT116" s="924"/>
      <c r="AU116" s="924"/>
      <c r="AV116" s="924"/>
      <c r="AW116" s="924"/>
      <c r="AX116" s="924"/>
      <c r="AY116" s="924"/>
      <c r="AZ116" s="924"/>
      <c r="BA116" s="924"/>
      <c r="BB116" s="924"/>
      <c r="BC116" s="924"/>
      <c r="BD116" s="924"/>
      <c r="BE116" s="924"/>
      <c r="BF116" s="924"/>
      <c r="BG116" s="924"/>
      <c r="BH116" s="924"/>
      <c r="BI116" s="924"/>
      <c r="BJ116" s="924"/>
      <c r="BK116" s="924"/>
      <c r="BL116" s="924"/>
      <c r="BM116" s="924"/>
      <c r="BN116" s="924"/>
      <c r="BO116" s="924"/>
      <c r="BP116" s="924"/>
      <c r="BQ116" s="924"/>
      <c r="BR116" s="924"/>
      <c r="BS116" s="924"/>
      <c r="BT116" s="924"/>
      <c r="BU116" s="924"/>
      <c r="BV116" s="924"/>
      <c r="BW116" s="924"/>
      <c r="BX116" s="924"/>
      <c r="BY116" s="924"/>
      <c r="BZ116" s="924"/>
      <c r="CA116" s="924"/>
      <c r="CB116" s="924"/>
      <c r="CC116" s="924"/>
      <c r="CD116" s="924"/>
      <c r="CE116" s="924"/>
      <c r="CF116" s="924"/>
      <c r="CG116" s="924"/>
      <c r="CH116" s="924"/>
      <c r="CI116" s="924"/>
      <c r="CJ116" s="924"/>
      <c r="CK116" s="924"/>
      <c r="CL116" s="924"/>
      <c r="CM116" s="924"/>
      <c r="CN116" s="924"/>
      <c r="CO116" s="924"/>
      <c r="CP116" s="924"/>
      <c r="CQ116" s="924"/>
      <c r="CR116" s="924"/>
      <c r="CS116" s="924"/>
      <c r="CT116" s="924"/>
      <c r="CU116" s="924"/>
      <c r="CV116" s="924"/>
      <c r="CW116" s="924"/>
      <c r="CX116" s="924"/>
      <c r="CY116" s="924"/>
      <c r="CZ116" s="924"/>
      <c r="DA116" s="924"/>
      <c r="DB116" s="924"/>
      <c r="DC116" s="924"/>
      <c r="DD116" s="924"/>
      <c r="DE116" s="924"/>
      <c r="DF116" s="924"/>
      <c r="DG116" s="924"/>
      <c r="DH116" s="924"/>
      <c r="DI116" s="924"/>
      <c r="DJ116" s="924"/>
      <c r="DK116" s="924"/>
      <c r="DL116" s="924"/>
      <c r="DM116" s="924"/>
      <c r="DN116" s="924"/>
      <c r="DO116" s="924"/>
      <c r="DP116" s="924"/>
      <c r="DQ116" s="924"/>
      <c r="DR116" s="924"/>
      <c r="DS116" s="924"/>
      <c r="DT116" s="924"/>
      <c r="DU116" s="924"/>
      <c r="DV116" s="924"/>
      <c r="DW116" s="924"/>
      <c r="DX116" s="924"/>
      <c r="DY116" s="924"/>
      <c r="DZ116" s="924"/>
      <c r="EA116" s="924"/>
      <c r="EB116" s="924"/>
      <c r="EC116" s="924"/>
      <c r="ED116" s="924"/>
      <c r="EE116" s="924"/>
      <c r="EF116" s="924"/>
      <c r="EG116" s="924"/>
      <c r="EH116" s="924"/>
      <c r="EI116" s="924"/>
      <c r="EJ116" s="924"/>
      <c r="EK116" s="924"/>
      <c r="EL116" s="924"/>
      <c r="EM116" s="924"/>
      <c r="EN116" s="924"/>
      <c r="EO116" s="924"/>
      <c r="EP116" s="924"/>
      <c r="EQ116" s="924"/>
      <c r="ER116" s="924"/>
      <c r="ES116" s="924"/>
      <c r="ET116" s="924"/>
      <c r="EU116" s="924"/>
      <c r="EV116" s="924"/>
      <c r="EW116" s="924"/>
      <c r="EX116" s="924"/>
      <c r="EY116" s="924"/>
      <c r="EZ116" s="924"/>
      <c r="FA116" s="924"/>
      <c r="FB116" s="924"/>
      <c r="FC116" s="924"/>
      <c r="FD116" s="924"/>
      <c r="FE116" s="924"/>
      <c r="FF116" s="924"/>
      <c r="FG116" s="924"/>
      <c r="FH116" s="924"/>
      <c r="FI116" s="924"/>
      <c r="FJ116" s="924"/>
      <c r="FK116" s="924"/>
      <c r="FL116" s="924"/>
      <c r="FM116" s="924"/>
      <c r="FN116" s="924"/>
      <c r="FO116" s="924"/>
      <c r="FP116" s="924"/>
      <c r="FQ116" s="924"/>
      <c r="FR116" s="924"/>
      <c r="FS116" s="924"/>
    </row>
    <row r="117" spans="1:175">
      <c r="A117" s="924"/>
      <c r="B117" s="924"/>
      <c r="C117" s="924"/>
      <c r="D117" s="924"/>
      <c r="E117" s="924"/>
      <c r="F117" s="924"/>
      <c r="G117" s="924"/>
      <c r="H117" s="924"/>
      <c r="I117" s="924"/>
      <c r="J117" s="924"/>
      <c r="K117" s="924"/>
      <c r="L117" s="924"/>
      <c r="M117" s="924"/>
      <c r="N117" s="924"/>
      <c r="O117" s="924"/>
      <c r="P117" s="924"/>
      <c r="Q117" s="924"/>
      <c r="R117" s="924"/>
      <c r="S117" s="924"/>
      <c r="T117" s="924"/>
      <c r="U117" s="924"/>
      <c r="V117" s="924"/>
      <c r="W117" s="924"/>
      <c r="X117" s="924"/>
      <c r="Y117" s="924"/>
      <c r="Z117" s="924"/>
      <c r="AA117" s="924"/>
      <c r="AB117" s="924"/>
      <c r="AC117" s="924"/>
      <c r="AD117" s="924"/>
      <c r="AE117" s="924"/>
      <c r="AF117" s="924"/>
      <c r="AG117" s="924"/>
      <c r="AH117" s="924"/>
      <c r="AI117" s="924"/>
      <c r="AJ117" s="924"/>
      <c r="AK117" s="924"/>
      <c r="AL117" s="924"/>
      <c r="AM117" s="924"/>
      <c r="AN117" s="924"/>
      <c r="AO117" s="924"/>
      <c r="AP117" s="924"/>
      <c r="AQ117" s="924"/>
      <c r="AR117" s="924"/>
      <c r="AS117" s="924"/>
      <c r="AT117" s="924"/>
      <c r="AU117" s="924"/>
      <c r="AV117" s="924"/>
      <c r="AW117" s="924"/>
      <c r="AX117" s="924"/>
      <c r="AY117" s="924"/>
      <c r="AZ117" s="924"/>
      <c r="BA117" s="924"/>
      <c r="BB117" s="924"/>
      <c r="BC117" s="924"/>
      <c r="BD117" s="924"/>
      <c r="BE117" s="924"/>
      <c r="BF117" s="924"/>
      <c r="BG117" s="924"/>
      <c r="BH117" s="924"/>
      <c r="BI117" s="924"/>
      <c r="BJ117" s="924"/>
      <c r="BK117" s="924"/>
      <c r="BL117" s="924"/>
      <c r="BM117" s="924"/>
      <c r="BN117" s="924"/>
      <c r="BO117" s="924"/>
      <c r="BP117" s="924"/>
      <c r="BQ117" s="924"/>
      <c r="BR117" s="924"/>
      <c r="BS117" s="924"/>
      <c r="BT117" s="924"/>
      <c r="BU117" s="924"/>
      <c r="BV117" s="924"/>
      <c r="BW117" s="924"/>
      <c r="BX117" s="924"/>
      <c r="BY117" s="924"/>
      <c r="BZ117" s="924"/>
      <c r="CA117" s="924"/>
      <c r="CB117" s="924"/>
      <c r="CC117" s="924"/>
      <c r="CD117" s="924"/>
      <c r="CE117" s="924"/>
      <c r="CF117" s="924"/>
      <c r="CG117" s="924"/>
      <c r="CH117" s="924"/>
      <c r="CI117" s="924"/>
      <c r="CJ117" s="924"/>
      <c r="CK117" s="924"/>
      <c r="CL117" s="924"/>
      <c r="CM117" s="924"/>
      <c r="CN117" s="924"/>
      <c r="CO117" s="924"/>
      <c r="CP117" s="924"/>
      <c r="CQ117" s="924"/>
      <c r="CR117" s="924"/>
      <c r="CS117" s="924"/>
      <c r="CT117" s="924"/>
      <c r="CU117" s="924"/>
      <c r="CV117" s="924"/>
      <c r="CW117" s="924"/>
      <c r="CX117" s="924"/>
      <c r="CY117" s="924"/>
      <c r="CZ117" s="924"/>
      <c r="DA117" s="924"/>
      <c r="DB117" s="924"/>
      <c r="DC117" s="924"/>
      <c r="DD117" s="924"/>
      <c r="DE117" s="924"/>
      <c r="DF117" s="924"/>
      <c r="DG117" s="924"/>
      <c r="DH117" s="924"/>
      <c r="DI117" s="924"/>
      <c r="DJ117" s="924"/>
      <c r="DK117" s="924"/>
      <c r="DL117" s="924"/>
      <c r="DM117" s="924"/>
      <c r="DN117" s="924"/>
      <c r="DO117" s="924"/>
      <c r="DP117" s="924"/>
      <c r="DQ117" s="924"/>
      <c r="DR117" s="924"/>
      <c r="DS117" s="924"/>
      <c r="DT117" s="924"/>
      <c r="DU117" s="924"/>
      <c r="DV117" s="924"/>
      <c r="DW117" s="924"/>
      <c r="DX117" s="924"/>
      <c r="DY117" s="924"/>
      <c r="DZ117" s="924"/>
      <c r="EA117" s="924"/>
      <c r="EB117" s="924"/>
      <c r="EC117" s="924"/>
      <c r="ED117" s="924"/>
      <c r="EE117" s="924"/>
      <c r="EF117" s="924"/>
      <c r="EG117" s="924"/>
      <c r="EH117" s="924"/>
      <c r="EI117" s="924"/>
      <c r="EJ117" s="924"/>
      <c r="EK117" s="924"/>
      <c r="EL117" s="924"/>
      <c r="EM117" s="924"/>
      <c r="EN117" s="924"/>
      <c r="EO117" s="924"/>
      <c r="EP117" s="924"/>
      <c r="EQ117" s="924"/>
      <c r="ER117" s="924"/>
      <c r="ES117" s="924"/>
      <c r="ET117" s="924"/>
      <c r="EU117" s="924"/>
      <c r="EV117" s="924"/>
      <c r="EW117" s="924"/>
      <c r="EX117" s="924"/>
      <c r="EY117" s="924"/>
      <c r="EZ117" s="924"/>
      <c r="FA117" s="924"/>
      <c r="FB117" s="924"/>
      <c r="FC117" s="924"/>
      <c r="FD117" s="924"/>
      <c r="FE117" s="924"/>
      <c r="FF117" s="924"/>
      <c r="FG117" s="924"/>
      <c r="FH117" s="924"/>
      <c r="FI117" s="924"/>
      <c r="FJ117" s="924"/>
      <c r="FK117" s="924"/>
      <c r="FL117" s="924"/>
      <c r="FM117" s="924"/>
      <c r="FN117" s="924"/>
      <c r="FO117" s="924"/>
      <c r="FP117" s="924"/>
      <c r="FQ117" s="924"/>
      <c r="FR117" s="924"/>
      <c r="FS117" s="924"/>
    </row>
    <row r="118" spans="1:175">
      <c r="A118" s="924"/>
      <c r="B118" s="924"/>
      <c r="C118" s="924"/>
      <c r="D118" s="924"/>
      <c r="E118" s="924"/>
      <c r="F118" s="924"/>
      <c r="G118" s="924"/>
      <c r="H118" s="924"/>
      <c r="I118" s="924"/>
      <c r="J118" s="924"/>
      <c r="K118" s="924"/>
      <c r="L118" s="924"/>
      <c r="M118" s="924"/>
      <c r="N118" s="924"/>
      <c r="O118" s="924"/>
      <c r="P118" s="924"/>
      <c r="Q118" s="924"/>
      <c r="R118" s="924"/>
      <c r="S118" s="924"/>
      <c r="T118" s="924"/>
      <c r="U118" s="924"/>
      <c r="V118" s="924"/>
      <c r="W118" s="924"/>
      <c r="X118" s="924"/>
      <c r="Y118" s="924"/>
      <c r="Z118" s="924"/>
      <c r="AA118" s="924"/>
      <c r="AB118" s="924"/>
      <c r="AC118" s="924"/>
      <c r="AD118" s="924"/>
      <c r="AE118" s="924"/>
      <c r="AF118" s="924"/>
      <c r="AG118" s="924"/>
      <c r="AH118" s="924"/>
      <c r="AI118" s="924"/>
      <c r="AJ118" s="924"/>
      <c r="AK118" s="924"/>
      <c r="AL118" s="924"/>
      <c r="AM118" s="924"/>
      <c r="AN118" s="924"/>
      <c r="AO118" s="924"/>
      <c r="AP118" s="924"/>
      <c r="AQ118" s="924"/>
      <c r="AR118" s="924"/>
      <c r="AS118" s="924"/>
      <c r="AT118" s="924"/>
      <c r="AU118" s="924"/>
      <c r="AV118" s="924"/>
      <c r="AW118" s="924"/>
      <c r="AX118" s="924"/>
      <c r="AY118" s="924"/>
      <c r="AZ118" s="924"/>
      <c r="BA118" s="924"/>
      <c r="BB118" s="924"/>
      <c r="BC118" s="924"/>
      <c r="BD118" s="924"/>
      <c r="BE118" s="924"/>
      <c r="BF118" s="924"/>
      <c r="BG118" s="924"/>
      <c r="BH118" s="924"/>
      <c r="BI118" s="924"/>
      <c r="BJ118" s="924"/>
      <c r="BK118" s="924"/>
      <c r="BL118" s="924"/>
      <c r="BM118" s="924"/>
      <c r="BN118" s="924"/>
      <c r="BO118" s="924"/>
      <c r="BP118" s="924"/>
      <c r="BQ118" s="924"/>
      <c r="BR118" s="924"/>
      <c r="BS118" s="924"/>
      <c r="BT118" s="924"/>
      <c r="BU118" s="924"/>
      <c r="BV118" s="924"/>
      <c r="BW118" s="924"/>
      <c r="BX118" s="924"/>
      <c r="BY118" s="924"/>
      <c r="BZ118" s="924"/>
      <c r="CA118" s="924"/>
      <c r="CB118" s="924"/>
      <c r="CC118" s="924"/>
      <c r="CD118" s="924"/>
      <c r="CE118" s="924"/>
      <c r="CF118" s="924"/>
      <c r="CG118" s="924"/>
      <c r="CH118" s="924"/>
      <c r="CI118" s="924"/>
      <c r="CJ118" s="924"/>
      <c r="CK118" s="924"/>
      <c r="CL118" s="924"/>
      <c r="CM118" s="924"/>
      <c r="CN118" s="924"/>
      <c r="CO118" s="924"/>
      <c r="CP118" s="924"/>
      <c r="CQ118" s="924"/>
      <c r="CR118" s="924"/>
      <c r="CS118" s="924"/>
      <c r="CT118" s="924"/>
      <c r="CU118" s="924"/>
      <c r="CV118" s="924"/>
      <c r="CW118" s="924"/>
      <c r="CX118" s="924"/>
      <c r="CY118" s="924"/>
      <c r="CZ118" s="924"/>
      <c r="DA118" s="924"/>
      <c r="DB118" s="924"/>
      <c r="DC118" s="924"/>
      <c r="DD118" s="924"/>
      <c r="DE118" s="924"/>
      <c r="DF118" s="924"/>
      <c r="DG118" s="924"/>
      <c r="DH118" s="924"/>
      <c r="DI118" s="924"/>
      <c r="DJ118" s="924"/>
      <c r="DK118" s="924"/>
      <c r="DL118" s="924"/>
      <c r="DM118" s="924"/>
      <c r="DN118" s="924"/>
      <c r="DO118" s="924"/>
      <c r="DP118" s="924"/>
      <c r="DQ118" s="924"/>
      <c r="DR118" s="924"/>
      <c r="DS118" s="924"/>
      <c r="DT118" s="924"/>
      <c r="DU118" s="924"/>
      <c r="DV118" s="924"/>
      <c r="DW118" s="924"/>
      <c r="DX118" s="924"/>
      <c r="DY118" s="924"/>
      <c r="DZ118" s="924"/>
      <c r="EA118" s="924"/>
      <c r="EB118" s="924"/>
      <c r="EC118" s="924"/>
      <c r="ED118" s="924"/>
      <c r="EE118" s="924"/>
      <c r="EF118" s="924"/>
      <c r="EG118" s="924"/>
      <c r="EH118" s="924"/>
      <c r="EI118" s="924"/>
      <c r="EJ118" s="924"/>
      <c r="EK118" s="924"/>
      <c r="EL118" s="924"/>
      <c r="EM118" s="924"/>
      <c r="EN118" s="924"/>
      <c r="EO118" s="924"/>
      <c r="EP118" s="924"/>
      <c r="EQ118" s="924"/>
      <c r="ER118" s="924"/>
      <c r="ES118" s="924"/>
      <c r="ET118" s="924"/>
      <c r="EU118" s="924"/>
      <c r="EV118" s="924"/>
      <c r="EW118" s="924"/>
      <c r="EX118" s="924"/>
      <c r="EY118" s="924"/>
      <c r="EZ118" s="924"/>
      <c r="FA118" s="924"/>
      <c r="FB118" s="924"/>
      <c r="FC118" s="924"/>
      <c r="FD118" s="924"/>
      <c r="FE118" s="924"/>
      <c r="FF118" s="924"/>
      <c r="FG118" s="924"/>
      <c r="FH118" s="924"/>
      <c r="FI118" s="924"/>
      <c r="FJ118" s="924"/>
      <c r="FK118" s="924"/>
      <c r="FL118" s="924"/>
      <c r="FM118" s="924"/>
      <c r="FN118" s="924"/>
      <c r="FO118" s="924"/>
      <c r="FP118" s="924"/>
      <c r="FQ118" s="924"/>
      <c r="FR118" s="924"/>
      <c r="FS118" s="924"/>
    </row>
    <row r="119" spans="1:175">
      <c r="A119" s="924"/>
      <c r="B119" s="924"/>
      <c r="C119" s="924"/>
      <c r="D119" s="924"/>
      <c r="E119" s="924"/>
      <c r="F119" s="924"/>
      <c r="G119" s="924"/>
      <c r="H119" s="924"/>
      <c r="I119" s="924"/>
      <c r="J119" s="924"/>
      <c r="K119" s="924"/>
      <c r="L119" s="924"/>
      <c r="M119" s="924"/>
      <c r="N119" s="924"/>
      <c r="O119" s="924"/>
      <c r="P119" s="924"/>
      <c r="Q119" s="924"/>
      <c r="R119" s="924"/>
      <c r="S119" s="924"/>
      <c r="T119" s="924"/>
      <c r="U119" s="924"/>
      <c r="V119" s="924"/>
      <c r="W119" s="924"/>
      <c r="X119" s="924"/>
      <c r="Y119" s="924"/>
      <c r="Z119" s="924"/>
      <c r="AA119" s="924"/>
      <c r="AB119" s="924"/>
      <c r="AC119" s="924"/>
      <c r="AD119" s="924"/>
      <c r="AE119" s="924"/>
      <c r="AF119" s="924"/>
      <c r="AG119" s="924"/>
      <c r="AH119" s="924"/>
      <c r="AI119" s="924"/>
      <c r="AJ119" s="924"/>
      <c r="AK119" s="924"/>
      <c r="AL119" s="924"/>
      <c r="AM119" s="924"/>
      <c r="AN119" s="924"/>
      <c r="AO119" s="924"/>
      <c r="AP119" s="924"/>
      <c r="AQ119" s="924"/>
      <c r="AR119" s="924"/>
      <c r="AS119" s="924"/>
      <c r="AT119" s="924"/>
      <c r="AU119" s="924"/>
      <c r="AV119" s="924"/>
      <c r="AW119" s="924"/>
      <c r="AX119" s="924"/>
      <c r="AY119" s="924"/>
      <c r="AZ119" s="924"/>
      <c r="BA119" s="924"/>
      <c r="BB119" s="924"/>
      <c r="BC119" s="924"/>
      <c r="BD119" s="924"/>
      <c r="BE119" s="924"/>
      <c r="BF119" s="924"/>
      <c r="BG119" s="924"/>
      <c r="BH119" s="924"/>
      <c r="BI119" s="924"/>
      <c r="BJ119" s="924"/>
      <c r="BK119" s="924"/>
      <c r="BL119" s="924"/>
      <c r="BM119" s="924"/>
      <c r="BN119" s="924"/>
      <c r="BO119" s="924"/>
      <c r="BP119" s="924"/>
      <c r="BQ119" s="924"/>
      <c r="BR119" s="924"/>
      <c r="BS119" s="924"/>
      <c r="BT119" s="924"/>
      <c r="BU119" s="924"/>
      <c r="BV119" s="924"/>
      <c r="BW119" s="924"/>
      <c r="BX119" s="924"/>
      <c r="BY119" s="924"/>
      <c r="BZ119" s="924"/>
      <c r="CA119" s="924"/>
      <c r="CB119" s="924"/>
      <c r="CC119" s="924"/>
      <c r="CD119" s="924"/>
      <c r="CE119" s="924"/>
      <c r="CF119" s="924"/>
      <c r="CG119" s="924"/>
      <c r="CH119" s="924"/>
      <c r="CI119" s="924"/>
      <c r="CJ119" s="924"/>
      <c r="CK119" s="924"/>
      <c r="CL119" s="924"/>
      <c r="CM119" s="924"/>
      <c r="CN119" s="924"/>
      <c r="CO119" s="924"/>
      <c r="CP119" s="924"/>
      <c r="CQ119" s="924"/>
      <c r="CR119" s="924"/>
      <c r="CS119" s="924"/>
      <c r="CT119" s="924"/>
      <c r="CU119" s="924"/>
      <c r="CV119" s="924"/>
      <c r="CW119" s="924"/>
      <c r="CX119" s="924"/>
      <c r="CY119" s="924"/>
      <c r="CZ119" s="924"/>
      <c r="DA119" s="924"/>
      <c r="DB119" s="924"/>
      <c r="DC119" s="924"/>
      <c r="DD119" s="924"/>
      <c r="DE119" s="924"/>
      <c r="DF119" s="924"/>
      <c r="DG119" s="924"/>
      <c r="DH119" s="924"/>
      <c r="DI119" s="924"/>
      <c r="DJ119" s="924"/>
      <c r="DK119" s="924"/>
      <c r="DL119" s="924"/>
      <c r="DM119" s="924"/>
      <c r="DN119" s="924"/>
      <c r="DO119" s="924"/>
      <c r="DP119" s="924"/>
      <c r="DQ119" s="924"/>
      <c r="DR119" s="924"/>
      <c r="DS119" s="924"/>
      <c r="DT119" s="924"/>
      <c r="DU119" s="924"/>
      <c r="DV119" s="924"/>
      <c r="DW119" s="924"/>
      <c r="DX119" s="924"/>
      <c r="DY119" s="924"/>
      <c r="DZ119" s="924"/>
      <c r="EA119" s="924"/>
      <c r="EB119" s="924"/>
      <c r="EC119" s="924"/>
      <c r="ED119" s="924"/>
      <c r="EE119" s="924"/>
      <c r="EF119" s="924"/>
      <c r="EG119" s="924"/>
      <c r="EH119" s="924"/>
      <c r="EI119" s="924"/>
      <c r="EJ119" s="924"/>
      <c r="EK119" s="924"/>
      <c r="EL119" s="924"/>
      <c r="EM119" s="924"/>
      <c r="EN119" s="924"/>
      <c r="EO119" s="924"/>
      <c r="EP119" s="924"/>
      <c r="EQ119" s="924"/>
      <c r="ER119" s="924"/>
      <c r="ES119" s="924"/>
      <c r="ET119" s="924"/>
      <c r="EU119" s="924"/>
      <c r="EV119" s="924"/>
      <c r="EW119" s="924"/>
      <c r="EX119" s="924"/>
      <c r="EY119" s="924"/>
      <c r="EZ119" s="924"/>
      <c r="FA119" s="924"/>
      <c r="FB119" s="924"/>
      <c r="FC119" s="924"/>
      <c r="FD119" s="924"/>
      <c r="FE119" s="924"/>
      <c r="FF119" s="924"/>
      <c r="FG119" s="924"/>
      <c r="FH119" s="924"/>
      <c r="FI119" s="924"/>
      <c r="FJ119" s="924"/>
      <c r="FK119" s="924"/>
      <c r="FL119" s="924"/>
      <c r="FM119" s="924"/>
      <c r="FN119" s="924"/>
      <c r="FO119" s="924"/>
      <c r="FP119" s="924"/>
      <c r="FQ119" s="924"/>
      <c r="FR119" s="924"/>
      <c r="FS119" s="924"/>
    </row>
    <row r="120" spans="1:175">
      <c r="A120" s="924"/>
      <c r="B120" s="924"/>
      <c r="C120" s="924"/>
      <c r="D120" s="924"/>
      <c r="E120" s="924"/>
      <c r="F120" s="924"/>
      <c r="G120" s="924"/>
      <c r="H120" s="924"/>
      <c r="I120" s="924"/>
      <c r="J120" s="924"/>
      <c r="K120" s="924"/>
      <c r="L120" s="924"/>
      <c r="M120" s="924"/>
      <c r="N120" s="924"/>
      <c r="O120" s="924"/>
      <c r="P120" s="924"/>
      <c r="Q120" s="924"/>
      <c r="R120" s="924"/>
      <c r="S120" s="924"/>
      <c r="T120" s="924"/>
      <c r="U120" s="924"/>
      <c r="V120" s="924"/>
      <c r="W120" s="924"/>
      <c r="X120" s="924"/>
      <c r="Y120" s="924"/>
      <c r="Z120" s="924"/>
      <c r="AA120" s="924"/>
      <c r="AB120" s="924"/>
      <c r="AC120" s="924"/>
      <c r="AD120" s="924"/>
      <c r="AE120" s="924"/>
      <c r="AF120" s="924"/>
      <c r="AG120" s="924"/>
      <c r="AH120" s="924"/>
      <c r="AI120" s="924"/>
      <c r="AJ120" s="924"/>
      <c r="AK120" s="924"/>
      <c r="AL120" s="924"/>
      <c r="AM120" s="924"/>
      <c r="AN120" s="924"/>
      <c r="AO120" s="924"/>
      <c r="AP120" s="924"/>
      <c r="AQ120" s="924"/>
      <c r="AR120" s="924"/>
      <c r="AS120" s="924"/>
      <c r="AT120" s="924"/>
      <c r="AU120" s="924"/>
      <c r="AV120" s="924"/>
      <c r="AW120" s="924"/>
      <c r="AX120" s="924"/>
      <c r="AY120" s="924"/>
      <c r="AZ120" s="924"/>
      <c r="BA120" s="924"/>
      <c r="BB120" s="924"/>
      <c r="BC120" s="924"/>
      <c r="BD120" s="924"/>
      <c r="BE120" s="924"/>
      <c r="BF120" s="924"/>
      <c r="BG120" s="924"/>
      <c r="BH120" s="924"/>
      <c r="BI120" s="924"/>
      <c r="BJ120" s="924"/>
      <c r="BK120" s="924"/>
      <c r="BL120" s="924"/>
      <c r="BM120" s="924"/>
      <c r="BN120" s="924"/>
      <c r="BO120" s="924"/>
      <c r="BP120" s="924"/>
      <c r="BQ120" s="924"/>
      <c r="BR120" s="924"/>
      <c r="BS120" s="924"/>
      <c r="BT120" s="924"/>
      <c r="BU120" s="924"/>
      <c r="BV120" s="924"/>
      <c r="BW120" s="924"/>
      <c r="BX120" s="924"/>
      <c r="BY120" s="924"/>
      <c r="BZ120" s="924"/>
      <c r="CA120" s="924"/>
      <c r="CB120" s="924"/>
      <c r="CC120" s="924"/>
      <c r="CD120" s="924"/>
      <c r="CE120" s="924"/>
      <c r="CF120" s="924"/>
      <c r="CG120" s="924"/>
      <c r="CH120" s="924"/>
      <c r="CI120" s="924"/>
      <c r="CJ120" s="924"/>
      <c r="CK120" s="924"/>
      <c r="CL120" s="924"/>
      <c r="CM120" s="924"/>
      <c r="CN120" s="924"/>
      <c r="CO120" s="924"/>
      <c r="CP120" s="924"/>
      <c r="CQ120" s="924"/>
      <c r="CR120" s="924"/>
      <c r="CS120" s="924"/>
      <c r="CT120" s="924"/>
      <c r="CU120" s="924"/>
      <c r="CV120" s="924"/>
      <c r="CW120" s="924"/>
      <c r="CX120" s="924"/>
      <c r="CY120" s="924"/>
      <c r="CZ120" s="924"/>
      <c r="DA120" s="924"/>
      <c r="DB120" s="924"/>
      <c r="DC120" s="924"/>
      <c r="DD120" s="924"/>
      <c r="DE120" s="924"/>
      <c r="DF120" s="924"/>
      <c r="DG120" s="924"/>
      <c r="DH120" s="924"/>
      <c r="DI120" s="924"/>
      <c r="DJ120" s="924"/>
      <c r="DK120" s="924"/>
      <c r="DL120" s="924"/>
      <c r="DM120" s="924"/>
      <c r="DN120" s="924"/>
      <c r="DO120" s="924"/>
      <c r="DP120" s="924"/>
      <c r="DQ120" s="924"/>
      <c r="DR120" s="924"/>
      <c r="DS120" s="924"/>
      <c r="DT120" s="924"/>
      <c r="DU120" s="924"/>
      <c r="DV120" s="924"/>
      <c r="DW120" s="924"/>
      <c r="DX120" s="924"/>
      <c r="DY120" s="924"/>
      <c r="DZ120" s="924"/>
      <c r="EA120" s="924"/>
      <c r="EB120" s="924"/>
      <c r="EC120" s="924"/>
      <c r="ED120" s="924"/>
      <c r="EE120" s="924"/>
      <c r="EF120" s="924"/>
      <c r="EG120" s="924"/>
      <c r="EH120" s="924"/>
      <c r="EI120" s="924"/>
      <c r="EJ120" s="924"/>
      <c r="EK120" s="924"/>
      <c r="EL120" s="924"/>
      <c r="EM120" s="924"/>
      <c r="EN120" s="924"/>
      <c r="EO120" s="924"/>
      <c r="EP120" s="924"/>
      <c r="EQ120" s="924"/>
      <c r="ER120" s="924"/>
      <c r="ES120" s="924"/>
      <c r="ET120" s="924"/>
      <c r="EU120" s="924"/>
      <c r="EV120" s="924"/>
      <c r="EW120" s="924"/>
      <c r="EX120" s="924"/>
      <c r="EY120" s="924"/>
      <c r="EZ120" s="924"/>
      <c r="FA120" s="924"/>
      <c r="FB120" s="924"/>
      <c r="FC120" s="924"/>
      <c r="FD120" s="924"/>
      <c r="FE120" s="924"/>
      <c r="FF120" s="924"/>
      <c r="FG120" s="924"/>
      <c r="FH120" s="924"/>
      <c r="FI120" s="924"/>
      <c r="FJ120" s="924"/>
      <c r="FK120" s="924"/>
      <c r="FL120" s="924"/>
      <c r="FM120" s="924"/>
      <c r="FN120" s="924"/>
      <c r="FO120" s="924"/>
      <c r="FP120" s="924"/>
      <c r="FQ120" s="924"/>
      <c r="FR120" s="924"/>
      <c r="FS120" s="924"/>
    </row>
    <row r="121" spans="1:175">
      <c r="A121" s="924"/>
      <c r="B121" s="924"/>
      <c r="C121" s="924"/>
      <c r="D121" s="924"/>
      <c r="E121" s="924"/>
      <c r="F121" s="924"/>
      <c r="G121" s="924"/>
      <c r="H121" s="924"/>
      <c r="I121" s="924"/>
      <c r="J121" s="924"/>
      <c r="K121" s="924"/>
      <c r="L121" s="924"/>
      <c r="M121" s="924"/>
      <c r="N121" s="924"/>
      <c r="O121" s="924"/>
      <c r="P121" s="924"/>
      <c r="Q121" s="924"/>
      <c r="R121" s="924"/>
      <c r="S121" s="924"/>
      <c r="T121" s="924"/>
      <c r="U121" s="924"/>
      <c r="V121" s="924"/>
      <c r="W121" s="924"/>
      <c r="X121" s="924"/>
      <c r="Y121" s="924"/>
      <c r="Z121" s="924"/>
      <c r="AA121" s="924"/>
      <c r="AB121" s="924"/>
      <c r="AC121" s="924"/>
      <c r="AD121" s="924"/>
      <c r="AE121" s="924"/>
      <c r="AF121" s="924"/>
      <c r="AG121" s="924"/>
      <c r="AH121" s="924"/>
      <c r="AI121" s="924"/>
      <c r="AJ121" s="924"/>
      <c r="AK121" s="924"/>
      <c r="AL121" s="924"/>
      <c r="AM121" s="924"/>
      <c r="AN121" s="924"/>
      <c r="AO121" s="924"/>
      <c r="AP121" s="924"/>
      <c r="AQ121" s="924"/>
      <c r="AR121" s="924"/>
      <c r="AS121" s="924"/>
      <c r="AT121" s="924"/>
      <c r="AU121" s="924"/>
      <c r="AV121" s="924"/>
      <c r="AW121" s="924"/>
      <c r="AX121" s="924"/>
      <c r="AY121" s="924"/>
      <c r="AZ121" s="924"/>
      <c r="BA121" s="924"/>
      <c r="BB121" s="924"/>
      <c r="BC121" s="924"/>
      <c r="BD121" s="924"/>
      <c r="BE121" s="924"/>
      <c r="BF121" s="924"/>
      <c r="BG121" s="924"/>
      <c r="BH121" s="924"/>
      <c r="BI121" s="924"/>
      <c r="BJ121" s="924"/>
      <c r="BK121" s="924"/>
      <c r="BL121" s="924"/>
      <c r="BM121" s="924"/>
      <c r="BN121" s="924"/>
      <c r="BO121" s="924"/>
      <c r="BP121" s="924"/>
      <c r="BQ121" s="924"/>
      <c r="BR121" s="924"/>
      <c r="BS121" s="924"/>
      <c r="BT121" s="924"/>
      <c r="BU121" s="924"/>
      <c r="BV121" s="924"/>
      <c r="BW121" s="924"/>
      <c r="BX121" s="924"/>
      <c r="BY121" s="924"/>
      <c r="BZ121" s="924"/>
      <c r="CA121" s="924"/>
      <c r="CB121" s="924"/>
      <c r="CC121" s="924"/>
      <c r="CD121" s="924"/>
      <c r="CE121" s="924"/>
      <c r="CF121" s="924"/>
      <c r="CG121" s="924"/>
      <c r="CH121" s="924"/>
      <c r="CI121" s="924"/>
      <c r="CJ121" s="924"/>
      <c r="CK121" s="924"/>
      <c r="CL121" s="924"/>
      <c r="CM121" s="924"/>
      <c r="CN121" s="924"/>
      <c r="CO121" s="924"/>
      <c r="CP121" s="924"/>
      <c r="CQ121" s="924"/>
      <c r="CR121" s="924"/>
      <c r="CS121" s="924"/>
      <c r="CT121" s="924"/>
      <c r="CU121" s="924"/>
      <c r="CV121" s="924"/>
      <c r="CW121" s="924"/>
      <c r="CX121" s="924"/>
      <c r="CY121" s="924"/>
      <c r="CZ121" s="924"/>
      <c r="DA121" s="924"/>
      <c r="DB121" s="924"/>
      <c r="DC121" s="924"/>
      <c r="DD121" s="924"/>
      <c r="DE121" s="924"/>
      <c r="DF121" s="924"/>
      <c r="DG121" s="924"/>
      <c r="DH121" s="924"/>
      <c r="DI121" s="924"/>
      <c r="DJ121" s="924"/>
      <c r="DK121" s="924"/>
      <c r="DL121" s="924"/>
      <c r="DM121" s="924"/>
      <c r="DN121" s="924"/>
      <c r="DO121" s="924"/>
      <c r="DP121" s="924"/>
      <c r="DQ121" s="924"/>
      <c r="DR121" s="924"/>
      <c r="DS121" s="924"/>
      <c r="DT121" s="924"/>
      <c r="DU121" s="924"/>
      <c r="DV121" s="924"/>
      <c r="DW121" s="924"/>
      <c r="DX121" s="924"/>
      <c r="DY121" s="924"/>
      <c r="DZ121" s="924"/>
      <c r="EA121" s="924"/>
      <c r="EB121" s="924"/>
      <c r="EC121" s="924"/>
      <c r="ED121" s="924"/>
      <c r="EE121" s="924"/>
      <c r="EF121" s="924"/>
      <c r="EG121" s="924"/>
      <c r="EH121" s="924"/>
      <c r="EI121" s="924"/>
      <c r="EJ121" s="924"/>
      <c r="EK121" s="924"/>
      <c r="EL121" s="924"/>
      <c r="EM121" s="924"/>
      <c r="EN121" s="924"/>
      <c r="EO121" s="924"/>
      <c r="EP121" s="924"/>
      <c r="EQ121" s="924"/>
      <c r="ER121" s="924"/>
      <c r="ES121" s="924"/>
      <c r="ET121" s="924"/>
      <c r="EU121" s="924"/>
      <c r="EV121" s="924"/>
      <c r="EW121" s="924"/>
      <c r="EX121" s="924"/>
      <c r="EY121" s="924"/>
      <c r="EZ121" s="924"/>
      <c r="FA121" s="924"/>
      <c r="FB121" s="924"/>
      <c r="FC121" s="924"/>
      <c r="FD121" s="924"/>
      <c r="FE121" s="924"/>
      <c r="FF121" s="924"/>
      <c r="FG121" s="924"/>
      <c r="FH121" s="924"/>
      <c r="FI121" s="924"/>
      <c r="FJ121" s="924"/>
      <c r="FK121" s="924"/>
      <c r="FL121" s="924"/>
      <c r="FM121" s="924"/>
      <c r="FN121" s="924"/>
      <c r="FO121" s="924"/>
      <c r="FP121" s="924"/>
      <c r="FQ121" s="924"/>
      <c r="FR121" s="924"/>
      <c r="FS121" s="924"/>
    </row>
    <row r="122" spans="1:175">
      <c r="A122" s="924"/>
      <c r="B122" s="924"/>
      <c r="C122" s="924"/>
      <c r="D122" s="924"/>
      <c r="E122" s="924"/>
      <c r="F122" s="924"/>
      <c r="G122" s="924"/>
      <c r="H122" s="924"/>
      <c r="I122" s="924"/>
      <c r="J122" s="924"/>
      <c r="K122" s="924"/>
      <c r="L122" s="924"/>
      <c r="M122" s="924"/>
      <c r="N122" s="924"/>
      <c r="O122" s="924"/>
      <c r="P122" s="924"/>
      <c r="Q122" s="924"/>
      <c r="R122" s="924"/>
      <c r="S122" s="924"/>
      <c r="T122" s="924"/>
      <c r="U122" s="924"/>
      <c r="V122" s="924"/>
      <c r="W122" s="924"/>
      <c r="X122" s="924"/>
      <c r="Y122" s="924"/>
      <c r="Z122" s="924"/>
      <c r="AA122" s="924"/>
      <c r="AB122" s="924"/>
      <c r="AC122" s="924"/>
      <c r="AD122" s="924"/>
      <c r="AE122" s="924"/>
      <c r="AF122" s="924"/>
      <c r="AG122" s="924"/>
      <c r="AH122" s="924"/>
      <c r="AI122" s="924"/>
      <c r="AJ122" s="924"/>
      <c r="AK122" s="924"/>
      <c r="AL122" s="924"/>
      <c r="AM122" s="924"/>
      <c r="AN122" s="924"/>
      <c r="AO122" s="924"/>
      <c r="AP122" s="924"/>
      <c r="AQ122" s="924"/>
      <c r="AR122" s="924"/>
      <c r="AS122" s="924"/>
      <c r="AT122" s="924"/>
      <c r="AU122" s="924"/>
      <c r="AV122" s="924"/>
      <c r="AW122" s="924"/>
      <c r="AX122" s="924"/>
      <c r="AY122" s="924"/>
      <c r="AZ122" s="924"/>
      <c r="BA122" s="924"/>
      <c r="BB122" s="924"/>
      <c r="BC122" s="924"/>
      <c r="BD122" s="924"/>
      <c r="BE122" s="924"/>
      <c r="BF122" s="924"/>
      <c r="BG122" s="924"/>
      <c r="BH122" s="924"/>
      <c r="BI122" s="924"/>
      <c r="BJ122" s="924"/>
      <c r="BK122" s="924"/>
      <c r="BL122" s="924"/>
      <c r="BM122" s="924"/>
      <c r="BN122" s="924"/>
      <c r="BO122" s="924"/>
      <c r="BP122" s="924"/>
      <c r="BQ122" s="924"/>
      <c r="BR122" s="924"/>
      <c r="BS122" s="924"/>
      <c r="BT122" s="924"/>
      <c r="BU122" s="924"/>
      <c r="BV122" s="924"/>
      <c r="BW122" s="924"/>
      <c r="BX122" s="924"/>
      <c r="BY122" s="924"/>
      <c r="BZ122" s="924"/>
      <c r="CA122" s="924"/>
      <c r="CB122" s="924"/>
      <c r="CC122" s="924"/>
      <c r="CD122" s="924"/>
      <c r="CE122" s="924"/>
      <c r="CF122" s="924"/>
      <c r="CG122" s="924"/>
      <c r="CH122" s="924"/>
      <c r="CI122" s="924"/>
      <c r="CJ122" s="924"/>
      <c r="CK122" s="924"/>
      <c r="CL122" s="924"/>
      <c r="CM122" s="924"/>
      <c r="CN122" s="924"/>
      <c r="CO122" s="924"/>
      <c r="CP122" s="924"/>
      <c r="CQ122" s="924"/>
      <c r="CR122" s="924"/>
      <c r="CS122" s="924"/>
      <c r="CT122" s="924"/>
      <c r="CU122" s="924"/>
      <c r="CV122" s="924"/>
      <c r="CW122" s="924"/>
      <c r="CX122" s="924"/>
      <c r="CY122" s="924"/>
      <c r="CZ122" s="924"/>
      <c r="DA122" s="924"/>
      <c r="DB122" s="924"/>
      <c r="DC122" s="924"/>
      <c r="DD122" s="924"/>
      <c r="DE122" s="924"/>
      <c r="DF122" s="924"/>
      <c r="DG122" s="924"/>
      <c r="DH122" s="924"/>
      <c r="DI122" s="924"/>
      <c r="DJ122" s="924"/>
      <c r="DK122" s="924"/>
      <c r="DL122" s="924"/>
      <c r="DM122" s="924"/>
      <c r="DN122" s="924"/>
      <c r="DO122" s="924"/>
      <c r="DP122" s="924"/>
      <c r="DQ122" s="924"/>
      <c r="DR122" s="924"/>
      <c r="DS122" s="924"/>
      <c r="DT122" s="924"/>
      <c r="DU122" s="924"/>
      <c r="DV122" s="924"/>
      <c r="DW122" s="924"/>
      <c r="DX122" s="924"/>
      <c r="DY122" s="924"/>
      <c r="DZ122" s="924"/>
      <c r="EA122" s="924"/>
      <c r="EB122" s="924"/>
      <c r="EC122" s="924"/>
      <c r="ED122" s="924"/>
      <c r="EE122" s="924"/>
      <c r="EF122" s="924"/>
      <c r="EG122" s="924"/>
      <c r="EH122" s="924"/>
      <c r="EI122" s="924"/>
      <c r="EJ122" s="924"/>
      <c r="EK122" s="924"/>
      <c r="EL122" s="924"/>
      <c r="EM122" s="924"/>
      <c r="EN122" s="924"/>
      <c r="EO122" s="924"/>
      <c r="EP122" s="924"/>
      <c r="EQ122" s="924"/>
      <c r="ER122" s="924"/>
      <c r="ES122" s="924"/>
      <c r="ET122" s="924"/>
      <c r="EU122" s="924"/>
      <c r="EV122" s="924"/>
      <c r="EW122" s="924"/>
      <c r="EX122" s="924"/>
      <c r="EY122" s="924"/>
      <c r="EZ122" s="924"/>
      <c r="FA122" s="924"/>
      <c r="FB122" s="924"/>
      <c r="FC122" s="924"/>
      <c r="FD122" s="924"/>
      <c r="FE122" s="924"/>
      <c r="FF122" s="924"/>
      <c r="FG122" s="924"/>
      <c r="FH122" s="924"/>
      <c r="FI122" s="924"/>
      <c r="FJ122" s="924"/>
      <c r="FK122" s="924"/>
      <c r="FL122" s="924"/>
      <c r="FM122" s="924"/>
      <c r="FN122" s="924"/>
      <c r="FO122" s="924"/>
      <c r="FP122" s="924"/>
      <c r="FQ122" s="924"/>
      <c r="FR122" s="924"/>
      <c r="FS122" s="924"/>
    </row>
    <row r="123" spans="1:175" ht="13" thickBot="1">
      <c r="A123" s="924"/>
      <c r="B123" s="924"/>
      <c r="C123" s="924"/>
      <c r="D123" s="924"/>
      <c r="E123" s="924"/>
      <c r="F123" s="924"/>
      <c r="G123" s="924"/>
      <c r="H123" s="924"/>
      <c r="I123" s="924"/>
      <c r="J123" s="924"/>
      <c r="K123" s="924"/>
      <c r="L123" s="924"/>
      <c r="M123" s="924"/>
      <c r="N123" s="924"/>
      <c r="O123" s="924"/>
      <c r="P123" s="924"/>
      <c r="Q123" s="924"/>
      <c r="R123" s="924"/>
      <c r="S123" s="924"/>
      <c r="T123" s="924"/>
      <c r="U123" s="924"/>
      <c r="V123" s="924"/>
      <c r="W123" s="924"/>
      <c r="X123" s="924"/>
      <c r="Y123" s="924"/>
      <c r="Z123" s="924"/>
      <c r="AA123" s="924"/>
      <c r="AB123" s="924"/>
      <c r="AC123" s="924"/>
      <c r="AD123" s="924"/>
      <c r="AE123" s="924"/>
      <c r="AF123" s="924"/>
      <c r="AG123" s="924"/>
      <c r="AH123" s="924"/>
      <c r="AI123" s="924"/>
      <c r="AJ123" s="924"/>
      <c r="AK123" s="924"/>
      <c r="AL123" s="924"/>
      <c r="AM123" s="924"/>
      <c r="AN123" s="924"/>
      <c r="AO123" s="924"/>
      <c r="AP123" s="924"/>
      <c r="AQ123" s="924"/>
      <c r="AR123" s="924"/>
      <c r="AS123" s="924"/>
      <c r="AT123" s="924"/>
      <c r="AU123" s="924"/>
      <c r="AV123" s="924"/>
      <c r="AW123" s="924"/>
      <c r="AX123" s="924"/>
      <c r="AY123" s="924"/>
      <c r="AZ123" s="924"/>
      <c r="BA123" s="924"/>
      <c r="BB123" s="924"/>
      <c r="BC123" s="924"/>
      <c r="BD123" s="924"/>
      <c r="BE123" s="924"/>
      <c r="BF123" s="924"/>
      <c r="BG123" s="924"/>
      <c r="BH123" s="924"/>
      <c r="BI123" s="924"/>
      <c r="BJ123" s="924"/>
      <c r="BK123" s="924"/>
      <c r="BL123" s="924"/>
      <c r="BM123" s="924"/>
      <c r="BN123" s="924"/>
      <c r="BO123" s="924"/>
      <c r="BP123" s="924"/>
      <c r="BQ123" s="924"/>
      <c r="BR123" s="924"/>
      <c r="BS123" s="924"/>
      <c r="BT123" s="924"/>
      <c r="BU123" s="924"/>
      <c r="BV123" s="924"/>
      <c r="BW123" s="924"/>
      <c r="BX123" s="924"/>
      <c r="BY123" s="924"/>
      <c r="BZ123" s="924"/>
      <c r="CA123" s="924"/>
      <c r="CB123" s="924"/>
      <c r="CC123" s="924"/>
      <c r="CD123" s="924"/>
      <c r="CE123" s="924"/>
      <c r="CF123" s="924"/>
      <c r="CG123" s="924"/>
      <c r="CH123" s="924"/>
      <c r="CI123" s="924"/>
      <c r="CJ123" s="924"/>
      <c r="CK123" s="924"/>
      <c r="CL123" s="924"/>
      <c r="CM123" s="924"/>
      <c r="CN123" s="924"/>
      <c r="CO123" s="924"/>
      <c r="CP123" s="924"/>
      <c r="CQ123" s="924"/>
      <c r="CR123" s="924"/>
      <c r="CS123" s="924"/>
      <c r="CT123" s="924"/>
      <c r="CU123" s="924"/>
      <c r="CV123" s="924"/>
      <c r="CW123" s="924"/>
      <c r="CX123" s="924"/>
      <c r="CY123" s="924"/>
      <c r="CZ123" s="924"/>
      <c r="DA123" s="924"/>
      <c r="DB123" s="924"/>
      <c r="DC123" s="924"/>
      <c r="DD123" s="924"/>
      <c r="DE123" s="924"/>
      <c r="DF123" s="924"/>
      <c r="DG123" s="924"/>
      <c r="DH123" s="924"/>
      <c r="DI123" s="924"/>
      <c r="DJ123" s="924"/>
      <c r="DK123" s="924"/>
      <c r="DL123" s="924"/>
      <c r="DM123" s="924"/>
      <c r="DN123" s="924"/>
      <c r="DO123" s="924"/>
      <c r="DP123" s="924"/>
      <c r="DQ123" s="924"/>
      <c r="DR123" s="924"/>
      <c r="DS123" s="924"/>
      <c r="DT123" s="924"/>
      <c r="DU123" s="924"/>
      <c r="DV123" s="924"/>
      <c r="DW123" s="924"/>
      <c r="DX123" s="924"/>
      <c r="DY123" s="924"/>
      <c r="DZ123" s="924"/>
      <c r="EA123" s="924"/>
      <c r="EB123" s="924"/>
      <c r="EC123" s="924"/>
      <c r="ED123" s="924"/>
      <c r="EE123" s="924"/>
      <c r="EF123" s="924"/>
      <c r="EG123" s="924"/>
      <c r="EH123" s="924"/>
      <c r="EI123" s="924"/>
      <c r="EJ123" s="924"/>
      <c r="EK123" s="924"/>
      <c r="EL123" s="924"/>
      <c r="EM123" s="924"/>
      <c r="EN123" s="924"/>
      <c r="EO123" s="924"/>
      <c r="EP123" s="924"/>
      <c r="EQ123" s="924"/>
      <c r="ER123" s="924"/>
      <c r="ES123" s="924"/>
      <c r="ET123" s="924"/>
      <c r="EU123" s="924"/>
      <c r="EV123" s="924"/>
      <c r="EW123" s="924"/>
      <c r="EX123" s="924"/>
      <c r="EY123" s="924"/>
      <c r="EZ123" s="924"/>
      <c r="FA123" s="924"/>
      <c r="FB123" s="924"/>
      <c r="FC123" s="924"/>
      <c r="FD123" s="924"/>
      <c r="FE123" s="924"/>
      <c r="FF123" s="924"/>
      <c r="FG123" s="924"/>
      <c r="FH123" s="924"/>
      <c r="FI123" s="924"/>
      <c r="FJ123" s="924"/>
      <c r="FK123" s="924"/>
      <c r="FL123" s="924"/>
      <c r="FM123" s="924"/>
      <c r="FN123" s="924"/>
      <c r="FO123" s="924"/>
      <c r="FP123" s="924"/>
      <c r="FQ123" s="924"/>
      <c r="FR123" s="924"/>
      <c r="FS123" s="924"/>
    </row>
    <row r="124" spans="1:175" ht="13" thickBot="1">
      <c r="A124" s="914" t="s">
        <v>637</v>
      </c>
      <c r="B124" s="896" t="str">
        <f t="shared" ref="B124:AI124" si="207">C46</f>
        <v>518</v>
      </c>
      <c r="C124" s="897" t="str">
        <f t="shared" si="207"/>
        <v>517</v>
      </c>
      <c r="D124" s="897" t="str">
        <f t="shared" si="207"/>
        <v>516</v>
      </c>
      <c r="E124" s="897" t="str">
        <f t="shared" si="207"/>
        <v>544</v>
      </c>
      <c r="F124" s="897" t="str">
        <f>G46</f>
        <v>552</v>
      </c>
      <c r="G124" s="897" t="str">
        <f t="shared" si="207"/>
        <v>546</v>
      </c>
      <c r="H124" s="897" t="str">
        <f t="shared" si="207"/>
        <v>539</v>
      </c>
      <c r="I124" s="897" t="str">
        <f t="shared" si="207"/>
        <v>518</v>
      </c>
      <c r="J124" s="897" t="str">
        <f t="shared" si="207"/>
        <v>569</v>
      </c>
      <c r="K124" s="897" t="str">
        <f t="shared" si="207"/>
        <v>548</v>
      </c>
      <c r="L124" s="897" t="str">
        <f t="shared" si="207"/>
        <v>530</v>
      </c>
      <c r="M124" s="897" t="str">
        <f t="shared" si="207"/>
        <v>549</v>
      </c>
      <c r="N124" s="897" t="str">
        <f t="shared" si="207"/>
        <v>532</v>
      </c>
      <c r="O124" s="897" t="str">
        <f t="shared" si="207"/>
        <v>580</v>
      </c>
      <c r="P124" s="897" t="str">
        <f t="shared" si="207"/>
        <v>561</v>
      </c>
      <c r="Q124" s="897" t="str">
        <f t="shared" si="207"/>
        <v>511</v>
      </c>
      <c r="R124" s="897" t="str">
        <f t="shared" si="207"/>
        <v>504</v>
      </c>
      <c r="S124" s="897" t="str">
        <f t="shared" si="207"/>
        <v>570</v>
      </c>
      <c r="T124" s="897" t="str">
        <f t="shared" si="207"/>
        <v>544</v>
      </c>
      <c r="U124" s="897">
        <f t="shared" si="207"/>
        <v>0</v>
      </c>
      <c r="V124" s="897">
        <f t="shared" si="207"/>
        <v>0</v>
      </c>
      <c r="W124" s="897">
        <f t="shared" si="207"/>
        <v>0</v>
      </c>
      <c r="X124" s="897">
        <f t="shared" si="207"/>
        <v>0</v>
      </c>
      <c r="Y124" s="897">
        <f t="shared" si="207"/>
        <v>0</v>
      </c>
      <c r="Z124" s="897">
        <f t="shared" si="207"/>
        <v>0</v>
      </c>
      <c r="AA124" s="897">
        <f t="shared" si="207"/>
        <v>0</v>
      </c>
      <c r="AB124" s="897">
        <f t="shared" si="207"/>
        <v>0</v>
      </c>
      <c r="AC124" s="897">
        <f t="shared" si="207"/>
        <v>0</v>
      </c>
      <c r="AD124" s="897">
        <f t="shared" si="207"/>
        <v>0</v>
      </c>
      <c r="AE124" s="897">
        <f t="shared" si="207"/>
        <v>0</v>
      </c>
      <c r="AF124" s="897">
        <f t="shared" si="207"/>
        <v>0</v>
      </c>
      <c r="AG124" s="897">
        <f t="shared" si="207"/>
        <v>0</v>
      </c>
      <c r="AH124" s="897">
        <f t="shared" si="207"/>
        <v>0</v>
      </c>
      <c r="AI124" s="897">
        <f t="shared" si="207"/>
        <v>0</v>
      </c>
      <c r="AJ124" s="897">
        <f>AK46</f>
        <v>0</v>
      </c>
      <c r="AK124" s="897">
        <f>AL46</f>
        <v>0</v>
      </c>
      <c r="AL124" s="953"/>
      <c r="AM124" s="953"/>
      <c r="AN124" s="953"/>
      <c r="AO124" s="953"/>
      <c r="AP124" s="953"/>
      <c r="AQ124" s="953"/>
      <c r="AR124" s="953"/>
      <c r="AS124" s="953"/>
      <c r="AT124" s="953"/>
      <c r="AU124" s="953"/>
      <c r="AV124" s="953"/>
      <c r="AW124" s="953"/>
      <c r="AX124" s="953"/>
      <c r="AY124" s="953"/>
      <c r="AZ124" s="953"/>
      <c r="BA124" s="953"/>
      <c r="BB124" s="953"/>
      <c r="BC124" s="953"/>
      <c r="BD124" s="953"/>
      <c r="BE124" s="953"/>
      <c r="BF124" s="953"/>
      <c r="BG124" s="953"/>
      <c r="BH124" s="953"/>
      <c r="BI124" s="953"/>
      <c r="BJ124" s="953"/>
      <c r="BK124" s="953"/>
      <c r="BL124" s="953"/>
      <c r="BM124" s="953"/>
      <c r="BN124" s="953"/>
      <c r="BO124" s="953"/>
      <c r="BP124" s="953"/>
      <c r="BQ124" s="953"/>
      <c r="BR124" s="953"/>
      <c r="BS124" s="953"/>
      <c r="BT124" s="953"/>
      <c r="BU124" s="953"/>
      <c r="BV124" s="953"/>
      <c r="BW124" s="953"/>
      <c r="BX124" s="953"/>
      <c r="BY124" s="953"/>
      <c r="BZ124" s="953"/>
      <c r="CA124" s="953"/>
      <c r="CB124" s="953"/>
      <c r="CC124" s="953"/>
      <c r="CD124" s="953"/>
      <c r="CE124" s="953"/>
      <c r="CF124" s="953"/>
      <c r="CG124" s="953"/>
      <c r="CH124" s="953"/>
      <c r="CI124" s="953"/>
      <c r="CJ124" s="953"/>
      <c r="CK124" s="953"/>
      <c r="CL124" s="932"/>
      <c r="CM124" s="924"/>
      <c r="CN124" s="924"/>
      <c r="CO124" s="924"/>
      <c r="CP124" s="924"/>
      <c r="CQ124" s="924"/>
      <c r="CR124" s="924"/>
      <c r="CS124" s="924"/>
      <c r="CT124" s="924"/>
      <c r="CU124" s="924"/>
      <c r="CV124" s="924"/>
      <c r="CW124" s="924"/>
      <c r="CX124" s="924"/>
      <c r="CY124" s="924"/>
      <c r="CZ124" s="924"/>
      <c r="DA124" s="924"/>
      <c r="DB124" s="924"/>
      <c r="DC124" s="924"/>
      <c r="DD124" s="924"/>
      <c r="DE124" s="924"/>
      <c r="DF124" s="924"/>
      <c r="DG124" s="924"/>
      <c r="DH124" s="924"/>
      <c r="DI124" s="924"/>
      <c r="DJ124" s="924"/>
      <c r="DK124" s="924"/>
      <c r="DL124" s="924"/>
      <c r="DM124" s="924"/>
      <c r="DN124" s="924"/>
      <c r="DO124" s="924"/>
      <c r="DP124" s="924"/>
      <c r="DQ124" s="924"/>
      <c r="DR124" s="924"/>
      <c r="DS124" s="924"/>
      <c r="DT124" s="924"/>
      <c r="DU124" s="924"/>
      <c r="DV124" s="924"/>
      <c r="DW124" s="924"/>
      <c r="DX124" s="924"/>
      <c r="DY124" s="924"/>
      <c r="DZ124" s="924"/>
      <c r="EA124" s="924"/>
      <c r="EB124" s="924"/>
      <c r="EC124" s="924"/>
      <c r="ED124" s="924"/>
      <c r="EE124" s="924"/>
      <c r="EF124" s="924"/>
      <c r="EG124" s="924"/>
      <c r="EH124" s="924"/>
      <c r="EI124" s="924"/>
      <c r="EJ124" s="924"/>
      <c r="EK124" s="924"/>
      <c r="EL124" s="924"/>
      <c r="EM124" s="924"/>
      <c r="EN124" s="924"/>
      <c r="EO124" s="924"/>
      <c r="EP124" s="924"/>
      <c r="EQ124" s="924"/>
      <c r="ER124" s="924"/>
      <c r="ES124" s="924"/>
      <c r="ET124" s="924"/>
      <c r="EU124" s="924"/>
      <c r="EV124" s="924"/>
      <c r="EW124" s="924"/>
      <c r="EX124" s="924"/>
      <c r="EY124" s="924"/>
      <c r="EZ124" s="924"/>
      <c r="FA124" s="924"/>
      <c r="FB124" s="924"/>
      <c r="FC124" s="924"/>
      <c r="FD124" s="924"/>
      <c r="FE124" s="924"/>
      <c r="FF124" s="924"/>
      <c r="FG124" s="924"/>
      <c r="FH124" s="924"/>
      <c r="FI124" s="924"/>
      <c r="FJ124" s="924"/>
      <c r="FK124" s="924"/>
      <c r="FL124" s="924"/>
      <c r="FM124" s="924"/>
      <c r="FN124" s="924"/>
      <c r="FO124" s="924"/>
      <c r="FP124" s="924"/>
      <c r="FQ124" s="924"/>
      <c r="FR124" s="924"/>
      <c r="FS124" s="924"/>
    </row>
    <row r="125" spans="1:175" ht="13" thickBot="1">
      <c r="A125" s="915" t="s">
        <v>587</v>
      </c>
      <c r="B125" s="916">
        <f t="shared" ref="B125:C125" si="208">RSQ(AO101:AO103,$AN101:$AN103)</f>
        <v>0.99993487801535741</v>
      </c>
      <c r="C125" s="917">
        <f t="shared" si="208"/>
        <v>0.99998854112378455</v>
      </c>
      <c r="D125" s="917">
        <f t="shared" ref="D125:R125" si="209">RSQ(AS101:AS103,$AN101:$AN103)</f>
        <v>0.9999889035086944</v>
      </c>
      <c r="E125" s="917">
        <f t="shared" si="209"/>
        <v>0.9999986963844657</v>
      </c>
      <c r="F125" s="917">
        <f t="shared" si="209"/>
        <v>0.99994493246517535</v>
      </c>
      <c r="G125" s="917">
        <f t="shared" si="209"/>
        <v>0.99999785273636532</v>
      </c>
      <c r="H125" s="917">
        <f t="shared" si="209"/>
        <v>0.99999655367309515</v>
      </c>
      <c r="I125" s="917">
        <f t="shared" si="209"/>
        <v>0.99956508690772927</v>
      </c>
      <c r="J125" s="917">
        <f t="shared" si="209"/>
        <v>1</v>
      </c>
      <c r="K125" s="917">
        <f t="shared" si="209"/>
        <v>0.99998568591929626</v>
      </c>
      <c r="L125" s="917">
        <f t="shared" si="209"/>
        <v>0.99990859153070777</v>
      </c>
      <c r="M125" s="917">
        <f t="shared" si="209"/>
        <v>0.99991988302922263</v>
      </c>
      <c r="N125" s="917">
        <f t="shared" si="209"/>
        <v>0.99995662985022848</v>
      </c>
      <c r="O125" s="917">
        <f t="shared" si="209"/>
        <v>0.99999646328179148</v>
      </c>
      <c r="P125" s="917">
        <f t="shared" si="209"/>
        <v>0.99994207572239857</v>
      </c>
      <c r="Q125" s="917">
        <f t="shared" si="209"/>
        <v>0.99999658011531323</v>
      </c>
      <c r="R125" s="917">
        <f t="shared" si="209"/>
        <v>0.99999941831651507</v>
      </c>
      <c r="S125" s="917" t="e">
        <f t="shared" ref="S125:AK125" si="210">RSQ(GK103:GK105,$AN101:$AN103)</f>
        <v>#DIV/0!</v>
      </c>
      <c r="T125" s="917" t="e">
        <f t="shared" si="210"/>
        <v>#DIV/0!</v>
      </c>
      <c r="U125" s="917" t="e">
        <f t="shared" si="210"/>
        <v>#DIV/0!</v>
      </c>
      <c r="V125" s="917" t="e">
        <f t="shared" si="210"/>
        <v>#DIV/0!</v>
      </c>
      <c r="W125" s="917" t="e">
        <f t="shared" si="210"/>
        <v>#DIV/0!</v>
      </c>
      <c r="X125" s="917" t="e">
        <f t="shared" si="210"/>
        <v>#DIV/0!</v>
      </c>
      <c r="Y125" s="917" t="e">
        <f t="shared" si="210"/>
        <v>#DIV/0!</v>
      </c>
      <c r="Z125" s="917" t="e">
        <f t="shared" si="210"/>
        <v>#DIV/0!</v>
      </c>
      <c r="AA125" s="917" t="e">
        <f t="shared" si="210"/>
        <v>#DIV/0!</v>
      </c>
      <c r="AB125" s="917" t="e">
        <f t="shared" si="210"/>
        <v>#DIV/0!</v>
      </c>
      <c r="AC125" s="917" t="e">
        <f t="shared" si="210"/>
        <v>#DIV/0!</v>
      </c>
      <c r="AD125" s="917" t="e">
        <f t="shared" si="210"/>
        <v>#DIV/0!</v>
      </c>
      <c r="AE125" s="917" t="e">
        <f t="shared" si="210"/>
        <v>#DIV/0!</v>
      </c>
      <c r="AF125" s="917" t="e">
        <f t="shared" si="210"/>
        <v>#DIV/0!</v>
      </c>
      <c r="AG125" s="917" t="e">
        <f t="shared" si="210"/>
        <v>#DIV/0!</v>
      </c>
      <c r="AH125" s="917" t="e">
        <f t="shared" si="210"/>
        <v>#DIV/0!</v>
      </c>
      <c r="AI125" s="917" t="e">
        <f t="shared" si="210"/>
        <v>#DIV/0!</v>
      </c>
      <c r="AJ125" s="917" t="e">
        <f t="shared" si="210"/>
        <v>#DIV/0!</v>
      </c>
      <c r="AK125" s="917" t="e">
        <f t="shared" si="210"/>
        <v>#DIV/0!</v>
      </c>
      <c r="AL125" s="918"/>
      <c r="AM125" s="918"/>
      <c r="AN125" s="918"/>
      <c r="AO125" s="918"/>
      <c r="AP125" s="918"/>
      <c r="AQ125" s="918"/>
      <c r="AR125" s="918"/>
      <c r="AS125" s="918"/>
      <c r="AT125" s="918"/>
      <c r="AU125" s="918"/>
      <c r="AV125" s="918"/>
      <c r="AW125" s="918"/>
      <c r="AX125" s="918"/>
      <c r="AY125" s="918"/>
      <c r="AZ125" s="918"/>
      <c r="BA125" s="918"/>
      <c r="BB125" s="918"/>
      <c r="BC125" s="918"/>
      <c r="BD125" s="918"/>
      <c r="BE125" s="918"/>
      <c r="BF125" s="918"/>
      <c r="BG125" s="918"/>
      <c r="BH125" s="918"/>
      <c r="BI125" s="918"/>
      <c r="BJ125" s="918"/>
      <c r="BK125" s="918"/>
      <c r="BL125" s="918"/>
      <c r="BM125" s="918"/>
      <c r="BN125" s="918"/>
      <c r="BO125" s="918"/>
      <c r="BP125" s="918"/>
      <c r="BQ125" s="918"/>
      <c r="BR125" s="918"/>
      <c r="BS125" s="918"/>
      <c r="BT125" s="918"/>
      <c r="BU125" s="918"/>
      <c r="BV125" s="918"/>
      <c r="BW125" s="918"/>
      <c r="BX125" s="918"/>
      <c r="BY125" s="918"/>
      <c r="BZ125" s="918"/>
      <c r="CA125" s="918"/>
      <c r="CB125" s="918"/>
      <c r="CC125" s="918"/>
      <c r="CD125" s="918"/>
      <c r="CE125" s="918"/>
      <c r="CF125" s="918"/>
      <c r="CG125" s="918"/>
      <c r="CH125" s="918"/>
      <c r="CI125" s="918"/>
      <c r="CJ125" s="918"/>
      <c r="CK125" s="918"/>
      <c r="CL125" s="924"/>
      <c r="CM125" s="924"/>
      <c r="CN125" s="924"/>
      <c r="CO125" s="924"/>
      <c r="CP125" s="924"/>
      <c r="CQ125" s="924"/>
      <c r="CR125" s="924"/>
      <c r="CS125" s="924"/>
      <c r="CT125" s="924"/>
      <c r="CU125" s="924"/>
      <c r="CV125" s="924"/>
      <c r="CW125" s="924"/>
      <c r="CX125" s="924"/>
      <c r="CY125" s="924"/>
      <c r="CZ125" s="924"/>
      <c r="DA125" s="924"/>
      <c r="DB125" s="924"/>
      <c r="DC125" s="924"/>
      <c r="DD125" s="924"/>
      <c r="DE125" s="924"/>
      <c r="DF125" s="924"/>
      <c r="DG125" s="924"/>
      <c r="DH125" s="924"/>
      <c r="DI125" s="924"/>
      <c r="DJ125" s="924"/>
      <c r="DK125" s="924"/>
      <c r="DL125" s="924"/>
      <c r="DM125" s="924"/>
      <c r="DN125" s="924"/>
      <c r="DO125" s="924"/>
      <c r="DP125" s="924"/>
      <c r="DQ125" s="924"/>
      <c r="DR125" s="924"/>
      <c r="DS125" s="924"/>
      <c r="DT125" s="924"/>
      <c r="DU125" s="924"/>
      <c r="DV125" s="924"/>
      <c r="DW125" s="924"/>
      <c r="DX125" s="924"/>
      <c r="DY125" s="924"/>
      <c r="DZ125" s="924"/>
      <c r="EA125" s="924"/>
      <c r="EB125" s="924"/>
      <c r="EC125" s="924"/>
      <c r="ED125" s="924"/>
      <c r="EE125" s="924"/>
      <c r="EF125" s="924"/>
      <c r="EG125" s="924"/>
      <c r="EH125" s="924"/>
      <c r="EI125" s="924"/>
      <c r="EJ125" s="924"/>
      <c r="EK125" s="924"/>
      <c r="EL125" s="924"/>
      <c r="EM125" s="924"/>
      <c r="EN125" s="924"/>
      <c r="EO125" s="924"/>
      <c r="EP125" s="924"/>
      <c r="EQ125" s="924"/>
      <c r="ER125" s="924"/>
      <c r="ES125" s="924"/>
      <c r="ET125" s="924"/>
      <c r="EU125" s="924"/>
      <c r="EV125" s="924"/>
      <c r="EW125" s="924"/>
      <c r="EX125" s="924"/>
      <c r="EY125" s="924"/>
      <c r="EZ125" s="924"/>
      <c r="FA125" s="924"/>
      <c r="FB125" s="924"/>
      <c r="FC125" s="924"/>
      <c r="FD125" s="924"/>
      <c r="FE125" s="924"/>
      <c r="FF125" s="924"/>
      <c r="FG125" s="924"/>
      <c r="FH125" s="924"/>
      <c r="FI125" s="924"/>
      <c r="FJ125" s="924"/>
      <c r="FK125" s="924"/>
      <c r="FL125" s="924"/>
      <c r="FM125" s="924"/>
      <c r="FN125" s="924"/>
      <c r="FO125" s="924"/>
      <c r="FP125" s="924"/>
      <c r="FQ125" s="924"/>
      <c r="FR125" s="924"/>
      <c r="FS125" s="924"/>
    </row>
    <row r="126" spans="1:175">
      <c r="A126" s="924"/>
      <c r="B126" s="924"/>
      <c r="C126" s="924"/>
      <c r="D126" s="924"/>
      <c r="E126" s="924"/>
      <c r="F126" s="924"/>
      <c r="G126" s="924"/>
      <c r="H126" s="924"/>
      <c r="I126" s="924"/>
      <c r="J126" s="924"/>
      <c r="K126" s="924"/>
      <c r="L126" s="924"/>
      <c r="M126" s="924"/>
      <c r="N126" s="924"/>
      <c r="O126" s="924"/>
      <c r="P126" s="924"/>
      <c r="Q126" s="924"/>
      <c r="R126" s="924"/>
      <c r="S126" s="924"/>
      <c r="T126" s="924"/>
      <c r="U126" s="924"/>
      <c r="V126" s="924"/>
      <c r="W126" s="924"/>
      <c r="X126" s="924"/>
      <c r="Y126" s="924"/>
      <c r="Z126" s="924"/>
      <c r="AA126" s="924"/>
      <c r="AB126" s="924"/>
      <c r="AC126" s="924"/>
      <c r="AD126" s="924"/>
      <c r="AE126" s="924"/>
      <c r="AF126" s="924"/>
      <c r="AG126" s="924"/>
      <c r="AH126" s="924"/>
      <c r="AI126" s="924"/>
      <c r="AJ126" s="924"/>
      <c r="AK126" s="924"/>
      <c r="AL126" s="924"/>
      <c r="AM126" s="924"/>
      <c r="AN126" s="924"/>
      <c r="AO126" s="924"/>
      <c r="AP126" s="924"/>
      <c r="AQ126" s="924"/>
      <c r="AR126" s="924"/>
      <c r="AS126" s="924"/>
      <c r="AT126" s="924"/>
      <c r="AU126" s="924"/>
      <c r="AV126" s="924"/>
      <c r="AW126" s="924"/>
      <c r="AX126" s="924"/>
      <c r="AY126" s="924"/>
      <c r="AZ126" s="924"/>
      <c r="BA126" s="924"/>
      <c r="BB126" s="924"/>
      <c r="BC126" s="924"/>
      <c r="BD126" s="924"/>
      <c r="BE126" s="924"/>
      <c r="BF126" s="924"/>
      <c r="BG126" s="924"/>
      <c r="BH126" s="924"/>
      <c r="BI126" s="924"/>
      <c r="BJ126" s="924"/>
      <c r="BK126" s="924"/>
      <c r="BL126" s="924"/>
      <c r="BM126" s="924"/>
      <c r="BN126" s="924"/>
      <c r="BO126" s="924"/>
      <c r="BP126" s="924"/>
      <c r="BQ126" s="924"/>
      <c r="BR126" s="924"/>
      <c r="BS126" s="924"/>
      <c r="BT126" s="924"/>
      <c r="BU126" s="924"/>
      <c r="BV126" s="924"/>
      <c r="BW126" s="924"/>
      <c r="BX126" s="924"/>
      <c r="BY126" s="924"/>
      <c r="BZ126" s="924"/>
      <c r="CA126" s="924"/>
      <c r="CB126" s="924"/>
      <c r="CC126" s="924"/>
      <c r="CD126" s="924"/>
      <c r="CE126" s="924"/>
      <c r="CF126" s="924"/>
      <c r="CG126" s="924"/>
      <c r="CH126" s="924"/>
      <c r="CI126" s="924"/>
      <c r="CJ126" s="924"/>
      <c r="CK126" s="924"/>
      <c r="CL126" s="924"/>
      <c r="CM126" s="924"/>
      <c r="CN126" s="924"/>
      <c r="CO126" s="924"/>
      <c r="CP126" s="924"/>
      <c r="CQ126" s="924"/>
      <c r="CR126" s="924"/>
      <c r="CS126" s="924"/>
      <c r="CT126" s="924"/>
      <c r="CU126" s="924"/>
      <c r="CV126" s="924"/>
      <c r="CW126" s="924"/>
      <c r="CX126" s="924"/>
      <c r="CY126" s="924"/>
      <c r="CZ126" s="924"/>
      <c r="DA126" s="924"/>
      <c r="DB126" s="924"/>
      <c r="DC126" s="924"/>
      <c r="DD126" s="924"/>
      <c r="DE126" s="924"/>
      <c r="DF126" s="924"/>
      <c r="DG126" s="924"/>
      <c r="DH126" s="924"/>
      <c r="DI126" s="924"/>
      <c r="DJ126" s="924"/>
      <c r="DK126" s="924"/>
      <c r="DL126" s="924"/>
      <c r="DM126" s="924"/>
      <c r="DN126" s="924"/>
      <c r="DO126" s="924"/>
      <c r="DP126" s="924"/>
      <c r="DQ126" s="924"/>
      <c r="DR126" s="924"/>
      <c r="DS126" s="924"/>
      <c r="DT126" s="924"/>
      <c r="DU126" s="924"/>
      <c r="DV126" s="924"/>
      <c r="DW126" s="924"/>
      <c r="DX126" s="924"/>
      <c r="DY126" s="924"/>
      <c r="DZ126" s="924"/>
      <c r="EA126" s="924"/>
      <c r="EB126" s="924"/>
      <c r="EC126" s="924"/>
      <c r="ED126" s="924"/>
      <c r="EE126" s="924"/>
      <c r="EF126" s="924"/>
      <c r="EG126" s="924"/>
      <c r="EH126" s="924"/>
      <c r="EI126" s="924"/>
      <c r="EJ126" s="924"/>
      <c r="EK126" s="924"/>
      <c r="EL126" s="924"/>
      <c r="EM126" s="924"/>
      <c r="EN126" s="924"/>
      <c r="EO126" s="924"/>
      <c r="EP126" s="924"/>
      <c r="EQ126" s="924"/>
      <c r="ER126" s="924"/>
      <c r="ES126" s="924"/>
      <c r="ET126" s="924"/>
      <c r="EU126" s="924"/>
      <c r="EV126" s="924"/>
      <c r="EW126" s="924"/>
      <c r="EX126" s="924"/>
      <c r="EY126" s="924"/>
      <c r="EZ126" s="924"/>
      <c r="FA126" s="924"/>
      <c r="FB126" s="924"/>
      <c r="FC126" s="924"/>
      <c r="FD126" s="924"/>
      <c r="FE126" s="924"/>
      <c r="FF126" s="924"/>
      <c r="FG126" s="924"/>
      <c r="FH126" s="924"/>
      <c r="FI126" s="924"/>
      <c r="FJ126" s="924"/>
      <c r="FK126" s="924"/>
      <c r="FL126" s="924"/>
      <c r="FM126" s="924"/>
      <c r="FN126" s="924"/>
      <c r="FO126" s="924"/>
      <c r="FP126" s="924"/>
      <c r="FQ126" s="924"/>
      <c r="FR126" s="924"/>
      <c r="FS126" s="924"/>
    </row>
    <row r="127" spans="1:175">
      <c r="A127" s="920" t="s">
        <v>687</v>
      </c>
      <c r="B127" s="924"/>
      <c r="C127" s="924"/>
      <c r="D127" s="924"/>
      <c r="E127" s="924"/>
      <c r="F127" s="924"/>
      <c r="G127" s="924"/>
      <c r="H127" s="924"/>
      <c r="I127" s="924"/>
      <c r="J127" s="924"/>
      <c r="K127" s="924"/>
      <c r="L127" s="924"/>
      <c r="M127" s="924"/>
      <c r="N127" s="924"/>
      <c r="O127" s="924"/>
      <c r="P127" s="924"/>
      <c r="Q127" s="924"/>
      <c r="R127" s="924"/>
      <c r="S127" s="924"/>
      <c r="T127" s="924"/>
      <c r="U127" s="924"/>
      <c r="V127" s="924"/>
      <c r="W127" s="924"/>
      <c r="X127" s="924"/>
      <c r="Y127" s="924"/>
      <c r="Z127" s="924"/>
      <c r="AA127" s="924"/>
      <c r="AB127" s="924"/>
      <c r="AC127" s="924"/>
      <c r="AD127" s="924"/>
      <c r="AE127" s="924"/>
      <c r="AF127" s="924"/>
      <c r="AG127" s="924"/>
      <c r="AH127" s="924"/>
      <c r="AI127" s="924"/>
      <c r="AJ127" s="924"/>
      <c r="AK127" s="924"/>
      <c r="AL127" s="924"/>
      <c r="AM127" s="924"/>
      <c r="AN127" s="924"/>
      <c r="AO127" s="924"/>
      <c r="AP127" s="924"/>
      <c r="AQ127" s="924"/>
      <c r="AR127" s="924"/>
      <c r="AS127" s="924"/>
      <c r="AT127" s="924"/>
      <c r="AU127" s="924"/>
      <c r="AV127" s="924"/>
      <c r="AW127" s="924"/>
      <c r="AX127" s="924"/>
      <c r="AY127" s="924"/>
      <c r="AZ127" s="924"/>
      <c r="BA127" s="924"/>
      <c r="BB127" s="924"/>
      <c r="BC127" s="924"/>
      <c r="BD127" s="924"/>
      <c r="BE127" s="924"/>
      <c r="BF127" s="924"/>
      <c r="BG127" s="924"/>
      <c r="BH127" s="924"/>
      <c r="BI127" s="924"/>
      <c r="BJ127" s="924"/>
      <c r="BK127" s="924"/>
      <c r="BL127" s="924"/>
      <c r="BM127" s="924"/>
      <c r="BN127" s="924"/>
      <c r="BO127" s="924"/>
      <c r="BP127" s="924"/>
      <c r="BQ127" s="924"/>
      <c r="BR127" s="924"/>
      <c r="BS127" s="924"/>
      <c r="BT127" s="924"/>
      <c r="BU127" s="924"/>
      <c r="BV127" s="924"/>
      <c r="BW127" s="924"/>
      <c r="BX127" s="924"/>
      <c r="BY127" s="924"/>
      <c r="BZ127" s="924"/>
      <c r="CA127" s="924"/>
      <c r="CB127" s="924"/>
      <c r="CC127" s="924"/>
      <c r="CD127" s="924"/>
      <c r="CE127" s="924"/>
      <c r="CF127" s="924"/>
      <c r="CG127" s="924"/>
      <c r="CH127" s="924"/>
      <c r="CI127" s="924"/>
      <c r="CJ127" s="924"/>
      <c r="CK127" s="924"/>
      <c r="CL127" s="924"/>
      <c r="CM127" s="924"/>
      <c r="CN127" s="924"/>
      <c r="CO127" s="924"/>
      <c r="CP127" s="924"/>
      <c r="CQ127" s="924"/>
      <c r="CR127" s="924"/>
      <c r="CS127" s="924"/>
      <c r="CT127" s="924"/>
      <c r="CU127" s="924"/>
      <c r="CV127" s="924"/>
      <c r="CW127" s="924"/>
      <c r="CX127" s="924"/>
      <c r="CY127" s="924"/>
      <c r="CZ127" s="924"/>
      <c r="DA127" s="924"/>
      <c r="DB127" s="924"/>
      <c r="DC127" s="924"/>
      <c r="DD127" s="924"/>
      <c r="DE127" s="924"/>
      <c r="DF127" s="924"/>
      <c r="DG127" s="924"/>
      <c r="DH127" s="924"/>
      <c r="DI127" s="924"/>
      <c r="DJ127" s="924"/>
      <c r="DK127" s="924"/>
      <c r="DL127" s="924"/>
      <c r="DM127" s="924"/>
      <c r="DN127" s="924"/>
      <c r="DO127" s="924"/>
      <c r="DP127" s="924"/>
      <c r="DQ127" s="924"/>
      <c r="DR127" s="924"/>
      <c r="DS127" s="924"/>
      <c r="DT127" s="924"/>
      <c r="DU127" s="924"/>
      <c r="DV127" s="924"/>
      <c r="DW127" s="924"/>
      <c r="DX127" s="924"/>
      <c r="DY127" s="924"/>
      <c r="DZ127" s="924"/>
      <c r="EA127" s="924"/>
      <c r="EB127" s="924"/>
      <c r="EC127" s="924"/>
      <c r="ED127" s="924"/>
      <c r="EE127" s="924"/>
      <c r="EF127" s="924"/>
      <c r="EG127" s="924"/>
      <c r="EH127" s="924"/>
      <c r="EI127" s="924"/>
      <c r="EJ127" s="924"/>
      <c r="EK127" s="924"/>
      <c r="EL127" s="924"/>
      <c r="EM127" s="924"/>
      <c r="EN127" s="924"/>
      <c r="EO127" s="924"/>
      <c r="EP127" s="924"/>
      <c r="EQ127" s="924"/>
      <c r="ER127" s="924"/>
      <c r="ES127" s="924"/>
      <c r="ET127" s="924"/>
      <c r="EU127" s="924"/>
      <c r="EV127" s="924"/>
      <c r="EW127" s="924"/>
      <c r="EX127" s="924"/>
      <c r="EY127" s="924"/>
      <c r="EZ127" s="924"/>
      <c r="FA127" s="924"/>
      <c r="FB127" s="924"/>
      <c r="FC127" s="924"/>
      <c r="FD127" s="924"/>
      <c r="FE127" s="924"/>
      <c r="FF127" s="924"/>
      <c r="FG127" s="924"/>
      <c r="FH127" s="924"/>
      <c r="FI127" s="924"/>
      <c r="FJ127" s="924"/>
      <c r="FK127" s="924"/>
      <c r="FL127" s="924"/>
      <c r="FM127" s="924"/>
      <c r="FN127" s="924"/>
      <c r="FO127" s="924"/>
      <c r="FP127" s="924"/>
      <c r="FQ127" s="924"/>
      <c r="FR127" s="924"/>
      <c r="FS127" s="924"/>
    </row>
    <row r="128" spans="1:175">
      <c r="A128" s="924"/>
      <c r="B128" s="924"/>
      <c r="C128" s="924"/>
      <c r="D128" s="924"/>
      <c r="E128" s="924"/>
      <c r="F128" s="924"/>
      <c r="G128" s="924"/>
      <c r="H128" s="924"/>
      <c r="I128" s="924"/>
      <c r="J128" s="924"/>
      <c r="K128" s="924"/>
      <c r="L128" s="924"/>
      <c r="M128" s="924"/>
      <c r="N128" s="924"/>
      <c r="O128" s="924"/>
      <c r="P128" s="924"/>
      <c r="Q128" s="924"/>
      <c r="R128" s="924"/>
      <c r="S128" s="924"/>
      <c r="T128" s="924"/>
      <c r="U128" s="924"/>
      <c r="V128" s="924"/>
      <c r="W128" s="924"/>
      <c r="X128" s="924"/>
      <c r="Y128" s="924"/>
      <c r="Z128" s="924"/>
      <c r="AA128" s="924"/>
      <c r="AB128" s="924"/>
      <c r="AC128" s="924"/>
      <c r="AD128" s="924"/>
      <c r="AE128" s="924"/>
      <c r="AF128" s="924"/>
      <c r="AG128" s="924"/>
      <c r="AH128" s="924"/>
      <c r="AI128" s="924"/>
      <c r="AJ128" s="924"/>
      <c r="AK128" s="924"/>
      <c r="AL128" s="924"/>
      <c r="AM128" s="924"/>
      <c r="AN128" s="924"/>
      <c r="AO128" s="924"/>
      <c r="AP128" s="924"/>
      <c r="AQ128" s="924"/>
      <c r="AR128" s="924"/>
      <c r="AS128" s="924"/>
      <c r="AT128" s="924"/>
      <c r="AU128" s="924"/>
      <c r="AV128" s="924"/>
      <c r="AW128" s="924"/>
      <c r="AX128" s="924"/>
      <c r="AY128" s="924"/>
      <c r="AZ128" s="924"/>
      <c r="BA128" s="924"/>
      <c r="BB128" s="924"/>
      <c r="BC128" s="924"/>
      <c r="BD128" s="924"/>
      <c r="BE128" s="924"/>
      <c r="BF128" s="924"/>
      <c r="BG128" s="924"/>
      <c r="BH128" s="924"/>
      <c r="BI128" s="924"/>
      <c r="BJ128" s="924"/>
      <c r="BK128" s="924"/>
      <c r="BL128" s="924"/>
      <c r="BM128" s="924"/>
      <c r="BN128" s="924"/>
      <c r="BO128" s="924"/>
      <c r="BP128" s="924"/>
      <c r="BQ128" s="924"/>
      <c r="BR128" s="924"/>
      <c r="BS128" s="924"/>
      <c r="BT128" s="924"/>
      <c r="BU128" s="924"/>
      <c r="BV128" s="924"/>
      <c r="BW128" s="924"/>
      <c r="BX128" s="924"/>
      <c r="BY128" s="924"/>
      <c r="BZ128" s="924"/>
      <c r="CA128" s="924"/>
      <c r="CB128" s="924"/>
      <c r="CC128" s="924"/>
      <c r="CD128" s="924"/>
      <c r="CE128" s="924"/>
      <c r="CF128" s="924"/>
      <c r="CG128" s="924"/>
      <c r="CH128" s="924"/>
      <c r="CI128" s="924"/>
      <c r="CJ128" s="924"/>
      <c r="CK128" s="924"/>
      <c r="CL128" s="924"/>
      <c r="CM128" s="924"/>
      <c r="CN128" s="924"/>
      <c r="CO128" s="924"/>
      <c r="CP128" s="924"/>
      <c r="CQ128" s="924"/>
      <c r="CR128" s="924"/>
      <c r="CS128" s="924"/>
      <c r="CT128" s="924"/>
      <c r="CU128" s="924"/>
      <c r="CV128" s="924"/>
      <c r="CW128" s="924"/>
      <c r="CX128" s="924"/>
      <c r="CY128" s="924"/>
      <c r="CZ128" s="924"/>
      <c r="DA128" s="924"/>
      <c r="DB128" s="924"/>
      <c r="DC128" s="924"/>
      <c r="DD128" s="924"/>
      <c r="DE128" s="924"/>
      <c r="DF128" s="924"/>
      <c r="DG128" s="924"/>
      <c r="DH128" s="924"/>
      <c r="DI128" s="924"/>
      <c r="DJ128" s="924"/>
      <c r="DK128" s="924"/>
      <c r="DL128" s="924"/>
      <c r="DM128" s="924"/>
      <c r="DN128" s="924"/>
      <c r="DO128" s="924"/>
      <c r="DP128" s="924"/>
      <c r="DQ128" s="924"/>
      <c r="DR128" s="924"/>
      <c r="DS128" s="924"/>
      <c r="DT128" s="924"/>
      <c r="DU128" s="924"/>
      <c r="DV128" s="924"/>
      <c r="DW128" s="924"/>
      <c r="DX128" s="924"/>
      <c r="DY128" s="924"/>
      <c r="DZ128" s="924"/>
      <c r="EA128" s="924"/>
      <c r="EB128" s="924"/>
      <c r="EC128" s="924"/>
      <c r="ED128" s="924"/>
      <c r="EE128" s="924"/>
      <c r="EF128" s="924"/>
      <c r="EG128" s="924"/>
      <c r="EH128" s="924"/>
      <c r="EI128" s="924"/>
      <c r="EJ128" s="924"/>
      <c r="EK128" s="924"/>
      <c r="EL128" s="924"/>
      <c r="EM128" s="924"/>
      <c r="EN128" s="924"/>
      <c r="EO128" s="924"/>
      <c r="EP128" s="924"/>
      <c r="EQ128" s="924"/>
      <c r="ER128" s="924"/>
      <c r="ES128" s="924"/>
      <c r="ET128" s="924"/>
      <c r="EU128" s="924"/>
      <c r="EV128" s="924"/>
      <c r="EW128" s="924"/>
      <c r="EX128" s="924"/>
      <c r="EY128" s="924"/>
      <c r="EZ128" s="924"/>
      <c r="FA128" s="924"/>
      <c r="FB128" s="924"/>
      <c r="FC128" s="924"/>
      <c r="FD128" s="924"/>
      <c r="FE128" s="924"/>
      <c r="FF128" s="924"/>
      <c r="FG128" s="924"/>
      <c r="FH128" s="924"/>
      <c r="FI128" s="924"/>
      <c r="FJ128" s="924"/>
      <c r="FK128" s="924"/>
      <c r="FL128" s="924"/>
      <c r="FM128" s="924"/>
      <c r="FN128" s="924"/>
      <c r="FO128" s="924"/>
      <c r="FP128" s="924"/>
      <c r="FQ128" s="924"/>
      <c r="FR128" s="924"/>
      <c r="FS128" s="924"/>
    </row>
    <row r="129" spans="1:175">
      <c r="A129" s="924"/>
      <c r="B129" s="924"/>
      <c r="C129" s="924"/>
      <c r="D129" s="924"/>
      <c r="E129" s="924"/>
      <c r="F129" s="924"/>
      <c r="G129" s="924"/>
      <c r="H129" s="924"/>
      <c r="I129" s="924"/>
      <c r="J129" s="924"/>
      <c r="K129" s="924"/>
      <c r="L129" s="924"/>
      <c r="M129" s="924"/>
      <c r="N129" s="924"/>
      <c r="O129" s="924"/>
      <c r="P129" s="924"/>
      <c r="Q129" s="924"/>
      <c r="R129" s="924"/>
      <c r="S129" s="924"/>
      <c r="T129" s="924"/>
      <c r="U129" s="924"/>
      <c r="V129" s="924"/>
      <c r="W129" s="924"/>
      <c r="X129" s="924"/>
      <c r="Y129" s="924"/>
      <c r="Z129" s="924"/>
      <c r="AA129" s="924"/>
      <c r="AB129" s="924"/>
      <c r="AC129" s="924"/>
      <c r="AD129" s="924"/>
      <c r="AE129" s="924"/>
      <c r="AF129" s="924"/>
      <c r="AG129" s="924"/>
      <c r="AH129" s="924"/>
      <c r="AI129" s="924"/>
      <c r="AJ129" s="924"/>
      <c r="AK129" s="924"/>
      <c r="AL129" s="924"/>
      <c r="AM129" s="924"/>
      <c r="AN129" s="924"/>
      <c r="AO129" s="924"/>
      <c r="AP129" s="924"/>
      <c r="AQ129" s="924"/>
      <c r="AR129" s="924"/>
      <c r="AS129" s="924"/>
      <c r="AT129" s="924"/>
      <c r="AU129" s="924"/>
      <c r="AV129" s="924"/>
      <c r="AW129" s="924"/>
      <c r="AX129" s="924"/>
      <c r="AY129" s="924"/>
      <c r="AZ129" s="924"/>
      <c r="BA129" s="924"/>
      <c r="BB129" s="924"/>
      <c r="BC129" s="924"/>
      <c r="BD129" s="924"/>
      <c r="BE129" s="924"/>
      <c r="BF129" s="924"/>
      <c r="BG129" s="924"/>
      <c r="BH129" s="924"/>
      <c r="BI129" s="924"/>
      <c r="BJ129" s="924"/>
      <c r="BK129" s="924"/>
      <c r="BL129" s="924"/>
      <c r="BM129" s="924"/>
      <c r="BN129" s="924"/>
      <c r="BO129" s="924"/>
      <c r="BP129" s="924"/>
      <c r="BQ129" s="924"/>
      <c r="BR129" s="924"/>
      <c r="BS129" s="924"/>
      <c r="BT129" s="924"/>
      <c r="BU129" s="924"/>
      <c r="BV129" s="924"/>
      <c r="BW129" s="924"/>
      <c r="BX129" s="924"/>
      <c r="BY129" s="924"/>
      <c r="BZ129" s="924"/>
      <c r="CA129" s="924"/>
      <c r="CB129" s="924"/>
      <c r="CC129" s="924"/>
      <c r="CD129" s="924"/>
      <c r="CE129" s="924"/>
      <c r="CF129" s="924"/>
      <c r="CG129" s="924"/>
      <c r="CH129" s="924"/>
      <c r="CI129" s="924"/>
      <c r="CJ129" s="924"/>
      <c r="CK129" s="924"/>
      <c r="CL129" s="924"/>
      <c r="CM129" s="924"/>
      <c r="CN129" s="924"/>
      <c r="CO129" s="924"/>
      <c r="CP129" s="924"/>
      <c r="CQ129" s="924"/>
      <c r="CR129" s="924"/>
      <c r="CS129" s="924"/>
      <c r="CT129" s="924"/>
      <c r="CU129" s="924"/>
      <c r="CV129" s="924"/>
      <c r="CW129" s="924"/>
      <c r="CX129" s="924"/>
      <c r="CY129" s="924"/>
      <c r="CZ129" s="924"/>
      <c r="DA129" s="924"/>
      <c r="DB129" s="924"/>
      <c r="DC129" s="924"/>
      <c r="DD129" s="924"/>
      <c r="DE129" s="924"/>
      <c r="DF129" s="924"/>
      <c r="DG129" s="924"/>
      <c r="DH129" s="924"/>
      <c r="DI129" s="924"/>
      <c r="DJ129" s="924"/>
      <c r="DK129" s="924"/>
      <c r="DL129" s="924"/>
      <c r="DM129" s="924"/>
      <c r="DN129" s="924"/>
      <c r="DO129" s="924"/>
      <c r="DP129" s="924"/>
      <c r="DQ129" s="924"/>
      <c r="DR129" s="924"/>
      <c r="DS129" s="924"/>
      <c r="DT129" s="924"/>
      <c r="DU129" s="924"/>
      <c r="DV129" s="924"/>
      <c r="DW129" s="924"/>
      <c r="DX129" s="924"/>
      <c r="DY129" s="924"/>
      <c r="DZ129" s="924"/>
      <c r="EA129" s="924"/>
      <c r="EB129" s="924"/>
      <c r="EC129" s="924"/>
      <c r="ED129" s="924"/>
      <c r="EE129" s="924"/>
      <c r="EF129" s="924"/>
      <c r="EG129" s="924"/>
      <c r="EH129" s="924"/>
      <c r="EI129" s="924"/>
      <c r="EJ129" s="924"/>
      <c r="EK129" s="924"/>
      <c r="EL129" s="924"/>
      <c r="EM129" s="924"/>
      <c r="EN129" s="924"/>
      <c r="EO129" s="924"/>
      <c r="EP129" s="924"/>
      <c r="EQ129" s="924"/>
      <c r="ER129" s="924"/>
      <c r="ES129" s="924"/>
      <c r="ET129" s="924"/>
      <c r="EU129" s="924"/>
      <c r="EV129" s="924"/>
      <c r="EW129" s="924"/>
      <c r="EX129" s="924"/>
      <c r="EY129" s="924"/>
      <c r="EZ129" s="924"/>
      <c r="FA129" s="924"/>
      <c r="FB129" s="924"/>
      <c r="FC129" s="924"/>
      <c r="FD129" s="924"/>
      <c r="FE129" s="924"/>
      <c r="FF129" s="924"/>
      <c r="FG129" s="924"/>
      <c r="FH129" s="924"/>
      <c r="FI129" s="924"/>
      <c r="FJ129" s="924"/>
      <c r="FK129" s="924"/>
      <c r="FL129" s="924"/>
      <c r="FM129" s="924"/>
      <c r="FN129" s="924"/>
      <c r="FO129" s="924"/>
      <c r="FP129" s="924"/>
      <c r="FQ129" s="924"/>
      <c r="FR129" s="924"/>
      <c r="FS129" s="924"/>
    </row>
    <row r="130" spans="1:175">
      <c r="A130" s="924"/>
      <c r="B130" s="924"/>
      <c r="C130" s="924"/>
      <c r="D130" s="924"/>
      <c r="E130" s="924"/>
      <c r="F130" s="924"/>
      <c r="G130" s="924"/>
      <c r="H130" s="924"/>
      <c r="I130" s="924"/>
      <c r="J130" s="924"/>
      <c r="K130" s="924"/>
      <c r="L130" s="924"/>
      <c r="M130" s="924"/>
      <c r="N130" s="924"/>
      <c r="O130" s="924"/>
      <c r="P130" s="924"/>
      <c r="Q130" s="924"/>
      <c r="R130" s="924"/>
      <c r="S130" s="924"/>
      <c r="T130" s="924"/>
      <c r="U130" s="924"/>
      <c r="V130" s="924"/>
      <c r="W130" s="924"/>
      <c r="X130" s="924"/>
      <c r="Y130" s="924"/>
      <c r="Z130" s="924"/>
      <c r="AA130" s="924"/>
      <c r="AB130" s="924"/>
      <c r="AC130" s="924"/>
      <c r="AD130" s="924"/>
      <c r="AE130" s="924"/>
      <c r="AF130" s="924"/>
      <c r="AG130" s="924"/>
      <c r="AH130" s="924"/>
      <c r="AI130" s="924"/>
      <c r="AJ130" s="924"/>
      <c r="AK130" s="924"/>
      <c r="AL130" s="924"/>
      <c r="AM130" s="924"/>
      <c r="AN130" s="924"/>
      <c r="AO130" s="924"/>
      <c r="AP130" s="924"/>
      <c r="AQ130" s="924"/>
      <c r="AR130" s="924"/>
      <c r="AS130" s="924"/>
      <c r="AT130" s="924"/>
      <c r="AU130" s="924"/>
      <c r="AV130" s="924"/>
      <c r="AW130" s="924"/>
      <c r="AX130" s="924"/>
      <c r="AY130" s="924"/>
      <c r="AZ130" s="924"/>
      <c r="BA130" s="924"/>
      <c r="BB130" s="924"/>
      <c r="BC130" s="924"/>
      <c r="BD130" s="924"/>
      <c r="BE130" s="924"/>
      <c r="BF130" s="924"/>
      <c r="BG130" s="924"/>
      <c r="BH130" s="924"/>
      <c r="BI130" s="924"/>
      <c r="BJ130" s="924"/>
      <c r="BK130" s="924"/>
      <c r="BL130" s="924"/>
      <c r="BM130" s="924"/>
      <c r="BN130" s="924"/>
      <c r="BO130" s="924"/>
      <c r="BP130" s="924"/>
      <c r="BQ130" s="924"/>
      <c r="BR130" s="924"/>
      <c r="BS130" s="924"/>
      <c r="BT130" s="924"/>
      <c r="BU130" s="924"/>
      <c r="BV130" s="924"/>
      <c r="BW130" s="924"/>
      <c r="BX130" s="924"/>
      <c r="BY130" s="924"/>
      <c r="BZ130" s="924"/>
      <c r="CA130" s="924"/>
      <c r="CB130" s="924"/>
      <c r="CC130" s="924"/>
      <c r="CD130" s="924"/>
      <c r="CE130" s="924"/>
      <c r="CF130" s="924"/>
      <c r="CG130" s="924"/>
      <c r="CH130" s="924"/>
      <c r="CI130" s="924"/>
      <c r="CJ130" s="924"/>
      <c r="CK130" s="924"/>
      <c r="CL130" s="924"/>
      <c r="CM130" s="924"/>
      <c r="CN130" s="924"/>
      <c r="CO130" s="924"/>
      <c r="CP130" s="924"/>
      <c r="CQ130" s="924"/>
      <c r="CR130" s="924"/>
      <c r="CS130" s="924"/>
      <c r="CT130" s="924"/>
      <c r="CU130" s="924"/>
      <c r="CV130" s="924"/>
      <c r="CW130" s="924"/>
      <c r="CX130" s="924"/>
      <c r="CY130" s="924"/>
      <c r="CZ130" s="924"/>
      <c r="DA130" s="924"/>
      <c r="DB130" s="924"/>
      <c r="DC130" s="924"/>
      <c r="DD130" s="924"/>
      <c r="DE130" s="924"/>
      <c r="DF130" s="924"/>
      <c r="DG130" s="924"/>
      <c r="DH130" s="924"/>
      <c r="DI130" s="924"/>
      <c r="DJ130" s="924"/>
      <c r="DK130" s="924"/>
      <c r="DL130" s="924"/>
      <c r="DM130" s="924"/>
      <c r="DN130" s="924"/>
      <c r="DO130" s="924"/>
      <c r="DP130" s="924"/>
      <c r="DQ130" s="924"/>
      <c r="DR130" s="924"/>
      <c r="DS130" s="924"/>
      <c r="DT130" s="924"/>
      <c r="DU130" s="924"/>
      <c r="DV130" s="924"/>
      <c r="DW130" s="924"/>
      <c r="DX130" s="924"/>
      <c r="DY130" s="924"/>
      <c r="DZ130" s="924"/>
      <c r="EA130" s="924"/>
      <c r="EB130" s="924"/>
      <c r="EC130" s="924"/>
      <c r="ED130" s="924"/>
      <c r="EE130" s="924"/>
      <c r="EF130" s="924"/>
      <c r="EG130" s="924"/>
      <c r="EH130" s="924"/>
      <c r="EI130" s="924"/>
      <c r="EJ130" s="924"/>
      <c r="EK130" s="924"/>
      <c r="EL130" s="924"/>
      <c r="EM130" s="924"/>
      <c r="EN130" s="924"/>
      <c r="EO130" s="924"/>
      <c r="EP130" s="924"/>
      <c r="EQ130" s="924"/>
      <c r="ER130" s="924"/>
      <c r="ES130" s="924"/>
      <c r="ET130" s="924"/>
      <c r="EU130" s="924"/>
      <c r="EV130" s="924"/>
      <c r="EW130" s="924"/>
      <c r="EX130" s="924"/>
      <c r="EY130" s="924"/>
      <c r="EZ130" s="924"/>
      <c r="FA130" s="924"/>
      <c r="FB130" s="924"/>
      <c r="FC130" s="924"/>
      <c r="FD130" s="924"/>
      <c r="FE130" s="924"/>
      <c r="FF130" s="924"/>
      <c r="FG130" s="924"/>
      <c r="FH130" s="924"/>
      <c r="FI130" s="924"/>
      <c r="FJ130" s="924"/>
      <c r="FK130" s="924"/>
      <c r="FL130" s="924"/>
      <c r="FM130" s="924"/>
      <c r="FN130" s="924"/>
      <c r="FO130" s="924"/>
      <c r="FP130" s="924"/>
      <c r="FQ130" s="924"/>
      <c r="FR130" s="924"/>
      <c r="FS130" s="924"/>
    </row>
    <row r="131" spans="1:175">
      <c r="A131" s="924"/>
      <c r="B131" s="924"/>
      <c r="C131" s="924"/>
      <c r="D131" s="924"/>
      <c r="E131" s="924"/>
      <c r="F131" s="924"/>
      <c r="G131" s="924"/>
      <c r="H131" s="924"/>
      <c r="I131" s="924"/>
      <c r="J131" s="924"/>
      <c r="K131" s="924"/>
      <c r="L131" s="924"/>
      <c r="M131" s="924"/>
      <c r="N131" s="924"/>
      <c r="O131" s="924"/>
      <c r="P131" s="924"/>
      <c r="Q131" s="924"/>
      <c r="R131" s="924"/>
      <c r="S131" s="924"/>
      <c r="T131" s="924"/>
      <c r="U131" s="924"/>
      <c r="V131" s="924"/>
      <c r="W131" s="924"/>
      <c r="X131" s="924"/>
      <c r="Y131" s="924"/>
      <c r="Z131" s="924"/>
      <c r="AA131" s="924"/>
      <c r="AB131" s="924"/>
      <c r="AC131" s="924"/>
      <c r="AD131" s="924"/>
      <c r="AE131" s="924"/>
      <c r="AF131" s="924"/>
      <c r="AG131" s="924"/>
      <c r="AH131" s="924"/>
      <c r="AI131" s="924"/>
      <c r="AJ131" s="924"/>
      <c r="AK131" s="924"/>
      <c r="AL131" s="924"/>
      <c r="AM131" s="924"/>
      <c r="AN131" s="924"/>
      <c r="AO131" s="924"/>
      <c r="AP131" s="924"/>
      <c r="AQ131" s="924"/>
      <c r="AR131" s="924"/>
      <c r="AS131" s="924"/>
      <c r="AT131" s="924"/>
      <c r="AU131" s="924"/>
      <c r="AV131" s="924"/>
      <c r="AW131" s="924"/>
      <c r="AX131" s="924"/>
      <c r="AY131" s="924"/>
      <c r="AZ131" s="924"/>
      <c r="BA131" s="924"/>
      <c r="BB131" s="924"/>
      <c r="BC131" s="924"/>
      <c r="BD131" s="924"/>
      <c r="BE131" s="924"/>
      <c r="BF131" s="924"/>
      <c r="BG131" s="924"/>
      <c r="BH131" s="924"/>
      <c r="BI131" s="924"/>
      <c r="BJ131" s="924"/>
      <c r="BK131" s="924"/>
      <c r="BL131" s="924"/>
      <c r="BM131" s="924"/>
      <c r="BN131" s="924"/>
      <c r="BO131" s="924"/>
      <c r="BP131" s="924"/>
      <c r="BQ131" s="924"/>
      <c r="BR131" s="924"/>
      <c r="BS131" s="924"/>
      <c r="BT131" s="924"/>
      <c r="BU131" s="924"/>
      <c r="BV131" s="924"/>
      <c r="BW131" s="924"/>
      <c r="BX131" s="924"/>
      <c r="BY131" s="924"/>
      <c r="BZ131" s="924"/>
      <c r="CA131" s="924"/>
      <c r="CB131" s="924"/>
      <c r="CC131" s="924"/>
      <c r="CD131" s="924"/>
      <c r="CE131" s="924"/>
      <c r="CF131" s="924"/>
      <c r="CG131" s="924"/>
      <c r="CH131" s="924"/>
      <c r="CI131" s="924"/>
      <c r="CJ131" s="924"/>
      <c r="CK131" s="924"/>
      <c r="CL131" s="924"/>
      <c r="CM131" s="924"/>
      <c r="CN131" s="924"/>
      <c r="CO131" s="924"/>
      <c r="CP131" s="924"/>
      <c r="CQ131" s="924"/>
      <c r="CR131" s="924"/>
      <c r="CS131" s="924"/>
      <c r="CT131" s="924"/>
      <c r="CU131" s="924"/>
      <c r="CV131" s="924"/>
      <c r="CW131" s="924"/>
      <c r="CX131" s="924"/>
      <c r="CY131" s="924"/>
      <c r="CZ131" s="924"/>
      <c r="DA131" s="924"/>
      <c r="DB131" s="924"/>
      <c r="DC131" s="924"/>
      <c r="DD131" s="924"/>
      <c r="DE131" s="924"/>
      <c r="DF131" s="924"/>
      <c r="DG131" s="924"/>
      <c r="DH131" s="924"/>
      <c r="DI131" s="924"/>
      <c r="DJ131" s="924"/>
      <c r="DK131" s="924"/>
      <c r="DL131" s="924"/>
      <c r="DM131" s="924"/>
      <c r="DN131" s="924"/>
      <c r="DO131" s="924"/>
      <c r="DP131" s="924"/>
      <c r="DQ131" s="924"/>
      <c r="DR131" s="924"/>
      <c r="DS131" s="924"/>
      <c r="DT131" s="924"/>
      <c r="DU131" s="924"/>
      <c r="DV131" s="924"/>
      <c r="DW131" s="924"/>
      <c r="DX131" s="924"/>
      <c r="DY131" s="924"/>
      <c r="DZ131" s="924"/>
      <c r="EA131" s="924"/>
      <c r="EB131" s="924"/>
      <c r="EC131" s="924"/>
      <c r="ED131" s="924"/>
      <c r="EE131" s="924"/>
      <c r="EF131" s="924"/>
      <c r="EG131" s="924"/>
      <c r="EH131" s="924"/>
      <c r="EI131" s="924"/>
      <c r="EJ131" s="924"/>
      <c r="EK131" s="924"/>
      <c r="EL131" s="924"/>
      <c r="EM131" s="924"/>
      <c r="EN131" s="924"/>
      <c r="EO131" s="924"/>
      <c r="EP131" s="924"/>
      <c r="EQ131" s="924"/>
      <c r="ER131" s="924"/>
      <c r="ES131" s="924"/>
      <c r="ET131" s="924"/>
      <c r="EU131" s="924"/>
      <c r="EV131" s="924"/>
      <c r="EW131" s="924"/>
      <c r="EX131" s="924"/>
      <c r="EY131" s="924"/>
      <c r="EZ131" s="924"/>
      <c r="FA131" s="924"/>
      <c r="FB131" s="924"/>
      <c r="FC131" s="924"/>
      <c r="FD131" s="924"/>
      <c r="FE131" s="924"/>
      <c r="FF131" s="924"/>
      <c r="FG131" s="924"/>
      <c r="FH131" s="924"/>
      <c r="FI131" s="924"/>
      <c r="FJ131" s="924"/>
      <c r="FK131" s="924"/>
      <c r="FL131" s="924"/>
      <c r="FM131" s="924"/>
      <c r="FN131" s="924"/>
      <c r="FO131" s="924"/>
      <c r="FP131" s="924"/>
      <c r="FQ131" s="924"/>
      <c r="FR131" s="924"/>
      <c r="FS131" s="924"/>
    </row>
    <row r="132" spans="1:175">
      <c r="A132" s="924"/>
      <c r="B132" s="924"/>
      <c r="C132" s="924"/>
      <c r="D132" s="924"/>
      <c r="E132" s="924"/>
      <c r="F132" s="924"/>
      <c r="G132" s="924"/>
      <c r="H132" s="924"/>
      <c r="I132" s="924"/>
      <c r="J132" s="924"/>
      <c r="K132" s="924"/>
      <c r="L132" s="924"/>
      <c r="M132" s="924"/>
      <c r="N132" s="924"/>
      <c r="O132" s="924"/>
      <c r="P132" s="924"/>
      <c r="Q132" s="924"/>
      <c r="R132" s="924"/>
      <c r="S132" s="924"/>
      <c r="T132" s="924"/>
      <c r="U132" s="924"/>
      <c r="V132" s="924"/>
      <c r="W132" s="924"/>
      <c r="X132" s="924"/>
      <c r="Y132" s="924"/>
      <c r="Z132" s="924"/>
      <c r="AA132" s="924"/>
      <c r="AB132" s="924"/>
      <c r="AC132" s="924"/>
      <c r="AD132" s="924"/>
      <c r="AE132" s="924"/>
      <c r="AF132" s="924"/>
      <c r="AG132" s="924"/>
      <c r="AH132" s="924"/>
      <c r="AI132" s="924"/>
      <c r="AJ132" s="924"/>
      <c r="AK132" s="924"/>
      <c r="AL132" s="924"/>
      <c r="AM132" s="924"/>
      <c r="AN132" s="924"/>
      <c r="AO132" s="924"/>
      <c r="AP132" s="924"/>
      <c r="AQ132" s="924"/>
      <c r="AR132" s="924"/>
      <c r="AS132" s="924"/>
      <c r="AT132" s="924"/>
      <c r="AU132" s="924"/>
      <c r="AV132" s="924"/>
      <c r="AW132" s="924"/>
      <c r="AX132" s="924"/>
      <c r="AY132" s="924"/>
      <c r="AZ132" s="924"/>
      <c r="BA132" s="924"/>
      <c r="BB132" s="924"/>
      <c r="BC132" s="924"/>
      <c r="BD132" s="924"/>
      <c r="BE132" s="924"/>
      <c r="BF132" s="924"/>
      <c r="BG132" s="924"/>
      <c r="BH132" s="924"/>
      <c r="BI132" s="924"/>
      <c r="BJ132" s="924"/>
      <c r="BK132" s="924"/>
      <c r="BL132" s="924"/>
      <c r="BM132" s="924"/>
      <c r="BN132" s="924"/>
      <c r="BO132" s="924"/>
      <c r="BP132" s="924"/>
      <c r="BQ132" s="924"/>
      <c r="BR132" s="924"/>
      <c r="BS132" s="924"/>
      <c r="BT132" s="924"/>
      <c r="BU132" s="924"/>
      <c r="BV132" s="924"/>
      <c r="BW132" s="924"/>
      <c r="BX132" s="924"/>
      <c r="BY132" s="924"/>
      <c r="BZ132" s="924"/>
      <c r="CA132" s="924"/>
      <c r="CB132" s="924"/>
      <c r="CC132" s="924"/>
      <c r="CD132" s="924"/>
      <c r="CE132" s="924"/>
      <c r="CF132" s="924"/>
      <c r="CG132" s="924"/>
      <c r="CH132" s="924"/>
      <c r="CI132" s="924"/>
      <c r="CJ132" s="924"/>
      <c r="CK132" s="924"/>
      <c r="CL132" s="924"/>
      <c r="CM132" s="924"/>
      <c r="CN132" s="924"/>
      <c r="CO132" s="924"/>
      <c r="CP132" s="924"/>
      <c r="CQ132" s="924"/>
      <c r="CR132" s="924"/>
      <c r="CS132" s="924"/>
      <c r="CT132" s="924"/>
      <c r="CU132" s="924"/>
      <c r="CV132" s="924"/>
      <c r="CW132" s="924"/>
      <c r="CX132" s="924"/>
      <c r="CY132" s="924"/>
      <c r="CZ132" s="924"/>
      <c r="DA132" s="924"/>
      <c r="DB132" s="924"/>
      <c r="DC132" s="924"/>
      <c r="DD132" s="924"/>
      <c r="DE132" s="924"/>
      <c r="DF132" s="924"/>
      <c r="DG132" s="924"/>
      <c r="DH132" s="924"/>
      <c r="DI132" s="924"/>
      <c r="DJ132" s="924"/>
      <c r="DK132" s="924"/>
      <c r="DL132" s="924"/>
      <c r="DM132" s="924"/>
      <c r="DN132" s="924"/>
      <c r="DO132" s="924"/>
      <c r="DP132" s="924"/>
      <c r="DQ132" s="924"/>
      <c r="DR132" s="924"/>
      <c r="DS132" s="924"/>
      <c r="DT132" s="924"/>
      <c r="DU132" s="924"/>
      <c r="DV132" s="924"/>
      <c r="DW132" s="924"/>
      <c r="DX132" s="924"/>
      <c r="DY132" s="924"/>
      <c r="DZ132" s="924"/>
      <c r="EA132" s="924"/>
      <c r="EB132" s="924"/>
      <c r="EC132" s="924"/>
      <c r="ED132" s="924"/>
      <c r="EE132" s="924"/>
      <c r="EF132" s="924"/>
      <c r="EG132" s="924"/>
      <c r="EH132" s="924"/>
      <c r="EI132" s="924"/>
      <c r="EJ132" s="924"/>
      <c r="EK132" s="924"/>
      <c r="EL132" s="924"/>
      <c r="EM132" s="924"/>
      <c r="EN132" s="924"/>
      <c r="EO132" s="924"/>
      <c r="EP132" s="924"/>
      <c r="EQ132" s="924"/>
      <c r="ER132" s="924"/>
      <c r="ES132" s="924"/>
      <c r="ET132" s="924"/>
      <c r="EU132" s="924"/>
      <c r="EV132" s="924"/>
      <c r="EW132" s="924"/>
      <c r="EX132" s="924"/>
      <c r="EY132" s="924"/>
      <c r="EZ132" s="924"/>
      <c r="FA132" s="924"/>
      <c r="FB132" s="924"/>
      <c r="FC132" s="924"/>
      <c r="FD132" s="924"/>
      <c r="FE132" s="924"/>
      <c r="FF132" s="924"/>
      <c r="FG132" s="924"/>
      <c r="FH132" s="924"/>
      <c r="FI132" s="924"/>
      <c r="FJ132" s="924"/>
      <c r="FK132" s="924"/>
      <c r="FL132" s="924"/>
      <c r="FM132" s="924"/>
      <c r="FN132" s="924"/>
      <c r="FO132" s="924"/>
      <c r="FP132" s="924"/>
      <c r="FQ132" s="924"/>
      <c r="FR132" s="924"/>
      <c r="FS132" s="924"/>
    </row>
    <row r="133" spans="1:175">
      <c r="A133" s="924"/>
      <c r="B133" s="924"/>
      <c r="C133" s="924"/>
      <c r="D133" s="924"/>
      <c r="E133" s="924"/>
      <c r="F133" s="924"/>
      <c r="G133" s="924"/>
      <c r="H133" s="924"/>
      <c r="I133" s="924"/>
      <c r="J133" s="924"/>
      <c r="K133" s="924"/>
      <c r="L133" s="924"/>
      <c r="M133" s="924"/>
      <c r="N133" s="924"/>
      <c r="O133" s="924"/>
      <c r="P133" s="924"/>
      <c r="Q133" s="924"/>
      <c r="R133" s="924"/>
      <c r="S133" s="924"/>
      <c r="T133" s="924"/>
      <c r="U133" s="924"/>
      <c r="V133" s="924"/>
      <c r="W133" s="924"/>
      <c r="X133" s="924"/>
      <c r="Y133" s="924"/>
      <c r="Z133" s="924"/>
      <c r="AA133" s="924"/>
      <c r="AB133" s="924"/>
      <c r="AC133" s="924"/>
      <c r="AD133" s="924"/>
      <c r="AE133" s="924"/>
      <c r="AF133" s="924"/>
      <c r="AG133" s="924"/>
      <c r="AH133" s="924"/>
      <c r="AI133" s="924"/>
      <c r="AJ133" s="924"/>
      <c r="AK133" s="924"/>
      <c r="AL133" s="924"/>
      <c r="AM133" s="924"/>
      <c r="AN133" s="924"/>
      <c r="AO133" s="924"/>
      <c r="AP133" s="924"/>
      <c r="AQ133" s="924"/>
      <c r="AR133" s="924"/>
      <c r="AS133" s="924"/>
      <c r="AT133" s="924"/>
      <c r="AU133" s="924"/>
      <c r="AV133" s="924"/>
      <c r="AW133" s="924"/>
      <c r="AX133" s="924"/>
      <c r="AY133" s="924"/>
      <c r="AZ133" s="924"/>
      <c r="BA133" s="924"/>
      <c r="BB133" s="924"/>
      <c r="BC133" s="924"/>
      <c r="BD133" s="924"/>
      <c r="BE133" s="924"/>
      <c r="BF133" s="924"/>
      <c r="BG133" s="924"/>
      <c r="BH133" s="924"/>
      <c r="BI133" s="924"/>
      <c r="BJ133" s="924"/>
      <c r="BK133" s="924"/>
      <c r="BL133" s="924"/>
      <c r="BM133" s="924"/>
      <c r="BN133" s="924"/>
      <c r="BO133" s="924"/>
      <c r="BP133" s="924"/>
      <c r="BQ133" s="924"/>
      <c r="BR133" s="924"/>
      <c r="BS133" s="924"/>
      <c r="BT133" s="924"/>
      <c r="BU133" s="924"/>
      <c r="BV133" s="924"/>
      <c r="BW133" s="924"/>
      <c r="BX133" s="924"/>
      <c r="BY133" s="924"/>
      <c r="BZ133" s="924"/>
      <c r="CA133" s="924"/>
      <c r="CB133" s="924"/>
      <c r="CC133" s="924"/>
      <c r="CD133" s="924"/>
      <c r="CE133" s="924"/>
      <c r="CF133" s="924"/>
      <c r="CG133" s="924"/>
      <c r="CH133" s="924"/>
      <c r="CI133" s="924"/>
      <c r="CJ133" s="924"/>
      <c r="CK133" s="924"/>
      <c r="CL133" s="924"/>
      <c r="CM133" s="924"/>
      <c r="CN133" s="924"/>
      <c r="CO133" s="924"/>
      <c r="CP133" s="924"/>
      <c r="CQ133" s="924"/>
      <c r="CR133" s="924"/>
      <c r="CS133" s="924"/>
      <c r="CT133" s="924"/>
      <c r="CU133" s="924"/>
      <c r="CV133" s="924"/>
      <c r="CW133" s="924"/>
      <c r="CX133" s="924"/>
      <c r="CY133" s="924"/>
      <c r="CZ133" s="924"/>
      <c r="DA133" s="924"/>
      <c r="DB133" s="924"/>
      <c r="DC133" s="924"/>
      <c r="DD133" s="924"/>
      <c r="DE133" s="924"/>
      <c r="DF133" s="924"/>
      <c r="DG133" s="924"/>
      <c r="DH133" s="924"/>
      <c r="DI133" s="924"/>
      <c r="DJ133" s="924"/>
      <c r="DK133" s="924"/>
      <c r="DL133" s="924"/>
      <c r="DM133" s="924"/>
      <c r="DN133" s="924"/>
      <c r="DO133" s="924"/>
      <c r="DP133" s="924"/>
      <c r="DQ133" s="924"/>
      <c r="DR133" s="924"/>
      <c r="DS133" s="924"/>
      <c r="DT133" s="924"/>
      <c r="DU133" s="924"/>
      <c r="DV133" s="924"/>
      <c r="DW133" s="924"/>
      <c r="DX133" s="924"/>
      <c r="DY133" s="924"/>
      <c r="DZ133" s="924"/>
      <c r="EA133" s="924"/>
      <c r="EB133" s="924"/>
      <c r="EC133" s="924"/>
      <c r="ED133" s="924"/>
      <c r="EE133" s="924"/>
      <c r="EF133" s="924"/>
      <c r="EG133" s="924"/>
      <c r="EH133" s="924"/>
      <c r="EI133" s="924"/>
      <c r="EJ133" s="924"/>
      <c r="EK133" s="924"/>
      <c r="EL133" s="924"/>
      <c r="EM133" s="924"/>
      <c r="EN133" s="924"/>
      <c r="EO133" s="924"/>
      <c r="EP133" s="924"/>
      <c r="EQ133" s="924"/>
      <c r="ER133" s="924"/>
      <c r="ES133" s="924"/>
      <c r="ET133" s="924"/>
      <c r="EU133" s="924"/>
      <c r="EV133" s="924"/>
      <c r="EW133" s="924"/>
      <c r="EX133" s="924"/>
      <c r="EY133" s="924"/>
      <c r="EZ133" s="924"/>
      <c r="FA133" s="924"/>
      <c r="FB133" s="924"/>
      <c r="FC133" s="924"/>
      <c r="FD133" s="924"/>
      <c r="FE133" s="924"/>
      <c r="FF133" s="924"/>
      <c r="FG133" s="924"/>
      <c r="FH133" s="924"/>
      <c r="FI133" s="924"/>
      <c r="FJ133" s="924"/>
      <c r="FK133" s="924"/>
      <c r="FL133" s="924"/>
      <c r="FM133" s="924"/>
      <c r="FN133" s="924"/>
      <c r="FO133" s="924"/>
      <c r="FP133" s="924"/>
      <c r="FQ133" s="924"/>
      <c r="FR133" s="924"/>
      <c r="FS133" s="924"/>
    </row>
    <row r="134" spans="1:175">
      <c r="A134" s="924"/>
      <c r="B134" s="924"/>
      <c r="C134" s="924"/>
      <c r="D134" s="924"/>
      <c r="E134" s="924"/>
      <c r="F134" s="924"/>
      <c r="G134" s="924"/>
      <c r="H134" s="924"/>
      <c r="I134" s="924"/>
      <c r="J134" s="924"/>
      <c r="K134" s="924"/>
      <c r="L134" s="924"/>
      <c r="M134" s="924"/>
      <c r="N134" s="924"/>
      <c r="O134" s="924"/>
      <c r="P134" s="924"/>
      <c r="Q134" s="924"/>
      <c r="R134" s="924"/>
      <c r="S134" s="924"/>
      <c r="T134" s="924"/>
      <c r="U134" s="924"/>
      <c r="V134" s="924"/>
      <c r="W134" s="924"/>
      <c r="X134" s="924"/>
      <c r="Y134" s="924"/>
      <c r="Z134" s="924"/>
      <c r="AA134" s="924"/>
      <c r="AB134" s="924"/>
      <c r="AC134" s="924"/>
      <c r="AD134" s="924"/>
      <c r="AE134" s="924"/>
      <c r="AF134" s="924"/>
      <c r="AG134" s="924"/>
      <c r="AH134" s="924"/>
      <c r="AI134" s="924"/>
      <c r="AJ134" s="924"/>
      <c r="AK134" s="924"/>
      <c r="AL134" s="924"/>
      <c r="AM134" s="924"/>
      <c r="AN134" s="924"/>
      <c r="AO134" s="924"/>
      <c r="AP134" s="924"/>
      <c r="AQ134" s="924"/>
      <c r="AR134" s="924"/>
      <c r="AS134" s="924"/>
      <c r="AT134" s="924"/>
      <c r="AU134" s="924"/>
      <c r="AV134" s="924"/>
      <c r="AW134" s="924"/>
      <c r="AX134" s="924"/>
      <c r="AY134" s="924"/>
      <c r="AZ134" s="924"/>
      <c r="BA134" s="924"/>
      <c r="BB134" s="924"/>
      <c r="BC134" s="924"/>
      <c r="BD134" s="924"/>
      <c r="BE134" s="924"/>
      <c r="BF134" s="924"/>
      <c r="BG134" s="924"/>
      <c r="BH134" s="924"/>
      <c r="BI134" s="924"/>
      <c r="BJ134" s="924"/>
      <c r="BK134" s="924"/>
      <c r="BL134" s="924"/>
      <c r="BM134" s="924"/>
      <c r="BN134" s="924"/>
      <c r="BO134" s="924"/>
      <c r="BP134" s="924"/>
      <c r="BQ134" s="924"/>
      <c r="BR134" s="924"/>
      <c r="BS134" s="924"/>
      <c r="BT134" s="924"/>
      <c r="BU134" s="924"/>
      <c r="BV134" s="924"/>
      <c r="BW134" s="924"/>
      <c r="BX134" s="924"/>
      <c r="BY134" s="924"/>
      <c r="BZ134" s="924"/>
      <c r="CA134" s="924"/>
      <c r="CB134" s="924"/>
      <c r="CC134" s="924"/>
      <c r="CD134" s="924"/>
      <c r="CE134" s="924"/>
      <c r="CF134" s="924"/>
      <c r="CG134" s="924"/>
      <c r="CH134" s="924"/>
      <c r="CI134" s="924"/>
      <c r="CJ134" s="924"/>
      <c r="CK134" s="924"/>
      <c r="CL134" s="924"/>
      <c r="CM134" s="924"/>
      <c r="CN134" s="924"/>
      <c r="CO134" s="924"/>
      <c r="CP134" s="924"/>
      <c r="CQ134" s="924"/>
      <c r="CR134" s="924"/>
      <c r="CS134" s="924"/>
      <c r="CT134" s="924"/>
      <c r="CU134" s="924"/>
      <c r="CV134" s="924"/>
      <c r="CW134" s="924"/>
      <c r="CX134" s="924"/>
      <c r="CY134" s="924"/>
      <c r="CZ134" s="924"/>
      <c r="DA134" s="924"/>
      <c r="DB134" s="924"/>
      <c r="DC134" s="924"/>
      <c r="DD134" s="924"/>
      <c r="DE134" s="924"/>
      <c r="DF134" s="924"/>
      <c r="DG134" s="924"/>
      <c r="DH134" s="924"/>
      <c r="DI134" s="924"/>
      <c r="DJ134" s="924"/>
      <c r="DK134" s="924"/>
      <c r="DL134" s="924"/>
      <c r="DM134" s="924"/>
      <c r="DN134" s="924"/>
      <c r="DO134" s="924"/>
      <c r="DP134" s="924"/>
      <c r="DQ134" s="924"/>
      <c r="DR134" s="924"/>
      <c r="DS134" s="924"/>
      <c r="DT134" s="924"/>
      <c r="DU134" s="924"/>
      <c r="DV134" s="924"/>
      <c r="DW134" s="924"/>
      <c r="DX134" s="924"/>
      <c r="DY134" s="924"/>
      <c r="DZ134" s="924"/>
      <c r="EA134" s="924"/>
      <c r="EB134" s="924"/>
      <c r="EC134" s="924"/>
      <c r="ED134" s="924"/>
      <c r="EE134" s="924"/>
      <c r="EF134" s="924"/>
      <c r="EG134" s="924"/>
      <c r="EH134" s="924"/>
      <c r="EI134" s="924"/>
      <c r="EJ134" s="924"/>
      <c r="EK134" s="924"/>
      <c r="EL134" s="924"/>
      <c r="EM134" s="924"/>
      <c r="EN134" s="924"/>
      <c r="EO134" s="924"/>
      <c r="EP134" s="924"/>
      <c r="EQ134" s="924"/>
      <c r="ER134" s="924"/>
      <c r="ES134" s="924"/>
      <c r="ET134" s="924"/>
      <c r="EU134" s="924"/>
      <c r="EV134" s="924"/>
      <c r="EW134" s="924"/>
      <c r="EX134" s="924"/>
      <c r="EY134" s="924"/>
      <c r="EZ134" s="924"/>
      <c r="FA134" s="924"/>
      <c r="FB134" s="924"/>
      <c r="FC134" s="924"/>
      <c r="FD134" s="924"/>
      <c r="FE134" s="924"/>
      <c r="FF134" s="924"/>
      <c r="FG134" s="924"/>
      <c r="FH134" s="924"/>
      <c r="FI134" s="924"/>
      <c r="FJ134" s="924"/>
      <c r="FK134" s="924"/>
      <c r="FL134" s="924"/>
      <c r="FM134" s="924"/>
      <c r="FN134" s="924"/>
      <c r="FO134" s="924"/>
      <c r="FP134" s="924"/>
      <c r="FQ134" s="887"/>
      <c r="FR134" s="887"/>
    </row>
    <row r="135" spans="1:175">
      <c r="A135" s="924"/>
      <c r="B135" s="924"/>
      <c r="C135" s="924"/>
      <c r="D135" s="924"/>
      <c r="E135" s="924"/>
      <c r="F135" s="924"/>
      <c r="G135" s="924"/>
      <c r="H135" s="924"/>
      <c r="I135" s="924"/>
      <c r="J135" s="924"/>
      <c r="K135" s="924"/>
      <c r="L135" s="924"/>
      <c r="M135" s="924"/>
      <c r="N135" s="924"/>
      <c r="O135" s="924"/>
      <c r="P135" s="924"/>
      <c r="Q135" s="924"/>
      <c r="R135" s="924"/>
      <c r="S135" s="924"/>
      <c r="T135" s="924"/>
      <c r="U135" s="924"/>
      <c r="V135" s="924"/>
      <c r="W135" s="924"/>
      <c r="X135" s="924"/>
      <c r="Y135" s="924"/>
      <c r="Z135" s="924"/>
      <c r="AA135" s="924"/>
      <c r="AB135" s="924"/>
      <c r="AC135" s="924"/>
      <c r="AD135" s="924"/>
      <c r="AE135" s="924"/>
      <c r="AF135" s="924"/>
      <c r="AG135" s="924"/>
      <c r="AH135" s="924"/>
      <c r="AI135" s="924"/>
      <c r="AJ135" s="924"/>
      <c r="AK135" s="924"/>
      <c r="AL135" s="924"/>
      <c r="AM135" s="924"/>
      <c r="AN135" s="910" t="s">
        <v>758</v>
      </c>
      <c r="AO135" s="910"/>
      <c r="AP135" s="910"/>
      <c r="AQ135" s="910"/>
      <c r="AR135" s="910"/>
      <c r="AS135" s="910"/>
      <c r="AT135" s="910"/>
      <c r="AU135" s="910"/>
      <c r="AV135" s="910"/>
      <c r="AW135" s="910"/>
      <c r="AX135" s="910"/>
      <c r="AY135" s="910"/>
      <c r="AZ135" s="910"/>
      <c r="BA135" s="910"/>
      <c r="BB135" s="910"/>
      <c r="BC135" s="910"/>
      <c r="BD135" s="910"/>
      <c r="BE135" s="910"/>
      <c r="BF135" s="910"/>
      <c r="BG135" s="910"/>
      <c r="BH135" s="910"/>
      <c r="BI135" s="910"/>
      <c r="BJ135" s="910"/>
      <c r="BK135" s="910"/>
      <c r="BL135" s="910"/>
      <c r="BM135" s="910"/>
      <c r="BN135" s="910"/>
      <c r="BO135" s="910"/>
      <c r="BP135" s="910"/>
      <c r="BQ135" s="910"/>
      <c r="BR135" s="910"/>
      <c r="BS135" s="910"/>
      <c r="BT135" s="910"/>
      <c r="BU135" s="910"/>
      <c r="BV135" s="910"/>
      <c r="BW135" s="910"/>
      <c r="BX135" s="910"/>
      <c r="BY135" s="910"/>
      <c r="BZ135" s="910"/>
      <c r="CA135" s="910"/>
      <c r="CB135" s="910"/>
      <c r="CC135" s="910"/>
      <c r="CD135" s="910"/>
      <c r="CE135" s="910"/>
      <c r="CF135" s="910"/>
      <c r="CO135" s="924"/>
      <c r="CP135" s="924"/>
      <c r="CQ135" s="924"/>
      <c r="DW135" s="910"/>
      <c r="DX135" s="910"/>
      <c r="DY135" s="910"/>
      <c r="DZ135" s="910"/>
      <c r="EA135" s="910"/>
      <c r="EB135" s="910"/>
      <c r="EC135" s="910"/>
      <c r="ED135" s="910"/>
      <c r="EE135" s="910"/>
      <c r="EF135" s="910"/>
      <c r="EG135" s="910"/>
      <c r="EH135" s="910"/>
      <c r="EI135" s="910"/>
      <c r="EJ135" s="910"/>
      <c r="EK135" s="910"/>
      <c r="EL135" s="910"/>
      <c r="EM135" s="910"/>
      <c r="EN135" s="910"/>
      <c r="EO135" s="910"/>
      <c r="EP135" s="910"/>
      <c r="EQ135" s="910"/>
      <c r="ER135" s="910"/>
      <c r="ES135" s="910"/>
      <c r="ET135" s="910"/>
      <c r="EU135" s="910"/>
      <c r="EV135" s="910"/>
      <c r="EW135" s="910"/>
      <c r="EX135" s="910"/>
      <c r="EY135" s="910"/>
      <c r="EZ135" s="910"/>
      <c r="FA135" s="910"/>
      <c r="FB135" s="910"/>
      <c r="FC135" s="910"/>
      <c r="FD135" s="910"/>
      <c r="FE135" s="910"/>
      <c r="FF135" s="910"/>
      <c r="FG135" s="910"/>
      <c r="FH135" s="910"/>
      <c r="FI135" s="910"/>
      <c r="FJ135" s="910"/>
      <c r="FK135" s="910"/>
      <c r="FL135" s="910"/>
      <c r="FM135" s="910"/>
      <c r="FN135" s="910"/>
      <c r="FR135" s="910"/>
    </row>
    <row r="136" spans="1:175">
      <c r="A136" s="924"/>
      <c r="B136" s="924"/>
      <c r="C136" s="924"/>
      <c r="D136" s="924"/>
      <c r="E136" s="924"/>
      <c r="F136" s="924"/>
      <c r="G136" s="924"/>
      <c r="H136" s="924"/>
      <c r="I136" s="924"/>
      <c r="J136" s="924"/>
      <c r="K136" s="924"/>
      <c r="L136" s="924"/>
      <c r="M136" s="924"/>
      <c r="N136" s="924"/>
      <c r="O136" s="924"/>
      <c r="P136" s="924"/>
      <c r="Q136" s="924"/>
      <c r="R136" s="924"/>
      <c r="S136" s="924"/>
      <c r="T136" s="924"/>
      <c r="U136" s="924"/>
      <c r="V136" s="924"/>
      <c r="W136" s="924"/>
      <c r="X136" s="924"/>
      <c r="Y136" s="924"/>
      <c r="Z136" s="924"/>
      <c r="AA136" s="924"/>
      <c r="AB136" s="924"/>
      <c r="AC136" s="924"/>
      <c r="AD136" s="924"/>
      <c r="AE136" s="924"/>
      <c r="AF136" s="924"/>
      <c r="AG136" s="924"/>
      <c r="AH136" s="924"/>
      <c r="AI136" s="924"/>
      <c r="AJ136" s="924"/>
      <c r="AK136" s="924"/>
      <c r="AL136" s="924"/>
      <c r="AM136" s="924"/>
      <c r="AN136" s="910"/>
      <c r="AO136" s="910"/>
      <c r="AP136" s="910"/>
      <c r="AQ136" s="910"/>
      <c r="AR136" s="910"/>
      <c r="AS136" s="910"/>
      <c r="AT136" s="910"/>
      <c r="AU136" s="910"/>
      <c r="AV136" s="910"/>
      <c r="AW136" s="910"/>
      <c r="AX136" s="910"/>
      <c r="AY136" s="910"/>
      <c r="AZ136" s="910"/>
      <c r="BA136" s="910"/>
      <c r="BB136" s="910"/>
      <c r="BC136" s="910"/>
      <c r="BD136" s="910"/>
      <c r="BE136" s="910"/>
      <c r="BF136" s="910"/>
      <c r="BG136" s="910"/>
      <c r="BH136" s="910"/>
      <c r="BI136" s="910"/>
      <c r="BJ136" s="910"/>
      <c r="BK136" s="910"/>
      <c r="BL136" s="910"/>
      <c r="BM136" s="910"/>
      <c r="BN136" s="910"/>
      <c r="BO136" s="910"/>
      <c r="BP136" s="910"/>
      <c r="BQ136" s="910"/>
      <c r="BR136" s="910"/>
      <c r="BS136" s="910"/>
      <c r="BT136" s="910"/>
      <c r="BU136" s="910"/>
      <c r="BV136" s="910"/>
      <c r="BW136" s="910"/>
      <c r="BX136" s="910"/>
      <c r="BY136" s="910"/>
      <c r="BZ136" s="910"/>
      <c r="CA136" s="910"/>
      <c r="CB136" s="910"/>
      <c r="CC136" s="910"/>
      <c r="CD136" s="910"/>
      <c r="CE136" s="910"/>
      <c r="CF136" s="910"/>
      <c r="CO136" s="924"/>
      <c r="CP136" s="924"/>
      <c r="CQ136" s="924"/>
      <c r="DW136" s="910"/>
      <c r="DX136" s="910"/>
      <c r="DY136" s="910"/>
      <c r="DZ136" s="910"/>
      <c r="EA136" s="910"/>
      <c r="EB136" s="910"/>
      <c r="EC136" s="910"/>
      <c r="ED136" s="910"/>
      <c r="EE136" s="910"/>
      <c r="EF136" s="910"/>
      <c r="EG136" s="910"/>
      <c r="EH136" s="910"/>
      <c r="EI136" s="910"/>
      <c r="EJ136" s="910"/>
      <c r="EK136" s="910"/>
      <c r="EL136" s="910"/>
      <c r="EM136" s="910"/>
      <c r="EN136" s="910"/>
      <c r="EO136" s="910"/>
      <c r="EP136" s="910"/>
      <c r="EQ136" s="910"/>
      <c r="ER136" s="910"/>
      <c r="ES136" s="910"/>
      <c r="ET136" s="910"/>
      <c r="EU136" s="910"/>
      <c r="EV136" s="910"/>
      <c r="EW136" s="910"/>
      <c r="EX136" s="910"/>
      <c r="EY136" s="910"/>
      <c r="EZ136" s="910"/>
      <c r="FA136" s="910"/>
      <c r="FB136" s="910"/>
      <c r="FC136" s="910"/>
      <c r="FD136" s="910"/>
      <c r="FE136" s="910"/>
      <c r="FF136" s="910"/>
      <c r="FG136" s="910"/>
      <c r="FH136" s="910"/>
      <c r="FI136" s="910"/>
      <c r="FJ136" s="910"/>
      <c r="FK136" s="910"/>
      <c r="FL136" s="910"/>
      <c r="FM136" s="910"/>
      <c r="FN136" s="910"/>
      <c r="FR136" s="910"/>
    </row>
    <row r="137" spans="1:175">
      <c r="A137" s="924"/>
      <c r="B137" s="924"/>
      <c r="C137" s="924"/>
      <c r="D137" s="924"/>
      <c r="E137" s="924"/>
      <c r="F137" s="924"/>
      <c r="G137" s="924"/>
      <c r="H137" s="924"/>
      <c r="I137" s="924"/>
      <c r="J137" s="924"/>
      <c r="K137" s="924"/>
      <c r="L137" s="924"/>
      <c r="M137" s="924"/>
      <c r="N137" s="924"/>
      <c r="O137" s="924"/>
      <c r="P137" s="924"/>
      <c r="Q137" s="924"/>
      <c r="R137" s="924"/>
      <c r="S137" s="924"/>
      <c r="T137" s="924"/>
      <c r="U137" s="924"/>
      <c r="V137" s="924"/>
      <c r="W137" s="924"/>
      <c r="X137" s="924"/>
      <c r="Y137" s="924"/>
      <c r="Z137" s="924"/>
      <c r="AA137" s="924"/>
      <c r="AB137" s="924"/>
      <c r="AC137" s="924"/>
      <c r="AD137" s="924"/>
      <c r="AE137" s="924"/>
      <c r="AF137" s="924"/>
      <c r="AG137" s="924"/>
      <c r="AH137" s="924"/>
      <c r="AI137" s="924"/>
      <c r="AJ137" s="924"/>
      <c r="AK137" s="924"/>
      <c r="AL137" s="924"/>
      <c r="AM137" s="924"/>
      <c r="AN137" s="910"/>
      <c r="AO137" s="911" t="str">
        <f t="shared" ref="AO137:AP137" si="211">"Blade S/N "&amp;C57</f>
        <v>Blade S/N 507</v>
      </c>
      <c r="AP137" s="911" t="str">
        <f t="shared" si="211"/>
        <v>Blade S/N 512</v>
      </c>
      <c r="AQ137" s="911"/>
      <c r="AR137" s="911"/>
      <c r="AS137" s="911" t="str">
        <f t="shared" ref="AS137:BI137" si="212">"Blade S/N "&amp;E57</f>
        <v>Blade S/N 516</v>
      </c>
      <c r="AT137" s="911" t="str">
        <f t="shared" si="212"/>
        <v>Blade S/N 544</v>
      </c>
      <c r="AU137" s="911" t="str">
        <f t="shared" si="212"/>
        <v>Blade S/N 552</v>
      </c>
      <c r="AV137" s="911" t="str">
        <f t="shared" si="212"/>
        <v>Blade S/N 546</v>
      </c>
      <c r="AW137" s="911" t="str">
        <f t="shared" si="212"/>
        <v>Blade S/N 539</v>
      </c>
      <c r="AX137" s="911" t="str">
        <f t="shared" si="212"/>
        <v>Blade S/N 518</v>
      </c>
      <c r="AY137" s="911" t="str">
        <f t="shared" si="212"/>
        <v>Blade S/N 569</v>
      </c>
      <c r="AZ137" s="911" t="str">
        <f t="shared" si="212"/>
        <v>Blade S/N 548</v>
      </c>
      <c r="BA137" s="911" t="str">
        <f t="shared" si="212"/>
        <v>Blade S/N 530</v>
      </c>
      <c r="BB137" s="911" t="str">
        <f t="shared" si="212"/>
        <v>Blade S/N 549</v>
      </c>
      <c r="BC137" s="911" t="str">
        <f t="shared" si="212"/>
        <v>Blade S/N 532</v>
      </c>
      <c r="BD137" s="911" t="str">
        <f t="shared" si="212"/>
        <v>Blade S/N 580</v>
      </c>
      <c r="BE137" s="911" t="str">
        <f t="shared" si="212"/>
        <v>Blade S/N 561</v>
      </c>
      <c r="BF137" s="911" t="str">
        <f t="shared" si="212"/>
        <v>Blade S/N 511</v>
      </c>
      <c r="BG137" s="911" t="str">
        <f t="shared" si="212"/>
        <v>Blade S/N 504</v>
      </c>
      <c r="BH137" s="911" t="str">
        <f t="shared" si="212"/>
        <v>Blade S/N 570</v>
      </c>
      <c r="BI137" s="911" t="str">
        <f t="shared" si="212"/>
        <v>Blade S/N 544</v>
      </c>
      <c r="BJ137" s="911"/>
      <c r="BK137" s="911"/>
      <c r="BL137" s="911" t="str">
        <f>"Blade S/N "&amp;V57</f>
        <v xml:space="preserve">Blade S/N </v>
      </c>
      <c r="BM137" s="911" t="str">
        <f>"Blade S/N "&amp;W57</f>
        <v xml:space="preserve">Blade S/N </v>
      </c>
      <c r="BN137" s="911" t="str">
        <f>"Blade S/N "&amp;X57</f>
        <v xml:space="preserve">Blade S/N </v>
      </c>
      <c r="BO137" s="911"/>
      <c r="BP137" s="911"/>
      <c r="BQ137" s="911" t="str">
        <f t="shared" ref="BQ137:CB137" si="213">"Blade S/N "&amp;Y57</f>
        <v xml:space="preserve">Blade S/N </v>
      </c>
      <c r="BR137" s="911" t="str">
        <f t="shared" si="213"/>
        <v xml:space="preserve">Blade S/N </v>
      </c>
      <c r="BS137" s="911" t="str">
        <f t="shared" si="213"/>
        <v xml:space="preserve">Blade S/N </v>
      </c>
      <c r="BT137" s="911" t="str">
        <f t="shared" si="213"/>
        <v xml:space="preserve">Blade S/N </v>
      </c>
      <c r="BU137" s="911" t="str">
        <f t="shared" si="213"/>
        <v xml:space="preserve">Blade S/N </v>
      </c>
      <c r="BV137" s="911" t="str">
        <f t="shared" si="213"/>
        <v xml:space="preserve">Blade S/N </v>
      </c>
      <c r="BW137" s="911" t="str">
        <f t="shared" si="213"/>
        <v xml:space="preserve">Blade S/N </v>
      </c>
      <c r="BX137" s="911" t="str">
        <f t="shared" si="213"/>
        <v xml:space="preserve">Blade S/N </v>
      </c>
      <c r="BY137" s="911" t="str">
        <f t="shared" si="213"/>
        <v xml:space="preserve">Blade S/N </v>
      </c>
      <c r="BZ137" s="911" t="str">
        <f t="shared" si="213"/>
        <v xml:space="preserve">Blade S/N </v>
      </c>
      <c r="CA137" s="911" t="str">
        <f t="shared" si="213"/>
        <v xml:space="preserve">Blade S/N </v>
      </c>
      <c r="CB137" s="911" t="str">
        <f t="shared" si="213"/>
        <v xml:space="preserve">Blade S/N </v>
      </c>
      <c r="CC137" s="911"/>
      <c r="CD137" s="911"/>
      <c r="CE137" s="911" t="str">
        <f>"Blade S/N "&amp;AK57</f>
        <v xml:space="preserve">Blade S/N </v>
      </c>
      <c r="CF137" s="911"/>
      <c r="CO137" s="924"/>
      <c r="CP137" s="924"/>
      <c r="CQ137" s="924"/>
      <c r="DW137" s="911"/>
      <c r="DX137" s="911"/>
      <c r="DY137" s="911"/>
      <c r="DZ137" s="911"/>
      <c r="EA137" s="911"/>
      <c r="EB137" s="911"/>
      <c r="EC137" s="911"/>
      <c r="ED137" s="911"/>
      <c r="EE137" s="911"/>
      <c r="EF137" s="911"/>
      <c r="EG137" s="911"/>
      <c r="EH137" s="911"/>
      <c r="EI137" s="911"/>
      <c r="EJ137" s="911"/>
      <c r="EK137" s="911"/>
      <c r="EL137" s="911"/>
      <c r="EM137" s="911"/>
      <c r="EN137" s="911"/>
      <c r="EO137" s="911"/>
      <c r="EP137" s="911"/>
      <c r="EQ137" s="911"/>
      <c r="ER137" s="911"/>
      <c r="ES137" s="911"/>
      <c r="ET137" s="911"/>
      <c r="EU137" s="911"/>
      <c r="EV137" s="911"/>
      <c r="EW137" s="911"/>
      <c r="EX137" s="911"/>
      <c r="EY137" s="911"/>
      <c r="EZ137" s="911"/>
      <c r="FA137" s="911"/>
      <c r="FB137" s="911"/>
      <c r="FC137" s="911"/>
      <c r="FD137" s="911"/>
      <c r="FE137" s="911"/>
      <c r="FF137" s="911"/>
      <c r="FG137" s="911"/>
      <c r="FH137" s="911"/>
      <c r="FI137" s="911"/>
      <c r="FJ137" s="911"/>
      <c r="FK137" s="911"/>
      <c r="FL137" s="911"/>
      <c r="FM137" s="911"/>
      <c r="FN137" s="911"/>
      <c r="FR137" s="911" t="e">
        <f>"Blade S/N "&amp;#REF!</f>
        <v>#REF!</v>
      </c>
    </row>
    <row r="138" spans="1:175">
      <c r="A138" s="924"/>
      <c r="B138" s="924"/>
      <c r="C138" s="924"/>
      <c r="D138" s="924"/>
      <c r="E138" s="924"/>
      <c r="F138" s="924"/>
      <c r="G138" s="924"/>
      <c r="H138" s="924"/>
      <c r="I138" s="924"/>
      <c r="J138" s="924"/>
      <c r="K138" s="924"/>
      <c r="L138" s="924"/>
      <c r="M138" s="924"/>
      <c r="N138" s="924"/>
      <c r="O138" s="924"/>
      <c r="P138" s="924"/>
      <c r="Q138" s="924"/>
      <c r="R138" s="924"/>
      <c r="S138" s="924"/>
      <c r="T138" s="924"/>
      <c r="U138" s="924"/>
      <c r="V138" s="924"/>
      <c r="W138" s="924"/>
      <c r="X138" s="924"/>
      <c r="Y138" s="924"/>
      <c r="Z138" s="924"/>
      <c r="AA138" s="924"/>
      <c r="AB138" s="924"/>
      <c r="AC138" s="924"/>
      <c r="AD138" s="924"/>
      <c r="AE138" s="924"/>
      <c r="AF138" s="924"/>
      <c r="AG138" s="924"/>
      <c r="AH138" s="924"/>
      <c r="AI138" s="924"/>
      <c r="AJ138" s="924"/>
      <c r="AK138" s="924"/>
      <c r="AL138" s="924"/>
      <c r="AM138" s="924"/>
      <c r="AN138" s="910">
        <v>0</v>
      </c>
      <c r="AO138" s="913">
        <f>CL58</f>
        <v>62.280799999999992</v>
      </c>
      <c r="AP138" s="913">
        <f>CM58</f>
        <v>62.560200000000002</v>
      </c>
      <c r="AQ138" s="913"/>
      <c r="AR138" s="913"/>
      <c r="AS138" s="913">
        <f t="shared" ref="AS138:BI138" si="214">CN58</f>
        <v>62.865000000000002</v>
      </c>
      <c r="AT138" s="913">
        <f t="shared" si="214"/>
        <v>62.585599999999992</v>
      </c>
      <c r="AU138" s="913">
        <f t="shared" si="214"/>
        <v>62.57289999999999</v>
      </c>
      <c r="AV138" s="913">
        <f t="shared" si="214"/>
        <v>63.068199999999997</v>
      </c>
      <c r="AW138" s="913">
        <f t="shared" si="214"/>
        <v>62.826899999999995</v>
      </c>
      <c r="AX138" s="913">
        <f t="shared" si="214"/>
        <v>63.017399999999995</v>
      </c>
      <c r="AY138" s="913">
        <f t="shared" si="214"/>
        <v>62.814199999999992</v>
      </c>
      <c r="AZ138" s="913">
        <f t="shared" si="214"/>
        <v>62.91579999999999</v>
      </c>
      <c r="BA138" s="913">
        <f t="shared" si="214"/>
        <v>62.865000000000002</v>
      </c>
      <c r="BB138" s="913">
        <f t="shared" si="214"/>
        <v>62.712599999999995</v>
      </c>
      <c r="BC138" s="913">
        <f t="shared" si="214"/>
        <v>63.055499999999995</v>
      </c>
      <c r="BD138" s="913">
        <f t="shared" si="214"/>
        <v>63.118999999999993</v>
      </c>
      <c r="BE138" s="913">
        <f t="shared" si="214"/>
        <v>63.017399999999995</v>
      </c>
      <c r="BF138" s="913">
        <f t="shared" si="214"/>
        <v>62.445899999999995</v>
      </c>
      <c r="BG138" s="913">
        <f t="shared" si="214"/>
        <v>62.61099999999999</v>
      </c>
      <c r="BH138" s="913">
        <f t="shared" si="214"/>
        <v>63.068199999999997</v>
      </c>
      <c r="BI138" s="913">
        <f t="shared" si="214"/>
        <v>63.284099999999995</v>
      </c>
      <c r="BJ138" s="913"/>
      <c r="BK138" s="913"/>
      <c r="BL138" s="913">
        <f>DE58</f>
        <v>0</v>
      </c>
      <c r="BM138" s="913">
        <f>DF58</f>
        <v>0</v>
      </c>
      <c r="BN138" s="913">
        <f>DG58</f>
        <v>0</v>
      </c>
      <c r="BO138" s="913"/>
      <c r="BP138" s="913"/>
      <c r="BQ138" s="913">
        <f t="shared" ref="BQ138:CB138" si="215">DH58</f>
        <v>0</v>
      </c>
      <c r="BR138" s="913">
        <f t="shared" si="215"/>
        <v>0</v>
      </c>
      <c r="BS138" s="913">
        <f t="shared" si="215"/>
        <v>0</v>
      </c>
      <c r="BT138" s="913">
        <f t="shared" si="215"/>
        <v>0</v>
      </c>
      <c r="BU138" s="913">
        <f t="shared" si="215"/>
        <v>0</v>
      </c>
      <c r="BV138" s="913">
        <f t="shared" si="215"/>
        <v>0</v>
      </c>
      <c r="BW138" s="913">
        <f t="shared" si="215"/>
        <v>0</v>
      </c>
      <c r="BX138" s="913">
        <f t="shared" si="215"/>
        <v>0</v>
      </c>
      <c r="BY138" s="913">
        <f t="shared" si="215"/>
        <v>0</v>
      </c>
      <c r="BZ138" s="913">
        <f t="shared" si="215"/>
        <v>0</v>
      </c>
      <c r="CA138" s="913">
        <f t="shared" si="215"/>
        <v>0</v>
      </c>
      <c r="CB138" s="913">
        <f t="shared" si="215"/>
        <v>0</v>
      </c>
      <c r="CC138" s="913"/>
      <c r="CD138" s="913"/>
      <c r="CE138" s="913">
        <f t="shared" ref="CE138" si="216">DT58</f>
        <v>0</v>
      </c>
      <c r="CF138" s="913"/>
      <c r="CO138" s="924"/>
      <c r="CP138" s="924"/>
      <c r="CQ138" s="924"/>
      <c r="DW138" s="913"/>
      <c r="DX138" s="913"/>
      <c r="DY138" s="913"/>
      <c r="DZ138" s="913"/>
      <c r="EA138" s="913"/>
      <c r="EB138" s="913"/>
      <c r="EC138" s="913"/>
      <c r="ED138" s="913"/>
      <c r="EE138" s="913"/>
      <c r="EF138" s="913"/>
      <c r="EG138" s="913"/>
      <c r="EH138" s="913"/>
      <c r="EI138" s="913"/>
      <c r="EJ138" s="913"/>
      <c r="EK138" s="913"/>
      <c r="EL138" s="913"/>
      <c r="EM138" s="913"/>
      <c r="EN138" s="913"/>
      <c r="EO138" s="913"/>
      <c r="EP138" s="913"/>
      <c r="EQ138" s="913"/>
      <c r="ER138" s="913"/>
      <c r="ES138" s="913"/>
      <c r="ET138" s="913"/>
      <c r="EU138" s="913"/>
      <c r="EV138" s="913"/>
      <c r="EW138" s="913"/>
      <c r="EX138" s="913"/>
      <c r="EY138" s="913"/>
      <c r="EZ138" s="913"/>
      <c r="FA138" s="913"/>
      <c r="FB138" s="913"/>
      <c r="FC138" s="913"/>
      <c r="FD138" s="913"/>
      <c r="FE138" s="913"/>
      <c r="FF138" s="913"/>
      <c r="FG138" s="913"/>
      <c r="FH138" s="913"/>
      <c r="FI138" s="913"/>
      <c r="FJ138" s="913"/>
      <c r="FK138" s="913"/>
      <c r="FL138" s="913"/>
      <c r="FM138" s="913"/>
      <c r="FN138" s="913"/>
      <c r="FR138" s="913" t="e">
        <f>#REF!</f>
        <v>#REF!</v>
      </c>
    </row>
    <row r="139" spans="1:175">
      <c r="A139" s="924"/>
      <c r="B139" s="924"/>
      <c r="C139" s="924"/>
      <c r="D139" s="924"/>
      <c r="E139" s="924"/>
      <c r="F139" s="924"/>
      <c r="G139" s="924"/>
      <c r="H139" s="924"/>
      <c r="I139" s="924"/>
      <c r="J139" s="924"/>
      <c r="K139" s="924"/>
      <c r="L139" s="924"/>
      <c r="M139" s="924"/>
      <c r="N139" s="924"/>
      <c r="O139" s="924"/>
      <c r="P139" s="924"/>
      <c r="Q139" s="924"/>
      <c r="R139" s="924"/>
      <c r="S139" s="924"/>
      <c r="T139" s="924"/>
      <c r="U139" s="924"/>
      <c r="V139" s="924"/>
      <c r="W139" s="924"/>
      <c r="X139" s="924"/>
      <c r="Y139" s="924"/>
      <c r="Z139" s="924"/>
      <c r="AA139" s="924"/>
      <c r="AB139" s="924"/>
      <c r="AC139" s="924"/>
      <c r="AD139" s="924"/>
      <c r="AE139" s="924"/>
      <c r="AF139" s="924"/>
      <c r="AG139" s="924"/>
      <c r="AH139" s="924"/>
      <c r="AI139" s="924"/>
      <c r="AJ139" s="924"/>
      <c r="AK139" s="924"/>
      <c r="AL139" s="924"/>
      <c r="AM139" s="924"/>
      <c r="AN139" s="912">
        <f>B4</f>
        <v>6.0875000000000004</v>
      </c>
      <c r="AO139" s="913">
        <f t="shared" ref="AO139:AP141" si="217">CL59-CL$58</f>
        <v>-55.714899999999993</v>
      </c>
      <c r="AP139" s="913">
        <f t="shared" si="217"/>
        <v>-57.530999999999999</v>
      </c>
      <c r="AQ139" s="913"/>
      <c r="AR139" s="913"/>
      <c r="AS139" s="913">
        <f t="shared" ref="AS139:AZ141" si="218">CN59-CN$58</f>
        <v>-56.743600000000001</v>
      </c>
      <c r="AT139" s="913">
        <f t="shared" si="218"/>
        <v>-55.905399999999993</v>
      </c>
      <c r="AU139" s="913">
        <f t="shared" si="218"/>
        <v>-58.610499999999988</v>
      </c>
      <c r="AV139" s="913">
        <f t="shared" si="218"/>
        <v>-58.496200000000002</v>
      </c>
      <c r="AW139" s="913">
        <f t="shared" si="218"/>
        <v>-57.645299999999992</v>
      </c>
      <c r="AX139" s="913">
        <f t="shared" si="218"/>
        <v>-56.692799999999998</v>
      </c>
      <c r="AY139" s="913">
        <f t="shared" si="218"/>
        <v>-58.242199999999997</v>
      </c>
      <c r="AZ139" s="913">
        <f t="shared" si="218"/>
        <v>-56.349899999999991</v>
      </c>
      <c r="BA139" s="913">
        <f t="shared" ref="BA139:BI141" si="219">CV59-CV$58</f>
        <v>-57.975500000000004</v>
      </c>
      <c r="BB139" s="913">
        <f t="shared" si="219"/>
        <v>-57.010299999999994</v>
      </c>
      <c r="BC139" s="913">
        <f t="shared" si="219"/>
        <v>-58.077099999999994</v>
      </c>
      <c r="BD139" s="913">
        <f t="shared" si="219"/>
        <v>-56.972199999999994</v>
      </c>
      <c r="BE139" s="913">
        <f t="shared" si="219"/>
        <v>-58.877199999999995</v>
      </c>
      <c r="BF139" s="913">
        <f t="shared" si="219"/>
        <v>-57.238899999999994</v>
      </c>
      <c r="BG139" s="913">
        <f t="shared" si="219"/>
        <v>-55.041799999999988</v>
      </c>
      <c r="BH139" s="913">
        <f t="shared" si="219"/>
        <v>-57.581800000000001</v>
      </c>
      <c r="BI139" s="913">
        <f t="shared" si="219"/>
        <v>-55.752999999999993</v>
      </c>
      <c r="BJ139" s="913"/>
      <c r="BK139" s="913"/>
      <c r="BL139" s="913">
        <f t="shared" ref="BL139:BL141" si="220">DE59-DE$58</f>
        <v>0</v>
      </c>
      <c r="BM139" s="913">
        <f t="shared" ref="BM139:BN141" si="221">DF59-DF$58</f>
        <v>0</v>
      </c>
      <c r="BN139" s="913">
        <f t="shared" si="221"/>
        <v>0</v>
      </c>
      <c r="BO139" s="913"/>
      <c r="BP139" s="913"/>
      <c r="BQ139" s="913">
        <f t="shared" ref="BQ139:BX141" si="222">DH59-DH$58</f>
        <v>0</v>
      </c>
      <c r="BR139" s="913">
        <f t="shared" si="222"/>
        <v>0</v>
      </c>
      <c r="BS139" s="913">
        <f t="shared" si="222"/>
        <v>0</v>
      </c>
      <c r="BT139" s="913">
        <f t="shared" si="222"/>
        <v>0</v>
      </c>
      <c r="BU139" s="913">
        <f t="shared" si="222"/>
        <v>0</v>
      </c>
      <c r="BV139" s="913">
        <f t="shared" si="222"/>
        <v>0</v>
      </c>
      <c r="BW139" s="913">
        <f t="shared" si="222"/>
        <v>0</v>
      </c>
      <c r="BX139" s="913">
        <f t="shared" si="222"/>
        <v>0</v>
      </c>
      <c r="BY139" s="913">
        <f t="shared" ref="BY139:CB141" si="223">DP59-DP$58</f>
        <v>0</v>
      </c>
      <c r="BZ139" s="913">
        <f t="shared" si="223"/>
        <v>0</v>
      </c>
      <c r="CA139" s="913">
        <f t="shared" si="223"/>
        <v>0</v>
      </c>
      <c r="CB139" s="913">
        <f t="shared" si="223"/>
        <v>0</v>
      </c>
      <c r="CC139" s="913"/>
      <c r="CD139" s="913"/>
      <c r="CE139" s="913">
        <f t="shared" ref="CE139:CE141" si="224">DT59-DT$58</f>
        <v>0</v>
      </c>
      <c r="CF139" s="913"/>
      <c r="CO139" s="924"/>
      <c r="CP139" s="924"/>
      <c r="CQ139" s="924"/>
      <c r="DW139" s="913"/>
      <c r="DX139" s="913"/>
      <c r="DY139" s="913"/>
      <c r="DZ139" s="913"/>
      <c r="EA139" s="913"/>
      <c r="EB139" s="913"/>
      <c r="EC139" s="913"/>
      <c r="ED139" s="913"/>
      <c r="EE139" s="913"/>
      <c r="EF139" s="913"/>
      <c r="EG139" s="913"/>
      <c r="EH139" s="913"/>
      <c r="EI139" s="913"/>
      <c r="EJ139" s="913"/>
      <c r="EK139" s="913"/>
      <c r="EL139" s="913"/>
      <c r="EM139" s="913"/>
      <c r="EN139" s="913"/>
      <c r="EO139" s="913"/>
      <c r="EP139" s="913"/>
      <c r="EQ139" s="913"/>
      <c r="ER139" s="913"/>
      <c r="ES139" s="913"/>
      <c r="ET139" s="913"/>
      <c r="EU139" s="913"/>
      <c r="EV139" s="913"/>
      <c r="EW139" s="913"/>
      <c r="EX139" s="913"/>
      <c r="EY139" s="913"/>
      <c r="EZ139" s="913"/>
      <c r="FA139" s="913"/>
      <c r="FB139" s="913"/>
      <c r="FC139" s="913"/>
      <c r="FD139" s="913"/>
      <c r="FE139" s="913"/>
      <c r="FF139" s="913"/>
      <c r="FG139" s="913"/>
      <c r="FH139" s="913"/>
      <c r="FI139" s="913"/>
      <c r="FJ139" s="913"/>
      <c r="FK139" s="913"/>
      <c r="FL139" s="913"/>
      <c r="FM139" s="913"/>
      <c r="FN139" s="913"/>
      <c r="FR139" s="913" t="e">
        <f>#REF!-#REF!</f>
        <v>#REF!</v>
      </c>
    </row>
    <row r="140" spans="1:175">
      <c r="A140" s="924"/>
      <c r="B140" s="924"/>
      <c r="C140" s="924"/>
      <c r="D140" s="924"/>
      <c r="E140" s="924"/>
      <c r="F140" s="924"/>
      <c r="G140" s="924"/>
      <c r="H140" s="924"/>
      <c r="I140" s="924"/>
      <c r="J140" s="924"/>
      <c r="K140" s="924"/>
      <c r="L140" s="924"/>
      <c r="M140" s="924"/>
      <c r="N140" s="924"/>
      <c r="O140" s="924"/>
      <c r="P140" s="924"/>
      <c r="Q140" s="924"/>
      <c r="R140" s="924"/>
      <c r="S140" s="924"/>
      <c r="T140" s="924"/>
      <c r="U140" s="924"/>
      <c r="V140" s="924"/>
      <c r="W140" s="924"/>
      <c r="X140" s="924"/>
      <c r="Y140" s="924"/>
      <c r="Z140" s="924"/>
      <c r="AA140" s="924"/>
      <c r="AB140" s="924"/>
      <c r="AC140" s="924"/>
      <c r="AD140" s="924"/>
      <c r="AE140" s="924"/>
      <c r="AF140" s="924"/>
      <c r="AG140" s="924"/>
      <c r="AH140" s="924"/>
      <c r="AI140" s="924"/>
      <c r="AJ140" s="924"/>
      <c r="AK140" s="924"/>
      <c r="AL140" s="924"/>
      <c r="AM140" s="924"/>
      <c r="AN140" s="912">
        <f>B54</f>
        <v>7.5880000000000001</v>
      </c>
      <c r="AO140" s="913">
        <f t="shared" si="217"/>
        <v>-68.275199999999998</v>
      </c>
      <c r="AP140" s="913">
        <f t="shared" si="217"/>
        <v>-70.535799999999995</v>
      </c>
      <c r="AQ140" s="913"/>
      <c r="AR140" s="913"/>
      <c r="AS140" s="913">
        <f t="shared" si="218"/>
        <v>-69.494399999999999</v>
      </c>
      <c r="AT140" s="913">
        <f t="shared" si="218"/>
        <v>-68.668899999999994</v>
      </c>
      <c r="AU140" s="913">
        <f t="shared" si="218"/>
        <v>-70.96759999999999</v>
      </c>
      <c r="AV140" s="913">
        <f t="shared" si="218"/>
        <v>-71.259699999999995</v>
      </c>
      <c r="AW140" s="913">
        <f t="shared" si="218"/>
        <v>-70.16749999999999</v>
      </c>
      <c r="AX140" s="913">
        <f t="shared" si="218"/>
        <v>-69.380099999999999</v>
      </c>
      <c r="AY140" s="913">
        <f t="shared" si="218"/>
        <v>-71.145399999999995</v>
      </c>
      <c r="AZ140" s="913">
        <f t="shared" si="218"/>
        <v>-69.011799999999994</v>
      </c>
      <c r="BA140" s="913">
        <f t="shared" si="219"/>
        <v>-70.815200000000004</v>
      </c>
      <c r="BB140" s="913">
        <f t="shared" si="219"/>
        <v>-69.507099999999994</v>
      </c>
      <c r="BC140" s="913">
        <f t="shared" si="219"/>
        <v>-70.77709999999999</v>
      </c>
      <c r="BD140" s="913">
        <f t="shared" si="219"/>
        <v>-69.722999999999999</v>
      </c>
      <c r="BE140" s="913">
        <f t="shared" si="219"/>
        <v>-71.8185</v>
      </c>
      <c r="BF140" s="913">
        <f t="shared" si="219"/>
        <v>-69.964299999999994</v>
      </c>
      <c r="BG140" s="913">
        <f t="shared" si="219"/>
        <v>-67.525899999999993</v>
      </c>
      <c r="BH140" s="913">
        <f t="shared" si="219"/>
        <v>-70.269099999999995</v>
      </c>
      <c r="BI140" s="913">
        <f t="shared" si="219"/>
        <v>-68.287899999999993</v>
      </c>
      <c r="BJ140" s="913"/>
      <c r="BK140" s="913"/>
      <c r="BL140" s="913">
        <f t="shared" si="220"/>
        <v>0</v>
      </c>
      <c r="BM140" s="913">
        <f t="shared" si="221"/>
        <v>0</v>
      </c>
      <c r="BN140" s="913">
        <f t="shared" si="221"/>
        <v>0</v>
      </c>
      <c r="BO140" s="913"/>
      <c r="BP140" s="913"/>
      <c r="BQ140" s="913">
        <f t="shared" si="222"/>
        <v>0</v>
      </c>
      <c r="BR140" s="913">
        <f t="shared" si="222"/>
        <v>0</v>
      </c>
      <c r="BS140" s="913">
        <f t="shared" si="222"/>
        <v>0</v>
      </c>
      <c r="BT140" s="913">
        <f t="shared" si="222"/>
        <v>0</v>
      </c>
      <c r="BU140" s="913">
        <f t="shared" si="222"/>
        <v>0</v>
      </c>
      <c r="BV140" s="913">
        <f t="shared" si="222"/>
        <v>0</v>
      </c>
      <c r="BW140" s="913">
        <f t="shared" si="222"/>
        <v>0</v>
      </c>
      <c r="BX140" s="913">
        <f t="shared" si="222"/>
        <v>0</v>
      </c>
      <c r="BY140" s="913">
        <f t="shared" si="223"/>
        <v>0</v>
      </c>
      <c r="BZ140" s="913">
        <f t="shared" si="223"/>
        <v>0</v>
      </c>
      <c r="CA140" s="913">
        <f t="shared" si="223"/>
        <v>0</v>
      </c>
      <c r="CB140" s="913">
        <f t="shared" si="223"/>
        <v>0</v>
      </c>
      <c r="CC140" s="913"/>
      <c r="CD140" s="913"/>
      <c r="CE140" s="913">
        <f t="shared" si="224"/>
        <v>0</v>
      </c>
      <c r="CF140" s="913"/>
      <c r="CO140" s="924"/>
      <c r="CP140" s="924"/>
      <c r="CQ140" s="924"/>
      <c r="DW140" s="913"/>
      <c r="DX140" s="913"/>
      <c r="DY140" s="913"/>
      <c r="DZ140" s="913"/>
      <c r="EA140" s="913"/>
      <c r="EB140" s="913"/>
      <c r="EC140" s="913"/>
      <c r="ED140" s="913"/>
      <c r="EE140" s="913"/>
      <c r="EF140" s="913"/>
      <c r="EG140" s="913"/>
      <c r="EH140" s="913"/>
      <c r="EI140" s="913"/>
      <c r="EJ140" s="913"/>
      <c r="EK140" s="913"/>
      <c r="EL140" s="913"/>
      <c r="EM140" s="913"/>
      <c r="EN140" s="913"/>
      <c r="EO140" s="913"/>
      <c r="EP140" s="913"/>
      <c r="EQ140" s="913"/>
      <c r="ER140" s="913"/>
      <c r="ES140" s="913"/>
      <c r="ET140" s="913"/>
      <c r="EU140" s="913"/>
      <c r="EV140" s="913"/>
      <c r="EW140" s="913"/>
      <c r="EX140" s="913"/>
      <c r="EY140" s="913"/>
      <c r="EZ140" s="913"/>
      <c r="FA140" s="913"/>
      <c r="FB140" s="913"/>
      <c r="FC140" s="913"/>
      <c r="FD140" s="913"/>
      <c r="FE140" s="913"/>
      <c r="FF140" s="913"/>
      <c r="FG140" s="913"/>
      <c r="FH140" s="913"/>
      <c r="FI140" s="913"/>
      <c r="FJ140" s="913"/>
      <c r="FK140" s="913"/>
      <c r="FL140" s="913"/>
      <c r="FM140" s="913"/>
      <c r="FN140" s="913"/>
      <c r="FR140" s="913" t="e">
        <f>#REF!-#REF!</f>
        <v>#REF!</v>
      </c>
    </row>
    <row r="141" spans="1:175">
      <c r="A141" s="924"/>
      <c r="B141" s="924"/>
      <c r="C141" s="924"/>
      <c r="D141" s="924"/>
      <c r="E141" s="924"/>
      <c r="F141" s="924"/>
      <c r="G141" s="924"/>
      <c r="H141" s="924"/>
      <c r="I141" s="924"/>
      <c r="J141" s="924"/>
      <c r="K141" s="924"/>
      <c r="L141" s="924"/>
      <c r="M141" s="924"/>
      <c r="N141" s="924"/>
      <c r="O141" s="924"/>
      <c r="P141" s="924"/>
      <c r="Q141" s="924"/>
      <c r="R141" s="924"/>
      <c r="S141" s="924"/>
      <c r="T141" s="924"/>
      <c r="U141" s="924"/>
      <c r="V141" s="924"/>
      <c r="W141" s="924"/>
      <c r="X141" s="924"/>
      <c r="Y141" s="924"/>
      <c r="Z141" s="924"/>
      <c r="AA141" s="924"/>
      <c r="AB141" s="924"/>
      <c r="AC141" s="924"/>
      <c r="AD141" s="924"/>
      <c r="AE141" s="924"/>
      <c r="AF141" s="924"/>
      <c r="AG141" s="924"/>
      <c r="AH141" s="924"/>
      <c r="AI141" s="924"/>
      <c r="AJ141" s="924"/>
      <c r="AK141" s="924"/>
      <c r="AL141" s="924"/>
      <c r="AM141" s="924"/>
      <c r="AN141" s="912">
        <f>B54</f>
        <v>7.5880000000000001</v>
      </c>
      <c r="AO141" s="913">
        <f t="shared" si="217"/>
        <v>-68.440299999999993</v>
      </c>
      <c r="AP141" s="913">
        <f t="shared" si="217"/>
        <v>-70.332599999999999</v>
      </c>
      <c r="AQ141" s="913"/>
      <c r="AR141" s="913"/>
      <c r="AS141" s="913">
        <f t="shared" si="218"/>
        <v>-69.545200000000008</v>
      </c>
      <c r="AT141" s="913">
        <f t="shared" si="218"/>
        <v>-68.567299999999989</v>
      </c>
      <c r="AU141" s="913">
        <f t="shared" si="218"/>
        <v>-71.132699999999986</v>
      </c>
      <c r="AV141" s="913">
        <f t="shared" si="218"/>
        <v>-71.272400000000005</v>
      </c>
      <c r="AW141" s="913">
        <f t="shared" si="218"/>
        <v>-70.218299999999999</v>
      </c>
      <c r="AX141" s="913">
        <f t="shared" si="218"/>
        <v>-69.380099999999999</v>
      </c>
      <c r="AY141" s="913">
        <f t="shared" si="218"/>
        <v>-71.23429999999999</v>
      </c>
      <c r="AZ141" s="913">
        <f t="shared" si="218"/>
        <v>-68.935599999999994</v>
      </c>
      <c r="BA141" s="913">
        <f t="shared" si="219"/>
        <v>-71.005700000000004</v>
      </c>
      <c r="BB141" s="913">
        <f t="shared" si="219"/>
        <v>-69.532499999999999</v>
      </c>
      <c r="BC141" s="913">
        <f t="shared" si="219"/>
        <v>-70.764399999999995</v>
      </c>
      <c r="BD141" s="913">
        <f t="shared" si="219"/>
        <v>-69.621399999999994</v>
      </c>
      <c r="BE141" s="913">
        <f t="shared" si="219"/>
        <v>-71.805799999999991</v>
      </c>
      <c r="BF141" s="913">
        <f t="shared" si="219"/>
        <v>-69.913499999999999</v>
      </c>
      <c r="BG141" s="913">
        <f t="shared" si="219"/>
        <v>-67.424299999999988</v>
      </c>
      <c r="BH141" s="913">
        <f t="shared" si="219"/>
        <v>-70.408799999999999</v>
      </c>
      <c r="BI141" s="913">
        <f t="shared" si="219"/>
        <v>-68.440299999999993</v>
      </c>
      <c r="BJ141" s="913"/>
      <c r="BK141" s="913"/>
      <c r="BL141" s="913">
        <f t="shared" si="220"/>
        <v>0</v>
      </c>
      <c r="BM141" s="913">
        <f t="shared" si="221"/>
        <v>0</v>
      </c>
      <c r="BN141" s="913">
        <f t="shared" si="221"/>
        <v>0</v>
      </c>
      <c r="BO141" s="913"/>
      <c r="BP141" s="913"/>
      <c r="BQ141" s="913">
        <f t="shared" si="222"/>
        <v>0</v>
      </c>
      <c r="BR141" s="913">
        <f t="shared" si="222"/>
        <v>0</v>
      </c>
      <c r="BS141" s="913">
        <f t="shared" si="222"/>
        <v>0</v>
      </c>
      <c r="BT141" s="913">
        <f t="shared" si="222"/>
        <v>0</v>
      </c>
      <c r="BU141" s="913">
        <f t="shared" si="222"/>
        <v>0</v>
      </c>
      <c r="BV141" s="913">
        <f t="shared" si="222"/>
        <v>0</v>
      </c>
      <c r="BW141" s="913">
        <f t="shared" si="222"/>
        <v>0</v>
      </c>
      <c r="BX141" s="913">
        <f t="shared" si="222"/>
        <v>0</v>
      </c>
      <c r="BY141" s="913">
        <f t="shared" si="223"/>
        <v>0</v>
      </c>
      <c r="BZ141" s="913">
        <f t="shared" si="223"/>
        <v>0</v>
      </c>
      <c r="CA141" s="913">
        <f t="shared" si="223"/>
        <v>0</v>
      </c>
      <c r="CB141" s="913">
        <f t="shared" si="223"/>
        <v>0</v>
      </c>
      <c r="CC141" s="913"/>
      <c r="CD141" s="913"/>
      <c r="CE141" s="913">
        <f t="shared" si="224"/>
        <v>0</v>
      </c>
      <c r="CF141" s="913"/>
      <c r="CO141" s="924"/>
      <c r="CP141" s="924"/>
      <c r="CQ141" s="924"/>
      <c r="DW141" s="913"/>
      <c r="DX141" s="913"/>
      <c r="DY141" s="913"/>
      <c r="DZ141" s="913"/>
      <c r="EA141" s="913"/>
      <c r="EB141" s="913"/>
      <c r="EC141" s="913"/>
      <c r="ED141" s="913"/>
      <c r="EE141" s="913"/>
      <c r="EF141" s="913"/>
      <c r="EG141" s="913"/>
      <c r="EH141" s="913"/>
      <c r="EI141" s="913"/>
      <c r="EJ141" s="913"/>
      <c r="EK141" s="913"/>
      <c r="EL141" s="913"/>
      <c r="EM141" s="913"/>
      <c r="EN141" s="913"/>
      <c r="EO141" s="913"/>
      <c r="EP141" s="913"/>
      <c r="EQ141" s="913"/>
      <c r="ER141" s="913"/>
      <c r="ES141" s="913"/>
      <c r="ET141" s="913"/>
      <c r="EU141" s="913"/>
      <c r="EV141" s="913"/>
      <c r="EW141" s="913"/>
      <c r="EX141" s="913"/>
      <c r="EY141" s="913"/>
      <c r="EZ141" s="913"/>
      <c r="FA141" s="913"/>
      <c r="FB141" s="913"/>
      <c r="FC141" s="913"/>
      <c r="FD141" s="913"/>
      <c r="FE141" s="913"/>
      <c r="FF141" s="913"/>
      <c r="FG141" s="913"/>
      <c r="FH141" s="913"/>
      <c r="FI141" s="913"/>
      <c r="FJ141" s="913"/>
      <c r="FK141" s="913"/>
      <c r="FL141" s="913"/>
      <c r="FM141" s="913"/>
      <c r="FN141" s="913"/>
      <c r="FR141" s="913" t="e">
        <f>#REF!-#REF!</f>
        <v>#REF!</v>
      </c>
      <c r="FS141" s="924"/>
    </row>
    <row r="142" spans="1:175">
      <c r="A142" s="924"/>
      <c r="B142" s="924"/>
      <c r="C142" s="924"/>
      <c r="D142" s="924"/>
      <c r="E142" s="924"/>
      <c r="F142" s="924"/>
      <c r="G142" s="924"/>
      <c r="H142" s="924"/>
      <c r="I142" s="924"/>
      <c r="J142" s="924"/>
      <c r="K142" s="924"/>
      <c r="L142" s="924"/>
      <c r="M142" s="924"/>
      <c r="N142" s="924"/>
      <c r="O142" s="924"/>
      <c r="P142" s="924"/>
      <c r="Q142" s="924"/>
      <c r="R142" s="924"/>
      <c r="S142" s="924"/>
      <c r="T142" s="924"/>
      <c r="U142" s="924"/>
      <c r="V142" s="924"/>
      <c r="W142" s="924"/>
      <c r="X142" s="924"/>
      <c r="Y142" s="924"/>
      <c r="Z142" s="924"/>
      <c r="AA142" s="924"/>
      <c r="AB142" s="924"/>
      <c r="AC142" s="924"/>
      <c r="AD142" s="924"/>
      <c r="AE142" s="924"/>
      <c r="AF142" s="924"/>
      <c r="AG142" s="924"/>
      <c r="AH142" s="924"/>
      <c r="AI142" s="924"/>
      <c r="AJ142" s="924"/>
      <c r="AK142" s="924"/>
      <c r="AL142" s="924"/>
      <c r="AM142" s="924"/>
      <c r="AN142" s="924"/>
      <c r="AO142" s="924"/>
      <c r="AP142" s="924"/>
      <c r="AQ142" s="924"/>
      <c r="AR142" s="924"/>
      <c r="AS142" s="924"/>
      <c r="AT142" s="924"/>
      <c r="AU142" s="924"/>
      <c r="AV142" s="924"/>
      <c r="AW142" s="924"/>
      <c r="AX142" s="924"/>
      <c r="AY142" s="924"/>
      <c r="AZ142" s="924"/>
      <c r="BA142" s="924"/>
      <c r="BB142" s="924"/>
      <c r="BC142" s="924"/>
      <c r="BD142" s="924"/>
      <c r="BE142" s="924"/>
      <c r="BF142" s="924"/>
      <c r="BG142" s="924"/>
      <c r="BH142" s="924"/>
      <c r="BI142" s="924"/>
      <c r="BJ142" s="924"/>
      <c r="BK142" s="924"/>
      <c r="BL142" s="924"/>
      <c r="BM142" s="924"/>
      <c r="BN142" s="924"/>
      <c r="BO142" s="924"/>
      <c r="BP142" s="924"/>
      <c r="BQ142" s="924"/>
      <c r="BR142" s="924"/>
      <c r="BS142" s="924"/>
      <c r="BT142" s="924"/>
      <c r="BU142" s="924"/>
      <c r="BV142" s="924"/>
      <c r="BW142" s="924"/>
      <c r="BX142" s="924"/>
      <c r="BY142" s="924"/>
      <c r="BZ142" s="924"/>
      <c r="CA142" s="924"/>
      <c r="CB142" s="924"/>
      <c r="CC142" s="924"/>
      <c r="CD142" s="924"/>
      <c r="CE142" s="924"/>
      <c r="CF142" s="924"/>
      <c r="CG142" s="924"/>
      <c r="CH142" s="924"/>
      <c r="CI142" s="924"/>
      <c r="CJ142" s="924"/>
      <c r="CK142" s="924"/>
      <c r="CL142" s="924"/>
      <c r="CM142" s="924"/>
      <c r="CN142" s="924"/>
      <c r="CO142" s="924"/>
      <c r="CP142" s="924"/>
      <c r="CQ142" s="924"/>
      <c r="CR142" s="924"/>
      <c r="CS142" s="924"/>
      <c r="CT142" s="924"/>
      <c r="CU142" s="924"/>
      <c r="CV142" s="924"/>
      <c r="CW142" s="924"/>
      <c r="CX142" s="924"/>
      <c r="CY142" s="924"/>
      <c r="CZ142" s="924"/>
      <c r="DA142" s="924"/>
      <c r="DB142" s="924"/>
      <c r="DC142" s="924"/>
      <c r="DD142" s="924"/>
      <c r="DE142" s="924"/>
      <c r="DF142" s="924"/>
      <c r="DG142" s="924"/>
      <c r="DH142" s="924"/>
      <c r="DI142" s="924"/>
      <c r="DJ142" s="924"/>
      <c r="DK142" s="924"/>
      <c r="DL142" s="924"/>
      <c r="DM142" s="924"/>
      <c r="DN142" s="924"/>
      <c r="DO142" s="924"/>
      <c r="DP142" s="924"/>
      <c r="DQ142" s="924"/>
      <c r="DR142" s="924"/>
      <c r="DS142" s="924"/>
      <c r="DT142" s="924"/>
      <c r="DU142" s="924"/>
      <c r="DV142" s="924"/>
      <c r="DW142" s="924"/>
      <c r="DX142" s="924"/>
      <c r="DY142" s="924"/>
      <c r="DZ142" s="924"/>
      <c r="EA142" s="924"/>
      <c r="EB142" s="924"/>
      <c r="EC142" s="924"/>
      <c r="ED142" s="924"/>
      <c r="EE142" s="924"/>
      <c r="EF142" s="924"/>
      <c r="EG142" s="924"/>
      <c r="EH142" s="924"/>
      <c r="EI142" s="924"/>
      <c r="EJ142" s="924"/>
      <c r="EK142" s="924"/>
      <c r="EL142" s="924"/>
      <c r="EM142" s="924"/>
      <c r="EN142" s="924"/>
      <c r="EO142" s="924"/>
      <c r="EP142" s="924"/>
      <c r="EQ142" s="924"/>
      <c r="ER142" s="924"/>
      <c r="ES142" s="924"/>
      <c r="ET142" s="924"/>
      <c r="EU142" s="924"/>
      <c r="EV142" s="924"/>
      <c r="EW142" s="924"/>
      <c r="EX142" s="924"/>
      <c r="EY142" s="924"/>
      <c r="EZ142" s="924"/>
      <c r="FA142" s="924"/>
      <c r="FB142" s="924"/>
      <c r="FC142" s="924"/>
      <c r="FD142" s="924"/>
      <c r="FE142" s="924"/>
      <c r="FF142" s="924"/>
      <c r="FG142" s="924"/>
      <c r="FH142" s="924"/>
      <c r="FI142" s="924"/>
      <c r="FJ142" s="924"/>
      <c r="FK142" s="924"/>
      <c r="FL142" s="924"/>
      <c r="FM142" s="924"/>
      <c r="FN142" s="924"/>
      <c r="FO142" s="924"/>
      <c r="FP142" s="924"/>
      <c r="FQ142" s="924"/>
      <c r="FR142" s="924"/>
      <c r="FS142" s="924"/>
    </row>
    <row r="143" spans="1:175">
      <c r="A143" s="924"/>
      <c r="B143" s="924"/>
      <c r="C143" s="924"/>
      <c r="D143" s="924"/>
      <c r="E143" s="924"/>
      <c r="F143" s="924"/>
      <c r="G143" s="924"/>
      <c r="H143" s="924"/>
      <c r="I143" s="924"/>
      <c r="J143" s="924"/>
      <c r="K143" s="924"/>
      <c r="L143" s="924"/>
      <c r="M143" s="924"/>
      <c r="N143" s="924"/>
      <c r="O143" s="924"/>
      <c r="P143" s="924"/>
      <c r="Q143" s="924"/>
      <c r="R143" s="924"/>
      <c r="S143" s="924"/>
      <c r="T143" s="924"/>
      <c r="U143" s="924"/>
      <c r="V143" s="924"/>
      <c r="W143" s="924"/>
      <c r="X143" s="924"/>
      <c r="Y143" s="924"/>
      <c r="Z143" s="924"/>
      <c r="AA143" s="924"/>
      <c r="AB143" s="924"/>
      <c r="AC143" s="924"/>
      <c r="AD143" s="924"/>
      <c r="AE143" s="924"/>
      <c r="AF143" s="924"/>
      <c r="AG143" s="924"/>
      <c r="AH143" s="924"/>
      <c r="AI143" s="924"/>
      <c r="AJ143" s="924"/>
      <c r="AK143" s="924"/>
      <c r="AL143" s="924"/>
      <c r="AM143" s="924"/>
      <c r="AN143" s="924"/>
      <c r="AO143" s="924"/>
      <c r="AP143" s="924"/>
      <c r="AQ143" s="924"/>
      <c r="AR143" s="924"/>
      <c r="AS143" s="924"/>
      <c r="AT143" s="924"/>
      <c r="AU143" s="924"/>
      <c r="AV143" s="924"/>
      <c r="AW143" s="924"/>
      <c r="AX143" s="924"/>
      <c r="AY143" s="924"/>
      <c r="AZ143" s="924"/>
      <c r="BA143" s="924"/>
      <c r="BB143" s="924"/>
      <c r="BC143" s="924"/>
      <c r="BD143" s="924"/>
      <c r="BE143" s="924"/>
      <c r="BF143" s="924"/>
      <c r="BG143" s="924"/>
      <c r="BH143" s="924"/>
      <c r="BI143" s="924"/>
      <c r="BJ143" s="924"/>
      <c r="BK143" s="924"/>
      <c r="BL143" s="924"/>
      <c r="BM143" s="924"/>
      <c r="BN143" s="924"/>
      <c r="BO143" s="924"/>
      <c r="BP143" s="924"/>
      <c r="BQ143" s="924"/>
      <c r="BR143" s="924"/>
      <c r="BS143" s="924"/>
      <c r="BT143" s="924"/>
      <c r="BU143" s="924"/>
      <c r="BV143" s="924"/>
      <c r="BW143" s="924"/>
      <c r="BX143" s="924"/>
      <c r="BY143" s="924"/>
      <c r="BZ143" s="924"/>
      <c r="CA143" s="924"/>
      <c r="CB143" s="924"/>
      <c r="CC143" s="924"/>
      <c r="CD143" s="924"/>
      <c r="CE143" s="924"/>
      <c r="CF143" s="924"/>
      <c r="CG143" s="924"/>
      <c r="CH143" s="924"/>
      <c r="CI143" s="924"/>
      <c r="CJ143" s="924"/>
      <c r="CK143" s="924"/>
      <c r="CL143" s="924"/>
      <c r="CM143" s="924"/>
      <c r="CN143" s="924"/>
      <c r="CO143" s="924"/>
      <c r="CP143" s="924"/>
      <c r="CQ143" s="924"/>
      <c r="CR143" s="924"/>
      <c r="CS143" s="924"/>
      <c r="CT143" s="924"/>
      <c r="CU143" s="924"/>
      <c r="CV143" s="924"/>
      <c r="CW143" s="924"/>
      <c r="CX143" s="924"/>
      <c r="CY143" s="924"/>
      <c r="CZ143" s="924"/>
      <c r="DA143" s="924"/>
      <c r="DB143" s="924"/>
      <c r="DC143" s="924"/>
      <c r="DD143" s="924"/>
      <c r="DE143" s="924"/>
      <c r="DF143" s="924"/>
      <c r="DG143" s="924"/>
      <c r="DH143" s="924"/>
      <c r="DI143" s="924"/>
      <c r="DJ143" s="924"/>
      <c r="DK143" s="924"/>
      <c r="DL143" s="924"/>
      <c r="DM143" s="924"/>
      <c r="DN143" s="924"/>
      <c r="DO143" s="924"/>
      <c r="DP143" s="924"/>
      <c r="DQ143" s="924"/>
      <c r="DR143" s="924"/>
      <c r="DS143" s="924"/>
      <c r="DT143" s="924"/>
      <c r="DU143" s="924"/>
      <c r="DV143" s="924"/>
      <c r="DW143" s="924"/>
      <c r="DX143" s="924"/>
      <c r="DY143" s="924"/>
      <c r="DZ143" s="924"/>
      <c r="EA143" s="924"/>
      <c r="EB143" s="924"/>
      <c r="EC143" s="924"/>
      <c r="ED143" s="924"/>
      <c r="EE143" s="924"/>
      <c r="EF143" s="924"/>
      <c r="EG143" s="924"/>
      <c r="EH143" s="924"/>
      <c r="EI143" s="924"/>
      <c r="EJ143" s="924"/>
      <c r="EK143" s="924"/>
      <c r="EL143" s="924"/>
      <c r="EM143" s="924"/>
      <c r="EN143" s="924"/>
      <c r="EO143" s="924"/>
      <c r="EP143" s="924"/>
      <c r="EQ143" s="924"/>
      <c r="ER143" s="924"/>
      <c r="ES143" s="924"/>
      <c r="ET143" s="924"/>
      <c r="EU143" s="924"/>
      <c r="EV143" s="924"/>
      <c r="EW143" s="924"/>
      <c r="EX143" s="924"/>
      <c r="EY143" s="924"/>
      <c r="EZ143" s="924"/>
      <c r="FA143" s="924"/>
      <c r="FB143" s="924"/>
      <c r="FC143" s="924"/>
      <c r="FD143" s="924"/>
      <c r="FE143" s="924"/>
      <c r="FF143" s="924"/>
      <c r="FG143" s="924"/>
      <c r="FH143" s="924"/>
      <c r="FI143" s="924"/>
      <c r="FJ143" s="924"/>
      <c r="FK143" s="924"/>
      <c r="FL143" s="924"/>
      <c r="FM143" s="924"/>
      <c r="FN143" s="924"/>
      <c r="FO143" s="924"/>
      <c r="FP143" s="924"/>
      <c r="FQ143" s="924"/>
      <c r="FR143" s="924"/>
      <c r="FS143" s="924"/>
    </row>
    <row r="144" spans="1:175">
      <c r="A144" s="924"/>
      <c r="B144" s="924"/>
      <c r="C144" s="924"/>
      <c r="D144" s="924"/>
      <c r="E144" s="924"/>
      <c r="F144" s="924"/>
      <c r="G144" s="924"/>
      <c r="H144" s="924"/>
      <c r="I144" s="924"/>
      <c r="J144" s="924"/>
      <c r="K144" s="924"/>
      <c r="L144" s="924"/>
      <c r="M144" s="924"/>
      <c r="N144" s="924"/>
      <c r="O144" s="924"/>
      <c r="P144" s="924"/>
      <c r="Q144" s="924"/>
      <c r="R144" s="924"/>
      <c r="S144" s="924"/>
      <c r="T144" s="924"/>
      <c r="U144" s="924"/>
      <c r="V144" s="924"/>
      <c r="W144" s="924"/>
      <c r="X144" s="924"/>
      <c r="Y144" s="924"/>
      <c r="Z144" s="924"/>
      <c r="AA144" s="924"/>
      <c r="AB144" s="924"/>
      <c r="AC144" s="924"/>
      <c r="AD144" s="924"/>
      <c r="AE144" s="924"/>
      <c r="AF144" s="924"/>
      <c r="AG144" s="924"/>
      <c r="AH144" s="924"/>
      <c r="AI144" s="924"/>
      <c r="AJ144" s="924"/>
      <c r="AK144" s="924"/>
      <c r="AL144" s="924"/>
      <c r="AM144" s="924"/>
      <c r="AN144" s="924"/>
      <c r="AO144" s="924"/>
      <c r="AP144" s="924"/>
      <c r="AQ144" s="924"/>
      <c r="AR144" s="924"/>
      <c r="AS144" s="924"/>
      <c r="AT144" s="924"/>
      <c r="AU144" s="924"/>
      <c r="AV144" s="924"/>
      <c r="AW144" s="924"/>
      <c r="AX144" s="924"/>
      <c r="AY144" s="924"/>
      <c r="AZ144" s="924"/>
      <c r="BA144" s="924"/>
      <c r="BB144" s="924"/>
      <c r="BC144" s="924"/>
      <c r="BD144" s="924"/>
      <c r="BE144" s="924"/>
      <c r="BF144" s="924"/>
      <c r="BG144" s="924"/>
      <c r="BH144" s="924"/>
      <c r="BI144" s="924"/>
      <c r="BJ144" s="924"/>
      <c r="BK144" s="924"/>
      <c r="BL144" s="924"/>
      <c r="BM144" s="924"/>
      <c r="BN144" s="924"/>
      <c r="BO144" s="924"/>
      <c r="BP144" s="924"/>
      <c r="BQ144" s="924"/>
      <c r="BR144" s="924"/>
      <c r="BS144" s="924"/>
      <c r="BT144" s="924"/>
      <c r="BU144" s="924"/>
      <c r="BV144" s="924"/>
      <c r="BW144" s="924"/>
      <c r="BX144" s="924"/>
      <c r="BY144" s="924"/>
      <c r="BZ144" s="924"/>
      <c r="CA144" s="924"/>
      <c r="CB144" s="924"/>
      <c r="CC144" s="924"/>
      <c r="CD144" s="924"/>
      <c r="CE144" s="924"/>
      <c r="CF144" s="924"/>
      <c r="CG144" s="924"/>
      <c r="CH144" s="924"/>
      <c r="CI144" s="924"/>
      <c r="CJ144" s="924"/>
      <c r="CK144" s="924"/>
      <c r="CL144" s="924"/>
      <c r="CM144" s="924"/>
      <c r="CN144" s="924"/>
      <c r="CO144" s="924"/>
      <c r="CP144" s="924"/>
      <c r="CQ144" s="924"/>
      <c r="CR144" s="924"/>
      <c r="CS144" s="924"/>
      <c r="CT144" s="924"/>
      <c r="CU144" s="924"/>
      <c r="CV144" s="924"/>
      <c r="CW144" s="924"/>
      <c r="CX144" s="924"/>
      <c r="CY144" s="924"/>
      <c r="CZ144" s="924"/>
      <c r="DA144" s="924"/>
      <c r="DB144" s="924"/>
      <c r="DC144" s="924"/>
      <c r="DD144" s="924"/>
      <c r="DE144" s="924"/>
      <c r="DF144" s="924"/>
      <c r="DG144" s="924"/>
      <c r="DH144" s="924"/>
      <c r="DI144" s="924"/>
      <c r="DJ144" s="924"/>
      <c r="DK144" s="924"/>
      <c r="DL144" s="924"/>
      <c r="DM144" s="924"/>
      <c r="DN144" s="924"/>
      <c r="DO144" s="924"/>
      <c r="DP144" s="924"/>
      <c r="DQ144" s="924"/>
      <c r="DR144" s="924"/>
      <c r="DS144" s="924"/>
      <c r="DT144" s="924"/>
      <c r="DU144" s="924"/>
      <c r="DV144" s="924"/>
      <c r="DW144" s="924"/>
      <c r="DX144" s="924"/>
      <c r="DY144" s="924"/>
      <c r="DZ144" s="924"/>
      <c r="EA144" s="924"/>
      <c r="EB144" s="924"/>
      <c r="EC144" s="924"/>
      <c r="ED144" s="924"/>
      <c r="EE144" s="924"/>
      <c r="EF144" s="924"/>
      <c r="EG144" s="924"/>
      <c r="EH144" s="924"/>
      <c r="EI144" s="924"/>
      <c r="EJ144" s="924"/>
      <c r="EK144" s="924"/>
      <c r="EL144" s="924"/>
      <c r="EM144" s="924"/>
      <c r="EN144" s="924"/>
      <c r="EO144" s="924"/>
      <c r="EP144" s="924"/>
      <c r="EQ144" s="924"/>
      <c r="ER144" s="924"/>
      <c r="ES144" s="924"/>
      <c r="ET144" s="924"/>
      <c r="EU144" s="924"/>
      <c r="EV144" s="924"/>
      <c r="EW144" s="924"/>
      <c r="EX144" s="924"/>
      <c r="EY144" s="924"/>
      <c r="EZ144" s="924"/>
      <c r="FA144" s="924"/>
      <c r="FB144" s="924"/>
      <c r="FC144" s="924"/>
      <c r="FD144" s="924"/>
      <c r="FE144" s="924"/>
      <c r="FF144" s="924"/>
      <c r="FG144" s="924"/>
      <c r="FH144" s="924"/>
      <c r="FI144" s="924"/>
      <c r="FJ144" s="924"/>
      <c r="FK144" s="924"/>
      <c r="FL144" s="924"/>
      <c r="FM144" s="924"/>
      <c r="FN144" s="924"/>
      <c r="FO144" s="924"/>
      <c r="FP144" s="924"/>
      <c r="FQ144" s="924"/>
      <c r="FR144" s="924"/>
      <c r="FS144" s="924"/>
    </row>
    <row r="145" spans="1:175">
      <c r="A145" s="924"/>
      <c r="B145" s="924"/>
      <c r="C145" s="924"/>
      <c r="D145" s="924"/>
      <c r="E145" s="924"/>
      <c r="F145" s="924"/>
      <c r="G145" s="924"/>
      <c r="H145" s="924"/>
      <c r="I145" s="924"/>
      <c r="J145" s="924"/>
      <c r="K145" s="924"/>
      <c r="L145" s="924"/>
      <c r="M145" s="924"/>
      <c r="N145" s="924"/>
      <c r="O145" s="924"/>
      <c r="P145" s="924"/>
      <c r="Q145" s="924"/>
      <c r="R145" s="924"/>
      <c r="S145" s="924"/>
      <c r="T145" s="924"/>
      <c r="U145" s="924"/>
      <c r="V145" s="924"/>
      <c r="W145" s="924"/>
      <c r="X145" s="924"/>
      <c r="Y145" s="924"/>
      <c r="Z145" s="924"/>
      <c r="AA145" s="924"/>
      <c r="AB145" s="924"/>
      <c r="AC145" s="924"/>
      <c r="AD145" s="924"/>
      <c r="AE145" s="924"/>
      <c r="AF145" s="924"/>
      <c r="AG145" s="924"/>
      <c r="AH145" s="924"/>
      <c r="AI145" s="924"/>
      <c r="AJ145" s="924"/>
      <c r="AK145" s="924"/>
      <c r="AL145" s="924"/>
      <c r="AM145" s="924"/>
      <c r="AN145" s="924"/>
      <c r="AO145" s="924"/>
      <c r="AP145" s="924"/>
      <c r="AQ145" s="924"/>
      <c r="AR145" s="924"/>
      <c r="AS145" s="924"/>
      <c r="AT145" s="924"/>
      <c r="AU145" s="924"/>
      <c r="AV145" s="924"/>
      <c r="AW145" s="924"/>
      <c r="AX145" s="924"/>
      <c r="AY145" s="924"/>
      <c r="AZ145" s="924"/>
      <c r="BA145" s="924"/>
      <c r="BB145" s="924"/>
      <c r="BC145" s="924"/>
      <c r="BD145" s="924"/>
      <c r="BE145" s="924"/>
      <c r="BF145" s="924"/>
      <c r="BG145" s="924"/>
      <c r="BH145" s="924"/>
      <c r="BI145" s="924"/>
      <c r="BJ145" s="924"/>
      <c r="BK145" s="924"/>
      <c r="BL145" s="924"/>
      <c r="BM145" s="924"/>
      <c r="BN145" s="924"/>
      <c r="BO145" s="924"/>
      <c r="BP145" s="924"/>
      <c r="BQ145" s="924"/>
      <c r="BR145" s="924"/>
      <c r="BS145" s="924"/>
      <c r="BT145" s="924"/>
      <c r="BU145" s="924"/>
      <c r="BV145" s="924"/>
      <c r="BW145" s="924"/>
      <c r="BX145" s="924"/>
      <c r="BY145" s="924"/>
      <c r="BZ145" s="924"/>
      <c r="CA145" s="924"/>
      <c r="CB145" s="924"/>
      <c r="CC145" s="924"/>
      <c r="CD145" s="924"/>
      <c r="CE145" s="924"/>
      <c r="CF145" s="924"/>
      <c r="CG145" s="924"/>
      <c r="CH145" s="924"/>
      <c r="CI145" s="924"/>
      <c r="CJ145" s="924"/>
      <c r="CK145" s="924"/>
      <c r="CL145" s="924"/>
      <c r="CM145" s="924"/>
      <c r="CN145" s="924"/>
      <c r="CO145" s="924"/>
      <c r="CP145" s="924"/>
      <c r="CQ145" s="924"/>
      <c r="CR145" s="924"/>
      <c r="CS145" s="924"/>
      <c r="CT145" s="924"/>
      <c r="CU145" s="924"/>
      <c r="CV145" s="924"/>
      <c r="CW145" s="924"/>
      <c r="CX145" s="924"/>
      <c r="CY145" s="924"/>
      <c r="CZ145" s="924"/>
      <c r="DA145" s="924"/>
      <c r="DB145" s="924"/>
      <c r="DC145" s="924"/>
      <c r="DD145" s="924"/>
      <c r="DE145" s="924"/>
      <c r="DF145" s="924"/>
      <c r="DG145" s="924"/>
      <c r="DH145" s="924"/>
      <c r="DI145" s="924"/>
      <c r="DJ145" s="924"/>
      <c r="DK145" s="924"/>
      <c r="DL145" s="924"/>
      <c r="DM145" s="924"/>
      <c r="DN145" s="924"/>
      <c r="DO145" s="924"/>
      <c r="DP145" s="924"/>
      <c r="DQ145" s="924"/>
      <c r="DR145" s="924"/>
      <c r="DS145" s="924"/>
      <c r="DT145" s="924"/>
      <c r="DU145" s="924"/>
      <c r="DV145" s="924"/>
      <c r="DW145" s="924"/>
      <c r="DX145" s="924"/>
      <c r="DY145" s="924"/>
      <c r="DZ145" s="924"/>
      <c r="EA145" s="924"/>
      <c r="EB145" s="924"/>
      <c r="EC145" s="924"/>
      <c r="ED145" s="924"/>
      <c r="EE145" s="924"/>
      <c r="EF145" s="924"/>
      <c r="EG145" s="924"/>
      <c r="EH145" s="924"/>
      <c r="EI145" s="924"/>
      <c r="EJ145" s="924"/>
      <c r="EK145" s="924"/>
      <c r="EL145" s="924"/>
      <c r="EM145" s="924"/>
      <c r="EN145" s="924"/>
      <c r="EO145" s="924"/>
      <c r="EP145" s="924"/>
      <c r="EQ145" s="924"/>
      <c r="ER145" s="924"/>
      <c r="ES145" s="924"/>
      <c r="ET145" s="924"/>
      <c r="EU145" s="924"/>
      <c r="EV145" s="924"/>
      <c r="EW145" s="924"/>
      <c r="EX145" s="924"/>
      <c r="EY145" s="924"/>
      <c r="EZ145" s="924"/>
      <c r="FA145" s="924"/>
      <c r="FB145" s="924"/>
      <c r="FC145" s="924"/>
      <c r="FD145" s="924"/>
      <c r="FE145" s="924"/>
      <c r="FF145" s="924"/>
      <c r="FG145" s="924"/>
      <c r="FH145" s="924"/>
      <c r="FI145" s="924"/>
      <c r="FJ145" s="924"/>
      <c r="FK145" s="924"/>
      <c r="FL145" s="924"/>
      <c r="FM145" s="924"/>
      <c r="FN145" s="924"/>
      <c r="FO145" s="924"/>
      <c r="FP145" s="924"/>
      <c r="FQ145" s="924"/>
      <c r="FR145" s="924"/>
      <c r="FS145" s="924"/>
    </row>
    <row r="146" spans="1:175">
      <c r="A146" s="924"/>
      <c r="B146" s="924"/>
      <c r="C146" s="924"/>
      <c r="D146" s="924"/>
      <c r="E146" s="924"/>
      <c r="F146" s="924"/>
      <c r="G146" s="924"/>
      <c r="H146" s="924"/>
      <c r="I146" s="924"/>
      <c r="J146" s="924"/>
      <c r="K146" s="924"/>
      <c r="L146" s="924"/>
      <c r="M146" s="924"/>
      <c r="N146" s="924"/>
      <c r="O146" s="924"/>
      <c r="P146" s="924"/>
      <c r="Q146" s="924"/>
      <c r="R146" s="924"/>
      <c r="S146" s="924"/>
      <c r="T146" s="924"/>
      <c r="U146" s="924"/>
      <c r="V146" s="924"/>
      <c r="W146" s="924"/>
      <c r="X146" s="924"/>
      <c r="Y146" s="924"/>
      <c r="Z146" s="924"/>
      <c r="AA146" s="924"/>
      <c r="AB146" s="924"/>
      <c r="AC146" s="924"/>
      <c r="AD146" s="924"/>
      <c r="AE146" s="924"/>
      <c r="AF146" s="924"/>
      <c r="AG146" s="924"/>
      <c r="AH146" s="924"/>
      <c r="AI146" s="924"/>
      <c r="AJ146" s="924"/>
      <c r="AK146" s="924"/>
      <c r="AL146" s="924"/>
      <c r="AM146" s="924"/>
      <c r="AN146" s="924"/>
      <c r="AO146" s="924"/>
      <c r="AP146" s="924"/>
      <c r="AQ146" s="924"/>
      <c r="AR146" s="924"/>
      <c r="AS146" s="924"/>
      <c r="AT146" s="924"/>
      <c r="AU146" s="924"/>
      <c r="AV146" s="924"/>
      <c r="AW146" s="924"/>
      <c r="AX146" s="924"/>
      <c r="AY146" s="924"/>
      <c r="AZ146" s="924"/>
      <c r="BA146" s="924"/>
      <c r="BB146" s="924"/>
      <c r="BC146" s="924"/>
      <c r="BD146" s="924"/>
      <c r="BE146" s="924"/>
      <c r="BF146" s="924"/>
      <c r="BG146" s="924"/>
      <c r="BH146" s="924"/>
      <c r="BI146" s="924"/>
      <c r="BJ146" s="924"/>
      <c r="BK146" s="924"/>
      <c r="BL146" s="924"/>
      <c r="BM146" s="924"/>
      <c r="BN146" s="924"/>
      <c r="BO146" s="924"/>
      <c r="BP146" s="924"/>
      <c r="BQ146" s="924"/>
      <c r="BR146" s="924"/>
      <c r="BS146" s="924"/>
      <c r="BT146" s="924"/>
      <c r="BU146" s="924"/>
      <c r="BV146" s="924"/>
      <c r="BW146" s="924"/>
      <c r="BX146" s="924"/>
      <c r="BY146" s="924"/>
      <c r="BZ146" s="924"/>
      <c r="CA146" s="924"/>
      <c r="CB146" s="924"/>
      <c r="CC146" s="924"/>
      <c r="CD146" s="924"/>
      <c r="CE146" s="924"/>
      <c r="CF146" s="924"/>
      <c r="CG146" s="924"/>
      <c r="CH146" s="924"/>
      <c r="CI146" s="924"/>
      <c r="CJ146" s="924"/>
      <c r="CK146" s="924"/>
      <c r="CL146" s="924"/>
      <c r="CM146" s="924"/>
      <c r="CN146" s="924"/>
      <c r="CO146" s="924"/>
      <c r="CP146" s="924"/>
      <c r="CQ146" s="924"/>
      <c r="CR146" s="924"/>
      <c r="CS146" s="924"/>
      <c r="CT146" s="924"/>
      <c r="CU146" s="924"/>
      <c r="CV146" s="924"/>
      <c r="CW146" s="924"/>
      <c r="CX146" s="924"/>
      <c r="CY146" s="924"/>
      <c r="CZ146" s="924"/>
      <c r="DA146" s="924"/>
      <c r="DB146" s="924"/>
      <c r="DC146" s="924"/>
      <c r="DD146" s="924"/>
      <c r="DE146" s="924"/>
      <c r="DF146" s="924"/>
      <c r="DG146" s="924"/>
      <c r="DH146" s="924"/>
      <c r="DI146" s="924"/>
      <c r="DJ146" s="924"/>
      <c r="DK146" s="924"/>
      <c r="DL146" s="924"/>
      <c r="DM146" s="924"/>
      <c r="DN146" s="924"/>
      <c r="DO146" s="924"/>
      <c r="DP146" s="924"/>
      <c r="DQ146" s="924"/>
      <c r="DR146" s="924"/>
      <c r="DS146" s="924"/>
      <c r="DT146" s="924"/>
      <c r="DU146" s="924"/>
      <c r="DV146" s="924"/>
      <c r="DW146" s="924"/>
      <c r="DX146" s="924"/>
      <c r="DY146" s="924"/>
      <c r="DZ146" s="924"/>
      <c r="EA146" s="924"/>
      <c r="EB146" s="924"/>
      <c r="EC146" s="924"/>
      <c r="ED146" s="924"/>
      <c r="EE146" s="924"/>
      <c r="EF146" s="924"/>
      <c r="EG146" s="924"/>
      <c r="EH146" s="924"/>
      <c r="EI146" s="924"/>
      <c r="EJ146" s="924"/>
      <c r="EK146" s="924"/>
      <c r="EL146" s="924"/>
      <c r="EM146" s="924"/>
      <c r="EN146" s="924"/>
      <c r="EO146" s="924"/>
      <c r="EP146" s="924"/>
      <c r="EQ146" s="924"/>
      <c r="ER146" s="924"/>
      <c r="ES146" s="924"/>
      <c r="ET146" s="924"/>
      <c r="EU146" s="924"/>
      <c r="EV146" s="924"/>
      <c r="EW146" s="924"/>
      <c r="EX146" s="924"/>
      <c r="EY146" s="924"/>
      <c r="EZ146" s="924"/>
      <c r="FA146" s="924"/>
      <c r="FB146" s="924"/>
      <c r="FC146" s="924"/>
      <c r="FD146" s="924"/>
      <c r="FE146" s="924"/>
      <c r="FF146" s="924"/>
      <c r="FG146" s="924"/>
      <c r="FH146" s="924"/>
      <c r="FI146" s="924"/>
      <c r="FJ146" s="924"/>
      <c r="FK146" s="924"/>
      <c r="FL146" s="924"/>
      <c r="FM146" s="924"/>
      <c r="FN146" s="924"/>
      <c r="FO146" s="924"/>
      <c r="FP146" s="924"/>
      <c r="FQ146" s="924"/>
      <c r="FR146" s="924"/>
      <c r="FS146" s="924"/>
    </row>
    <row r="147" spans="1:175">
      <c r="A147" s="924"/>
      <c r="B147" s="924"/>
      <c r="C147" s="924"/>
      <c r="D147" s="924"/>
      <c r="E147" s="924"/>
      <c r="F147" s="924"/>
      <c r="G147" s="924"/>
      <c r="H147" s="924"/>
      <c r="I147" s="924"/>
      <c r="J147" s="924"/>
      <c r="K147" s="924"/>
      <c r="L147" s="924"/>
      <c r="M147" s="924"/>
      <c r="N147" s="924"/>
      <c r="O147" s="924"/>
      <c r="P147" s="924"/>
      <c r="Q147" s="924"/>
      <c r="R147" s="924"/>
      <c r="S147" s="924"/>
      <c r="T147" s="924"/>
      <c r="U147" s="924"/>
      <c r="V147" s="924"/>
      <c r="W147" s="924"/>
      <c r="X147" s="924"/>
      <c r="Y147" s="924"/>
      <c r="Z147" s="924"/>
      <c r="AA147" s="924"/>
      <c r="AB147" s="924"/>
      <c r="AC147" s="924"/>
      <c r="AD147" s="924"/>
      <c r="AE147" s="924"/>
      <c r="AF147" s="924"/>
      <c r="AG147" s="924"/>
      <c r="AH147" s="924"/>
      <c r="AI147" s="924"/>
      <c r="AJ147" s="924"/>
      <c r="AK147" s="924"/>
      <c r="AL147" s="924"/>
      <c r="AM147" s="924"/>
      <c r="AN147" s="924"/>
      <c r="AO147" s="924"/>
      <c r="AP147" s="924"/>
      <c r="AQ147" s="924"/>
      <c r="AR147" s="924"/>
      <c r="AS147" s="924"/>
      <c r="AT147" s="924"/>
      <c r="AU147" s="924"/>
      <c r="AV147" s="924"/>
      <c r="AW147" s="924"/>
      <c r="AX147" s="924"/>
      <c r="AY147" s="924"/>
      <c r="AZ147" s="924"/>
      <c r="BA147" s="924"/>
      <c r="BB147" s="924"/>
      <c r="BC147" s="924"/>
      <c r="BD147" s="924"/>
      <c r="BE147" s="924"/>
      <c r="BF147" s="924"/>
      <c r="BG147" s="924"/>
      <c r="BH147" s="924"/>
      <c r="BI147" s="924"/>
      <c r="BJ147" s="924"/>
      <c r="BK147" s="924"/>
      <c r="BL147" s="924"/>
      <c r="BM147" s="924"/>
      <c r="BN147" s="924"/>
      <c r="BO147" s="924"/>
      <c r="BP147" s="924"/>
      <c r="BQ147" s="924"/>
      <c r="BR147" s="924"/>
      <c r="BS147" s="924"/>
      <c r="BT147" s="924"/>
      <c r="BU147" s="924"/>
      <c r="BV147" s="924"/>
      <c r="BW147" s="924"/>
      <c r="BX147" s="924"/>
      <c r="BY147" s="924"/>
      <c r="BZ147" s="924"/>
      <c r="CA147" s="924"/>
      <c r="CB147" s="924"/>
      <c r="CC147" s="924"/>
      <c r="CD147" s="924"/>
      <c r="CE147" s="924"/>
      <c r="CF147" s="924"/>
      <c r="CG147" s="924"/>
      <c r="CH147" s="924"/>
      <c r="CI147" s="924"/>
      <c r="CJ147" s="924"/>
      <c r="CK147" s="924"/>
      <c r="CL147" s="924"/>
      <c r="CM147" s="924"/>
      <c r="CN147" s="924"/>
      <c r="CO147" s="924"/>
      <c r="CP147" s="924"/>
      <c r="CQ147" s="924"/>
      <c r="CR147" s="924"/>
      <c r="CS147" s="924"/>
      <c r="CT147" s="924"/>
      <c r="CU147" s="924"/>
      <c r="CV147" s="924"/>
      <c r="CW147" s="924"/>
      <c r="CX147" s="924"/>
      <c r="CY147" s="924"/>
      <c r="CZ147" s="924"/>
      <c r="DA147" s="924"/>
      <c r="DB147" s="924"/>
      <c r="DC147" s="924"/>
      <c r="DD147" s="924"/>
      <c r="DE147" s="924"/>
      <c r="DF147" s="924"/>
      <c r="DG147" s="924"/>
      <c r="DH147" s="924"/>
      <c r="DI147" s="924"/>
      <c r="DJ147" s="924"/>
      <c r="DK147" s="924"/>
      <c r="DL147" s="924"/>
      <c r="DM147" s="924"/>
      <c r="DN147" s="924"/>
      <c r="DO147" s="924"/>
      <c r="DP147" s="924"/>
      <c r="DQ147" s="924"/>
      <c r="DR147" s="924"/>
      <c r="DS147" s="924"/>
      <c r="DT147" s="924"/>
      <c r="DU147" s="924"/>
      <c r="DV147" s="924"/>
      <c r="DW147" s="924"/>
      <c r="DX147" s="924"/>
      <c r="DY147" s="924"/>
      <c r="DZ147" s="924"/>
      <c r="EA147" s="924"/>
      <c r="EB147" s="924"/>
      <c r="EC147" s="924"/>
      <c r="ED147" s="924"/>
      <c r="EE147" s="924"/>
      <c r="EF147" s="924"/>
      <c r="EG147" s="924"/>
      <c r="EH147" s="924"/>
      <c r="EI147" s="924"/>
      <c r="EJ147" s="924"/>
      <c r="EK147" s="924"/>
      <c r="EL147" s="924"/>
      <c r="EM147" s="924"/>
      <c r="EN147" s="924"/>
      <c r="EO147" s="924"/>
      <c r="EP147" s="924"/>
      <c r="EQ147" s="924"/>
      <c r="ER147" s="924"/>
      <c r="ES147" s="924"/>
      <c r="ET147" s="924"/>
      <c r="EU147" s="924"/>
      <c r="EV147" s="924"/>
      <c r="EW147" s="924"/>
      <c r="EX147" s="924"/>
      <c r="EY147" s="924"/>
      <c r="EZ147" s="924"/>
      <c r="FA147" s="924"/>
      <c r="FB147" s="924"/>
      <c r="FC147" s="924"/>
      <c r="FD147" s="924"/>
      <c r="FE147" s="924"/>
      <c r="FF147" s="924"/>
      <c r="FG147" s="924"/>
      <c r="FH147" s="924"/>
      <c r="FI147" s="924"/>
      <c r="FJ147" s="924"/>
      <c r="FK147" s="924"/>
      <c r="FL147" s="924"/>
      <c r="FM147" s="924"/>
      <c r="FN147" s="924"/>
      <c r="FO147" s="924"/>
      <c r="FP147" s="924"/>
      <c r="FQ147" s="924"/>
      <c r="FR147" s="924"/>
      <c r="FS147" s="924"/>
    </row>
    <row r="148" spans="1:175">
      <c r="A148" s="924"/>
      <c r="B148" s="924"/>
      <c r="C148" s="924"/>
      <c r="D148" s="924"/>
      <c r="E148" s="924"/>
      <c r="F148" s="924"/>
      <c r="G148" s="924"/>
      <c r="H148" s="924"/>
      <c r="I148" s="924"/>
      <c r="J148" s="924"/>
      <c r="K148" s="924"/>
      <c r="L148" s="924"/>
      <c r="M148" s="924"/>
      <c r="N148" s="924"/>
      <c r="O148" s="924"/>
      <c r="P148" s="924"/>
      <c r="Q148" s="924"/>
      <c r="R148" s="924"/>
      <c r="S148" s="924"/>
      <c r="T148" s="924"/>
      <c r="U148" s="924"/>
      <c r="V148" s="924"/>
      <c r="W148" s="924"/>
      <c r="X148" s="924"/>
      <c r="Y148" s="924"/>
      <c r="Z148" s="924"/>
      <c r="AA148" s="924"/>
      <c r="AB148" s="924"/>
      <c r="AC148" s="924"/>
      <c r="AD148" s="924"/>
      <c r="AE148" s="924"/>
      <c r="AF148" s="924"/>
      <c r="AG148" s="924"/>
      <c r="AH148" s="924"/>
      <c r="AI148" s="924"/>
      <c r="AJ148" s="924"/>
      <c r="AK148" s="924"/>
      <c r="AL148" s="924"/>
      <c r="AM148" s="924"/>
      <c r="AN148" s="924"/>
      <c r="AO148" s="924"/>
      <c r="AP148" s="924"/>
      <c r="AQ148" s="924"/>
      <c r="AR148" s="924"/>
      <c r="AS148" s="924"/>
      <c r="AT148" s="924"/>
      <c r="AU148" s="924"/>
      <c r="AV148" s="924"/>
      <c r="AW148" s="924"/>
      <c r="AX148" s="924"/>
      <c r="AY148" s="924"/>
      <c r="AZ148" s="924"/>
      <c r="BA148" s="924"/>
      <c r="BB148" s="924"/>
      <c r="BC148" s="924"/>
      <c r="BD148" s="924"/>
      <c r="BE148" s="924"/>
      <c r="BF148" s="924"/>
      <c r="BG148" s="924"/>
      <c r="BH148" s="924"/>
      <c r="BI148" s="924"/>
      <c r="BJ148" s="924"/>
      <c r="BK148" s="924"/>
      <c r="BL148" s="924"/>
      <c r="BM148" s="924"/>
      <c r="BN148" s="924"/>
      <c r="BO148" s="924"/>
      <c r="BP148" s="924"/>
      <c r="BQ148" s="924"/>
      <c r="BR148" s="924"/>
      <c r="BS148" s="924"/>
      <c r="BT148" s="924"/>
      <c r="BU148" s="924"/>
      <c r="BV148" s="924"/>
      <c r="BW148" s="924"/>
      <c r="BX148" s="924"/>
      <c r="BY148" s="924"/>
      <c r="BZ148" s="924"/>
      <c r="CA148" s="924"/>
      <c r="CB148" s="924"/>
      <c r="CC148" s="924"/>
      <c r="CD148" s="924"/>
      <c r="CE148" s="924"/>
      <c r="CF148" s="924"/>
      <c r="CG148" s="924"/>
      <c r="CH148" s="924"/>
      <c r="CI148" s="924"/>
      <c r="CJ148" s="924"/>
      <c r="CK148" s="924"/>
      <c r="CL148" s="924"/>
      <c r="CM148" s="924"/>
      <c r="CN148" s="924"/>
      <c r="CO148" s="924"/>
      <c r="CP148" s="924"/>
      <c r="CQ148" s="924"/>
      <c r="CR148" s="924"/>
      <c r="CS148" s="924"/>
      <c r="CT148" s="924"/>
      <c r="CU148" s="924"/>
      <c r="CV148" s="924"/>
      <c r="CW148" s="924"/>
      <c r="CX148" s="924"/>
      <c r="CY148" s="924"/>
      <c r="CZ148" s="924"/>
      <c r="DA148" s="924"/>
      <c r="DB148" s="924"/>
      <c r="DC148" s="924"/>
      <c r="DD148" s="924"/>
      <c r="DE148" s="924"/>
      <c r="DF148" s="924"/>
      <c r="DG148" s="924"/>
      <c r="DH148" s="924"/>
      <c r="DI148" s="924"/>
      <c r="DJ148" s="924"/>
      <c r="DK148" s="924"/>
      <c r="DL148" s="924"/>
      <c r="DM148" s="924"/>
      <c r="DN148" s="924"/>
      <c r="DO148" s="924"/>
      <c r="DP148" s="924"/>
      <c r="DQ148" s="924"/>
      <c r="DR148" s="924"/>
      <c r="DS148" s="924"/>
      <c r="DT148" s="924"/>
      <c r="DU148" s="924"/>
      <c r="DV148" s="924"/>
      <c r="DW148" s="924"/>
      <c r="DX148" s="924"/>
      <c r="DY148" s="924"/>
      <c r="DZ148" s="924"/>
      <c r="EA148" s="924"/>
      <c r="EB148" s="924"/>
      <c r="EC148" s="924"/>
      <c r="ED148" s="924"/>
      <c r="EE148" s="924"/>
      <c r="EF148" s="924"/>
      <c r="EG148" s="924"/>
      <c r="EH148" s="924"/>
      <c r="EI148" s="924"/>
      <c r="EJ148" s="924"/>
      <c r="EK148" s="924"/>
      <c r="EL148" s="924"/>
      <c r="EM148" s="924"/>
      <c r="EN148" s="924"/>
      <c r="EO148" s="924"/>
      <c r="EP148" s="924"/>
      <c r="EQ148" s="924"/>
      <c r="ER148" s="924"/>
      <c r="ES148" s="924"/>
      <c r="ET148" s="924"/>
      <c r="EU148" s="924"/>
      <c r="EV148" s="924"/>
      <c r="EW148" s="924"/>
      <c r="EX148" s="924"/>
      <c r="EY148" s="924"/>
      <c r="EZ148" s="924"/>
      <c r="FA148" s="924"/>
      <c r="FB148" s="924"/>
      <c r="FC148" s="924"/>
      <c r="FD148" s="924"/>
      <c r="FE148" s="924"/>
      <c r="FF148" s="924"/>
      <c r="FG148" s="924"/>
      <c r="FH148" s="924"/>
      <c r="FI148" s="924"/>
      <c r="FJ148" s="924"/>
      <c r="FK148" s="924"/>
      <c r="FL148" s="924"/>
      <c r="FM148" s="924"/>
      <c r="FN148" s="924"/>
      <c r="FO148" s="924"/>
      <c r="FP148" s="924"/>
      <c r="FQ148" s="924"/>
      <c r="FR148" s="924"/>
      <c r="FS148" s="924"/>
    </row>
    <row r="149" spans="1:175">
      <c r="A149" s="924"/>
      <c r="B149" s="924"/>
      <c r="C149" s="924"/>
      <c r="D149" s="924"/>
      <c r="E149" s="924"/>
      <c r="F149" s="924"/>
      <c r="G149" s="924"/>
      <c r="H149" s="924"/>
      <c r="I149" s="924"/>
      <c r="J149" s="924"/>
      <c r="K149" s="924"/>
      <c r="L149" s="924"/>
      <c r="M149" s="924"/>
      <c r="N149" s="924"/>
      <c r="O149" s="924"/>
      <c r="P149" s="924"/>
      <c r="Q149" s="924"/>
      <c r="R149" s="924"/>
      <c r="S149" s="924"/>
      <c r="T149" s="924"/>
      <c r="U149" s="924"/>
      <c r="V149" s="924"/>
      <c r="W149" s="924"/>
      <c r="X149" s="924"/>
      <c r="Y149" s="924"/>
      <c r="Z149" s="924"/>
      <c r="AA149" s="924"/>
      <c r="AB149" s="924"/>
      <c r="AC149" s="924"/>
      <c r="AD149" s="924"/>
      <c r="AE149" s="924"/>
      <c r="AF149" s="924"/>
      <c r="AG149" s="924"/>
      <c r="AH149" s="924"/>
      <c r="AI149" s="924"/>
      <c r="AJ149" s="924"/>
      <c r="AK149" s="924"/>
      <c r="AL149" s="924"/>
      <c r="AM149" s="924"/>
      <c r="AN149" s="924"/>
      <c r="AO149" s="924"/>
      <c r="AP149" s="924"/>
      <c r="AQ149" s="924"/>
      <c r="AR149" s="924"/>
      <c r="AS149" s="924"/>
      <c r="AT149" s="924"/>
      <c r="AU149" s="924"/>
      <c r="AV149" s="924"/>
      <c r="AW149" s="924"/>
      <c r="AX149" s="924"/>
      <c r="AY149" s="924"/>
      <c r="AZ149" s="924"/>
      <c r="BA149" s="924"/>
      <c r="BB149" s="924"/>
      <c r="BC149" s="924"/>
      <c r="BD149" s="924"/>
      <c r="BE149" s="924"/>
      <c r="BF149" s="924"/>
      <c r="BG149" s="924"/>
      <c r="BH149" s="924"/>
      <c r="BI149" s="924"/>
      <c r="BJ149" s="924"/>
      <c r="BK149" s="924"/>
      <c r="BL149" s="924"/>
      <c r="BM149" s="924"/>
      <c r="BN149" s="924"/>
      <c r="BO149" s="924"/>
      <c r="BP149" s="924"/>
      <c r="BQ149" s="924"/>
      <c r="BR149" s="924"/>
      <c r="BS149" s="924"/>
      <c r="BT149" s="924"/>
      <c r="BU149" s="924"/>
      <c r="BV149" s="924"/>
      <c r="BW149" s="924"/>
      <c r="BX149" s="924"/>
      <c r="BY149" s="924"/>
      <c r="BZ149" s="924"/>
      <c r="CA149" s="924"/>
      <c r="CB149" s="924"/>
      <c r="CC149" s="924"/>
      <c r="CD149" s="924"/>
      <c r="CE149" s="924"/>
      <c r="CF149" s="924"/>
      <c r="CG149" s="924"/>
      <c r="CH149" s="924"/>
      <c r="CI149" s="924"/>
      <c r="CJ149" s="924"/>
      <c r="CK149" s="924"/>
      <c r="CL149" s="924"/>
      <c r="CM149" s="924"/>
      <c r="CN149" s="924"/>
      <c r="CO149" s="924"/>
      <c r="CP149" s="924"/>
      <c r="CQ149" s="924"/>
      <c r="CR149" s="924"/>
      <c r="CS149" s="924"/>
      <c r="CT149" s="924"/>
      <c r="CU149" s="924"/>
      <c r="CV149" s="924"/>
      <c r="CW149" s="924"/>
      <c r="CX149" s="924"/>
      <c r="CY149" s="924"/>
      <c r="CZ149" s="924"/>
      <c r="DA149" s="924"/>
      <c r="DB149" s="924"/>
      <c r="DC149" s="924"/>
      <c r="DD149" s="924"/>
      <c r="DE149" s="924"/>
      <c r="DF149" s="924"/>
      <c r="DG149" s="924"/>
      <c r="DH149" s="924"/>
      <c r="DI149" s="924"/>
      <c r="DJ149" s="924"/>
      <c r="DK149" s="924"/>
      <c r="DL149" s="924"/>
      <c r="DM149" s="924"/>
      <c r="DN149" s="924"/>
      <c r="DO149" s="924"/>
      <c r="DP149" s="924"/>
      <c r="DQ149" s="924"/>
      <c r="DR149" s="924"/>
      <c r="DS149" s="924"/>
      <c r="DT149" s="924"/>
      <c r="DU149" s="924"/>
      <c r="DV149" s="924"/>
      <c r="DW149" s="924"/>
      <c r="DX149" s="924"/>
      <c r="DY149" s="924"/>
      <c r="DZ149" s="924"/>
      <c r="EA149" s="924"/>
      <c r="EB149" s="924"/>
      <c r="EC149" s="924"/>
      <c r="ED149" s="924"/>
      <c r="EE149" s="924"/>
      <c r="EF149" s="924"/>
      <c r="EG149" s="924"/>
      <c r="EH149" s="924"/>
      <c r="EI149" s="924"/>
      <c r="EJ149" s="924"/>
      <c r="EK149" s="924"/>
      <c r="EL149" s="924"/>
      <c r="EM149" s="924"/>
      <c r="EN149" s="924"/>
      <c r="EO149" s="924"/>
      <c r="EP149" s="924"/>
      <c r="EQ149" s="924"/>
      <c r="ER149" s="924"/>
      <c r="ES149" s="924"/>
      <c r="ET149" s="924"/>
      <c r="EU149" s="924"/>
      <c r="EV149" s="924"/>
      <c r="EW149" s="924"/>
      <c r="EX149" s="924"/>
      <c r="EY149" s="924"/>
      <c r="EZ149" s="924"/>
      <c r="FA149" s="924"/>
      <c r="FB149" s="924"/>
      <c r="FC149" s="924"/>
      <c r="FD149" s="924"/>
      <c r="FE149" s="924"/>
      <c r="FF149" s="924"/>
      <c r="FG149" s="924"/>
      <c r="FH149" s="924"/>
      <c r="FI149" s="924"/>
      <c r="FJ149" s="924"/>
      <c r="FK149" s="924"/>
      <c r="FL149" s="924"/>
      <c r="FM149" s="924"/>
      <c r="FN149" s="924"/>
      <c r="FO149" s="924"/>
      <c r="FP149" s="924"/>
      <c r="FQ149" s="924"/>
      <c r="FR149" s="924"/>
      <c r="FS149" s="924"/>
    </row>
    <row r="150" spans="1:175">
      <c r="A150" s="924"/>
      <c r="B150" s="924"/>
      <c r="C150" s="924"/>
      <c r="D150" s="924"/>
      <c r="E150" s="924"/>
      <c r="F150" s="924"/>
      <c r="G150" s="924"/>
      <c r="H150" s="924"/>
      <c r="I150" s="924"/>
      <c r="J150" s="924"/>
      <c r="K150" s="924"/>
      <c r="L150" s="924"/>
      <c r="M150" s="924"/>
      <c r="N150" s="924"/>
      <c r="O150" s="924"/>
      <c r="P150" s="924"/>
      <c r="Q150" s="924"/>
      <c r="R150" s="924"/>
      <c r="S150" s="924"/>
      <c r="T150" s="924"/>
      <c r="U150" s="924"/>
      <c r="V150" s="924"/>
      <c r="W150" s="924"/>
      <c r="X150" s="924"/>
      <c r="Y150" s="924"/>
      <c r="Z150" s="924"/>
      <c r="AA150" s="924"/>
      <c r="AB150" s="924"/>
      <c r="AC150" s="924"/>
      <c r="AD150" s="924"/>
      <c r="AE150" s="924"/>
      <c r="AF150" s="924"/>
      <c r="AG150" s="924"/>
      <c r="AH150" s="924"/>
      <c r="AI150" s="924"/>
      <c r="AJ150" s="924"/>
      <c r="AK150" s="924"/>
      <c r="AL150" s="924"/>
      <c r="AM150" s="924"/>
      <c r="AN150" s="924"/>
      <c r="AO150" s="924"/>
      <c r="AP150" s="924"/>
      <c r="AQ150" s="924"/>
      <c r="AR150" s="924"/>
      <c r="AS150" s="924"/>
      <c r="AT150" s="924"/>
      <c r="AU150" s="924"/>
      <c r="AV150" s="924"/>
      <c r="AW150" s="924"/>
      <c r="AX150" s="924"/>
      <c r="AY150" s="924"/>
      <c r="AZ150" s="924"/>
      <c r="BA150" s="924"/>
      <c r="BB150" s="924"/>
      <c r="BC150" s="924"/>
      <c r="BD150" s="924"/>
      <c r="BE150" s="924"/>
      <c r="BF150" s="924"/>
      <c r="BG150" s="924"/>
      <c r="BH150" s="924"/>
      <c r="BI150" s="924"/>
      <c r="BJ150" s="924"/>
      <c r="BK150" s="924"/>
      <c r="BL150" s="924"/>
      <c r="BM150" s="924"/>
      <c r="BN150" s="924"/>
      <c r="BO150" s="924"/>
      <c r="BP150" s="924"/>
      <c r="BQ150" s="924"/>
      <c r="BR150" s="924"/>
      <c r="BS150" s="924"/>
      <c r="BT150" s="924"/>
      <c r="BU150" s="924"/>
      <c r="BV150" s="924"/>
      <c r="BW150" s="924"/>
      <c r="BX150" s="924"/>
      <c r="BY150" s="924"/>
      <c r="BZ150" s="924"/>
      <c r="CA150" s="924"/>
      <c r="CB150" s="924"/>
      <c r="CC150" s="924"/>
      <c r="CD150" s="924"/>
      <c r="CE150" s="924"/>
      <c r="CF150" s="924"/>
      <c r="CG150" s="924"/>
      <c r="CH150" s="924"/>
      <c r="CI150" s="924"/>
      <c r="CJ150" s="924"/>
      <c r="CK150" s="924"/>
      <c r="CL150" s="924"/>
      <c r="CM150" s="924"/>
      <c r="CN150" s="924"/>
      <c r="CO150" s="924"/>
      <c r="CP150" s="924"/>
      <c r="CQ150" s="924"/>
      <c r="CR150" s="924"/>
      <c r="CS150" s="924"/>
      <c r="CT150" s="924"/>
      <c r="CU150" s="924"/>
      <c r="CV150" s="924"/>
      <c r="CW150" s="924"/>
      <c r="CX150" s="924"/>
      <c r="CY150" s="924"/>
      <c r="CZ150" s="924"/>
      <c r="DA150" s="924"/>
      <c r="DB150" s="924"/>
      <c r="DC150" s="924"/>
      <c r="DD150" s="924"/>
      <c r="DE150" s="924"/>
      <c r="DF150" s="924"/>
      <c r="DG150" s="924"/>
      <c r="DH150" s="924"/>
      <c r="DI150" s="924"/>
      <c r="DJ150" s="924"/>
      <c r="DK150" s="924"/>
      <c r="DL150" s="924"/>
      <c r="DM150" s="924"/>
      <c r="DN150" s="924"/>
      <c r="DO150" s="924"/>
      <c r="DP150" s="924"/>
      <c r="DQ150" s="924"/>
      <c r="DR150" s="924"/>
      <c r="DS150" s="924"/>
      <c r="DT150" s="924"/>
      <c r="DU150" s="924"/>
      <c r="DV150" s="924"/>
      <c r="DW150" s="924"/>
      <c r="DX150" s="924"/>
      <c r="DY150" s="924"/>
      <c r="DZ150" s="924"/>
      <c r="EA150" s="924"/>
      <c r="EB150" s="924"/>
      <c r="EC150" s="924"/>
      <c r="ED150" s="924"/>
      <c r="EE150" s="924"/>
      <c r="EF150" s="924"/>
      <c r="EG150" s="924"/>
      <c r="EH150" s="924"/>
      <c r="EI150" s="924"/>
      <c r="EJ150" s="924"/>
      <c r="EK150" s="924"/>
      <c r="EL150" s="924"/>
      <c r="EM150" s="924"/>
      <c r="EN150" s="924"/>
      <c r="EO150" s="924"/>
      <c r="EP150" s="924"/>
      <c r="EQ150" s="924"/>
      <c r="ER150" s="924"/>
      <c r="ES150" s="924"/>
      <c r="ET150" s="924"/>
      <c r="EU150" s="924"/>
      <c r="EV150" s="924"/>
      <c r="EW150" s="924"/>
      <c r="EX150" s="924"/>
      <c r="EY150" s="924"/>
      <c r="EZ150" s="924"/>
      <c r="FA150" s="924"/>
      <c r="FB150" s="924"/>
      <c r="FC150" s="924"/>
      <c r="FD150" s="924"/>
      <c r="FE150" s="924"/>
      <c r="FF150" s="924"/>
      <c r="FG150" s="924"/>
      <c r="FH150" s="924"/>
      <c r="FI150" s="924"/>
      <c r="FJ150" s="924"/>
      <c r="FK150" s="924"/>
      <c r="FL150" s="924"/>
      <c r="FM150" s="924"/>
      <c r="FN150" s="924"/>
      <c r="FO150" s="924"/>
      <c r="FP150" s="924"/>
      <c r="FQ150" s="924"/>
      <c r="FR150" s="924"/>
      <c r="FS150" s="924"/>
    </row>
    <row r="151" spans="1:175">
      <c r="A151" s="924"/>
      <c r="B151" s="924"/>
      <c r="C151" s="924"/>
      <c r="D151" s="924"/>
      <c r="E151" s="924"/>
      <c r="F151" s="924"/>
      <c r="G151" s="924"/>
      <c r="H151" s="924"/>
      <c r="I151" s="924"/>
      <c r="J151" s="924"/>
      <c r="K151" s="924"/>
      <c r="L151" s="924"/>
      <c r="M151" s="924"/>
      <c r="N151" s="924"/>
      <c r="O151" s="924"/>
      <c r="P151" s="924"/>
      <c r="Q151" s="924"/>
      <c r="R151" s="924"/>
      <c r="S151" s="924"/>
      <c r="T151" s="924"/>
      <c r="U151" s="924"/>
      <c r="V151" s="924"/>
      <c r="W151" s="924"/>
      <c r="X151" s="924"/>
      <c r="Y151" s="924"/>
      <c r="Z151" s="924"/>
      <c r="AA151" s="924"/>
      <c r="AB151" s="924"/>
      <c r="AC151" s="924"/>
      <c r="AD151" s="924"/>
      <c r="AE151" s="924"/>
      <c r="AF151" s="924"/>
      <c r="AG151" s="924"/>
      <c r="AH151" s="924"/>
      <c r="AI151" s="924"/>
      <c r="AJ151" s="924"/>
      <c r="AK151" s="924"/>
      <c r="AL151" s="924"/>
      <c r="AM151" s="924"/>
      <c r="AN151" s="924"/>
      <c r="AO151" s="924"/>
      <c r="AP151" s="924"/>
      <c r="AQ151" s="924"/>
      <c r="AR151" s="924"/>
      <c r="AS151" s="924"/>
      <c r="AT151" s="924"/>
      <c r="AU151" s="924"/>
      <c r="AV151" s="924"/>
      <c r="AW151" s="924"/>
      <c r="AX151" s="924"/>
      <c r="AY151" s="924"/>
      <c r="AZ151" s="924"/>
      <c r="BA151" s="924"/>
      <c r="BB151" s="924"/>
      <c r="BC151" s="924"/>
      <c r="BD151" s="924"/>
      <c r="BE151" s="924"/>
      <c r="BF151" s="924"/>
      <c r="BG151" s="924"/>
      <c r="BH151" s="924"/>
      <c r="BI151" s="924"/>
      <c r="BJ151" s="924"/>
      <c r="BK151" s="924"/>
      <c r="BL151" s="924"/>
      <c r="BM151" s="924"/>
      <c r="BN151" s="924"/>
      <c r="BO151" s="924"/>
      <c r="BP151" s="924"/>
      <c r="BQ151" s="924"/>
      <c r="BR151" s="924"/>
      <c r="BS151" s="924"/>
      <c r="BT151" s="924"/>
      <c r="BU151" s="924"/>
      <c r="BV151" s="924"/>
      <c r="BW151" s="924"/>
      <c r="BX151" s="924"/>
      <c r="BY151" s="924"/>
      <c r="BZ151" s="924"/>
      <c r="CA151" s="924"/>
      <c r="CB151" s="924"/>
      <c r="CC151" s="924"/>
      <c r="CD151" s="924"/>
      <c r="CE151" s="924"/>
      <c r="CF151" s="924"/>
      <c r="CG151" s="924"/>
      <c r="CH151" s="924"/>
      <c r="CI151" s="924"/>
      <c r="CJ151" s="924"/>
      <c r="CK151" s="924"/>
      <c r="CL151" s="924"/>
      <c r="CM151" s="924"/>
      <c r="CN151" s="924"/>
      <c r="CO151" s="924"/>
      <c r="CP151" s="924"/>
      <c r="CQ151" s="924"/>
      <c r="CR151" s="924"/>
      <c r="CS151" s="924"/>
      <c r="CT151" s="924"/>
      <c r="CU151" s="924"/>
      <c r="CV151" s="924"/>
      <c r="CW151" s="924"/>
      <c r="CX151" s="924"/>
      <c r="CY151" s="924"/>
      <c r="CZ151" s="924"/>
      <c r="DA151" s="924"/>
      <c r="DB151" s="924"/>
      <c r="DC151" s="924"/>
      <c r="DD151" s="924"/>
      <c r="DE151" s="924"/>
      <c r="DF151" s="924"/>
      <c r="DG151" s="924"/>
      <c r="DH151" s="924"/>
      <c r="DI151" s="924"/>
      <c r="DJ151" s="924"/>
      <c r="DK151" s="924"/>
      <c r="DL151" s="924"/>
      <c r="DM151" s="924"/>
      <c r="DN151" s="924"/>
      <c r="DO151" s="924"/>
      <c r="DP151" s="924"/>
      <c r="DQ151" s="924"/>
      <c r="DR151" s="924"/>
      <c r="DS151" s="924"/>
      <c r="DT151" s="924"/>
      <c r="DU151" s="924"/>
      <c r="DV151" s="924"/>
      <c r="DW151" s="924"/>
      <c r="DX151" s="924"/>
      <c r="DY151" s="924"/>
      <c r="DZ151" s="924"/>
      <c r="EA151" s="924"/>
      <c r="EB151" s="924"/>
      <c r="EC151" s="924"/>
      <c r="ED151" s="924"/>
      <c r="EE151" s="924"/>
      <c r="EF151" s="924"/>
      <c r="EG151" s="924"/>
      <c r="EH151" s="924"/>
      <c r="EI151" s="924"/>
      <c r="EJ151" s="924"/>
      <c r="EK151" s="924"/>
      <c r="EL151" s="924"/>
      <c r="EM151" s="924"/>
      <c r="EN151" s="924"/>
      <c r="EO151" s="924"/>
      <c r="EP151" s="924"/>
      <c r="EQ151" s="924"/>
      <c r="ER151" s="924"/>
      <c r="ES151" s="924"/>
      <c r="ET151" s="924"/>
      <c r="EU151" s="924"/>
      <c r="EV151" s="924"/>
      <c r="EW151" s="924"/>
      <c r="EX151" s="924"/>
      <c r="EY151" s="924"/>
      <c r="EZ151" s="924"/>
      <c r="FA151" s="924"/>
      <c r="FB151" s="924"/>
      <c r="FC151" s="924"/>
      <c r="FD151" s="924"/>
      <c r="FE151" s="924"/>
      <c r="FF151" s="924"/>
      <c r="FG151" s="924"/>
      <c r="FH151" s="924"/>
      <c r="FI151" s="924"/>
      <c r="FJ151" s="924"/>
      <c r="FK151" s="924"/>
      <c r="FL151" s="924"/>
      <c r="FM151" s="924"/>
      <c r="FN151" s="924"/>
      <c r="FO151" s="924"/>
      <c r="FP151" s="924"/>
      <c r="FQ151" s="924"/>
      <c r="FR151" s="924"/>
      <c r="FS151" s="924"/>
    </row>
    <row r="152" spans="1:175">
      <c r="A152" s="924"/>
      <c r="B152" s="924"/>
      <c r="C152" s="924"/>
      <c r="D152" s="924"/>
      <c r="E152" s="924"/>
      <c r="F152" s="924"/>
      <c r="G152" s="924"/>
      <c r="H152" s="924"/>
      <c r="I152" s="924"/>
      <c r="J152" s="924"/>
      <c r="K152" s="924"/>
      <c r="L152" s="924"/>
      <c r="M152" s="924"/>
      <c r="N152" s="924"/>
      <c r="O152" s="924"/>
      <c r="P152" s="924"/>
      <c r="Q152" s="924"/>
      <c r="R152" s="924"/>
      <c r="S152" s="924"/>
      <c r="T152" s="924"/>
      <c r="U152" s="924"/>
      <c r="V152" s="924"/>
      <c r="W152" s="924"/>
      <c r="X152" s="924"/>
      <c r="Y152" s="924"/>
      <c r="Z152" s="924"/>
      <c r="AA152" s="924"/>
      <c r="AB152" s="924"/>
      <c r="AC152" s="924"/>
      <c r="AD152" s="924"/>
      <c r="AE152" s="924"/>
      <c r="AF152" s="924"/>
      <c r="AG152" s="924"/>
      <c r="AH152" s="924"/>
      <c r="AI152" s="924"/>
      <c r="AJ152" s="924"/>
      <c r="AK152" s="924"/>
      <c r="AL152" s="924"/>
      <c r="AM152" s="924"/>
      <c r="AN152" s="924"/>
      <c r="AO152" s="924"/>
      <c r="AP152" s="924"/>
      <c r="AQ152" s="924"/>
      <c r="AR152" s="924"/>
      <c r="AS152" s="924"/>
      <c r="AT152" s="924"/>
      <c r="AU152" s="924"/>
      <c r="AV152" s="924"/>
      <c r="AW152" s="924"/>
      <c r="AX152" s="924"/>
      <c r="AY152" s="924"/>
      <c r="AZ152" s="924"/>
      <c r="BA152" s="924"/>
      <c r="BB152" s="924"/>
      <c r="BC152" s="924"/>
      <c r="BD152" s="924"/>
      <c r="BE152" s="924"/>
      <c r="BF152" s="924"/>
      <c r="BG152" s="924"/>
      <c r="BH152" s="924"/>
      <c r="BI152" s="924"/>
      <c r="BJ152" s="924"/>
      <c r="BK152" s="924"/>
      <c r="BL152" s="924"/>
      <c r="BM152" s="924"/>
      <c r="BN152" s="924"/>
      <c r="BO152" s="924"/>
      <c r="BP152" s="924"/>
      <c r="BQ152" s="924"/>
      <c r="BR152" s="924"/>
      <c r="BS152" s="924"/>
      <c r="BT152" s="924"/>
      <c r="BU152" s="924"/>
      <c r="BV152" s="924"/>
      <c r="BW152" s="924"/>
      <c r="BX152" s="924"/>
      <c r="BY152" s="924"/>
      <c r="BZ152" s="924"/>
      <c r="CA152" s="924"/>
      <c r="CB152" s="924"/>
      <c r="CC152" s="924"/>
      <c r="CD152" s="924"/>
      <c r="CE152" s="924"/>
      <c r="CF152" s="924"/>
      <c r="CG152" s="924"/>
      <c r="CH152" s="924"/>
      <c r="CI152" s="924"/>
      <c r="CJ152" s="924"/>
      <c r="CK152" s="924"/>
      <c r="CL152" s="924"/>
      <c r="CM152" s="924"/>
      <c r="CN152" s="924"/>
      <c r="CO152" s="924"/>
      <c r="CP152" s="924"/>
      <c r="CQ152" s="924"/>
      <c r="CR152" s="924"/>
      <c r="CS152" s="924"/>
      <c r="CT152" s="924"/>
      <c r="CU152" s="924"/>
      <c r="CV152" s="924"/>
      <c r="CW152" s="924"/>
      <c r="CX152" s="924"/>
      <c r="CY152" s="924"/>
      <c r="CZ152" s="924"/>
      <c r="DA152" s="924"/>
      <c r="DB152" s="924"/>
      <c r="DC152" s="924"/>
      <c r="DD152" s="924"/>
      <c r="DE152" s="924"/>
      <c r="DF152" s="924"/>
      <c r="DG152" s="924"/>
      <c r="DH152" s="924"/>
      <c r="DI152" s="924"/>
      <c r="DJ152" s="924"/>
      <c r="DK152" s="924"/>
      <c r="DL152" s="924"/>
      <c r="DM152" s="924"/>
      <c r="DN152" s="924"/>
      <c r="DO152" s="924"/>
      <c r="DP152" s="924"/>
      <c r="DQ152" s="924"/>
      <c r="DR152" s="924"/>
      <c r="DS152" s="924"/>
      <c r="DT152" s="924"/>
      <c r="DU152" s="924"/>
      <c r="DV152" s="924"/>
      <c r="DW152" s="924"/>
      <c r="DX152" s="924"/>
      <c r="DY152" s="924"/>
      <c r="DZ152" s="924"/>
      <c r="EA152" s="924"/>
      <c r="EB152" s="924"/>
      <c r="EC152" s="924"/>
      <c r="ED152" s="924"/>
      <c r="EE152" s="924"/>
      <c r="EF152" s="924"/>
      <c r="EG152" s="924"/>
      <c r="EH152" s="924"/>
      <c r="EI152" s="924"/>
      <c r="EJ152" s="924"/>
      <c r="EK152" s="924"/>
      <c r="EL152" s="924"/>
      <c r="EM152" s="924"/>
      <c r="EN152" s="924"/>
      <c r="EO152" s="924"/>
      <c r="EP152" s="924"/>
      <c r="EQ152" s="924"/>
      <c r="ER152" s="924"/>
      <c r="ES152" s="924"/>
      <c r="ET152" s="924"/>
      <c r="EU152" s="924"/>
      <c r="EV152" s="924"/>
      <c r="EW152" s="924"/>
      <c r="EX152" s="924"/>
      <c r="EY152" s="924"/>
      <c r="EZ152" s="924"/>
      <c r="FA152" s="924"/>
      <c r="FB152" s="924"/>
      <c r="FC152" s="924"/>
      <c r="FD152" s="924"/>
      <c r="FE152" s="924"/>
      <c r="FF152" s="924"/>
      <c r="FG152" s="924"/>
      <c r="FH152" s="924"/>
      <c r="FI152" s="924"/>
      <c r="FJ152" s="924"/>
      <c r="FK152" s="924"/>
      <c r="FL152" s="924"/>
      <c r="FM152" s="924"/>
      <c r="FN152" s="924"/>
      <c r="FO152" s="924"/>
      <c r="FP152" s="924"/>
      <c r="FQ152" s="924"/>
      <c r="FR152" s="924"/>
      <c r="FS152" s="924"/>
    </row>
    <row r="153" spans="1:175">
      <c r="A153" s="924"/>
      <c r="B153" s="924"/>
      <c r="C153" s="924"/>
      <c r="D153" s="924"/>
      <c r="E153" s="924"/>
      <c r="F153" s="924"/>
      <c r="G153" s="924"/>
      <c r="H153" s="924"/>
      <c r="I153" s="924"/>
      <c r="J153" s="924"/>
      <c r="K153" s="924"/>
      <c r="L153" s="924"/>
      <c r="M153" s="924"/>
      <c r="N153" s="924"/>
      <c r="O153" s="924"/>
      <c r="P153" s="924"/>
      <c r="Q153" s="924"/>
      <c r="R153" s="924"/>
      <c r="S153" s="924"/>
      <c r="T153" s="924"/>
      <c r="U153" s="924"/>
      <c r="V153" s="924"/>
      <c r="W153" s="924"/>
      <c r="X153" s="924"/>
      <c r="Y153" s="924"/>
      <c r="Z153" s="924"/>
      <c r="AA153" s="924"/>
      <c r="AB153" s="924"/>
      <c r="AC153" s="924"/>
      <c r="AD153" s="924"/>
      <c r="AE153" s="924"/>
      <c r="AF153" s="924"/>
      <c r="AG153" s="924"/>
      <c r="AH153" s="924"/>
      <c r="AI153" s="924"/>
      <c r="AJ153" s="924"/>
      <c r="AK153" s="924"/>
      <c r="AL153" s="924"/>
      <c r="AM153" s="924"/>
      <c r="AN153" s="924"/>
      <c r="AO153" s="924"/>
      <c r="AP153" s="924"/>
      <c r="AQ153" s="924"/>
      <c r="AR153" s="924"/>
      <c r="AS153" s="924"/>
      <c r="AT153" s="924"/>
      <c r="AU153" s="924"/>
      <c r="AV153" s="924"/>
      <c r="AW153" s="924"/>
      <c r="AX153" s="924"/>
      <c r="AY153" s="924"/>
      <c r="AZ153" s="924"/>
      <c r="BA153" s="924"/>
      <c r="BB153" s="924"/>
      <c r="BC153" s="924"/>
      <c r="BD153" s="924"/>
      <c r="BE153" s="924"/>
      <c r="BF153" s="924"/>
      <c r="BG153" s="924"/>
      <c r="BH153" s="924"/>
      <c r="BI153" s="924"/>
      <c r="BJ153" s="924"/>
      <c r="BK153" s="924"/>
      <c r="BL153" s="924"/>
      <c r="BM153" s="924"/>
      <c r="BN153" s="924"/>
      <c r="BO153" s="924"/>
      <c r="BP153" s="924"/>
      <c r="BQ153" s="924"/>
      <c r="BR153" s="924"/>
      <c r="BS153" s="924"/>
      <c r="BT153" s="924"/>
      <c r="BU153" s="924"/>
      <c r="BV153" s="924"/>
      <c r="BW153" s="924"/>
      <c r="BX153" s="924"/>
      <c r="BY153" s="924"/>
      <c r="BZ153" s="924"/>
      <c r="CA153" s="924"/>
      <c r="CB153" s="924"/>
      <c r="CC153" s="924"/>
      <c r="CD153" s="924"/>
      <c r="CE153" s="924"/>
      <c r="CF153" s="924"/>
      <c r="CG153" s="924"/>
      <c r="CH153" s="924"/>
      <c r="CI153" s="924"/>
      <c r="CJ153" s="924"/>
      <c r="CK153" s="924"/>
      <c r="CL153" s="924"/>
      <c r="CM153" s="924"/>
      <c r="CN153" s="924"/>
      <c r="CO153" s="924"/>
      <c r="CP153" s="924"/>
      <c r="CQ153" s="924"/>
      <c r="CR153" s="924"/>
      <c r="CS153" s="924"/>
      <c r="CT153" s="924"/>
      <c r="CU153" s="924"/>
      <c r="CV153" s="924"/>
      <c r="CW153" s="924"/>
      <c r="CX153" s="924"/>
      <c r="CY153" s="924"/>
      <c r="CZ153" s="924"/>
      <c r="DA153" s="924"/>
      <c r="DB153" s="924"/>
      <c r="DC153" s="924"/>
      <c r="DD153" s="924"/>
      <c r="DE153" s="924"/>
      <c r="DF153" s="924"/>
      <c r="DG153" s="924"/>
      <c r="DH153" s="924"/>
      <c r="DI153" s="924"/>
      <c r="DJ153" s="924"/>
      <c r="DK153" s="924"/>
      <c r="DL153" s="924"/>
      <c r="DM153" s="924"/>
      <c r="DN153" s="924"/>
      <c r="DO153" s="924"/>
      <c r="DP153" s="924"/>
      <c r="DQ153" s="924"/>
      <c r="DR153" s="924"/>
      <c r="DS153" s="924"/>
      <c r="DT153" s="924"/>
      <c r="DU153" s="924"/>
      <c r="DV153" s="924"/>
      <c r="DW153" s="924"/>
      <c r="DX153" s="924"/>
      <c r="DY153" s="924"/>
      <c r="DZ153" s="924"/>
      <c r="EA153" s="924"/>
      <c r="EB153" s="924"/>
      <c r="EC153" s="924"/>
      <c r="ED153" s="924"/>
      <c r="EE153" s="924"/>
      <c r="EF153" s="924"/>
      <c r="EG153" s="924"/>
      <c r="EH153" s="924"/>
      <c r="EI153" s="924"/>
      <c r="EJ153" s="924"/>
      <c r="EK153" s="924"/>
      <c r="EL153" s="924"/>
      <c r="EM153" s="924"/>
      <c r="EN153" s="924"/>
      <c r="EO153" s="924"/>
      <c r="EP153" s="924"/>
      <c r="EQ153" s="924"/>
      <c r="ER153" s="924"/>
      <c r="ES153" s="924"/>
      <c r="ET153" s="924"/>
      <c r="EU153" s="924"/>
      <c r="EV153" s="924"/>
      <c r="EW153" s="924"/>
      <c r="EX153" s="924"/>
      <c r="EY153" s="924"/>
      <c r="EZ153" s="924"/>
      <c r="FA153" s="924"/>
      <c r="FB153" s="924"/>
      <c r="FC153" s="924"/>
      <c r="FD153" s="924"/>
      <c r="FE153" s="924"/>
      <c r="FF153" s="924"/>
      <c r="FG153" s="924"/>
      <c r="FH153" s="924"/>
      <c r="FI153" s="924"/>
      <c r="FJ153" s="924"/>
      <c r="FK153" s="924"/>
      <c r="FL153" s="924"/>
      <c r="FM153" s="924"/>
      <c r="FN153" s="924"/>
      <c r="FO153" s="924"/>
      <c r="FP153" s="924"/>
      <c r="FQ153" s="924"/>
      <c r="FR153" s="924"/>
      <c r="FS153" s="924"/>
    </row>
    <row r="154" spans="1:175">
      <c r="A154" s="924"/>
      <c r="B154" s="924"/>
      <c r="C154" s="924"/>
      <c r="D154" s="924"/>
      <c r="E154" s="924"/>
      <c r="F154" s="924"/>
      <c r="G154" s="924"/>
      <c r="H154" s="924"/>
      <c r="I154" s="924"/>
      <c r="J154" s="924"/>
      <c r="K154" s="924"/>
      <c r="L154" s="924"/>
      <c r="M154" s="924"/>
      <c r="N154" s="924"/>
      <c r="O154" s="924"/>
      <c r="P154" s="924"/>
      <c r="Q154" s="924"/>
      <c r="R154" s="924"/>
      <c r="S154" s="924"/>
      <c r="T154" s="924"/>
      <c r="U154" s="924"/>
      <c r="V154" s="924"/>
      <c r="W154" s="924"/>
      <c r="X154" s="924"/>
      <c r="Y154" s="924"/>
      <c r="Z154" s="924"/>
      <c r="AA154" s="924"/>
      <c r="AB154" s="924"/>
      <c r="AC154" s="924"/>
      <c r="AD154" s="924"/>
      <c r="AE154" s="924"/>
      <c r="AF154" s="924"/>
      <c r="AG154" s="924"/>
      <c r="AH154" s="924"/>
      <c r="AI154" s="924"/>
      <c r="AJ154" s="924"/>
      <c r="AK154" s="924"/>
      <c r="AL154" s="924"/>
      <c r="AM154" s="924"/>
      <c r="AN154" s="924"/>
      <c r="AO154" s="924"/>
      <c r="AP154" s="924"/>
      <c r="AQ154" s="924"/>
      <c r="AR154" s="924"/>
      <c r="AS154" s="924"/>
      <c r="AT154" s="924"/>
      <c r="AU154" s="924"/>
      <c r="AV154" s="924"/>
      <c r="AW154" s="924"/>
      <c r="AX154" s="924"/>
      <c r="AY154" s="924"/>
      <c r="AZ154" s="924"/>
      <c r="BA154" s="924"/>
      <c r="BB154" s="924"/>
      <c r="BC154" s="924"/>
      <c r="BD154" s="924"/>
      <c r="BE154" s="924"/>
      <c r="BF154" s="924"/>
      <c r="BG154" s="924"/>
      <c r="BH154" s="924"/>
      <c r="BI154" s="924"/>
      <c r="BJ154" s="924"/>
      <c r="BK154" s="924"/>
      <c r="BL154" s="924"/>
      <c r="BM154" s="924"/>
      <c r="BN154" s="924"/>
      <c r="BO154" s="924"/>
      <c r="BP154" s="924"/>
      <c r="BQ154" s="924"/>
      <c r="BR154" s="924"/>
      <c r="BS154" s="924"/>
      <c r="BT154" s="924"/>
      <c r="BU154" s="924"/>
      <c r="BV154" s="924"/>
      <c r="BW154" s="924"/>
      <c r="BX154" s="924"/>
      <c r="BY154" s="924"/>
      <c r="BZ154" s="924"/>
      <c r="CA154" s="924"/>
      <c r="CB154" s="924"/>
      <c r="CC154" s="924"/>
      <c r="CD154" s="924"/>
      <c r="CE154" s="924"/>
      <c r="CF154" s="924"/>
      <c r="CG154" s="924"/>
      <c r="CH154" s="924"/>
      <c r="CI154" s="924"/>
      <c r="CJ154" s="924"/>
      <c r="CK154" s="924"/>
      <c r="CL154" s="924"/>
      <c r="CM154" s="924"/>
      <c r="CN154" s="924"/>
      <c r="CO154" s="924"/>
      <c r="CP154" s="924"/>
      <c r="CQ154" s="924"/>
      <c r="CR154" s="924"/>
      <c r="CS154" s="924"/>
      <c r="CT154" s="924"/>
      <c r="CU154" s="924"/>
      <c r="CV154" s="924"/>
      <c r="CW154" s="924"/>
      <c r="CX154" s="924"/>
      <c r="CY154" s="924"/>
      <c r="CZ154" s="924"/>
      <c r="DA154" s="924"/>
      <c r="DB154" s="924"/>
      <c r="DC154" s="924"/>
      <c r="DD154" s="924"/>
      <c r="DE154" s="924"/>
      <c r="DF154" s="924"/>
      <c r="DG154" s="924"/>
      <c r="DH154" s="924"/>
      <c r="DI154" s="924"/>
      <c r="DJ154" s="924"/>
      <c r="DK154" s="924"/>
      <c r="DL154" s="924"/>
      <c r="DM154" s="924"/>
      <c r="DN154" s="924"/>
      <c r="DO154" s="924"/>
      <c r="DP154" s="924"/>
      <c r="DQ154" s="924"/>
      <c r="DR154" s="924"/>
      <c r="DS154" s="924"/>
      <c r="DT154" s="924"/>
      <c r="DU154" s="924"/>
      <c r="DV154" s="924"/>
      <c r="DW154" s="924"/>
      <c r="DX154" s="924"/>
      <c r="DY154" s="924"/>
      <c r="DZ154" s="924"/>
      <c r="EA154" s="924"/>
      <c r="EB154" s="924"/>
      <c r="EC154" s="924"/>
      <c r="ED154" s="924"/>
      <c r="EE154" s="924"/>
      <c r="EF154" s="924"/>
      <c r="EG154" s="924"/>
      <c r="EH154" s="924"/>
      <c r="EI154" s="924"/>
      <c r="EJ154" s="924"/>
      <c r="EK154" s="924"/>
      <c r="EL154" s="924"/>
      <c r="EM154" s="924"/>
      <c r="EN154" s="924"/>
      <c r="EO154" s="924"/>
      <c r="EP154" s="924"/>
      <c r="EQ154" s="924"/>
      <c r="ER154" s="924"/>
      <c r="ES154" s="924"/>
      <c r="ET154" s="924"/>
      <c r="EU154" s="924"/>
      <c r="EV154" s="924"/>
      <c r="EW154" s="924"/>
      <c r="EX154" s="924"/>
      <c r="EY154" s="924"/>
      <c r="EZ154" s="924"/>
      <c r="FA154" s="924"/>
      <c r="FB154" s="924"/>
      <c r="FC154" s="924"/>
      <c r="FD154" s="924"/>
      <c r="FE154" s="924"/>
      <c r="FF154" s="924"/>
      <c r="FG154" s="924"/>
      <c r="FH154" s="924"/>
      <c r="FI154" s="924"/>
      <c r="FJ154" s="924"/>
      <c r="FK154" s="924"/>
      <c r="FL154" s="924"/>
      <c r="FM154" s="924"/>
      <c r="FN154" s="924"/>
      <c r="FO154" s="924"/>
      <c r="FP154" s="924"/>
      <c r="FQ154" s="924"/>
      <c r="FR154" s="924"/>
      <c r="FS154" s="924"/>
    </row>
    <row r="155" spans="1:175">
      <c r="A155" s="924"/>
      <c r="B155" s="924"/>
      <c r="C155" s="924"/>
      <c r="D155" s="924"/>
      <c r="E155" s="924"/>
      <c r="F155" s="924"/>
      <c r="G155" s="924"/>
      <c r="H155" s="924"/>
      <c r="I155" s="924"/>
      <c r="J155" s="924"/>
      <c r="K155" s="924"/>
      <c r="L155" s="924"/>
      <c r="M155" s="924"/>
      <c r="N155" s="924"/>
      <c r="O155" s="924"/>
      <c r="P155" s="924"/>
      <c r="Q155" s="924"/>
      <c r="R155" s="924"/>
      <c r="S155" s="924"/>
      <c r="T155" s="924"/>
      <c r="U155" s="924"/>
      <c r="V155" s="924"/>
      <c r="W155" s="924"/>
      <c r="X155" s="924"/>
      <c r="Y155" s="924"/>
      <c r="Z155" s="924"/>
      <c r="AA155" s="924"/>
      <c r="AB155" s="924"/>
      <c r="AC155" s="924"/>
      <c r="AD155" s="924"/>
      <c r="AE155" s="924"/>
      <c r="AF155" s="924"/>
      <c r="AG155" s="924"/>
      <c r="AH155" s="924"/>
      <c r="AI155" s="924"/>
      <c r="AJ155" s="924"/>
      <c r="AK155" s="924"/>
      <c r="AL155" s="924"/>
      <c r="AM155" s="924"/>
      <c r="AN155" s="924"/>
      <c r="AO155" s="924"/>
      <c r="AP155" s="924"/>
      <c r="AQ155" s="924"/>
      <c r="AR155" s="924"/>
      <c r="AS155" s="924"/>
      <c r="AT155" s="924"/>
      <c r="AU155" s="924"/>
      <c r="AV155" s="924"/>
      <c r="AW155" s="924"/>
      <c r="AX155" s="924"/>
      <c r="AY155" s="924"/>
      <c r="AZ155" s="924"/>
      <c r="BA155" s="924"/>
      <c r="BB155" s="924"/>
      <c r="BC155" s="924"/>
      <c r="BD155" s="924"/>
      <c r="BE155" s="924"/>
      <c r="BF155" s="924"/>
      <c r="BG155" s="924"/>
      <c r="BH155" s="924"/>
      <c r="BI155" s="924"/>
      <c r="BJ155" s="924"/>
      <c r="BK155" s="924"/>
      <c r="BL155" s="924"/>
      <c r="BM155" s="924"/>
      <c r="BN155" s="924"/>
      <c r="BO155" s="924"/>
      <c r="BP155" s="924"/>
      <c r="BQ155" s="924"/>
      <c r="BR155" s="924"/>
      <c r="BS155" s="924"/>
      <c r="BT155" s="924"/>
      <c r="BU155" s="924"/>
      <c r="BV155" s="924"/>
      <c r="BW155" s="924"/>
      <c r="BX155" s="924"/>
      <c r="BY155" s="924"/>
      <c r="BZ155" s="924"/>
      <c r="CA155" s="924"/>
      <c r="CB155" s="924"/>
      <c r="CC155" s="924"/>
      <c r="CD155" s="924"/>
      <c r="CE155" s="924"/>
      <c r="CF155" s="924"/>
      <c r="CG155" s="924"/>
      <c r="CH155" s="924"/>
      <c r="CI155" s="924"/>
      <c r="CJ155" s="924"/>
      <c r="CK155" s="924"/>
      <c r="CL155" s="924"/>
      <c r="CM155" s="924"/>
      <c r="CN155" s="924"/>
      <c r="CO155" s="924"/>
      <c r="CP155" s="924"/>
      <c r="CQ155" s="924"/>
      <c r="CR155" s="924"/>
      <c r="CS155" s="924"/>
      <c r="CT155" s="924"/>
      <c r="CU155" s="924"/>
      <c r="CV155" s="924"/>
      <c r="CW155" s="924"/>
      <c r="CX155" s="924"/>
      <c r="CY155" s="924"/>
      <c r="CZ155" s="924"/>
      <c r="DA155" s="924"/>
      <c r="DB155" s="924"/>
      <c r="DC155" s="924"/>
      <c r="DD155" s="924"/>
      <c r="DE155" s="924"/>
      <c r="DF155" s="924"/>
      <c r="DG155" s="924"/>
      <c r="DH155" s="924"/>
      <c r="DI155" s="924"/>
      <c r="DJ155" s="924"/>
      <c r="DK155" s="924"/>
      <c r="DL155" s="924"/>
      <c r="DM155" s="924"/>
      <c r="DN155" s="924"/>
      <c r="DO155" s="924"/>
      <c r="DP155" s="924"/>
      <c r="DQ155" s="924"/>
      <c r="DR155" s="924"/>
      <c r="DS155" s="924"/>
      <c r="DT155" s="924"/>
      <c r="DU155" s="924"/>
      <c r="DV155" s="924"/>
      <c r="DW155" s="924"/>
      <c r="DX155" s="924"/>
      <c r="DY155" s="924"/>
      <c r="DZ155" s="924"/>
      <c r="EA155" s="924"/>
      <c r="EB155" s="924"/>
      <c r="EC155" s="924"/>
      <c r="ED155" s="924"/>
      <c r="EE155" s="924"/>
      <c r="EF155" s="924"/>
      <c r="EG155" s="924"/>
      <c r="EH155" s="924"/>
      <c r="EI155" s="924"/>
      <c r="EJ155" s="924"/>
      <c r="EK155" s="924"/>
      <c r="EL155" s="924"/>
      <c r="EM155" s="924"/>
      <c r="EN155" s="924"/>
      <c r="EO155" s="924"/>
      <c r="EP155" s="924"/>
      <c r="EQ155" s="924"/>
      <c r="ER155" s="924"/>
      <c r="ES155" s="924"/>
      <c r="ET155" s="924"/>
      <c r="EU155" s="924"/>
      <c r="EV155" s="924"/>
      <c r="EW155" s="924"/>
      <c r="EX155" s="924"/>
      <c r="EY155" s="924"/>
      <c r="EZ155" s="924"/>
      <c r="FA155" s="924"/>
      <c r="FB155" s="924"/>
      <c r="FC155" s="924"/>
      <c r="FD155" s="924"/>
      <c r="FE155" s="924"/>
      <c r="FF155" s="924"/>
      <c r="FG155" s="924"/>
      <c r="FH155" s="924"/>
      <c r="FI155" s="924"/>
      <c r="FJ155" s="924"/>
      <c r="FK155" s="924"/>
      <c r="FL155" s="924"/>
      <c r="FM155" s="924"/>
      <c r="FN155" s="924"/>
      <c r="FO155" s="924"/>
      <c r="FP155" s="924"/>
      <c r="FQ155" s="924"/>
      <c r="FR155" s="924"/>
      <c r="FS155" s="924"/>
    </row>
    <row r="156" spans="1:175">
      <c r="A156" s="924"/>
      <c r="B156" s="924"/>
      <c r="C156" s="924"/>
      <c r="D156" s="924"/>
      <c r="E156" s="924"/>
      <c r="F156" s="924"/>
      <c r="G156" s="924"/>
      <c r="H156" s="924"/>
      <c r="I156" s="924"/>
      <c r="J156" s="924"/>
      <c r="K156" s="924"/>
      <c r="L156" s="924"/>
      <c r="M156" s="924"/>
      <c r="N156" s="924"/>
      <c r="O156" s="924"/>
      <c r="P156" s="924"/>
      <c r="Q156" s="924"/>
      <c r="R156" s="924"/>
      <c r="S156" s="924"/>
      <c r="T156" s="924"/>
      <c r="U156" s="924"/>
      <c r="V156" s="924"/>
      <c r="W156" s="924"/>
      <c r="X156" s="924"/>
      <c r="Y156" s="924"/>
      <c r="Z156" s="924"/>
      <c r="AA156" s="924"/>
      <c r="AB156" s="924"/>
      <c r="AC156" s="924"/>
      <c r="AD156" s="924"/>
      <c r="AE156" s="924"/>
      <c r="AF156" s="924"/>
      <c r="AG156" s="924"/>
      <c r="AH156" s="924"/>
      <c r="AI156" s="924"/>
      <c r="AJ156" s="924"/>
      <c r="AK156" s="924"/>
      <c r="AL156" s="924"/>
      <c r="AM156" s="924"/>
      <c r="AN156" s="924"/>
      <c r="AO156" s="924"/>
      <c r="AP156" s="924"/>
      <c r="AQ156" s="924"/>
      <c r="AR156" s="924"/>
      <c r="AS156" s="924"/>
      <c r="AT156" s="924"/>
      <c r="AU156" s="924"/>
      <c r="AV156" s="924"/>
      <c r="AW156" s="924"/>
      <c r="AX156" s="924"/>
      <c r="AY156" s="924"/>
      <c r="AZ156" s="924"/>
      <c r="BA156" s="924"/>
      <c r="BB156" s="924"/>
      <c r="BC156" s="924"/>
      <c r="BD156" s="924"/>
      <c r="BE156" s="924"/>
      <c r="BF156" s="924"/>
      <c r="BG156" s="924"/>
      <c r="BH156" s="924"/>
      <c r="BI156" s="924"/>
      <c r="BJ156" s="924"/>
      <c r="BK156" s="924"/>
      <c r="BL156" s="924"/>
      <c r="BM156" s="924"/>
      <c r="BN156" s="924"/>
      <c r="BO156" s="924"/>
      <c r="BP156" s="924"/>
      <c r="BQ156" s="924"/>
      <c r="BR156" s="924"/>
      <c r="BS156" s="924"/>
      <c r="BT156" s="924"/>
      <c r="BU156" s="924"/>
      <c r="BV156" s="924"/>
      <c r="BW156" s="924"/>
      <c r="BX156" s="924"/>
      <c r="BY156" s="924"/>
      <c r="BZ156" s="924"/>
      <c r="CA156" s="924"/>
      <c r="CB156" s="924"/>
      <c r="CC156" s="924"/>
      <c r="CD156" s="924"/>
      <c r="CE156" s="924"/>
      <c r="CF156" s="924"/>
      <c r="CG156" s="924"/>
      <c r="CH156" s="924"/>
      <c r="CI156" s="924"/>
      <c r="CJ156" s="924"/>
      <c r="CK156" s="924"/>
      <c r="CL156" s="924"/>
      <c r="CM156" s="924"/>
      <c r="CN156" s="924"/>
      <c r="CO156" s="924"/>
      <c r="CP156" s="924"/>
      <c r="CQ156" s="924"/>
      <c r="CR156" s="924"/>
      <c r="CS156" s="924"/>
      <c r="CT156" s="924"/>
      <c r="CU156" s="924"/>
      <c r="CV156" s="924"/>
      <c r="CW156" s="924"/>
      <c r="CX156" s="924"/>
      <c r="CY156" s="924"/>
      <c r="CZ156" s="924"/>
      <c r="DA156" s="924"/>
      <c r="DB156" s="924"/>
      <c r="DC156" s="924"/>
      <c r="DD156" s="924"/>
      <c r="DE156" s="924"/>
      <c r="DF156" s="924"/>
      <c r="DG156" s="924"/>
      <c r="DH156" s="924"/>
      <c r="DI156" s="924"/>
      <c r="DJ156" s="924"/>
      <c r="DK156" s="924"/>
      <c r="DL156" s="924"/>
      <c r="DM156" s="924"/>
      <c r="DN156" s="924"/>
      <c r="DO156" s="924"/>
      <c r="DP156" s="924"/>
      <c r="DQ156" s="924"/>
      <c r="DR156" s="924"/>
      <c r="DS156" s="924"/>
      <c r="DT156" s="924"/>
      <c r="DU156" s="924"/>
      <c r="DV156" s="924"/>
      <c r="DW156" s="924"/>
      <c r="DX156" s="924"/>
      <c r="DY156" s="924"/>
      <c r="DZ156" s="924"/>
      <c r="EA156" s="924"/>
      <c r="EB156" s="924"/>
      <c r="EC156" s="924"/>
      <c r="ED156" s="924"/>
      <c r="EE156" s="924"/>
      <c r="EF156" s="924"/>
      <c r="EG156" s="924"/>
      <c r="EH156" s="924"/>
      <c r="EI156" s="924"/>
      <c r="EJ156" s="924"/>
      <c r="EK156" s="924"/>
      <c r="EL156" s="924"/>
      <c r="EM156" s="924"/>
      <c r="EN156" s="924"/>
      <c r="EO156" s="924"/>
      <c r="EP156" s="924"/>
      <c r="EQ156" s="924"/>
      <c r="ER156" s="924"/>
      <c r="ES156" s="924"/>
      <c r="ET156" s="924"/>
      <c r="EU156" s="924"/>
      <c r="EV156" s="924"/>
      <c r="EW156" s="924"/>
      <c r="EX156" s="924"/>
      <c r="EY156" s="924"/>
      <c r="EZ156" s="924"/>
      <c r="FA156" s="924"/>
      <c r="FB156" s="924"/>
      <c r="FC156" s="924"/>
      <c r="FD156" s="924"/>
      <c r="FE156" s="924"/>
      <c r="FF156" s="924"/>
      <c r="FG156" s="924"/>
      <c r="FH156" s="924"/>
      <c r="FI156" s="924"/>
      <c r="FJ156" s="924"/>
      <c r="FK156" s="924"/>
      <c r="FL156" s="924"/>
      <c r="FM156" s="924"/>
      <c r="FN156" s="924"/>
      <c r="FO156" s="924"/>
      <c r="FP156" s="924"/>
      <c r="FQ156" s="924"/>
      <c r="FR156" s="924"/>
      <c r="FS156" s="924"/>
    </row>
    <row r="157" spans="1:175">
      <c r="A157" s="924"/>
      <c r="B157" s="924"/>
      <c r="C157" s="924"/>
      <c r="D157" s="924"/>
      <c r="E157" s="924"/>
      <c r="F157" s="924"/>
      <c r="G157" s="924"/>
      <c r="H157" s="924"/>
      <c r="I157" s="924"/>
      <c r="J157" s="924"/>
      <c r="K157" s="924"/>
      <c r="L157" s="924"/>
      <c r="M157" s="924"/>
      <c r="N157" s="924"/>
      <c r="O157" s="924"/>
      <c r="P157" s="924"/>
      <c r="Q157" s="924"/>
      <c r="R157" s="924"/>
      <c r="S157" s="924"/>
      <c r="T157" s="924"/>
      <c r="U157" s="924"/>
      <c r="V157" s="924"/>
      <c r="W157" s="924"/>
      <c r="X157" s="924"/>
      <c r="Y157" s="924"/>
      <c r="Z157" s="924"/>
      <c r="AA157" s="924"/>
      <c r="AB157" s="924"/>
      <c r="AC157" s="924"/>
      <c r="AD157" s="924"/>
      <c r="AE157" s="924"/>
      <c r="AF157" s="924"/>
      <c r="AG157" s="924"/>
      <c r="AH157" s="924"/>
      <c r="AI157" s="924"/>
      <c r="AJ157" s="924"/>
      <c r="AK157" s="924"/>
      <c r="AL157" s="924"/>
      <c r="AM157" s="924"/>
      <c r="AN157" s="924"/>
      <c r="AO157" s="924"/>
      <c r="AP157" s="924"/>
      <c r="AQ157" s="924"/>
      <c r="AR157" s="924"/>
      <c r="AS157" s="924"/>
      <c r="AT157" s="924"/>
      <c r="AU157" s="924"/>
      <c r="AV157" s="924"/>
      <c r="AW157" s="924"/>
      <c r="AX157" s="924"/>
      <c r="AY157" s="924"/>
      <c r="AZ157" s="924"/>
      <c r="BA157" s="924"/>
      <c r="BB157" s="924"/>
      <c r="BC157" s="924"/>
      <c r="BD157" s="924"/>
      <c r="BE157" s="924"/>
      <c r="BF157" s="924"/>
      <c r="BG157" s="924"/>
      <c r="BH157" s="924"/>
      <c r="BI157" s="924"/>
      <c r="BJ157" s="924"/>
      <c r="BK157" s="924"/>
      <c r="BL157" s="924"/>
      <c r="BM157" s="924"/>
      <c r="BN157" s="924"/>
      <c r="BO157" s="924"/>
      <c r="BP157" s="924"/>
      <c r="BQ157" s="924"/>
      <c r="BR157" s="924"/>
      <c r="BS157" s="924"/>
      <c r="BT157" s="924"/>
      <c r="BU157" s="924"/>
      <c r="BV157" s="924"/>
      <c r="BW157" s="924"/>
      <c r="BX157" s="924"/>
      <c r="BY157" s="924"/>
      <c r="BZ157" s="924"/>
      <c r="CA157" s="924"/>
      <c r="CB157" s="924"/>
      <c r="CC157" s="924"/>
      <c r="CD157" s="924"/>
      <c r="CE157" s="924"/>
      <c r="CF157" s="924"/>
      <c r="CG157" s="924"/>
      <c r="CH157" s="924"/>
      <c r="CI157" s="924"/>
      <c r="CJ157" s="924"/>
      <c r="CK157" s="924"/>
      <c r="CL157" s="924"/>
      <c r="CM157" s="924"/>
      <c r="CN157" s="924"/>
      <c r="CO157" s="924"/>
      <c r="CP157" s="924"/>
      <c r="CQ157" s="924"/>
      <c r="CR157" s="924"/>
      <c r="CS157" s="924"/>
      <c r="CT157" s="924"/>
      <c r="CU157" s="924"/>
      <c r="CV157" s="924"/>
      <c r="CW157" s="924"/>
      <c r="CX157" s="924"/>
      <c r="CY157" s="924"/>
      <c r="CZ157" s="924"/>
      <c r="DA157" s="924"/>
      <c r="DB157" s="924"/>
      <c r="DC157" s="924"/>
      <c r="DD157" s="924"/>
      <c r="DE157" s="924"/>
      <c r="DF157" s="924"/>
      <c r="DG157" s="924"/>
      <c r="DH157" s="924"/>
      <c r="DI157" s="924"/>
      <c r="DJ157" s="924"/>
      <c r="DK157" s="924"/>
      <c r="DL157" s="924"/>
      <c r="DM157" s="924"/>
      <c r="DN157" s="924"/>
      <c r="DO157" s="924"/>
      <c r="DP157" s="924"/>
      <c r="DQ157" s="924"/>
      <c r="DR157" s="924"/>
      <c r="DS157" s="924"/>
      <c r="DT157" s="924"/>
      <c r="DU157" s="924"/>
      <c r="DV157" s="924"/>
      <c r="DW157" s="924"/>
      <c r="DX157" s="924"/>
      <c r="DY157" s="924"/>
      <c r="DZ157" s="924"/>
      <c r="EA157" s="924"/>
      <c r="EB157" s="924"/>
      <c r="EC157" s="924"/>
      <c r="ED157" s="924"/>
      <c r="EE157" s="924"/>
      <c r="EF157" s="924"/>
      <c r="EG157" s="924"/>
      <c r="EH157" s="924"/>
      <c r="EI157" s="924"/>
      <c r="EJ157" s="924"/>
      <c r="EK157" s="924"/>
      <c r="EL157" s="924"/>
      <c r="EM157" s="924"/>
      <c r="EN157" s="924"/>
      <c r="EO157" s="924"/>
      <c r="EP157" s="924"/>
      <c r="EQ157" s="924"/>
      <c r="ER157" s="924"/>
      <c r="ES157" s="924"/>
      <c r="ET157" s="924"/>
      <c r="EU157" s="924"/>
      <c r="EV157" s="924"/>
      <c r="EW157" s="924"/>
      <c r="EX157" s="924"/>
      <c r="EY157" s="924"/>
      <c r="EZ157" s="924"/>
      <c r="FA157" s="924"/>
      <c r="FB157" s="924"/>
      <c r="FC157" s="924"/>
      <c r="FD157" s="924"/>
      <c r="FE157" s="924"/>
      <c r="FF157" s="924"/>
      <c r="FG157" s="924"/>
      <c r="FH157" s="924"/>
      <c r="FI157" s="924"/>
      <c r="FJ157" s="924"/>
      <c r="FK157" s="924"/>
      <c r="FL157" s="924"/>
      <c r="FM157" s="924"/>
      <c r="FN157" s="924"/>
      <c r="FO157" s="924"/>
      <c r="FP157" s="924"/>
      <c r="FQ157" s="924"/>
      <c r="FR157" s="924"/>
      <c r="FS157" s="924"/>
    </row>
    <row r="158" spans="1:175">
      <c r="A158" s="924"/>
      <c r="B158" s="924"/>
      <c r="C158" s="924"/>
      <c r="D158" s="924"/>
      <c r="E158" s="924"/>
      <c r="F158" s="924"/>
      <c r="G158" s="924"/>
      <c r="H158" s="924"/>
      <c r="I158" s="924"/>
      <c r="J158" s="924"/>
      <c r="K158" s="924"/>
      <c r="L158" s="924"/>
      <c r="M158" s="924"/>
      <c r="N158" s="924"/>
      <c r="O158" s="924"/>
      <c r="P158" s="924"/>
      <c r="Q158" s="924"/>
      <c r="R158" s="924"/>
      <c r="S158" s="924"/>
      <c r="T158" s="924"/>
      <c r="U158" s="924"/>
      <c r="V158" s="924"/>
      <c r="W158" s="924"/>
      <c r="X158" s="924"/>
      <c r="Y158" s="924"/>
      <c r="Z158" s="924"/>
      <c r="AA158" s="924"/>
      <c r="AB158" s="924"/>
      <c r="AC158" s="924"/>
      <c r="AD158" s="924"/>
      <c r="AE158" s="924"/>
      <c r="AF158" s="924"/>
      <c r="AG158" s="924"/>
      <c r="AH158" s="924"/>
      <c r="AI158" s="924"/>
      <c r="AJ158" s="924"/>
      <c r="AK158" s="924"/>
      <c r="AL158" s="924"/>
      <c r="AM158" s="924"/>
      <c r="AN158" s="924"/>
      <c r="AO158" s="924"/>
      <c r="AP158" s="924"/>
      <c r="AQ158" s="924"/>
      <c r="AR158" s="924"/>
      <c r="AS158" s="924"/>
      <c r="AT158" s="924"/>
      <c r="AU158" s="924"/>
      <c r="AV158" s="924"/>
      <c r="AW158" s="924"/>
      <c r="AX158" s="924"/>
      <c r="AY158" s="924"/>
      <c r="AZ158" s="924"/>
      <c r="BA158" s="924"/>
      <c r="BB158" s="924"/>
      <c r="BC158" s="924"/>
      <c r="BD158" s="924"/>
      <c r="BE158" s="924"/>
      <c r="BF158" s="924"/>
      <c r="BG158" s="924"/>
      <c r="BH158" s="924"/>
      <c r="BI158" s="924"/>
      <c r="BJ158" s="924"/>
      <c r="BK158" s="924"/>
      <c r="BL158" s="924"/>
      <c r="BM158" s="924"/>
      <c r="BN158" s="924"/>
      <c r="BO158" s="924"/>
      <c r="BP158" s="924"/>
      <c r="BQ158" s="924"/>
      <c r="BR158" s="924"/>
      <c r="BS158" s="924"/>
      <c r="BT158" s="924"/>
      <c r="BU158" s="924"/>
      <c r="BV158" s="924"/>
      <c r="BW158" s="924"/>
      <c r="BX158" s="924"/>
      <c r="BY158" s="924"/>
      <c r="BZ158" s="924"/>
      <c r="CA158" s="924"/>
      <c r="CB158" s="924"/>
      <c r="CC158" s="924"/>
      <c r="CD158" s="924"/>
      <c r="CE158" s="924"/>
      <c r="CF158" s="924"/>
      <c r="CG158" s="924"/>
      <c r="CH158" s="924"/>
      <c r="CI158" s="924"/>
      <c r="CJ158" s="924"/>
      <c r="CK158" s="924"/>
      <c r="CL158" s="924"/>
      <c r="CM158" s="924"/>
      <c r="CN158" s="924"/>
      <c r="CO158" s="924"/>
      <c r="CP158" s="924"/>
      <c r="CQ158" s="924"/>
      <c r="CR158" s="924"/>
      <c r="CS158" s="924"/>
      <c r="CT158" s="924"/>
      <c r="CU158" s="924"/>
      <c r="CV158" s="924"/>
      <c r="CW158" s="924"/>
      <c r="CX158" s="924"/>
      <c r="CY158" s="924"/>
      <c r="CZ158" s="924"/>
      <c r="DA158" s="924"/>
      <c r="DB158" s="924"/>
      <c r="DC158" s="924"/>
      <c r="DD158" s="924"/>
      <c r="DE158" s="924"/>
      <c r="DF158" s="924"/>
      <c r="DG158" s="924"/>
      <c r="DH158" s="924"/>
      <c r="DI158" s="924"/>
      <c r="DJ158" s="924"/>
      <c r="DK158" s="924"/>
      <c r="DL158" s="924"/>
      <c r="DM158" s="924"/>
      <c r="DN158" s="924"/>
      <c r="DO158" s="924"/>
      <c r="DP158" s="924"/>
      <c r="DQ158" s="924"/>
      <c r="DR158" s="924"/>
      <c r="DS158" s="924"/>
      <c r="DT158" s="924"/>
      <c r="DU158" s="924"/>
      <c r="DV158" s="924"/>
      <c r="DW158" s="924"/>
      <c r="DX158" s="924"/>
      <c r="DY158" s="924"/>
      <c r="DZ158" s="924"/>
      <c r="EA158" s="924"/>
      <c r="EB158" s="924"/>
      <c r="EC158" s="924"/>
      <c r="ED158" s="924"/>
      <c r="EE158" s="924"/>
      <c r="EF158" s="924"/>
      <c r="EG158" s="924"/>
      <c r="EH158" s="924"/>
      <c r="EI158" s="924"/>
      <c r="EJ158" s="924"/>
      <c r="EK158" s="924"/>
      <c r="EL158" s="924"/>
      <c r="EM158" s="924"/>
      <c r="EN158" s="924"/>
      <c r="EO158" s="924"/>
      <c r="EP158" s="924"/>
      <c r="EQ158" s="924"/>
      <c r="ER158" s="924"/>
      <c r="ES158" s="924"/>
      <c r="ET158" s="924"/>
      <c r="EU158" s="924"/>
      <c r="EV158" s="924"/>
      <c r="EW158" s="924"/>
      <c r="EX158" s="924"/>
      <c r="EY158" s="924"/>
      <c r="EZ158" s="924"/>
      <c r="FA158" s="924"/>
      <c r="FB158" s="924"/>
      <c r="FC158" s="924"/>
      <c r="FD158" s="924"/>
      <c r="FE158" s="924"/>
      <c r="FF158" s="924"/>
      <c r="FG158" s="924"/>
      <c r="FH158" s="924"/>
      <c r="FI158" s="924"/>
      <c r="FJ158" s="924"/>
      <c r="FK158" s="924"/>
      <c r="FL158" s="924"/>
      <c r="FM158" s="924"/>
      <c r="FN158" s="924"/>
      <c r="FO158" s="924"/>
      <c r="FP158" s="924"/>
      <c r="FQ158" s="924"/>
      <c r="FR158" s="924"/>
      <c r="FS158" s="924"/>
    </row>
    <row r="159" spans="1:175">
      <c r="A159" s="924"/>
      <c r="B159" s="924"/>
      <c r="C159" s="924"/>
      <c r="D159" s="924"/>
      <c r="E159" s="924"/>
      <c r="F159" s="924"/>
      <c r="G159" s="924"/>
      <c r="H159" s="924"/>
      <c r="I159" s="924"/>
      <c r="J159" s="924"/>
      <c r="K159" s="924"/>
      <c r="L159" s="924"/>
      <c r="M159" s="924"/>
      <c r="N159" s="924"/>
      <c r="O159" s="924"/>
      <c r="P159" s="924"/>
      <c r="Q159" s="924"/>
      <c r="R159" s="924"/>
      <c r="S159" s="924"/>
      <c r="T159" s="924"/>
      <c r="U159" s="924"/>
      <c r="V159" s="924"/>
      <c r="W159" s="924"/>
      <c r="X159" s="924"/>
      <c r="Y159" s="924"/>
      <c r="Z159" s="924"/>
      <c r="AA159" s="924"/>
      <c r="AB159" s="924"/>
      <c r="AC159" s="924"/>
      <c r="AD159" s="924"/>
      <c r="AE159" s="924"/>
      <c r="AF159" s="924"/>
      <c r="AG159" s="924"/>
      <c r="AH159" s="924"/>
      <c r="AI159" s="924"/>
      <c r="AJ159" s="924"/>
      <c r="AK159" s="924"/>
      <c r="AL159" s="924"/>
      <c r="AM159" s="924"/>
      <c r="AN159" s="924"/>
      <c r="AO159" s="924"/>
      <c r="AP159" s="924"/>
      <c r="AQ159" s="924"/>
      <c r="AR159" s="924"/>
      <c r="AS159" s="924"/>
      <c r="AT159" s="924"/>
      <c r="AU159" s="924"/>
      <c r="AV159" s="924"/>
      <c r="AW159" s="924"/>
      <c r="AX159" s="924"/>
      <c r="AY159" s="924"/>
      <c r="AZ159" s="924"/>
      <c r="BA159" s="924"/>
      <c r="BB159" s="924"/>
      <c r="BC159" s="924"/>
      <c r="BD159" s="924"/>
      <c r="BE159" s="924"/>
      <c r="BF159" s="924"/>
      <c r="BG159" s="924"/>
      <c r="BH159" s="924"/>
      <c r="BI159" s="924"/>
      <c r="BJ159" s="924"/>
      <c r="BK159" s="924"/>
      <c r="BL159" s="924"/>
      <c r="BM159" s="924"/>
      <c r="BN159" s="924"/>
      <c r="BO159" s="924"/>
      <c r="BP159" s="924"/>
      <c r="BQ159" s="924"/>
      <c r="BR159" s="924"/>
      <c r="BS159" s="924"/>
      <c r="BT159" s="924"/>
      <c r="BU159" s="924"/>
      <c r="BV159" s="924"/>
      <c r="BW159" s="924"/>
      <c r="BX159" s="924"/>
      <c r="BY159" s="924"/>
      <c r="BZ159" s="924"/>
      <c r="CA159" s="924"/>
      <c r="CB159" s="924"/>
      <c r="CC159" s="924"/>
      <c r="CD159" s="924"/>
      <c r="CE159" s="924"/>
      <c r="CF159" s="924"/>
      <c r="CG159" s="924"/>
      <c r="CH159" s="924"/>
      <c r="CI159" s="924"/>
      <c r="CJ159" s="924"/>
      <c r="CK159" s="924"/>
      <c r="CL159" s="924"/>
      <c r="CM159" s="924"/>
      <c r="CN159" s="924"/>
      <c r="CO159" s="924"/>
      <c r="CP159" s="924"/>
      <c r="CQ159" s="924"/>
      <c r="CR159" s="924"/>
      <c r="CS159" s="924"/>
      <c r="CT159" s="924"/>
      <c r="CU159" s="924"/>
      <c r="CV159" s="924"/>
      <c r="CW159" s="924"/>
      <c r="CX159" s="924"/>
      <c r="CY159" s="924"/>
      <c r="CZ159" s="924"/>
      <c r="DA159" s="924"/>
      <c r="DB159" s="924"/>
      <c r="DC159" s="924"/>
      <c r="DD159" s="924"/>
      <c r="DE159" s="924"/>
      <c r="DF159" s="924"/>
      <c r="DG159" s="924"/>
      <c r="DH159" s="924"/>
      <c r="DI159" s="924"/>
      <c r="DJ159" s="924"/>
      <c r="DK159" s="924"/>
      <c r="DL159" s="924"/>
      <c r="DM159" s="924"/>
      <c r="DN159" s="924"/>
      <c r="DO159" s="924"/>
      <c r="DP159" s="924"/>
      <c r="DQ159" s="924"/>
      <c r="DR159" s="924"/>
      <c r="DS159" s="924"/>
      <c r="DT159" s="924"/>
      <c r="DU159" s="924"/>
      <c r="DV159" s="924"/>
      <c r="DW159" s="924"/>
      <c r="DX159" s="924"/>
      <c r="DY159" s="924"/>
      <c r="DZ159" s="924"/>
      <c r="EA159" s="924"/>
      <c r="EB159" s="924"/>
      <c r="EC159" s="924"/>
      <c r="ED159" s="924"/>
      <c r="EE159" s="924"/>
      <c r="EF159" s="924"/>
      <c r="EG159" s="924"/>
      <c r="EH159" s="924"/>
      <c r="EI159" s="924"/>
      <c r="EJ159" s="924"/>
      <c r="EK159" s="924"/>
      <c r="EL159" s="924"/>
      <c r="EM159" s="924"/>
      <c r="EN159" s="924"/>
      <c r="EO159" s="924"/>
      <c r="EP159" s="924"/>
      <c r="EQ159" s="924"/>
      <c r="ER159" s="924"/>
      <c r="ES159" s="924"/>
      <c r="ET159" s="924"/>
      <c r="EU159" s="924"/>
      <c r="EV159" s="924"/>
      <c r="EW159" s="924"/>
      <c r="EX159" s="924"/>
      <c r="EY159" s="924"/>
      <c r="EZ159" s="924"/>
      <c r="FA159" s="924"/>
      <c r="FB159" s="924"/>
      <c r="FC159" s="924"/>
      <c r="FD159" s="924"/>
      <c r="FE159" s="924"/>
      <c r="FF159" s="924"/>
      <c r="FG159" s="924"/>
      <c r="FH159" s="924"/>
      <c r="FI159" s="924"/>
      <c r="FJ159" s="924"/>
      <c r="FK159" s="924"/>
      <c r="FL159" s="924"/>
      <c r="FM159" s="924"/>
      <c r="FN159" s="924"/>
      <c r="FO159" s="924"/>
      <c r="FP159" s="924"/>
      <c r="FQ159" s="924"/>
      <c r="FR159" s="924"/>
      <c r="FS159" s="924"/>
    </row>
    <row r="160" spans="1:175">
      <c r="A160" s="924"/>
      <c r="B160" s="924"/>
      <c r="C160" s="924"/>
      <c r="D160" s="924"/>
      <c r="E160" s="924"/>
      <c r="F160" s="924"/>
      <c r="G160" s="924"/>
      <c r="H160" s="924"/>
      <c r="I160" s="924"/>
      <c r="J160" s="924"/>
      <c r="K160" s="924"/>
      <c r="L160" s="924"/>
      <c r="M160" s="924"/>
      <c r="N160" s="924"/>
      <c r="O160" s="924"/>
      <c r="P160" s="924"/>
      <c r="Q160" s="924"/>
      <c r="R160" s="924"/>
      <c r="S160" s="924"/>
      <c r="T160" s="924"/>
      <c r="U160" s="924"/>
      <c r="V160" s="924"/>
      <c r="W160" s="924"/>
      <c r="X160" s="924"/>
      <c r="Y160" s="924"/>
      <c r="Z160" s="924"/>
      <c r="AA160" s="924"/>
      <c r="AB160" s="924"/>
      <c r="AC160" s="924"/>
      <c r="AD160" s="924"/>
      <c r="AE160" s="924"/>
      <c r="AF160" s="924"/>
      <c r="AG160" s="924"/>
      <c r="AH160" s="924"/>
      <c r="AI160" s="924"/>
      <c r="AJ160" s="924"/>
      <c r="AK160" s="924"/>
      <c r="AL160" s="924"/>
      <c r="AM160" s="924"/>
      <c r="AN160" s="924"/>
      <c r="AO160" s="924"/>
      <c r="AP160" s="924"/>
      <c r="AQ160" s="924"/>
      <c r="AR160" s="924"/>
      <c r="AS160" s="924"/>
      <c r="AT160" s="924"/>
      <c r="AU160" s="924"/>
      <c r="AV160" s="924"/>
      <c r="AW160" s="924"/>
      <c r="AX160" s="924"/>
      <c r="AY160" s="924"/>
      <c r="AZ160" s="924"/>
      <c r="BA160" s="924"/>
      <c r="BB160" s="924"/>
      <c r="BC160" s="924"/>
      <c r="BD160" s="924"/>
      <c r="BE160" s="924"/>
      <c r="BF160" s="924"/>
      <c r="BG160" s="924"/>
      <c r="BH160" s="924"/>
      <c r="BI160" s="924"/>
      <c r="BJ160" s="924"/>
      <c r="BK160" s="924"/>
      <c r="BL160" s="924"/>
      <c r="BM160" s="924"/>
      <c r="BN160" s="924"/>
      <c r="BO160" s="924"/>
      <c r="BP160" s="924"/>
      <c r="BQ160" s="924"/>
      <c r="BR160" s="924"/>
      <c r="BS160" s="924"/>
      <c r="BT160" s="924"/>
      <c r="BU160" s="924"/>
      <c r="BV160" s="924"/>
      <c r="BW160" s="924"/>
      <c r="BX160" s="924"/>
      <c r="BY160" s="924"/>
      <c r="BZ160" s="924"/>
      <c r="CA160" s="924"/>
      <c r="CB160" s="924"/>
      <c r="CC160" s="924"/>
      <c r="CD160" s="924"/>
      <c r="CE160" s="924"/>
      <c r="CF160" s="924"/>
      <c r="CG160" s="924"/>
      <c r="CH160" s="924"/>
      <c r="CI160" s="924"/>
      <c r="CJ160" s="924"/>
      <c r="CK160" s="924"/>
      <c r="CL160" s="924"/>
      <c r="CM160" s="924"/>
      <c r="CN160" s="924"/>
      <c r="CO160" s="924"/>
      <c r="CP160" s="924"/>
      <c r="CQ160" s="924"/>
      <c r="CR160" s="924"/>
      <c r="CS160" s="924"/>
      <c r="CT160" s="924"/>
      <c r="CU160" s="924"/>
      <c r="CV160" s="924"/>
      <c r="CW160" s="924"/>
      <c r="CX160" s="924"/>
      <c r="CY160" s="924"/>
      <c r="CZ160" s="924"/>
      <c r="DA160" s="924"/>
      <c r="DB160" s="924"/>
      <c r="DC160" s="924"/>
      <c r="DD160" s="924"/>
      <c r="DE160" s="924"/>
      <c r="DF160" s="924"/>
      <c r="DG160" s="924"/>
      <c r="DH160" s="924"/>
      <c r="DI160" s="924"/>
      <c r="DJ160" s="924"/>
      <c r="DK160" s="924"/>
      <c r="DL160" s="924"/>
      <c r="DM160" s="924"/>
      <c r="DN160" s="924"/>
      <c r="DO160" s="924"/>
      <c r="DP160" s="924"/>
      <c r="DQ160" s="924"/>
      <c r="DR160" s="924"/>
      <c r="DS160" s="924"/>
      <c r="DT160" s="924"/>
      <c r="DU160" s="924"/>
      <c r="DV160" s="924"/>
      <c r="DW160" s="924"/>
      <c r="DX160" s="924"/>
      <c r="DY160" s="924"/>
      <c r="DZ160" s="924"/>
      <c r="EA160" s="924"/>
      <c r="EB160" s="924"/>
      <c r="EC160" s="924"/>
      <c r="ED160" s="924"/>
      <c r="EE160" s="924"/>
      <c r="EF160" s="924"/>
      <c r="EG160" s="924"/>
      <c r="EH160" s="924"/>
      <c r="EI160" s="924"/>
      <c r="EJ160" s="924"/>
      <c r="EK160" s="924"/>
      <c r="EL160" s="924"/>
      <c r="EM160" s="924"/>
      <c r="EN160" s="924"/>
      <c r="EO160" s="924"/>
      <c r="EP160" s="924"/>
      <c r="EQ160" s="924"/>
      <c r="ER160" s="924"/>
      <c r="ES160" s="924"/>
      <c r="ET160" s="924"/>
      <c r="EU160" s="924"/>
      <c r="EV160" s="924"/>
      <c r="EW160" s="924"/>
      <c r="EX160" s="924"/>
      <c r="EY160" s="924"/>
      <c r="EZ160" s="924"/>
      <c r="FA160" s="924"/>
      <c r="FB160" s="924"/>
      <c r="FC160" s="924"/>
      <c r="FD160" s="924"/>
      <c r="FE160" s="924"/>
      <c r="FF160" s="924"/>
      <c r="FG160" s="924"/>
      <c r="FH160" s="924"/>
      <c r="FI160" s="924"/>
      <c r="FJ160" s="924"/>
      <c r="FK160" s="924"/>
      <c r="FL160" s="924"/>
      <c r="FM160" s="924"/>
      <c r="FN160" s="924"/>
      <c r="FO160" s="924"/>
      <c r="FP160" s="924"/>
      <c r="FQ160" s="924"/>
      <c r="FR160" s="924"/>
      <c r="FS160" s="924"/>
    </row>
    <row r="161" spans="1:175">
      <c r="A161" s="924"/>
      <c r="B161" s="924"/>
      <c r="C161" s="924"/>
      <c r="D161" s="924"/>
      <c r="E161" s="924"/>
      <c r="F161" s="924"/>
      <c r="G161" s="924"/>
      <c r="H161" s="924"/>
      <c r="I161" s="924"/>
      <c r="J161" s="924"/>
      <c r="K161" s="924"/>
      <c r="L161" s="924"/>
      <c r="M161" s="924"/>
      <c r="N161" s="924"/>
      <c r="O161" s="924"/>
      <c r="P161" s="924"/>
      <c r="Q161" s="924"/>
      <c r="R161" s="924"/>
      <c r="S161" s="924"/>
      <c r="T161" s="924"/>
      <c r="U161" s="924"/>
      <c r="V161" s="924"/>
      <c r="W161" s="924"/>
      <c r="X161" s="924"/>
      <c r="Y161" s="924"/>
      <c r="Z161" s="924"/>
      <c r="AA161" s="924"/>
      <c r="AB161" s="924"/>
      <c r="AC161" s="924"/>
      <c r="AD161" s="924"/>
      <c r="AE161" s="924"/>
      <c r="AF161" s="924"/>
      <c r="AG161" s="924"/>
      <c r="AH161" s="924"/>
      <c r="AI161" s="924"/>
      <c r="AJ161" s="924"/>
      <c r="AK161" s="924"/>
      <c r="AL161" s="924"/>
      <c r="AM161" s="924"/>
      <c r="AN161" s="924"/>
      <c r="AO161" s="924"/>
      <c r="AP161" s="924"/>
      <c r="AQ161" s="924"/>
      <c r="AR161" s="924"/>
      <c r="AS161" s="924"/>
      <c r="AT161" s="924"/>
      <c r="AU161" s="924"/>
      <c r="AV161" s="924"/>
      <c r="AW161" s="924"/>
      <c r="AX161" s="924"/>
      <c r="AY161" s="924"/>
      <c r="AZ161" s="924"/>
      <c r="BA161" s="924"/>
      <c r="BB161" s="924"/>
      <c r="BC161" s="924"/>
      <c r="BD161" s="924"/>
      <c r="BE161" s="924"/>
      <c r="BF161" s="924"/>
      <c r="BG161" s="924"/>
      <c r="BH161" s="924"/>
      <c r="BI161" s="924"/>
      <c r="BJ161" s="924"/>
      <c r="BK161" s="924"/>
      <c r="BL161" s="924"/>
      <c r="BM161" s="924"/>
      <c r="BN161" s="924"/>
      <c r="BO161" s="924"/>
      <c r="BP161" s="924"/>
      <c r="BQ161" s="924"/>
      <c r="BR161" s="924"/>
      <c r="BS161" s="924"/>
      <c r="BT161" s="924"/>
      <c r="BU161" s="924"/>
      <c r="BV161" s="924"/>
      <c r="BW161" s="924"/>
      <c r="BX161" s="924"/>
      <c r="BY161" s="924"/>
      <c r="BZ161" s="924"/>
      <c r="CA161" s="924"/>
      <c r="CB161" s="924"/>
      <c r="CC161" s="924"/>
      <c r="CD161" s="924"/>
      <c r="CE161" s="924"/>
      <c r="CF161" s="924"/>
      <c r="CG161" s="924"/>
      <c r="CH161" s="924"/>
      <c r="CI161" s="924"/>
      <c r="CJ161" s="924"/>
      <c r="CK161" s="924"/>
      <c r="CL161" s="924"/>
      <c r="CM161" s="924"/>
      <c r="CN161" s="924"/>
      <c r="CO161" s="924"/>
      <c r="CP161" s="924"/>
      <c r="CQ161" s="924"/>
      <c r="CR161" s="924"/>
      <c r="CS161" s="924"/>
      <c r="CT161" s="924"/>
      <c r="CU161" s="924"/>
      <c r="CV161" s="924"/>
      <c r="CW161" s="924"/>
      <c r="CX161" s="924"/>
      <c r="CY161" s="924"/>
      <c r="CZ161" s="924"/>
      <c r="DA161" s="924"/>
      <c r="DB161" s="924"/>
      <c r="DC161" s="924"/>
      <c r="DD161" s="924"/>
      <c r="DE161" s="924"/>
      <c r="DF161" s="924"/>
      <c r="DG161" s="924"/>
      <c r="DH161" s="924"/>
      <c r="DI161" s="924"/>
      <c r="DJ161" s="924"/>
      <c r="DK161" s="924"/>
      <c r="DL161" s="924"/>
      <c r="DM161" s="924"/>
      <c r="DN161" s="924"/>
      <c r="DO161" s="924"/>
      <c r="DP161" s="924"/>
      <c r="DQ161" s="924"/>
      <c r="DR161" s="924"/>
      <c r="DS161" s="924"/>
      <c r="DT161" s="924"/>
      <c r="DU161" s="924"/>
      <c r="DV161" s="924"/>
      <c r="DW161" s="924"/>
      <c r="DX161" s="924"/>
      <c r="DY161" s="924"/>
      <c r="DZ161" s="924"/>
      <c r="EA161" s="924"/>
      <c r="EB161" s="924"/>
      <c r="EC161" s="924"/>
      <c r="ED161" s="924"/>
      <c r="EE161" s="924"/>
      <c r="EF161" s="924"/>
      <c r="EG161" s="924"/>
      <c r="EH161" s="924"/>
      <c r="EI161" s="924"/>
      <c r="EJ161" s="924"/>
      <c r="EK161" s="924"/>
      <c r="EL161" s="924"/>
      <c r="EM161" s="924"/>
      <c r="EN161" s="924"/>
      <c r="EO161" s="924"/>
      <c r="EP161" s="924"/>
      <c r="EQ161" s="924"/>
      <c r="ER161" s="924"/>
      <c r="ES161" s="924"/>
      <c r="ET161" s="924"/>
      <c r="EU161" s="924"/>
      <c r="EV161" s="924"/>
      <c r="EW161" s="924"/>
      <c r="EX161" s="924"/>
      <c r="EY161" s="924"/>
      <c r="EZ161" s="924"/>
      <c r="FA161" s="924"/>
      <c r="FB161" s="924"/>
      <c r="FC161" s="924"/>
      <c r="FD161" s="924"/>
      <c r="FE161" s="924"/>
      <c r="FF161" s="924"/>
      <c r="FG161" s="924"/>
      <c r="FH161" s="924"/>
      <c r="FI161" s="924"/>
      <c r="FJ161" s="924"/>
      <c r="FK161" s="924"/>
      <c r="FL161" s="924"/>
      <c r="FM161" s="924"/>
      <c r="FN161" s="924"/>
      <c r="FO161" s="924"/>
      <c r="FP161" s="924"/>
      <c r="FQ161" s="924"/>
      <c r="FR161" s="924"/>
      <c r="FS161" s="924"/>
    </row>
    <row r="162" spans="1:175">
      <c r="A162" s="924"/>
      <c r="B162" s="924"/>
      <c r="C162" s="924"/>
      <c r="D162" s="924"/>
      <c r="E162" s="924"/>
      <c r="F162" s="924"/>
      <c r="G162" s="924"/>
      <c r="H162" s="924"/>
      <c r="I162" s="924"/>
      <c r="J162" s="924"/>
      <c r="K162" s="924"/>
      <c r="L162" s="924"/>
      <c r="M162" s="924"/>
      <c r="N162" s="924"/>
      <c r="O162" s="924"/>
      <c r="P162" s="924"/>
      <c r="Q162" s="924"/>
      <c r="R162" s="924"/>
      <c r="S162" s="924"/>
      <c r="T162" s="924"/>
      <c r="U162" s="924"/>
      <c r="V162" s="924"/>
      <c r="W162" s="924"/>
      <c r="X162" s="924"/>
      <c r="Y162" s="924"/>
      <c r="Z162" s="924"/>
      <c r="AA162" s="924"/>
      <c r="AB162" s="924"/>
      <c r="AC162" s="924"/>
      <c r="AD162" s="924"/>
      <c r="AE162" s="924"/>
      <c r="AF162" s="924"/>
      <c r="AG162" s="924"/>
      <c r="AH162" s="924"/>
      <c r="AI162" s="924"/>
      <c r="AJ162" s="924"/>
      <c r="AK162" s="924"/>
      <c r="AL162" s="924"/>
      <c r="AM162" s="924"/>
      <c r="AN162" s="924"/>
      <c r="AO162" s="924"/>
      <c r="AP162" s="924"/>
      <c r="AQ162" s="924"/>
      <c r="AR162" s="924"/>
      <c r="AS162" s="924"/>
      <c r="AT162" s="924"/>
      <c r="AU162" s="924"/>
      <c r="AV162" s="924"/>
      <c r="AW162" s="924"/>
      <c r="AX162" s="924"/>
      <c r="AY162" s="924"/>
      <c r="AZ162" s="924"/>
      <c r="BA162" s="924"/>
      <c r="BB162" s="924"/>
      <c r="BC162" s="924"/>
      <c r="BD162" s="924"/>
      <c r="BE162" s="924"/>
      <c r="BF162" s="924"/>
      <c r="BG162" s="924"/>
      <c r="BH162" s="924"/>
      <c r="BI162" s="924"/>
      <c r="BJ162" s="924"/>
      <c r="BK162" s="924"/>
      <c r="BL162" s="924"/>
      <c r="BM162" s="924"/>
      <c r="BN162" s="924"/>
      <c r="BO162" s="924"/>
      <c r="BP162" s="924"/>
      <c r="BQ162" s="924"/>
      <c r="BR162" s="924"/>
      <c r="BS162" s="924"/>
      <c r="BT162" s="924"/>
      <c r="BU162" s="924"/>
      <c r="BV162" s="924"/>
      <c r="BW162" s="924"/>
      <c r="BX162" s="924"/>
      <c r="BY162" s="924"/>
      <c r="BZ162" s="924"/>
      <c r="CA162" s="924"/>
      <c r="CB162" s="924"/>
      <c r="CC162" s="924"/>
      <c r="CD162" s="924"/>
      <c r="CE162" s="924"/>
      <c r="CF162" s="924"/>
      <c r="CG162" s="924"/>
      <c r="CH162" s="924"/>
      <c r="CI162" s="924"/>
      <c r="CJ162" s="924"/>
      <c r="CK162" s="924"/>
      <c r="CL162" s="924"/>
      <c r="CM162" s="924"/>
      <c r="CN162" s="924"/>
      <c r="CO162" s="924"/>
      <c r="CP162" s="924"/>
      <c r="CQ162" s="924"/>
      <c r="CR162" s="924"/>
      <c r="CS162" s="924"/>
      <c r="CT162" s="924"/>
      <c r="CU162" s="924"/>
      <c r="CV162" s="924"/>
      <c r="CW162" s="924"/>
      <c r="CX162" s="924"/>
      <c r="CY162" s="924"/>
      <c r="CZ162" s="924"/>
      <c r="DA162" s="924"/>
      <c r="DB162" s="924"/>
      <c r="DC162" s="924"/>
      <c r="DD162" s="924"/>
      <c r="DE162" s="924"/>
      <c r="DF162" s="924"/>
      <c r="DG162" s="924"/>
      <c r="DH162" s="924"/>
      <c r="DI162" s="924"/>
      <c r="DJ162" s="924"/>
      <c r="DK162" s="924"/>
      <c r="DL162" s="924"/>
      <c r="DM162" s="924"/>
      <c r="DN162" s="924"/>
      <c r="DO162" s="924"/>
      <c r="DP162" s="924"/>
      <c r="DQ162" s="924"/>
      <c r="DR162" s="924"/>
      <c r="DS162" s="924"/>
      <c r="DT162" s="924"/>
      <c r="DU162" s="924"/>
      <c r="DV162" s="924"/>
      <c r="DW162" s="924"/>
      <c r="DX162" s="924"/>
      <c r="DY162" s="924"/>
      <c r="DZ162" s="924"/>
      <c r="EA162" s="924"/>
      <c r="EB162" s="924"/>
      <c r="EC162" s="924"/>
      <c r="ED162" s="924"/>
      <c r="EE162" s="924"/>
      <c r="EF162" s="924"/>
      <c r="EG162" s="924"/>
      <c r="EH162" s="924"/>
      <c r="EI162" s="924"/>
      <c r="EJ162" s="924"/>
      <c r="EK162" s="924"/>
      <c r="EL162" s="924"/>
      <c r="EM162" s="924"/>
      <c r="EN162" s="924"/>
      <c r="EO162" s="924"/>
      <c r="EP162" s="924"/>
      <c r="EQ162" s="924"/>
      <c r="ER162" s="924"/>
      <c r="ES162" s="924"/>
      <c r="ET162" s="924"/>
      <c r="EU162" s="924"/>
      <c r="EV162" s="924"/>
      <c r="EW162" s="924"/>
      <c r="EX162" s="924"/>
      <c r="EY162" s="924"/>
      <c r="EZ162" s="924"/>
      <c r="FA162" s="924"/>
      <c r="FB162" s="924"/>
      <c r="FC162" s="924"/>
      <c r="FD162" s="924"/>
      <c r="FE162" s="924"/>
      <c r="FF162" s="924"/>
      <c r="FG162" s="924"/>
      <c r="FH162" s="924"/>
      <c r="FI162" s="924"/>
      <c r="FJ162" s="924"/>
      <c r="FK162" s="924"/>
      <c r="FL162" s="924"/>
      <c r="FM162" s="924"/>
      <c r="FN162" s="924"/>
      <c r="FO162" s="924"/>
      <c r="FP162" s="924"/>
      <c r="FQ162" s="924"/>
      <c r="FR162" s="924"/>
      <c r="FS162" s="924"/>
    </row>
    <row r="163" spans="1:175">
      <c r="A163" s="924"/>
      <c r="B163" s="924"/>
      <c r="C163" s="924"/>
      <c r="D163" s="924"/>
      <c r="E163" s="924"/>
      <c r="F163" s="924"/>
      <c r="G163" s="924"/>
      <c r="H163" s="924"/>
      <c r="I163" s="924"/>
      <c r="J163" s="924"/>
      <c r="K163" s="924"/>
      <c r="L163" s="924"/>
      <c r="M163" s="924"/>
      <c r="N163" s="924"/>
      <c r="O163" s="924"/>
      <c r="P163" s="924"/>
      <c r="Q163" s="924"/>
      <c r="R163" s="924"/>
      <c r="S163" s="924"/>
      <c r="T163" s="924"/>
      <c r="U163" s="924"/>
      <c r="V163" s="924"/>
      <c r="W163" s="924"/>
      <c r="X163" s="924"/>
      <c r="Y163" s="924"/>
      <c r="Z163" s="924"/>
      <c r="AA163" s="924"/>
      <c r="AB163" s="924"/>
      <c r="AC163" s="924"/>
      <c r="AD163" s="924"/>
      <c r="AE163" s="924"/>
      <c r="AF163" s="924"/>
      <c r="AG163" s="924"/>
      <c r="AH163" s="924"/>
      <c r="AI163" s="924"/>
      <c r="AJ163" s="924"/>
      <c r="AK163" s="924"/>
      <c r="AL163" s="924"/>
      <c r="AM163" s="924"/>
      <c r="AN163" s="924"/>
      <c r="AO163" s="924"/>
      <c r="AP163" s="924"/>
      <c r="AQ163" s="924"/>
      <c r="AR163" s="924"/>
      <c r="AS163" s="924"/>
      <c r="AT163" s="924"/>
      <c r="AU163" s="924"/>
      <c r="AV163" s="924"/>
      <c r="AW163" s="924"/>
      <c r="AX163" s="924"/>
      <c r="AY163" s="924"/>
      <c r="AZ163" s="924"/>
      <c r="BA163" s="924"/>
      <c r="BB163" s="924"/>
      <c r="BC163" s="924"/>
      <c r="BD163" s="924"/>
      <c r="BE163" s="924"/>
      <c r="BF163" s="924"/>
      <c r="BG163" s="924"/>
      <c r="BH163" s="924"/>
      <c r="BI163" s="924"/>
      <c r="BJ163" s="924"/>
      <c r="BK163" s="924"/>
      <c r="BL163" s="924"/>
      <c r="BM163" s="924"/>
      <c r="BN163" s="924"/>
      <c r="BO163" s="924"/>
      <c r="BP163" s="924"/>
      <c r="BQ163" s="924"/>
      <c r="BR163" s="924"/>
      <c r="BS163" s="924"/>
      <c r="BT163" s="924"/>
      <c r="BU163" s="924"/>
      <c r="BV163" s="924"/>
      <c r="BW163" s="924"/>
      <c r="BX163" s="924"/>
      <c r="BY163" s="924"/>
      <c r="BZ163" s="924"/>
      <c r="CA163" s="924"/>
      <c r="CB163" s="924"/>
      <c r="CC163" s="924"/>
      <c r="CD163" s="924"/>
      <c r="CE163" s="924"/>
      <c r="CF163" s="924"/>
      <c r="CG163" s="924"/>
      <c r="CH163" s="924"/>
      <c r="CI163" s="924"/>
      <c r="CJ163" s="924"/>
      <c r="CK163" s="924"/>
      <c r="CL163" s="924"/>
      <c r="CM163" s="924"/>
      <c r="CN163" s="924"/>
      <c r="CO163" s="924"/>
      <c r="CP163" s="924"/>
      <c r="CQ163" s="924"/>
      <c r="CR163" s="924"/>
      <c r="CS163" s="924"/>
      <c r="CT163" s="924"/>
      <c r="CU163" s="924"/>
      <c r="CV163" s="924"/>
      <c r="CW163" s="924"/>
      <c r="CX163" s="924"/>
      <c r="CY163" s="924"/>
      <c r="CZ163" s="924"/>
      <c r="DA163" s="924"/>
      <c r="DB163" s="924"/>
      <c r="DC163" s="924"/>
      <c r="DD163" s="924"/>
      <c r="DE163" s="924"/>
      <c r="DF163" s="924"/>
      <c r="DG163" s="924"/>
      <c r="DH163" s="924"/>
      <c r="DI163" s="924"/>
      <c r="DJ163" s="924"/>
      <c r="DK163" s="924"/>
      <c r="DL163" s="924"/>
      <c r="DM163" s="924"/>
      <c r="DN163" s="924"/>
      <c r="DO163" s="924"/>
      <c r="DP163" s="924"/>
      <c r="DQ163" s="924"/>
      <c r="DR163" s="924"/>
      <c r="DS163" s="924"/>
      <c r="DT163" s="924"/>
      <c r="DU163" s="924"/>
      <c r="DV163" s="924"/>
      <c r="DW163" s="924"/>
      <c r="DX163" s="924"/>
      <c r="DY163" s="924"/>
      <c r="DZ163" s="924"/>
      <c r="EA163" s="924"/>
      <c r="EB163" s="924"/>
      <c r="EC163" s="924"/>
      <c r="ED163" s="924"/>
      <c r="EE163" s="924"/>
      <c r="EF163" s="924"/>
      <c r="EG163" s="924"/>
      <c r="EH163" s="924"/>
      <c r="EI163" s="924"/>
      <c r="EJ163" s="924"/>
      <c r="EK163" s="924"/>
      <c r="EL163" s="924"/>
      <c r="EM163" s="924"/>
      <c r="EN163" s="924"/>
      <c r="EO163" s="924"/>
      <c r="EP163" s="924"/>
      <c r="EQ163" s="924"/>
      <c r="ER163" s="924"/>
      <c r="ES163" s="924"/>
      <c r="ET163" s="924"/>
      <c r="EU163" s="924"/>
      <c r="EV163" s="924"/>
      <c r="EW163" s="924"/>
      <c r="EX163" s="924"/>
      <c r="EY163" s="924"/>
      <c r="EZ163" s="924"/>
      <c r="FA163" s="924"/>
      <c r="FB163" s="924"/>
      <c r="FC163" s="924"/>
      <c r="FD163" s="924"/>
      <c r="FE163" s="924"/>
      <c r="FF163" s="924"/>
      <c r="FG163" s="924"/>
      <c r="FH163" s="924"/>
      <c r="FI163" s="924"/>
      <c r="FJ163" s="924"/>
      <c r="FK163" s="924"/>
      <c r="FL163" s="924"/>
      <c r="FM163" s="924"/>
      <c r="FN163" s="924"/>
      <c r="FO163" s="924"/>
      <c r="FP163" s="924"/>
      <c r="FQ163" s="924"/>
      <c r="FR163" s="924"/>
      <c r="FS163" s="924"/>
    </row>
    <row r="164" spans="1:175">
      <c r="A164" s="924"/>
      <c r="B164" s="924"/>
      <c r="C164" s="924"/>
      <c r="D164" s="924"/>
      <c r="E164" s="924"/>
      <c r="F164" s="924"/>
      <c r="G164" s="924"/>
      <c r="H164" s="924"/>
      <c r="I164" s="924"/>
      <c r="J164" s="924"/>
      <c r="K164" s="924"/>
      <c r="L164" s="924"/>
      <c r="M164" s="924"/>
      <c r="N164" s="924"/>
      <c r="O164" s="924"/>
      <c r="P164" s="924"/>
      <c r="Q164" s="924"/>
      <c r="R164" s="924"/>
      <c r="S164" s="924"/>
      <c r="T164" s="924"/>
      <c r="U164" s="924"/>
      <c r="V164" s="924"/>
      <c r="W164" s="924"/>
      <c r="X164" s="924"/>
      <c r="Y164" s="924"/>
      <c r="Z164" s="924"/>
      <c r="AA164" s="924"/>
      <c r="AB164" s="924"/>
      <c r="AC164" s="924"/>
      <c r="AD164" s="924"/>
      <c r="AE164" s="924"/>
      <c r="AF164" s="924"/>
      <c r="AG164" s="924"/>
      <c r="AH164" s="924"/>
      <c r="AI164" s="924"/>
      <c r="AJ164" s="924"/>
      <c r="AK164" s="924"/>
      <c r="AL164" s="924"/>
      <c r="AM164" s="924"/>
      <c r="AN164" s="924"/>
      <c r="AO164" s="924"/>
      <c r="AP164" s="924"/>
      <c r="AQ164" s="924"/>
      <c r="AR164" s="924"/>
      <c r="AS164" s="924"/>
      <c r="AT164" s="924"/>
      <c r="AU164" s="924"/>
      <c r="AV164" s="924"/>
      <c r="AW164" s="924"/>
      <c r="AX164" s="924"/>
      <c r="AY164" s="924"/>
      <c r="AZ164" s="924"/>
      <c r="BA164" s="924"/>
      <c r="BB164" s="924"/>
      <c r="BC164" s="924"/>
      <c r="BD164" s="924"/>
      <c r="BE164" s="924"/>
      <c r="BF164" s="924"/>
      <c r="BG164" s="924"/>
      <c r="BH164" s="924"/>
      <c r="BI164" s="924"/>
      <c r="BJ164" s="924"/>
      <c r="BK164" s="924"/>
      <c r="BL164" s="924"/>
      <c r="BM164" s="924"/>
      <c r="BN164" s="924"/>
      <c r="BO164" s="924"/>
      <c r="BP164" s="924"/>
      <c r="BQ164" s="924"/>
      <c r="BR164" s="924"/>
      <c r="BS164" s="924"/>
      <c r="BT164" s="924"/>
      <c r="BU164" s="924"/>
      <c r="BV164" s="924"/>
      <c r="BW164" s="924"/>
      <c r="BX164" s="924"/>
      <c r="BY164" s="924"/>
      <c r="BZ164" s="924"/>
      <c r="CA164" s="924"/>
      <c r="CB164" s="924"/>
      <c r="CC164" s="924"/>
      <c r="CD164" s="924"/>
      <c r="CE164" s="924"/>
      <c r="CF164" s="924"/>
      <c r="CG164" s="924"/>
      <c r="CH164" s="924"/>
      <c r="CI164" s="924"/>
      <c r="CJ164" s="924"/>
      <c r="CK164" s="924"/>
      <c r="CL164" s="924"/>
      <c r="CM164" s="924"/>
      <c r="CN164" s="924"/>
      <c r="CO164" s="924"/>
      <c r="CP164" s="924"/>
      <c r="CQ164" s="924"/>
      <c r="CR164" s="924"/>
      <c r="CS164" s="924"/>
      <c r="CT164" s="924"/>
      <c r="CU164" s="924"/>
      <c r="CV164" s="924"/>
      <c r="CW164" s="924"/>
      <c r="CX164" s="924"/>
      <c r="CY164" s="924"/>
      <c r="CZ164" s="924"/>
      <c r="DA164" s="924"/>
      <c r="DB164" s="924"/>
      <c r="DC164" s="924"/>
      <c r="DD164" s="924"/>
      <c r="DE164" s="924"/>
      <c r="DF164" s="924"/>
      <c r="DG164" s="924"/>
      <c r="DH164" s="924"/>
      <c r="DI164" s="924"/>
      <c r="DJ164" s="924"/>
      <c r="DK164" s="924"/>
      <c r="DL164" s="924"/>
      <c r="DM164" s="924"/>
      <c r="DN164" s="924"/>
      <c r="DO164" s="924"/>
      <c r="DP164" s="924"/>
      <c r="DQ164" s="924"/>
      <c r="DR164" s="924"/>
      <c r="DS164" s="924"/>
      <c r="DT164" s="924"/>
      <c r="DU164" s="924"/>
      <c r="DV164" s="924"/>
      <c r="DW164" s="924"/>
      <c r="DX164" s="924"/>
      <c r="DY164" s="924"/>
      <c r="DZ164" s="924"/>
      <c r="EA164" s="924"/>
      <c r="EB164" s="924"/>
      <c r="EC164" s="924"/>
      <c r="ED164" s="924"/>
      <c r="EE164" s="924"/>
      <c r="EF164" s="924"/>
      <c r="EG164" s="924"/>
      <c r="EH164" s="924"/>
      <c r="EI164" s="924"/>
      <c r="EJ164" s="924"/>
      <c r="EK164" s="924"/>
      <c r="EL164" s="924"/>
      <c r="EM164" s="924"/>
      <c r="EN164" s="924"/>
      <c r="EO164" s="924"/>
      <c r="EP164" s="924"/>
      <c r="EQ164" s="924"/>
      <c r="ER164" s="924"/>
      <c r="ES164" s="924"/>
      <c r="ET164" s="924"/>
      <c r="EU164" s="924"/>
      <c r="EV164" s="924"/>
      <c r="EW164" s="924"/>
      <c r="EX164" s="924"/>
      <c r="EY164" s="924"/>
      <c r="EZ164" s="924"/>
      <c r="FA164" s="924"/>
      <c r="FB164" s="924"/>
      <c r="FC164" s="924"/>
      <c r="FD164" s="924"/>
      <c r="FE164" s="924"/>
      <c r="FF164" s="924"/>
      <c r="FG164" s="924"/>
      <c r="FH164" s="924"/>
      <c r="FI164" s="924"/>
      <c r="FJ164" s="924"/>
      <c r="FK164" s="924"/>
      <c r="FL164" s="924"/>
      <c r="FM164" s="924"/>
      <c r="FN164" s="924"/>
      <c r="FO164" s="924"/>
      <c r="FP164" s="924"/>
      <c r="FQ164" s="924"/>
      <c r="FR164" s="924"/>
      <c r="FS164" s="924"/>
    </row>
    <row r="165" spans="1:175">
      <c r="A165" s="924"/>
      <c r="B165" s="924"/>
      <c r="C165" s="924"/>
      <c r="D165" s="924"/>
      <c r="E165" s="924"/>
      <c r="F165" s="924"/>
      <c r="G165" s="924"/>
      <c r="H165" s="924"/>
      <c r="I165" s="924"/>
      <c r="J165" s="924"/>
      <c r="K165" s="924"/>
      <c r="L165" s="924"/>
      <c r="M165" s="924"/>
      <c r="N165" s="924"/>
      <c r="O165" s="924"/>
      <c r="P165" s="924"/>
      <c r="Q165" s="924"/>
      <c r="R165" s="924"/>
      <c r="S165" s="924"/>
      <c r="T165" s="924"/>
      <c r="U165" s="924"/>
      <c r="V165" s="924"/>
      <c r="W165" s="924"/>
      <c r="X165" s="924"/>
      <c r="Y165" s="924"/>
      <c r="Z165" s="924"/>
      <c r="AA165" s="924"/>
      <c r="AB165" s="924"/>
      <c r="AC165" s="924"/>
      <c r="AD165" s="924"/>
      <c r="AE165" s="924"/>
      <c r="AF165" s="924"/>
      <c r="AG165" s="924"/>
      <c r="AH165" s="924"/>
      <c r="AI165" s="924"/>
      <c r="AJ165" s="924"/>
      <c r="AK165" s="924"/>
      <c r="AL165" s="924"/>
      <c r="AM165" s="924"/>
      <c r="AN165" s="924"/>
      <c r="AO165" s="924"/>
      <c r="AP165" s="924"/>
      <c r="AQ165" s="924"/>
      <c r="AR165" s="924"/>
      <c r="AS165" s="924"/>
      <c r="AT165" s="924"/>
      <c r="AU165" s="924"/>
      <c r="AV165" s="924"/>
      <c r="AW165" s="924"/>
      <c r="AX165" s="924"/>
      <c r="AY165" s="924"/>
      <c r="AZ165" s="924"/>
      <c r="BA165" s="924"/>
      <c r="BB165" s="924"/>
      <c r="BC165" s="924"/>
      <c r="BD165" s="924"/>
      <c r="BE165" s="924"/>
      <c r="BF165" s="924"/>
      <c r="BG165" s="924"/>
      <c r="BH165" s="924"/>
      <c r="BI165" s="924"/>
      <c r="BJ165" s="924"/>
      <c r="BK165" s="924"/>
      <c r="BL165" s="924"/>
      <c r="BM165" s="924"/>
      <c r="BN165" s="924"/>
      <c r="BO165" s="924"/>
      <c r="BP165" s="924"/>
      <c r="BQ165" s="924"/>
      <c r="BR165" s="924"/>
      <c r="BS165" s="924"/>
      <c r="BT165" s="924"/>
      <c r="BU165" s="924"/>
      <c r="BV165" s="924"/>
      <c r="BW165" s="924"/>
      <c r="BX165" s="924"/>
      <c r="BY165" s="924"/>
      <c r="BZ165" s="924"/>
      <c r="CA165" s="924"/>
      <c r="CB165" s="924"/>
      <c r="CC165" s="924"/>
      <c r="CD165" s="924"/>
      <c r="CE165" s="924"/>
      <c r="CF165" s="924"/>
      <c r="CG165" s="924"/>
      <c r="CH165" s="924"/>
      <c r="CI165" s="924"/>
      <c r="CJ165" s="924"/>
      <c r="CK165" s="924"/>
      <c r="CL165" s="924"/>
      <c r="CM165" s="924"/>
      <c r="CN165" s="924"/>
      <c r="CO165" s="924"/>
      <c r="CP165" s="924"/>
      <c r="CQ165" s="924"/>
      <c r="CR165" s="924"/>
      <c r="CS165" s="924"/>
      <c r="CT165" s="924"/>
      <c r="CU165" s="924"/>
      <c r="CV165" s="924"/>
      <c r="CW165" s="924"/>
      <c r="CX165" s="924"/>
      <c r="CY165" s="924"/>
      <c r="CZ165" s="924"/>
      <c r="DA165" s="924"/>
      <c r="DB165" s="924"/>
      <c r="DC165" s="924"/>
      <c r="DD165" s="924"/>
      <c r="DE165" s="924"/>
      <c r="DF165" s="924"/>
      <c r="DG165" s="924"/>
      <c r="DH165" s="924"/>
      <c r="DI165" s="924"/>
      <c r="DJ165" s="924"/>
      <c r="DK165" s="924"/>
      <c r="DL165" s="924"/>
      <c r="DM165" s="924"/>
      <c r="DN165" s="924"/>
      <c r="DO165" s="924"/>
      <c r="DP165" s="924"/>
      <c r="DQ165" s="924"/>
      <c r="DR165" s="924"/>
      <c r="DS165" s="924"/>
      <c r="DT165" s="924"/>
      <c r="DU165" s="924"/>
      <c r="DV165" s="924"/>
      <c r="DW165" s="924"/>
      <c r="DX165" s="924"/>
      <c r="DY165" s="924"/>
      <c r="DZ165" s="924"/>
      <c r="EA165" s="924"/>
      <c r="EB165" s="924"/>
      <c r="EC165" s="924"/>
      <c r="ED165" s="924"/>
      <c r="EE165" s="924"/>
      <c r="EF165" s="924"/>
      <c r="EG165" s="924"/>
      <c r="EH165" s="924"/>
      <c r="EI165" s="924"/>
      <c r="EJ165" s="924"/>
      <c r="EK165" s="924"/>
      <c r="EL165" s="924"/>
      <c r="EM165" s="924"/>
      <c r="EN165" s="924"/>
      <c r="EO165" s="924"/>
      <c r="EP165" s="924"/>
      <c r="EQ165" s="924"/>
      <c r="ER165" s="924"/>
      <c r="ES165" s="924"/>
      <c r="ET165" s="924"/>
      <c r="EU165" s="924"/>
      <c r="EV165" s="924"/>
      <c r="EW165" s="924"/>
      <c r="EX165" s="924"/>
      <c r="EY165" s="924"/>
      <c r="EZ165" s="924"/>
      <c r="FA165" s="924"/>
      <c r="FB165" s="924"/>
      <c r="FC165" s="924"/>
      <c r="FD165" s="924"/>
      <c r="FE165" s="924"/>
      <c r="FF165" s="924"/>
      <c r="FG165" s="924"/>
      <c r="FH165" s="924"/>
      <c r="FI165" s="924"/>
      <c r="FJ165" s="924"/>
      <c r="FK165" s="924"/>
      <c r="FL165" s="924"/>
      <c r="FM165" s="924"/>
      <c r="FN165" s="924"/>
      <c r="FO165" s="924"/>
      <c r="FP165" s="924"/>
      <c r="FQ165" s="924"/>
      <c r="FR165" s="924"/>
      <c r="FS165" s="924"/>
    </row>
    <row r="166" spans="1:175">
      <c r="A166" s="924"/>
      <c r="B166" s="924"/>
      <c r="C166" s="924"/>
      <c r="D166" s="924"/>
      <c r="E166" s="924"/>
      <c r="F166" s="924"/>
      <c r="G166" s="924"/>
      <c r="H166" s="924"/>
      <c r="I166" s="924"/>
      <c r="J166" s="924"/>
      <c r="K166" s="924"/>
      <c r="L166" s="924"/>
      <c r="M166" s="924"/>
      <c r="N166" s="924"/>
      <c r="O166" s="924"/>
      <c r="P166" s="924"/>
      <c r="Q166" s="924"/>
      <c r="R166" s="924"/>
      <c r="S166" s="924"/>
      <c r="T166" s="924"/>
      <c r="U166" s="924"/>
      <c r="V166" s="924"/>
      <c r="W166" s="924"/>
      <c r="X166" s="924"/>
      <c r="Y166" s="924"/>
      <c r="Z166" s="924"/>
      <c r="AA166" s="924"/>
      <c r="AB166" s="924"/>
      <c r="AC166" s="924"/>
      <c r="AD166" s="924"/>
      <c r="AE166" s="924"/>
      <c r="AF166" s="924"/>
      <c r="AG166" s="924"/>
      <c r="AH166" s="924"/>
      <c r="AI166" s="924"/>
      <c r="AJ166" s="924"/>
      <c r="AK166" s="924"/>
      <c r="AL166" s="924"/>
      <c r="AM166" s="924"/>
      <c r="AN166" s="924"/>
      <c r="AO166" s="924"/>
      <c r="AP166" s="924"/>
      <c r="AQ166" s="924"/>
      <c r="AR166" s="924"/>
      <c r="AS166" s="924"/>
      <c r="AT166" s="924"/>
      <c r="AU166" s="924"/>
      <c r="AV166" s="924"/>
      <c r="AW166" s="924"/>
      <c r="AX166" s="924"/>
      <c r="AY166" s="924"/>
      <c r="AZ166" s="924"/>
      <c r="BA166" s="924"/>
      <c r="BB166" s="924"/>
      <c r="BC166" s="924"/>
      <c r="BD166" s="924"/>
      <c r="BE166" s="924"/>
      <c r="BF166" s="924"/>
      <c r="BG166" s="924"/>
      <c r="BH166" s="924"/>
      <c r="BI166" s="924"/>
      <c r="BJ166" s="924"/>
      <c r="BK166" s="924"/>
      <c r="BL166" s="924"/>
      <c r="BM166" s="924"/>
      <c r="BN166" s="924"/>
      <c r="BO166" s="924"/>
      <c r="BP166" s="924"/>
      <c r="BQ166" s="924"/>
      <c r="BR166" s="924"/>
      <c r="BS166" s="924"/>
      <c r="BT166" s="924"/>
      <c r="BU166" s="924"/>
      <c r="BV166" s="924"/>
      <c r="BW166" s="924"/>
      <c r="BX166" s="924"/>
      <c r="BY166" s="924"/>
      <c r="BZ166" s="924"/>
      <c r="CA166" s="924"/>
      <c r="CB166" s="924"/>
      <c r="CC166" s="924"/>
      <c r="CD166" s="924"/>
      <c r="CE166" s="924"/>
      <c r="CF166" s="924"/>
      <c r="CG166" s="924"/>
      <c r="CH166" s="924"/>
      <c r="CI166" s="924"/>
      <c r="CJ166" s="924"/>
      <c r="CK166" s="924"/>
      <c r="CL166" s="924"/>
      <c r="CM166" s="924"/>
      <c r="CN166" s="924"/>
      <c r="CO166" s="924"/>
      <c r="CP166" s="924"/>
      <c r="CQ166" s="924"/>
      <c r="CR166" s="924"/>
      <c r="CS166" s="924"/>
      <c r="CT166" s="924"/>
      <c r="CU166" s="924"/>
      <c r="CV166" s="924"/>
      <c r="CW166" s="924"/>
      <c r="CX166" s="924"/>
      <c r="CY166" s="924"/>
      <c r="CZ166" s="924"/>
      <c r="DA166" s="924"/>
      <c r="DB166" s="924"/>
      <c r="DC166" s="924"/>
      <c r="DD166" s="924"/>
      <c r="DE166" s="924"/>
      <c r="DF166" s="924"/>
      <c r="DG166" s="924"/>
      <c r="DH166" s="924"/>
      <c r="DI166" s="924"/>
      <c r="DJ166" s="924"/>
      <c r="DK166" s="924"/>
      <c r="DL166" s="924"/>
      <c r="DM166" s="924"/>
      <c r="DN166" s="924"/>
      <c r="DO166" s="924"/>
      <c r="DP166" s="924"/>
      <c r="DQ166" s="924"/>
      <c r="DR166" s="924"/>
      <c r="DS166" s="924"/>
      <c r="DT166" s="924"/>
      <c r="DU166" s="924"/>
      <c r="DV166" s="924"/>
      <c r="DW166" s="924"/>
      <c r="DX166" s="924"/>
      <c r="DY166" s="924"/>
      <c r="DZ166" s="924"/>
      <c r="EA166" s="924"/>
      <c r="EB166" s="924"/>
      <c r="EC166" s="924"/>
      <c r="ED166" s="924"/>
      <c r="EE166" s="924"/>
      <c r="EF166" s="924"/>
      <c r="EG166" s="924"/>
      <c r="EH166" s="924"/>
      <c r="EI166" s="924"/>
      <c r="EJ166" s="924"/>
      <c r="EK166" s="924"/>
      <c r="EL166" s="924"/>
      <c r="EM166" s="924"/>
      <c r="EN166" s="924"/>
      <c r="EO166" s="924"/>
      <c r="EP166" s="924"/>
      <c r="EQ166" s="924"/>
      <c r="ER166" s="924"/>
      <c r="ES166" s="924"/>
      <c r="ET166" s="924"/>
      <c r="EU166" s="924"/>
      <c r="EV166" s="924"/>
      <c r="EW166" s="924"/>
      <c r="EX166" s="924"/>
      <c r="EY166" s="924"/>
      <c r="EZ166" s="924"/>
      <c r="FA166" s="924"/>
      <c r="FB166" s="924"/>
      <c r="FC166" s="924"/>
      <c r="FD166" s="924"/>
      <c r="FE166" s="924"/>
      <c r="FF166" s="924"/>
      <c r="FG166" s="924"/>
      <c r="FH166" s="924"/>
      <c r="FI166" s="924"/>
      <c r="FJ166" s="924"/>
      <c r="FK166" s="924"/>
      <c r="FL166" s="924"/>
      <c r="FM166" s="924"/>
      <c r="FN166" s="924"/>
      <c r="FO166" s="924"/>
      <c r="FP166" s="924"/>
      <c r="FQ166" s="924"/>
      <c r="FR166" s="924"/>
      <c r="FS166" s="924"/>
    </row>
    <row r="167" spans="1:175">
      <c r="A167" s="924"/>
      <c r="B167" s="924"/>
      <c r="C167" s="924"/>
      <c r="D167" s="924"/>
      <c r="E167" s="924"/>
      <c r="F167" s="924"/>
      <c r="G167" s="924"/>
      <c r="H167" s="924"/>
      <c r="I167" s="924"/>
      <c r="J167" s="924"/>
      <c r="K167" s="924"/>
      <c r="L167" s="924"/>
      <c r="M167" s="924"/>
      <c r="N167" s="924"/>
      <c r="O167" s="924"/>
      <c r="P167" s="924"/>
      <c r="Q167" s="924"/>
      <c r="R167" s="924"/>
      <c r="S167" s="924"/>
      <c r="T167" s="924"/>
      <c r="U167" s="924"/>
      <c r="V167" s="924"/>
      <c r="W167" s="924"/>
      <c r="X167" s="924"/>
      <c r="Y167" s="924"/>
      <c r="Z167" s="924"/>
      <c r="AA167" s="924"/>
      <c r="AB167" s="924"/>
      <c r="AC167" s="924"/>
      <c r="AD167" s="924"/>
      <c r="AE167" s="924"/>
      <c r="AF167" s="924"/>
      <c r="AG167" s="924"/>
      <c r="AH167" s="924"/>
      <c r="AI167" s="924"/>
      <c r="AJ167" s="924"/>
      <c r="AK167" s="924"/>
      <c r="AL167" s="924"/>
      <c r="AM167" s="924"/>
      <c r="AN167" s="924"/>
      <c r="AO167" s="924"/>
      <c r="AP167" s="924"/>
      <c r="AQ167" s="924"/>
      <c r="AR167" s="924"/>
      <c r="AS167" s="924"/>
      <c r="AT167" s="924"/>
      <c r="AU167" s="924"/>
      <c r="AV167" s="924"/>
      <c r="AW167" s="924"/>
      <c r="AX167" s="924"/>
      <c r="AY167" s="924"/>
      <c r="AZ167" s="924"/>
      <c r="BA167" s="924"/>
      <c r="BB167" s="924"/>
      <c r="BC167" s="924"/>
      <c r="BD167" s="924"/>
      <c r="BE167" s="924"/>
      <c r="BF167" s="924"/>
      <c r="BG167" s="924"/>
      <c r="BH167" s="924"/>
      <c r="BI167" s="924"/>
      <c r="BJ167" s="924"/>
      <c r="BK167" s="924"/>
      <c r="BL167" s="924"/>
      <c r="BM167" s="924"/>
      <c r="BN167" s="924"/>
      <c r="BO167" s="924"/>
      <c r="BP167" s="924"/>
      <c r="BQ167" s="924"/>
      <c r="BR167" s="924"/>
      <c r="BS167" s="924"/>
      <c r="BT167" s="924"/>
      <c r="BU167" s="924"/>
      <c r="BV167" s="924"/>
      <c r="BW167" s="924"/>
      <c r="BX167" s="924"/>
      <c r="BY167" s="924"/>
      <c r="BZ167" s="924"/>
      <c r="CA167" s="924"/>
      <c r="CB167" s="924"/>
      <c r="CC167" s="924"/>
      <c r="CD167" s="924"/>
      <c r="CE167" s="924"/>
      <c r="CF167" s="924"/>
      <c r="CG167" s="924"/>
      <c r="CH167" s="924"/>
      <c r="CI167" s="924"/>
      <c r="CJ167" s="924"/>
      <c r="CK167" s="924"/>
      <c r="CL167" s="924"/>
      <c r="CM167" s="924"/>
      <c r="CN167" s="924"/>
      <c r="CO167" s="924"/>
      <c r="CP167" s="924"/>
      <c r="CQ167" s="924"/>
      <c r="CR167" s="924"/>
      <c r="CS167" s="924"/>
      <c r="CT167" s="924"/>
      <c r="CU167" s="924"/>
      <c r="CV167" s="924"/>
      <c r="CW167" s="924"/>
      <c r="CX167" s="924"/>
      <c r="CY167" s="924"/>
      <c r="CZ167" s="924"/>
      <c r="DA167" s="924"/>
      <c r="DB167" s="924"/>
      <c r="DC167" s="924"/>
      <c r="DD167" s="924"/>
      <c r="DE167" s="924"/>
      <c r="DF167" s="924"/>
      <c r="DG167" s="924"/>
      <c r="DH167" s="924"/>
      <c r="DI167" s="924"/>
      <c r="DJ167" s="924"/>
      <c r="DK167" s="924"/>
      <c r="DL167" s="924"/>
      <c r="DM167" s="924"/>
      <c r="DN167" s="924"/>
      <c r="DO167" s="924"/>
      <c r="DP167" s="924"/>
      <c r="DQ167" s="924"/>
      <c r="DR167" s="924"/>
      <c r="DS167" s="924"/>
      <c r="DT167" s="924"/>
      <c r="DU167" s="924"/>
      <c r="DV167" s="924"/>
      <c r="DW167" s="924"/>
      <c r="DX167" s="924"/>
      <c r="DY167" s="924"/>
      <c r="DZ167" s="924"/>
      <c r="EA167" s="924"/>
      <c r="EB167" s="924"/>
      <c r="EC167" s="924"/>
      <c r="ED167" s="924"/>
      <c r="EE167" s="924"/>
      <c r="EF167" s="924"/>
      <c r="EG167" s="924"/>
      <c r="EH167" s="924"/>
      <c r="EI167" s="924"/>
      <c r="EJ167" s="924"/>
      <c r="EK167" s="924"/>
      <c r="EL167" s="924"/>
      <c r="EM167" s="924"/>
      <c r="EN167" s="924"/>
      <c r="EO167" s="924"/>
      <c r="EP167" s="924"/>
      <c r="EQ167" s="924"/>
      <c r="ER167" s="924"/>
      <c r="ES167" s="924"/>
      <c r="ET167" s="924"/>
      <c r="EU167" s="924"/>
      <c r="EV167" s="924"/>
      <c r="EW167" s="924"/>
      <c r="EX167" s="924"/>
      <c r="EY167" s="924"/>
      <c r="EZ167" s="924"/>
      <c r="FA167" s="924"/>
      <c r="FB167" s="924"/>
      <c r="FC167" s="924"/>
      <c r="FD167" s="924"/>
      <c r="FE167" s="924"/>
      <c r="FF167" s="924"/>
      <c r="FG167" s="924"/>
      <c r="FH167" s="924"/>
      <c r="FI167" s="924"/>
      <c r="FJ167" s="924"/>
      <c r="FK167" s="924"/>
      <c r="FL167" s="924"/>
      <c r="FM167" s="924"/>
      <c r="FN167" s="924"/>
      <c r="FO167" s="924"/>
      <c r="FP167" s="924"/>
      <c r="FQ167" s="924"/>
      <c r="FR167" s="924"/>
      <c r="FS167" s="924"/>
    </row>
    <row r="168" spans="1:175">
      <c r="A168" s="924"/>
      <c r="B168" s="924"/>
      <c r="C168" s="924"/>
      <c r="D168" s="924"/>
      <c r="E168" s="924"/>
      <c r="F168" s="924"/>
      <c r="G168" s="924"/>
      <c r="H168" s="924"/>
      <c r="I168" s="924"/>
      <c r="J168" s="924"/>
      <c r="K168" s="924"/>
      <c r="L168" s="924"/>
      <c r="M168" s="924"/>
      <c r="N168" s="924"/>
      <c r="O168" s="924"/>
      <c r="P168" s="924"/>
      <c r="Q168" s="924"/>
      <c r="R168" s="924"/>
      <c r="S168" s="924"/>
      <c r="T168" s="924"/>
      <c r="U168" s="924"/>
      <c r="V168" s="924"/>
      <c r="W168" s="924"/>
      <c r="X168" s="924"/>
      <c r="Y168" s="924"/>
      <c r="Z168" s="924"/>
      <c r="AA168" s="924"/>
      <c r="AB168" s="924"/>
      <c r="AC168" s="924"/>
      <c r="AD168" s="924"/>
      <c r="AE168" s="924"/>
      <c r="AF168" s="924"/>
      <c r="AG168" s="924"/>
      <c r="AH168" s="924"/>
      <c r="AI168" s="924"/>
      <c r="AJ168" s="924"/>
      <c r="AK168" s="924"/>
      <c r="AL168" s="924"/>
      <c r="AM168" s="924"/>
      <c r="AN168" s="924"/>
      <c r="AO168" s="924"/>
      <c r="AP168" s="924"/>
      <c r="AQ168" s="924"/>
      <c r="AR168" s="924"/>
      <c r="AS168" s="924"/>
      <c r="AT168" s="924"/>
      <c r="AU168" s="924"/>
      <c r="AV168" s="924"/>
      <c r="AW168" s="924"/>
      <c r="AX168" s="924"/>
      <c r="AY168" s="924"/>
      <c r="AZ168" s="924"/>
      <c r="BA168" s="924"/>
      <c r="BB168" s="924"/>
      <c r="BC168" s="924"/>
      <c r="BD168" s="924"/>
      <c r="BE168" s="924"/>
      <c r="BF168" s="924"/>
      <c r="BG168" s="924"/>
      <c r="BH168" s="924"/>
      <c r="BI168" s="924"/>
      <c r="BJ168" s="924"/>
      <c r="BK168" s="924"/>
      <c r="BL168" s="924"/>
      <c r="BM168" s="924"/>
      <c r="BN168" s="924"/>
      <c r="BO168" s="924"/>
      <c r="BP168" s="924"/>
      <c r="BQ168" s="924"/>
      <c r="BR168" s="924"/>
      <c r="BS168" s="924"/>
      <c r="BT168" s="924"/>
      <c r="BU168" s="924"/>
      <c r="BV168" s="924"/>
      <c r="BW168" s="924"/>
      <c r="BX168" s="924"/>
      <c r="BY168" s="924"/>
      <c r="BZ168" s="924"/>
      <c r="CA168" s="924"/>
      <c r="CB168" s="924"/>
      <c r="CC168" s="924"/>
      <c r="CD168" s="924"/>
      <c r="CE168" s="924"/>
      <c r="CF168" s="924"/>
      <c r="CG168" s="924"/>
      <c r="CH168" s="924"/>
      <c r="CI168" s="924"/>
      <c r="CJ168" s="924"/>
      <c r="CK168" s="924"/>
      <c r="CL168" s="924"/>
      <c r="CM168" s="924"/>
      <c r="CN168" s="924"/>
      <c r="CO168" s="924"/>
      <c r="CP168" s="924"/>
      <c r="CQ168" s="924"/>
      <c r="CR168" s="924"/>
      <c r="CS168" s="924"/>
      <c r="CT168" s="924"/>
      <c r="CU168" s="924"/>
      <c r="CV168" s="924"/>
      <c r="CW168" s="924"/>
      <c r="CX168" s="924"/>
      <c r="CY168" s="924"/>
      <c r="CZ168" s="924"/>
      <c r="DA168" s="924"/>
      <c r="DB168" s="924"/>
      <c r="DC168" s="924"/>
      <c r="DD168" s="924"/>
      <c r="DE168" s="924"/>
      <c r="DF168" s="924"/>
      <c r="DG168" s="924"/>
      <c r="DH168" s="924"/>
      <c r="DI168" s="924"/>
      <c r="DJ168" s="924"/>
      <c r="DK168" s="924"/>
      <c r="DL168" s="924"/>
      <c r="DM168" s="924"/>
      <c r="DN168" s="924"/>
      <c r="DO168" s="924"/>
      <c r="DP168" s="924"/>
      <c r="DQ168" s="924"/>
      <c r="DR168" s="924"/>
      <c r="DS168" s="924"/>
      <c r="DT168" s="924"/>
      <c r="DU168" s="924"/>
      <c r="DV168" s="924"/>
      <c r="DW168" s="924"/>
      <c r="DX168" s="924"/>
      <c r="DY168" s="924"/>
      <c r="DZ168" s="924"/>
      <c r="EA168" s="924"/>
      <c r="EB168" s="924"/>
      <c r="EC168" s="924"/>
      <c r="ED168" s="924"/>
      <c r="EE168" s="924"/>
      <c r="EF168" s="924"/>
      <c r="EG168" s="924"/>
      <c r="EH168" s="924"/>
      <c r="EI168" s="924"/>
      <c r="EJ168" s="924"/>
      <c r="EK168" s="924"/>
      <c r="EL168" s="924"/>
      <c r="EM168" s="924"/>
      <c r="EN168" s="924"/>
      <c r="EO168" s="924"/>
      <c r="EP168" s="924"/>
      <c r="EQ168" s="924"/>
      <c r="ER168" s="924"/>
      <c r="ES168" s="924"/>
      <c r="ET168" s="924"/>
      <c r="EU168" s="924"/>
      <c r="EV168" s="924"/>
      <c r="EW168" s="924"/>
      <c r="EX168" s="924"/>
      <c r="EY168" s="924"/>
      <c r="EZ168" s="924"/>
      <c r="FA168" s="924"/>
      <c r="FB168" s="924"/>
      <c r="FC168" s="924"/>
      <c r="FD168" s="924"/>
      <c r="FE168" s="924"/>
      <c r="FF168" s="924"/>
      <c r="FG168" s="924"/>
      <c r="FH168" s="924"/>
      <c r="FI168" s="924"/>
      <c r="FJ168" s="924"/>
      <c r="FK168" s="924"/>
      <c r="FL168" s="924"/>
      <c r="FM168" s="924"/>
      <c r="FN168" s="924"/>
      <c r="FO168" s="924"/>
      <c r="FP168" s="924"/>
      <c r="FQ168" s="924"/>
      <c r="FR168" s="924"/>
      <c r="FS168" s="924"/>
    </row>
  </sheetData>
  <mergeCells count="55">
    <mergeCell ref="A89:B89"/>
    <mergeCell ref="B1:G1"/>
    <mergeCell ref="B2:G2"/>
    <mergeCell ref="CL84:FN84"/>
    <mergeCell ref="B84:AK84"/>
    <mergeCell ref="A85:B85"/>
    <mergeCell ref="A86:B86"/>
    <mergeCell ref="A87:B87"/>
    <mergeCell ref="A88:B88"/>
    <mergeCell ref="A57:B57"/>
    <mergeCell ref="A58:B58"/>
    <mergeCell ref="A59:B59"/>
    <mergeCell ref="A60:B60"/>
    <mergeCell ref="A61:B61"/>
    <mergeCell ref="A79:FR80"/>
    <mergeCell ref="A49:B49"/>
    <mergeCell ref="A50:B50"/>
    <mergeCell ref="A51:B51"/>
    <mergeCell ref="A52:B52"/>
    <mergeCell ref="A53:B53"/>
    <mergeCell ref="A56:B56"/>
    <mergeCell ref="A48:B48"/>
    <mergeCell ref="A34:B34"/>
    <mergeCell ref="A35:B35"/>
    <mergeCell ref="A36:B36"/>
    <mergeCell ref="A37:B37"/>
    <mergeCell ref="A38:B38"/>
    <mergeCell ref="A39:B39"/>
    <mergeCell ref="A40:B40"/>
    <mergeCell ref="A41:B41"/>
    <mergeCell ref="A45:B45"/>
    <mergeCell ref="A46:B46"/>
    <mergeCell ref="A47:B47"/>
    <mergeCell ref="A33:B33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21:B21"/>
    <mergeCell ref="A13:B13"/>
    <mergeCell ref="C13:CK13"/>
    <mergeCell ref="A14:B14"/>
    <mergeCell ref="A15:B15"/>
    <mergeCell ref="A16:B16"/>
    <mergeCell ref="A17:B17"/>
    <mergeCell ref="A18:B18"/>
    <mergeCell ref="A19:B19"/>
    <mergeCell ref="A20:B20"/>
  </mergeCells>
  <conditionalFormatting sqref="K87:R88 J80:AP81 AI87:AP88 BL87:BO88 BL80:BO81 AS87:BI88 AS80:BI81 CE80:FN81 CE87:FN88 BQ80:CB81 BQ87:CB88">
    <cfRule type="expression" dxfId="387" priority="405" stopIfTrue="1">
      <formula>ABS(J80)&gt;=2</formula>
    </cfRule>
    <cfRule type="expression" priority="406" stopIfTrue="1">
      <formula>ABS(J80)&gt;1</formula>
    </cfRule>
  </conditionalFormatting>
  <conditionalFormatting sqref="K89:R89 J82:AP82 AI89:AP89 BL89:BO89 BL82:BO82 AS89:BI89 AS82:BI82 CE82:FN82 CE89:FN89 BQ82:CB82 BQ89:CB89">
    <cfRule type="expression" dxfId="386" priority="403" stopIfTrue="1">
      <formula>ABS(J82)&gt;=3</formula>
    </cfRule>
    <cfRule type="expression" dxfId="385" priority="404" stopIfTrue="1">
      <formula>ABS(J82)&gt;2</formula>
    </cfRule>
  </conditionalFormatting>
  <conditionalFormatting sqref="B80:AP81 C35:H36 C87:AP88 BL87:BO88 BL35:BO36 BL80:BO81 AS87:BI88 AS35:BI36 AS80:BI81 CE80:CK81 CE35:CK36 CE87:CK88 BQ80:CB81 BQ35:CB36 BQ87:CB88 J35:AP36">
    <cfRule type="expression" dxfId="384" priority="401" stopIfTrue="1">
      <formula>ABS(B35)&gt;=0.07874</formula>
    </cfRule>
    <cfRule type="expression" dxfId="383" priority="402" stopIfTrue="1">
      <formula>ABS(B35)&gt;0.03937</formula>
    </cfRule>
  </conditionalFormatting>
  <conditionalFormatting sqref="B82:AP82 C89:AP89 BL89:BO89 BL82:BO82 AS89:BI89 AS82:BI82 CE82:CK82 CE89:CK89 BQ82:CB82 BQ89:CB89">
    <cfRule type="expression" dxfId="382" priority="399" stopIfTrue="1">
      <formula>ABS(B82)&gt;=0.11811</formula>
    </cfRule>
    <cfRule type="expression" dxfId="381" priority="400" stopIfTrue="1">
      <formula>ABS(B82)&gt;0.07874</formula>
    </cfRule>
  </conditionalFormatting>
  <conditionalFormatting sqref="K35:R36 AI35:AP36 BL35:BO36 AS35:BI36 CE35:DY36 BQ35:CB36 EB35:FN36">
    <cfRule type="expression" dxfId="380" priority="397" stopIfTrue="1">
      <formula>ABS(K35)&gt;=2</formula>
    </cfRule>
    <cfRule type="expression" dxfId="379" priority="398" stopIfTrue="1">
      <formula>ABS(K35)&gt;1</formula>
    </cfRule>
  </conditionalFormatting>
  <conditionalFormatting sqref="K38:R38 AI38:AP38 BL38:BO38 AS38:BI38 CE38:DY38 BQ38:CB38 EB38:FN38">
    <cfRule type="expression" dxfId="378" priority="395" stopIfTrue="1">
      <formula>ABS(K38)&gt;=3</formula>
    </cfRule>
    <cfRule type="expression" dxfId="377" priority="396" stopIfTrue="1">
      <formula>ABS(K38)&gt;2</formula>
    </cfRule>
  </conditionalFormatting>
  <conditionalFormatting sqref="C38:H38 BL38:BO38 AS38:BI38 CE38:CK38 BQ38:CB38 J38:AP38">
    <cfRule type="expression" dxfId="376" priority="393" stopIfTrue="1">
      <formula>ABS(C38)&gt;=0.1181</formula>
    </cfRule>
    <cfRule type="expression" dxfId="375" priority="394" stopIfTrue="1">
      <formula>ABS(C38)&gt;0.07874</formula>
    </cfRule>
  </conditionalFormatting>
  <conditionalFormatting sqref="CL87:CL88">
    <cfRule type="expression" dxfId="374" priority="111" stopIfTrue="1">
      <formula>ABS(CL87)&gt;=0.07874</formula>
    </cfRule>
    <cfRule type="expression" dxfId="373" priority="112" stopIfTrue="1">
      <formula>ABS(CL87)&gt;0.03937</formula>
    </cfRule>
  </conditionalFormatting>
  <conditionalFormatting sqref="CL89">
    <cfRule type="expression" dxfId="372" priority="109" stopIfTrue="1">
      <formula>ABS(CL89)&gt;=0.11811</formula>
    </cfRule>
    <cfRule type="expression" dxfId="371" priority="110" stopIfTrue="1">
      <formula>ABS(CL89)&gt;0.07874</formula>
    </cfRule>
  </conditionalFormatting>
  <conditionalFormatting sqref="BJ87:BJ88 BJ80:BJ81">
    <cfRule type="expression" dxfId="370" priority="107" stopIfTrue="1">
      <formula>ABS(BJ80)&gt;=2</formula>
    </cfRule>
    <cfRule type="expression" priority="108" stopIfTrue="1">
      <formula>ABS(BJ80)&gt;1</formula>
    </cfRule>
  </conditionalFormatting>
  <conditionalFormatting sqref="BJ89 BJ82">
    <cfRule type="expression" dxfId="369" priority="105" stopIfTrue="1">
      <formula>ABS(BJ82)&gt;=3</formula>
    </cfRule>
    <cfRule type="expression" dxfId="368" priority="106" stopIfTrue="1">
      <formula>ABS(BJ82)&gt;2</formula>
    </cfRule>
  </conditionalFormatting>
  <conditionalFormatting sqref="BJ87:BJ88 BJ35:BJ36 BJ80:BJ81">
    <cfRule type="expression" dxfId="367" priority="103" stopIfTrue="1">
      <formula>ABS(BJ35)&gt;=0.07874</formula>
    </cfRule>
    <cfRule type="expression" dxfId="366" priority="104" stopIfTrue="1">
      <formula>ABS(BJ35)&gt;0.03937</formula>
    </cfRule>
  </conditionalFormatting>
  <conditionalFormatting sqref="BJ89 BJ82">
    <cfRule type="expression" dxfId="365" priority="101" stopIfTrue="1">
      <formula>ABS(BJ82)&gt;=0.11811</formula>
    </cfRule>
    <cfRule type="expression" dxfId="364" priority="102" stopIfTrue="1">
      <formula>ABS(BJ82)&gt;0.07874</formula>
    </cfRule>
  </conditionalFormatting>
  <conditionalFormatting sqref="BJ35:BJ36">
    <cfRule type="expression" dxfId="363" priority="99" stopIfTrue="1">
      <formula>ABS(BJ35)&gt;=2</formula>
    </cfRule>
    <cfRule type="expression" dxfId="362" priority="100" stopIfTrue="1">
      <formula>ABS(BJ35)&gt;1</formula>
    </cfRule>
  </conditionalFormatting>
  <conditionalFormatting sqref="BJ38">
    <cfRule type="expression" dxfId="361" priority="97" stopIfTrue="1">
      <formula>ABS(BJ38)&gt;=3</formula>
    </cfRule>
    <cfRule type="expression" dxfId="360" priority="98" stopIfTrue="1">
      <formula>ABS(BJ38)&gt;2</formula>
    </cfRule>
  </conditionalFormatting>
  <conditionalFormatting sqref="BJ38">
    <cfRule type="expression" dxfId="359" priority="95" stopIfTrue="1">
      <formula>ABS(BJ38)&gt;=0.1181</formula>
    </cfRule>
    <cfRule type="expression" dxfId="358" priority="96" stopIfTrue="1">
      <formula>ABS(BJ38)&gt;0.07874</formula>
    </cfRule>
  </conditionalFormatting>
  <conditionalFormatting sqref="AQ87:AQ88 AQ80:AQ81">
    <cfRule type="expression" dxfId="357" priority="93" stopIfTrue="1">
      <formula>ABS(AQ80)&gt;=2</formula>
    </cfRule>
    <cfRule type="expression" priority="94" stopIfTrue="1">
      <formula>ABS(AQ80)&gt;1</formula>
    </cfRule>
  </conditionalFormatting>
  <conditionalFormatting sqref="AQ89 AQ82">
    <cfRule type="expression" dxfId="356" priority="91" stopIfTrue="1">
      <formula>ABS(AQ82)&gt;=3</formula>
    </cfRule>
    <cfRule type="expression" dxfId="355" priority="92" stopIfTrue="1">
      <formula>ABS(AQ82)&gt;2</formula>
    </cfRule>
  </conditionalFormatting>
  <conditionalFormatting sqref="AQ87:AQ88 AQ35:AQ36 AQ80:AQ81">
    <cfRule type="expression" dxfId="354" priority="89" stopIfTrue="1">
      <formula>ABS(AQ35)&gt;=0.07874</formula>
    </cfRule>
    <cfRule type="expression" dxfId="353" priority="90" stopIfTrue="1">
      <formula>ABS(AQ35)&gt;0.03937</formula>
    </cfRule>
  </conditionalFormatting>
  <conditionalFormatting sqref="AQ89 AQ82">
    <cfRule type="expression" dxfId="352" priority="87" stopIfTrue="1">
      <formula>ABS(AQ82)&gt;=0.11811</formula>
    </cfRule>
    <cfRule type="expression" dxfId="351" priority="88" stopIfTrue="1">
      <formula>ABS(AQ82)&gt;0.07874</formula>
    </cfRule>
  </conditionalFormatting>
  <conditionalFormatting sqref="AQ35:AQ36">
    <cfRule type="expression" dxfId="350" priority="85" stopIfTrue="1">
      <formula>ABS(AQ35)&gt;=2</formula>
    </cfRule>
    <cfRule type="expression" dxfId="349" priority="86" stopIfTrue="1">
      <formula>ABS(AQ35)&gt;1</formula>
    </cfRule>
  </conditionalFormatting>
  <conditionalFormatting sqref="AQ38">
    <cfRule type="expression" dxfId="348" priority="83" stopIfTrue="1">
      <formula>ABS(AQ38)&gt;=3</formula>
    </cfRule>
    <cfRule type="expression" dxfId="347" priority="84" stopIfTrue="1">
      <formula>ABS(AQ38)&gt;2</formula>
    </cfRule>
  </conditionalFormatting>
  <conditionalFormatting sqref="AQ38">
    <cfRule type="expression" dxfId="346" priority="81" stopIfTrue="1">
      <formula>ABS(AQ38)&gt;=0.1181</formula>
    </cfRule>
    <cfRule type="expression" dxfId="345" priority="82" stopIfTrue="1">
      <formula>ABS(AQ38)&gt;0.07874</formula>
    </cfRule>
  </conditionalFormatting>
  <conditionalFormatting sqref="CC87:CC88 CC80:CC81">
    <cfRule type="expression" dxfId="344" priority="79" stopIfTrue="1">
      <formula>ABS(CC80)&gt;=2</formula>
    </cfRule>
    <cfRule type="expression" priority="80" stopIfTrue="1">
      <formula>ABS(CC80)&gt;1</formula>
    </cfRule>
  </conditionalFormatting>
  <conditionalFormatting sqref="CC89 CC82">
    <cfRule type="expression" dxfId="343" priority="77" stopIfTrue="1">
      <formula>ABS(CC82)&gt;=3</formula>
    </cfRule>
    <cfRule type="expression" dxfId="342" priority="78" stopIfTrue="1">
      <formula>ABS(CC82)&gt;2</formula>
    </cfRule>
  </conditionalFormatting>
  <conditionalFormatting sqref="CC87:CC88 CC35:CC36 CC80:CC81">
    <cfRule type="expression" dxfId="341" priority="75" stopIfTrue="1">
      <formula>ABS(CC35)&gt;=0.07874</formula>
    </cfRule>
    <cfRule type="expression" dxfId="340" priority="76" stopIfTrue="1">
      <formula>ABS(CC35)&gt;0.03937</formula>
    </cfRule>
  </conditionalFormatting>
  <conditionalFormatting sqref="CC89 CC82">
    <cfRule type="expression" dxfId="339" priority="73" stopIfTrue="1">
      <formula>ABS(CC82)&gt;=0.11811</formula>
    </cfRule>
    <cfRule type="expression" dxfId="338" priority="74" stopIfTrue="1">
      <formula>ABS(CC82)&gt;0.07874</formula>
    </cfRule>
  </conditionalFormatting>
  <conditionalFormatting sqref="CC35:CC36">
    <cfRule type="expression" dxfId="337" priority="71" stopIfTrue="1">
      <formula>ABS(CC35)&gt;=2</formula>
    </cfRule>
    <cfRule type="expression" dxfId="336" priority="72" stopIfTrue="1">
      <formula>ABS(CC35)&gt;1</formula>
    </cfRule>
  </conditionalFormatting>
  <conditionalFormatting sqref="CC38">
    <cfRule type="expression" dxfId="335" priority="69" stopIfTrue="1">
      <formula>ABS(CC38)&gt;=3</formula>
    </cfRule>
    <cfRule type="expression" dxfId="334" priority="70" stopIfTrue="1">
      <formula>ABS(CC38)&gt;2</formula>
    </cfRule>
  </conditionalFormatting>
  <conditionalFormatting sqref="CC38">
    <cfRule type="expression" dxfId="333" priority="67" stopIfTrue="1">
      <formula>ABS(CC38)&gt;=0.1181</formula>
    </cfRule>
    <cfRule type="expression" dxfId="332" priority="68" stopIfTrue="1">
      <formula>ABS(CC38)&gt;0.07874</formula>
    </cfRule>
  </conditionalFormatting>
  <conditionalFormatting sqref="BP87:BP88 BP80:BP81">
    <cfRule type="expression" dxfId="331" priority="65" stopIfTrue="1">
      <formula>ABS(BP80)&gt;=2</formula>
    </cfRule>
    <cfRule type="expression" priority="66" stopIfTrue="1">
      <formula>ABS(BP80)&gt;1</formula>
    </cfRule>
  </conditionalFormatting>
  <conditionalFormatting sqref="BP89 BP82">
    <cfRule type="expression" dxfId="330" priority="63" stopIfTrue="1">
      <formula>ABS(BP82)&gt;=3</formula>
    </cfRule>
    <cfRule type="expression" dxfId="329" priority="64" stopIfTrue="1">
      <formula>ABS(BP82)&gt;2</formula>
    </cfRule>
  </conditionalFormatting>
  <conditionalFormatting sqref="BP87:BP88 BP35:BP36 BP80:BP81">
    <cfRule type="expression" dxfId="328" priority="61" stopIfTrue="1">
      <formula>ABS(BP35)&gt;=0.07874</formula>
    </cfRule>
    <cfRule type="expression" dxfId="327" priority="62" stopIfTrue="1">
      <formula>ABS(BP35)&gt;0.03937</formula>
    </cfRule>
  </conditionalFormatting>
  <conditionalFormatting sqref="BP89 BP82">
    <cfRule type="expression" dxfId="326" priority="59" stopIfTrue="1">
      <formula>ABS(BP82)&gt;=0.11811</formula>
    </cfRule>
    <cfRule type="expression" dxfId="325" priority="60" stopIfTrue="1">
      <formula>ABS(BP82)&gt;0.07874</formula>
    </cfRule>
  </conditionalFormatting>
  <conditionalFormatting sqref="BP35:BP36">
    <cfRule type="expression" dxfId="324" priority="57" stopIfTrue="1">
      <formula>ABS(BP35)&gt;=2</formula>
    </cfRule>
    <cfRule type="expression" dxfId="323" priority="58" stopIfTrue="1">
      <formula>ABS(BP35)&gt;1</formula>
    </cfRule>
  </conditionalFormatting>
  <conditionalFormatting sqref="BP38">
    <cfRule type="expression" dxfId="322" priority="55" stopIfTrue="1">
      <formula>ABS(BP38)&gt;=3</formula>
    </cfRule>
    <cfRule type="expression" dxfId="321" priority="56" stopIfTrue="1">
      <formula>ABS(BP38)&gt;2</formula>
    </cfRule>
  </conditionalFormatting>
  <conditionalFormatting sqref="BP38">
    <cfRule type="expression" dxfId="320" priority="53" stopIfTrue="1">
      <formula>ABS(BP38)&gt;=0.1181</formula>
    </cfRule>
    <cfRule type="expression" dxfId="319" priority="54" stopIfTrue="1">
      <formula>ABS(BP38)&gt;0.07874</formula>
    </cfRule>
  </conditionalFormatting>
  <conditionalFormatting sqref="BK87:BK88 BK80:BK81">
    <cfRule type="expression" dxfId="318" priority="51" stopIfTrue="1">
      <formula>ABS(BK80)&gt;=2</formula>
    </cfRule>
    <cfRule type="expression" priority="52" stopIfTrue="1">
      <formula>ABS(BK80)&gt;1</formula>
    </cfRule>
  </conditionalFormatting>
  <conditionalFormatting sqref="BK89 BK82">
    <cfRule type="expression" dxfId="317" priority="49" stopIfTrue="1">
      <formula>ABS(BK82)&gt;=3</formula>
    </cfRule>
    <cfRule type="expression" dxfId="316" priority="50" stopIfTrue="1">
      <formula>ABS(BK82)&gt;2</formula>
    </cfRule>
  </conditionalFormatting>
  <conditionalFormatting sqref="BK87:BK88 BK35:BK36 BK80:BK81">
    <cfRule type="expression" dxfId="315" priority="47" stopIfTrue="1">
      <formula>ABS(BK35)&gt;=0.07874</formula>
    </cfRule>
    <cfRule type="expression" dxfId="314" priority="48" stopIfTrue="1">
      <formula>ABS(BK35)&gt;0.03937</formula>
    </cfRule>
  </conditionalFormatting>
  <conditionalFormatting sqref="BK89 BK82">
    <cfRule type="expression" dxfId="313" priority="45" stopIfTrue="1">
      <formula>ABS(BK82)&gt;=0.11811</formula>
    </cfRule>
    <cfRule type="expression" dxfId="312" priority="46" stopIfTrue="1">
      <formula>ABS(BK82)&gt;0.07874</formula>
    </cfRule>
  </conditionalFormatting>
  <conditionalFormatting sqref="BK35:BK36">
    <cfRule type="expression" dxfId="311" priority="43" stopIfTrue="1">
      <formula>ABS(BK35)&gt;=2</formula>
    </cfRule>
    <cfRule type="expression" dxfId="310" priority="44" stopIfTrue="1">
      <formula>ABS(BK35)&gt;1</formula>
    </cfRule>
  </conditionalFormatting>
  <conditionalFormatting sqref="BK38">
    <cfRule type="expression" dxfId="309" priority="41" stopIfTrue="1">
      <formula>ABS(BK38)&gt;=3</formula>
    </cfRule>
    <cfRule type="expression" dxfId="308" priority="42" stopIfTrue="1">
      <formula>ABS(BK38)&gt;2</formula>
    </cfRule>
  </conditionalFormatting>
  <conditionalFormatting sqref="BK38">
    <cfRule type="expression" dxfId="307" priority="39" stopIfTrue="1">
      <formula>ABS(BK38)&gt;=0.1181</formula>
    </cfRule>
    <cfRule type="expression" dxfId="306" priority="40" stopIfTrue="1">
      <formula>ABS(BK38)&gt;0.07874</formula>
    </cfRule>
  </conditionalFormatting>
  <conditionalFormatting sqref="AR87:AR88 AR80:AR81">
    <cfRule type="expression" dxfId="305" priority="37" stopIfTrue="1">
      <formula>ABS(AR80)&gt;=2</formula>
    </cfRule>
    <cfRule type="expression" priority="38" stopIfTrue="1">
      <formula>ABS(AR80)&gt;1</formula>
    </cfRule>
  </conditionalFormatting>
  <conditionalFormatting sqref="AR89 AR82">
    <cfRule type="expression" dxfId="304" priority="35" stopIfTrue="1">
      <formula>ABS(AR82)&gt;=3</formula>
    </cfRule>
    <cfRule type="expression" dxfId="303" priority="36" stopIfTrue="1">
      <formula>ABS(AR82)&gt;2</formula>
    </cfRule>
  </conditionalFormatting>
  <conditionalFormatting sqref="AR87:AR88 AR35:AR36 AR80:AR81">
    <cfRule type="expression" dxfId="302" priority="33" stopIfTrue="1">
      <formula>ABS(AR35)&gt;=0.07874</formula>
    </cfRule>
    <cfRule type="expression" dxfId="301" priority="34" stopIfTrue="1">
      <formula>ABS(AR35)&gt;0.03937</formula>
    </cfRule>
  </conditionalFormatting>
  <conditionalFormatting sqref="AR89 AR82">
    <cfRule type="expression" dxfId="300" priority="31" stopIfTrue="1">
      <formula>ABS(AR82)&gt;=0.11811</formula>
    </cfRule>
    <cfRule type="expression" dxfId="299" priority="32" stopIfTrue="1">
      <formula>ABS(AR82)&gt;0.07874</formula>
    </cfRule>
  </conditionalFormatting>
  <conditionalFormatting sqref="AR35:AR36">
    <cfRule type="expression" dxfId="298" priority="29" stopIfTrue="1">
      <formula>ABS(AR35)&gt;=2</formula>
    </cfRule>
    <cfRule type="expression" dxfId="297" priority="30" stopIfTrue="1">
      <formula>ABS(AR35)&gt;1</formula>
    </cfRule>
  </conditionalFormatting>
  <conditionalFormatting sqref="AR38">
    <cfRule type="expression" dxfId="296" priority="27" stopIfTrue="1">
      <formula>ABS(AR38)&gt;=3</formula>
    </cfRule>
    <cfRule type="expression" dxfId="295" priority="28" stopIfTrue="1">
      <formula>ABS(AR38)&gt;2</formula>
    </cfRule>
  </conditionalFormatting>
  <conditionalFormatting sqref="AR38">
    <cfRule type="expression" dxfId="294" priority="25" stopIfTrue="1">
      <formula>ABS(AR38)&gt;=0.1181</formula>
    </cfRule>
    <cfRule type="expression" dxfId="293" priority="26" stopIfTrue="1">
      <formula>ABS(AR38)&gt;0.07874</formula>
    </cfRule>
  </conditionalFormatting>
  <conditionalFormatting sqref="CD87:CD88 CD80:CD81">
    <cfRule type="expression" dxfId="292" priority="23" stopIfTrue="1">
      <formula>ABS(CD80)&gt;=2</formula>
    </cfRule>
    <cfRule type="expression" priority="24" stopIfTrue="1">
      <formula>ABS(CD80)&gt;1</formula>
    </cfRule>
  </conditionalFormatting>
  <conditionalFormatting sqref="CD89 CD82">
    <cfRule type="expression" dxfId="291" priority="21" stopIfTrue="1">
      <formula>ABS(CD82)&gt;=3</formula>
    </cfRule>
    <cfRule type="expression" dxfId="290" priority="22" stopIfTrue="1">
      <formula>ABS(CD82)&gt;2</formula>
    </cfRule>
  </conditionalFormatting>
  <conditionalFormatting sqref="CD87:CD88 CD35:CD36 CD80:CD81">
    <cfRule type="expression" dxfId="289" priority="19" stopIfTrue="1">
      <formula>ABS(CD35)&gt;=0.07874</formula>
    </cfRule>
    <cfRule type="expression" dxfId="288" priority="20" stopIfTrue="1">
      <formula>ABS(CD35)&gt;0.03937</formula>
    </cfRule>
  </conditionalFormatting>
  <conditionalFormatting sqref="CD89 CD82">
    <cfRule type="expression" dxfId="287" priority="17" stopIfTrue="1">
      <formula>ABS(CD82)&gt;=0.11811</formula>
    </cfRule>
    <cfRule type="expression" dxfId="286" priority="18" stopIfTrue="1">
      <formula>ABS(CD82)&gt;0.07874</formula>
    </cfRule>
  </conditionalFormatting>
  <conditionalFormatting sqref="CD35:CD36">
    <cfRule type="expression" dxfId="285" priority="15" stopIfTrue="1">
      <formula>ABS(CD35)&gt;=2</formula>
    </cfRule>
    <cfRule type="expression" dxfId="284" priority="16" stopIfTrue="1">
      <formula>ABS(CD35)&gt;1</formula>
    </cfRule>
  </conditionalFormatting>
  <conditionalFormatting sqref="CD38">
    <cfRule type="expression" dxfId="283" priority="13" stopIfTrue="1">
      <formula>ABS(CD38)&gt;=3</formula>
    </cfRule>
    <cfRule type="expression" dxfId="282" priority="14" stopIfTrue="1">
      <formula>ABS(CD38)&gt;2</formula>
    </cfRule>
  </conditionalFormatting>
  <conditionalFormatting sqref="CD38">
    <cfRule type="expression" dxfId="281" priority="11" stopIfTrue="1">
      <formula>ABS(CD38)&gt;=0.1181</formula>
    </cfRule>
    <cfRule type="expression" dxfId="280" priority="12" stopIfTrue="1">
      <formula>ABS(CD38)&gt;0.07874</formula>
    </cfRule>
  </conditionalFormatting>
  <conditionalFormatting sqref="EA35:EA36">
    <cfRule type="expression" dxfId="279" priority="9" stopIfTrue="1">
      <formula>ABS(EA35)&gt;=2</formula>
    </cfRule>
    <cfRule type="expression" dxfId="278" priority="10" stopIfTrue="1">
      <formula>ABS(EA35)&gt;1</formula>
    </cfRule>
  </conditionalFormatting>
  <conditionalFormatting sqref="DZ38:EA38">
    <cfRule type="expression" dxfId="277" priority="7" stopIfTrue="1">
      <formula>ABS(DZ38)&gt;=3</formula>
    </cfRule>
    <cfRule type="expression" dxfId="276" priority="8" stopIfTrue="1">
      <formula>ABS(DZ38)&gt;2</formula>
    </cfRule>
  </conditionalFormatting>
  <conditionalFormatting sqref="DZ35:DZ36">
    <cfRule type="expression" dxfId="275" priority="5" stopIfTrue="1">
      <formula>ABS(DZ35)&gt;=2</formula>
    </cfRule>
    <cfRule type="expression" dxfId="274" priority="6" stopIfTrue="1">
      <formula>ABS(DZ35)&gt;1</formula>
    </cfRule>
  </conditionalFormatting>
  <conditionalFormatting sqref="I35:I36">
    <cfRule type="expression" dxfId="273" priority="3" stopIfTrue="1">
      <formula>ABS(I35)&gt;=0.07874</formula>
    </cfRule>
    <cfRule type="expression" dxfId="272" priority="4" stopIfTrue="1">
      <formula>ABS(I35)&gt;0.03937</formula>
    </cfRule>
  </conditionalFormatting>
  <conditionalFormatting sqref="I38">
    <cfRule type="expression" dxfId="271" priority="1" stopIfTrue="1">
      <formula>ABS(I38)&gt;=0.1181</formula>
    </cfRule>
    <cfRule type="expression" dxfId="270" priority="2" stopIfTrue="1">
      <formula>ABS(I38)&gt;0.07874</formula>
    </cfRule>
  </conditionalFormatting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HX168"/>
  <sheetViews>
    <sheetView zoomScale="125" zoomScaleNormal="125" zoomScalePageLayoutView="12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ColWidth="8.83203125" defaultRowHeight="12" x14ac:dyDescent="0"/>
  <cols>
    <col min="1" max="1" width="31" style="885" customWidth="1"/>
    <col min="2" max="2" width="10.5" style="885" customWidth="1"/>
    <col min="3" max="16384" width="8.83203125" style="885"/>
  </cols>
  <sheetData>
    <row r="1" spans="1:231" ht="13" thickBot="1">
      <c r="A1" s="845" t="s">
        <v>633</v>
      </c>
      <c r="B1" s="1235" t="s">
        <v>529</v>
      </c>
      <c r="C1" s="1195"/>
      <c r="D1" s="1195"/>
      <c r="E1" s="1195"/>
      <c r="F1" s="1195"/>
      <c r="G1" s="1196"/>
      <c r="H1" s="887"/>
      <c r="I1" s="887"/>
      <c r="J1" s="887"/>
      <c r="K1" s="887"/>
      <c r="L1" s="887"/>
      <c r="M1" s="887"/>
      <c r="N1" s="887"/>
      <c r="O1" s="887"/>
      <c r="P1" s="887"/>
      <c r="Q1" s="887"/>
      <c r="R1" s="887"/>
      <c r="S1" s="887"/>
      <c r="T1" s="887"/>
      <c r="U1" s="887"/>
      <c r="V1" s="887"/>
      <c r="W1" s="1153"/>
      <c r="X1" s="1153"/>
      <c r="Y1" s="887"/>
      <c r="Z1" s="887"/>
      <c r="AA1" s="1153"/>
      <c r="AB1" s="887"/>
      <c r="AC1" s="1153"/>
      <c r="AD1" s="887"/>
      <c r="AE1" s="887"/>
      <c r="AF1" s="887"/>
      <c r="AG1" s="887"/>
      <c r="AH1" s="887"/>
      <c r="AI1" s="887"/>
      <c r="AJ1" s="887"/>
      <c r="AK1" s="887"/>
      <c r="AL1" s="887"/>
      <c r="AM1" s="887"/>
      <c r="AN1" s="887"/>
      <c r="AO1" s="887"/>
      <c r="AP1" s="887"/>
      <c r="AQ1" s="887"/>
      <c r="AR1" s="887"/>
      <c r="AS1" s="887"/>
      <c r="AT1" s="887"/>
      <c r="AU1" s="887"/>
      <c r="AV1" s="887"/>
      <c r="AW1" s="887"/>
      <c r="AX1" s="887"/>
      <c r="AY1" s="887"/>
      <c r="AZ1" s="887"/>
      <c r="BA1" s="887"/>
      <c r="BB1" s="887"/>
      <c r="BC1" s="887"/>
      <c r="BD1" s="887"/>
      <c r="BE1" s="887"/>
      <c r="BF1" s="887"/>
      <c r="BG1" s="887"/>
      <c r="BH1" s="887"/>
      <c r="BI1" s="887"/>
      <c r="BJ1" s="887"/>
      <c r="BK1" s="887"/>
      <c r="BL1" s="887"/>
      <c r="BM1" s="887"/>
      <c r="BN1" s="887"/>
      <c r="BO1" s="887"/>
      <c r="BP1" s="887"/>
      <c r="BQ1" s="887"/>
      <c r="BR1" s="887"/>
      <c r="BS1" s="887"/>
      <c r="BT1" s="887"/>
      <c r="BU1" s="887"/>
      <c r="BV1" s="887"/>
      <c r="BW1" s="887"/>
      <c r="BX1" s="887"/>
      <c r="BY1" s="887"/>
      <c r="BZ1" s="887"/>
      <c r="CA1" s="887"/>
      <c r="CB1" s="887"/>
      <c r="CC1" s="887"/>
      <c r="CD1" s="887"/>
      <c r="CE1" s="887"/>
      <c r="CF1" s="887"/>
      <c r="CG1" s="887"/>
      <c r="CH1" s="887"/>
      <c r="CI1" s="887"/>
      <c r="CJ1" s="887"/>
      <c r="CK1" s="887"/>
      <c r="CL1" s="887"/>
      <c r="CM1" s="887"/>
      <c r="CN1" s="887"/>
      <c r="CO1" s="887"/>
      <c r="CP1" s="887"/>
      <c r="CQ1" s="887"/>
      <c r="CR1" s="887"/>
      <c r="CS1" s="887"/>
      <c r="CT1" s="887"/>
      <c r="CU1" s="887"/>
      <c r="CV1" s="887"/>
      <c r="CW1" s="887"/>
      <c r="CX1" s="887"/>
      <c r="CY1" s="887"/>
      <c r="CZ1" s="887"/>
      <c r="DA1" s="887"/>
      <c r="DB1" s="887"/>
      <c r="DC1" s="887"/>
      <c r="DD1" s="887"/>
      <c r="DE1" s="887"/>
      <c r="DF1" s="887"/>
      <c r="DG1" s="887"/>
      <c r="DH1" s="887"/>
      <c r="DI1" s="887"/>
      <c r="DJ1" s="887"/>
      <c r="DK1" s="1066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887"/>
      <c r="EC1" s="887"/>
      <c r="ED1" s="887"/>
      <c r="EE1" s="887"/>
      <c r="EF1" s="887"/>
      <c r="EG1" s="887"/>
      <c r="EH1" s="887"/>
      <c r="EI1" s="887"/>
      <c r="EJ1" s="887"/>
      <c r="EK1" s="887"/>
      <c r="EL1" s="887"/>
      <c r="EM1" s="887"/>
      <c r="EN1" s="887"/>
      <c r="EO1" s="887"/>
      <c r="EP1" s="887"/>
      <c r="EQ1" s="887"/>
      <c r="ER1" s="887"/>
      <c r="ES1" s="887"/>
      <c r="ET1" s="887"/>
      <c r="EU1" s="887"/>
      <c r="EV1" s="887"/>
      <c r="EW1" s="887"/>
      <c r="EX1" s="887"/>
      <c r="EY1" s="887"/>
      <c r="EZ1" s="887"/>
      <c r="FA1" s="887"/>
      <c r="FB1" s="887"/>
      <c r="FC1" s="887"/>
      <c r="FD1" s="887"/>
      <c r="FE1" s="887"/>
      <c r="FF1" s="887"/>
      <c r="FG1" s="887"/>
      <c r="FH1" s="887"/>
      <c r="FI1" s="887"/>
      <c r="FJ1" s="887"/>
      <c r="FK1" s="887"/>
      <c r="FL1" s="887"/>
      <c r="FM1" s="887"/>
      <c r="FN1" s="887"/>
      <c r="FO1" s="887"/>
      <c r="FP1" s="887"/>
      <c r="FQ1" s="887"/>
      <c r="FR1" s="887"/>
      <c r="FS1" s="887"/>
      <c r="FT1" s="887"/>
      <c r="FU1" s="887"/>
      <c r="FV1" s="887"/>
      <c r="FW1" s="887"/>
      <c r="FX1" s="887"/>
      <c r="FY1" s="887"/>
      <c r="FZ1" s="887"/>
      <c r="GA1" s="887"/>
      <c r="GB1" s="887"/>
      <c r="GC1" s="887"/>
      <c r="GD1" s="887"/>
      <c r="GE1" s="887"/>
      <c r="GF1" s="887"/>
      <c r="GG1" s="887"/>
      <c r="GH1" s="887"/>
      <c r="GI1" s="887"/>
      <c r="GJ1" s="887"/>
      <c r="GK1" s="887"/>
      <c r="GL1" s="887"/>
      <c r="GM1" s="887"/>
      <c r="GN1" s="887"/>
      <c r="GO1" s="887"/>
      <c r="GP1" s="887"/>
      <c r="GQ1" s="887"/>
      <c r="GR1" s="887"/>
      <c r="GS1" s="887"/>
      <c r="GT1" s="887"/>
      <c r="GU1" s="887"/>
      <c r="GV1" s="887"/>
      <c r="GW1" s="887"/>
      <c r="GX1" s="887"/>
      <c r="GY1" s="887"/>
      <c r="GZ1" s="887"/>
      <c r="HA1" s="887"/>
      <c r="HB1" s="887"/>
      <c r="HC1" s="887"/>
      <c r="HD1" s="887"/>
      <c r="HE1" s="887"/>
      <c r="HF1" s="887"/>
      <c r="HG1" s="887"/>
      <c r="HH1" s="887"/>
      <c r="HI1" s="887"/>
      <c r="HJ1" s="887"/>
      <c r="HK1" s="887"/>
      <c r="HL1" s="887"/>
      <c r="HM1" s="887"/>
      <c r="HN1" s="887"/>
      <c r="HO1" s="887"/>
      <c r="HP1" s="887"/>
      <c r="HQ1" s="887"/>
      <c r="HR1" s="887"/>
      <c r="HS1" s="887"/>
      <c r="HT1" s="887"/>
      <c r="HU1" s="887"/>
      <c r="HV1" s="887"/>
      <c r="HW1" s="887"/>
    </row>
    <row r="2" spans="1:231" ht="13" thickBot="1">
      <c r="A2" s="846" t="s">
        <v>634</v>
      </c>
      <c r="B2" s="1236" t="s">
        <v>609</v>
      </c>
      <c r="C2" s="1197"/>
      <c r="D2" s="1197"/>
      <c r="E2" s="1197"/>
      <c r="F2" s="1197"/>
      <c r="G2" s="1198"/>
      <c r="H2" s="887"/>
      <c r="I2" s="887"/>
      <c r="J2" s="887"/>
      <c r="K2" s="887"/>
      <c r="L2" s="887"/>
      <c r="M2" s="887"/>
      <c r="N2" s="887"/>
      <c r="O2" s="887"/>
      <c r="P2" s="887"/>
      <c r="Q2" s="887"/>
      <c r="R2" s="887"/>
      <c r="S2" s="887"/>
      <c r="T2" s="887"/>
      <c r="U2" s="887"/>
      <c r="V2" s="887"/>
      <c r="W2" s="1153"/>
      <c r="X2" s="1153"/>
      <c r="Y2" s="887"/>
      <c r="Z2" s="887"/>
      <c r="AA2" s="1153"/>
      <c r="AB2" s="887"/>
      <c r="AC2" s="1153"/>
      <c r="AD2" s="887"/>
      <c r="AE2" s="887"/>
      <c r="AF2" s="887"/>
      <c r="AG2" s="887"/>
      <c r="AH2" s="887"/>
      <c r="AI2" s="887"/>
      <c r="AJ2" s="887"/>
      <c r="AK2" s="887"/>
      <c r="AL2" s="887"/>
      <c r="AM2" s="887"/>
      <c r="AN2" s="887"/>
      <c r="AO2" s="887"/>
      <c r="AP2" s="887"/>
      <c r="AQ2" s="887"/>
      <c r="AR2" s="887"/>
      <c r="AS2" s="887"/>
      <c r="AT2" s="887"/>
      <c r="AU2" s="887"/>
      <c r="AV2" s="887"/>
      <c r="AW2" s="887"/>
      <c r="AX2" s="887"/>
      <c r="AY2" s="887"/>
      <c r="AZ2" s="887"/>
      <c r="BA2" s="887"/>
      <c r="BB2" s="887"/>
      <c r="BC2" s="887"/>
      <c r="BD2" s="887"/>
      <c r="BE2" s="887"/>
      <c r="BF2" s="887"/>
      <c r="BG2" s="887"/>
      <c r="BH2" s="887"/>
      <c r="BI2" s="887"/>
      <c r="BJ2" s="887"/>
      <c r="BK2" s="887"/>
      <c r="BL2" s="887"/>
      <c r="BM2" s="887"/>
      <c r="BN2" s="887"/>
      <c r="BO2" s="887"/>
      <c r="BP2" s="887"/>
      <c r="BQ2" s="887"/>
      <c r="BR2" s="887"/>
      <c r="BS2" s="887"/>
      <c r="BT2" s="887"/>
      <c r="BU2" s="887"/>
      <c r="BV2" s="887"/>
      <c r="BW2" s="887"/>
      <c r="BX2" s="887"/>
      <c r="BY2" s="887"/>
      <c r="BZ2" s="887"/>
      <c r="CA2" s="887"/>
      <c r="CB2" s="887"/>
      <c r="CC2" s="887"/>
      <c r="CD2" s="887"/>
      <c r="CE2" s="887"/>
      <c r="CF2" s="887"/>
      <c r="CG2" s="887"/>
      <c r="CH2" s="887"/>
      <c r="CI2" s="887"/>
      <c r="CJ2" s="887"/>
      <c r="CK2" s="887"/>
      <c r="CL2" s="887"/>
      <c r="CM2" s="887"/>
      <c r="CN2" s="887"/>
      <c r="CO2" s="887"/>
      <c r="CP2" s="887"/>
      <c r="CQ2" s="887"/>
      <c r="CR2" s="887"/>
      <c r="CS2" s="887"/>
      <c r="CT2" s="887"/>
      <c r="CU2" s="887"/>
      <c r="CV2" s="887"/>
      <c r="CW2" s="887"/>
      <c r="CX2" s="887"/>
      <c r="CY2" s="887"/>
      <c r="CZ2" s="887"/>
      <c r="DA2" s="887"/>
      <c r="DB2" s="887"/>
      <c r="DC2" s="887"/>
      <c r="DD2" s="887"/>
      <c r="DE2" s="887"/>
      <c r="DF2" s="887"/>
      <c r="DG2" s="887"/>
      <c r="DH2" s="887"/>
      <c r="DI2" s="887"/>
      <c r="DJ2" s="887"/>
      <c r="DK2" s="1066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887"/>
      <c r="EC2" s="887"/>
      <c r="ED2" s="887"/>
      <c r="EE2" s="887"/>
      <c r="EF2" s="887"/>
      <c r="EG2" s="887"/>
      <c r="EH2" s="887"/>
      <c r="EI2" s="887"/>
      <c r="EJ2" s="887"/>
      <c r="EK2" s="887"/>
      <c r="EL2" s="887"/>
      <c r="EM2" s="887"/>
      <c r="EN2" s="887"/>
      <c r="EO2" s="887"/>
      <c r="EP2" s="887"/>
      <c r="EQ2" s="887"/>
      <c r="ER2" s="887"/>
      <c r="ES2" s="887"/>
      <c r="ET2" s="887"/>
      <c r="EU2" s="887"/>
      <c r="EV2" s="887"/>
      <c r="EW2" s="887"/>
      <c r="EX2" s="887"/>
      <c r="EY2" s="887"/>
      <c r="EZ2" s="887"/>
      <c r="FA2" s="887"/>
      <c r="FB2" s="887"/>
      <c r="FC2" s="887"/>
      <c r="FD2" s="887"/>
      <c r="FE2" s="887"/>
      <c r="FF2" s="887"/>
      <c r="FG2" s="887"/>
      <c r="FH2" s="887"/>
      <c r="FI2" s="887"/>
      <c r="FJ2" s="887"/>
      <c r="FK2" s="887"/>
      <c r="FL2" s="887"/>
      <c r="FM2" s="887"/>
      <c r="FN2" s="887"/>
      <c r="FO2" s="887"/>
      <c r="FP2" s="887"/>
      <c r="FQ2" s="887"/>
      <c r="FR2" s="887"/>
      <c r="FS2" s="887"/>
      <c r="FT2" s="887"/>
      <c r="FU2" s="887"/>
      <c r="FV2" s="887"/>
      <c r="FW2" s="887"/>
      <c r="FX2" s="887"/>
      <c r="FY2" s="887"/>
      <c r="FZ2" s="887"/>
      <c r="GA2" s="887"/>
      <c r="GB2" s="887"/>
      <c r="GC2" s="887"/>
      <c r="GD2" s="887"/>
      <c r="GE2" s="887"/>
      <c r="GF2" s="887"/>
      <c r="GG2" s="887"/>
      <c r="GH2" s="887"/>
      <c r="GI2" s="887"/>
      <c r="GJ2" s="887"/>
      <c r="GK2" s="887"/>
      <c r="GL2" s="887"/>
      <c r="GM2" s="887"/>
      <c r="GN2" s="887"/>
      <c r="GO2" s="887"/>
      <c r="GP2" s="887"/>
      <c r="GQ2" s="887"/>
      <c r="GR2" s="887"/>
      <c r="GS2" s="887"/>
      <c r="GT2" s="887"/>
      <c r="GU2" s="887"/>
      <c r="GV2" s="887"/>
      <c r="GW2" s="887"/>
      <c r="GX2" s="887"/>
      <c r="GY2" s="887"/>
      <c r="GZ2" s="887"/>
      <c r="HA2" s="887"/>
      <c r="HB2" s="887"/>
      <c r="HC2" s="887"/>
      <c r="HD2" s="887"/>
      <c r="HE2" s="887"/>
      <c r="HF2" s="887"/>
      <c r="HG2" s="887"/>
      <c r="HH2" s="887"/>
      <c r="HI2" s="887"/>
      <c r="HJ2" s="887"/>
      <c r="HK2" s="887"/>
      <c r="HL2" s="887"/>
      <c r="HM2" s="887"/>
      <c r="HN2" s="887"/>
      <c r="HO2" s="887"/>
      <c r="HP2" s="887"/>
      <c r="HQ2" s="887"/>
      <c r="HR2" s="887"/>
      <c r="HS2" s="887"/>
      <c r="HT2" s="887"/>
      <c r="HU2" s="887"/>
      <c r="HV2" s="887"/>
      <c r="HW2" s="887"/>
    </row>
    <row r="3" spans="1:231" ht="13" thickBot="1">
      <c r="A3" s="846" t="s">
        <v>457</v>
      </c>
      <c r="B3" s="872">
        <v>3.5499999999999997E-2</v>
      </c>
      <c r="C3" s="924" t="s">
        <v>476</v>
      </c>
      <c r="D3" s="887"/>
      <c r="E3" s="943" t="s">
        <v>272</v>
      </c>
      <c r="F3" s="887"/>
      <c r="G3" s="887"/>
      <c r="H3" s="887"/>
      <c r="I3" s="887"/>
      <c r="J3" s="887"/>
      <c r="K3" s="887"/>
      <c r="L3" s="887"/>
      <c r="M3" s="887"/>
      <c r="N3" s="887"/>
      <c r="O3" s="887"/>
      <c r="P3" s="887"/>
      <c r="Q3" s="887"/>
      <c r="R3" s="887"/>
      <c r="S3" s="887"/>
      <c r="T3" s="887"/>
      <c r="U3" s="887"/>
      <c r="V3" s="887"/>
      <c r="W3" s="1153"/>
      <c r="X3" s="1153"/>
      <c r="Y3" s="887"/>
      <c r="Z3" s="887"/>
      <c r="AA3" s="1153"/>
      <c r="AB3" s="887"/>
      <c r="AC3" s="1153"/>
      <c r="AD3" s="887"/>
      <c r="AE3" s="887"/>
      <c r="AF3" s="887"/>
      <c r="AG3" s="887"/>
      <c r="AH3" s="887"/>
      <c r="AI3" s="887"/>
      <c r="AJ3" s="887"/>
      <c r="AK3" s="887"/>
      <c r="AL3" s="887"/>
      <c r="AM3" s="887"/>
      <c r="AN3" s="887"/>
      <c r="AO3" s="887"/>
      <c r="AP3" s="887"/>
      <c r="AQ3" s="887"/>
      <c r="AR3" s="887"/>
      <c r="AS3" s="887"/>
      <c r="AT3" s="887"/>
      <c r="AU3" s="887"/>
      <c r="AV3" s="887"/>
      <c r="AW3" s="887"/>
      <c r="AX3" s="887"/>
      <c r="AY3" s="887"/>
      <c r="AZ3" s="887"/>
      <c r="BA3" s="887"/>
      <c r="BB3" s="887"/>
      <c r="BC3" s="887"/>
      <c r="BD3" s="887"/>
      <c r="BE3" s="887"/>
      <c r="BF3" s="887"/>
      <c r="BG3" s="887"/>
      <c r="BH3" s="887"/>
      <c r="BI3" s="887"/>
      <c r="BJ3" s="887"/>
      <c r="BK3" s="887"/>
      <c r="BL3" s="887"/>
      <c r="BM3" s="887"/>
      <c r="BN3" s="887"/>
      <c r="BO3" s="887"/>
      <c r="BP3" s="887"/>
      <c r="BQ3" s="887"/>
      <c r="BR3" s="887"/>
      <c r="BS3" s="887"/>
      <c r="BT3" s="887"/>
      <c r="BU3" s="887"/>
      <c r="BV3" s="887"/>
      <c r="BW3" s="887"/>
      <c r="BX3" s="887"/>
      <c r="BY3" s="887"/>
      <c r="BZ3" s="887"/>
      <c r="CA3" s="887"/>
      <c r="CB3" s="887"/>
      <c r="CC3" s="887"/>
      <c r="CD3" s="887"/>
      <c r="CE3" s="887"/>
      <c r="CF3" s="887"/>
      <c r="CG3" s="887"/>
      <c r="CH3" s="887"/>
      <c r="CI3" s="887"/>
      <c r="CJ3" s="887"/>
      <c r="CK3" s="887"/>
      <c r="CL3" s="887"/>
      <c r="CM3" s="887"/>
      <c r="CN3" s="887"/>
      <c r="CO3" s="887"/>
      <c r="CP3" s="887"/>
      <c r="CQ3" s="887"/>
      <c r="CR3" s="887"/>
      <c r="CS3" s="887"/>
      <c r="CT3" s="887"/>
      <c r="CU3" s="887"/>
      <c r="CV3" s="887"/>
      <c r="CW3" s="887"/>
      <c r="CX3" s="887"/>
      <c r="CY3" s="887"/>
      <c r="CZ3" s="887"/>
      <c r="DA3" s="887"/>
      <c r="DB3" s="887"/>
      <c r="DC3" s="887"/>
      <c r="DD3" s="887"/>
      <c r="DE3" s="887"/>
      <c r="DF3" s="887"/>
      <c r="DG3" s="887"/>
      <c r="DH3" s="887"/>
      <c r="DI3" s="887"/>
      <c r="DJ3" s="887"/>
      <c r="DK3" s="1066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887"/>
      <c r="EC3" s="887"/>
      <c r="ED3" s="887"/>
      <c r="EE3" s="887"/>
      <c r="EF3" s="887"/>
      <c r="EG3" s="887"/>
      <c r="EH3" s="887"/>
      <c r="EI3" s="887"/>
      <c r="EJ3" s="887"/>
      <c r="EK3" s="887"/>
      <c r="EL3" s="887"/>
      <c r="EM3" s="887"/>
      <c r="EN3" s="887"/>
      <c r="EO3" s="887"/>
      <c r="EP3" s="887"/>
      <c r="EQ3" s="887"/>
      <c r="ER3" s="887"/>
      <c r="ES3" s="887"/>
      <c r="ET3" s="887"/>
      <c r="EU3" s="887"/>
      <c r="EV3" s="887"/>
      <c r="EW3" s="887"/>
      <c r="EX3" s="887"/>
      <c r="EY3" s="887"/>
      <c r="EZ3" s="887"/>
      <c r="FA3" s="887"/>
      <c r="FB3" s="887"/>
      <c r="FC3" s="887"/>
      <c r="FD3" s="887"/>
      <c r="FE3" s="887"/>
      <c r="FF3" s="887"/>
      <c r="FG3" s="887"/>
      <c r="FH3" s="887"/>
      <c r="FI3" s="887"/>
      <c r="FJ3" s="887"/>
      <c r="FK3" s="887"/>
      <c r="FL3" s="887"/>
      <c r="FM3" s="887"/>
      <c r="FN3" s="887"/>
      <c r="FO3" s="887"/>
      <c r="FP3" s="887"/>
      <c r="FQ3" s="887"/>
      <c r="FR3" s="887"/>
      <c r="FS3" s="887"/>
      <c r="FT3" s="887"/>
      <c r="FU3" s="887"/>
      <c r="FV3" s="887"/>
      <c r="FW3" s="887"/>
      <c r="FX3" s="887"/>
      <c r="FY3" s="887"/>
      <c r="FZ3" s="887"/>
      <c r="GA3" s="887"/>
      <c r="GB3" s="887"/>
      <c r="GC3" s="887"/>
      <c r="GD3" s="887"/>
      <c r="GE3" s="887"/>
      <c r="GF3" s="887"/>
      <c r="GG3" s="887"/>
      <c r="GH3" s="887"/>
      <c r="GI3" s="887"/>
      <c r="GJ3" s="887"/>
      <c r="GK3" s="887"/>
      <c r="GL3" s="887"/>
      <c r="GM3" s="887"/>
      <c r="GN3" s="887"/>
      <c r="GO3" s="887"/>
      <c r="GP3" s="887"/>
      <c r="GQ3" s="887"/>
      <c r="GR3" s="887"/>
      <c r="GS3" s="887"/>
      <c r="GT3" s="887"/>
      <c r="GU3" s="887"/>
      <c r="GV3" s="887"/>
      <c r="GW3" s="887"/>
      <c r="GX3" s="887"/>
      <c r="GY3" s="887"/>
      <c r="GZ3" s="887"/>
      <c r="HA3" s="887"/>
      <c r="HB3" s="887"/>
      <c r="HC3" s="887"/>
      <c r="HD3" s="887"/>
      <c r="HE3" s="887"/>
      <c r="HF3" s="887"/>
      <c r="HG3" s="887"/>
      <c r="HH3" s="887"/>
      <c r="HI3" s="887"/>
      <c r="HJ3" s="887"/>
      <c r="HK3" s="887"/>
      <c r="HL3" s="887"/>
      <c r="HM3" s="887"/>
      <c r="HN3" s="887"/>
      <c r="HO3" s="887"/>
      <c r="HP3" s="887"/>
      <c r="HQ3" s="887"/>
      <c r="HR3" s="887"/>
      <c r="HS3" s="887"/>
      <c r="HT3" s="887"/>
      <c r="HU3" s="887"/>
      <c r="HV3" s="887"/>
      <c r="HW3" s="887"/>
    </row>
    <row r="4" spans="1:231" ht="13" thickBot="1">
      <c r="A4" s="847" t="s">
        <v>459</v>
      </c>
      <c r="B4" s="143">
        <v>4.4829999999999997</v>
      </c>
      <c r="C4" s="924" t="s">
        <v>632</v>
      </c>
      <c r="D4" s="887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1153"/>
      <c r="X4" s="1153"/>
      <c r="Y4" s="887"/>
      <c r="Z4" s="887"/>
      <c r="AA4" s="1153"/>
      <c r="AB4" s="887"/>
      <c r="AC4" s="1153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87"/>
      <c r="CS4" s="887"/>
      <c r="CT4" s="887"/>
      <c r="CU4" s="887"/>
      <c r="CV4" s="887"/>
      <c r="CW4" s="887"/>
      <c r="CX4" s="887"/>
      <c r="CY4" s="887"/>
      <c r="CZ4" s="887"/>
      <c r="DA4" s="887"/>
      <c r="DB4" s="887"/>
      <c r="DC4" s="887"/>
      <c r="DD4" s="887"/>
      <c r="DE4" s="887"/>
      <c r="DF4" s="887"/>
      <c r="DG4" s="887"/>
      <c r="DH4" s="887"/>
      <c r="DI4" s="887"/>
      <c r="DJ4" s="887"/>
      <c r="DK4" s="1066"/>
      <c r="DL4" s="887"/>
      <c r="DM4" s="887"/>
      <c r="DN4" s="887"/>
      <c r="DO4" s="887"/>
      <c r="DP4" s="887"/>
      <c r="DQ4" s="887"/>
      <c r="DR4" s="887"/>
      <c r="DS4" s="887"/>
      <c r="DT4" s="887"/>
      <c r="DU4" s="887"/>
      <c r="DV4" s="887"/>
      <c r="DW4" s="887"/>
      <c r="DX4" s="887"/>
      <c r="DY4" s="887"/>
      <c r="DZ4" s="887"/>
      <c r="EA4" s="887"/>
      <c r="EB4" s="887"/>
      <c r="EC4" s="887"/>
      <c r="ED4" s="887"/>
      <c r="EE4" s="887"/>
      <c r="EF4" s="887"/>
      <c r="EG4" s="887"/>
      <c r="EH4" s="887"/>
      <c r="EI4" s="887"/>
      <c r="EJ4" s="887"/>
      <c r="EK4" s="887"/>
      <c r="EL4" s="887"/>
      <c r="EM4" s="887"/>
      <c r="EN4" s="887"/>
      <c r="EO4" s="887"/>
      <c r="EP4" s="887"/>
      <c r="EQ4" s="887"/>
      <c r="ER4" s="887"/>
      <c r="ES4" s="887"/>
      <c r="ET4" s="887"/>
      <c r="EU4" s="887"/>
      <c r="EV4" s="887"/>
      <c r="EW4" s="887"/>
      <c r="EX4" s="887"/>
      <c r="EY4" s="887"/>
      <c r="EZ4" s="887"/>
      <c r="FA4" s="887"/>
      <c r="FB4" s="887"/>
      <c r="FC4" s="887"/>
      <c r="FD4" s="887"/>
      <c r="FE4" s="887"/>
      <c r="FF4" s="887"/>
      <c r="FG4" s="887"/>
      <c r="FH4" s="887"/>
      <c r="FI4" s="887"/>
      <c r="FJ4" s="887"/>
      <c r="FK4" s="887"/>
      <c r="FL4" s="887"/>
      <c r="FM4" s="887"/>
      <c r="FN4" s="887"/>
      <c r="FO4" s="887"/>
      <c r="FP4" s="887"/>
      <c r="FQ4" s="887"/>
      <c r="FR4" s="887"/>
      <c r="FS4" s="887"/>
      <c r="FT4" s="887"/>
      <c r="FU4" s="887"/>
      <c r="FV4" s="887"/>
      <c r="FW4" s="887"/>
      <c r="FX4" s="887"/>
      <c r="FY4" s="887"/>
      <c r="FZ4" s="887"/>
      <c r="GA4" s="887"/>
      <c r="GB4" s="887"/>
      <c r="GC4" s="887"/>
      <c r="GD4" s="887"/>
      <c r="GE4" s="887"/>
      <c r="GF4" s="887"/>
      <c r="GG4" s="887"/>
      <c r="GH4" s="887"/>
      <c r="GI4" s="887"/>
      <c r="GJ4" s="887"/>
      <c r="GK4" s="887"/>
      <c r="GL4" s="887"/>
      <c r="GM4" s="887"/>
      <c r="GN4" s="887"/>
      <c r="GO4" s="887"/>
      <c r="GP4" s="887"/>
      <c r="GQ4" s="887"/>
      <c r="GR4" s="887"/>
      <c r="GS4" s="887"/>
      <c r="GT4" s="887"/>
      <c r="GU4" s="887"/>
      <c r="GV4" s="887"/>
      <c r="GW4" s="887"/>
      <c r="GX4" s="887"/>
      <c r="GY4" s="887"/>
      <c r="GZ4" s="887"/>
      <c r="HA4" s="887"/>
      <c r="HB4" s="887"/>
      <c r="HC4" s="887"/>
      <c r="HD4" s="887"/>
      <c r="HE4" s="887"/>
      <c r="HF4" s="887"/>
      <c r="HG4" s="887"/>
      <c r="HH4" s="887"/>
      <c r="HI4" s="887"/>
      <c r="HJ4" s="887"/>
      <c r="HK4" s="887"/>
      <c r="HL4" s="887"/>
      <c r="HM4" s="887"/>
      <c r="HN4" s="887"/>
      <c r="HO4" s="887"/>
      <c r="HP4" s="887"/>
      <c r="HQ4" s="887"/>
      <c r="HR4" s="887"/>
      <c r="HS4" s="887"/>
      <c r="HT4" s="887"/>
      <c r="HU4" s="887"/>
      <c r="HV4" s="887"/>
      <c r="HW4" s="887"/>
    </row>
    <row r="5" spans="1:231" ht="13" thickBot="1">
      <c r="A5" s="824"/>
      <c r="B5" s="825"/>
      <c r="C5" s="887"/>
      <c r="D5" s="887"/>
      <c r="E5" s="887"/>
      <c r="F5" s="887"/>
      <c r="G5" s="887"/>
      <c r="H5" s="887"/>
      <c r="I5" s="887"/>
      <c r="J5" s="887"/>
      <c r="K5" s="887"/>
      <c r="L5" s="887"/>
      <c r="M5" s="887"/>
      <c r="N5" s="887"/>
      <c r="O5" s="887"/>
      <c r="P5" s="887"/>
      <c r="Q5" s="887"/>
      <c r="R5" s="887"/>
      <c r="S5" s="887"/>
      <c r="T5" s="887"/>
      <c r="U5" s="887"/>
      <c r="V5" s="887"/>
      <c r="W5" s="1153"/>
      <c r="X5" s="1153"/>
      <c r="Y5" s="887"/>
      <c r="Z5" s="887"/>
      <c r="AA5" s="1153"/>
      <c r="AB5" s="887"/>
      <c r="AC5" s="1153"/>
      <c r="AD5" s="887"/>
      <c r="AE5" s="887"/>
      <c r="AF5" s="887"/>
      <c r="AG5" s="887"/>
      <c r="AH5" s="887"/>
      <c r="AI5" s="887"/>
      <c r="AJ5" s="887"/>
      <c r="AK5" s="887"/>
      <c r="AL5" s="887"/>
      <c r="AM5" s="887"/>
      <c r="AN5" s="887"/>
      <c r="AO5" s="887"/>
      <c r="AP5" s="887"/>
      <c r="AQ5" s="887"/>
      <c r="AR5" s="887"/>
      <c r="AS5" s="887"/>
      <c r="AT5" s="887"/>
      <c r="AU5" s="887"/>
      <c r="AV5" s="887"/>
      <c r="AW5" s="887"/>
      <c r="AX5" s="887"/>
      <c r="AY5" s="887"/>
      <c r="AZ5" s="887"/>
      <c r="BA5" s="887"/>
      <c r="BB5" s="887"/>
      <c r="BC5" s="887"/>
      <c r="BD5" s="887"/>
      <c r="BE5" s="887"/>
      <c r="BF5" s="887"/>
      <c r="BG5" s="887"/>
      <c r="BH5" s="887"/>
      <c r="BI5" s="887"/>
      <c r="BJ5" s="887"/>
      <c r="BK5" s="887"/>
      <c r="BL5" s="887"/>
      <c r="BM5" s="887"/>
      <c r="BN5" s="887"/>
      <c r="BO5" s="887"/>
      <c r="BP5" s="887"/>
      <c r="BQ5" s="887"/>
      <c r="BR5" s="887"/>
      <c r="BS5" s="887"/>
      <c r="BT5" s="887"/>
      <c r="BU5" s="887"/>
      <c r="BV5" s="887"/>
      <c r="BW5" s="887"/>
      <c r="BX5" s="887"/>
      <c r="BY5" s="887"/>
      <c r="BZ5" s="887"/>
      <c r="CA5" s="887"/>
      <c r="CB5" s="887"/>
      <c r="CC5" s="887"/>
      <c r="CD5" s="887"/>
      <c r="CE5" s="887"/>
      <c r="CF5" s="887"/>
      <c r="CG5" s="887"/>
      <c r="CH5" s="887"/>
      <c r="CI5" s="887"/>
      <c r="CJ5" s="887"/>
      <c r="CK5" s="887"/>
      <c r="CL5" s="887"/>
      <c r="CM5" s="887"/>
      <c r="CN5" s="887"/>
      <c r="CO5" s="887"/>
      <c r="CP5" s="887"/>
      <c r="CQ5" s="887"/>
      <c r="CR5" s="887"/>
      <c r="CS5" s="887"/>
      <c r="CT5" s="887"/>
      <c r="CU5" s="887"/>
      <c r="CV5" s="887"/>
      <c r="CW5" s="887"/>
      <c r="CX5" s="887"/>
      <c r="CY5" s="887"/>
      <c r="CZ5" s="887"/>
      <c r="DA5" s="887"/>
      <c r="DB5" s="887"/>
      <c r="DC5" s="887"/>
      <c r="DD5" s="887"/>
      <c r="DE5" s="887"/>
      <c r="DF5" s="887"/>
      <c r="DG5" s="887"/>
      <c r="DH5" s="887"/>
      <c r="DI5" s="887"/>
      <c r="DJ5" s="887"/>
      <c r="DK5" s="1066"/>
      <c r="DL5" s="887"/>
      <c r="DM5" s="887"/>
      <c r="DN5" s="887"/>
      <c r="DO5" s="887"/>
      <c r="DP5" s="887"/>
      <c r="DQ5" s="887"/>
      <c r="DR5" s="887"/>
      <c r="DS5" s="887"/>
      <c r="DT5" s="887"/>
      <c r="DU5" s="887"/>
      <c r="DV5" s="887"/>
      <c r="DW5" s="887"/>
      <c r="DX5" s="887"/>
      <c r="DY5" s="887"/>
      <c r="DZ5" s="887"/>
      <c r="EA5" s="887"/>
      <c r="EB5" s="887"/>
      <c r="EC5" s="887"/>
      <c r="ED5" s="887"/>
      <c r="EE5" s="887"/>
      <c r="EF5" s="887"/>
      <c r="EG5" s="887"/>
      <c r="EH5" s="887"/>
      <c r="EI5" s="887"/>
      <c r="EJ5" s="887"/>
      <c r="EK5" s="887"/>
      <c r="EL5" s="887"/>
      <c r="EM5" s="887"/>
      <c r="EN5" s="887"/>
      <c r="EO5" s="887"/>
      <c r="EP5" s="887"/>
      <c r="EQ5" s="887"/>
      <c r="ER5" s="887"/>
      <c r="ES5" s="887"/>
      <c r="ET5" s="887"/>
      <c r="EU5" s="887"/>
      <c r="EV5" s="887"/>
      <c r="EW5" s="887"/>
      <c r="EX5" s="887"/>
      <c r="EY5" s="887"/>
      <c r="EZ5" s="887"/>
      <c r="FA5" s="887"/>
      <c r="FB5" s="887"/>
      <c r="FC5" s="887"/>
      <c r="FD5" s="887"/>
      <c r="FE5" s="887"/>
      <c r="FF5" s="887"/>
      <c r="FG5" s="887"/>
      <c r="FH5" s="887"/>
      <c r="FI5" s="887"/>
      <c r="FJ5" s="887"/>
      <c r="FK5" s="887"/>
      <c r="FL5" s="887"/>
      <c r="FM5" s="887"/>
      <c r="FN5" s="887"/>
      <c r="FO5" s="887"/>
      <c r="FP5" s="887"/>
      <c r="FQ5" s="887"/>
      <c r="FR5" s="887"/>
      <c r="FS5" s="887"/>
      <c r="FT5" s="887"/>
      <c r="FU5" s="887"/>
      <c r="FV5" s="887"/>
      <c r="FW5" s="887"/>
      <c r="FX5" s="887"/>
      <c r="FY5" s="887"/>
      <c r="FZ5" s="887"/>
      <c r="GA5" s="887"/>
      <c r="GB5" s="887"/>
      <c r="GC5" s="887"/>
      <c r="GD5" s="887"/>
      <c r="GE5" s="887"/>
      <c r="GF5" s="887"/>
      <c r="GG5" s="887"/>
      <c r="GH5" s="887"/>
      <c r="GI5" s="887"/>
      <c r="GJ5" s="887"/>
      <c r="GK5" s="887"/>
      <c r="GL5" s="887"/>
      <c r="GM5" s="887"/>
      <c r="GN5" s="887"/>
      <c r="GO5" s="887"/>
      <c r="GP5" s="887"/>
      <c r="GQ5" s="887"/>
      <c r="GR5" s="887"/>
      <c r="GS5" s="887"/>
      <c r="GT5" s="887"/>
      <c r="GU5" s="887"/>
      <c r="GV5" s="887"/>
      <c r="GW5" s="887"/>
      <c r="GX5" s="887"/>
      <c r="GY5" s="887"/>
      <c r="GZ5" s="887"/>
      <c r="HA5" s="887"/>
      <c r="HB5" s="887"/>
      <c r="HC5" s="887"/>
      <c r="HD5" s="887"/>
      <c r="HE5" s="887"/>
      <c r="HF5" s="887"/>
      <c r="HG5" s="887"/>
      <c r="HH5" s="887"/>
      <c r="HI5" s="887"/>
      <c r="HJ5" s="887"/>
      <c r="HK5" s="887"/>
      <c r="HL5" s="887"/>
      <c r="HM5" s="887"/>
      <c r="HN5" s="887"/>
      <c r="HO5" s="887"/>
      <c r="HP5" s="887"/>
      <c r="HQ5" s="887"/>
      <c r="HR5" s="887"/>
      <c r="HS5" s="887"/>
      <c r="HT5" s="887"/>
      <c r="HU5" s="887"/>
      <c r="HV5" s="887"/>
      <c r="HW5" s="887"/>
    </row>
    <row r="6" spans="1:231" ht="13" thickBot="1">
      <c r="A6" s="848" t="s">
        <v>622</v>
      </c>
      <c r="B6" s="853" t="s">
        <v>476</v>
      </c>
      <c r="C6" s="854" t="s">
        <v>387</v>
      </c>
      <c r="D6" s="887"/>
      <c r="E6" s="887"/>
      <c r="F6" s="887"/>
      <c r="G6" s="887"/>
      <c r="H6" s="887"/>
      <c r="I6" s="887"/>
      <c r="J6" s="887"/>
      <c r="K6" s="887"/>
      <c r="L6" s="887"/>
      <c r="M6" s="887"/>
      <c r="N6" s="887"/>
      <c r="O6" s="887"/>
      <c r="P6" s="887"/>
      <c r="Q6" s="887"/>
      <c r="R6" s="887"/>
      <c r="S6" s="887"/>
      <c r="T6" s="887"/>
      <c r="U6" s="887"/>
      <c r="V6" s="887"/>
      <c r="W6" s="1153"/>
      <c r="X6" s="1153"/>
      <c r="Y6" s="887"/>
      <c r="Z6" s="887"/>
      <c r="AA6" s="1153"/>
      <c r="AB6" s="887"/>
      <c r="AC6" s="1153"/>
      <c r="AD6" s="887"/>
      <c r="AE6" s="887"/>
      <c r="AF6" s="887"/>
      <c r="AG6" s="887"/>
      <c r="AH6" s="887"/>
      <c r="AI6" s="887"/>
      <c r="AJ6" s="887"/>
      <c r="AK6" s="887"/>
      <c r="AL6" s="887"/>
      <c r="AM6" s="887"/>
      <c r="AN6" s="887"/>
      <c r="AO6" s="887"/>
      <c r="AP6" s="887"/>
      <c r="AQ6" s="887"/>
      <c r="AR6" s="887"/>
      <c r="AS6" s="887"/>
      <c r="AT6" s="887"/>
      <c r="AU6" s="887"/>
      <c r="AV6" s="887"/>
      <c r="AW6" s="887"/>
      <c r="AX6" s="887"/>
      <c r="AY6" s="887"/>
      <c r="AZ6" s="887"/>
      <c r="BA6" s="887"/>
      <c r="BB6" s="887"/>
      <c r="BC6" s="887"/>
      <c r="BD6" s="887"/>
      <c r="BE6" s="887"/>
      <c r="BF6" s="887"/>
      <c r="BG6" s="887"/>
      <c r="BH6" s="887"/>
      <c r="BI6" s="887"/>
      <c r="BJ6" s="887"/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7"/>
      <c r="BV6" s="887"/>
      <c r="BW6" s="887"/>
      <c r="BX6" s="887"/>
      <c r="BY6" s="887"/>
      <c r="BZ6" s="887"/>
      <c r="CA6" s="887"/>
      <c r="CB6" s="887"/>
      <c r="CC6" s="887"/>
      <c r="CD6" s="887"/>
      <c r="CE6" s="887"/>
      <c r="CF6" s="887"/>
      <c r="CG6" s="887"/>
      <c r="CH6" s="887"/>
      <c r="CI6" s="887"/>
      <c r="CJ6" s="887"/>
      <c r="CK6" s="887"/>
      <c r="CL6" s="887"/>
      <c r="CM6" s="887"/>
      <c r="CN6" s="887"/>
      <c r="CO6" s="887"/>
      <c r="CP6" s="887"/>
      <c r="CQ6" s="887"/>
      <c r="CR6" s="887"/>
      <c r="CS6" s="887"/>
      <c r="CT6" s="887"/>
      <c r="CU6" s="887"/>
      <c r="CV6" s="887"/>
      <c r="CW6" s="887"/>
      <c r="CX6" s="887"/>
      <c r="CY6" s="887"/>
      <c r="CZ6" s="887"/>
      <c r="DA6" s="887"/>
      <c r="DB6" s="887"/>
      <c r="DC6" s="887"/>
      <c r="DD6" s="887"/>
      <c r="DE6" s="887"/>
      <c r="DF6" s="887"/>
      <c r="DG6" s="887"/>
      <c r="DH6" s="887"/>
      <c r="DI6" s="887"/>
      <c r="DJ6" s="887"/>
      <c r="DK6" s="1066"/>
      <c r="DL6" s="887"/>
      <c r="DM6" s="887"/>
      <c r="DN6" s="887"/>
      <c r="DO6" s="887"/>
      <c r="DP6" s="887"/>
      <c r="DQ6" s="887"/>
      <c r="DR6" s="887"/>
      <c r="DS6" s="887"/>
      <c r="DT6" s="887"/>
      <c r="DU6" s="887"/>
      <c r="DV6" s="887"/>
      <c r="DW6" s="887"/>
      <c r="DX6" s="887"/>
      <c r="DY6" s="887"/>
      <c r="DZ6" s="887"/>
      <c r="EA6" s="887"/>
      <c r="EB6" s="887"/>
      <c r="EC6" s="887"/>
      <c r="ED6" s="887"/>
      <c r="EE6" s="887"/>
      <c r="EF6" s="887"/>
      <c r="EG6" s="887"/>
      <c r="EH6" s="887"/>
      <c r="EI6" s="887"/>
      <c r="EJ6" s="887"/>
      <c r="EK6" s="887"/>
      <c r="EL6" s="887"/>
      <c r="EM6" s="887"/>
      <c r="EN6" s="887"/>
      <c r="EO6" s="887"/>
      <c r="EP6" s="887"/>
      <c r="EQ6" s="887"/>
      <c r="ER6" s="887"/>
      <c r="ES6" s="887"/>
      <c r="ET6" s="887"/>
      <c r="EU6" s="887"/>
      <c r="EV6" s="887"/>
      <c r="EW6" s="887"/>
      <c r="EX6" s="887"/>
      <c r="EY6" s="887"/>
      <c r="EZ6" s="887"/>
      <c r="FA6" s="887"/>
      <c r="FB6" s="887"/>
      <c r="FC6" s="887"/>
      <c r="FD6" s="887"/>
      <c r="FE6" s="887"/>
      <c r="FF6" s="887"/>
      <c r="FG6" s="887"/>
      <c r="FH6" s="887"/>
      <c r="FI6" s="887"/>
      <c r="FJ6" s="887"/>
      <c r="FK6" s="887"/>
      <c r="FL6" s="887"/>
      <c r="FM6" s="887"/>
      <c r="FN6" s="887"/>
      <c r="FO6" s="887"/>
      <c r="FP6" s="887"/>
      <c r="FQ6" s="887"/>
      <c r="FR6" s="887"/>
      <c r="FS6" s="887"/>
      <c r="FT6" s="887"/>
      <c r="FU6" s="887"/>
      <c r="FV6" s="887"/>
      <c r="FW6" s="887"/>
      <c r="FX6" s="887"/>
      <c r="FY6" s="887"/>
      <c r="FZ6" s="887"/>
      <c r="GA6" s="887"/>
      <c r="GB6" s="887"/>
      <c r="GC6" s="887"/>
      <c r="GD6" s="887"/>
      <c r="GE6" s="887"/>
      <c r="GF6" s="887"/>
      <c r="GG6" s="887"/>
      <c r="GH6" s="887"/>
      <c r="GI6" s="887"/>
      <c r="GJ6" s="887"/>
      <c r="GK6" s="887"/>
      <c r="GL6" s="887"/>
      <c r="GM6" s="887"/>
      <c r="GN6" s="887"/>
      <c r="GO6" s="887"/>
      <c r="GP6" s="887"/>
      <c r="GQ6" s="887"/>
      <c r="GR6" s="887"/>
      <c r="GS6" s="887"/>
      <c r="GT6" s="887"/>
      <c r="GU6" s="887"/>
      <c r="GV6" s="887"/>
      <c r="GW6" s="887"/>
      <c r="GX6" s="887"/>
      <c r="GY6" s="887"/>
      <c r="GZ6" s="887"/>
      <c r="HA6" s="887"/>
      <c r="HB6" s="887"/>
      <c r="HC6" s="887"/>
      <c r="HD6" s="887"/>
      <c r="HE6" s="887"/>
      <c r="HF6" s="887"/>
      <c r="HG6" s="887"/>
      <c r="HH6" s="887"/>
      <c r="HI6" s="887"/>
      <c r="HJ6" s="887"/>
      <c r="HK6" s="887"/>
      <c r="HL6" s="887"/>
      <c r="HM6" s="887"/>
      <c r="HN6" s="887"/>
      <c r="HO6" s="887"/>
      <c r="HP6" s="887"/>
      <c r="HQ6" s="887"/>
      <c r="HR6" s="887"/>
      <c r="HS6" s="887"/>
      <c r="HT6" s="887"/>
      <c r="HU6" s="887"/>
      <c r="HV6" s="887"/>
      <c r="HW6" s="887"/>
    </row>
    <row r="7" spans="1:231">
      <c r="A7" s="826" t="s">
        <v>635</v>
      </c>
      <c r="B7" s="855">
        <v>1.57</v>
      </c>
      <c r="C7" s="856">
        <f>B7*25.4</f>
        <v>39.878</v>
      </c>
      <c r="D7" s="887"/>
      <c r="E7" s="887"/>
      <c r="F7" s="887"/>
      <c r="G7" s="887"/>
      <c r="H7" s="887"/>
      <c r="I7" s="887"/>
      <c r="J7" s="887"/>
      <c r="K7" s="887"/>
      <c r="L7" s="887"/>
      <c r="M7" s="887"/>
      <c r="N7" s="887"/>
      <c r="O7" s="887"/>
      <c r="P7" s="887"/>
      <c r="Q7" s="887"/>
      <c r="R7" s="887"/>
      <c r="S7" s="887"/>
      <c r="T7" s="887"/>
      <c r="U7" s="887"/>
      <c r="V7" s="887"/>
      <c r="W7" s="1153"/>
      <c r="X7" s="1153"/>
      <c r="Y7" s="887"/>
      <c r="Z7" s="887"/>
      <c r="AA7" s="1153"/>
      <c r="AB7" s="887"/>
      <c r="AC7" s="1153"/>
      <c r="AD7" s="887"/>
      <c r="AE7" s="887"/>
      <c r="AF7" s="887"/>
      <c r="AG7" s="887"/>
      <c r="AH7" s="887"/>
      <c r="AI7" s="887"/>
      <c r="AJ7" s="887"/>
      <c r="AK7" s="887"/>
      <c r="AL7" s="887"/>
      <c r="AM7" s="887"/>
      <c r="AN7" s="887"/>
      <c r="AO7" s="887"/>
      <c r="AP7" s="887"/>
      <c r="AQ7" s="887"/>
      <c r="AR7" s="887"/>
      <c r="AS7" s="887"/>
      <c r="AT7" s="887"/>
      <c r="AU7" s="887"/>
      <c r="AV7" s="887"/>
      <c r="AW7" s="887"/>
      <c r="AX7" s="887"/>
      <c r="AY7" s="887"/>
      <c r="AZ7" s="887"/>
      <c r="BA7" s="887"/>
      <c r="BB7" s="887"/>
      <c r="BC7" s="887"/>
      <c r="BD7" s="887"/>
      <c r="BE7" s="887"/>
      <c r="BF7" s="887"/>
      <c r="BG7" s="887"/>
      <c r="BH7" s="887"/>
      <c r="BI7" s="887"/>
      <c r="BJ7" s="887"/>
      <c r="BK7" s="887"/>
      <c r="BL7" s="887"/>
      <c r="BM7" s="887"/>
      <c r="BN7" s="887"/>
      <c r="BO7" s="887"/>
      <c r="BP7" s="887"/>
      <c r="BQ7" s="887"/>
      <c r="BR7" s="887"/>
      <c r="BS7" s="887"/>
      <c r="BT7" s="887"/>
      <c r="BU7" s="887"/>
      <c r="BV7" s="887"/>
      <c r="BW7" s="887"/>
      <c r="BX7" s="887"/>
      <c r="BY7" s="887"/>
      <c r="BZ7" s="887"/>
      <c r="CA7" s="887"/>
      <c r="CB7" s="887"/>
      <c r="CC7" s="887"/>
      <c r="CD7" s="887"/>
      <c r="CE7" s="887"/>
      <c r="CF7" s="887"/>
      <c r="CG7" s="887"/>
      <c r="CH7" s="887"/>
      <c r="CI7" s="887"/>
      <c r="CJ7" s="887"/>
      <c r="CK7" s="887"/>
      <c r="CL7" s="887"/>
      <c r="CM7" s="887"/>
      <c r="CN7" s="887"/>
      <c r="CO7" s="887"/>
      <c r="CP7" s="887"/>
      <c r="CQ7" s="887"/>
      <c r="CR7" s="887"/>
      <c r="CS7" s="887"/>
      <c r="CT7" s="887"/>
      <c r="CU7" s="887"/>
      <c r="CV7" s="887"/>
      <c r="CW7" s="887"/>
      <c r="CX7" s="887"/>
      <c r="CY7" s="887"/>
      <c r="CZ7" s="887"/>
      <c r="DA7" s="887"/>
      <c r="DB7" s="887"/>
      <c r="DC7" s="887"/>
      <c r="DD7" s="887"/>
      <c r="DE7" s="887"/>
      <c r="DF7" s="887"/>
      <c r="DG7" s="887"/>
      <c r="DH7" s="887"/>
      <c r="DI7" s="887"/>
      <c r="DJ7" s="887"/>
      <c r="DK7" s="1066"/>
      <c r="DL7" s="887"/>
      <c r="DM7" s="887"/>
      <c r="DN7" s="887"/>
      <c r="DO7" s="887"/>
      <c r="DP7" s="887"/>
      <c r="DQ7" s="887"/>
      <c r="DR7" s="887"/>
      <c r="DS7" s="887"/>
      <c r="DT7" s="887"/>
      <c r="DU7" s="887"/>
      <c r="DV7" s="887"/>
      <c r="DW7" s="887"/>
      <c r="DX7" s="887"/>
      <c r="DY7" s="887"/>
      <c r="DZ7" s="887"/>
      <c r="EA7" s="887"/>
      <c r="EB7" s="887"/>
      <c r="EC7" s="887"/>
      <c r="ED7" s="887"/>
      <c r="EE7" s="887"/>
      <c r="EF7" s="887"/>
      <c r="EG7" s="887"/>
      <c r="EH7" s="887"/>
      <c r="EI7" s="887"/>
      <c r="EJ7" s="887"/>
      <c r="EK7" s="887"/>
      <c r="EL7" s="887"/>
      <c r="EM7" s="887"/>
      <c r="EN7" s="887"/>
      <c r="EO7" s="887"/>
      <c r="EP7" s="887"/>
      <c r="EQ7" s="887"/>
      <c r="ER7" s="887"/>
      <c r="ES7" s="887"/>
      <c r="ET7" s="887"/>
      <c r="EU7" s="887"/>
      <c r="EV7" s="887"/>
      <c r="EW7" s="887"/>
      <c r="EX7" s="887"/>
      <c r="EY7" s="887"/>
      <c r="EZ7" s="887"/>
      <c r="FA7" s="887"/>
      <c r="FB7" s="887"/>
      <c r="FC7" s="887"/>
      <c r="FD7" s="887"/>
      <c r="FE7" s="887"/>
      <c r="FF7" s="887"/>
      <c r="FG7" s="887"/>
      <c r="FH7" s="887"/>
      <c r="FI7" s="887"/>
      <c r="FJ7" s="887"/>
      <c r="FK7" s="887"/>
      <c r="FL7" s="887"/>
      <c r="FM7" s="887"/>
      <c r="FN7" s="887"/>
      <c r="FO7" s="887"/>
      <c r="FP7" s="887"/>
      <c r="FQ7" s="887"/>
      <c r="FR7" s="887"/>
      <c r="FS7" s="887"/>
      <c r="FT7" s="887"/>
      <c r="FU7" s="887"/>
      <c r="FV7" s="887"/>
      <c r="FW7" s="887"/>
      <c r="FX7" s="887"/>
      <c r="FY7" s="887"/>
      <c r="FZ7" s="887"/>
      <c r="GA7" s="887"/>
      <c r="GB7" s="887"/>
      <c r="GC7" s="887"/>
      <c r="GD7" s="887"/>
      <c r="GE7" s="887"/>
      <c r="GF7" s="887"/>
      <c r="GG7" s="887"/>
      <c r="GH7" s="887"/>
      <c r="GI7" s="887"/>
      <c r="GJ7" s="887"/>
      <c r="GK7" s="887"/>
      <c r="GL7" s="887"/>
      <c r="GM7" s="887"/>
      <c r="GN7" s="887"/>
      <c r="GO7" s="887"/>
      <c r="GP7" s="887"/>
      <c r="GQ7" s="887"/>
      <c r="GR7" s="887"/>
      <c r="GS7" s="887"/>
      <c r="GT7" s="887"/>
      <c r="GU7" s="887"/>
      <c r="GV7" s="887"/>
      <c r="GW7" s="887"/>
      <c r="GX7" s="887"/>
      <c r="GY7" s="887"/>
      <c r="GZ7" s="887"/>
      <c r="HA7" s="887"/>
      <c r="HB7" s="887"/>
      <c r="HC7" s="887"/>
      <c r="HD7" s="887"/>
      <c r="HE7" s="887"/>
      <c r="HF7" s="887"/>
      <c r="HG7" s="887"/>
      <c r="HH7" s="887"/>
      <c r="HI7" s="887"/>
      <c r="HJ7" s="887"/>
      <c r="HK7" s="887"/>
      <c r="HL7" s="887"/>
      <c r="HM7" s="887"/>
      <c r="HN7" s="887"/>
      <c r="HO7" s="887"/>
      <c r="HP7" s="887"/>
      <c r="HQ7" s="887"/>
      <c r="HR7" s="887"/>
      <c r="HS7" s="887"/>
      <c r="HT7" s="887"/>
      <c r="HU7" s="887"/>
      <c r="HV7" s="887"/>
      <c r="HW7" s="887"/>
    </row>
    <row r="8" spans="1:231">
      <c r="A8" s="827" t="s">
        <v>636</v>
      </c>
      <c r="B8" s="849">
        <v>0.63</v>
      </c>
      <c r="C8" s="852">
        <f>B8*25.4</f>
        <v>16.001999999999999</v>
      </c>
      <c r="D8" s="887"/>
      <c r="E8" s="887"/>
      <c r="F8" s="887"/>
      <c r="G8" s="887"/>
      <c r="H8" s="887"/>
      <c r="I8" s="887"/>
      <c r="J8" s="887"/>
      <c r="K8" s="887"/>
      <c r="L8" s="887"/>
      <c r="M8" s="887"/>
      <c r="N8" s="887"/>
      <c r="O8" s="887"/>
      <c r="P8" s="887"/>
      <c r="Q8" s="887"/>
      <c r="R8" s="887"/>
      <c r="S8" s="887"/>
      <c r="T8" s="887"/>
      <c r="U8" s="887"/>
      <c r="V8" s="887"/>
      <c r="W8" s="1153"/>
      <c r="X8" s="1153"/>
      <c r="Y8" s="887"/>
      <c r="Z8" s="887"/>
      <c r="AA8" s="1153"/>
      <c r="AB8" s="887"/>
      <c r="AC8" s="1153"/>
      <c r="AD8" s="887"/>
      <c r="AE8" s="887"/>
      <c r="AF8" s="887"/>
      <c r="AG8" s="887"/>
      <c r="AH8" s="887"/>
      <c r="AI8" s="887"/>
      <c r="AJ8" s="887"/>
      <c r="AK8" s="887"/>
      <c r="AL8" s="887"/>
      <c r="AM8" s="887"/>
      <c r="AN8" s="887"/>
      <c r="AO8" s="887"/>
      <c r="AP8" s="887"/>
      <c r="AQ8" s="887"/>
      <c r="AR8" s="887"/>
      <c r="AS8" s="887"/>
      <c r="AT8" s="887"/>
      <c r="AU8" s="887"/>
      <c r="AV8" s="887"/>
      <c r="AW8" s="887"/>
      <c r="AX8" s="887"/>
      <c r="AY8" s="887"/>
      <c r="AZ8" s="887"/>
      <c r="BA8" s="887"/>
      <c r="BB8" s="887"/>
      <c r="BC8" s="887"/>
      <c r="BD8" s="887"/>
      <c r="BE8" s="887"/>
      <c r="BF8" s="887"/>
      <c r="BG8" s="887"/>
      <c r="BH8" s="887"/>
      <c r="BI8" s="887"/>
      <c r="BJ8" s="887"/>
      <c r="BK8" s="887"/>
      <c r="BL8" s="887"/>
      <c r="BM8" s="887"/>
      <c r="BN8" s="887"/>
      <c r="BO8" s="887"/>
      <c r="BP8" s="887"/>
      <c r="BQ8" s="887"/>
      <c r="BR8" s="887"/>
      <c r="BS8" s="887"/>
      <c r="BT8" s="887"/>
      <c r="BU8" s="887"/>
      <c r="BV8" s="887"/>
      <c r="BW8" s="887"/>
      <c r="BX8" s="887"/>
      <c r="BY8" s="887"/>
      <c r="BZ8" s="887"/>
      <c r="CA8" s="887"/>
      <c r="CB8" s="887"/>
      <c r="CC8" s="887"/>
      <c r="CD8" s="887"/>
      <c r="CE8" s="887"/>
      <c r="CF8" s="887"/>
      <c r="CG8" s="887"/>
      <c r="CH8" s="887"/>
      <c r="CI8" s="887"/>
      <c r="CJ8" s="887"/>
      <c r="CK8" s="887"/>
      <c r="CL8" s="887"/>
      <c r="CM8" s="887"/>
      <c r="CN8" s="887"/>
      <c r="CO8" s="887"/>
      <c r="CP8" s="887"/>
      <c r="CQ8" s="887"/>
      <c r="CR8" s="887"/>
      <c r="CS8" s="887"/>
      <c r="CT8" s="887"/>
      <c r="CU8" s="887"/>
      <c r="CV8" s="887"/>
      <c r="CW8" s="887"/>
      <c r="CX8" s="887"/>
      <c r="CY8" s="887"/>
      <c r="CZ8" s="887"/>
      <c r="DA8" s="887"/>
      <c r="DB8" s="887"/>
      <c r="DC8" s="887"/>
      <c r="DD8" s="887"/>
      <c r="DE8" s="887"/>
      <c r="DF8" s="887"/>
      <c r="DG8" s="887"/>
      <c r="DH8" s="887"/>
      <c r="DI8" s="887"/>
      <c r="DJ8" s="887"/>
      <c r="DK8" s="1066"/>
      <c r="DL8" s="887"/>
      <c r="DM8" s="887"/>
      <c r="DN8" s="887"/>
      <c r="DO8" s="887"/>
      <c r="DP8" s="887"/>
      <c r="DQ8" s="887"/>
      <c r="DR8" s="887"/>
      <c r="DS8" s="887"/>
      <c r="DT8" s="887"/>
      <c r="DU8" s="887"/>
      <c r="DV8" s="887"/>
      <c r="DW8" s="887"/>
      <c r="DX8" s="887"/>
      <c r="DY8" s="887"/>
      <c r="DZ8" s="887"/>
      <c r="EA8" s="887"/>
      <c r="EB8" s="887"/>
      <c r="EC8" s="887"/>
      <c r="ED8" s="887"/>
      <c r="EE8" s="887"/>
      <c r="EF8" s="887"/>
      <c r="EG8" s="887"/>
      <c r="EH8" s="887"/>
      <c r="EI8" s="887"/>
      <c r="EJ8" s="887"/>
      <c r="EK8" s="887"/>
      <c r="EL8" s="887"/>
      <c r="EM8" s="887"/>
      <c r="EN8" s="887"/>
      <c r="EO8" s="887"/>
      <c r="EP8" s="887"/>
      <c r="EQ8" s="887"/>
      <c r="ER8" s="887"/>
      <c r="ES8" s="887"/>
      <c r="ET8" s="887"/>
      <c r="EU8" s="887"/>
      <c r="EV8" s="887"/>
      <c r="EW8" s="887"/>
      <c r="EX8" s="887"/>
      <c r="EY8" s="887"/>
      <c r="EZ8" s="887"/>
      <c r="FA8" s="887"/>
      <c r="FB8" s="887"/>
      <c r="FC8" s="887"/>
      <c r="FD8" s="887"/>
      <c r="FE8" s="887"/>
      <c r="FF8" s="887"/>
      <c r="FG8" s="887"/>
      <c r="FH8" s="887"/>
      <c r="FI8" s="887"/>
      <c r="FJ8" s="887"/>
      <c r="FK8" s="887"/>
      <c r="FL8" s="887"/>
      <c r="FM8" s="887"/>
      <c r="FN8" s="887"/>
      <c r="FO8" s="887"/>
      <c r="FP8" s="887"/>
      <c r="FQ8" s="887"/>
      <c r="FR8" s="887"/>
      <c r="FS8" s="887"/>
      <c r="FT8" s="887"/>
      <c r="FU8" s="887"/>
      <c r="FV8" s="887"/>
      <c r="FW8" s="887"/>
      <c r="FX8" s="887"/>
      <c r="FY8" s="887"/>
      <c r="FZ8" s="887"/>
      <c r="GA8" s="887"/>
      <c r="GB8" s="887"/>
      <c r="GC8" s="887"/>
      <c r="GD8" s="887"/>
      <c r="GE8" s="887"/>
      <c r="GF8" s="887"/>
      <c r="GG8" s="887"/>
      <c r="GH8" s="887"/>
      <c r="GI8" s="887"/>
      <c r="GJ8" s="887"/>
      <c r="GK8" s="887"/>
      <c r="GL8" s="887"/>
      <c r="GM8" s="887"/>
      <c r="GN8" s="887"/>
      <c r="GO8" s="887"/>
      <c r="GP8" s="887"/>
      <c r="GQ8" s="887"/>
      <c r="GR8" s="887"/>
      <c r="GS8" s="887"/>
      <c r="GT8" s="887"/>
      <c r="GU8" s="887"/>
      <c r="GV8" s="887"/>
      <c r="GW8" s="887"/>
      <c r="GX8" s="887"/>
      <c r="GY8" s="887"/>
      <c r="GZ8" s="887"/>
      <c r="HA8" s="887"/>
      <c r="HB8" s="887"/>
      <c r="HC8" s="887"/>
      <c r="HD8" s="887"/>
      <c r="HE8" s="887"/>
      <c r="HF8" s="887"/>
      <c r="HG8" s="887"/>
      <c r="HH8" s="887"/>
      <c r="HI8" s="887"/>
      <c r="HJ8" s="887"/>
      <c r="HK8" s="887"/>
      <c r="HL8" s="887"/>
      <c r="HM8" s="887"/>
      <c r="HN8" s="887"/>
      <c r="HO8" s="887"/>
      <c r="HP8" s="887"/>
      <c r="HQ8" s="887"/>
      <c r="HR8" s="887"/>
      <c r="HS8" s="887"/>
      <c r="HT8" s="887"/>
      <c r="HU8" s="887"/>
      <c r="HV8" s="887"/>
      <c r="HW8" s="887"/>
    </row>
    <row r="9" spans="1:231">
      <c r="A9" s="827" t="s">
        <v>621</v>
      </c>
      <c r="B9" s="850">
        <v>5.0999999999999997E-2</v>
      </c>
      <c r="C9" s="852">
        <f>B9*25.4</f>
        <v>1.2953999999999999</v>
      </c>
      <c r="D9" s="887"/>
      <c r="E9" s="887"/>
      <c r="F9" s="887"/>
      <c r="G9" s="887"/>
      <c r="H9" s="887"/>
      <c r="I9" s="887"/>
      <c r="J9" s="887"/>
      <c r="K9" s="887"/>
      <c r="L9" s="887"/>
      <c r="M9" s="887"/>
      <c r="N9" s="887"/>
      <c r="O9" s="887"/>
      <c r="P9" s="887"/>
      <c r="Q9" s="887"/>
      <c r="R9" s="887"/>
      <c r="S9" s="887"/>
      <c r="T9" s="887"/>
      <c r="U9" s="887"/>
      <c r="V9" s="887"/>
      <c r="W9" s="1153"/>
      <c r="X9" s="1153"/>
      <c r="Y9" s="887"/>
      <c r="Z9" s="887"/>
      <c r="AA9" s="1153"/>
      <c r="AB9" s="887"/>
      <c r="AC9" s="1153"/>
      <c r="AD9" s="887"/>
      <c r="AE9" s="887"/>
      <c r="AF9" s="887"/>
      <c r="AG9" s="887"/>
      <c r="AH9" s="887"/>
      <c r="AI9" s="887"/>
      <c r="AJ9" s="887"/>
      <c r="AK9" s="887"/>
      <c r="AL9" s="887"/>
      <c r="AM9" s="887"/>
      <c r="AN9" s="887"/>
      <c r="AO9" s="887"/>
      <c r="AP9" s="887"/>
      <c r="AQ9" s="887"/>
      <c r="AR9" s="887"/>
      <c r="AS9" s="887"/>
      <c r="AT9" s="887"/>
      <c r="AU9" s="887"/>
      <c r="AV9" s="887"/>
      <c r="AW9" s="887"/>
      <c r="AX9" s="887"/>
      <c r="AY9" s="887"/>
      <c r="AZ9" s="887"/>
      <c r="BA9" s="887"/>
      <c r="BB9" s="887"/>
      <c r="BC9" s="887"/>
      <c r="BD9" s="887"/>
      <c r="BE9" s="887"/>
      <c r="BF9" s="887"/>
      <c r="BG9" s="887"/>
      <c r="BH9" s="887"/>
      <c r="BI9" s="887"/>
      <c r="BJ9" s="887"/>
      <c r="BK9" s="887"/>
      <c r="BL9" s="887"/>
      <c r="BM9" s="887"/>
      <c r="BN9" s="887"/>
      <c r="BO9" s="887"/>
      <c r="BP9" s="887"/>
      <c r="BQ9" s="887"/>
      <c r="BR9" s="887"/>
      <c r="BS9" s="887"/>
      <c r="BT9" s="887"/>
      <c r="BU9" s="887"/>
      <c r="BV9" s="887"/>
      <c r="BW9" s="887"/>
      <c r="BX9" s="887"/>
      <c r="BY9" s="887"/>
      <c r="BZ9" s="887"/>
      <c r="CA9" s="887"/>
      <c r="CB9" s="887"/>
      <c r="CC9" s="887"/>
      <c r="CD9" s="887"/>
      <c r="CE9" s="887"/>
      <c r="CF9" s="887"/>
      <c r="CG9" s="887"/>
      <c r="CH9" s="887"/>
      <c r="CI9" s="887"/>
      <c r="CJ9" s="887"/>
      <c r="CK9" s="887"/>
      <c r="CL9" s="887"/>
      <c r="CM9" s="887"/>
      <c r="CN9" s="887"/>
      <c r="CO9" s="887"/>
      <c r="CP9" s="887"/>
      <c r="CQ9" s="887"/>
      <c r="CR9" s="887"/>
      <c r="CS9" s="887"/>
      <c r="CT9" s="887"/>
      <c r="CU9" s="887"/>
      <c r="CV9" s="887"/>
      <c r="CW9" s="887"/>
      <c r="CX9" s="887"/>
      <c r="CY9" s="887"/>
      <c r="CZ9" s="887"/>
      <c r="DA9" s="887"/>
      <c r="DB9" s="887"/>
      <c r="DC9" s="887"/>
      <c r="DD9" s="887"/>
      <c r="DE9" s="887"/>
      <c r="DF9" s="887"/>
      <c r="DG9" s="887"/>
      <c r="DH9" s="887"/>
      <c r="DI9" s="887"/>
      <c r="DJ9" s="887"/>
      <c r="DK9" s="1066"/>
      <c r="DL9" s="887"/>
      <c r="DM9" s="887"/>
      <c r="DN9" s="887"/>
      <c r="DO9" s="887"/>
      <c r="DP9" s="887"/>
      <c r="DQ9" s="887"/>
      <c r="DR9" s="887"/>
      <c r="DS9" s="887"/>
      <c r="DT9" s="887"/>
      <c r="DU9" s="887"/>
      <c r="DV9" s="887"/>
      <c r="DW9" s="887"/>
      <c r="DX9" s="887"/>
      <c r="DY9" s="887"/>
      <c r="DZ9" s="887"/>
      <c r="EA9" s="887"/>
      <c r="EB9" s="887"/>
      <c r="EC9" s="887"/>
      <c r="ED9" s="887"/>
      <c r="EE9" s="887"/>
      <c r="EF9" s="887"/>
      <c r="EG9" s="887"/>
      <c r="EH9" s="887"/>
      <c r="EI9" s="887"/>
      <c r="EJ9" s="887"/>
      <c r="EK9" s="887"/>
      <c r="EL9" s="887"/>
      <c r="EM9" s="887"/>
      <c r="EN9" s="887"/>
      <c r="EO9" s="887"/>
      <c r="EP9" s="887"/>
      <c r="EQ9" s="887"/>
      <c r="ER9" s="887"/>
      <c r="ES9" s="887"/>
      <c r="ET9" s="887"/>
      <c r="EU9" s="887"/>
      <c r="EV9" s="887"/>
      <c r="EW9" s="887"/>
      <c r="EX9" s="887"/>
      <c r="EY9" s="887"/>
      <c r="EZ9" s="887"/>
      <c r="FA9" s="887"/>
      <c r="FB9" s="887"/>
      <c r="FC9" s="887"/>
      <c r="FD9" s="887"/>
      <c r="FE9" s="887"/>
      <c r="FF9" s="887"/>
      <c r="FG9" s="887"/>
      <c r="FH9" s="887"/>
      <c r="FI9" s="887"/>
      <c r="FJ9" s="887"/>
      <c r="FK9" s="887"/>
      <c r="FL9" s="887"/>
      <c r="FM9" s="887"/>
      <c r="FN9" s="887"/>
      <c r="FO9" s="887"/>
      <c r="FP9" s="887"/>
      <c r="FQ9" s="887"/>
      <c r="FR9" s="887"/>
      <c r="FS9" s="887"/>
      <c r="FT9" s="887"/>
      <c r="FU9" s="887"/>
      <c r="FV9" s="887"/>
      <c r="FW9" s="887"/>
      <c r="FX9" s="887"/>
      <c r="FY9" s="887"/>
      <c r="FZ9" s="887"/>
      <c r="GA9" s="887"/>
      <c r="GB9" s="887"/>
      <c r="GC9" s="887"/>
      <c r="GD9" s="887"/>
      <c r="GE9" s="887"/>
      <c r="GF9" s="887"/>
      <c r="GG9" s="887"/>
      <c r="GH9" s="887"/>
      <c r="GI9" s="887"/>
      <c r="GJ9" s="887"/>
      <c r="GK9" s="887"/>
      <c r="GL9" s="887"/>
      <c r="GM9" s="887"/>
      <c r="GN9" s="887"/>
      <c r="GO9" s="887"/>
      <c r="GP9" s="887"/>
      <c r="GQ9" s="887"/>
      <c r="GR9" s="887"/>
      <c r="GS9" s="887"/>
      <c r="GT9" s="887"/>
      <c r="GU9" s="887"/>
      <c r="GV9" s="887"/>
      <c r="GW9" s="887"/>
      <c r="GX9" s="887"/>
      <c r="GY9" s="887"/>
      <c r="GZ9" s="887"/>
      <c r="HA9" s="887"/>
      <c r="HB9" s="887"/>
      <c r="HC9" s="887"/>
      <c r="HD9" s="887"/>
      <c r="HE9" s="887"/>
      <c r="HF9" s="887"/>
      <c r="HG9" s="887"/>
      <c r="HH9" s="887"/>
      <c r="HI9" s="887"/>
      <c r="HJ9" s="887"/>
      <c r="HK9" s="887"/>
      <c r="HL9" s="887"/>
      <c r="HM9" s="887"/>
      <c r="HN9" s="887"/>
      <c r="HO9" s="887"/>
      <c r="HP9" s="887"/>
      <c r="HQ9" s="887"/>
      <c r="HR9" s="887"/>
      <c r="HS9" s="887"/>
      <c r="HT9" s="887"/>
      <c r="HU9" s="887"/>
      <c r="HV9" s="887"/>
      <c r="HW9" s="887"/>
    </row>
    <row r="10" spans="1:231">
      <c r="A10" s="827" t="s">
        <v>645</v>
      </c>
      <c r="B10" s="850">
        <v>10.63</v>
      </c>
      <c r="C10" s="852">
        <f>B10*25.4</f>
        <v>270.00200000000001</v>
      </c>
      <c r="D10" s="887"/>
      <c r="E10" s="887"/>
      <c r="F10" s="887"/>
      <c r="G10" s="887"/>
      <c r="H10" s="887"/>
      <c r="I10" s="887"/>
      <c r="J10" s="887"/>
      <c r="K10" s="887"/>
      <c r="L10" s="887"/>
      <c r="M10" s="887"/>
      <c r="N10" s="887"/>
      <c r="O10" s="887"/>
      <c r="P10" s="887"/>
      <c r="Q10" s="887"/>
      <c r="R10" s="887"/>
      <c r="S10" s="887"/>
      <c r="T10" s="887"/>
      <c r="U10" s="887"/>
      <c r="V10" s="887"/>
      <c r="W10" s="1153"/>
      <c r="X10" s="1153"/>
      <c r="Y10" s="887"/>
      <c r="Z10" s="887"/>
      <c r="AA10" s="1153"/>
      <c r="AB10" s="887"/>
      <c r="AC10" s="1153"/>
      <c r="AD10" s="887"/>
      <c r="AE10" s="887"/>
      <c r="AF10" s="887"/>
      <c r="AG10" s="887"/>
      <c r="AH10" s="887"/>
      <c r="AI10" s="887"/>
      <c r="AJ10" s="887"/>
      <c r="AK10" s="887"/>
      <c r="AL10" s="887"/>
      <c r="AM10" s="887"/>
      <c r="AN10" s="887"/>
      <c r="AO10" s="887"/>
      <c r="AP10" s="887"/>
      <c r="AQ10" s="887"/>
      <c r="AR10" s="887"/>
      <c r="AS10" s="887"/>
      <c r="AT10" s="887"/>
      <c r="AU10" s="887"/>
      <c r="AV10" s="887"/>
      <c r="AW10" s="887"/>
      <c r="AX10" s="887"/>
      <c r="AY10" s="887"/>
      <c r="AZ10" s="887"/>
      <c r="BA10" s="887"/>
      <c r="BB10" s="887"/>
      <c r="BC10" s="887"/>
      <c r="BD10" s="887"/>
      <c r="BE10" s="887"/>
      <c r="BF10" s="887"/>
      <c r="BG10" s="887"/>
      <c r="BH10" s="887"/>
      <c r="BI10" s="887"/>
      <c r="BJ10" s="887"/>
      <c r="BK10" s="887"/>
      <c r="BL10" s="887"/>
      <c r="BM10" s="887"/>
      <c r="BN10" s="887"/>
      <c r="BO10" s="887"/>
      <c r="BP10" s="887"/>
      <c r="BQ10" s="887"/>
      <c r="BR10" s="887"/>
      <c r="BS10" s="887"/>
      <c r="BT10" s="887"/>
      <c r="BU10" s="887"/>
      <c r="BV10" s="887"/>
      <c r="BW10" s="887"/>
      <c r="BX10" s="887"/>
      <c r="BY10" s="887"/>
      <c r="BZ10" s="887"/>
      <c r="CA10" s="887"/>
      <c r="CB10" s="887"/>
      <c r="CC10" s="887"/>
      <c r="CD10" s="887"/>
      <c r="CE10" s="887"/>
      <c r="CF10" s="887"/>
      <c r="CG10" s="887"/>
      <c r="CH10" s="887"/>
      <c r="CI10" s="887"/>
      <c r="CJ10" s="887"/>
      <c r="CK10" s="887"/>
      <c r="CL10" s="887"/>
      <c r="CM10" s="887"/>
      <c r="CN10" s="887"/>
      <c r="CO10" s="887"/>
      <c r="CP10" s="887"/>
      <c r="CQ10" s="887"/>
      <c r="CR10" s="887"/>
      <c r="CS10" s="887"/>
      <c r="CT10" s="887"/>
      <c r="CU10" s="887"/>
      <c r="CV10" s="887"/>
      <c r="CW10" s="887"/>
      <c r="CX10" s="887"/>
      <c r="CY10" s="887"/>
      <c r="CZ10" s="887"/>
      <c r="DA10" s="887"/>
      <c r="DB10" s="887"/>
      <c r="DC10" s="887"/>
      <c r="DD10" s="887"/>
      <c r="DE10" s="887"/>
      <c r="DF10" s="887"/>
      <c r="DG10" s="887"/>
      <c r="DH10" s="887"/>
      <c r="DI10" s="887"/>
      <c r="DJ10" s="887"/>
      <c r="DK10" s="1066"/>
      <c r="DL10" s="887"/>
      <c r="DM10" s="887"/>
      <c r="DN10" s="887"/>
      <c r="DO10" s="887"/>
      <c r="DP10" s="887"/>
      <c r="DQ10" s="887"/>
      <c r="DR10" s="887"/>
      <c r="DS10" s="887"/>
      <c r="DT10" s="887"/>
      <c r="DU10" s="887"/>
      <c r="DV10" s="887"/>
      <c r="DW10" s="887"/>
      <c r="DX10" s="887"/>
      <c r="DY10" s="887"/>
      <c r="DZ10" s="887"/>
      <c r="EA10" s="887"/>
      <c r="EB10" s="887"/>
      <c r="EC10" s="887"/>
      <c r="ED10" s="887"/>
      <c r="EE10" s="887"/>
      <c r="EF10" s="887"/>
      <c r="EG10" s="887"/>
      <c r="EH10" s="887"/>
      <c r="EI10" s="887"/>
      <c r="EJ10" s="887"/>
      <c r="EK10" s="887"/>
      <c r="EL10" s="887"/>
      <c r="EM10" s="887"/>
      <c r="EN10" s="887"/>
      <c r="EO10" s="887"/>
      <c r="EP10" s="887"/>
      <c r="EQ10" s="887"/>
      <c r="ER10" s="887"/>
      <c r="ES10" s="887"/>
      <c r="ET10" s="887"/>
      <c r="EU10" s="887"/>
      <c r="EV10" s="887"/>
      <c r="EW10" s="887"/>
      <c r="EX10" s="887"/>
      <c r="EY10" s="887"/>
      <c r="EZ10" s="887"/>
      <c r="FA10" s="887"/>
      <c r="FB10" s="887"/>
      <c r="FC10" s="887"/>
      <c r="FD10" s="887"/>
      <c r="FE10" s="887"/>
      <c r="FF10" s="887"/>
      <c r="FG10" s="887"/>
      <c r="FH10" s="887"/>
      <c r="FI10" s="887"/>
      <c r="FJ10" s="887"/>
      <c r="FK10" s="887"/>
      <c r="FL10" s="887"/>
      <c r="FM10" s="887"/>
      <c r="FN10" s="887"/>
      <c r="FO10" s="887"/>
      <c r="FP10" s="887"/>
      <c r="FQ10" s="887"/>
      <c r="FR10" s="887"/>
      <c r="FS10" s="887"/>
      <c r="FT10" s="887"/>
      <c r="FU10" s="887"/>
      <c r="FV10" s="887"/>
      <c r="FW10" s="887"/>
      <c r="FX10" s="887"/>
      <c r="FY10" s="887"/>
      <c r="FZ10" s="887"/>
      <c r="GA10" s="887"/>
      <c r="GB10" s="887"/>
      <c r="GC10" s="887"/>
      <c r="GD10" s="887"/>
      <c r="GE10" s="887"/>
      <c r="GF10" s="887"/>
      <c r="GG10" s="887"/>
      <c r="GH10" s="887"/>
      <c r="GI10" s="887"/>
      <c r="GJ10" s="887"/>
      <c r="GK10" s="887"/>
      <c r="GL10" s="887"/>
      <c r="GM10" s="887"/>
      <c r="GN10" s="887"/>
      <c r="GO10" s="887"/>
      <c r="GP10" s="887"/>
      <c r="GQ10" s="887"/>
      <c r="GR10" s="887"/>
      <c r="GS10" s="887"/>
      <c r="GT10" s="887"/>
      <c r="GU10" s="887"/>
      <c r="GV10" s="887"/>
      <c r="GW10" s="887"/>
      <c r="GX10" s="887"/>
      <c r="GY10" s="887"/>
      <c r="GZ10" s="887"/>
      <c r="HA10" s="887"/>
      <c r="HB10" s="887"/>
      <c r="HC10" s="887"/>
      <c r="HD10" s="887"/>
      <c r="HE10" s="887"/>
      <c r="HF10" s="887"/>
      <c r="HG10" s="887"/>
      <c r="HH10" s="887"/>
      <c r="HI10" s="887"/>
      <c r="HJ10" s="887"/>
      <c r="HK10" s="887"/>
      <c r="HL10" s="887"/>
      <c r="HM10" s="887"/>
      <c r="HN10" s="887"/>
      <c r="HO10" s="887"/>
      <c r="HP10" s="887"/>
      <c r="HQ10" s="887"/>
      <c r="HR10" s="887"/>
      <c r="HS10" s="887"/>
      <c r="HT10" s="887"/>
      <c r="HU10" s="887"/>
      <c r="HV10" s="887"/>
      <c r="HW10" s="887"/>
    </row>
    <row r="11" spans="1:231" ht="13" thickBot="1">
      <c r="A11" s="828" t="s">
        <v>647</v>
      </c>
      <c r="B11" s="851">
        <v>6.984</v>
      </c>
      <c r="C11" s="820">
        <f>B11*25.4</f>
        <v>177.39359999999999</v>
      </c>
      <c r="D11" s="887"/>
      <c r="E11" s="887"/>
      <c r="F11" s="887"/>
      <c r="G11" s="887"/>
      <c r="H11" s="887"/>
      <c r="I11" s="887"/>
      <c r="J11" s="887"/>
      <c r="K11" s="887"/>
      <c r="L11" s="887"/>
      <c r="M11" s="887"/>
      <c r="N11" s="887"/>
      <c r="O11" s="887"/>
      <c r="P11" s="887"/>
      <c r="Q11" s="887"/>
      <c r="R11" s="887"/>
      <c r="S11" s="887"/>
      <c r="T11" s="887"/>
      <c r="U11" s="887"/>
      <c r="V11" s="887"/>
      <c r="W11" s="1153"/>
      <c r="X11" s="1153"/>
      <c r="Y11" s="887"/>
      <c r="Z11" s="887"/>
      <c r="AA11" s="1153"/>
      <c r="AB11" s="887"/>
      <c r="AC11" s="1153"/>
      <c r="AD11" s="887"/>
      <c r="AE11" s="887"/>
      <c r="AF11" s="887"/>
      <c r="AG11" s="887"/>
      <c r="AH11" s="887"/>
      <c r="AI11" s="887"/>
      <c r="AJ11" s="887"/>
      <c r="AK11" s="887"/>
      <c r="AL11" s="887"/>
      <c r="AM11" s="887"/>
      <c r="AN11" s="887"/>
      <c r="AO11" s="887"/>
      <c r="AP11" s="887"/>
      <c r="AQ11" s="887"/>
      <c r="AR11" s="887"/>
      <c r="AS11" s="887"/>
      <c r="AT11" s="887"/>
      <c r="AU11" s="887"/>
      <c r="AV11" s="887"/>
      <c r="AW11" s="887"/>
      <c r="AX11" s="887"/>
      <c r="AY11" s="887"/>
      <c r="AZ11" s="887"/>
      <c r="BA11" s="887"/>
      <c r="BB11" s="887"/>
      <c r="BC11" s="887"/>
      <c r="BD11" s="887"/>
      <c r="BE11" s="887"/>
      <c r="BF11" s="887"/>
      <c r="BG11" s="887"/>
      <c r="BH11" s="887"/>
      <c r="BI11" s="887"/>
      <c r="BJ11" s="887"/>
      <c r="BK11" s="887"/>
      <c r="BL11" s="887"/>
      <c r="BM11" s="887"/>
      <c r="BN11" s="887"/>
      <c r="BO11" s="887"/>
      <c r="BP11" s="887"/>
      <c r="BQ11" s="887"/>
      <c r="BR11" s="887"/>
      <c r="BS11" s="887"/>
      <c r="BT11" s="887"/>
      <c r="BU11" s="887"/>
      <c r="BV11" s="887"/>
      <c r="BW11" s="887"/>
      <c r="BX11" s="887"/>
      <c r="BY11" s="887"/>
      <c r="BZ11" s="887"/>
      <c r="CA11" s="887"/>
      <c r="CB11" s="887"/>
      <c r="CC11" s="887"/>
      <c r="CD11" s="887"/>
      <c r="CE11" s="887"/>
      <c r="CF11" s="887"/>
      <c r="CG11" s="887"/>
      <c r="CH11" s="887"/>
      <c r="CI11" s="887"/>
      <c r="CJ11" s="887"/>
      <c r="CK11" s="887"/>
      <c r="CL11" s="887"/>
      <c r="CM11" s="887"/>
      <c r="CN11" s="887"/>
      <c r="CO11" s="887"/>
      <c r="CP11" s="887"/>
      <c r="CQ11" s="887"/>
      <c r="CR11" s="887"/>
      <c r="CS11" s="887"/>
      <c r="CT11" s="887"/>
      <c r="CU11" s="887"/>
      <c r="CV11" s="887"/>
      <c r="CW11" s="887"/>
      <c r="CX11" s="887"/>
      <c r="CY11" s="887"/>
      <c r="CZ11" s="887"/>
      <c r="DA11" s="887"/>
      <c r="DB11" s="887"/>
      <c r="DC11" s="887"/>
      <c r="DD11" s="887"/>
      <c r="DE11" s="887"/>
      <c r="DF11" s="887"/>
      <c r="DG11" s="887"/>
      <c r="DH11" s="887"/>
      <c r="DI11" s="887"/>
      <c r="DJ11" s="887"/>
      <c r="DK11" s="1066"/>
      <c r="DL11" s="887"/>
      <c r="DM11" s="887"/>
      <c r="DN11" s="887"/>
      <c r="DO11" s="887"/>
      <c r="DP11" s="887"/>
      <c r="DQ11" s="887"/>
      <c r="DR11" s="887"/>
      <c r="DS11" s="887"/>
      <c r="DT11" s="887"/>
      <c r="DU11" s="887"/>
      <c r="DV11" s="887"/>
      <c r="DW11" s="887"/>
      <c r="DX11" s="887"/>
      <c r="DY11" s="887"/>
      <c r="DZ11" s="887"/>
      <c r="EA11" s="887"/>
      <c r="EB11" s="887"/>
      <c r="EC11" s="887"/>
      <c r="ED11" s="887"/>
      <c r="EE11" s="887"/>
      <c r="EF11" s="887"/>
      <c r="EG11" s="887"/>
      <c r="EH11" s="887"/>
      <c r="EI11" s="887"/>
      <c r="EJ11" s="887"/>
      <c r="EK11" s="887"/>
      <c r="EL11" s="887"/>
      <c r="EM11" s="887"/>
      <c r="EN11" s="887"/>
      <c r="EO11" s="887"/>
      <c r="EP11" s="887"/>
      <c r="EQ11" s="887"/>
      <c r="ER11" s="887"/>
      <c r="ES11" s="887"/>
      <c r="ET11" s="887"/>
      <c r="EU11" s="887"/>
      <c r="EV11" s="887"/>
      <c r="EW11" s="887"/>
      <c r="EX11" s="887"/>
      <c r="EY11" s="887"/>
      <c r="EZ11" s="887"/>
      <c r="FA11" s="887"/>
      <c r="FB11" s="887"/>
      <c r="FC11" s="887"/>
      <c r="FD11" s="887"/>
      <c r="FE11" s="887"/>
      <c r="FF11" s="887"/>
      <c r="FG11" s="887"/>
      <c r="FH11" s="887"/>
      <c r="FI11" s="887"/>
      <c r="FJ11" s="887"/>
      <c r="FK11" s="887"/>
      <c r="FL11" s="887"/>
      <c r="FM11" s="887"/>
      <c r="FN11" s="887"/>
      <c r="FO11" s="887"/>
      <c r="FP11" s="887"/>
      <c r="FQ11" s="887"/>
      <c r="FR11" s="887"/>
      <c r="FS11" s="887"/>
      <c r="FT11" s="887"/>
      <c r="FU11" s="887"/>
      <c r="FV11" s="887"/>
      <c r="FW11" s="887"/>
      <c r="FX11" s="887"/>
      <c r="FY11" s="887"/>
      <c r="FZ11" s="887"/>
      <c r="GA11" s="887"/>
      <c r="GB11" s="887"/>
      <c r="GC11" s="887"/>
      <c r="GD11" s="887"/>
      <c r="GE11" s="887"/>
      <c r="GF11" s="887"/>
      <c r="GG11" s="887"/>
      <c r="GH11" s="887"/>
      <c r="GI11" s="887"/>
      <c r="GJ11" s="887"/>
      <c r="GK11" s="887"/>
      <c r="GL11" s="887"/>
      <c r="GM11" s="887"/>
      <c r="GN11" s="887"/>
      <c r="GO11" s="887"/>
      <c r="GP11" s="887"/>
      <c r="GQ11" s="887"/>
      <c r="GR11" s="887"/>
      <c r="GS11" s="887"/>
      <c r="GT11" s="887"/>
      <c r="GU11" s="887"/>
      <c r="GV11" s="887"/>
      <c r="GW11" s="887"/>
      <c r="GX11" s="887"/>
      <c r="GY11" s="887"/>
      <c r="GZ11" s="887"/>
      <c r="HA11" s="887"/>
      <c r="HB11" s="887"/>
      <c r="HC11" s="887"/>
      <c r="HD11" s="887"/>
      <c r="HE11" s="887"/>
      <c r="HF11" s="887"/>
      <c r="HG11" s="887"/>
      <c r="HH11" s="887"/>
      <c r="HI11" s="887"/>
      <c r="HJ11" s="887"/>
      <c r="HK11" s="887"/>
      <c r="HL11" s="887"/>
      <c r="HM11" s="887"/>
      <c r="HN11" s="887"/>
      <c r="HO11" s="887"/>
      <c r="HP11" s="887"/>
      <c r="HQ11" s="887"/>
      <c r="HR11" s="887"/>
      <c r="HS11" s="887"/>
      <c r="HT11" s="887"/>
      <c r="HU11" s="887"/>
      <c r="HV11" s="887"/>
      <c r="HW11" s="887"/>
    </row>
    <row r="12" spans="1:231" ht="13" thickBot="1">
      <c r="A12" s="886"/>
      <c r="B12" s="888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1153"/>
      <c r="X12" s="1153"/>
      <c r="Y12" s="887"/>
      <c r="Z12" s="887"/>
      <c r="AA12" s="1153"/>
      <c r="AB12" s="887"/>
      <c r="AC12" s="1153"/>
      <c r="AD12" s="887"/>
      <c r="AE12" s="887"/>
      <c r="AF12" s="887"/>
      <c r="AG12" s="887"/>
      <c r="AH12" s="887"/>
      <c r="AI12" s="887"/>
      <c r="AJ12" s="887"/>
      <c r="AK12" s="887"/>
      <c r="AL12" s="887"/>
      <c r="AM12" s="887"/>
      <c r="AN12" s="887"/>
      <c r="AO12" s="887"/>
      <c r="AP12" s="887"/>
      <c r="AQ12" s="887"/>
      <c r="AR12" s="887"/>
      <c r="AS12" s="887"/>
      <c r="AT12" s="887"/>
      <c r="AU12" s="887"/>
      <c r="AV12" s="887"/>
      <c r="AW12" s="887"/>
      <c r="AX12" s="887"/>
      <c r="AY12" s="887"/>
      <c r="AZ12" s="887"/>
      <c r="BA12" s="887"/>
      <c r="BB12" s="887"/>
      <c r="BC12" s="887"/>
      <c r="BD12" s="887"/>
      <c r="BE12" s="887"/>
      <c r="BF12" s="887"/>
      <c r="BG12" s="887"/>
      <c r="BH12" s="887"/>
      <c r="BI12" s="887"/>
      <c r="BJ12" s="887"/>
      <c r="BK12" s="887"/>
      <c r="BL12" s="887"/>
      <c r="BM12" s="887"/>
      <c r="BN12" s="887"/>
      <c r="BO12" s="887"/>
      <c r="BP12" s="887"/>
      <c r="BQ12" s="887"/>
      <c r="BR12" s="887"/>
      <c r="BS12" s="887"/>
      <c r="BT12" s="887"/>
      <c r="BU12" s="887"/>
      <c r="BV12" s="887"/>
      <c r="BW12" s="887"/>
      <c r="BX12" s="887"/>
      <c r="BY12" s="887"/>
      <c r="BZ12" s="887"/>
      <c r="CA12" s="887"/>
      <c r="CB12" s="887"/>
      <c r="CC12" s="887"/>
      <c r="CD12" s="887"/>
      <c r="CE12" s="887"/>
      <c r="CF12" s="887"/>
      <c r="CG12" s="887"/>
      <c r="CH12" s="887"/>
      <c r="CI12" s="887"/>
      <c r="CJ12" s="887"/>
      <c r="CK12" s="887"/>
      <c r="CL12" s="887"/>
      <c r="CM12" s="887"/>
      <c r="CN12" s="887"/>
      <c r="CO12" s="887"/>
      <c r="CP12" s="887"/>
      <c r="CQ12" s="887"/>
      <c r="CR12" s="887"/>
      <c r="CS12" s="887"/>
      <c r="CT12" s="887"/>
      <c r="CU12" s="887"/>
      <c r="CV12" s="887"/>
      <c r="CW12" s="887"/>
      <c r="CX12" s="887"/>
      <c r="CY12" s="887"/>
      <c r="CZ12" s="887"/>
      <c r="DA12" s="887"/>
      <c r="DB12" s="887"/>
      <c r="DC12" s="887"/>
      <c r="DD12" s="887"/>
      <c r="DE12" s="887"/>
      <c r="DF12" s="887"/>
      <c r="DG12" s="887"/>
      <c r="DH12" s="887"/>
      <c r="DI12" s="887"/>
      <c r="DJ12" s="887"/>
      <c r="DK12" s="1066"/>
      <c r="DL12" s="887"/>
      <c r="DM12" s="887"/>
      <c r="DN12" s="887"/>
      <c r="DO12" s="887"/>
      <c r="DP12" s="887"/>
      <c r="DQ12" s="887"/>
      <c r="DR12" s="887"/>
      <c r="DS12" s="887"/>
      <c r="DT12" s="887"/>
      <c r="DU12" s="887"/>
      <c r="DV12" s="887"/>
      <c r="DW12" s="887"/>
      <c r="DX12" s="887"/>
      <c r="DY12" s="887"/>
      <c r="DZ12" s="887"/>
      <c r="EA12" s="887"/>
      <c r="EB12" s="887"/>
      <c r="EC12" s="887"/>
      <c r="ED12" s="887"/>
      <c r="EE12" s="887"/>
      <c r="EF12" s="887"/>
      <c r="EG12" s="887"/>
      <c r="EH12" s="887"/>
      <c r="EI12" s="887"/>
      <c r="EJ12" s="887"/>
      <c r="EK12" s="887"/>
      <c r="EL12" s="887"/>
      <c r="EM12" s="887"/>
      <c r="EN12" s="887"/>
      <c r="EO12" s="887"/>
      <c r="EP12" s="887"/>
      <c r="EQ12" s="887"/>
      <c r="ER12" s="887"/>
      <c r="ES12" s="887"/>
      <c r="ET12" s="887"/>
      <c r="EU12" s="887"/>
      <c r="EV12" s="887"/>
      <c r="EW12" s="887"/>
      <c r="EX12" s="887"/>
      <c r="EY12" s="887"/>
      <c r="EZ12" s="887"/>
      <c r="FA12" s="887"/>
      <c r="FB12" s="887"/>
      <c r="FC12" s="887"/>
      <c r="FD12" s="887"/>
      <c r="FE12" s="887"/>
      <c r="FF12" s="887"/>
      <c r="FG12" s="887"/>
      <c r="FH12" s="887"/>
      <c r="FI12" s="887"/>
      <c r="FJ12" s="887"/>
      <c r="FK12" s="887"/>
      <c r="FL12" s="887"/>
      <c r="FM12" s="887"/>
      <c r="FN12" s="887"/>
      <c r="FO12" s="887"/>
      <c r="FP12" s="887"/>
      <c r="FQ12" s="887"/>
      <c r="FR12" s="887"/>
      <c r="FS12" s="887"/>
      <c r="FT12" s="887"/>
      <c r="FU12" s="887"/>
      <c r="FV12" s="887"/>
      <c r="FW12" s="887"/>
      <c r="FX12" s="887"/>
      <c r="FY12" s="887"/>
      <c r="FZ12" s="887"/>
      <c r="GA12" s="887"/>
      <c r="GB12" s="887"/>
      <c r="GC12" s="887"/>
      <c r="GD12" s="887"/>
      <c r="GE12" s="887"/>
      <c r="GF12" s="887"/>
      <c r="GG12" s="887"/>
      <c r="GH12" s="887"/>
      <c r="GI12" s="887"/>
      <c r="GJ12" s="887"/>
      <c r="GK12" s="887"/>
      <c r="GL12" s="887"/>
      <c r="GM12" s="887"/>
      <c r="GN12" s="887"/>
      <c r="GO12" s="887"/>
      <c r="GP12" s="887"/>
      <c r="GQ12" s="887"/>
      <c r="GR12" s="887"/>
      <c r="GS12" s="887"/>
      <c r="GT12" s="887"/>
      <c r="GU12" s="887"/>
      <c r="GV12" s="887"/>
      <c r="GW12" s="887"/>
      <c r="GX12" s="887"/>
      <c r="GY12" s="887"/>
      <c r="GZ12" s="887"/>
      <c r="HA12" s="887"/>
      <c r="HB12" s="887"/>
      <c r="HC12" s="887"/>
      <c r="HD12" s="887"/>
      <c r="HE12" s="887"/>
      <c r="HF12" s="887"/>
      <c r="HG12" s="887"/>
      <c r="HH12" s="887"/>
      <c r="HI12" s="887"/>
      <c r="HJ12" s="887"/>
      <c r="HK12" s="887"/>
      <c r="HL12" s="887"/>
      <c r="HM12" s="887"/>
      <c r="HN12" s="887"/>
      <c r="HO12" s="887"/>
      <c r="HP12" s="887"/>
      <c r="HQ12" s="887"/>
      <c r="HR12" s="887"/>
      <c r="HS12" s="887"/>
      <c r="HU12" s="887"/>
      <c r="HV12" s="887"/>
      <c r="HW12" s="887"/>
    </row>
    <row r="13" spans="1:231" ht="13" thickBot="1">
      <c r="A13" s="1209" t="s">
        <v>462</v>
      </c>
      <c r="B13" s="1210"/>
      <c r="C13" s="1165" t="s">
        <v>618</v>
      </c>
      <c r="D13" s="1166"/>
      <c r="E13" s="1166"/>
      <c r="F13" s="1166"/>
      <c r="G13" s="1166"/>
      <c r="H13" s="1166"/>
      <c r="I13" s="1166"/>
      <c r="J13" s="1166"/>
      <c r="K13" s="1166"/>
      <c r="L13" s="1166"/>
      <c r="M13" s="1166"/>
      <c r="N13" s="1166"/>
      <c r="O13" s="1166"/>
      <c r="P13" s="1166"/>
      <c r="Q13" s="1166"/>
      <c r="R13" s="1166"/>
      <c r="S13" s="1166"/>
      <c r="T13" s="1166"/>
      <c r="U13" s="1166"/>
      <c r="V13" s="1166"/>
      <c r="W13" s="1166"/>
      <c r="X13" s="1166"/>
      <c r="Y13" s="1166"/>
      <c r="Z13" s="1166"/>
      <c r="AA13" s="1166"/>
      <c r="AB13" s="1166"/>
      <c r="AC13" s="1166"/>
      <c r="AD13" s="1166"/>
      <c r="AE13" s="1166"/>
      <c r="AF13" s="1166"/>
      <c r="AG13" s="1166"/>
      <c r="AH13" s="1166"/>
      <c r="AI13" s="1166"/>
      <c r="AJ13" s="1166"/>
      <c r="AK13" s="1166"/>
      <c r="AL13" s="1166"/>
      <c r="AM13" s="1166"/>
      <c r="AN13" s="1166"/>
      <c r="AO13" s="1166"/>
      <c r="AP13" s="1166"/>
      <c r="AQ13" s="1166"/>
      <c r="AR13" s="1166"/>
      <c r="AS13" s="1166"/>
      <c r="AT13" s="1166"/>
      <c r="AU13" s="1166"/>
      <c r="AV13" s="1166"/>
      <c r="AW13" s="1166"/>
      <c r="AX13" s="1166"/>
      <c r="AY13" s="1166"/>
      <c r="AZ13" s="1166"/>
      <c r="BA13" s="1166"/>
      <c r="BB13" s="1166"/>
      <c r="BC13" s="1166"/>
      <c r="BD13" s="1166"/>
      <c r="BE13" s="1166"/>
      <c r="BF13" s="1166"/>
      <c r="BG13" s="1166"/>
      <c r="BH13" s="1166"/>
      <c r="BI13" s="1166"/>
      <c r="BJ13" s="1166"/>
      <c r="BK13" s="1166"/>
      <c r="BL13" s="1166"/>
      <c r="BM13" s="1166"/>
      <c r="BN13" s="1166"/>
      <c r="BO13" s="1166"/>
      <c r="BP13" s="1166"/>
      <c r="BQ13" s="1166"/>
      <c r="BR13" s="1166"/>
      <c r="BS13" s="1166"/>
      <c r="BT13" s="1166"/>
      <c r="BU13" s="1166"/>
      <c r="BV13" s="1166"/>
      <c r="BW13" s="1166"/>
      <c r="BX13" s="1166"/>
      <c r="BY13" s="1166"/>
      <c r="BZ13" s="1166"/>
      <c r="CA13" s="1166"/>
      <c r="CB13" s="1166"/>
      <c r="CC13" s="1166"/>
      <c r="CD13" s="1166"/>
      <c r="CE13" s="1166"/>
      <c r="CF13" s="1166"/>
      <c r="CG13" s="1166"/>
      <c r="CH13" s="1166"/>
      <c r="CI13" s="1166"/>
      <c r="CJ13" s="1166"/>
      <c r="CK13" s="1166"/>
      <c r="CL13" s="1166"/>
      <c r="CM13" s="1166"/>
      <c r="CN13" s="1166"/>
      <c r="CO13" s="1166"/>
      <c r="CP13" s="1166"/>
      <c r="CQ13" s="1166"/>
      <c r="CR13" s="1166"/>
      <c r="CS13" s="1166"/>
      <c r="CT13" s="1166"/>
      <c r="CU13" s="1166"/>
      <c r="CV13" s="1166"/>
      <c r="CW13" s="1166"/>
      <c r="CX13" s="1166"/>
      <c r="CY13" s="1166"/>
      <c r="CZ13" s="1166"/>
      <c r="DA13" s="1166"/>
      <c r="DB13" s="1166"/>
      <c r="DC13" s="1166"/>
      <c r="DD13" s="1166"/>
      <c r="DE13" s="1166"/>
      <c r="DF13" s="1166"/>
      <c r="DG13" s="1166"/>
      <c r="DH13" s="1166"/>
      <c r="DI13" s="1166"/>
      <c r="DJ13" s="1166"/>
      <c r="DK13" s="1166"/>
      <c r="DL13" s="1166"/>
      <c r="DM13" s="785" t="s">
        <v>619</v>
      </c>
      <c r="DN13" s="948"/>
      <c r="DO13" s="948"/>
      <c r="DP13" s="948"/>
      <c r="DQ13" s="948"/>
      <c r="DR13" s="948"/>
      <c r="DS13" s="948"/>
      <c r="DT13" s="948"/>
      <c r="DU13" s="948"/>
      <c r="DV13" s="948"/>
      <c r="DW13" s="948"/>
      <c r="DX13" s="948"/>
      <c r="DY13" s="948"/>
      <c r="DZ13" s="948"/>
      <c r="EA13" s="948"/>
      <c r="EB13" s="948"/>
      <c r="EC13" s="948"/>
      <c r="ED13" s="948"/>
      <c r="EE13" s="948"/>
      <c r="EF13" s="948"/>
      <c r="EG13" s="948"/>
      <c r="EH13" s="948"/>
      <c r="EI13" s="948"/>
      <c r="EJ13" s="948"/>
      <c r="EK13" s="948"/>
      <c r="EL13" s="948"/>
      <c r="EM13" s="948"/>
      <c r="EN13" s="948"/>
      <c r="EO13" s="948"/>
      <c r="EP13" s="948"/>
      <c r="EQ13" s="948"/>
      <c r="ER13" s="948"/>
      <c r="ES13" s="948"/>
      <c r="ET13" s="948"/>
      <c r="EU13" s="948"/>
      <c r="EV13" s="948"/>
      <c r="EW13" s="948"/>
      <c r="EX13" s="948"/>
      <c r="EY13" s="948"/>
      <c r="EZ13" s="948"/>
      <c r="FA13" s="948"/>
      <c r="FB13" s="948"/>
      <c r="FC13" s="948"/>
      <c r="FD13" s="948"/>
      <c r="FE13" s="948"/>
      <c r="FF13" s="948"/>
      <c r="FG13" s="948"/>
      <c r="FH13" s="948"/>
      <c r="FI13" s="948"/>
      <c r="FJ13" s="948"/>
      <c r="FK13" s="948"/>
      <c r="FL13" s="948"/>
      <c r="FM13" s="948"/>
      <c r="FN13" s="948"/>
      <c r="FO13" s="948"/>
      <c r="FP13" s="948"/>
      <c r="FQ13" s="948"/>
      <c r="FR13" s="948"/>
      <c r="FS13" s="948"/>
      <c r="FT13" s="948"/>
      <c r="FU13" s="948"/>
      <c r="FV13" s="948"/>
      <c r="FW13" s="948"/>
      <c r="FX13" s="948"/>
      <c r="FY13" s="948"/>
      <c r="FZ13" s="948"/>
      <c r="GA13" s="948"/>
      <c r="GB13" s="948"/>
      <c r="GC13" s="948"/>
      <c r="GD13" s="948"/>
      <c r="GE13" s="948"/>
      <c r="GF13" s="948"/>
      <c r="GG13" s="948"/>
      <c r="GH13" s="948"/>
      <c r="GI13" s="948"/>
      <c r="GJ13" s="948"/>
      <c r="GK13" s="948"/>
      <c r="GL13" s="948"/>
      <c r="GM13" s="948"/>
      <c r="GN13" s="948"/>
      <c r="GO13" s="948"/>
      <c r="GP13" s="948"/>
      <c r="GQ13" s="948"/>
      <c r="GR13" s="948"/>
      <c r="GS13" s="948"/>
      <c r="GT13" s="948"/>
      <c r="GU13" s="948"/>
      <c r="GV13" s="948"/>
      <c r="GW13" s="948"/>
      <c r="GX13" s="948"/>
      <c r="GY13" s="948"/>
      <c r="GZ13" s="948"/>
      <c r="HA13" s="948"/>
      <c r="HB13" s="948"/>
      <c r="HC13" s="948"/>
      <c r="HD13" s="948"/>
      <c r="HE13" s="948"/>
      <c r="HF13" s="948"/>
      <c r="HG13" s="948"/>
      <c r="HH13" s="948"/>
      <c r="HI13" s="948"/>
      <c r="HJ13" s="948"/>
      <c r="HK13" s="948"/>
      <c r="HL13" s="948"/>
      <c r="HM13" s="948"/>
      <c r="HN13" s="948"/>
      <c r="HO13" s="948"/>
      <c r="HP13" s="948"/>
      <c r="HQ13" s="948"/>
      <c r="HR13" s="948"/>
      <c r="HS13" s="948"/>
      <c r="HU13" s="887"/>
      <c r="HV13" s="887"/>
      <c r="HW13" s="887"/>
    </row>
    <row r="14" spans="1:231" ht="13" thickBot="1">
      <c r="A14" s="1237" t="s">
        <v>637</v>
      </c>
      <c r="B14" s="1238"/>
      <c r="C14" s="861" t="s">
        <v>598</v>
      </c>
      <c r="D14" s="863" t="s">
        <v>677</v>
      </c>
      <c r="E14" s="863" t="s">
        <v>593</v>
      </c>
      <c r="F14" s="863" t="s">
        <v>679</v>
      </c>
      <c r="G14" s="863" t="s">
        <v>607</v>
      </c>
      <c r="H14" s="863" t="s">
        <v>533</v>
      </c>
      <c r="I14" s="1047" t="s">
        <v>604</v>
      </c>
      <c r="J14" s="865" t="s">
        <v>413</v>
      </c>
      <c r="K14" s="865" t="s">
        <v>606</v>
      </c>
      <c r="L14" s="865" t="s">
        <v>602</v>
      </c>
      <c r="M14" s="865" t="s">
        <v>534</v>
      </c>
      <c r="N14" s="865" t="s">
        <v>485</v>
      </c>
      <c r="O14" s="865" t="s">
        <v>678</v>
      </c>
      <c r="P14" s="865" t="s">
        <v>592</v>
      </c>
      <c r="Q14" s="865" t="s">
        <v>683</v>
      </c>
      <c r="R14" s="865" t="s">
        <v>603</v>
      </c>
      <c r="S14" s="865" t="s">
        <v>610</v>
      </c>
      <c r="T14" s="865" t="s">
        <v>605</v>
      </c>
      <c r="U14" s="865" t="s">
        <v>684</v>
      </c>
      <c r="V14" s="865" t="s">
        <v>608</v>
      </c>
      <c r="W14" s="865" t="s">
        <v>608</v>
      </c>
      <c r="X14" s="865" t="s">
        <v>608</v>
      </c>
      <c r="Y14" s="865" t="s">
        <v>681</v>
      </c>
      <c r="Z14" s="865" t="s">
        <v>675</v>
      </c>
      <c r="AA14" s="865" t="s">
        <v>682</v>
      </c>
      <c r="AB14" s="865" t="s">
        <v>947</v>
      </c>
      <c r="AC14" s="865" t="s">
        <v>948</v>
      </c>
      <c r="AD14" s="1047" t="s">
        <v>532</v>
      </c>
      <c r="AE14" s="869" t="s">
        <v>680</v>
      </c>
      <c r="AF14" s="1048">
        <v>551</v>
      </c>
      <c r="AG14" s="1048" t="s">
        <v>601</v>
      </c>
      <c r="AH14" s="1048" t="s">
        <v>380</v>
      </c>
      <c r="AI14" s="1048" t="s">
        <v>698</v>
      </c>
      <c r="AJ14" s="1048" t="s">
        <v>162</v>
      </c>
      <c r="AK14" s="1048" t="s">
        <v>671</v>
      </c>
      <c r="AL14" s="1048">
        <v>571</v>
      </c>
      <c r="AM14" s="1048" t="s">
        <v>149</v>
      </c>
      <c r="AN14" s="1048" t="s">
        <v>145</v>
      </c>
      <c r="AO14" s="1048" t="s">
        <v>157</v>
      </c>
      <c r="AP14" s="1048" t="s">
        <v>596</v>
      </c>
      <c r="AQ14" s="1048" t="s">
        <v>710</v>
      </c>
      <c r="AR14" s="1048" t="s">
        <v>719</v>
      </c>
      <c r="AS14" s="1048" t="s">
        <v>711</v>
      </c>
      <c r="AT14" s="1048" t="s">
        <v>700</v>
      </c>
      <c r="AU14" s="1048" t="s">
        <v>709</v>
      </c>
      <c r="AV14" s="1048" t="s">
        <v>793</v>
      </c>
      <c r="AW14" s="1048" t="s">
        <v>147</v>
      </c>
      <c r="AX14" s="1048" t="s">
        <v>381</v>
      </c>
      <c r="AY14" s="1048" t="s">
        <v>165</v>
      </c>
      <c r="AZ14" s="1048" t="s">
        <v>411</v>
      </c>
      <c r="BA14" s="1048" t="s">
        <v>594</v>
      </c>
      <c r="BB14" s="1048" t="s">
        <v>794</v>
      </c>
      <c r="BC14" s="1048" t="s">
        <v>795</v>
      </c>
      <c r="BD14" s="1048" t="s">
        <v>696</v>
      </c>
      <c r="BE14" s="1048" t="s">
        <v>597</v>
      </c>
      <c r="BF14" s="1048" t="s">
        <v>712</v>
      </c>
      <c r="BG14" s="1048" t="s">
        <v>670</v>
      </c>
      <c r="BH14" s="1048" t="s">
        <v>697</v>
      </c>
      <c r="BI14" s="1048" t="s">
        <v>143</v>
      </c>
      <c r="BJ14" s="1048" t="s">
        <v>706</v>
      </c>
      <c r="BK14" s="1048" t="s">
        <v>695</v>
      </c>
      <c r="BL14" s="1048" t="s">
        <v>702</v>
      </c>
      <c r="BM14" s="1048" t="s">
        <v>796</v>
      </c>
      <c r="BN14" s="1048" t="s">
        <v>148</v>
      </c>
      <c r="BO14" s="1048" t="s">
        <v>11</v>
      </c>
      <c r="BP14" s="1048" t="s">
        <v>797</v>
      </c>
      <c r="BQ14" s="1048" t="s">
        <v>798</v>
      </c>
      <c r="BR14" s="1048" t="s">
        <v>599</v>
      </c>
      <c r="BS14" s="1048" t="s">
        <v>799</v>
      </c>
      <c r="BT14" s="1048" t="s">
        <v>377</v>
      </c>
      <c r="BU14" s="1048" t="s">
        <v>800</v>
      </c>
      <c r="BV14" s="1048" t="s">
        <v>707</v>
      </c>
      <c r="BW14" s="1048" t="s">
        <v>801</v>
      </c>
      <c r="BX14" s="1048" t="s">
        <v>705</v>
      </c>
      <c r="BY14" s="1048" t="s">
        <v>384</v>
      </c>
      <c r="BZ14" s="1048" t="s">
        <v>164</v>
      </c>
      <c r="CA14" s="1048" t="s">
        <v>802</v>
      </c>
      <c r="CB14" s="1048" t="s">
        <v>163</v>
      </c>
      <c r="CC14" s="1048" t="s">
        <v>803</v>
      </c>
      <c r="CD14" s="1048" t="s">
        <v>383</v>
      </c>
      <c r="CE14" s="1048" t="s">
        <v>600</v>
      </c>
      <c r="CF14" s="1048" t="s">
        <v>704</v>
      </c>
      <c r="CG14" s="1048" t="s">
        <v>804</v>
      </c>
      <c r="CH14" s="1048" t="s">
        <v>379</v>
      </c>
      <c r="CI14" s="1048" t="s">
        <v>805</v>
      </c>
      <c r="CJ14" s="1048" t="s">
        <v>382</v>
      </c>
      <c r="CK14" s="1048" t="s">
        <v>701</v>
      </c>
      <c r="CL14" s="1048" t="s">
        <v>161</v>
      </c>
      <c r="CM14" s="1048" t="s">
        <v>146</v>
      </c>
      <c r="CN14" s="1048">
        <v>605</v>
      </c>
      <c r="CO14" s="1048" t="s">
        <v>159</v>
      </c>
      <c r="CP14" s="1048" t="s">
        <v>150</v>
      </c>
      <c r="CQ14" s="1048" t="s">
        <v>699</v>
      </c>
      <c r="CR14" s="1048" t="s">
        <v>807</v>
      </c>
      <c r="CS14" s="1048" t="s">
        <v>808</v>
      </c>
      <c r="CT14" s="1048" t="s">
        <v>809</v>
      </c>
      <c r="CU14" s="1048" t="s">
        <v>378</v>
      </c>
      <c r="CV14" s="1048" t="s">
        <v>151</v>
      </c>
      <c r="CW14" s="1048" t="s">
        <v>160</v>
      </c>
      <c r="CX14" s="1048" t="s">
        <v>158</v>
      </c>
      <c r="CY14" s="1048" t="s">
        <v>810</v>
      </c>
      <c r="CZ14" s="1048" t="s">
        <v>811</v>
      </c>
      <c r="DA14" s="1048" t="s">
        <v>716</v>
      </c>
      <c r="DB14" s="1048" t="s">
        <v>812</v>
      </c>
      <c r="DC14" s="1048" t="s">
        <v>813</v>
      </c>
      <c r="DD14" s="1048" t="s">
        <v>814</v>
      </c>
      <c r="DE14" s="1048">
        <v>597</v>
      </c>
      <c r="DF14" s="1048" t="s">
        <v>708</v>
      </c>
      <c r="DG14" s="1048" t="s">
        <v>718</v>
      </c>
      <c r="DH14" s="1048" t="s">
        <v>815</v>
      </c>
      <c r="DI14" s="1048" t="s">
        <v>714</v>
      </c>
      <c r="DJ14" s="1048" t="s">
        <v>595</v>
      </c>
      <c r="DK14" s="1048">
        <v>564</v>
      </c>
      <c r="DL14" s="1048" t="s">
        <v>717</v>
      </c>
      <c r="DM14" s="968" t="str">
        <f t="shared" ref="DM14:EF14" si="0">C14</f>
        <v>519</v>
      </c>
      <c r="DN14" s="969" t="str">
        <f t="shared" si="0"/>
        <v>501</v>
      </c>
      <c r="DO14" s="969" t="str">
        <f t="shared" si="0"/>
        <v>511</v>
      </c>
      <c r="DP14" s="969" t="str">
        <f t="shared" si="0"/>
        <v>504</v>
      </c>
      <c r="DQ14" s="969" t="str">
        <f t="shared" si="0"/>
        <v>518</v>
      </c>
      <c r="DR14" s="969" t="str">
        <f t="shared" si="0"/>
        <v>510</v>
      </c>
      <c r="DS14" s="969" t="str">
        <f t="shared" si="0"/>
        <v>517</v>
      </c>
      <c r="DT14" s="969" t="str">
        <f t="shared" si="0"/>
        <v>509</v>
      </c>
      <c r="DU14" s="969" t="str">
        <f t="shared" si="0"/>
        <v>514</v>
      </c>
      <c r="DV14" s="969" t="str">
        <f t="shared" si="0"/>
        <v>521</v>
      </c>
      <c r="DW14" s="969" t="str">
        <f t="shared" si="0"/>
        <v>520</v>
      </c>
      <c r="DX14" s="969" t="str">
        <f t="shared" si="0"/>
        <v>513</v>
      </c>
      <c r="DY14" s="969" t="str">
        <f t="shared" si="0"/>
        <v>503</v>
      </c>
      <c r="DZ14" s="969" t="str">
        <f t="shared" si="0"/>
        <v>512</v>
      </c>
      <c r="EA14" s="969" t="str">
        <f t="shared" si="0"/>
        <v>516</v>
      </c>
      <c r="EB14" s="969" t="str">
        <f t="shared" si="0"/>
        <v>524</v>
      </c>
      <c r="EC14" s="969" t="str">
        <f t="shared" si="0"/>
        <v>525</v>
      </c>
      <c r="ED14" s="969" t="str">
        <f t="shared" si="0"/>
        <v>523</v>
      </c>
      <c r="EE14" s="969" t="str">
        <f t="shared" si="0"/>
        <v>522</v>
      </c>
      <c r="EF14" s="969" t="str">
        <f t="shared" si="0"/>
        <v>515</v>
      </c>
      <c r="EG14" s="969" t="str">
        <f>Y14</f>
        <v>506</v>
      </c>
      <c r="EH14" s="969" t="str">
        <f>Z14</f>
        <v>502</v>
      </c>
      <c r="EI14" s="969" t="str">
        <f>AB14</f>
        <v>507a</v>
      </c>
      <c r="EJ14" s="969" t="str">
        <f t="shared" ref="EJ14:ER14" si="1">AD14</f>
        <v>508</v>
      </c>
      <c r="EK14" s="969" t="str">
        <f t="shared" si="1"/>
        <v>505</v>
      </c>
      <c r="EL14" s="1024">
        <f t="shared" si="1"/>
        <v>551</v>
      </c>
      <c r="EM14" s="1024" t="str">
        <f t="shared" si="1"/>
        <v>529</v>
      </c>
      <c r="EN14" s="1024" t="str">
        <f t="shared" si="1"/>
        <v>595</v>
      </c>
      <c r="EO14" s="1024" t="str">
        <f t="shared" si="1"/>
        <v>576</v>
      </c>
      <c r="EP14" s="1024" t="str">
        <f t="shared" si="1"/>
        <v>537</v>
      </c>
      <c r="EQ14" s="1024" t="str">
        <f t="shared" si="1"/>
        <v>578</v>
      </c>
      <c r="ER14" s="1024">
        <f t="shared" si="1"/>
        <v>571</v>
      </c>
      <c r="ES14" s="1024" t="str">
        <f t="shared" ref="ES14:FN14" si="2">AM14</f>
        <v>557</v>
      </c>
      <c r="ET14" s="1024" t="str">
        <f t="shared" si="2"/>
        <v>552</v>
      </c>
      <c r="EU14" s="1024" t="str">
        <f t="shared" si="2"/>
        <v>540</v>
      </c>
      <c r="EV14" s="1024" t="str">
        <f t="shared" si="2"/>
        <v>533</v>
      </c>
      <c r="EW14" s="1024" t="str">
        <f t="shared" si="2"/>
        <v>580</v>
      </c>
      <c r="EX14" s="1024" t="str">
        <f t="shared" si="2"/>
        <v>561</v>
      </c>
      <c r="EY14" s="1024" t="str">
        <f t="shared" si="2"/>
        <v>545</v>
      </c>
      <c r="EZ14" s="1024" t="str">
        <f t="shared" si="2"/>
        <v>566</v>
      </c>
      <c r="FA14" s="1024" t="str">
        <f t="shared" si="2"/>
        <v>574</v>
      </c>
      <c r="FB14" s="1024" t="str">
        <f t="shared" si="2"/>
        <v>606</v>
      </c>
      <c r="FC14" s="1024" t="str">
        <f t="shared" si="2"/>
        <v>554</v>
      </c>
      <c r="FD14" s="1024" t="str">
        <f t="shared" si="2"/>
        <v>596</v>
      </c>
      <c r="FE14" s="1024" t="str">
        <f t="shared" si="2"/>
        <v>546</v>
      </c>
      <c r="FF14" s="1024" t="str">
        <f t="shared" si="2"/>
        <v>535</v>
      </c>
      <c r="FG14" s="1024" t="str">
        <f t="shared" si="2"/>
        <v>536</v>
      </c>
      <c r="FH14" s="1024" t="str">
        <f t="shared" si="2"/>
        <v>607</v>
      </c>
      <c r="FI14" s="1024" t="str">
        <f t="shared" si="2"/>
        <v>582</v>
      </c>
      <c r="FJ14" s="1024" t="str">
        <f t="shared" si="2"/>
        <v>563</v>
      </c>
      <c r="FK14" s="1024" t="str">
        <f t="shared" si="2"/>
        <v>532</v>
      </c>
      <c r="FL14" s="1024" t="str">
        <f t="shared" si="2"/>
        <v>565</v>
      </c>
      <c r="FM14" s="1024" t="str">
        <f t="shared" si="2"/>
        <v>562</v>
      </c>
      <c r="FN14" s="1024" t="str">
        <f t="shared" si="2"/>
        <v>570</v>
      </c>
      <c r="FO14" s="1024" t="e">
        <f>#REF!</f>
        <v>#REF!</v>
      </c>
      <c r="FP14" s="1024" t="str">
        <f t="shared" ref="FP14:GU14" si="3">BI14</f>
        <v>550</v>
      </c>
      <c r="FQ14" s="1024" t="str">
        <f t="shared" si="3"/>
        <v>573</v>
      </c>
      <c r="FR14" s="1024" t="str">
        <f t="shared" si="3"/>
        <v>568</v>
      </c>
      <c r="FS14" s="1024" t="str">
        <f t="shared" si="3"/>
        <v>572</v>
      </c>
      <c r="FT14" s="1024" t="str">
        <f t="shared" si="3"/>
        <v>587</v>
      </c>
      <c r="FU14" s="1024" t="str">
        <f t="shared" si="3"/>
        <v>555</v>
      </c>
      <c r="FV14" s="1024" t="str">
        <f t="shared" si="3"/>
        <v>591</v>
      </c>
      <c r="FW14" s="1024" t="str">
        <f t="shared" si="3"/>
        <v>613</v>
      </c>
      <c r="FX14" s="1024" t="str">
        <f t="shared" si="3"/>
        <v>612</v>
      </c>
      <c r="FY14" s="1024" t="str">
        <f t="shared" si="3"/>
        <v>530</v>
      </c>
      <c r="FZ14" s="1024" t="str">
        <f t="shared" si="3"/>
        <v>588</v>
      </c>
      <c r="GA14" s="1024" t="str">
        <f t="shared" si="3"/>
        <v>592</v>
      </c>
      <c r="GB14" s="1024" t="str">
        <f t="shared" si="3"/>
        <v>590</v>
      </c>
      <c r="GC14" s="1024" t="str">
        <f t="shared" si="3"/>
        <v>575</v>
      </c>
      <c r="GD14" s="1024" t="str">
        <f t="shared" si="3"/>
        <v>611</v>
      </c>
      <c r="GE14" s="1024" t="str">
        <f t="shared" si="3"/>
        <v>569</v>
      </c>
      <c r="GF14" s="1024" t="str">
        <f t="shared" si="3"/>
        <v>600</v>
      </c>
      <c r="GG14" s="1024" t="str">
        <f t="shared" si="3"/>
        <v>547</v>
      </c>
      <c r="GH14" s="1024" t="str">
        <f t="shared" si="3"/>
        <v>603</v>
      </c>
      <c r="GI14" s="1024" t="str">
        <f t="shared" si="3"/>
        <v>541</v>
      </c>
      <c r="GJ14" s="1024" t="str">
        <f t="shared" si="3"/>
        <v>584</v>
      </c>
      <c r="GK14" s="1024" t="str">
        <f t="shared" si="3"/>
        <v>599</v>
      </c>
      <c r="GL14" s="1024" t="str">
        <f t="shared" si="3"/>
        <v>531</v>
      </c>
      <c r="GM14" s="1024" t="str">
        <f t="shared" si="3"/>
        <v>577</v>
      </c>
      <c r="GN14" s="1024" t="str">
        <f t="shared" si="3"/>
        <v>581</v>
      </c>
      <c r="GO14" s="1024" t="str">
        <f t="shared" si="3"/>
        <v>594</v>
      </c>
      <c r="GP14" s="1024" t="str">
        <f t="shared" si="3"/>
        <v>585</v>
      </c>
      <c r="GQ14" s="1024" t="str">
        <f t="shared" si="3"/>
        <v>598</v>
      </c>
      <c r="GR14" s="1024" t="str">
        <f t="shared" si="3"/>
        <v>579</v>
      </c>
      <c r="GS14" s="1024" t="str">
        <f t="shared" si="3"/>
        <v>539</v>
      </c>
      <c r="GT14" s="1024" t="str">
        <f t="shared" si="3"/>
        <v>553</v>
      </c>
      <c r="GU14" s="1024">
        <f t="shared" si="3"/>
        <v>605</v>
      </c>
      <c r="GV14" s="1024" t="str">
        <f t="shared" ref="GV14:HQ14" si="4">CO14</f>
        <v>549</v>
      </c>
      <c r="GW14" s="1024" t="str">
        <f t="shared" si="4"/>
        <v>558</v>
      </c>
      <c r="GX14" s="1024" t="str">
        <f t="shared" si="4"/>
        <v>560</v>
      </c>
      <c r="GY14" s="1024" t="str">
        <f t="shared" si="4"/>
        <v>589</v>
      </c>
      <c r="GZ14" s="1024" t="str">
        <f t="shared" si="4"/>
        <v>601</v>
      </c>
      <c r="HA14" s="1024" t="str">
        <f t="shared" si="4"/>
        <v>610</v>
      </c>
      <c r="HB14" s="1024" t="str">
        <f t="shared" si="4"/>
        <v>593</v>
      </c>
      <c r="HC14" s="1024" t="str">
        <f t="shared" si="4"/>
        <v>559</v>
      </c>
      <c r="HD14" s="1024" t="str">
        <f t="shared" si="4"/>
        <v>538</v>
      </c>
      <c r="HE14" s="1024" t="str">
        <f t="shared" si="4"/>
        <v>542</v>
      </c>
      <c r="HF14" s="1024" t="str">
        <f t="shared" si="4"/>
        <v>583</v>
      </c>
      <c r="HG14" s="1024" t="str">
        <f t="shared" si="4"/>
        <v>608</v>
      </c>
      <c r="HH14" s="1024" t="str">
        <f t="shared" si="4"/>
        <v>556</v>
      </c>
      <c r="HI14" s="1024" t="str">
        <f t="shared" si="4"/>
        <v>604</v>
      </c>
      <c r="HJ14" s="1024" t="str">
        <f t="shared" si="4"/>
        <v>609</v>
      </c>
      <c r="HK14" s="1024" t="str">
        <f t="shared" si="4"/>
        <v>602</v>
      </c>
      <c r="HL14" s="1024">
        <f t="shared" si="4"/>
        <v>597</v>
      </c>
      <c r="HM14" s="1024" t="str">
        <f t="shared" si="4"/>
        <v>543</v>
      </c>
      <c r="HN14" s="1024" t="str">
        <f t="shared" si="4"/>
        <v>544</v>
      </c>
      <c r="HO14" s="1024" t="str">
        <f t="shared" si="4"/>
        <v>586</v>
      </c>
      <c r="HP14" s="1024" t="str">
        <f t="shared" si="4"/>
        <v>548</v>
      </c>
      <c r="HQ14" s="1024" t="str">
        <f t="shared" si="4"/>
        <v>534</v>
      </c>
      <c r="HR14" s="1024" t="str">
        <f>DL14</f>
        <v>567</v>
      </c>
      <c r="HS14" s="1024" t="e">
        <f>#REF!</f>
        <v>#REF!</v>
      </c>
      <c r="HU14" s="887"/>
      <c r="HV14" s="887"/>
      <c r="HW14" s="887"/>
    </row>
    <row r="15" spans="1:231">
      <c r="A15" s="1241" t="s">
        <v>635</v>
      </c>
      <c r="B15" s="1242"/>
      <c r="C15" s="884">
        <v>1.571</v>
      </c>
      <c r="D15" s="883">
        <v>1.569</v>
      </c>
      <c r="E15" s="883">
        <v>1.569</v>
      </c>
      <c r="F15" s="883">
        <v>1.569</v>
      </c>
      <c r="G15" s="883">
        <v>1.569</v>
      </c>
      <c r="H15" s="883">
        <v>1.5680000000000001</v>
      </c>
      <c r="I15" s="883">
        <v>1.569</v>
      </c>
      <c r="J15" s="955">
        <v>1.5669999999999999</v>
      </c>
      <c r="K15" s="955">
        <v>1.569</v>
      </c>
      <c r="L15" s="955">
        <v>1.5680000000000001</v>
      </c>
      <c r="M15" s="955">
        <v>1.5680000000000001</v>
      </c>
      <c r="N15" s="955">
        <v>1.5669999999999999</v>
      </c>
      <c r="O15" s="955">
        <v>1.569</v>
      </c>
      <c r="P15" s="955">
        <v>1.5669999999999999</v>
      </c>
      <c r="Q15" s="955">
        <v>1.569</v>
      </c>
      <c r="R15" s="955">
        <v>1.5680000000000001</v>
      </c>
      <c r="S15" s="955">
        <v>1.569</v>
      </c>
      <c r="T15" s="955">
        <v>1.5680000000000001</v>
      </c>
      <c r="U15" s="955">
        <v>1.57</v>
      </c>
      <c r="V15" s="955">
        <v>1.569</v>
      </c>
      <c r="W15" s="955"/>
      <c r="X15" s="955"/>
      <c r="Y15" s="955">
        <v>1.5669999999999999</v>
      </c>
      <c r="Z15" s="955">
        <v>1.5680000000000001</v>
      </c>
      <c r="AA15" s="955">
        <v>1.569</v>
      </c>
      <c r="AB15" s="955"/>
      <c r="AC15" s="955"/>
      <c r="AD15" s="955">
        <v>1.5680000000000001</v>
      </c>
      <c r="AE15" s="955">
        <v>1.5680000000000001</v>
      </c>
      <c r="AF15" s="1049">
        <v>1.5674999999999999</v>
      </c>
      <c r="AG15" s="1049">
        <v>1.5654999999999999</v>
      </c>
      <c r="AH15" s="1049">
        <v>1.5654999999999999</v>
      </c>
      <c r="AI15" s="1049">
        <v>1.5674999999999999</v>
      </c>
      <c r="AJ15" s="1049">
        <v>1.5669999999999999</v>
      </c>
      <c r="AK15" s="1049">
        <v>1.5674999999999999</v>
      </c>
      <c r="AL15" s="1049">
        <v>1.5674999999999999</v>
      </c>
      <c r="AM15" s="1049">
        <v>1.5685</v>
      </c>
      <c r="AN15" s="1049">
        <v>1.5669999999999999</v>
      </c>
      <c r="AO15" s="1049">
        <v>1.5669999999999999</v>
      </c>
      <c r="AP15" s="1049">
        <v>1.5660000000000001</v>
      </c>
      <c r="AQ15" s="1049">
        <v>1.5669999999999999</v>
      </c>
      <c r="AR15" s="1049">
        <v>1.5665</v>
      </c>
      <c r="AS15" s="1049">
        <v>1.5674999999999999</v>
      </c>
      <c r="AT15" s="1049">
        <v>1.5674999999999999</v>
      </c>
      <c r="AU15" s="1049">
        <v>1.5674999999999999</v>
      </c>
      <c r="AV15" s="1049">
        <v>1.5674999999999999</v>
      </c>
      <c r="AW15" s="1049">
        <v>1.5680000000000001</v>
      </c>
      <c r="AX15" s="1049">
        <v>1.5665</v>
      </c>
      <c r="AY15" s="1049">
        <v>1.5665</v>
      </c>
      <c r="AZ15" s="1049">
        <v>1.5660000000000001</v>
      </c>
      <c r="BA15" s="1049">
        <v>1.5674999999999999</v>
      </c>
      <c r="BB15" s="1049">
        <v>1.5645</v>
      </c>
      <c r="BC15" s="1049">
        <v>1.5665</v>
      </c>
      <c r="BD15" s="1049">
        <v>1.5665</v>
      </c>
      <c r="BE15" s="1049">
        <v>1.5665</v>
      </c>
      <c r="BF15" s="1049">
        <v>1.569</v>
      </c>
      <c r="BG15" s="1049">
        <v>1.5685</v>
      </c>
      <c r="BH15" s="1049">
        <v>1.5674999999999999</v>
      </c>
      <c r="BI15" s="1049">
        <v>1.5665</v>
      </c>
      <c r="BJ15" s="1049">
        <v>1.5674999999999999</v>
      </c>
      <c r="BK15" s="1049">
        <v>1.5674999999999999</v>
      </c>
      <c r="BL15" s="1049">
        <v>1.5665</v>
      </c>
      <c r="BM15" s="1049">
        <v>1.5674999999999999</v>
      </c>
      <c r="BN15" s="1049">
        <v>1.5665</v>
      </c>
      <c r="BO15" s="1049">
        <v>1.5674999999999999</v>
      </c>
      <c r="BP15" s="1049">
        <v>1.5669999999999999</v>
      </c>
      <c r="BQ15" s="1049">
        <v>1.5669999999999999</v>
      </c>
      <c r="BR15" s="1049">
        <v>1.5669999999999999</v>
      </c>
      <c r="BS15" s="1049">
        <v>1.5669999999999999</v>
      </c>
      <c r="BT15" s="1049">
        <v>1.5654999999999999</v>
      </c>
      <c r="BU15" s="1049">
        <v>1.5649999999999999</v>
      </c>
      <c r="BV15" s="1049">
        <v>1.5685</v>
      </c>
      <c r="BW15" s="1049">
        <v>1.5674999999999999</v>
      </c>
      <c r="BX15" s="1049">
        <v>1.5674999999999999</v>
      </c>
      <c r="BY15" s="1049">
        <v>1.5674999999999999</v>
      </c>
      <c r="BZ15" s="1049">
        <v>1.5674999999999999</v>
      </c>
      <c r="CA15" s="1049">
        <v>1.5654999999999999</v>
      </c>
      <c r="CB15" s="1049">
        <v>1.5669999999999999</v>
      </c>
      <c r="CC15" s="1049">
        <v>1.5654999999999999</v>
      </c>
      <c r="CD15" s="1049">
        <v>1.5660000000000001</v>
      </c>
      <c r="CE15" s="1049">
        <v>1.5674999999999999</v>
      </c>
      <c r="CF15" s="1049">
        <v>1.5660000000000001</v>
      </c>
      <c r="CG15" s="1049">
        <v>1.5674999999999999</v>
      </c>
      <c r="CH15" s="1049">
        <v>1.5674999999999999</v>
      </c>
      <c r="CI15" s="1049">
        <v>1.5669999999999999</v>
      </c>
      <c r="CJ15" s="1049">
        <v>1.5665</v>
      </c>
      <c r="CK15" s="1049">
        <v>1.5665</v>
      </c>
      <c r="CL15" s="1049">
        <v>1.5660000000000001</v>
      </c>
      <c r="CM15" s="1049">
        <v>1.5665</v>
      </c>
      <c r="CN15" s="1049">
        <v>1.5665</v>
      </c>
      <c r="CO15" s="1049">
        <v>1.5669999999999999</v>
      </c>
      <c r="CP15" s="1049">
        <v>1.5669999999999999</v>
      </c>
      <c r="CQ15" s="1049">
        <v>1.5674999999999999</v>
      </c>
      <c r="CR15" s="1049">
        <v>1.5634999999999999</v>
      </c>
      <c r="CS15" s="1049">
        <v>1.5674999999999999</v>
      </c>
      <c r="CT15" s="1049">
        <v>1.5674999999999999</v>
      </c>
      <c r="CU15" s="1049">
        <v>1.5674999999999999</v>
      </c>
      <c r="CV15" s="1049">
        <v>1.5674999999999999</v>
      </c>
      <c r="CW15" s="1049">
        <v>1.5669999999999999</v>
      </c>
      <c r="CX15" s="1049">
        <v>1.5660000000000001</v>
      </c>
      <c r="CY15" s="1049">
        <v>1.5660000000000001</v>
      </c>
      <c r="CZ15" s="1049">
        <v>1.5674999999999999</v>
      </c>
      <c r="DA15" s="1049">
        <v>1.5680000000000001</v>
      </c>
      <c r="DB15" s="1049">
        <v>1.5674999999999999</v>
      </c>
      <c r="DC15" s="1049">
        <v>1.5680000000000001</v>
      </c>
      <c r="DD15" s="1049">
        <v>1.5665</v>
      </c>
      <c r="DE15" s="1049">
        <v>1.5665</v>
      </c>
      <c r="DF15" s="1049">
        <v>1.5674999999999999</v>
      </c>
      <c r="DG15" s="1049">
        <v>1.5674999999999999</v>
      </c>
      <c r="DH15" s="1049">
        <v>1.5669999999999999</v>
      </c>
      <c r="DI15" s="1049">
        <v>1.5665</v>
      </c>
      <c r="DJ15" s="1049">
        <v>1.5660000000000001</v>
      </c>
      <c r="DK15" s="1049">
        <v>1.569</v>
      </c>
      <c r="DL15" s="882">
        <v>1.5680000000000001</v>
      </c>
      <c r="DM15" s="934">
        <f t="shared" ref="DM15:DM24" si="5">C15*25.4</f>
        <v>39.903399999999998</v>
      </c>
      <c r="DN15" s="935">
        <f t="shared" ref="DN15:DN24" si="6">D15*25.4</f>
        <v>39.852599999999995</v>
      </c>
      <c r="DO15" s="935">
        <f t="shared" ref="DO15:DO24" si="7">E15*25.4</f>
        <v>39.852599999999995</v>
      </c>
      <c r="DP15" s="935">
        <f t="shared" ref="DP15:DP24" si="8">F15*25.4</f>
        <v>39.852599999999995</v>
      </c>
      <c r="DQ15" s="935">
        <f t="shared" ref="DQ15:DQ24" si="9">G15*25.4</f>
        <v>39.852599999999995</v>
      </c>
      <c r="DR15" s="935">
        <f t="shared" ref="DR15:DR24" si="10">H15*25.4</f>
        <v>39.827199999999998</v>
      </c>
      <c r="DS15" s="935">
        <f t="shared" ref="DS15:DS24" si="11">I15*25.4</f>
        <v>39.852599999999995</v>
      </c>
      <c r="DT15" s="935">
        <f t="shared" ref="DT15:DT24" si="12">J15*25.4</f>
        <v>39.801799999999993</v>
      </c>
      <c r="DU15" s="935">
        <f t="shared" ref="DU15:DU24" si="13">K15*25.4</f>
        <v>39.852599999999995</v>
      </c>
      <c r="DV15" s="935">
        <f t="shared" ref="DV15:DV24" si="14">L15*25.4</f>
        <v>39.827199999999998</v>
      </c>
      <c r="DW15" s="935">
        <f t="shared" ref="DW15:DW24" si="15">M15*25.4</f>
        <v>39.827199999999998</v>
      </c>
      <c r="DX15" s="935">
        <f t="shared" ref="DX15:DX24" si="16">N15*25.4</f>
        <v>39.801799999999993</v>
      </c>
      <c r="DY15" s="935">
        <f t="shared" ref="DY15:DY24" si="17">O15*25.4</f>
        <v>39.852599999999995</v>
      </c>
      <c r="DZ15" s="935">
        <f t="shared" ref="DZ15:DZ24" si="18">P15*25.4</f>
        <v>39.801799999999993</v>
      </c>
      <c r="EA15" s="935">
        <f t="shared" ref="EA15:EA24" si="19">Q15*25.4</f>
        <v>39.852599999999995</v>
      </c>
      <c r="EB15" s="935">
        <f t="shared" ref="EB15:EB24" si="20">R15*25.4</f>
        <v>39.827199999999998</v>
      </c>
      <c r="EC15" s="935">
        <f t="shared" ref="EC15:EC24" si="21">S15*25.4</f>
        <v>39.852599999999995</v>
      </c>
      <c r="ED15" s="935">
        <f t="shared" ref="ED15:ED24" si="22">T15*25.4</f>
        <v>39.827199999999998</v>
      </c>
      <c r="EE15" s="935">
        <f t="shared" ref="EE15:EE24" si="23">U15*25.4</f>
        <v>39.878</v>
      </c>
      <c r="EF15" s="935">
        <f t="shared" ref="EF15:EF24" si="24">V15*25.4</f>
        <v>39.852599999999995</v>
      </c>
      <c r="EG15" s="935">
        <f t="shared" ref="EG15:EG29" si="25">Y15*25.4</f>
        <v>39.801799999999993</v>
      </c>
      <c r="EH15" s="935">
        <f t="shared" ref="EH15:EH29" si="26">Z15*25.4</f>
        <v>39.827199999999998</v>
      </c>
      <c r="EI15" s="935">
        <f t="shared" ref="EI15:EI29" si="27">AB15*25.4</f>
        <v>0</v>
      </c>
      <c r="EJ15" s="935">
        <f t="shared" ref="EJ15:EJ24" si="28">AD15*25.4</f>
        <v>39.827199999999998</v>
      </c>
      <c r="EK15" s="935">
        <f t="shared" ref="EK15:EK24" si="29">AE15*25.4</f>
        <v>39.827199999999998</v>
      </c>
      <c r="EL15" s="935">
        <f t="shared" ref="EL15:EL24" si="30">AF15*25.4</f>
        <v>39.814499999999995</v>
      </c>
      <c r="EM15" s="935">
        <f t="shared" ref="EM15:EM24" si="31">AG15*25.4</f>
        <v>39.763699999999993</v>
      </c>
      <c r="EN15" s="935">
        <f t="shared" ref="EN15:EN24" si="32">AH15*25.4</f>
        <v>39.763699999999993</v>
      </c>
      <c r="EO15" s="935">
        <f t="shared" ref="EO15:EO24" si="33">AI15*25.4</f>
        <v>39.814499999999995</v>
      </c>
      <c r="EP15" s="935">
        <f t="shared" ref="EP15:EP24" si="34">AJ15*25.4</f>
        <v>39.801799999999993</v>
      </c>
      <c r="EQ15" s="935">
        <f t="shared" ref="EQ15:EQ24" si="35">AK15*25.4</f>
        <v>39.814499999999995</v>
      </c>
      <c r="ER15" s="935">
        <f t="shared" ref="ER15:ER24" si="36">AL15*25.4</f>
        <v>39.814499999999995</v>
      </c>
      <c r="ES15" s="935">
        <f t="shared" ref="ES15:ES24" si="37">AM15*25.4</f>
        <v>39.8399</v>
      </c>
      <c r="ET15" s="935">
        <f t="shared" ref="ET15:ET24" si="38">AN15*25.4</f>
        <v>39.801799999999993</v>
      </c>
      <c r="EU15" s="935">
        <f t="shared" ref="EU15:EU24" si="39">AO15*25.4</f>
        <v>39.801799999999993</v>
      </c>
      <c r="EV15" s="935">
        <f t="shared" ref="EV15:EV24" si="40">AP15*25.4</f>
        <v>39.776400000000002</v>
      </c>
      <c r="EW15" s="935">
        <f t="shared" ref="EW15:EW24" si="41">AQ15*25.4</f>
        <v>39.801799999999993</v>
      </c>
      <c r="EX15" s="935">
        <f t="shared" ref="EX15:EX24" si="42">AR15*25.4</f>
        <v>39.789099999999998</v>
      </c>
      <c r="EY15" s="935">
        <f t="shared" ref="EY15:EY24" si="43">AS15*25.4</f>
        <v>39.814499999999995</v>
      </c>
      <c r="EZ15" s="935">
        <f t="shared" ref="EZ15:EZ24" si="44">AT15*25.4</f>
        <v>39.814499999999995</v>
      </c>
      <c r="FA15" s="935">
        <f t="shared" ref="FA15:FA24" si="45">AU15*25.4</f>
        <v>39.814499999999995</v>
      </c>
      <c r="FB15" s="935">
        <f t="shared" ref="FB15:FB24" si="46">AV15*25.4</f>
        <v>39.814499999999995</v>
      </c>
      <c r="FC15" s="935">
        <f t="shared" ref="FC15:FC24" si="47">AW15*25.4</f>
        <v>39.827199999999998</v>
      </c>
      <c r="FD15" s="935">
        <f t="shared" ref="FD15:FD24" si="48">AX15*25.4</f>
        <v>39.789099999999998</v>
      </c>
      <c r="FE15" s="935">
        <f t="shared" ref="FE15:FE24" si="49">AY15*25.4</f>
        <v>39.789099999999998</v>
      </c>
      <c r="FF15" s="935">
        <f t="shared" ref="FF15:FF24" si="50">AZ15*25.4</f>
        <v>39.776400000000002</v>
      </c>
      <c r="FG15" s="935">
        <f t="shared" ref="FG15:FG24" si="51">BA15*25.4</f>
        <v>39.814499999999995</v>
      </c>
      <c r="FH15" s="935">
        <f t="shared" ref="FH15:FH24" si="52">BB15*25.4</f>
        <v>39.738299999999995</v>
      </c>
      <c r="FI15" s="935">
        <f t="shared" ref="FI15:FI24" si="53">BC15*25.4</f>
        <v>39.789099999999998</v>
      </c>
      <c r="FJ15" s="935">
        <f t="shared" ref="FJ15:FJ24" si="54">BD15*25.4</f>
        <v>39.789099999999998</v>
      </c>
      <c r="FK15" s="935">
        <f t="shared" ref="FK15:FK24" si="55">BE15*25.4</f>
        <v>39.789099999999998</v>
      </c>
      <c r="FL15" s="935">
        <f t="shared" ref="FL15:FL24" si="56">BF15*25.4</f>
        <v>39.852599999999995</v>
      </c>
      <c r="FM15" s="935">
        <f t="shared" ref="FM15:FM24" si="57">BG15*25.4</f>
        <v>39.8399</v>
      </c>
      <c r="FN15" s="935">
        <f t="shared" ref="FN15:FN24" si="58">BH15*25.4</f>
        <v>39.814499999999995</v>
      </c>
      <c r="FO15" s="935" t="e">
        <f>#REF!*25.4</f>
        <v>#REF!</v>
      </c>
      <c r="FP15" s="935">
        <f t="shared" ref="FP15:FP29" si="59">BI15*25.4</f>
        <v>39.789099999999998</v>
      </c>
      <c r="FQ15" s="935">
        <f t="shared" ref="FQ15:FQ29" si="60">BJ15*25.4</f>
        <v>39.814499999999995</v>
      </c>
      <c r="FR15" s="935">
        <f t="shared" ref="FR15:FR29" si="61">BK15*25.4</f>
        <v>39.814499999999995</v>
      </c>
      <c r="FS15" s="935">
        <f t="shared" ref="FS15:FS29" si="62">BL15*25.4</f>
        <v>39.789099999999998</v>
      </c>
      <c r="FT15" s="935">
        <f t="shared" ref="FT15:FT29" si="63">BM15*25.4</f>
        <v>39.814499999999995</v>
      </c>
      <c r="FU15" s="935">
        <f t="shared" ref="FU15:FU29" si="64">BN15*25.4</f>
        <v>39.789099999999998</v>
      </c>
      <c r="FV15" s="935">
        <f t="shared" ref="FV15:FV29" si="65">BO15*25.4</f>
        <v>39.814499999999995</v>
      </c>
      <c r="FW15" s="935">
        <f t="shared" ref="FW15:FW29" si="66">BP15*25.4</f>
        <v>39.801799999999993</v>
      </c>
      <c r="FX15" s="935">
        <f t="shared" ref="FX15:FX29" si="67">BQ15*25.4</f>
        <v>39.801799999999993</v>
      </c>
      <c r="FY15" s="935">
        <f t="shared" ref="FY15:FY29" si="68">BR15*25.4</f>
        <v>39.801799999999993</v>
      </c>
      <c r="FZ15" s="935">
        <f t="shared" ref="FZ15:FZ29" si="69">BS15*25.4</f>
        <v>39.801799999999993</v>
      </c>
      <c r="GA15" s="935">
        <f t="shared" ref="GA15:GA29" si="70">BT15*25.4</f>
        <v>39.763699999999993</v>
      </c>
      <c r="GB15" s="935">
        <f t="shared" ref="GB15:GB29" si="71">BU15*25.4</f>
        <v>39.750999999999998</v>
      </c>
      <c r="GC15" s="935">
        <f t="shared" ref="GC15:GC29" si="72">BV15*25.4</f>
        <v>39.8399</v>
      </c>
      <c r="GD15" s="935">
        <f t="shared" ref="GD15:GD29" si="73">BW15*25.4</f>
        <v>39.814499999999995</v>
      </c>
      <c r="GE15" s="935">
        <f t="shared" ref="GE15:GE29" si="74">BX15*25.4</f>
        <v>39.814499999999995</v>
      </c>
      <c r="GF15" s="935">
        <f t="shared" ref="GF15:GF29" si="75">BY15*25.4</f>
        <v>39.814499999999995</v>
      </c>
      <c r="GG15" s="935">
        <f t="shared" ref="GG15:GG29" si="76">BZ15*25.4</f>
        <v>39.814499999999995</v>
      </c>
      <c r="GH15" s="935">
        <f t="shared" ref="GH15:GH29" si="77">CA15*25.4</f>
        <v>39.763699999999993</v>
      </c>
      <c r="GI15" s="935">
        <f t="shared" ref="GI15:GI29" si="78">CB15*25.4</f>
        <v>39.801799999999993</v>
      </c>
      <c r="GJ15" s="935">
        <f t="shared" ref="GJ15:GJ29" si="79">CC15*25.4</f>
        <v>39.763699999999993</v>
      </c>
      <c r="GK15" s="935">
        <f t="shared" ref="GK15:GK29" si="80">CD15*25.4</f>
        <v>39.776400000000002</v>
      </c>
      <c r="GL15" s="935">
        <f t="shared" ref="GL15:GL29" si="81">CE15*25.4</f>
        <v>39.814499999999995</v>
      </c>
      <c r="GM15" s="935">
        <f t="shared" ref="GM15:GM29" si="82">CF15*25.4</f>
        <v>39.776400000000002</v>
      </c>
      <c r="GN15" s="935">
        <f t="shared" ref="GN15:GN29" si="83">CG15*25.4</f>
        <v>39.814499999999995</v>
      </c>
      <c r="GO15" s="935">
        <f t="shared" ref="GO15:GO29" si="84">CH15*25.4</f>
        <v>39.814499999999995</v>
      </c>
      <c r="GP15" s="935">
        <f t="shared" ref="GP15:GP29" si="85">CI15*25.4</f>
        <v>39.801799999999993</v>
      </c>
      <c r="GQ15" s="935">
        <f t="shared" ref="GQ15:GQ29" si="86">CJ15*25.4</f>
        <v>39.789099999999998</v>
      </c>
      <c r="GR15" s="935">
        <f t="shared" ref="GR15:GR29" si="87">CK15*25.4</f>
        <v>39.789099999999998</v>
      </c>
      <c r="GS15" s="935">
        <f t="shared" ref="GS15:GS29" si="88">CL15*25.4</f>
        <v>39.776400000000002</v>
      </c>
      <c r="GT15" s="935">
        <f t="shared" ref="GT15:GT29" si="89">CM15*25.4</f>
        <v>39.789099999999998</v>
      </c>
      <c r="GU15" s="935">
        <f t="shared" ref="GU15:GU29" si="90">CN15*25.4</f>
        <v>39.789099999999998</v>
      </c>
      <c r="GV15" s="935">
        <f t="shared" ref="GV15:GV29" si="91">CO15*25.4</f>
        <v>39.801799999999993</v>
      </c>
      <c r="GW15" s="935">
        <f t="shared" ref="GW15:GW29" si="92">CP15*25.4</f>
        <v>39.801799999999993</v>
      </c>
      <c r="GX15" s="935">
        <f t="shared" ref="GX15:GX29" si="93">CQ15*25.4</f>
        <v>39.814499999999995</v>
      </c>
      <c r="GY15" s="935">
        <f t="shared" ref="GY15:GY29" si="94">CR15*25.4</f>
        <v>39.712899999999998</v>
      </c>
      <c r="GZ15" s="935">
        <f t="shared" ref="GZ15:GZ29" si="95">CS15*25.4</f>
        <v>39.814499999999995</v>
      </c>
      <c r="HA15" s="935">
        <f t="shared" ref="HA15:HA29" si="96">CT15*25.4</f>
        <v>39.814499999999995</v>
      </c>
      <c r="HB15" s="935">
        <f t="shared" ref="HB15:HB29" si="97">CU15*25.4</f>
        <v>39.814499999999995</v>
      </c>
      <c r="HC15" s="935">
        <f t="shared" ref="HC15:HC29" si="98">CV15*25.4</f>
        <v>39.814499999999995</v>
      </c>
      <c r="HD15" s="935">
        <f t="shared" ref="HD15:HD29" si="99">CW15*25.4</f>
        <v>39.801799999999993</v>
      </c>
      <c r="HE15" s="935">
        <f t="shared" ref="HE15:HE29" si="100">CX15*25.4</f>
        <v>39.776400000000002</v>
      </c>
      <c r="HF15" s="935">
        <f t="shared" ref="HF15:HF29" si="101">CY15*25.4</f>
        <v>39.776400000000002</v>
      </c>
      <c r="HG15" s="935">
        <f t="shared" ref="HG15:HG29" si="102">CZ15*25.4</f>
        <v>39.814499999999995</v>
      </c>
      <c r="HH15" s="935">
        <f t="shared" ref="HH15:HH29" si="103">DA15*25.4</f>
        <v>39.827199999999998</v>
      </c>
      <c r="HI15" s="935">
        <f t="shared" ref="HI15:HI29" si="104">DB15*25.4</f>
        <v>39.814499999999995</v>
      </c>
      <c r="HJ15" s="935">
        <f t="shared" ref="HJ15:HJ29" si="105">DC15*25.4</f>
        <v>39.827199999999998</v>
      </c>
      <c r="HK15" s="935">
        <f t="shared" ref="HK15:HK29" si="106">DD15*25.4</f>
        <v>39.789099999999998</v>
      </c>
      <c r="HL15" s="935">
        <f t="shared" ref="HL15:HL29" si="107">DE15*25.4</f>
        <v>39.789099999999998</v>
      </c>
      <c r="HM15" s="935">
        <f t="shared" ref="HM15:HM29" si="108">DF15*25.4</f>
        <v>39.814499999999995</v>
      </c>
      <c r="HN15" s="935">
        <f t="shared" ref="HN15:HN29" si="109">DG15*25.4</f>
        <v>39.814499999999995</v>
      </c>
      <c r="HO15" s="935">
        <f t="shared" ref="HO15:HO29" si="110">DH15*25.4</f>
        <v>39.801799999999993</v>
      </c>
      <c r="HP15" s="935">
        <f t="shared" ref="HP15:HP29" si="111">DI15*25.4</f>
        <v>39.789099999999998</v>
      </c>
      <c r="HQ15" s="935">
        <f t="shared" ref="HQ15:HQ29" si="112">DJ15*25.4</f>
        <v>39.776400000000002</v>
      </c>
      <c r="HR15" s="935">
        <f t="shared" ref="HR15:HR29" si="113">DL15*25.4</f>
        <v>39.827199999999998</v>
      </c>
      <c r="HS15" s="935" t="e">
        <f>#REF!*25.4</f>
        <v>#REF!</v>
      </c>
      <c r="HU15" s="887"/>
      <c r="HV15" s="887"/>
      <c r="HW15" s="887"/>
    </row>
    <row r="16" spans="1:231">
      <c r="A16" s="1239" t="s">
        <v>636</v>
      </c>
      <c r="B16" s="1240"/>
      <c r="C16" s="956">
        <v>0.628</v>
      </c>
      <c r="D16" s="957">
        <v>0.628</v>
      </c>
      <c r="E16" s="957">
        <v>0.63</v>
      </c>
      <c r="F16" s="957">
        <v>0.629</v>
      </c>
      <c r="G16" s="957">
        <v>0.628</v>
      </c>
      <c r="H16" s="957">
        <v>0.629</v>
      </c>
      <c r="I16" s="957">
        <v>0.63</v>
      </c>
      <c r="J16" s="959">
        <v>0.63100000000000001</v>
      </c>
      <c r="K16" s="959">
        <v>0.63100000000000001</v>
      </c>
      <c r="L16" s="959">
        <v>0.628</v>
      </c>
      <c r="M16" s="959">
        <v>0.629</v>
      </c>
      <c r="N16" s="959">
        <v>0.628</v>
      </c>
      <c r="O16" s="959">
        <v>0.628</v>
      </c>
      <c r="P16" s="959">
        <v>0.628</v>
      </c>
      <c r="Q16" s="959">
        <v>0.629</v>
      </c>
      <c r="R16" s="959">
        <v>0.629</v>
      </c>
      <c r="S16" s="959">
        <v>0.63100000000000001</v>
      </c>
      <c r="T16" s="959">
        <v>0.63</v>
      </c>
      <c r="U16" s="959">
        <v>0.629</v>
      </c>
      <c r="V16" s="959">
        <v>0.63</v>
      </c>
      <c r="W16" s="959"/>
      <c r="X16" s="959"/>
      <c r="Y16" s="959">
        <v>0.628</v>
      </c>
      <c r="Z16" s="959">
        <v>0.63</v>
      </c>
      <c r="AA16" s="959">
        <v>0.629</v>
      </c>
      <c r="AB16" s="959"/>
      <c r="AC16" s="959"/>
      <c r="AD16" s="959">
        <v>0.629</v>
      </c>
      <c r="AE16" s="959">
        <v>0.63100000000000001</v>
      </c>
      <c r="AF16" s="961">
        <v>0.62949999999999995</v>
      </c>
      <c r="AG16" s="961">
        <v>0.62849999999999995</v>
      </c>
      <c r="AH16" s="961">
        <v>0.62749999999999995</v>
      </c>
      <c r="AI16" s="961">
        <v>0.63</v>
      </c>
      <c r="AJ16" s="961">
        <v>0.629</v>
      </c>
      <c r="AK16" s="961">
        <v>0.62849999999999995</v>
      </c>
      <c r="AL16" s="961">
        <v>0.629</v>
      </c>
      <c r="AM16" s="961">
        <v>0.628</v>
      </c>
      <c r="AN16" s="961">
        <v>0.63</v>
      </c>
      <c r="AO16" s="961">
        <v>0.62849999999999995</v>
      </c>
      <c r="AP16" s="961">
        <v>0.62749999999999995</v>
      </c>
      <c r="AQ16" s="961">
        <v>0.62</v>
      </c>
      <c r="AR16" s="961">
        <v>0.629</v>
      </c>
      <c r="AS16" s="961">
        <v>0.629</v>
      </c>
      <c r="AT16" s="961">
        <v>0.62849999999999995</v>
      </c>
      <c r="AU16" s="961">
        <v>0.62949999999999995</v>
      </c>
      <c r="AV16" s="961">
        <v>0.62849999999999995</v>
      </c>
      <c r="AW16" s="961">
        <v>0.628</v>
      </c>
      <c r="AX16" s="961">
        <v>0.62949999999999995</v>
      </c>
      <c r="AY16" s="961">
        <v>0.63</v>
      </c>
      <c r="AZ16" s="961">
        <v>0.62849999999999995</v>
      </c>
      <c r="BA16" s="961">
        <v>0.62949999999999995</v>
      </c>
      <c r="BB16" s="961">
        <v>0.627</v>
      </c>
      <c r="BC16" s="961">
        <v>0.629</v>
      </c>
      <c r="BD16" s="961">
        <v>0.629</v>
      </c>
      <c r="BE16" s="961">
        <v>0.629</v>
      </c>
      <c r="BF16" s="961">
        <v>0.62849999999999995</v>
      </c>
      <c r="BG16" s="961">
        <v>0.629</v>
      </c>
      <c r="BH16" s="961">
        <v>0.63149999999999995</v>
      </c>
      <c r="BI16" s="961">
        <v>0.628</v>
      </c>
      <c r="BJ16" s="961">
        <v>0.63</v>
      </c>
      <c r="BK16" s="961">
        <v>0.63</v>
      </c>
      <c r="BL16" s="961">
        <v>0.63</v>
      </c>
      <c r="BM16" s="961">
        <v>0.63</v>
      </c>
      <c r="BN16" s="961">
        <v>0.62949999999999995</v>
      </c>
      <c r="BO16" s="961">
        <v>0.62949999999999995</v>
      </c>
      <c r="BP16" s="961">
        <v>0.63</v>
      </c>
      <c r="BQ16" s="961">
        <v>0.62849999999999995</v>
      </c>
      <c r="BR16" s="961">
        <v>0.628</v>
      </c>
      <c r="BS16" s="961">
        <v>0.62949999999999995</v>
      </c>
      <c r="BT16" s="961">
        <v>0.62849999999999995</v>
      </c>
      <c r="BU16" s="961">
        <v>0.628</v>
      </c>
      <c r="BV16" s="961">
        <v>0.62849999999999995</v>
      </c>
      <c r="BW16" s="961">
        <v>0.629</v>
      </c>
      <c r="BX16" s="961">
        <v>0.62849999999999995</v>
      </c>
      <c r="BY16" s="961">
        <v>0.63</v>
      </c>
      <c r="BZ16" s="961">
        <v>0.629</v>
      </c>
      <c r="CA16" s="961">
        <v>0.62949999999999995</v>
      </c>
      <c r="CB16" s="961">
        <v>0.629</v>
      </c>
      <c r="CC16" s="961">
        <v>0.629</v>
      </c>
      <c r="CD16" s="961">
        <v>0.63</v>
      </c>
      <c r="CE16" s="961">
        <v>0.629</v>
      </c>
      <c r="CF16" s="961">
        <v>0.63</v>
      </c>
      <c r="CG16" s="961">
        <v>0.62949999999999995</v>
      </c>
      <c r="CH16" s="961">
        <v>0.63</v>
      </c>
      <c r="CI16" s="961">
        <v>0.62849999999999995</v>
      </c>
      <c r="CJ16" s="961">
        <v>0.62949999999999995</v>
      </c>
      <c r="CK16" s="961">
        <v>0.629</v>
      </c>
      <c r="CL16" s="961">
        <v>0.629</v>
      </c>
      <c r="CM16" s="961">
        <v>0.628</v>
      </c>
      <c r="CN16" s="961">
        <v>0.62949999999999995</v>
      </c>
      <c r="CO16" s="961">
        <v>0.62749999999999995</v>
      </c>
      <c r="CP16" s="961">
        <v>0.629</v>
      </c>
      <c r="CQ16" s="961">
        <v>0.63</v>
      </c>
      <c r="CR16" s="961">
        <v>0.627</v>
      </c>
      <c r="CS16" s="961">
        <v>0.62949999999999995</v>
      </c>
      <c r="CT16" s="961">
        <v>0.629</v>
      </c>
      <c r="CU16" s="961">
        <v>0.63</v>
      </c>
      <c r="CV16" s="961">
        <v>0.63</v>
      </c>
      <c r="CW16" s="961">
        <v>0.63100000000000001</v>
      </c>
      <c r="CX16" s="961">
        <v>0.629</v>
      </c>
      <c r="CY16" s="961">
        <v>0.62849999999999995</v>
      </c>
      <c r="CZ16" s="961">
        <v>0.62849999999999995</v>
      </c>
      <c r="DA16" s="961">
        <v>0.62949999999999995</v>
      </c>
      <c r="DB16" s="961">
        <v>0.629</v>
      </c>
      <c r="DC16" s="961">
        <v>0.63</v>
      </c>
      <c r="DD16" s="961">
        <v>0.63</v>
      </c>
      <c r="DE16" s="961">
        <v>0.62749999999999995</v>
      </c>
      <c r="DF16" s="961">
        <v>0.629</v>
      </c>
      <c r="DG16" s="961">
        <v>0.629</v>
      </c>
      <c r="DH16" s="961">
        <v>0.63</v>
      </c>
      <c r="DI16" s="961">
        <v>0.629</v>
      </c>
      <c r="DJ16" s="961">
        <v>0.62849999999999995</v>
      </c>
      <c r="DK16" s="961">
        <v>0.62949999999999995</v>
      </c>
      <c r="DL16" s="958">
        <v>0.63049999999999995</v>
      </c>
      <c r="DM16" s="900">
        <f t="shared" si="5"/>
        <v>15.9512</v>
      </c>
      <c r="DN16" s="901">
        <f t="shared" si="6"/>
        <v>15.9512</v>
      </c>
      <c r="DO16" s="901">
        <f t="shared" si="7"/>
        <v>16.001999999999999</v>
      </c>
      <c r="DP16" s="901">
        <f t="shared" si="8"/>
        <v>15.976599999999999</v>
      </c>
      <c r="DQ16" s="901">
        <f t="shared" si="9"/>
        <v>15.9512</v>
      </c>
      <c r="DR16" s="901">
        <f t="shared" si="10"/>
        <v>15.976599999999999</v>
      </c>
      <c r="DS16" s="901">
        <f t="shared" si="11"/>
        <v>16.001999999999999</v>
      </c>
      <c r="DT16" s="901">
        <f t="shared" si="12"/>
        <v>16.0274</v>
      </c>
      <c r="DU16" s="901">
        <f t="shared" si="13"/>
        <v>16.0274</v>
      </c>
      <c r="DV16" s="901">
        <f t="shared" si="14"/>
        <v>15.9512</v>
      </c>
      <c r="DW16" s="901">
        <f t="shared" si="15"/>
        <v>15.976599999999999</v>
      </c>
      <c r="DX16" s="901">
        <f t="shared" si="16"/>
        <v>15.9512</v>
      </c>
      <c r="DY16" s="901">
        <f t="shared" si="17"/>
        <v>15.9512</v>
      </c>
      <c r="DZ16" s="901">
        <f t="shared" si="18"/>
        <v>15.9512</v>
      </c>
      <c r="EA16" s="901">
        <f t="shared" si="19"/>
        <v>15.976599999999999</v>
      </c>
      <c r="EB16" s="901">
        <f t="shared" si="20"/>
        <v>15.976599999999999</v>
      </c>
      <c r="EC16" s="901">
        <f t="shared" si="21"/>
        <v>16.0274</v>
      </c>
      <c r="ED16" s="901">
        <f t="shared" si="22"/>
        <v>16.001999999999999</v>
      </c>
      <c r="EE16" s="901">
        <f t="shared" si="23"/>
        <v>15.976599999999999</v>
      </c>
      <c r="EF16" s="901">
        <f t="shared" si="24"/>
        <v>16.001999999999999</v>
      </c>
      <c r="EG16" s="901">
        <f t="shared" si="25"/>
        <v>15.9512</v>
      </c>
      <c r="EH16" s="901">
        <f t="shared" si="26"/>
        <v>16.001999999999999</v>
      </c>
      <c r="EI16" s="901">
        <f t="shared" si="27"/>
        <v>0</v>
      </c>
      <c r="EJ16" s="901">
        <f t="shared" si="28"/>
        <v>15.976599999999999</v>
      </c>
      <c r="EK16" s="901">
        <f t="shared" si="29"/>
        <v>16.0274</v>
      </c>
      <c r="EL16" s="901">
        <f t="shared" si="30"/>
        <v>15.989299999999998</v>
      </c>
      <c r="EM16" s="901">
        <f t="shared" si="31"/>
        <v>15.963899999999997</v>
      </c>
      <c r="EN16" s="901">
        <f t="shared" si="32"/>
        <v>15.938499999999998</v>
      </c>
      <c r="EO16" s="901">
        <f t="shared" si="33"/>
        <v>16.001999999999999</v>
      </c>
      <c r="EP16" s="901">
        <f t="shared" si="34"/>
        <v>15.976599999999999</v>
      </c>
      <c r="EQ16" s="901">
        <f t="shared" si="35"/>
        <v>15.963899999999997</v>
      </c>
      <c r="ER16" s="901">
        <f t="shared" si="36"/>
        <v>15.976599999999999</v>
      </c>
      <c r="ES16" s="901">
        <f t="shared" si="37"/>
        <v>15.9512</v>
      </c>
      <c r="ET16" s="901">
        <f t="shared" si="38"/>
        <v>16.001999999999999</v>
      </c>
      <c r="EU16" s="901">
        <f t="shared" si="39"/>
        <v>15.963899999999997</v>
      </c>
      <c r="EV16" s="901">
        <f t="shared" si="40"/>
        <v>15.938499999999998</v>
      </c>
      <c r="EW16" s="901">
        <f t="shared" si="41"/>
        <v>15.747999999999999</v>
      </c>
      <c r="EX16" s="901">
        <f t="shared" si="42"/>
        <v>15.976599999999999</v>
      </c>
      <c r="EY16" s="901">
        <f t="shared" si="43"/>
        <v>15.976599999999999</v>
      </c>
      <c r="EZ16" s="901">
        <f t="shared" si="44"/>
        <v>15.963899999999997</v>
      </c>
      <c r="FA16" s="901">
        <f t="shared" si="45"/>
        <v>15.989299999999998</v>
      </c>
      <c r="FB16" s="901">
        <f t="shared" si="46"/>
        <v>15.963899999999997</v>
      </c>
      <c r="FC16" s="901">
        <f t="shared" si="47"/>
        <v>15.9512</v>
      </c>
      <c r="FD16" s="901">
        <f t="shared" si="48"/>
        <v>15.989299999999998</v>
      </c>
      <c r="FE16" s="901">
        <f t="shared" si="49"/>
        <v>16.001999999999999</v>
      </c>
      <c r="FF16" s="901">
        <f t="shared" si="50"/>
        <v>15.963899999999997</v>
      </c>
      <c r="FG16" s="901">
        <f t="shared" si="51"/>
        <v>15.989299999999998</v>
      </c>
      <c r="FH16" s="901">
        <f t="shared" si="52"/>
        <v>15.925799999999999</v>
      </c>
      <c r="FI16" s="901">
        <f t="shared" si="53"/>
        <v>15.976599999999999</v>
      </c>
      <c r="FJ16" s="901">
        <f t="shared" si="54"/>
        <v>15.976599999999999</v>
      </c>
      <c r="FK16" s="901">
        <f t="shared" si="55"/>
        <v>15.976599999999999</v>
      </c>
      <c r="FL16" s="901">
        <f t="shared" si="56"/>
        <v>15.963899999999997</v>
      </c>
      <c r="FM16" s="901">
        <f t="shared" si="57"/>
        <v>15.976599999999999</v>
      </c>
      <c r="FN16" s="901">
        <f t="shared" si="58"/>
        <v>16.040099999999999</v>
      </c>
      <c r="FO16" s="901" t="e">
        <f>#REF!*25.4</f>
        <v>#REF!</v>
      </c>
      <c r="FP16" s="901">
        <f t="shared" si="59"/>
        <v>15.9512</v>
      </c>
      <c r="FQ16" s="901">
        <f t="shared" si="60"/>
        <v>16.001999999999999</v>
      </c>
      <c r="FR16" s="901">
        <f t="shared" si="61"/>
        <v>16.001999999999999</v>
      </c>
      <c r="FS16" s="901">
        <f t="shared" si="62"/>
        <v>16.001999999999999</v>
      </c>
      <c r="FT16" s="901">
        <f t="shared" si="63"/>
        <v>16.001999999999999</v>
      </c>
      <c r="FU16" s="901">
        <f t="shared" si="64"/>
        <v>15.989299999999998</v>
      </c>
      <c r="FV16" s="901">
        <f t="shared" si="65"/>
        <v>15.989299999999998</v>
      </c>
      <c r="FW16" s="901">
        <f t="shared" si="66"/>
        <v>16.001999999999999</v>
      </c>
      <c r="FX16" s="901">
        <f t="shared" si="67"/>
        <v>15.963899999999997</v>
      </c>
      <c r="FY16" s="901">
        <f t="shared" si="68"/>
        <v>15.9512</v>
      </c>
      <c r="FZ16" s="901">
        <f t="shared" si="69"/>
        <v>15.989299999999998</v>
      </c>
      <c r="GA16" s="901">
        <f t="shared" si="70"/>
        <v>15.963899999999997</v>
      </c>
      <c r="GB16" s="901">
        <f t="shared" si="71"/>
        <v>15.9512</v>
      </c>
      <c r="GC16" s="901">
        <f t="shared" si="72"/>
        <v>15.963899999999997</v>
      </c>
      <c r="GD16" s="901">
        <f t="shared" si="73"/>
        <v>15.976599999999999</v>
      </c>
      <c r="GE16" s="901">
        <f t="shared" si="74"/>
        <v>15.963899999999997</v>
      </c>
      <c r="GF16" s="901">
        <f t="shared" si="75"/>
        <v>16.001999999999999</v>
      </c>
      <c r="GG16" s="901">
        <f t="shared" si="76"/>
        <v>15.976599999999999</v>
      </c>
      <c r="GH16" s="901">
        <f t="shared" si="77"/>
        <v>15.989299999999998</v>
      </c>
      <c r="GI16" s="901">
        <f t="shared" si="78"/>
        <v>15.976599999999999</v>
      </c>
      <c r="GJ16" s="901">
        <f t="shared" si="79"/>
        <v>15.976599999999999</v>
      </c>
      <c r="GK16" s="901">
        <f t="shared" si="80"/>
        <v>16.001999999999999</v>
      </c>
      <c r="GL16" s="901">
        <f t="shared" si="81"/>
        <v>15.976599999999999</v>
      </c>
      <c r="GM16" s="901">
        <f t="shared" si="82"/>
        <v>16.001999999999999</v>
      </c>
      <c r="GN16" s="901">
        <f t="shared" si="83"/>
        <v>15.989299999999998</v>
      </c>
      <c r="GO16" s="901">
        <f t="shared" si="84"/>
        <v>16.001999999999999</v>
      </c>
      <c r="GP16" s="901">
        <f t="shared" si="85"/>
        <v>15.963899999999997</v>
      </c>
      <c r="GQ16" s="901">
        <f t="shared" si="86"/>
        <v>15.989299999999998</v>
      </c>
      <c r="GR16" s="901">
        <f t="shared" si="87"/>
        <v>15.976599999999999</v>
      </c>
      <c r="GS16" s="901">
        <f t="shared" si="88"/>
        <v>15.976599999999999</v>
      </c>
      <c r="GT16" s="901">
        <f t="shared" si="89"/>
        <v>15.9512</v>
      </c>
      <c r="GU16" s="901">
        <f t="shared" si="90"/>
        <v>15.989299999999998</v>
      </c>
      <c r="GV16" s="901">
        <f t="shared" si="91"/>
        <v>15.938499999999998</v>
      </c>
      <c r="GW16" s="901">
        <f t="shared" si="92"/>
        <v>15.976599999999999</v>
      </c>
      <c r="GX16" s="901">
        <f t="shared" si="93"/>
        <v>16.001999999999999</v>
      </c>
      <c r="GY16" s="901">
        <f t="shared" si="94"/>
        <v>15.925799999999999</v>
      </c>
      <c r="GZ16" s="901">
        <f t="shared" si="95"/>
        <v>15.989299999999998</v>
      </c>
      <c r="HA16" s="901">
        <f t="shared" si="96"/>
        <v>15.976599999999999</v>
      </c>
      <c r="HB16" s="901">
        <f t="shared" si="97"/>
        <v>16.001999999999999</v>
      </c>
      <c r="HC16" s="901">
        <f t="shared" si="98"/>
        <v>16.001999999999999</v>
      </c>
      <c r="HD16" s="901">
        <f t="shared" si="99"/>
        <v>16.0274</v>
      </c>
      <c r="HE16" s="901">
        <f t="shared" si="100"/>
        <v>15.976599999999999</v>
      </c>
      <c r="HF16" s="901">
        <f t="shared" si="101"/>
        <v>15.963899999999997</v>
      </c>
      <c r="HG16" s="901">
        <f t="shared" si="102"/>
        <v>15.963899999999997</v>
      </c>
      <c r="HH16" s="901">
        <f t="shared" si="103"/>
        <v>15.989299999999998</v>
      </c>
      <c r="HI16" s="901">
        <f t="shared" si="104"/>
        <v>15.976599999999999</v>
      </c>
      <c r="HJ16" s="901">
        <f t="shared" si="105"/>
        <v>16.001999999999999</v>
      </c>
      <c r="HK16" s="901">
        <f t="shared" si="106"/>
        <v>16.001999999999999</v>
      </c>
      <c r="HL16" s="901">
        <f t="shared" si="107"/>
        <v>15.938499999999998</v>
      </c>
      <c r="HM16" s="901">
        <f t="shared" si="108"/>
        <v>15.976599999999999</v>
      </c>
      <c r="HN16" s="901">
        <f t="shared" si="109"/>
        <v>15.976599999999999</v>
      </c>
      <c r="HO16" s="901">
        <f t="shared" si="110"/>
        <v>16.001999999999999</v>
      </c>
      <c r="HP16" s="901">
        <f t="shared" si="111"/>
        <v>15.976599999999999</v>
      </c>
      <c r="HQ16" s="901">
        <f t="shared" si="112"/>
        <v>15.963899999999997</v>
      </c>
      <c r="HR16" s="901">
        <f t="shared" si="113"/>
        <v>16.014699999999998</v>
      </c>
      <c r="HS16" s="901" t="e">
        <f>#REF!*25.4</f>
        <v>#REF!</v>
      </c>
      <c r="HU16" s="887"/>
      <c r="HV16" s="887"/>
      <c r="HW16" s="887"/>
    </row>
    <row r="17" spans="1:231">
      <c r="A17" s="1239" t="s">
        <v>638</v>
      </c>
      <c r="B17" s="1240"/>
      <c r="C17" s="956">
        <v>0.05</v>
      </c>
      <c r="D17" s="957">
        <v>0.05</v>
      </c>
      <c r="E17" s="957">
        <v>0.05</v>
      </c>
      <c r="F17" s="957">
        <v>4.9000000000000002E-2</v>
      </c>
      <c r="G17" s="957">
        <v>4.9000000000000002E-2</v>
      </c>
      <c r="H17" s="957">
        <v>4.8000000000000001E-2</v>
      </c>
      <c r="I17" s="957">
        <v>0.05</v>
      </c>
      <c r="J17" s="959">
        <v>0.05</v>
      </c>
      <c r="K17" s="959">
        <v>4.9000000000000002E-2</v>
      </c>
      <c r="L17" s="959">
        <v>4.9000000000000002E-2</v>
      </c>
      <c r="M17" s="959">
        <v>4.9000000000000002E-2</v>
      </c>
      <c r="N17" s="959">
        <v>4.9000000000000002E-2</v>
      </c>
      <c r="O17" s="959">
        <v>4.9000000000000002E-2</v>
      </c>
      <c r="P17" s="959">
        <v>4.9000000000000002E-2</v>
      </c>
      <c r="Q17" s="959">
        <v>4.9000000000000002E-2</v>
      </c>
      <c r="R17" s="959">
        <v>4.9000000000000002E-2</v>
      </c>
      <c r="S17" s="959">
        <v>4.9000000000000002E-2</v>
      </c>
      <c r="T17" s="959">
        <v>4.9000000000000002E-2</v>
      </c>
      <c r="U17" s="959">
        <v>4.9000000000000002E-2</v>
      </c>
      <c r="V17" s="959">
        <v>0.05</v>
      </c>
      <c r="W17" s="959"/>
      <c r="X17" s="959"/>
      <c r="Y17" s="959">
        <v>4.9000000000000002E-2</v>
      </c>
      <c r="Z17" s="959">
        <v>4.9000000000000002E-2</v>
      </c>
      <c r="AA17" s="959">
        <v>4.9000000000000002E-2</v>
      </c>
      <c r="AB17" s="959"/>
      <c r="AC17" s="959"/>
      <c r="AD17" s="959">
        <v>4.9000000000000002E-2</v>
      </c>
      <c r="AE17" s="959">
        <v>4.9000000000000002E-2</v>
      </c>
      <c r="AF17" s="961">
        <v>5.1499999999999997E-2</v>
      </c>
      <c r="AG17" s="961">
        <v>5.1299999999999998E-2</v>
      </c>
      <c r="AH17" s="961">
        <v>5.135E-2</v>
      </c>
      <c r="AI17" s="961">
        <v>5.1150000000000001E-2</v>
      </c>
      <c r="AJ17" s="961">
        <v>5.1499999999999997E-2</v>
      </c>
      <c r="AK17" s="961">
        <v>5.1400000000000001E-2</v>
      </c>
      <c r="AL17" s="961">
        <v>5.1549999999999999E-2</v>
      </c>
      <c r="AM17" s="961">
        <v>5.1749999999999997E-2</v>
      </c>
      <c r="AN17" s="961">
        <v>5.1450000000000003E-2</v>
      </c>
      <c r="AO17" s="961">
        <v>5.015E-2</v>
      </c>
      <c r="AP17" s="961">
        <v>5.1799999999999999E-2</v>
      </c>
      <c r="AQ17" s="961">
        <v>5.0599999999999999E-2</v>
      </c>
      <c r="AR17" s="961">
        <v>5.1049999999999998E-2</v>
      </c>
      <c r="AS17" s="961">
        <v>5.0900000000000001E-2</v>
      </c>
      <c r="AT17" s="961">
        <v>5.1249999999999997E-2</v>
      </c>
      <c r="AU17" s="961">
        <v>5.0999999999999997E-2</v>
      </c>
      <c r="AV17" s="961">
        <v>5.0700000000000002E-2</v>
      </c>
      <c r="AW17" s="961">
        <v>5.1049999999999998E-2</v>
      </c>
      <c r="AX17" s="961">
        <v>5.1249999999999997E-2</v>
      </c>
      <c r="AY17" s="961">
        <v>5.135E-2</v>
      </c>
      <c r="AZ17" s="961">
        <v>5.0750000000000003E-2</v>
      </c>
      <c r="BA17" s="961">
        <v>5.1299999999999998E-2</v>
      </c>
      <c r="BB17" s="961">
        <v>5.1400000000000001E-2</v>
      </c>
      <c r="BC17" s="961">
        <v>5.1200000000000002E-2</v>
      </c>
      <c r="BD17" s="961">
        <v>5.1049999999999998E-2</v>
      </c>
      <c r="BE17" s="961">
        <v>5.1049999999999998E-2</v>
      </c>
      <c r="BF17" s="961">
        <v>5.1400000000000001E-2</v>
      </c>
      <c r="BG17" s="961">
        <v>5.1499999999999997E-2</v>
      </c>
      <c r="BH17" s="961">
        <v>5.0849999999999999E-2</v>
      </c>
      <c r="BI17" s="961">
        <v>5.1400000000000001E-2</v>
      </c>
      <c r="BJ17" s="961">
        <v>0.05</v>
      </c>
      <c r="BK17" s="961">
        <v>5.0950000000000002E-2</v>
      </c>
      <c r="BL17" s="961">
        <v>5.1049999999999998E-2</v>
      </c>
      <c r="BM17" s="961">
        <v>5.1049999999999998E-2</v>
      </c>
      <c r="BN17" s="961">
        <v>5.0950000000000002E-2</v>
      </c>
      <c r="BO17" s="961">
        <v>5.0999999999999997E-2</v>
      </c>
      <c r="BP17" s="961">
        <v>5.0900000000000001E-2</v>
      </c>
      <c r="BQ17" s="961">
        <v>5.1150000000000001E-2</v>
      </c>
      <c r="BR17" s="961">
        <v>5.1200000000000002E-2</v>
      </c>
      <c r="BS17" s="961">
        <v>5.0900000000000001E-2</v>
      </c>
      <c r="BT17" s="961">
        <v>5.9499999999999997E-2</v>
      </c>
      <c r="BU17" s="961">
        <v>5.0700000000000002E-2</v>
      </c>
      <c r="BV17" s="961">
        <v>5.0950000000000002E-2</v>
      </c>
      <c r="BW17" s="961">
        <v>5.0900000000000001E-2</v>
      </c>
      <c r="BX17" s="961">
        <v>5.1150000000000001E-2</v>
      </c>
      <c r="BY17" s="961">
        <v>5.0950000000000002E-2</v>
      </c>
      <c r="BZ17" s="961">
        <v>5.11E-2</v>
      </c>
      <c r="CA17" s="961">
        <v>5.0500000000000003E-2</v>
      </c>
      <c r="CB17" s="961">
        <v>5.0999999999999997E-2</v>
      </c>
      <c r="CC17" s="961">
        <v>5.1400000000000001E-2</v>
      </c>
      <c r="CD17" s="961">
        <v>5.0999999999999997E-2</v>
      </c>
      <c r="CE17" s="961">
        <v>5.0999999999999997E-2</v>
      </c>
      <c r="CF17" s="961">
        <v>5.1450000000000003E-2</v>
      </c>
      <c r="CG17" s="961">
        <v>5.1299999999999998E-2</v>
      </c>
      <c r="CH17" s="961">
        <v>5.0999999999999997E-2</v>
      </c>
      <c r="CI17" s="961">
        <v>5.1450000000000003E-2</v>
      </c>
      <c r="CJ17" s="961">
        <v>5.0599999999999999E-2</v>
      </c>
      <c r="CK17" s="961">
        <v>5.0750000000000003E-2</v>
      </c>
      <c r="CL17" s="961">
        <v>5.1150000000000001E-2</v>
      </c>
      <c r="CM17" s="961">
        <v>5.1549999999999999E-2</v>
      </c>
      <c r="CN17" s="961">
        <v>5.0849999999999999E-2</v>
      </c>
      <c r="CO17" s="961">
        <v>5.0999999999999997E-2</v>
      </c>
      <c r="CP17" s="961">
        <v>5.0349999999999999E-2</v>
      </c>
      <c r="CQ17" s="961">
        <v>5.0999999999999997E-2</v>
      </c>
      <c r="CR17" s="961">
        <v>5.04E-2</v>
      </c>
      <c r="CS17" s="961">
        <v>5.0799999999999998E-2</v>
      </c>
      <c r="CT17" s="961">
        <v>5.0700000000000002E-2</v>
      </c>
      <c r="CU17" s="961">
        <v>5.04E-2</v>
      </c>
      <c r="CV17" s="961">
        <v>5.1299999999999998E-2</v>
      </c>
      <c r="CW17" s="961">
        <v>5.1200000000000002E-2</v>
      </c>
      <c r="CX17" s="961">
        <v>5.1150000000000001E-2</v>
      </c>
      <c r="CY17" s="961">
        <v>5.04E-2</v>
      </c>
      <c r="CZ17" s="961">
        <v>5.0700000000000002E-2</v>
      </c>
      <c r="DA17" s="961">
        <v>5.11E-2</v>
      </c>
      <c r="DB17" s="961">
        <v>5.0849999999999999E-2</v>
      </c>
      <c r="DC17" s="961">
        <v>5.0700000000000002E-2</v>
      </c>
      <c r="DD17" s="961">
        <v>5.11E-2</v>
      </c>
      <c r="DE17" s="961">
        <v>5.0799999999999998E-2</v>
      </c>
      <c r="DF17" s="961">
        <v>5.1150000000000001E-2</v>
      </c>
      <c r="DG17" s="961">
        <v>5.1400000000000001E-2</v>
      </c>
      <c r="DH17" s="961">
        <v>5.0950000000000002E-2</v>
      </c>
      <c r="DI17" s="961">
        <v>5.0999999999999997E-2</v>
      </c>
      <c r="DJ17" s="961">
        <v>5.0999999999999997E-2</v>
      </c>
      <c r="DK17" s="961">
        <v>4.9500000000000002E-2</v>
      </c>
      <c r="DL17" s="958">
        <v>5.0450000000000002E-2</v>
      </c>
      <c r="DM17" s="900">
        <f t="shared" si="5"/>
        <v>1.27</v>
      </c>
      <c r="DN17" s="901">
        <f t="shared" si="6"/>
        <v>1.27</v>
      </c>
      <c r="DO17" s="901">
        <f t="shared" si="7"/>
        <v>1.27</v>
      </c>
      <c r="DP17" s="901">
        <f t="shared" si="8"/>
        <v>1.2445999999999999</v>
      </c>
      <c r="DQ17" s="901">
        <f t="shared" si="9"/>
        <v>1.2445999999999999</v>
      </c>
      <c r="DR17" s="901">
        <f t="shared" si="10"/>
        <v>1.2192000000000001</v>
      </c>
      <c r="DS17" s="901">
        <f t="shared" si="11"/>
        <v>1.27</v>
      </c>
      <c r="DT17" s="901">
        <f t="shared" si="12"/>
        <v>1.27</v>
      </c>
      <c r="DU17" s="901">
        <f t="shared" si="13"/>
        <v>1.2445999999999999</v>
      </c>
      <c r="DV17" s="901">
        <f t="shared" si="14"/>
        <v>1.2445999999999999</v>
      </c>
      <c r="DW17" s="901">
        <f t="shared" si="15"/>
        <v>1.2445999999999999</v>
      </c>
      <c r="DX17" s="901">
        <f t="shared" si="16"/>
        <v>1.2445999999999999</v>
      </c>
      <c r="DY17" s="901">
        <f t="shared" si="17"/>
        <v>1.2445999999999999</v>
      </c>
      <c r="DZ17" s="901">
        <f t="shared" si="18"/>
        <v>1.2445999999999999</v>
      </c>
      <c r="EA17" s="901">
        <f t="shared" si="19"/>
        <v>1.2445999999999999</v>
      </c>
      <c r="EB17" s="901">
        <f t="shared" si="20"/>
        <v>1.2445999999999999</v>
      </c>
      <c r="EC17" s="901">
        <f t="shared" si="21"/>
        <v>1.2445999999999999</v>
      </c>
      <c r="ED17" s="901">
        <f t="shared" si="22"/>
        <v>1.2445999999999999</v>
      </c>
      <c r="EE17" s="901">
        <f t="shared" si="23"/>
        <v>1.2445999999999999</v>
      </c>
      <c r="EF17" s="901">
        <f t="shared" si="24"/>
        <v>1.27</v>
      </c>
      <c r="EG17" s="901">
        <f t="shared" si="25"/>
        <v>1.2445999999999999</v>
      </c>
      <c r="EH17" s="901">
        <f t="shared" si="26"/>
        <v>1.2445999999999999</v>
      </c>
      <c r="EI17" s="901">
        <f t="shared" si="27"/>
        <v>0</v>
      </c>
      <c r="EJ17" s="901">
        <f t="shared" si="28"/>
        <v>1.2445999999999999</v>
      </c>
      <c r="EK17" s="901">
        <f t="shared" si="29"/>
        <v>1.2445999999999999</v>
      </c>
      <c r="EL17" s="901">
        <f t="shared" si="30"/>
        <v>1.3080999999999998</v>
      </c>
      <c r="EM17" s="901">
        <f t="shared" si="31"/>
        <v>1.3030199999999998</v>
      </c>
      <c r="EN17" s="901">
        <f t="shared" si="32"/>
        <v>1.3042899999999999</v>
      </c>
      <c r="EO17" s="901">
        <f t="shared" si="33"/>
        <v>1.29921</v>
      </c>
      <c r="EP17" s="901">
        <f t="shared" si="34"/>
        <v>1.3080999999999998</v>
      </c>
      <c r="EQ17" s="901">
        <f t="shared" si="35"/>
        <v>1.3055600000000001</v>
      </c>
      <c r="ER17" s="901">
        <f t="shared" si="36"/>
        <v>1.3093699999999999</v>
      </c>
      <c r="ES17" s="901">
        <f t="shared" si="37"/>
        <v>1.3144499999999999</v>
      </c>
      <c r="ET17" s="901">
        <f t="shared" si="38"/>
        <v>1.3068299999999999</v>
      </c>
      <c r="EU17" s="901">
        <f t="shared" si="39"/>
        <v>1.2738099999999999</v>
      </c>
      <c r="EV17" s="901">
        <f t="shared" si="40"/>
        <v>1.31572</v>
      </c>
      <c r="EW17" s="901">
        <f t="shared" si="41"/>
        <v>1.2852399999999999</v>
      </c>
      <c r="EX17" s="901">
        <f t="shared" si="42"/>
        <v>1.29667</v>
      </c>
      <c r="EY17" s="901">
        <f t="shared" si="43"/>
        <v>1.2928599999999999</v>
      </c>
      <c r="EZ17" s="901">
        <f t="shared" si="44"/>
        <v>1.3017499999999997</v>
      </c>
      <c r="FA17" s="901">
        <f t="shared" si="45"/>
        <v>1.2953999999999999</v>
      </c>
      <c r="FB17" s="901">
        <f t="shared" si="46"/>
        <v>1.2877799999999999</v>
      </c>
      <c r="FC17" s="901">
        <f t="shared" si="47"/>
        <v>1.29667</v>
      </c>
      <c r="FD17" s="901">
        <f t="shared" si="48"/>
        <v>1.3017499999999997</v>
      </c>
      <c r="FE17" s="901">
        <f t="shared" si="49"/>
        <v>1.3042899999999999</v>
      </c>
      <c r="FF17" s="901">
        <f t="shared" si="50"/>
        <v>1.28905</v>
      </c>
      <c r="FG17" s="901">
        <f t="shared" si="51"/>
        <v>1.3030199999999998</v>
      </c>
      <c r="FH17" s="901">
        <f t="shared" si="52"/>
        <v>1.3055600000000001</v>
      </c>
      <c r="FI17" s="901">
        <f t="shared" si="53"/>
        <v>1.3004800000000001</v>
      </c>
      <c r="FJ17" s="901">
        <f t="shared" si="54"/>
        <v>1.29667</v>
      </c>
      <c r="FK17" s="901">
        <f t="shared" si="55"/>
        <v>1.29667</v>
      </c>
      <c r="FL17" s="901">
        <f t="shared" si="56"/>
        <v>1.3055600000000001</v>
      </c>
      <c r="FM17" s="901">
        <f t="shared" si="57"/>
        <v>1.3080999999999998</v>
      </c>
      <c r="FN17" s="901">
        <f t="shared" si="58"/>
        <v>1.29159</v>
      </c>
      <c r="FO17" s="901" t="e">
        <f>#REF!*25.4</f>
        <v>#REF!</v>
      </c>
      <c r="FP17" s="901">
        <f t="shared" si="59"/>
        <v>1.3055600000000001</v>
      </c>
      <c r="FQ17" s="901">
        <f t="shared" si="60"/>
        <v>1.27</v>
      </c>
      <c r="FR17" s="901">
        <f t="shared" si="61"/>
        <v>1.29413</v>
      </c>
      <c r="FS17" s="901">
        <f t="shared" si="62"/>
        <v>1.29667</v>
      </c>
      <c r="FT17" s="901">
        <f t="shared" si="63"/>
        <v>1.29667</v>
      </c>
      <c r="FU17" s="901">
        <f t="shared" si="64"/>
        <v>1.29413</v>
      </c>
      <c r="FV17" s="901">
        <f t="shared" si="65"/>
        <v>1.2953999999999999</v>
      </c>
      <c r="FW17" s="901">
        <f t="shared" si="66"/>
        <v>1.2928599999999999</v>
      </c>
      <c r="FX17" s="901">
        <f t="shared" si="67"/>
        <v>1.29921</v>
      </c>
      <c r="FY17" s="901">
        <f t="shared" si="68"/>
        <v>1.3004800000000001</v>
      </c>
      <c r="FZ17" s="901">
        <f t="shared" si="69"/>
        <v>1.2928599999999999</v>
      </c>
      <c r="GA17" s="901">
        <f t="shared" si="70"/>
        <v>1.5112999999999999</v>
      </c>
      <c r="GB17" s="901">
        <f t="shared" si="71"/>
        <v>1.2877799999999999</v>
      </c>
      <c r="GC17" s="901">
        <f t="shared" si="72"/>
        <v>1.29413</v>
      </c>
      <c r="GD17" s="901">
        <f t="shared" si="73"/>
        <v>1.2928599999999999</v>
      </c>
      <c r="GE17" s="901">
        <f t="shared" si="74"/>
        <v>1.29921</v>
      </c>
      <c r="GF17" s="901">
        <f t="shared" si="75"/>
        <v>1.29413</v>
      </c>
      <c r="GG17" s="901">
        <f t="shared" si="76"/>
        <v>1.2979399999999999</v>
      </c>
      <c r="GH17" s="901">
        <f t="shared" si="77"/>
        <v>1.2827</v>
      </c>
      <c r="GI17" s="901">
        <f t="shared" si="78"/>
        <v>1.2953999999999999</v>
      </c>
      <c r="GJ17" s="901">
        <f t="shared" si="79"/>
        <v>1.3055600000000001</v>
      </c>
      <c r="GK17" s="901">
        <f t="shared" si="80"/>
        <v>1.2953999999999999</v>
      </c>
      <c r="GL17" s="901">
        <f t="shared" si="81"/>
        <v>1.2953999999999999</v>
      </c>
      <c r="GM17" s="901">
        <f t="shared" si="82"/>
        <v>1.3068299999999999</v>
      </c>
      <c r="GN17" s="901">
        <f t="shared" si="83"/>
        <v>1.3030199999999998</v>
      </c>
      <c r="GO17" s="901">
        <f t="shared" si="84"/>
        <v>1.2953999999999999</v>
      </c>
      <c r="GP17" s="901">
        <f t="shared" si="85"/>
        <v>1.3068299999999999</v>
      </c>
      <c r="GQ17" s="901">
        <f t="shared" si="86"/>
        <v>1.2852399999999999</v>
      </c>
      <c r="GR17" s="901">
        <f t="shared" si="87"/>
        <v>1.28905</v>
      </c>
      <c r="GS17" s="901">
        <f t="shared" si="88"/>
        <v>1.29921</v>
      </c>
      <c r="GT17" s="901">
        <f t="shared" si="89"/>
        <v>1.3093699999999999</v>
      </c>
      <c r="GU17" s="901">
        <f t="shared" si="90"/>
        <v>1.29159</v>
      </c>
      <c r="GV17" s="901">
        <f t="shared" si="91"/>
        <v>1.2953999999999999</v>
      </c>
      <c r="GW17" s="901">
        <f t="shared" si="92"/>
        <v>1.2788899999999999</v>
      </c>
      <c r="GX17" s="901">
        <f t="shared" si="93"/>
        <v>1.2953999999999999</v>
      </c>
      <c r="GY17" s="901">
        <f t="shared" si="94"/>
        <v>1.28016</v>
      </c>
      <c r="GZ17" s="901">
        <f t="shared" si="95"/>
        <v>1.2903199999999999</v>
      </c>
      <c r="HA17" s="901">
        <f t="shared" si="96"/>
        <v>1.2877799999999999</v>
      </c>
      <c r="HB17" s="901">
        <f t="shared" si="97"/>
        <v>1.28016</v>
      </c>
      <c r="HC17" s="901">
        <f t="shared" si="98"/>
        <v>1.3030199999999998</v>
      </c>
      <c r="HD17" s="901">
        <f t="shared" si="99"/>
        <v>1.3004800000000001</v>
      </c>
      <c r="HE17" s="901">
        <f t="shared" si="100"/>
        <v>1.29921</v>
      </c>
      <c r="HF17" s="901">
        <f t="shared" si="101"/>
        <v>1.28016</v>
      </c>
      <c r="HG17" s="901">
        <f t="shared" si="102"/>
        <v>1.2877799999999999</v>
      </c>
      <c r="HH17" s="901">
        <f t="shared" si="103"/>
        <v>1.2979399999999999</v>
      </c>
      <c r="HI17" s="901">
        <f t="shared" si="104"/>
        <v>1.29159</v>
      </c>
      <c r="HJ17" s="901">
        <f t="shared" si="105"/>
        <v>1.2877799999999999</v>
      </c>
      <c r="HK17" s="901">
        <f t="shared" si="106"/>
        <v>1.2979399999999999</v>
      </c>
      <c r="HL17" s="901">
        <f t="shared" si="107"/>
        <v>1.2903199999999999</v>
      </c>
      <c r="HM17" s="901">
        <f t="shared" si="108"/>
        <v>1.29921</v>
      </c>
      <c r="HN17" s="901">
        <f t="shared" si="109"/>
        <v>1.3055600000000001</v>
      </c>
      <c r="HO17" s="901">
        <f t="shared" si="110"/>
        <v>1.29413</v>
      </c>
      <c r="HP17" s="901">
        <f t="shared" si="111"/>
        <v>1.2953999999999999</v>
      </c>
      <c r="HQ17" s="901">
        <f t="shared" si="112"/>
        <v>1.2953999999999999</v>
      </c>
      <c r="HR17" s="901">
        <f t="shared" si="113"/>
        <v>1.2814300000000001</v>
      </c>
      <c r="HS17" s="901" t="e">
        <f>#REF!*25.4</f>
        <v>#REF!</v>
      </c>
      <c r="HU17" s="887"/>
      <c r="HV17" s="887"/>
      <c r="HW17" s="887"/>
    </row>
    <row r="18" spans="1:231">
      <c r="A18" s="1239" t="s">
        <v>639</v>
      </c>
      <c r="B18" s="1240"/>
      <c r="C18" s="956">
        <v>4.9000000000000002E-2</v>
      </c>
      <c r="D18" s="957">
        <v>4.9000000000000002E-2</v>
      </c>
      <c r="E18" s="957">
        <v>4.9000000000000002E-2</v>
      </c>
      <c r="F18" s="957">
        <v>4.9000000000000002E-2</v>
      </c>
      <c r="G18" s="957">
        <v>4.9000000000000002E-2</v>
      </c>
      <c r="H18" s="957">
        <v>4.9000000000000002E-2</v>
      </c>
      <c r="I18" s="957">
        <v>4.9000000000000002E-2</v>
      </c>
      <c r="J18" s="959">
        <v>4.9000000000000002E-2</v>
      </c>
      <c r="K18" s="959">
        <v>4.9000000000000002E-2</v>
      </c>
      <c r="L18" s="959">
        <v>4.9000000000000002E-2</v>
      </c>
      <c r="M18" s="959">
        <v>0.05</v>
      </c>
      <c r="N18" s="959">
        <v>4.9000000000000002E-2</v>
      </c>
      <c r="O18" s="959">
        <v>4.9000000000000002E-2</v>
      </c>
      <c r="P18" s="959">
        <v>4.9000000000000002E-2</v>
      </c>
      <c r="Q18" s="959">
        <v>4.9000000000000002E-2</v>
      </c>
      <c r="R18" s="959">
        <v>4.9000000000000002E-2</v>
      </c>
      <c r="S18" s="959">
        <v>4.9000000000000002E-2</v>
      </c>
      <c r="T18" s="959">
        <v>4.9000000000000002E-2</v>
      </c>
      <c r="U18" s="959">
        <v>4.9000000000000002E-2</v>
      </c>
      <c r="V18" s="959">
        <v>4.9000000000000002E-2</v>
      </c>
      <c r="W18" s="959"/>
      <c r="X18" s="959"/>
      <c r="Y18" s="959">
        <v>4.9000000000000002E-2</v>
      </c>
      <c r="Z18" s="959">
        <v>4.9000000000000002E-2</v>
      </c>
      <c r="AA18" s="959">
        <v>4.9000000000000002E-2</v>
      </c>
      <c r="AB18" s="959"/>
      <c r="AC18" s="959"/>
      <c r="AD18" s="959">
        <v>4.9000000000000002E-2</v>
      </c>
      <c r="AE18" s="959">
        <v>4.9000000000000002E-2</v>
      </c>
      <c r="AF18" s="961">
        <v>5.1249999999999997E-2</v>
      </c>
      <c r="AG18" s="961">
        <v>5.1200000000000002E-2</v>
      </c>
      <c r="AH18" s="961">
        <v>5.0999999999999997E-2</v>
      </c>
      <c r="AI18" s="961">
        <v>5.1049999999999998E-2</v>
      </c>
      <c r="AJ18" s="961">
        <v>5.1150000000000001E-2</v>
      </c>
      <c r="AK18" s="961">
        <v>5.11E-2</v>
      </c>
      <c r="AL18" s="961">
        <v>5.0799999999999998E-2</v>
      </c>
      <c r="AM18" s="961">
        <v>5.1450000000000003E-2</v>
      </c>
      <c r="AN18" s="961">
        <v>5.11E-2</v>
      </c>
      <c r="AO18" s="961">
        <v>5.04E-2</v>
      </c>
      <c r="AP18" s="961">
        <v>5.135E-2</v>
      </c>
      <c r="AQ18" s="961">
        <v>5.0599999999999999E-2</v>
      </c>
      <c r="AR18" s="961">
        <v>5.1249999999999997E-2</v>
      </c>
      <c r="AS18" s="961">
        <v>5.11E-2</v>
      </c>
      <c r="AT18" s="961">
        <v>5.1249999999999997E-2</v>
      </c>
      <c r="AU18" s="961">
        <v>5.04E-2</v>
      </c>
      <c r="AV18" s="961">
        <v>5.1249999999999997E-2</v>
      </c>
      <c r="AW18" s="961">
        <v>5.0950000000000002E-2</v>
      </c>
      <c r="AX18" s="961">
        <v>5.1450000000000003E-2</v>
      </c>
      <c r="AY18" s="961">
        <v>5.1749999999999997E-2</v>
      </c>
      <c r="AZ18" s="961">
        <v>5.04E-2</v>
      </c>
      <c r="BA18" s="961">
        <v>5.1200000000000002E-2</v>
      </c>
      <c r="BB18" s="961">
        <v>5.1249999999999997E-2</v>
      </c>
      <c r="BC18" s="961">
        <v>5.0950000000000002E-2</v>
      </c>
      <c r="BD18" s="961">
        <v>5.1049999999999998E-2</v>
      </c>
      <c r="BE18" s="961">
        <v>5.0599999999999999E-2</v>
      </c>
      <c r="BF18" s="961">
        <v>5.0849999999999999E-2</v>
      </c>
      <c r="BG18" s="961">
        <v>5.1400000000000001E-2</v>
      </c>
      <c r="BH18" s="961">
        <v>5.0950000000000002E-2</v>
      </c>
      <c r="BI18" s="961">
        <v>5.1200000000000002E-2</v>
      </c>
      <c r="BJ18" s="961">
        <v>5.0500000000000003E-2</v>
      </c>
      <c r="BK18" s="961">
        <v>5.0750000000000003E-2</v>
      </c>
      <c r="BL18" s="961">
        <v>5.0700000000000002E-2</v>
      </c>
      <c r="BM18" s="961">
        <v>5.0750000000000003E-2</v>
      </c>
      <c r="BN18" s="961">
        <v>5.0999999999999997E-2</v>
      </c>
      <c r="BO18" s="961">
        <v>5.0849999999999999E-2</v>
      </c>
      <c r="BP18" s="961">
        <v>5.0900000000000001E-2</v>
      </c>
      <c r="BQ18" s="961">
        <v>5.1200000000000002E-2</v>
      </c>
      <c r="BR18" s="961">
        <v>5.0950000000000002E-2</v>
      </c>
      <c r="BS18" s="961">
        <v>5.0750000000000003E-2</v>
      </c>
      <c r="BT18" s="961">
        <v>5.1049999999999998E-2</v>
      </c>
      <c r="BU18" s="961">
        <v>5.0950000000000002E-2</v>
      </c>
      <c r="BV18" s="961">
        <v>5.0450000000000002E-2</v>
      </c>
      <c r="BW18" s="961">
        <v>5.0650000000000001E-2</v>
      </c>
      <c r="BX18" s="961">
        <v>5.0700000000000002E-2</v>
      </c>
      <c r="BY18" s="961">
        <v>5.0950000000000002E-2</v>
      </c>
      <c r="BZ18" s="961">
        <v>5.0049999999999997E-2</v>
      </c>
      <c r="CA18" s="961">
        <v>5.0799999999999998E-2</v>
      </c>
      <c r="CB18" s="961">
        <v>5.015E-2</v>
      </c>
      <c r="CC18" s="961">
        <v>5.04E-2</v>
      </c>
      <c r="CD18" s="961">
        <v>5.135E-2</v>
      </c>
      <c r="CE18" s="961">
        <v>5.0599999999999999E-2</v>
      </c>
      <c r="CF18" s="961">
        <v>5.1200000000000002E-2</v>
      </c>
      <c r="CG18" s="961">
        <v>5.1049999999999998E-2</v>
      </c>
      <c r="CH18" s="961">
        <v>5.11E-2</v>
      </c>
      <c r="CI18" s="961">
        <v>5.1249999999999997E-2</v>
      </c>
      <c r="CJ18" s="961">
        <v>5.04E-2</v>
      </c>
      <c r="CK18" s="961">
        <v>5.0599999999999999E-2</v>
      </c>
      <c r="CL18" s="961">
        <v>5.11E-2</v>
      </c>
      <c r="CM18" s="961">
        <v>5.1549999999999999E-2</v>
      </c>
      <c r="CN18" s="961">
        <v>5.0599999999999999E-2</v>
      </c>
      <c r="CO18" s="961">
        <v>5.0799999999999998E-2</v>
      </c>
      <c r="CP18" s="961">
        <v>5.11E-2</v>
      </c>
      <c r="CQ18" s="961">
        <v>5.0750000000000003E-2</v>
      </c>
      <c r="CR18" s="961">
        <v>5.0900000000000001E-2</v>
      </c>
      <c r="CS18" s="961">
        <v>5.0500000000000003E-2</v>
      </c>
      <c r="CT18" s="961">
        <v>5.0500000000000003E-2</v>
      </c>
      <c r="CU18" s="961">
        <v>5.0500000000000003E-2</v>
      </c>
      <c r="CV18" s="961">
        <v>5.0950000000000002E-2</v>
      </c>
      <c r="CW18" s="961">
        <v>5.1299999999999998E-2</v>
      </c>
      <c r="CX18" s="961">
        <v>5.1150000000000001E-2</v>
      </c>
      <c r="CY18" s="961">
        <v>5.1150000000000001E-2</v>
      </c>
      <c r="CZ18" s="961">
        <v>5.0799999999999998E-2</v>
      </c>
      <c r="DA18" s="961">
        <v>5.0849999999999999E-2</v>
      </c>
      <c r="DB18" s="961">
        <v>5.0950000000000002E-2</v>
      </c>
      <c r="DC18" s="961">
        <v>5.0750000000000003E-2</v>
      </c>
      <c r="DD18" s="961">
        <v>5.135E-2</v>
      </c>
      <c r="DE18" s="961">
        <v>5.0750000000000003E-2</v>
      </c>
      <c r="DF18" s="961">
        <v>5.0750000000000003E-2</v>
      </c>
      <c r="DG18" s="961">
        <v>5.11E-2</v>
      </c>
      <c r="DH18" s="961">
        <v>5.0849999999999999E-2</v>
      </c>
      <c r="DI18" s="961">
        <v>5.0250000000000003E-2</v>
      </c>
      <c r="DJ18" s="961">
        <v>5.0999999999999997E-2</v>
      </c>
      <c r="DK18" s="961">
        <v>0.05</v>
      </c>
      <c r="DL18" s="958">
        <v>5.1150000000000001E-2</v>
      </c>
      <c r="DM18" s="900">
        <f t="shared" si="5"/>
        <v>1.2445999999999999</v>
      </c>
      <c r="DN18" s="901">
        <f t="shared" si="6"/>
        <v>1.2445999999999999</v>
      </c>
      <c r="DO18" s="901">
        <f t="shared" si="7"/>
        <v>1.2445999999999999</v>
      </c>
      <c r="DP18" s="901">
        <f t="shared" si="8"/>
        <v>1.2445999999999999</v>
      </c>
      <c r="DQ18" s="901">
        <f t="shared" si="9"/>
        <v>1.2445999999999999</v>
      </c>
      <c r="DR18" s="901">
        <f t="shared" si="10"/>
        <v>1.2445999999999999</v>
      </c>
      <c r="DS18" s="901">
        <f t="shared" si="11"/>
        <v>1.2445999999999999</v>
      </c>
      <c r="DT18" s="901">
        <f t="shared" si="12"/>
        <v>1.2445999999999999</v>
      </c>
      <c r="DU18" s="901">
        <f t="shared" si="13"/>
        <v>1.2445999999999999</v>
      </c>
      <c r="DV18" s="901">
        <f t="shared" si="14"/>
        <v>1.2445999999999999</v>
      </c>
      <c r="DW18" s="901">
        <f t="shared" si="15"/>
        <v>1.27</v>
      </c>
      <c r="DX18" s="901">
        <f t="shared" si="16"/>
        <v>1.2445999999999999</v>
      </c>
      <c r="DY18" s="901">
        <f t="shared" si="17"/>
        <v>1.2445999999999999</v>
      </c>
      <c r="DZ18" s="901">
        <f t="shared" si="18"/>
        <v>1.2445999999999999</v>
      </c>
      <c r="EA18" s="901">
        <f t="shared" si="19"/>
        <v>1.2445999999999999</v>
      </c>
      <c r="EB18" s="901">
        <f t="shared" si="20"/>
        <v>1.2445999999999999</v>
      </c>
      <c r="EC18" s="901">
        <f t="shared" si="21"/>
        <v>1.2445999999999999</v>
      </c>
      <c r="ED18" s="901">
        <f t="shared" si="22"/>
        <v>1.2445999999999999</v>
      </c>
      <c r="EE18" s="901">
        <f t="shared" si="23"/>
        <v>1.2445999999999999</v>
      </c>
      <c r="EF18" s="901">
        <f t="shared" si="24"/>
        <v>1.2445999999999999</v>
      </c>
      <c r="EG18" s="901">
        <f t="shared" si="25"/>
        <v>1.2445999999999999</v>
      </c>
      <c r="EH18" s="901">
        <f t="shared" si="26"/>
        <v>1.2445999999999999</v>
      </c>
      <c r="EI18" s="901">
        <f t="shared" si="27"/>
        <v>0</v>
      </c>
      <c r="EJ18" s="901">
        <f t="shared" si="28"/>
        <v>1.2445999999999999</v>
      </c>
      <c r="EK18" s="901">
        <f t="shared" si="29"/>
        <v>1.2445999999999999</v>
      </c>
      <c r="EL18" s="901">
        <f t="shared" si="30"/>
        <v>1.3017499999999997</v>
      </c>
      <c r="EM18" s="901">
        <f t="shared" si="31"/>
        <v>1.3004800000000001</v>
      </c>
      <c r="EN18" s="901">
        <f t="shared" si="32"/>
        <v>1.2953999999999999</v>
      </c>
      <c r="EO18" s="901">
        <f t="shared" si="33"/>
        <v>1.29667</v>
      </c>
      <c r="EP18" s="901">
        <f t="shared" si="34"/>
        <v>1.29921</v>
      </c>
      <c r="EQ18" s="901">
        <f t="shared" si="35"/>
        <v>1.2979399999999999</v>
      </c>
      <c r="ER18" s="901">
        <f t="shared" si="36"/>
        <v>1.2903199999999999</v>
      </c>
      <c r="ES18" s="901">
        <f t="shared" si="37"/>
        <v>1.3068299999999999</v>
      </c>
      <c r="ET18" s="901">
        <f t="shared" si="38"/>
        <v>1.2979399999999999</v>
      </c>
      <c r="EU18" s="901">
        <f t="shared" si="39"/>
        <v>1.28016</v>
      </c>
      <c r="EV18" s="901">
        <f t="shared" si="40"/>
        <v>1.3042899999999999</v>
      </c>
      <c r="EW18" s="901">
        <f t="shared" si="41"/>
        <v>1.2852399999999999</v>
      </c>
      <c r="EX18" s="901">
        <f t="shared" si="42"/>
        <v>1.3017499999999997</v>
      </c>
      <c r="EY18" s="901">
        <f t="shared" si="43"/>
        <v>1.2979399999999999</v>
      </c>
      <c r="EZ18" s="901">
        <f t="shared" si="44"/>
        <v>1.3017499999999997</v>
      </c>
      <c r="FA18" s="901">
        <f t="shared" si="45"/>
        <v>1.28016</v>
      </c>
      <c r="FB18" s="901">
        <f t="shared" si="46"/>
        <v>1.3017499999999997</v>
      </c>
      <c r="FC18" s="901">
        <f t="shared" si="47"/>
        <v>1.29413</v>
      </c>
      <c r="FD18" s="901">
        <f t="shared" si="48"/>
        <v>1.3068299999999999</v>
      </c>
      <c r="FE18" s="901">
        <f t="shared" si="49"/>
        <v>1.3144499999999999</v>
      </c>
      <c r="FF18" s="901">
        <f t="shared" si="50"/>
        <v>1.28016</v>
      </c>
      <c r="FG18" s="901">
        <f t="shared" si="51"/>
        <v>1.3004800000000001</v>
      </c>
      <c r="FH18" s="901">
        <f t="shared" si="52"/>
        <v>1.3017499999999997</v>
      </c>
      <c r="FI18" s="901">
        <f t="shared" si="53"/>
        <v>1.29413</v>
      </c>
      <c r="FJ18" s="901">
        <f t="shared" si="54"/>
        <v>1.29667</v>
      </c>
      <c r="FK18" s="901">
        <f t="shared" si="55"/>
        <v>1.2852399999999999</v>
      </c>
      <c r="FL18" s="901">
        <f t="shared" si="56"/>
        <v>1.29159</v>
      </c>
      <c r="FM18" s="901">
        <f t="shared" si="57"/>
        <v>1.3055600000000001</v>
      </c>
      <c r="FN18" s="901">
        <f t="shared" si="58"/>
        <v>1.29413</v>
      </c>
      <c r="FO18" s="901" t="e">
        <f>#REF!*25.4</f>
        <v>#REF!</v>
      </c>
      <c r="FP18" s="901">
        <f t="shared" si="59"/>
        <v>1.3004800000000001</v>
      </c>
      <c r="FQ18" s="901">
        <f t="shared" si="60"/>
        <v>1.2827</v>
      </c>
      <c r="FR18" s="901">
        <f t="shared" si="61"/>
        <v>1.28905</v>
      </c>
      <c r="FS18" s="901">
        <f t="shared" si="62"/>
        <v>1.2877799999999999</v>
      </c>
      <c r="FT18" s="901">
        <f t="shared" si="63"/>
        <v>1.28905</v>
      </c>
      <c r="FU18" s="901">
        <f t="shared" si="64"/>
        <v>1.2953999999999999</v>
      </c>
      <c r="FV18" s="901">
        <f t="shared" si="65"/>
        <v>1.29159</v>
      </c>
      <c r="FW18" s="901">
        <f t="shared" si="66"/>
        <v>1.2928599999999999</v>
      </c>
      <c r="FX18" s="901">
        <f t="shared" si="67"/>
        <v>1.3004800000000001</v>
      </c>
      <c r="FY18" s="901">
        <f t="shared" si="68"/>
        <v>1.29413</v>
      </c>
      <c r="FZ18" s="901">
        <f t="shared" si="69"/>
        <v>1.28905</v>
      </c>
      <c r="GA18" s="901">
        <f t="shared" si="70"/>
        <v>1.29667</v>
      </c>
      <c r="GB18" s="901">
        <f t="shared" si="71"/>
        <v>1.29413</v>
      </c>
      <c r="GC18" s="901">
        <f t="shared" si="72"/>
        <v>1.2814300000000001</v>
      </c>
      <c r="GD18" s="901">
        <f t="shared" si="73"/>
        <v>1.28651</v>
      </c>
      <c r="GE18" s="901">
        <f t="shared" si="74"/>
        <v>1.2877799999999999</v>
      </c>
      <c r="GF18" s="901">
        <f t="shared" si="75"/>
        <v>1.29413</v>
      </c>
      <c r="GG18" s="901">
        <f t="shared" si="76"/>
        <v>1.2712699999999999</v>
      </c>
      <c r="GH18" s="901">
        <f t="shared" si="77"/>
        <v>1.2903199999999999</v>
      </c>
      <c r="GI18" s="901">
        <f t="shared" si="78"/>
        <v>1.2738099999999999</v>
      </c>
      <c r="GJ18" s="901">
        <f t="shared" si="79"/>
        <v>1.28016</v>
      </c>
      <c r="GK18" s="901">
        <f t="shared" si="80"/>
        <v>1.3042899999999999</v>
      </c>
      <c r="GL18" s="901">
        <f t="shared" si="81"/>
        <v>1.2852399999999999</v>
      </c>
      <c r="GM18" s="901">
        <f t="shared" si="82"/>
        <v>1.3004800000000001</v>
      </c>
      <c r="GN18" s="901">
        <f t="shared" si="83"/>
        <v>1.29667</v>
      </c>
      <c r="GO18" s="901">
        <f t="shared" si="84"/>
        <v>1.2979399999999999</v>
      </c>
      <c r="GP18" s="901">
        <f t="shared" si="85"/>
        <v>1.3017499999999997</v>
      </c>
      <c r="GQ18" s="901">
        <f t="shared" si="86"/>
        <v>1.28016</v>
      </c>
      <c r="GR18" s="901">
        <f t="shared" si="87"/>
        <v>1.2852399999999999</v>
      </c>
      <c r="GS18" s="901">
        <f t="shared" si="88"/>
        <v>1.2979399999999999</v>
      </c>
      <c r="GT18" s="901">
        <f t="shared" si="89"/>
        <v>1.3093699999999999</v>
      </c>
      <c r="GU18" s="901">
        <f t="shared" si="90"/>
        <v>1.2852399999999999</v>
      </c>
      <c r="GV18" s="901">
        <f t="shared" si="91"/>
        <v>1.2903199999999999</v>
      </c>
      <c r="GW18" s="901">
        <f t="shared" si="92"/>
        <v>1.2979399999999999</v>
      </c>
      <c r="GX18" s="901">
        <f t="shared" si="93"/>
        <v>1.28905</v>
      </c>
      <c r="GY18" s="901">
        <f t="shared" si="94"/>
        <v>1.2928599999999999</v>
      </c>
      <c r="GZ18" s="901">
        <f t="shared" si="95"/>
        <v>1.2827</v>
      </c>
      <c r="HA18" s="901">
        <f t="shared" si="96"/>
        <v>1.2827</v>
      </c>
      <c r="HB18" s="901">
        <f t="shared" si="97"/>
        <v>1.2827</v>
      </c>
      <c r="HC18" s="901">
        <f t="shared" si="98"/>
        <v>1.29413</v>
      </c>
      <c r="HD18" s="901">
        <f t="shared" si="99"/>
        <v>1.3030199999999998</v>
      </c>
      <c r="HE18" s="901">
        <f t="shared" si="100"/>
        <v>1.29921</v>
      </c>
      <c r="HF18" s="901">
        <f t="shared" si="101"/>
        <v>1.29921</v>
      </c>
      <c r="HG18" s="901">
        <f t="shared" si="102"/>
        <v>1.2903199999999999</v>
      </c>
      <c r="HH18" s="901">
        <f t="shared" si="103"/>
        <v>1.29159</v>
      </c>
      <c r="HI18" s="901">
        <f t="shared" si="104"/>
        <v>1.29413</v>
      </c>
      <c r="HJ18" s="901">
        <f t="shared" si="105"/>
        <v>1.28905</v>
      </c>
      <c r="HK18" s="901">
        <f t="shared" si="106"/>
        <v>1.3042899999999999</v>
      </c>
      <c r="HL18" s="901">
        <f t="shared" si="107"/>
        <v>1.28905</v>
      </c>
      <c r="HM18" s="901">
        <f t="shared" si="108"/>
        <v>1.28905</v>
      </c>
      <c r="HN18" s="901">
        <f t="shared" si="109"/>
        <v>1.2979399999999999</v>
      </c>
      <c r="HO18" s="901">
        <f t="shared" si="110"/>
        <v>1.29159</v>
      </c>
      <c r="HP18" s="901">
        <f t="shared" si="111"/>
        <v>1.2763500000000001</v>
      </c>
      <c r="HQ18" s="901">
        <f t="shared" si="112"/>
        <v>1.2953999999999999</v>
      </c>
      <c r="HR18" s="901">
        <f t="shared" si="113"/>
        <v>1.29921</v>
      </c>
      <c r="HS18" s="901" t="e">
        <f>#REF!*25.4</f>
        <v>#REF!</v>
      </c>
      <c r="HU18" s="887"/>
      <c r="HV18" s="887"/>
      <c r="HW18" s="887"/>
    </row>
    <row r="19" spans="1:231">
      <c r="A19" s="1239" t="s">
        <v>640</v>
      </c>
      <c r="B19" s="1240"/>
      <c r="C19" s="956">
        <v>4.9000000000000002E-2</v>
      </c>
      <c r="D19" s="957">
        <v>4.9000000000000002E-2</v>
      </c>
      <c r="E19" s="957">
        <v>0.05</v>
      </c>
      <c r="F19" s="957">
        <v>4.9000000000000002E-2</v>
      </c>
      <c r="G19" s="957">
        <v>4.9000000000000002E-2</v>
      </c>
      <c r="H19" s="957">
        <v>4.9000000000000002E-2</v>
      </c>
      <c r="I19" s="957">
        <v>4.9000000000000002E-2</v>
      </c>
      <c r="J19" s="959">
        <v>4.8000000000000001E-2</v>
      </c>
      <c r="K19" s="959">
        <v>4.9000000000000002E-2</v>
      </c>
      <c r="L19" s="959">
        <v>4.9000000000000002E-2</v>
      </c>
      <c r="M19" s="959">
        <v>4.8000000000000001E-2</v>
      </c>
      <c r="N19" s="959">
        <v>4.9000000000000002E-2</v>
      </c>
      <c r="O19" s="959">
        <v>4.9000000000000002E-2</v>
      </c>
      <c r="P19" s="959">
        <v>4.9000000000000002E-2</v>
      </c>
      <c r="Q19" s="959">
        <v>4.9000000000000002E-2</v>
      </c>
      <c r="R19" s="959">
        <v>4.9000000000000002E-2</v>
      </c>
      <c r="S19" s="959">
        <v>4.9000000000000002E-2</v>
      </c>
      <c r="T19" s="959">
        <v>4.9000000000000002E-2</v>
      </c>
      <c r="U19" s="959">
        <v>4.9000000000000002E-2</v>
      </c>
      <c r="V19" s="959">
        <v>4.9000000000000002E-2</v>
      </c>
      <c r="W19" s="959"/>
      <c r="X19" s="959"/>
      <c r="Y19" s="959">
        <v>4.9000000000000002E-2</v>
      </c>
      <c r="Z19" s="959">
        <v>4.9000000000000002E-2</v>
      </c>
      <c r="AA19" s="959">
        <v>4.9000000000000002E-2</v>
      </c>
      <c r="AB19" s="959"/>
      <c r="AC19" s="959"/>
      <c r="AD19" s="959">
        <v>4.9000000000000002E-2</v>
      </c>
      <c r="AE19" s="959">
        <v>4.9000000000000002E-2</v>
      </c>
      <c r="AF19" s="961">
        <v>5.1549999999999999E-2</v>
      </c>
      <c r="AG19" s="961">
        <v>5.1200000000000002E-2</v>
      </c>
      <c r="AH19" s="961">
        <v>5.1299999999999998E-2</v>
      </c>
      <c r="AI19" s="961">
        <v>5.1700000000000003E-2</v>
      </c>
      <c r="AJ19" s="961">
        <v>5.0900000000000001E-2</v>
      </c>
      <c r="AK19" s="961">
        <v>5.1200000000000002E-2</v>
      </c>
      <c r="AL19" s="961">
        <v>5.0349999999999999E-2</v>
      </c>
      <c r="AM19" s="961">
        <v>5.1450000000000003E-2</v>
      </c>
      <c r="AN19" s="961">
        <v>5.135E-2</v>
      </c>
      <c r="AO19" s="961">
        <v>5.0900000000000001E-2</v>
      </c>
      <c r="AP19" s="961">
        <v>5.0999999999999997E-2</v>
      </c>
      <c r="AQ19" s="961">
        <v>5.0349999999999999E-2</v>
      </c>
      <c r="AR19" s="961">
        <v>5.11E-2</v>
      </c>
      <c r="AS19" s="961">
        <v>5.0950000000000002E-2</v>
      </c>
      <c r="AT19" s="961">
        <v>5.1400000000000001E-2</v>
      </c>
      <c r="AU19" s="961">
        <v>5.0349999999999999E-2</v>
      </c>
      <c r="AV19" s="961">
        <v>5.0650000000000001E-2</v>
      </c>
      <c r="AW19" s="961">
        <v>5.0849999999999999E-2</v>
      </c>
      <c r="AX19" s="961">
        <v>5.1400000000000001E-2</v>
      </c>
      <c r="AY19" s="961">
        <v>5.11E-2</v>
      </c>
      <c r="AZ19" s="961">
        <v>5.0200000000000002E-2</v>
      </c>
      <c r="BA19" s="961">
        <v>5.1049999999999998E-2</v>
      </c>
      <c r="BB19" s="961">
        <v>5.1049999999999998E-2</v>
      </c>
      <c r="BC19" s="961">
        <v>5.1049999999999998E-2</v>
      </c>
      <c r="BD19" s="961">
        <v>5.16E-2</v>
      </c>
      <c r="BE19" s="961">
        <v>5.0999999999999997E-2</v>
      </c>
      <c r="BF19" s="961">
        <v>5.1200000000000002E-2</v>
      </c>
      <c r="BG19" s="961">
        <v>5.0999999999999997E-2</v>
      </c>
      <c r="BH19" s="961">
        <v>5.0849999999999999E-2</v>
      </c>
      <c r="BI19" s="961">
        <v>5.135E-2</v>
      </c>
      <c r="BJ19" s="961">
        <v>5.0700000000000002E-2</v>
      </c>
      <c r="BK19" s="961">
        <v>5.0599999999999999E-2</v>
      </c>
      <c r="BL19" s="961">
        <v>5.0799999999999998E-2</v>
      </c>
      <c r="BM19" s="961">
        <v>5.0299999999999997E-2</v>
      </c>
      <c r="BN19" s="961">
        <v>5.0650000000000001E-2</v>
      </c>
      <c r="BO19" s="961">
        <v>5.0950000000000002E-2</v>
      </c>
      <c r="BP19" s="961">
        <v>5.1200000000000002E-2</v>
      </c>
      <c r="BQ19" s="961">
        <v>5.0750000000000003E-2</v>
      </c>
      <c r="BR19" s="961">
        <v>5.1049999999999998E-2</v>
      </c>
      <c r="BS19" s="961">
        <v>5.0299999999999997E-2</v>
      </c>
      <c r="BT19" s="961">
        <v>5.1049999999999998E-2</v>
      </c>
      <c r="BU19" s="961">
        <v>5.0700000000000002E-2</v>
      </c>
      <c r="BV19" s="961">
        <v>5.0700000000000002E-2</v>
      </c>
      <c r="BW19" s="961">
        <v>5.0500000000000003E-2</v>
      </c>
      <c r="BX19" s="961">
        <v>5.04E-2</v>
      </c>
      <c r="BY19" s="961">
        <v>5.0900000000000001E-2</v>
      </c>
      <c r="BZ19" s="961">
        <v>5.0950000000000002E-2</v>
      </c>
      <c r="CA19" s="961">
        <v>5.0750000000000003E-2</v>
      </c>
      <c r="CB19" s="961">
        <v>5.0849999999999999E-2</v>
      </c>
      <c r="CC19" s="961">
        <v>5.1049999999999998E-2</v>
      </c>
      <c r="CD19" s="961">
        <v>5.1299999999999998E-2</v>
      </c>
      <c r="CE19" s="961">
        <v>5.0999999999999997E-2</v>
      </c>
      <c r="CF19" s="961">
        <v>5.135E-2</v>
      </c>
      <c r="CG19" s="961">
        <v>5.0650000000000001E-2</v>
      </c>
      <c r="CH19" s="961">
        <v>5.11E-2</v>
      </c>
      <c r="CI19" s="961">
        <v>5.1150000000000001E-2</v>
      </c>
      <c r="CJ19" s="961">
        <v>5.0849999999999999E-2</v>
      </c>
      <c r="CK19" s="961">
        <v>5.0799999999999998E-2</v>
      </c>
      <c r="CL19" s="961">
        <v>5.0950000000000002E-2</v>
      </c>
      <c r="CM19" s="961">
        <v>5.0900000000000001E-2</v>
      </c>
      <c r="CN19" s="961">
        <v>5.0700000000000002E-2</v>
      </c>
      <c r="CO19" s="961">
        <v>5.0299999999999997E-2</v>
      </c>
      <c r="CP19" s="961">
        <v>5.04E-2</v>
      </c>
      <c r="CQ19" s="961">
        <v>5.1049999999999998E-2</v>
      </c>
      <c r="CR19" s="961">
        <v>5.0599999999999999E-2</v>
      </c>
      <c r="CS19" s="961">
        <v>5.0900000000000001E-2</v>
      </c>
      <c r="CT19" s="961">
        <v>5.0999999999999997E-2</v>
      </c>
      <c r="CU19" s="961">
        <v>5.0799999999999998E-2</v>
      </c>
      <c r="CV19" s="961">
        <v>5.1150000000000001E-2</v>
      </c>
      <c r="CW19" s="961">
        <v>5.11E-2</v>
      </c>
      <c r="CX19" s="961">
        <v>5.0950000000000002E-2</v>
      </c>
      <c r="CY19" s="961">
        <v>5.0299999999999997E-2</v>
      </c>
      <c r="CZ19" s="961">
        <v>5.0750000000000003E-2</v>
      </c>
      <c r="DA19" s="961">
        <v>5.0750000000000003E-2</v>
      </c>
      <c r="DB19" s="961">
        <v>5.1200000000000002E-2</v>
      </c>
      <c r="DC19" s="961">
        <v>5.1049999999999998E-2</v>
      </c>
      <c r="DD19" s="961">
        <v>5.0999999999999997E-2</v>
      </c>
      <c r="DE19" s="961">
        <v>5.0900000000000001E-2</v>
      </c>
      <c r="DF19" s="961">
        <v>5.1249999999999997E-2</v>
      </c>
      <c r="DG19" s="961">
        <v>5.0599999999999999E-2</v>
      </c>
      <c r="DH19" s="961">
        <v>5.0200000000000002E-2</v>
      </c>
      <c r="DI19" s="961">
        <v>5.0450000000000002E-2</v>
      </c>
      <c r="DJ19" s="961">
        <v>5.1150000000000001E-2</v>
      </c>
      <c r="DK19" s="961">
        <v>5.0999999999999997E-2</v>
      </c>
      <c r="DL19" s="958">
        <v>5.1150000000000001E-2</v>
      </c>
      <c r="DM19" s="900">
        <f t="shared" si="5"/>
        <v>1.2445999999999999</v>
      </c>
      <c r="DN19" s="901">
        <f t="shared" si="6"/>
        <v>1.2445999999999999</v>
      </c>
      <c r="DO19" s="901">
        <f t="shared" si="7"/>
        <v>1.27</v>
      </c>
      <c r="DP19" s="901">
        <f t="shared" si="8"/>
        <v>1.2445999999999999</v>
      </c>
      <c r="DQ19" s="901">
        <f t="shared" si="9"/>
        <v>1.2445999999999999</v>
      </c>
      <c r="DR19" s="901">
        <f t="shared" si="10"/>
        <v>1.2445999999999999</v>
      </c>
      <c r="DS19" s="901">
        <f t="shared" si="11"/>
        <v>1.2445999999999999</v>
      </c>
      <c r="DT19" s="901">
        <f t="shared" si="12"/>
        <v>1.2192000000000001</v>
      </c>
      <c r="DU19" s="901">
        <f t="shared" si="13"/>
        <v>1.2445999999999999</v>
      </c>
      <c r="DV19" s="901">
        <f t="shared" si="14"/>
        <v>1.2445999999999999</v>
      </c>
      <c r="DW19" s="901">
        <f t="shared" si="15"/>
        <v>1.2192000000000001</v>
      </c>
      <c r="DX19" s="901">
        <f t="shared" si="16"/>
        <v>1.2445999999999999</v>
      </c>
      <c r="DY19" s="901">
        <f t="shared" si="17"/>
        <v>1.2445999999999999</v>
      </c>
      <c r="DZ19" s="901">
        <f t="shared" si="18"/>
        <v>1.2445999999999999</v>
      </c>
      <c r="EA19" s="901">
        <f t="shared" si="19"/>
        <v>1.2445999999999999</v>
      </c>
      <c r="EB19" s="901">
        <f t="shared" si="20"/>
        <v>1.2445999999999999</v>
      </c>
      <c r="EC19" s="901">
        <f t="shared" si="21"/>
        <v>1.2445999999999999</v>
      </c>
      <c r="ED19" s="901">
        <f t="shared" si="22"/>
        <v>1.2445999999999999</v>
      </c>
      <c r="EE19" s="901">
        <f t="shared" si="23"/>
        <v>1.2445999999999999</v>
      </c>
      <c r="EF19" s="901">
        <f t="shared" si="24"/>
        <v>1.2445999999999999</v>
      </c>
      <c r="EG19" s="901">
        <f t="shared" si="25"/>
        <v>1.2445999999999999</v>
      </c>
      <c r="EH19" s="901">
        <f t="shared" si="26"/>
        <v>1.2445999999999999</v>
      </c>
      <c r="EI19" s="901">
        <f t="shared" si="27"/>
        <v>0</v>
      </c>
      <c r="EJ19" s="901">
        <f t="shared" si="28"/>
        <v>1.2445999999999999</v>
      </c>
      <c r="EK19" s="901">
        <f t="shared" si="29"/>
        <v>1.2445999999999999</v>
      </c>
      <c r="EL19" s="901">
        <f t="shared" si="30"/>
        <v>1.3093699999999999</v>
      </c>
      <c r="EM19" s="901">
        <f t="shared" si="31"/>
        <v>1.3004800000000001</v>
      </c>
      <c r="EN19" s="901">
        <f t="shared" si="32"/>
        <v>1.3030199999999998</v>
      </c>
      <c r="EO19" s="901">
        <f t="shared" si="33"/>
        <v>1.31318</v>
      </c>
      <c r="EP19" s="901">
        <f t="shared" si="34"/>
        <v>1.2928599999999999</v>
      </c>
      <c r="EQ19" s="901">
        <f t="shared" si="35"/>
        <v>1.3004800000000001</v>
      </c>
      <c r="ER19" s="901">
        <f t="shared" si="36"/>
        <v>1.2788899999999999</v>
      </c>
      <c r="ES19" s="901">
        <f t="shared" si="37"/>
        <v>1.3068299999999999</v>
      </c>
      <c r="ET19" s="901">
        <f t="shared" si="38"/>
        <v>1.3042899999999999</v>
      </c>
      <c r="EU19" s="901">
        <f t="shared" si="39"/>
        <v>1.2928599999999999</v>
      </c>
      <c r="EV19" s="901">
        <f t="shared" si="40"/>
        <v>1.2953999999999999</v>
      </c>
      <c r="EW19" s="901">
        <f t="shared" si="41"/>
        <v>1.2788899999999999</v>
      </c>
      <c r="EX19" s="901">
        <f t="shared" si="42"/>
        <v>1.2979399999999999</v>
      </c>
      <c r="EY19" s="901">
        <f t="shared" si="43"/>
        <v>1.29413</v>
      </c>
      <c r="EZ19" s="901">
        <f t="shared" si="44"/>
        <v>1.3055600000000001</v>
      </c>
      <c r="FA19" s="901">
        <f t="shared" si="45"/>
        <v>1.2788899999999999</v>
      </c>
      <c r="FB19" s="901">
        <f t="shared" si="46"/>
        <v>1.28651</v>
      </c>
      <c r="FC19" s="901">
        <f t="shared" si="47"/>
        <v>1.29159</v>
      </c>
      <c r="FD19" s="901">
        <f t="shared" si="48"/>
        <v>1.3055600000000001</v>
      </c>
      <c r="FE19" s="901">
        <f t="shared" si="49"/>
        <v>1.2979399999999999</v>
      </c>
      <c r="FF19" s="901">
        <f t="shared" si="50"/>
        <v>1.27508</v>
      </c>
      <c r="FG19" s="901">
        <f t="shared" si="51"/>
        <v>1.29667</v>
      </c>
      <c r="FH19" s="901">
        <f t="shared" si="52"/>
        <v>1.29667</v>
      </c>
      <c r="FI19" s="901">
        <f t="shared" si="53"/>
        <v>1.29667</v>
      </c>
      <c r="FJ19" s="901">
        <f t="shared" si="54"/>
        <v>1.31064</v>
      </c>
      <c r="FK19" s="901">
        <f t="shared" si="55"/>
        <v>1.2953999999999999</v>
      </c>
      <c r="FL19" s="901">
        <f t="shared" si="56"/>
        <v>1.3004800000000001</v>
      </c>
      <c r="FM19" s="901">
        <f t="shared" si="57"/>
        <v>1.2953999999999999</v>
      </c>
      <c r="FN19" s="901">
        <f t="shared" si="58"/>
        <v>1.29159</v>
      </c>
      <c r="FO19" s="901" t="e">
        <f>#REF!*25.4</f>
        <v>#REF!</v>
      </c>
      <c r="FP19" s="901">
        <f t="shared" si="59"/>
        <v>1.3042899999999999</v>
      </c>
      <c r="FQ19" s="901">
        <f t="shared" si="60"/>
        <v>1.2877799999999999</v>
      </c>
      <c r="FR19" s="901">
        <f t="shared" si="61"/>
        <v>1.2852399999999999</v>
      </c>
      <c r="FS19" s="901">
        <f t="shared" si="62"/>
        <v>1.2903199999999999</v>
      </c>
      <c r="FT19" s="901">
        <f t="shared" si="63"/>
        <v>1.2776199999999998</v>
      </c>
      <c r="FU19" s="901">
        <f t="shared" si="64"/>
        <v>1.28651</v>
      </c>
      <c r="FV19" s="901">
        <f t="shared" si="65"/>
        <v>1.29413</v>
      </c>
      <c r="FW19" s="901">
        <f t="shared" si="66"/>
        <v>1.3004800000000001</v>
      </c>
      <c r="FX19" s="901">
        <f t="shared" si="67"/>
        <v>1.28905</v>
      </c>
      <c r="FY19" s="901">
        <f t="shared" si="68"/>
        <v>1.29667</v>
      </c>
      <c r="FZ19" s="901">
        <f t="shared" si="69"/>
        <v>1.2776199999999998</v>
      </c>
      <c r="GA19" s="901">
        <f t="shared" si="70"/>
        <v>1.29667</v>
      </c>
      <c r="GB19" s="901">
        <f t="shared" si="71"/>
        <v>1.2877799999999999</v>
      </c>
      <c r="GC19" s="901">
        <f t="shared" si="72"/>
        <v>1.2877799999999999</v>
      </c>
      <c r="GD19" s="901">
        <f t="shared" si="73"/>
        <v>1.2827</v>
      </c>
      <c r="GE19" s="901">
        <f t="shared" si="74"/>
        <v>1.28016</v>
      </c>
      <c r="GF19" s="901">
        <f t="shared" si="75"/>
        <v>1.2928599999999999</v>
      </c>
      <c r="GG19" s="901">
        <f t="shared" si="76"/>
        <v>1.29413</v>
      </c>
      <c r="GH19" s="901">
        <f t="shared" si="77"/>
        <v>1.28905</v>
      </c>
      <c r="GI19" s="901">
        <f t="shared" si="78"/>
        <v>1.29159</v>
      </c>
      <c r="GJ19" s="901">
        <f t="shared" si="79"/>
        <v>1.29667</v>
      </c>
      <c r="GK19" s="901">
        <f t="shared" si="80"/>
        <v>1.3030199999999998</v>
      </c>
      <c r="GL19" s="901">
        <f t="shared" si="81"/>
        <v>1.2953999999999999</v>
      </c>
      <c r="GM19" s="901">
        <f t="shared" si="82"/>
        <v>1.3042899999999999</v>
      </c>
      <c r="GN19" s="901">
        <f t="shared" si="83"/>
        <v>1.28651</v>
      </c>
      <c r="GO19" s="901">
        <f t="shared" si="84"/>
        <v>1.2979399999999999</v>
      </c>
      <c r="GP19" s="901">
        <f t="shared" si="85"/>
        <v>1.29921</v>
      </c>
      <c r="GQ19" s="901">
        <f t="shared" si="86"/>
        <v>1.29159</v>
      </c>
      <c r="GR19" s="901">
        <f t="shared" si="87"/>
        <v>1.2903199999999999</v>
      </c>
      <c r="GS19" s="901">
        <f t="shared" si="88"/>
        <v>1.29413</v>
      </c>
      <c r="GT19" s="901">
        <f t="shared" si="89"/>
        <v>1.2928599999999999</v>
      </c>
      <c r="GU19" s="901">
        <f t="shared" si="90"/>
        <v>1.2877799999999999</v>
      </c>
      <c r="GV19" s="901">
        <f t="shared" si="91"/>
        <v>1.2776199999999998</v>
      </c>
      <c r="GW19" s="901">
        <f t="shared" si="92"/>
        <v>1.28016</v>
      </c>
      <c r="GX19" s="901">
        <f t="shared" si="93"/>
        <v>1.29667</v>
      </c>
      <c r="GY19" s="901">
        <f t="shared" si="94"/>
        <v>1.2852399999999999</v>
      </c>
      <c r="GZ19" s="901">
        <f t="shared" si="95"/>
        <v>1.2928599999999999</v>
      </c>
      <c r="HA19" s="901">
        <f t="shared" si="96"/>
        <v>1.2953999999999999</v>
      </c>
      <c r="HB19" s="901">
        <f t="shared" si="97"/>
        <v>1.2903199999999999</v>
      </c>
      <c r="HC19" s="901">
        <f t="shared" si="98"/>
        <v>1.29921</v>
      </c>
      <c r="HD19" s="901">
        <f t="shared" si="99"/>
        <v>1.2979399999999999</v>
      </c>
      <c r="HE19" s="901">
        <f t="shared" si="100"/>
        <v>1.29413</v>
      </c>
      <c r="HF19" s="901">
        <f t="shared" si="101"/>
        <v>1.2776199999999998</v>
      </c>
      <c r="HG19" s="901">
        <f t="shared" si="102"/>
        <v>1.28905</v>
      </c>
      <c r="HH19" s="901">
        <f t="shared" si="103"/>
        <v>1.28905</v>
      </c>
      <c r="HI19" s="901">
        <f t="shared" si="104"/>
        <v>1.3004800000000001</v>
      </c>
      <c r="HJ19" s="901">
        <f t="shared" si="105"/>
        <v>1.29667</v>
      </c>
      <c r="HK19" s="901">
        <f t="shared" si="106"/>
        <v>1.2953999999999999</v>
      </c>
      <c r="HL19" s="901">
        <f t="shared" si="107"/>
        <v>1.2928599999999999</v>
      </c>
      <c r="HM19" s="901">
        <f t="shared" si="108"/>
        <v>1.3017499999999997</v>
      </c>
      <c r="HN19" s="901">
        <f t="shared" si="109"/>
        <v>1.2852399999999999</v>
      </c>
      <c r="HO19" s="901">
        <f t="shared" si="110"/>
        <v>1.27508</v>
      </c>
      <c r="HP19" s="901">
        <f t="shared" si="111"/>
        <v>1.2814300000000001</v>
      </c>
      <c r="HQ19" s="901">
        <f t="shared" si="112"/>
        <v>1.29921</v>
      </c>
      <c r="HR19" s="901">
        <f t="shared" si="113"/>
        <v>1.29921</v>
      </c>
      <c r="HS19" s="901" t="e">
        <f>#REF!*25.4</f>
        <v>#REF!</v>
      </c>
      <c r="HU19" s="887"/>
      <c r="HV19" s="887"/>
      <c r="HW19" s="887"/>
    </row>
    <row r="20" spans="1:231">
      <c r="A20" s="1239" t="s">
        <v>641</v>
      </c>
      <c r="B20" s="1240"/>
      <c r="C20" s="956">
        <v>4.9000000000000002E-2</v>
      </c>
      <c r="D20" s="957">
        <v>4.8000000000000001E-2</v>
      </c>
      <c r="E20" s="957">
        <v>0.05</v>
      </c>
      <c r="F20" s="957">
        <v>4.9000000000000002E-2</v>
      </c>
      <c r="G20" s="957">
        <v>4.8000000000000001E-2</v>
      </c>
      <c r="H20" s="957">
        <v>4.8000000000000001E-2</v>
      </c>
      <c r="I20" s="957">
        <v>4.9000000000000002E-2</v>
      </c>
      <c r="J20" s="959">
        <v>4.9000000000000002E-2</v>
      </c>
      <c r="K20" s="959">
        <v>4.9000000000000002E-2</v>
      </c>
      <c r="L20" s="959">
        <v>4.9000000000000002E-2</v>
      </c>
      <c r="M20" s="959">
        <v>4.8000000000000001E-2</v>
      </c>
      <c r="N20" s="959">
        <v>4.9000000000000002E-2</v>
      </c>
      <c r="O20" s="959">
        <v>4.9000000000000002E-2</v>
      </c>
      <c r="P20" s="959">
        <v>4.9000000000000002E-2</v>
      </c>
      <c r="Q20" s="959">
        <v>4.9000000000000002E-2</v>
      </c>
      <c r="R20" s="959">
        <v>4.9000000000000002E-2</v>
      </c>
      <c r="S20" s="959">
        <v>4.9000000000000002E-2</v>
      </c>
      <c r="T20" s="959">
        <v>4.9000000000000002E-2</v>
      </c>
      <c r="U20" s="959">
        <v>4.9000000000000002E-2</v>
      </c>
      <c r="V20" s="959">
        <v>4.9000000000000002E-2</v>
      </c>
      <c r="W20" s="959"/>
      <c r="X20" s="959"/>
      <c r="Y20" s="959">
        <v>4.9000000000000002E-2</v>
      </c>
      <c r="Z20" s="959">
        <v>4.9000000000000002E-2</v>
      </c>
      <c r="AA20" s="959">
        <v>4.9000000000000002E-2</v>
      </c>
      <c r="AB20" s="959"/>
      <c r="AC20" s="959"/>
      <c r="AD20" s="959">
        <v>4.9000000000000002E-2</v>
      </c>
      <c r="AE20" s="959">
        <v>4.9000000000000002E-2</v>
      </c>
      <c r="AF20" s="961">
        <v>5.1150000000000001E-2</v>
      </c>
      <c r="AG20" s="961">
        <v>5.1049999999999998E-2</v>
      </c>
      <c r="AH20" s="961">
        <v>5.0999999999999997E-2</v>
      </c>
      <c r="AI20" s="961">
        <v>5.0849999999999999E-2</v>
      </c>
      <c r="AJ20" s="961">
        <v>5.135E-2</v>
      </c>
      <c r="AK20" s="961">
        <v>5.1200000000000002E-2</v>
      </c>
      <c r="AL20" s="961">
        <v>5.0650000000000001E-2</v>
      </c>
      <c r="AM20" s="961">
        <v>5.135E-2</v>
      </c>
      <c r="AN20" s="961">
        <v>5.1650000000000001E-2</v>
      </c>
      <c r="AO20" s="961">
        <v>5.1150000000000001E-2</v>
      </c>
      <c r="AP20" s="961">
        <v>5.1249999999999997E-2</v>
      </c>
      <c r="AQ20" s="961">
        <v>5.0070000000000003E-2</v>
      </c>
      <c r="AR20" s="961">
        <v>5.0700000000000002E-2</v>
      </c>
      <c r="AS20" s="961">
        <v>5.0950000000000002E-2</v>
      </c>
      <c r="AT20" s="961">
        <v>5.135E-2</v>
      </c>
      <c r="AU20" s="961">
        <v>5.1049999999999998E-2</v>
      </c>
      <c r="AV20" s="961">
        <v>5.0999999999999997E-2</v>
      </c>
      <c r="AW20" s="961">
        <v>5.0799999999999998E-2</v>
      </c>
      <c r="AX20" s="961">
        <v>5.1400000000000001E-2</v>
      </c>
      <c r="AY20" s="961">
        <v>5.0950000000000002E-2</v>
      </c>
      <c r="AZ20" s="961">
        <v>5.0999999999999997E-2</v>
      </c>
      <c r="BA20" s="961">
        <v>5.0999999999999997E-2</v>
      </c>
      <c r="BB20" s="961">
        <v>5.7500000000000002E-2</v>
      </c>
      <c r="BC20" s="961">
        <v>5.0999999999999997E-2</v>
      </c>
      <c r="BD20" s="961">
        <v>5.1299999999999998E-2</v>
      </c>
      <c r="BE20" s="961">
        <v>5.0750000000000003E-2</v>
      </c>
      <c r="BF20" s="961">
        <v>5.0650000000000001E-2</v>
      </c>
      <c r="BG20" s="961">
        <v>5.11E-2</v>
      </c>
      <c r="BH20" s="961">
        <v>5.0799999999999998E-2</v>
      </c>
      <c r="BI20" s="961">
        <v>5.11E-2</v>
      </c>
      <c r="BJ20" s="961">
        <v>5.0849999999999999E-2</v>
      </c>
      <c r="BK20" s="961">
        <v>5.0599999999999999E-2</v>
      </c>
      <c r="BL20" s="961">
        <v>5.0900000000000001E-2</v>
      </c>
      <c r="BM20" s="961">
        <v>5.0849999999999999E-2</v>
      </c>
      <c r="BN20" s="961">
        <v>5.0799999999999998E-2</v>
      </c>
      <c r="BO20" s="961">
        <v>5.0750000000000003E-2</v>
      </c>
      <c r="BP20" s="961">
        <v>5.0849999999999999E-2</v>
      </c>
      <c r="BQ20" s="961">
        <v>5.1299999999999998E-2</v>
      </c>
      <c r="BR20" s="961">
        <v>5.11E-2</v>
      </c>
      <c r="BS20" s="961">
        <v>5.0849999999999999E-2</v>
      </c>
      <c r="BT20" s="961">
        <v>5.0700000000000002E-2</v>
      </c>
      <c r="BU20" s="961">
        <v>5.1049999999999998E-2</v>
      </c>
      <c r="BV20" s="961">
        <v>5.0299999999999997E-2</v>
      </c>
      <c r="BW20" s="961">
        <v>5.11E-2</v>
      </c>
      <c r="BX20" s="961">
        <v>5.0849999999999999E-2</v>
      </c>
      <c r="BY20" s="961">
        <v>5.0950000000000002E-2</v>
      </c>
      <c r="BZ20" s="961">
        <v>5.0999999999999997E-2</v>
      </c>
      <c r="CA20" s="961">
        <v>5.1150000000000001E-2</v>
      </c>
      <c r="CB20" s="961">
        <v>5.0750000000000003E-2</v>
      </c>
      <c r="CC20" s="961">
        <v>5.0349999999999999E-2</v>
      </c>
      <c r="CD20" s="961">
        <v>5.1049999999999998E-2</v>
      </c>
      <c r="CE20" s="961">
        <v>5.1249999999999997E-2</v>
      </c>
      <c r="CF20" s="961">
        <v>5.0999999999999997E-2</v>
      </c>
      <c r="CG20" s="961">
        <v>5.11E-2</v>
      </c>
      <c r="CH20" s="961">
        <v>5.1249999999999997E-2</v>
      </c>
      <c r="CI20" s="961">
        <v>5.0799999999999998E-2</v>
      </c>
      <c r="CJ20" s="961">
        <v>5.0500000000000003E-2</v>
      </c>
      <c r="CK20" s="961">
        <v>5.0849999999999999E-2</v>
      </c>
      <c r="CL20" s="961">
        <v>5.0500000000000003E-2</v>
      </c>
      <c r="CM20" s="961">
        <v>5.0999999999999997E-2</v>
      </c>
      <c r="CN20" s="961">
        <v>5.135E-2</v>
      </c>
      <c r="CO20" s="961">
        <v>5.0650000000000001E-2</v>
      </c>
      <c r="CP20" s="961">
        <v>5.0599999999999999E-2</v>
      </c>
      <c r="CQ20" s="961">
        <v>5.135E-2</v>
      </c>
      <c r="CR20" s="961">
        <v>5.1150000000000001E-2</v>
      </c>
      <c r="CS20" s="961">
        <v>5.0950000000000002E-2</v>
      </c>
      <c r="CT20" s="961">
        <v>5.11E-2</v>
      </c>
      <c r="CU20" s="961">
        <v>5.11E-2</v>
      </c>
      <c r="CV20" s="961">
        <v>5.1119999999999999E-2</v>
      </c>
      <c r="CW20" s="961">
        <v>5.1299999999999998E-2</v>
      </c>
      <c r="CX20" s="961">
        <v>5.0700000000000002E-2</v>
      </c>
      <c r="CY20" s="961">
        <v>5.0900000000000001E-2</v>
      </c>
      <c r="CZ20" s="961">
        <v>5.0500000000000003E-2</v>
      </c>
      <c r="DA20" s="961">
        <v>5.0299999999999997E-2</v>
      </c>
      <c r="DB20" s="961">
        <v>5.1299999999999998E-2</v>
      </c>
      <c r="DC20" s="961">
        <v>5.0650000000000001E-2</v>
      </c>
      <c r="DD20" s="961">
        <v>5.11E-2</v>
      </c>
      <c r="DE20" s="961">
        <v>5.0650000000000001E-2</v>
      </c>
      <c r="DF20" s="961">
        <v>5.0999999999999997E-2</v>
      </c>
      <c r="DG20" s="961">
        <v>5.0599999999999999E-2</v>
      </c>
      <c r="DH20" s="961">
        <v>5.1150000000000001E-2</v>
      </c>
      <c r="DI20" s="961">
        <v>5.0999999999999997E-2</v>
      </c>
      <c r="DJ20" s="961">
        <v>5.0799999999999998E-2</v>
      </c>
      <c r="DK20" s="961">
        <v>0.05</v>
      </c>
      <c r="DL20" s="958">
        <v>5.0799999999999998E-2</v>
      </c>
      <c r="DM20" s="900">
        <f t="shared" si="5"/>
        <v>1.2445999999999999</v>
      </c>
      <c r="DN20" s="901">
        <f t="shared" si="6"/>
        <v>1.2192000000000001</v>
      </c>
      <c r="DO20" s="901">
        <f t="shared" si="7"/>
        <v>1.27</v>
      </c>
      <c r="DP20" s="901">
        <f t="shared" si="8"/>
        <v>1.2445999999999999</v>
      </c>
      <c r="DQ20" s="901">
        <f t="shared" si="9"/>
        <v>1.2192000000000001</v>
      </c>
      <c r="DR20" s="901">
        <f t="shared" si="10"/>
        <v>1.2192000000000001</v>
      </c>
      <c r="DS20" s="901">
        <f t="shared" si="11"/>
        <v>1.2445999999999999</v>
      </c>
      <c r="DT20" s="901">
        <f t="shared" si="12"/>
        <v>1.2445999999999999</v>
      </c>
      <c r="DU20" s="901">
        <f t="shared" si="13"/>
        <v>1.2445999999999999</v>
      </c>
      <c r="DV20" s="901">
        <f t="shared" si="14"/>
        <v>1.2445999999999999</v>
      </c>
      <c r="DW20" s="901">
        <f t="shared" si="15"/>
        <v>1.2192000000000001</v>
      </c>
      <c r="DX20" s="901">
        <f t="shared" si="16"/>
        <v>1.2445999999999999</v>
      </c>
      <c r="DY20" s="901">
        <f t="shared" si="17"/>
        <v>1.2445999999999999</v>
      </c>
      <c r="DZ20" s="901">
        <f t="shared" si="18"/>
        <v>1.2445999999999999</v>
      </c>
      <c r="EA20" s="901">
        <f t="shared" si="19"/>
        <v>1.2445999999999999</v>
      </c>
      <c r="EB20" s="901">
        <f t="shared" si="20"/>
        <v>1.2445999999999999</v>
      </c>
      <c r="EC20" s="901">
        <f t="shared" si="21"/>
        <v>1.2445999999999999</v>
      </c>
      <c r="ED20" s="901">
        <f t="shared" si="22"/>
        <v>1.2445999999999999</v>
      </c>
      <c r="EE20" s="901">
        <f t="shared" si="23"/>
        <v>1.2445999999999999</v>
      </c>
      <c r="EF20" s="901">
        <f t="shared" si="24"/>
        <v>1.2445999999999999</v>
      </c>
      <c r="EG20" s="901">
        <f t="shared" si="25"/>
        <v>1.2445999999999999</v>
      </c>
      <c r="EH20" s="901">
        <f t="shared" si="26"/>
        <v>1.2445999999999999</v>
      </c>
      <c r="EI20" s="901">
        <f t="shared" si="27"/>
        <v>0</v>
      </c>
      <c r="EJ20" s="901">
        <f t="shared" si="28"/>
        <v>1.2445999999999999</v>
      </c>
      <c r="EK20" s="901">
        <f t="shared" si="29"/>
        <v>1.2445999999999999</v>
      </c>
      <c r="EL20" s="901">
        <f t="shared" si="30"/>
        <v>1.29921</v>
      </c>
      <c r="EM20" s="901">
        <f t="shared" si="31"/>
        <v>1.29667</v>
      </c>
      <c r="EN20" s="901">
        <f t="shared" si="32"/>
        <v>1.2953999999999999</v>
      </c>
      <c r="EO20" s="901">
        <f t="shared" si="33"/>
        <v>1.29159</v>
      </c>
      <c r="EP20" s="901">
        <f t="shared" si="34"/>
        <v>1.3042899999999999</v>
      </c>
      <c r="EQ20" s="901">
        <f t="shared" si="35"/>
        <v>1.3004800000000001</v>
      </c>
      <c r="ER20" s="901">
        <f t="shared" si="36"/>
        <v>1.28651</v>
      </c>
      <c r="ES20" s="901">
        <f t="shared" si="37"/>
        <v>1.3042899999999999</v>
      </c>
      <c r="ET20" s="901">
        <f t="shared" si="38"/>
        <v>1.3119099999999999</v>
      </c>
      <c r="EU20" s="901">
        <f t="shared" si="39"/>
        <v>1.29921</v>
      </c>
      <c r="EV20" s="901">
        <f t="shared" si="40"/>
        <v>1.3017499999999997</v>
      </c>
      <c r="EW20" s="901">
        <f t="shared" si="41"/>
        <v>1.2717780000000001</v>
      </c>
      <c r="EX20" s="901">
        <f t="shared" si="42"/>
        <v>1.2877799999999999</v>
      </c>
      <c r="EY20" s="901">
        <f t="shared" si="43"/>
        <v>1.29413</v>
      </c>
      <c r="EZ20" s="901">
        <f t="shared" si="44"/>
        <v>1.3042899999999999</v>
      </c>
      <c r="FA20" s="901">
        <f t="shared" si="45"/>
        <v>1.29667</v>
      </c>
      <c r="FB20" s="901">
        <f t="shared" si="46"/>
        <v>1.2953999999999999</v>
      </c>
      <c r="FC20" s="901">
        <f t="shared" si="47"/>
        <v>1.2903199999999999</v>
      </c>
      <c r="FD20" s="901">
        <f t="shared" si="48"/>
        <v>1.3055600000000001</v>
      </c>
      <c r="FE20" s="901">
        <f t="shared" si="49"/>
        <v>1.29413</v>
      </c>
      <c r="FF20" s="901">
        <f t="shared" si="50"/>
        <v>1.2953999999999999</v>
      </c>
      <c r="FG20" s="901">
        <f t="shared" si="51"/>
        <v>1.2953999999999999</v>
      </c>
      <c r="FH20" s="901">
        <f t="shared" si="52"/>
        <v>1.4604999999999999</v>
      </c>
      <c r="FI20" s="901">
        <f t="shared" si="53"/>
        <v>1.2953999999999999</v>
      </c>
      <c r="FJ20" s="901">
        <f t="shared" si="54"/>
        <v>1.3030199999999998</v>
      </c>
      <c r="FK20" s="901">
        <f t="shared" si="55"/>
        <v>1.28905</v>
      </c>
      <c r="FL20" s="901">
        <f t="shared" si="56"/>
        <v>1.28651</v>
      </c>
      <c r="FM20" s="901">
        <f t="shared" si="57"/>
        <v>1.2979399999999999</v>
      </c>
      <c r="FN20" s="901">
        <f t="shared" si="58"/>
        <v>1.2903199999999999</v>
      </c>
      <c r="FO20" s="901" t="e">
        <f>#REF!*25.4</f>
        <v>#REF!</v>
      </c>
      <c r="FP20" s="901">
        <f t="shared" si="59"/>
        <v>1.2979399999999999</v>
      </c>
      <c r="FQ20" s="901">
        <f t="shared" si="60"/>
        <v>1.29159</v>
      </c>
      <c r="FR20" s="901">
        <f t="shared" si="61"/>
        <v>1.2852399999999999</v>
      </c>
      <c r="FS20" s="901">
        <f t="shared" si="62"/>
        <v>1.2928599999999999</v>
      </c>
      <c r="FT20" s="901">
        <f t="shared" si="63"/>
        <v>1.29159</v>
      </c>
      <c r="FU20" s="901">
        <f t="shared" si="64"/>
        <v>1.2903199999999999</v>
      </c>
      <c r="FV20" s="901">
        <f t="shared" si="65"/>
        <v>1.28905</v>
      </c>
      <c r="FW20" s="901">
        <f t="shared" si="66"/>
        <v>1.29159</v>
      </c>
      <c r="FX20" s="901">
        <f t="shared" si="67"/>
        <v>1.3030199999999998</v>
      </c>
      <c r="FY20" s="901">
        <f t="shared" si="68"/>
        <v>1.2979399999999999</v>
      </c>
      <c r="FZ20" s="901">
        <f t="shared" si="69"/>
        <v>1.29159</v>
      </c>
      <c r="GA20" s="901">
        <f t="shared" si="70"/>
        <v>1.2877799999999999</v>
      </c>
      <c r="GB20" s="901">
        <f t="shared" si="71"/>
        <v>1.29667</v>
      </c>
      <c r="GC20" s="901">
        <f t="shared" si="72"/>
        <v>1.2776199999999998</v>
      </c>
      <c r="GD20" s="901">
        <f t="shared" si="73"/>
        <v>1.2979399999999999</v>
      </c>
      <c r="GE20" s="901">
        <f t="shared" si="74"/>
        <v>1.29159</v>
      </c>
      <c r="GF20" s="901">
        <f t="shared" si="75"/>
        <v>1.29413</v>
      </c>
      <c r="GG20" s="901">
        <f t="shared" si="76"/>
        <v>1.2953999999999999</v>
      </c>
      <c r="GH20" s="901">
        <f t="shared" si="77"/>
        <v>1.29921</v>
      </c>
      <c r="GI20" s="901">
        <f t="shared" si="78"/>
        <v>1.28905</v>
      </c>
      <c r="GJ20" s="901">
        <f t="shared" si="79"/>
        <v>1.2788899999999999</v>
      </c>
      <c r="GK20" s="901">
        <f t="shared" si="80"/>
        <v>1.29667</v>
      </c>
      <c r="GL20" s="901">
        <f t="shared" si="81"/>
        <v>1.3017499999999997</v>
      </c>
      <c r="GM20" s="901">
        <f t="shared" si="82"/>
        <v>1.2953999999999999</v>
      </c>
      <c r="GN20" s="901">
        <f t="shared" si="83"/>
        <v>1.2979399999999999</v>
      </c>
      <c r="GO20" s="901">
        <f t="shared" si="84"/>
        <v>1.3017499999999997</v>
      </c>
      <c r="GP20" s="901">
        <f t="shared" si="85"/>
        <v>1.2903199999999999</v>
      </c>
      <c r="GQ20" s="901">
        <f t="shared" si="86"/>
        <v>1.2827</v>
      </c>
      <c r="GR20" s="901">
        <f t="shared" si="87"/>
        <v>1.29159</v>
      </c>
      <c r="GS20" s="901">
        <f t="shared" si="88"/>
        <v>1.2827</v>
      </c>
      <c r="GT20" s="901">
        <f t="shared" si="89"/>
        <v>1.2953999999999999</v>
      </c>
      <c r="GU20" s="901">
        <f t="shared" si="90"/>
        <v>1.3042899999999999</v>
      </c>
      <c r="GV20" s="901">
        <f t="shared" si="91"/>
        <v>1.28651</v>
      </c>
      <c r="GW20" s="901">
        <f t="shared" si="92"/>
        <v>1.2852399999999999</v>
      </c>
      <c r="GX20" s="901">
        <f t="shared" si="93"/>
        <v>1.3042899999999999</v>
      </c>
      <c r="GY20" s="901">
        <f t="shared" si="94"/>
        <v>1.29921</v>
      </c>
      <c r="GZ20" s="901">
        <f t="shared" si="95"/>
        <v>1.29413</v>
      </c>
      <c r="HA20" s="901">
        <f t="shared" si="96"/>
        <v>1.2979399999999999</v>
      </c>
      <c r="HB20" s="901">
        <f t="shared" si="97"/>
        <v>1.2979399999999999</v>
      </c>
      <c r="HC20" s="901">
        <f t="shared" si="98"/>
        <v>1.2984479999999998</v>
      </c>
      <c r="HD20" s="901">
        <f t="shared" si="99"/>
        <v>1.3030199999999998</v>
      </c>
      <c r="HE20" s="901">
        <f t="shared" si="100"/>
        <v>1.2877799999999999</v>
      </c>
      <c r="HF20" s="901">
        <f t="shared" si="101"/>
        <v>1.2928599999999999</v>
      </c>
      <c r="HG20" s="901">
        <f t="shared" si="102"/>
        <v>1.2827</v>
      </c>
      <c r="HH20" s="901">
        <f t="shared" si="103"/>
        <v>1.2776199999999998</v>
      </c>
      <c r="HI20" s="901">
        <f t="shared" si="104"/>
        <v>1.3030199999999998</v>
      </c>
      <c r="HJ20" s="901">
        <f t="shared" si="105"/>
        <v>1.28651</v>
      </c>
      <c r="HK20" s="901">
        <f t="shared" si="106"/>
        <v>1.2979399999999999</v>
      </c>
      <c r="HL20" s="901">
        <f t="shared" si="107"/>
        <v>1.28651</v>
      </c>
      <c r="HM20" s="901">
        <f t="shared" si="108"/>
        <v>1.2953999999999999</v>
      </c>
      <c r="HN20" s="901">
        <f t="shared" si="109"/>
        <v>1.2852399999999999</v>
      </c>
      <c r="HO20" s="901">
        <f t="shared" si="110"/>
        <v>1.29921</v>
      </c>
      <c r="HP20" s="901">
        <f t="shared" si="111"/>
        <v>1.2953999999999999</v>
      </c>
      <c r="HQ20" s="901">
        <f t="shared" si="112"/>
        <v>1.2903199999999999</v>
      </c>
      <c r="HR20" s="901">
        <f t="shared" si="113"/>
        <v>1.2903199999999999</v>
      </c>
      <c r="HS20" s="901" t="e">
        <f>#REF!*25.4</f>
        <v>#REF!</v>
      </c>
      <c r="HU20" s="887"/>
      <c r="HV20" s="887"/>
      <c r="HW20" s="887"/>
    </row>
    <row r="21" spans="1:231">
      <c r="A21" s="1239" t="s">
        <v>642</v>
      </c>
      <c r="B21" s="1240"/>
      <c r="C21" s="956">
        <v>4.9000000000000002E-2</v>
      </c>
      <c r="D21" s="957">
        <v>4.8000000000000001E-2</v>
      </c>
      <c r="E21" s="957">
        <v>4.9000000000000002E-2</v>
      </c>
      <c r="F21" s="957">
        <v>4.9000000000000002E-2</v>
      </c>
      <c r="G21" s="957">
        <v>4.9000000000000002E-2</v>
      </c>
      <c r="H21" s="957">
        <v>4.8000000000000001E-2</v>
      </c>
      <c r="I21" s="957">
        <v>4.9000000000000002E-2</v>
      </c>
      <c r="J21" s="959">
        <v>4.8000000000000001E-2</v>
      </c>
      <c r="K21" s="959">
        <v>4.9000000000000002E-2</v>
      </c>
      <c r="L21" s="959">
        <v>4.9000000000000002E-2</v>
      </c>
      <c r="M21" s="959">
        <v>4.8000000000000001E-2</v>
      </c>
      <c r="N21" s="959">
        <v>4.9000000000000002E-2</v>
      </c>
      <c r="O21" s="959">
        <v>4.9000000000000002E-2</v>
      </c>
      <c r="P21" s="959">
        <v>4.9000000000000002E-2</v>
      </c>
      <c r="Q21" s="959">
        <v>4.9000000000000002E-2</v>
      </c>
      <c r="R21" s="959">
        <v>4.9000000000000002E-2</v>
      </c>
      <c r="S21" s="959">
        <v>4.9000000000000002E-2</v>
      </c>
      <c r="T21" s="959">
        <v>4.9000000000000002E-2</v>
      </c>
      <c r="U21" s="959">
        <v>4.9000000000000002E-2</v>
      </c>
      <c r="V21" s="959">
        <v>4.9000000000000002E-2</v>
      </c>
      <c r="W21" s="959"/>
      <c r="X21" s="959"/>
      <c r="Y21" s="959">
        <v>4.9000000000000002E-2</v>
      </c>
      <c r="Z21" s="959">
        <v>4.8000000000000001E-2</v>
      </c>
      <c r="AA21" s="959">
        <v>4.9000000000000002E-2</v>
      </c>
      <c r="AB21" s="959"/>
      <c r="AC21" s="959"/>
      <c r="AD21" s="959">
        <v>4.9000000000000002E-2</v>
      </c>
      <c r="AE21" s="959">
        <v>4.9000000000000002E-2</v>
      </c>
      <c r="AF21" s="961">
        <v>5.0999999999999997E-2</v>
      </c>
      <c r="AG21" s="961">
        <v>5.1249999999999997E-2</v>
      </c>
      <c r="AH21" s="961">
        <v>5.1049999999999998E-2</v>
      </c>
      <c r="AI21" s="961">
        <v>5.1400000000000001E-2</v>
      </c>
      <c r="AJ21" s="961">
        <v>5.1400000000000001E-2</v>
      </c>
      <c r="AK21" s="961">
        <v>5.16E-2</v>
      </c>
      <c r="AL21" s="961">
        <v>5.0950000000000002E-2</v>
      </c>
      <c r="AM21" s="961">
        <v>5.1499999999999997E-2</v>
      </c>
      <c r="AN21" s="961">
        <v>5.16E-2</v>
      </c>
      <c r="AO21" s="961">
        <v>5.1200000000000002E-2</v>
      </c>
      <c r="AP21" s="961">
        <v>5.1299999999999998E-2</v>
      </c>
      <c r="AQ21" s="961">
        <v>5.0849999999999999E-2</v>
      </c>
      <c r="AR21" s="961">
        <v>5.0650000000000001E-2</v>
      </c>
      <c r="AS21" s="961">
        <v>5.0849999999999999E-2</v>
      </c>
      <c r="AT21" s="961">
        <v>5.135E-2</v>
      </c>
      <c r="AU21" s="961">
        <v>5.1049999999999998E-2</v>
      </c>
      <c r="AV21" s="961">
        <v>5.0799999999999998E-2</v>
      </c>
      <c r="AW21" s="961">
        <v>5.1150000000000001E-2</v>
      </c>
      <c r="AX21" s="961">
        <v>5.1400000000000001E-2</v>
      </c>
      <c r="AY21" s="961">
        <v>5.1450000000000003E-2</v>
      </c>
      <c r="AZ21" s="961">
        <v>5.0950000000000002E-2</v>
      </c>
      <c r="BA21" s="961">
        <v>5.1150000000000001E-2</v>
      </c>
      <c r="BB21" s="961">
        <v>5.0849999999999999E-2</v>
      </c>
      <c r="BC21" s="961">
        <v>5.0299999999999997E-2</v>
      </c>
      <c r="BD21" s="961">
        <v>5.1450000000000003E-2</v>
      </c>
      <c r="BE21" s="961">
        <v>5.1299999999999998E-2</v>
      </c>
      <c r="BF21" s="961">
        <v>5.1249999999999997E-2</v>
      </c>
      <c r="BG21" s="961">
        <v>5.0849999999999999E-2</v>
      </c>
      <c r="BH21" s="961">
        <v>5.1200000000000002E-2</v>
      </c>
      <c r="BI21" s="961">
        <v>5.0950000000000002E-2</v>
      </c>
      <c r="BJ21" s="961">
        <v>5.0999999999999997E-2</v>
      </c>
      <c r="BK21" s="961">
        <v>5.1249999999999997E-2</v>
      </c>
      <c r="BL21" s="961">
        <v>5.11E-2</v>
      </c>
      <c r="BM21" s="961">
        <v>5.1150000000000001E-2</v>
      </c>
      <c r="BN21" s="961">
        <v>5.1299999999999998E-2</v>
      </c>
      <c r="BO21" s="961">
        <v>5.1200000000000002E-2</v>
      </c>
      <c r="BP21" s="961">
        <v>5.1200000000000002E-2</v>
      </c>
      <c r="BQ21" s="961">
        <v>5.135E-2</v>
      </c>
      <c r="BR21" s="961">
        <v>5.135E-2</v>
      </c>
      <c r="BS21" s="961">
        <v>5.1049999999999998E-2</v>
      </c>
      <c r="BT21" s="961">
        <v>5.0750000000000003E-2</v>
      </c>
      <c r="BU21" s="961">
        <v>5.0900000000000001E-2</v>
      </c>
      <c r="BV21" s="961">
        <v>5.0950000000000002E-2</v>
      </c>
      <c r="BW21" s="961">
        <v>5.1049999999999998E-2</v>
      </c>
      <c r="BX21" s="961">
        <v>5.0950000000000002E-2</v>
      </c>
      <c r="BY21" s="961">
        <v>5.04E-2</v>
      </c>
      <c r="BZ21" s="961">
        <v>5.1400000000000001E-2</v>
      </c>
      <c r="CA21" s="961">
        <v>5.0900000000000001E-2</v>
      </c>
      <c r="CB21" s="961">
        <v>5.0999999999999997E-2</v>
      </c>
      <c r="CC21" s="961">
        <v>5.1200000000000002E-2</v>
      </c>
      <c r="CD21" s="961">
        <v>5.0750000000000003E-2</v>
      </c>
      <c r="CE21" s="961">
        <v>5.11E-2</v>
      </c>
      <c r="CF21" s="961">
        <v>5.1299999999999998E-2</v>
      </c>
      <c r="CG21" s="961">
        <v>5.04E-2</v>
      </c>
      <c r="CH21" s="961">
        <v>5.1150000000000001E-2</v>
      </c>
      <c r="CI21" s="961">
        <v>5.0099999999999999E-2</v>
      </c>
      <c r="CJ21" s="961">
        <v>5.0900000000000001E-2</v>
      </c>
      <c r="CK21" s="961">
        <v>5.0999999999999997E-2</v>
      </c>
      <c r="CL21" s="961">
        <v>5.1650000000000001E-2</v>
      </c>
      <c r="CM21" s="961">
        <v>5.135E-2</v>
      </c>
      <c r="CN21" s="961">
        <v>5.1150000000000001E-2</v>
      </c>
      <c r="CO21" s="961">
        <v>5.11E-2</v>
      </c>
      <c r="CP21" s="961">
        <v>5.1150000000000001E-2</v>
      </c>
      <c r="CQ21" s="961">
        <v>5.1650000000000001E-2</v>
      </c>
      <c r="CR21" s="961">
        <v>5.1450000000000003E-2</v>
      </c>
      <c r="CS21" s="961">
        <v>5.0999999999999997E-2</v>
      </c>
      <c r="CT21" s="961">
        <v>5.1049999999999998E-2</v>
      </c>
      <c r="CU21" s="961">
        <v>5.16E-2</v>
      </c>
      <c r="CV21" s="961">
        <v>5.135E-2</v>
      </c>
      <c r="CW21" s="961">
        <v>5.0549999999999998E-2</v>
      </c>
      <c r="CX21" s="961">
        <v>5.1650000000000001E-2</v>
      </c>
      <c r="CY21" s="961">
        <v>5.1200000000000002E-2</v>
      </c>
      <c r="CZ21" s="961">
        <v>5.0849999999999999E-2</v>
      </c>
      <c r="DA21" s="961">
        <v>5.1049999999999998E-2</v>
      </c>
      <c r="DB21" s="961">
        <v>5.1200000000000002E-2</v>
      </c>
      <c r="DC21" s="961">
        <v>5.1150000000000001E-2</v>
      </c>
      <c r="DD21" s="961">
        <v>5.16E-2</v>
      </c>
      <c r="DE21" s="961">
        <v>5.0849999999999999E-2</v>
      </c>
      <c r="DF21" s="961">
        <v>5.1150000000000001E-2</v>
      </c>
      <c r="DG21" s="961">
        <v>5.1049999999999998E-2</v>
      </c>
      <c r="DH21" s="961">
        <v>5.1249999999999997E-2</v>
      </c>
      <c r="DI21" s="961">
        <v>5.0950000000000002E-2</v>
      </c>
      <c r="DJ21" s="961">
        <v>5.0900000000000001E-2</v>
      </c>
      <c r="DK21" s="961">
        <v>5.0999999999999997E-2</v>
      </c>
      <c r="DL21" s="958">
        <v>5.11E-2</v>
      </c>
      <c r="DM21" s="900">
        <f t="shared" si="5"/>
        <v>1.2445999999999999</v>
      </c>
      <c r="DN21" s="901">
        <f t="shared" si="6"/>
        <v>1.2192000000000001</v>
      </c>
      <c r="DO21" s="901">
        <f t="shared" si="7"/>
        <v>1.2445999999999999</v>
      </c>
      <c r="DP21" s="901">
        <f t="shared" si="8"/>
        <v>1.2445999999999999</v>
      </c>
      <c r="DQ21" s="901">
        <f t="shared" si="9"/>
        <v>1.2445999999999999</v>
      </c>
      <c r="DR21" s="901">
        <f t="shared" si="10"/>
        <v>1.2192000000000001</v>
      </c>
      <c r="DS21" s="901">
        <f t="shared" si="11"/>
        <v>1.2445999999999999</v>
      </c>
      <c r="DT21" s="901">
        <f t="shared" si="12"/>
        <v>1.2192000000000001</v>
      </c>
      <c r="DU21" s="901">
        <f t="shared" si="13"/>
        <v>1.2445999999999999</v>
      </c>
      <c r="DV21" s="901">
        <f t="shared" si="14"/>
        <v>1.2445999999999999</v>
      </c>
      <c r="DW21" s="901">
        <f t="shared" si="15"/>
        <v>1.2192000000000001</v>
      </c>
      <c r="DX21" s="901">
        <f t="shared" si="16"/>
        <v>1.2445999999999999</v>
      </c>
      <c r="DY21" s="901">
        <f t="shared" si="17"/>
        <v>1.2445999999999999</v>
      </c>
      <c r="DZ21" s="901">
        <f t="shared" si="18"/>
        <v>1.2445999999999999</v>
      </c>
      <c r="EA21" s="901">
        <f t="shared" si="19"/>
        <v>1.2445999999999999</v>
      </c>
      <c r="EB21" s="901">
        <f t="shared" si="20"/>
        <v>1.2445999999999999</v>
      </c>
      <c r="EC21" s="901">
        <f t="shared" si="21"/>
        <v>1.2445999999999999</v>
      </c>
      <c r="ED21" s="901">
        <f t="shared" si="22"/>
        <v>1.2445999999999999</v>
      </c>
      <c r="EE21" s="901">
        <f t="shared" si="23"/>
        <v>1.2445999999999999</v>
      </c>
      <c r="EF21" s="901">
        <f t="shared" si="24"/>
        <v>1.2445999999999999</v>
      </c>
      <c r="EG21" s="901">
        <f t="shared" si="25"/>
        <v>1.2445999999999999</v>
      </c>
      <c r="EH21" s="901">
        <f t="shared" si="26"/>
        <v>1.2192000000000001</v>
      </c>
      <c r="EI21" s="901">
        <f t="shared" si="27"/>
        <v>0</v>
      </c>
      <c r="EJ21" s="901">
        <f t="shared" si="28"/>
        <v>1.2445999999999999</v>
      </c>
      <c r="EK21" s="901">
        <f t="shared" si="29"/>
        <v>1.2445999999999999</v>
      </c>
      <c r="EL21" s="901">
        <f t="shared" si="30"/>
        <v>1.2953999999999999</v>
      </c>
      <c r="EM21" s="901">
        <f t="shared" si="31"/>
        <v>1.3017499999999997</v>
      </c>
      <c r="EN21" s="901">
        <f t="shared" si="32"/>
        <v>1.29667</v>
      </c>
      <c r="EO21" s="901">
        <f t="shared" si="33"/>
        <v>1.3055600000000001</v>
      </c>
      <c r="EP21" s="901">
        <f t="shared" si="34"/>
        <v>1.3055600000000001</v>
      </c>
      <c r="EQ21" s="901">
        <f t="shared" si="35"/>
        <v>1.31064</v>
      </c>
      <c r="ER21" s="901">
        <f t="shared" si="36"/>
        <v>1.29413</v>
      </c>
      <c r="ES21" s="901">
        <f t="shared" si="37"/>
        <v>1.3080999999999998</v>
      </c>
      <c r="ET21" s="901">
        <f t="shared" si="38"/>
        <v>1.31064</v>
      </c>
      <c r="EU21" s="901">
        <f t="shared" si="39"/>
        <v>1.3004800000000001</v>
      </c>
      <c r="EV21" s="901">
        <f t="shared" si="40"/>
        <v>1.3030199999999998</v>
      </c>
      <c r="EW21" s="901">
        <f t="shared" si="41"/>
        <v>1.29159</v>
      </c>
      <c r="EX21" s="901">
        <f t="shared" si="42"/>
        <v>1.28651</v>
      </c>
      <c r="EY21" s="901">
        <f t="shared" si="43"/>
        <v>1.29159</v>
      </c>
      <c r="EZ21" s="901">
        <f t="shared" si="44"/>
        <v>1.3042899999999999</v>
      </c>
      <c r="FA21" s="901">
        <f t="shared" si="45"/>
        <v>1.29667</v>
      </c>
      <c r="FB21" s="901">
        <f t="shared" si="46"/>
        <v>1.2903199999999999</v>
      </c>
      <c r="FC21" s="901">
        <f t="shared" si="47"/>
        <v>1.29921</v>
      </c>
      <c r="FD21" s="901">
        <f t="shared" si="48"/>
        <v>1.3055600000000001</v>
      </c>
      <c r="FE21" s="901">
        <f t="shared" si="49"/>
        <v>1.3068299999999999</v>
      </c>
      <c r="FF21" s="901">
        <f t="shared" si="50"/>
        <v>1.29413</v>
      </c>
      <c r="FG21" s="901">
        <f t="shared" si="51"/>
        <v>1.29921</v>
      </c>
      <c r="FH21" s="901">
        <f t="shared" si="52"/>
        <v>1.29159</v>
      </c>
      <c r="FI21" s="901">
        <f t="shared" si="53"/>
        <v>1.2776199999999998</v>
      </c>
      <c r="FJ21" s="901">
        <f t="shared" si="54"/>
        <v>1.3068299999999999</v>
      </c>
      <c r="FK21" s="901">
        <f t="shared" si="55"/>
        <v>1.3030199999999998</v>
      </c>
      <c r="FL21" s="901">
        <f t="shared" si="56"/>
        <v>1.3017499999999997</v>
      </c>
      <c r="FM21" s="901">
        <f t="shared" si="57"/>
        <v>1.29159</v>
      </c>
      <c r="FN21" s="901">
        <f t="shared" si="58"/>
        <v>1.3004800000000001</v>
      </c>
      <c r="FO21" s="901" t="e">
        <f>#REF!*25.4</f>
        <v>#REF!</v>
      </c>
      <c r="FP21" s="901">
        <f t="shared" si="59"/>
        <v>1.29413</v>
      </c>
      <c r="FQ21" s="901">
        <f t="shared" si="60"/>
        <v>1.2953999999999999</v>
      </c>
      <c r="FR21" s="901">
        <f t="shared" si="61"/>
        <v>1.3017499999999997</v>
      </c>
      <c r="FS21" s="901">
        <f t="shared" si="62"/>
        <v>1.2979399999999999</v>
      </c>
      <c r="FT21" s="901">
        <f t="shared" si="63"/>
        <v>1.29921</v>
      </c>
      <c r="FU21" s="901">
        <f t="shared" si="64"/>
        <v>1.3030199999999998</v>
      </c>
      <c r="FV21" s="901">
        <f t="shared" si="65"/>
        <v>1.3004800000000001</v>
      </c>
      <c r="FW21" s="901">
        <f t="shared" si="66"/>
        <v>1.3004800000000001</v>
      </c>
      <c r="FX21" s="901">
        <f t="shared" si="67"/>
        <v>1.3042899999999999</v>
      </c>
      <c r="FY21" s="901">
        <f t="shared" si="68"/>
        <v>1.3042899999999999</v>
      </c>
      <c r="FZ21" s="901">
        <f t="shared" si="69"/>
        <v>1.29667</v>
      </c>
      <c r="GA21" s="901">
        <f t="shared" si="70"/>
        <v>1.28905</v>
      </c>
      <c r="GB21" s="901">
        <f t="shared" si="71"/>
        <v>1.2928599999999999</v>
      </c>
      <c r="GC21" s="901">
        <f t="shared" si="72"/>
        <v>1.29413</v>
      </c>
      <c r="GD21" s="901">
        <f t="shared" si="73"/>
        <v>1.29667</v>
      </c>
      <c r="GE21" s="901">
        <f t="shared" si="74"/>
        <v>1.29413</v>
      </c>
      <c r="GF21" s="901">
        <f t="shared" si="75"/>
        <v>1.28016</v>
      </c>
      <c r="GG21" s="901">
        <f t="shared" si="76"/>
        <v>1.3055600000000001</v>
      </c>
      <c r="GH21" s="901">
        <f t="shared" si="77"/>
        <v>1.2928599999999999</v>
      </c>
      <c r="GI21" s="901">
        <f t="shared" si="78"/>
        <v>1.2953999999999999</v>
      </c>
      <c r="GJ21" s="901">
        <f t="shared" si="79"/>
        <v>1.3004800000000001</v>
      </c>
      <c r="GK21" s="901">
        <f t="shared" si="80"/>
        <v>1.28905</v>
      </c>
      <c r="GL21" s="901">
        <f t="shared" si="81"/>
        <v>1.2979399999999999</v>
      </c>
      <c r="GM21" s="901">
        <f t="shared" si="82"/>
        <v>1.3030199999999998</v>
      </c>
      <c r="GN21" s="901">
        <f t="shared" si="83"/>
        <v>1.28016</v>
      </c>
      <c r="GO21" s="901">
        <f t="shared" si="84"/>
        <v>1.29921</v>
      </c>
      <c r="GP21" s="901">
        <f t="shared" si="85"/>
        <v>1.27254</v>
      </c>
      <c r="GQ21" s="901">
        <f t="shared" si="86"/>
        <v>1.2928599999999999</v>
      </c>
      <c r="GR21" s="901">
        <f t="shared" si="87"/>
        <v>1.2953999999999999</v>
      </c>
      <c r="GS21" s="901">
        <f t="shared" si="88"/>
        <v>1.3119099999999999</v>
      </c>
      <c r="GT21" s="901">
        <f t="shared" si="89"/>
        <v>1.3042899999999999</v>
      </c>
      <c r="GU21" s="901">
        <f t="shared" si="90"/>
        <v>1.29921</v>
      </c>
      <c r="GV21" s="901">
        <f t="shared" si="91"/>
        <v>1.2979399999999999</v>
      </c>
      <c r="GW21" s="901">
        <f t="shared" si="92"/>
        <v>1.29921</v>
      </c>
      <c r="GX21" s="901">
        <f t="shared" si="93"/>
        <v>1.3119099999999999</v>
      </c>
      <c r="GY21" s="901">
        <f t="shared" si="94"/>
        <v>1.3068299999999999</v>
      </c>
      <c r="GZ21" s="901">
        <f t="shared" si="95"/>
        <v>1.2953999999999999</v>
      </c>
      <c r="HA21" s="901">
        <f t="shared" si="96"/>
        <v>1.29667</v>
      </c>
      <c r="HB21" s="901">
        <f t="shared" si="97"/>
        <v>1.31064</v>
      </c>
      <c r="HC21" s="901">
        <f t="shared" si="98"/>
        <v>1.3042899999999999</v>
      </c>
      <c r="HD21" s="901">
        <f t="shared" si="99"/>
        <v>1.2839699999999998</v>
      </c>
      <c r="HE21" s="901">
        <f t="shared" si="100"/>
        <v>1.3119099999999999</v>
      </c>
      <c r="HF21" s="901">
        <f t="shared" si="101"/>
        <v>1.3004800000000001</v>
      </c>
      <c r="HG21" s="901">
        <f t="shared" si="102"/>
        <v>1.29159</v>
      </c>
      <c r="HH21" s="901">
        <f t="shared" si="103"/>
        <v>1.29667</v>
      </c>
      <c r="HI21" s="901">
        <f t="shared" si="104"/>
        <v>1.3004800000000001</v>
      </c>
      <c r="HJ21" s="901">
        <f t="shared" si="105"/>
        <v>1.29921</v>
      </c>
      <c r="HK21" s="901">
        <f t="shared" si="106"/>
        <v>1.31064</v>
      </c>
      <c r="HL21" s="901">
        <f t="shared" si="107"/>
        <v>1.29159</v>
      </c>
      <c r="HM21" s="901">
        <f t="shared" si="108"/>
        <v>1.29921</v>
      </c>
      <c r="HN21" s="901">
        <f t="shared" si="109"/>
        <v>1.29667</v>
      </c>
      <c r="HO21" s="901">
        <f t="shared" si="110"/>
        <v>1.3017499999999997</v>
      </c>
      <c r="HP21" s="901">
        <f t="shared" si="111"/>
        <v>1.29413</v>
      </c>
      <c r="HQ21" s="901">
        <f t="shared" si="112"/>
        <v>1.2928599999999999</v>
      </c>
      <c r="HR21" s="901">
        <f t="shared" si="113"/>
        <v>1.2979399999999999</v>
      </c>
      <c r="HS21" s="901" t="e">
        <f>#REF!*25.4</f>
        <v>#REF!</v>
      </c>
      <c r="HU21" s="887"/>
      <c r="HV21" s="887"/>
      <c r="HW21" s="887"/>
    </row>
    <row r="22" spans="1:231">
      <c r="A22" s="1239" t="s">
        <v>643</v>
      </c>
      <c r="B22" s="1240"/>
      <c r="C22" s="956">
        <v>4.9000000000000002E-2</v>
      </c>
      <c r="D22" s="957">
        <v>4.8000000000000001E-2</v>
      </c>
      <c r="E22" s="957">
        <v>4.9000000000000002E-2</v>
      </c>
      <c r="F22" s="957">
        <v>4.8000000000000001E-2</v>
      </c>
      <c r="G22" s="957">
        <v>4.8000000000000001E-2</v>
      </c>
      <c r="H22" s="957">
        <v>4.8000000000000001E-2</v>
      </c>
      <c r="I22" s="957">
        <v>4.9000000000000002E-2</v>
      </c>
      <c r="J22" s="959">
        <v>4.8000000000000001E-2</v>
      </c>
      <c r="K22" s="959">
        <v>4.9000000000000002E-2</v>
      </c>
      <c r="L22" s="959">
        <v>4.9000000000000002E-2</v>
      </c>
      <c r="M22" s="959">
        <v>4.8000000000000001E-2</v>
      </c>
      <c r="N22" s="959">
        <v>4.9000000000000002E-2</v>
      </c>
      <c r="O22" s="959">
        <v>4.9000000000000002E-2</v>
      </c>
      <c r="P22" s="959">
        <v>4.9000000000000002E-2</v>
      </c>
      <c r="Q22" s="959">
        <v>4.9000000000000002E-2</v>
      </c>
      <c r="R22" s="959">
        <v>4.9000000000000002E-2</v>
      </c>
      <c r="S22" s="959">
        <v>4.9000000000000002E-2</v>
      </c>
      <c r="T22" s="959">
        <v>4.9000000000000002E-2</v>
      </c>
      <c r="U22" s="959">
        <v>4.9000000000000002E-2</v>
      </c>
      <c r="V22" s="959">
        <v>4.9000000000000002E-2</v>
      </c>
      <c r="W22" s="959"/>
      <c r="X22" s="959"/>
      <c r="Y22" s="959">
        <v>4.9000000000000002E-2</v>
      </c>
      <c r="Z22" s="959">
        <v>4.7E-2</v>
      </c>
      <c r="AA22" s="959">
        <v>4.9000000000000002E-2</v>
      </c>
      <c r="AB22" s="959"/>
      <c r="AC22" s="959"/>
      <c r="AD22" s="959">
        <v>4.8000000000000001E-2</v>
      </c>
      <c r="AE22" s="959">
        <v>4.9000000000000002E-2</v>
      </c>
      <c r="AF22" s="961">
        <v>5.0950000000000002E-2</v>
      </c>
      <c r="AG22" s="961">
        <v>5.1150000000000001E-2</v>
      </c>
      <c r="AH22" s="961">
        <v>5.0950000000000002E-2</v>
      </c>
      <c r="AI22" s="961">
        <v>5.1549999999999999E-2</v>
      </c>
      <c r="AJ22" s="961">
        <v>5.1650000000000001E-2</v>
      </c>
      <c r="AK22" s="961">
        <v>5.135E-2</v>
      </c>
      <c r="AL22" s="961">
        <v>5.0549999999999998E-2</v>
      </c>
      <c r="AM22" s="961">
        <v>5.1249999999999997E-2</v>
      </c>
      <c r="AN22" s="961">
        <v>5.16E-2</v>
      </c>
      <c r="AO22" s="961">
        <v>5.1049999999999998E-2</v>
      </c>
      <c r="AP22" s="961">
        <v>5.11E-2</v>
      </c>
      <c r="AQ22" s="961">
        <v>5.0999999999999997E-2</v>
      </c>
      <c r="AR22" s="961">
        <v>5.0700000000000002E-2</v>
      </c>
      <c r="AS22" s="961">
        <v>5.0849999999999999E-2</v>
      </c>
      <c r="AT22" s="961">
        <v>5.135E-2</v>
      </c>
      <c r="AU22" s="961">
        <v>5.0849999999999999E-2</v>
      </c>
      <c r="AV22" s="961">
        <v>5.1049999999999998E-2</v>
      </c>
      <c r="AW22" s="961">
        <v>5.0849999999999999E-2</v>
      </c>
      <c r="AX22" s="961">
        <v>5.1299999999999998E-2</v>
      </c>
      <c r="AY22" s="961">
        <v>5.135E-2</v>
      </c>
      <c r="AZ22" s="961">
        <v>5.0549999999999998E-2</v>
      </c>
      <c r="BA22" s="961">
        <v>5.0999999999999997E-2</v>
      </c>
      <c r="BB22" s="961">
        <v>5.04E-2</v>
      </c>
      <c r="BC22" s="961">
        <v>5.0900000000000001E-2</v>
      </c>
      <c r="BD22" s="961">
        <v>5.1749999999999997E-2</v>
      </c>
      <c r="BE22" s="961">
        <v>5.0900000000000001E-2</v>
      </c>
      <c r="BF22" s="961">
        <v>5.1150000000000001E-2</v>
      </c>
      <c r="BG22" s="961">
        <v>5.0799999999999998E-2</v>
      </c>
      <c r="BH22" s="961">
        <v>5.0950000000000002E-2</v>
      </c>
      <c r="BI22" s="961">
        <v>5.0950000000000002E-2</v>
      </c>
      <c r="BJ22" s="961">
        <v>5.1499999999999997E-2</v>
      </c>
      <c r="BK22" s="961">
        <v>5.1150000000000001E-2</v>
      </c>
      <c r="BL22" s="961">
        <v>5.1299999999999998E-2</v>
      </c>
      <c r="BM22" s="961">
        <v>5.1049999999999998E-2</v>
      </c>
      <c r="BN22" s="961">
        <v>5.11E-2</v>
      </c>
      <c r="BO22" s="961">
        <v>5.1299999999999998E-2</v>
      </c>
      <c r="BP22" s="961">
        <v>5.1049999999999998E-2</v>
      </c>
      <c r="BQ22" s="961">
        <v>5.1400000000000001E-2</v>
      </c>
      <c r="BR22" s="961">
        <v>5.135E-2</v>
      </c>
      <c r="BS22" s="961">
        <v>5.0799999999999998E-2</v>
      </c>
      <c r="BT22" s="961">
        <v>5.0849999999999999E-2</v>
      </c>
      <c r="BU22" s="961">
        <v>5.0299999999999997E-2</v>
      </c>
      <c r="BV22" s="961">
        <v>5.0450000000000002E-2</v>
      </c>
      <c r="BW22" s="961">
        <v>5.0799999999999998E-2</v>
      </c>
      <c r="BX22" s="961">
        <v>5.0599999999999999E-2</v>
      </c>
      <c r="BY22" s="961">
        <v>5.0500000000000003E-2</v>
      </c>
      <c r="BZ22" s="961">
        <v>5.0750000000000003E-2</v>
      </c>
      <c r="CA22" s="961">
        <v>5.0599999999999999E-2</v>
      </c>
      <c r="CB22" s="961">
        <v>5.1049999999999998E-2</v>
      </c>
      <c r="CC22" s="961">
        <v>5.1049999999999998E-2</v>
      </c>
      <c r="CD22" s="961">
        <v>5.11E-2</v>
      </c>
      <c r="CE22" s="961">
        <v>5.1249999999999997E-2</v>
      </c>
      <c r="CF22" s="961">
        <v>5.0849999999999999E-2</v>
      </c>
      <c r="CG22" s="961">
        <v>5.0700000000000002E-2</v>
      </c>
      <c r="CH22" s="961">
        <v>5.1450000000000003E-2</v>
      </c>
      <c r="CI22" s="961">
        <v>5.135E-2</v>
      </c>
      <c r="CJ22" s="961">
        <v>5.0950000000000002E-2</v>
      </c>
      <c r="CK22" s="961">
        <v>5.0450000000000002E-2</v>
      </c>
      <c r="CL22" s="961">
        <v>5.185E-2</v>
      </c>
      <c r="CM22" s="961">
        <v>5.11E-2</v>
      </c>
      <c r="CN22" s="961">
        <v>5.1150000000000001E-2</v>
      </c>
      <c r="CO22" s="961">
        <v>5.0849999999999999E-2</v>
      </c>
      <c r="CP22" s="961">
        <v>5.0599999999999999E-2</v>
      </c>
      <c r="CQ22" s="961">
        <v>5.185E-2</v>
      </c>
      <c r="CR22" s="961">
        <v>5.1299999999999998E-2</v>
      </c>
      <c r="CS22" s="961">
        <v>5.0750000000000003E-2</v>
      </c>
      <c r="CT22" s="961">
        <v>5.0549999999999998E-2</v>
      </c>
      <c r="CU22" s="961">
        <v>5.0799999999999998E-2</v>
      </c>
      <c r="CV22" s="961">
        <v>5.0599999999999999E-2</v>
      </c>
      <c r="CW22" s="961">
        <v>5.0200000000000002E-2</v>
      </c>
      <c r="CX22" s="961">
        <v>5.1150000000000001E-2</v>
      </c>
      <c r="CY22" s="961">
        <v>5.1150000000000001E-2</v>
      </c>
      <c r="CZ22" s="961">
        <v>5.0750000000000003E-2</v>
      </c>
      <c r="DA22" s="961">
        <v>5.04E-2</v>
      </c>
      <c r="DB22" s="961">
        <v>5.1299999999999998E-2</v>
      </c>
      <c r="DC22" s="961">
        <v>5.1200000000000002E-2</v>
      </c>
      <c r="DD22" s="961">
        <v>5.1150000000000001E-2</v>
      </c>
      <c r="DE22" s="961">
        <v>5.0700000000000002E-2</v>
      </c>
      <c r="DF22" s="961">
        <v>5.1145000000000003E-2</v>
      </c>
      <c r="DG22" s="961">
        <v>5.1150000000000001E-2</v>
      </c>
      <c r="DH22" s="961">
        <v>5.1299999999999998E-2</v>
      </c>
      <c r="DI22" s="961">
        <v>5.0700000000000002E-2</v>
      </c>
      <c r="DJ22" s="961">
        <v>5.0950000000000002E-2</v>
      </c>
      <c r="DK22" s="961">
        <v>5.1499999999999997E-2</v>
      </c>
      <c r="DL22" s="958">
        <v>5.1049999999999998E-2</v>
      </c>
      <c r="DM22" s="900">
        <f t="shared" si="5"/>
        <v>1.2445999999999999</v>
      </c>
      <c r="DN22" s="901">
        <f t="shared" si="6"/>
        <v>1.2192000000000001</v>
      </c>
      <c r="DO22" s="901">
        <f t="shared" si="7"/>
        <v>1.2445999999999999</v>
      </c>
      <c r="DP22" s="901">
        <f t="shared" si="8"/>
        <v>1.2192000000000001</v>
      </c>
      <c r="DQ22" s="901">
        <f t="shared" si="9"/>
        <v>1.2192000000000001</v>
      </c>
      <c r="DR22" s="901">
        <f t="shared" si="10"/>
        <v>1.2192000000000001</v>
      </c>
      <c r="DS22" s="901">
        <f t="shared" si="11"/>
        <v>1.2445999999999999</v>
      </c>
      <c r="DT22" s="901">
        <f t="shared" si="12"/>
        <v>1.2192000000000001</v>
      </c>
      <c r="DU22" s="901">
        <f t="shared" si="13"/>
        <v>1.2445999999999999</v>
      </c>
      <c r="DV22" s="901">
        <f t="shared" si="14"/>
        <v>1.2445999999999999</v>
      </c>
      <c r="DW22" s="901">
        <f t="shared" si="15"/>
        <v>1.2192000000000001</v>
      </c>
      <c r="DX22" s="901">
        <f t="shared" si="16"/>
        <v>1.2445999999999999</v>
      </c>
      <c r="DY22" s="901">
        <f t="shared" si="17"/>
        <v>1.2445999999999999</v>
      </c>
      <c r="DZ22" s="901">
        <f t="shared" si="18"/>
        <v>1.2445999999999999</v>
      </c>
      <c r="EA22" s="901">
        <f t="shared" si="19"/>
        <v>1.2445999999999999</v>
      </c>
      <c r="EB22" s="901">
        <f t="shared" si="20"/>
        <v>1.2445999999999999</v>
      </c>
      <c r="EC22" s="901">
        <f t="shared" si="21"/>
        <v>1.2445999999999999</v>
      </c>
      <c r="ED22" s="901">
        <f t="shared" si="22"/>
        <v>1.2445999999999999</v>
      </c>
      <c r="EE22" s="901">
        <f t="shared" si="23"/>
        <v>1.2445999999999999</v>
      </c>
      <c r="EF22" s="901">
        <f t="shared" si="24"/>
        <v>1.2445999999999999</v>
      </c>
      <c r="EG22" s="901">
        <f t="shared" si="25"/>
        <v>1.2445999999999999</v>
      </c>
      <c r="EH22" s="901">
        <f t="shared" si="26"/>
        <v>1.1938</v>
      </c>
      <c r="EI22" s="901">
        <f t="shared" si="27"/>
        <v>0</v>
      </c>
      <c r="EJ22" s="901">
        <f t="shared" si="28"/>
        <v>1.2192000000000001</v>
      </c>
      <c r="EK22" s="901">
        <f t="shared" si="29"/>
        <v>1.2445999999999999</v>
      </c>
      <c r="EL22" s="901">
        <f t="shared" si="30"/>
        <v>1.29413</v>
      </c>
      <c r="EM22" s="901">
        <f t="shared" si="31"/>
        <v>1.29921</v>
      </c>
      <c r="EN22" s="901">
        <f t="shared" si="32"/>
        <v>1.29413</v>
      </c>
      <c r="EO22" s="901">
        <f t="shared" si="33"/>
        <v>1.3093699999999999</v>
      </c>
      <c r="EP22" s="901">
        <f t="shared" si="34"/>
        <v>1.3119099999999999</v>
      </c>
      <c r="EQ22" s="901">
        <f t="shared" si="35"/>
        <v>1.3042899999999999</v>
      </c>
      <c r="ER22" s="901">
        <f t="shared" si="36"/>
        <v>1.2839699999999998</v>
      </c>
      <c r="ES22" s="901">
        <f t="shared" si="37"/>
        <v>1.3017499999999997</v>
      </c>
      <c r="ET22" s="901">
        <f t="shared" si="38"/>
        <v>1.31064</v>
      </c>
      <c r="EU22" s="901">
        <f t="shared" si="39"/>
        <v>1.29667</v>
      </c>
      <c r="EV22" s="901">
        <f t="shared" si="40"/>
        <v>1.2979399999999999</v>
      </c>
      <c r="EW22" s="901">
        <f t="shared" si="41"/>
        <v>1.2953999999999999</v>
      </c>
      <c r="EX22" s="901">
        <f t="shared" si="42"/>
        <v>1.2877799999999999</v>
      </c>
      <c r="EY22" s="901">
        <f t="shared" si="43"/>
        <v>1.29159</v>
      </c>
      <c r="EZ22" s="901">
        <f t="shared" si="44"/>
        <v>1.3042899999999999</v>
      </c>
      <c r="FA22" s="901">
        <f t="shared" si="45"/>
        <v>1.29159</v>
      </c>
      <c r="FB22" s="901">
        <f t="shared" si="46"/>
        <v>1.29667</v>
      </c>
      <c r="FC22" s="901">
        <f t="shared" si="47"/>
        <v>1.29159</v>
      </c>
      <c r="FD22" s="901">
        <f t="shared" si="48"/>
        <v>1.3030199999999998</v>
      </c>
      <c r="FE22" s="901">
        <f t="shared" si="49"/>
        <v>1.3042899999999999</v>
      </c>
      <c r="FF22" s="901">
        <f t="shared" si="50"/>
        <v>1.2839699999999998</v>
      </c>
      <c r="FG22" s="901">
        <f t="shared" si="51"/>
        <v>1.2953999999999999</v>
      </c>
      <c r="FH22" s="901">
        <f t="shared" si="52"/>
        <v>1.28016</v>
      </c>
      <c r="FI22" s="901">
        <f t="shared" si="53"/>
        <v>1.2928599999999999</v>
      </c>
      <c r="FJ22" s="901">
        <f t="shared" si="54"/>
        <v>1.3144499999999999</v>
      </c>
      <c r="FK22" s="901">
        <f t="shared" si="55"/>
        <v>1.2928599999999999</v>
      </c>
      <c r="FL22" s="901">
        <f t="shared" si="56"/>
        <v>1.29921</v>
      </c>
      <c r="FM22" s="901">
        <f t="shared" si="57"/>
        <v>1.2903199999999999</v>
      </c>
      <c r="FN22" s="901">
        <f t="shared" si="58"/>
        <v>1.29413</v>
      </c>
      <c r="FO22" s="901" t="e">
        <f>#REF!*25.4</f>
        <v>#REF!</v>
      </c>
      <c r="FP22" s="901">
        <f t="shared" si="59"/>
        <v>1.29413</v>
      </c>
      <c r="FQ22" s="901">
        <f t="shared" si="60"/>
        <v>1.3080999999999998</v>
      </c>
      <c r="FR22" s="901">
        <f t="shared" si="61"/>
        <v>1.29921</v>
      </c>
      <c r="FS22" s="901">
        <f t="shared" si="62"/>
        <v>1.3030199999999998</v>
      </c>
      <c r="FT22" s="901">
        <f t="shared" si="63"/>
        <v>1.29667</v>
      </c>
      <c r="FU22" s="901">
        <f t="shared" si="64"/>
        <v>1.2979399999999999</v>
      </c>
      <c r="FV22" s="901">
        <f t="shared" si="65"/>
        <v>1.3030199999999998</v>
      </c>
      <c r="FW22" s="901">
        <f t="shared" si="66"/>
        <v>1.29667</v>
      </c>
      <c r="FX22" s="901">
        <f t="shared" si="67"/>
        <v>1.3055600000000001</v>
      </c>
      <c r="FY22" s="901">
        <f t="shared" si="68"/>
        <v>1.3042899999999999</v>
      </c>
      <c r="FZ22" s="901">
        <f t="shared" si="69"/>
        <v>1.2903199999999999</v>
      </c>
      <c r="GA22" s="901">
        <f t="shared" si="70"/>
        <v>1.29159</v>
      </c>
      <c r="GB22" s="901">
        <f t="shared" si="71"/>
        <v>1.2776199999999998</v>
      </c>
      <c r="GC22" s="901">
        <f t="shared" si="72"/>
        <v>1.2814300000000001</v>
      </c>
      <c r="GD22" s="901">
        <f t="shared" si="73"/>
        <v>1.2903199999999999</v>
      </c>
      <c r="GE22" s="901">
        <f t="shared" si="74"/>
        <v>1.2852399999999999</v>
      </c>
      <c r="GF22" s="901">
        <f t="shared" si="75"/>
        <v>1.2827</v>
      </c>
      <c r="GG22" s="901">
        <f t="shared" si="76"/>
        <v>1.28905</v>
      </c>
      <c r="GH22" s="901">
        <f t="shared" si="77"/>
        <v>1.2852399999999999</v>
      </c>
      <c r="GI22" s="901">
        <f t="shared" si="78"/>
        <v>1.29667</v>
      </c>
      <c r="GJ22" s="901">
        <f t="shared" si="79"/>
        <v>1.29667</v>
      </c>
      <c r="GK22" s="901">
        <f t="shared" si="80"/>
        <v>1.2979399999999999</v>
      </c>
      <c r="GL22" s="901">
        <f t="shared" si="81"/>
        <v>1.3017499999999997</v>
      </c>
      <c r="GM22" s="901">
        <f t="shared" si="82"/>
        <v>1.29159</v>
      </c>
      <c r="GN22" s="901">
        <f t="shared" si="83"/>
        <v>1.2877799999999999</v>
      </c>
      <c r="GO22" s="901">
        <f t="shared" si="84"/>
        <v>1.3068299999999999</v>
      </c>
      <c r="GP22" s="901">
        <f t="shared" si="85"/>
        <v>1.3042899999999999</v>
      </c>
      <c r="GQ22" s="901">
        <f t="shared" si="86"/>
        <v>1.29413</v>
      </c>
      <c r="GR22" s="901">
        <f t="shared" si="87"/>
        <v>1.2814300000000001</v>
      </c>
      <c r="GS22" s="901">
        <f t="shared" si="88"/>
        <v>1.3169899999999999</v>
      </c>
      <c r="GT22" s="901">
        <f t="shared" si="89"/>
        <v>1.2979399999999999</v>
      </c>
      <c r="GU22" s="901">
        <f t="shared" si="90"/>
        <v>1.29921</v>
      </c>
      <c r="GV22" s="901">
        <f t="shared" si="91"/>
        <v>1.29159</v>
      </c>
      <c r="GW22" s="901">
        <f t="shared" si="92"/>
        <v>1.2852399999999999</v>
      </c>
      <c r="GX22" s="901">
        <f t="shared" si="93"/>
        <v>1.3169899999999999</v>
      </c>
      <c r="GY22" s="901">
        <f t="shared" si="94"/>
        <v>1.3030199999999998</v>
      </c>
      <c r="GZ22" s="901">
        <f t="shared" si="95"/>
        <v>1.28905</v>
      </c>
      <c r="HA22" s="901">
        <f t="shared" si="96"/>
        <v>1.2839699999999998</v>
      </c>
      <c r="HB22" s="901">
        <f t="shared" si="97"/>
        <v>1.2903199999999999</v>
      </c>
      <c r="HC22" s="901">
        <f t="shared" si="98"/>
        <v>1.2852399999999999</v>
      </c>
      <c r="HD22" s="901">
        <f t="shared" si="99"/>
        <v>1.27508</v>
      </c>
      <c r="HE22" s="901">
        <f t="shared" si="100"/>
        <v>1.29921</v>
      </c>
      <c r="HF22" s="901">
        <f t="shared" si="101"/>
        <v>1.29921</v>
      </c>
      <c r="HG22" s="901">
        <f t="shared" si="102"/>
        <v>1.28905</v>
      </c>
      <c r="HH22" s="901">
        <f t="shared" si="103"/>
        <v>1.28016</v>
      </c>
      <c r="HI22" s="901">
        <f t="shared" si="104"/>
        <v>1.3030199999999998</v>
      </c>
      <c r="HJ22" s="901">
        <f t="shared" si="105"/>
        <v>1.3004800000000001</v>
      </c>
      <c r="HK22" s="901">
        <f t="shared" si="106"/>
        <v>1.29921</v>
      </c>
      <c r="HL22" s="901">
        <f t="shared" si="107"/>
        <v>1.2877799999999999</v>
      </c>
      <c r="HM22" s="901">
        <f t="shared" si="108"/>
        <v>1.299083</v>
      </c>
      <c r="HN22" s="901">
        <f t="shared" si="109"/>
        <v>1.29921</v>
      </c>
      <c r="HO22" s="901">
        <f t="shared" si="110"/>
        <v>1.3030199999999998</v>
      </c>
      <c r="HP22" s="901">
        <f t="shared" si="111"/>
        <v>1.2877799999999999</v>
      </c>
      <c r="HQ22" s="901">
        <f t="shared" si="112"/>
        <v>1.29413</v>
      </c>
      <c r="HR22" s="901">
        <f t="shared" si="113"/>
        <v>1.29667</v>
      </c>
      <c r="HS22" s="901" t="e">
        <f>#REF!*25.4</f>
        <v>#REF!</v>
      </c>
      <c r="HU22" s="887"/>
      <c r="HV22" s="887"/>
      <c r="HW22" s="887"/>
    </row>
    <row r="23" spans="1:231">
      <c r="A23" s="1239" t="s">
        <v>644</v>
      </c>
      <c r="B23" s="1240"/>
      <c r="C23" s="956"/>
      <c r="D23" s="957"/>
      <c r="E23" s="957"/>
      <c r="F23" s="957"/>
      <c r="G23" s="957"/>
      <c r="H23" s="957"/>
      <c r="I23" s="957"/>
      <c r="J23" s="957"/>
      <c r="K23" s="957"/>
      <c r="L23" s="957"/>
      <c r="M23" s="958"/>
      <c r="N23" s="958"/>
      <c r="O23" s="958"/>
      <c r="P23" s="958"/>
      <c r="Q23" s="958"/>
      <c r="R23" s="958"/>
      <c r="S23" s="958"/>
      <c r="T23" s="958"/>
      <c r="U23" s="958"/>
      <c r="V23" s="958"/>
      <c r="W23" s="958"/>
      <c r="X23" s="958"/>
      <c r="Y23" s="958"/>
      <c r="Z23" s="958"/>
      <c r="AA23" s="958"/>
      <c r="AB23" s="958"/>
      <c r="AC23" s="958"/>
      <c r="AD23" s="958"/>
      <c r="AE23" s="958"/>
      <c r="AF23" s="958"/>
      <c r="AG23" s="958"/>
      <c r="AH23" s="958"/>
      <c r="AI23" s="958"/>
      <c r="AJ23" s="958"/>
      <c r="AK23" s="958"/>
      <c r="AL23" s="958"/>
      <c r="AM23" s="958"/>
      <c r="AN23" s="958"/>
      <c r="AO23" s="958"/>
      <c r="AP23" s="959"/>
      <c r="AQ23" s="959"/>
      <c r="AR23" s="959"/>
      <c r="AS23" s="959"/>
      <c r="AT23" s="959"/>
      <c r="AU23" s="959"/>
      <c r="AV23" s="959"/>
      <c r="AW23" s="959"/>
      <c r="AX23" s="959"/>
      <c r="AY23" s="959"/>
      <c r="AZ23" s="959"/>
      <c r="BA23" s="959"/>
      <c r="BB23" s="959"/>
      <c r="BC23" s="959"/>
      <c r="BD23" s="959"/>
      <c r="BE23" s="959"/>
      <c r="BF23" s="959"/>
      <c r="BG23" s="959"/>
      <c r="BH23" s="959"/>
      <c r="BI23" s="959"/>
      <c r="BJ23" s="959"/>
      <c r="BK23" s="959"/>
      <c r="BL23" s="959"/>
      <c r="BM23" s="959"/>
      <c r="BN23" s="959"/>
      <c r="BO23" s="959"/>
      <c r="BP23" s="959"/>
      <c r="BQ23" s="959"/>
      <c r="BR23" s="959"/>
      <c r="BS23" s="959"/>
      <c r="BT23" s="959"/>
      <c r="BU23" s="959"/>
      <c r="BV23" s="959"/>
      <c r="BW23" s="959"/>
      <c r="BX23" s="959"/>
      <c r="BY23" s="959"/>
      <c r="BZ23" s="959"/>
      <c r="CA23" s="959"/>
      <c r="CB23" s="959"/>
      <c r="CC23" s="959"/>
      <c r="CD23" s="959"/>
      <c r="CE23" s="959"/>
      <c r="CF23" s="959"/>
      <c r="CG23" s="959"/>
      <c r="CH23" s="959"/>
      <c r="CI23" s="959"/>
      <c r="CJ23" s="959"/>
      <c r="CK23" s="959"/>
      <c r="CL23" s="959"/>
      <c r="CM23" s="959"/>
      <c r="CN23" s="959"/>
      <c r="CO23" s="959"/>
      <c r="CP23" s="959"/>
      <c r="CQ23" s="959"/>
      <c r="CR23" s="959"/>
      <c r="CS23" s="959"/>
      <c r="CT23" s="959"/>
      <c r="CU23" s="959"/>
      <c r="CV23" s="959"/>
      <c r="CW23" s="959"/>
      <c r="CX23" s="959"/>
      <c r="CY23" s="959"/>
      <c r="CZ23" s="959"/>
      <c r="DA23" s="959"/>
      <c r="DB23" s="959"/>
      <c r="DC23" s="959"/>
      <c r="DD23" s="959"/>
      <c r="DE23" s="959"/>
      <c r="DF23" s="959"/>
      <c r="DG23" s="959"/>
      <c r="DH23" s="959"/>
      <c r="DI23" s="959"/>
      <c r="DJ23" s="959"/>
      <c r="DK23" s="959"/>
      <c r="DL23" s="959"/>
      <c r="DM23" s="900">
        <f t="shared" si="5"/>
        <v>0</v>
      </c>
      <c r="DN23" s="901">
        <f t="shared" si="6"/>
        <v>0</v>
      </c>
      <c r="DO23" s="901">
        <f t="shared" si="7"/>
        <v>0</v>
      </c>
      <c r="DP23" s="901">
        <f t="shared" si="8"/>
        <v>0</v>
      </c>
      <c r="DQ23" s="901">
        <f t="shared" si="9"/>
        <v>0</v>
      </c>
      <c r="DR23" s="901">
        <f t="shared" si="10"/>
        <v>0</v>
      </c>
      <c r="DS23" s="901">
        <f t="shared" si="11"/>
        <v>0</v>
      </c>
      <c r="DT23" s="901">
        <f t="shared" si="12"/>
        <v>0</v>
      </c>
      <c r="DU23" s="901">
        <f t="shared" si="13"/>
        <v>0</v>
      </c>
      <c r="DV23" s="901">
        <f t="shared" si="14"/>
        <v>0</v>
      </c>
      <c r="DW23" s="901">
        <f t="shared" si="15"/>
        <v>0</v>
      </c>
      <c r="DX23" s="901">
        <f t="shared" si="16"/>
        <v>0</v>
      </c>
      <c r="DY23" s="901">
        <f t="shared" si="17"/>
        <v>0</v>
      </c>
      <c r="DZ23" s="901">
        <f t="shared" si="18"/>
        <v>0</v>
      </c>
      <c r="EA23" s="901">
        <f t="shared" si="19"/>
        <v>0</v>
      </c>
      <c r="EB23" s="901">
        <f t="shared" si="20"/>
        <v>0</v>
      </c>
      <c r="EC23" s="901">
        <f t="shared" si="21"/>
        <v>0</v>
      </c>
      <c r="ED23" s="901">
        <f t="shared" si="22"/>
        <v>0</v>
      </c>
      <c r="EE23" s="901">
        <f t="shared" si="23"/>
        <v>0</v>
      </c>
      <c r="EF23" s="901">
        <f t="shared" si="24"/>
        <v>0</v>
      </c>
      <c r="EG23" s="901">
        <f t="shared" si="25"/>
        <v>0</v>
      </c>
      <c r="EH23" s="901">
        <f t="shared" si="26"/>
        <v>0</v>
      </c>
      <c r="EI23" s="901">
        <f t="shared" si="27"/>
        <v>0</v>
      </c>
      <c r="EJ23" s="901">
        <f t="shared" si="28"/>
        <v>0</v>
      </c>
      <c r="EK23" s="901">
        <f t="shared" si="29"/>
        <v>0</v>
      </c>
      <c r="EL23" s="901">
        <f t="shared" si="30"/>
        <v>0</v>
      </c>
      <c r="EM23" s="901">
        <f t="shared" si="31"/>
        <v>0</v>
      </c>
      <c r="EN23" s="901">
        <f t="shared" si="32"/>
        <v>0</v>
      </c>
      <c r="EO23" s="901">
        <f t="shared" si="33"/>
        <v>0</v>
      </c>
      <c r="EP23" s="901">
        <f t="shared" si="34"/>
        <v>0</v>
      </c>
      <c r="EQ23" s="901">
        <f t="shared" si="35"/>
        <v>0</v>
      </c>
      <c r="ER23" s="901">
        <f t="shared" si="36"/>
        <v>0</v>
      </c>
      <c r="ES23" s="901">
        <f t="shared" si="37"/>
        <v>0</v>
      </c>
      <c r="ET23" s="901">
        <f t="shared" si="38"/>
        <v>0</v>
      </c>
      <c r="EU23" s="901">
        <f t="shared" si="39"/>
        <v>0</v>
      </c>
      <c r="EV23" s="901">
        <f t="shared" si="40"/>
        <v>0</v>
      </c>
      <c r="EW23" s="901">
        <f t="shared" si="41"/>
        <v>0</v>
      </c>
      <c r="EX23" s="901">
        <f t="shared" si="42"/>
        <v>0</v>
      </c>
      <c r="EY23" s="901">
        <f t="shared" si="43"/>
        <v>0</v>
      </c>
      <c r="EZ23" s="901">
        <f t="shared" si="44"/>
        <v>0</v>
      </c>
      <c r="FA23" s="901">
        <f t="shared" si="45"/>
        <v>0</v>
      </c>
      <c r="FB23" s="901">
        <f t="shared" si="46"/>
        <v>0</v>
      </c>
      <c r="FC23" s="901">
        <f t="shared" si="47"/>
        <v>0</v>
      </c>
      <c r="FD23" s="901">
        <f t="shared" si="48"/>
        <v>0</v>
      </c>
      <c r="FE23" s="901">
        <f t="shared" si="49"/>
        <v>0</v>
      </c>
      <c r="FF23" s="901">
        <f t="shared" si="50"/>
        <v>0</v>
      </c>
      <c r="FG23" s="901">
        <f t="shared" si="51"/>
        <v>0</v>
      </c>
      <c r="FH23" s="901">
        <f t="shared" si="52"/>
        <v>0</v>
      </c>
      <c r="FI23" s="901">
        <f t="shared" si="53"/>
        <v>0</v>
      </c>
      <c r="FJ23" s="901">
        <f t="shared" si="54"/>
        <v>0</v>
      </c>
      <c r="FK23" s="901">
        <f t="shared" si="55"/>
        <v>0</v>
      </c>
      <c r="FL23" s="901">
        <f t="shared" si="56"/>
        <v>0</v>
      </c>
      <c r="FM23" s="901">
        <f t="shared" si="57"/>
        <v>0</v>
      </c>
      <c r="FN23" s="901">
        <f t="shared" si="58"/>
        <v>0</v>
      </c>
      <c r="FO23" s="901" t="e">
        <f>#REF!*25.4</f>
        <v>#REF!</v>
      </c>
      <c r="FP23" s="901">
        <f t="shared" si="59"/>
        <v>0</v>
      </c>
      <c r="FQ23" s="901">
        <f t="shared" si="60"/>
        <v>0</v>
      </c>
      <c r="FR23" s="901">
        <f t="shared" si="61"/>
        <v>0</v>
      </c>
      <c r="FS23" s="901">
        <f t="shared" si="62"/>
        <v>0</v>
      </c>
      <c r="FT23" s="901">
        <f t="shared" si="63"/>
        <v>0</v>
      </c>
      <c r="FU23" s="901">
        <f t="shared" si="64"/>
        <v>0</v>
      </c>
      <c r="FV23" s="901">
        <f t="shared" si="65"/>
        <v>0</v>
      </c>
      <c r="FW23" s="901">
        <f t="shared" si="66"/>
        <v>0</v>
      </c>
      <c r="FX23" s="901">
        <f t="shared" si="67"/>
        <v>0</v>
      </c>
      <c r="FY23" s="901">
        <f t="shared" si="68"/>
        <v>0</v>
      </c>
      <c r="FZ23" s="901">
        <f t="shared" si="69"/>
        <v>0</v>
      </c>
      <c r="GA23" s="901">
        <f t="shared" si="70"/>
        <v>0</v>
      </c>
      <c r="GB23" s="901">
        <f t="shared" si="71"/>
        <v>0</v>
      </c>
      <c r="GC23" s="901">
        <f t="shared" si="72"/>
        <v>0</v>
      </c>
      <c r="GD23" s="901">
        <f t="shared" si="73"/>
        <v>0</v>
      </c>
      <c r="GE23" s="901">
        <f t="shared" si="74"/>
        <v>0</v>
      </c>
      <c r="GF23" s="901">
        <f t="shared" si="75"/>
        <v>0</v>
      </c>
      <c r="GG23" s="901">
        <f t="shared" si="76"/>
        <v>0</v>
      </c>
      <c r="GH23" s="901">
        <f t="shared" si="77"/>
        <v>0</v>
      </c>
      <c r="GI23" s="901">
        <f t="shared" si="78"/>
        <v>0</v>
      </c>
      <c r="GJ23" s="901">
        <f t="shared" si="79"/>
        <v>0</v>
      </c>
      <c r="GK23" s="901">
        <f t="shared" si="80"/>
        <v>0</v>
      </c>
      <c r="GL23" s="901">
        <f t="shared" si="81"/>
        <v>0</v>
      </c>
      <c r="GM23" s="901">
        <f t="shared" si="82"/>
        <v>0</v>
      </c>
      <c r="GN23" s="901">
        <f t="shared" si="83"/>
        <v>0</v>
      </c>
      <c r="GO23" s="901">
        <f t="shared" si="84"/>
        <v>0</v>
      </c>
      <c r="GP23" s="901">
        <f t="shared" si="85"/>
        <v>0</v>
      </c>
      <c r="GQ23" s="901">
        <f t="shared" si="86"/>
        <v>0</v>
      </c>
      <c r="GR23" s="901">
        <f t="shared" si="87"/>
        <v>0</v>
      </c>
      <c r="GS23" s="901">
        <f t="shared" si="88"/>
        <v>0</v>
      </c>
      <c r="GT23" s="901">
        <f t="shared" si="89"/>
        <v>0</v>
      </c>
      <c r="GU23" s="901">
        <f t="shared" si="90"/>
        <v>0</v>
      </c>
      <c r="GV23" s="901">
        <f t="shared" si="91"/>
        <v>0</v>
      </c>
      <c r="GW23" s="901">
        <f t="shared" si="92"/>
        <v>0</v>
      </c>
      <c r="GX23" s="901">
        <f t="shared" si="93"/>
        <v>0</v>
      </c>
      <c r="GY23" s="901">
        <f t="shared" si="94"/>
        <v>0</v>
      </c>
      <c r="GZ23" s="901">
        <f t="shared" si="95"/>
        <v>0</v>
      </c>
      <c r="HA23" s="901">
        <f t="shared" si="96"/>
        <v>0</v>
      </c>
      <c r="HB23" s="901">
        <f t="shared" si="97"/>
        <v>0</v>
      </c>
      <c r="HC23" s="901">
        <f t="shared" si="98"/>
        <v>0</v>
      </c>
      <c r="HD23" s="901">
        <f t="shared" si="99"/>
        <v>0</v>
      </c>
      <c r="HE23" s="901">
        <f t="shared" si="100"/>
        <v>0</v>
      </c>
      <c r="HF23" s="901">
        <f t="shared" si="101"/>
        <v>0</v>
      </c>
      <c r="HG23" s="901">
        <f t="shared" si="102"/>
        <v>0</v>
      </c>
      <c r="HH23" s="901">
        <f t="shared" si="103"/>
        <v>0</v>
      </c>
      <c r="HI23" s="901">
        <f t="shared" si="104"/>
        <v>0</v>
      </c>
      <c r="HJ23" s="901">
        <f t="shared" si="105"/>
        <v>0</v>
      </c>
      <c r="HK23" s="901">
        <f t="shared" si="106"/>
        <v>0</v>
      </c>
      <c r="HL23" s="901">
        <f t="shared" si="107"/>
        <v>0</v>
      </c>
      <c r="HM23" s="901">
        <f t="shared" si="108"/>
        <v>0</v>
      </c>
      <c r="HN23" s="901">
        <f t="shared" si="109"/>
        <v>0</v>
      </c>
      <c r="HO23" s="901">
        <f t="shared" si="110"/>
        <v>0</v>
      </c>
      <c r="HP23" s="901">
        <f t="shared" si="111"/>
        <v>0</v>
      </c>
      <c r="HQ23" s="901">
        <f t="shared" si="112"/>
        <v>0</v>
      </c>
      <c r="HR23" s="901">
        <f t="shared" si="113"/>
        <v>0</v>
      </c>
      <c r="HS23" s="901" t="e">
        <f>#REF!*25.4</f>
        <v>#REF!</v>
      </c>
      <c r="HU23" s="887"/>
      <c r="HV23" s="887"/>
      <c r="HW23" s="887"/>
    </row>
    <row r="24" spans="1:231">
      <c r="A24" s="1239" t="s">
        <v>645</v>
      </c>
      <c r="B24" s="1240"/>
      <c r="C24" s="956">
        <v>10.608000000000001</v>
      </c>
      <c r="D24" s="957">
        <v>10.595000000000001</v>
      </c>
      <c r="E24" s="957">
        <v>10.59</v>
      </c>
      <c r="F24" s="957">
        <v>10.597</v>
      </c>
      <c r="G24" s="957">
        <v>10.598000000000001</v>
      </c>
      <c r="H24" s="957">
        <v>10.597</v>
      </c>
      <c r="I24" s="957">
        <v>10.596</v>
      </c>
      <c r="J24" s="957">
        <v>10.6</v>
      </c>
      <c r="K24" s="957">
        <v>10.59</v>
      </c>
      <c r="L24" s="957">
        <v>10.6</v>
      </c>
      <c r="M24" s="958">
        <v>10.614000000000001</v>
      </c>
      <c r="N24" s="958">
        <v>10.617000000000001</v>
      </c>
      <c r="O24" s="958">
        <v>10.627000000000001</v>
      </c>
      <c r="P24" s="958">
        <v>10.621</v>
      </c>
      <c r="Q24" s="958">
        <v>10.622</v>
      </c>
      <c r="R24" s="958">
        <v>10.628</v>
      </c>
      <c r="S24" s="958">
        <v>10.62</v>
      </c>
      <c r="T24" s="958">
        <v>10.627000000000001</v>
      </c>
      <c r="U24" s="958">
        <v>10.629</v>
      </c>
      <c r="V24" s="958">
        <v>10.616</v>
      </c>
      <c r="W24" s="958"/>
      <c r="X24" s="958"/>
      <c r="Y24" s="958">
        <v>10.613</v>
      </c>
      <c r="Z24" s="958">
        <v>10.617000000000001</v>
      </c>
      <c r="AA24" s="958">
        <v>10.629</v>
      </c>
      <c r="AB24" s="958"/>
      <c r="AC24" s="958"/>
      <c r="AD24" s="958">
        <v>10.628</v>
      </c>
      <c r="AE24" s="958">
        <v>10.612</v>
      </c>
      <c r="AF24" s="961">
        <v>10.63</v>
      </c>
      <c r="AG24" s="961">
        <v>10.64</v>
      </c>
      <c r="AH24" s="961">
        <v>10.629</v>
      </c>
      <c r="AI24" s="961">
        <v>10.625500000000001</v>
      </c>
      <c r="AJ24" s="961">
        <v>10.6305</v>
      </c>
      <c r="AK24" s="961">
        <v>10.625</v>
      </c>
      <c r="AL24" s="959">
        <v>10.621</v>
      </c>
      <c r="AM24" s="1038">
        <v>10.624000000000001</v>
      </c>
      <c r="AN24" s="961">
        <v>10.631</v>
      </c>
      <c r="AO24" s="961">
        <v>10.629</v>
      </c>
      <c r="AP24" s="961">
        <v>10.6265</v>
      </c>
      <c r="AQ24" s="961">
        <v>10.6305</v>
      </c>
      <c r="AR24" s="961">
        <v>10.6195</v>
      </c>
      <c r="AS24" s="961">
        <v>10.631500000000001</v>
      </c>
      <c r="AT24" s="961">
        <v>10.625</v>
      </c>
      <c r="AU24" s="961">
        <v>10.659000000000001</v>
      </c>
      <c r="AV24" s="961">
        <v>10.6305</v>
      </c>
      <c r="AW24" s="961">
        <v>10.625</v>
      </c>
      <c r="AX24" s="961">
        <v>10.625500000000001</v>
      </c>
      <c r="AY24" s="961">
        <v>10.625999999999999</v>
      </c>
      <c r="AZ24" s="961">
        <v>10.628500000000001</v>
      </c>
      <c r="BA24" s="961">
        <v>10.628500000000001</v>
      </c>
      <c r="BB24" s="961">
        <v>10.631500000000001</v>
      </c>
      <c r="BC24" s="961">
        <v>10.6305</v>
      </c>
      <c r="BD24" s="961">
        <v>10.625</v>
      </c>
      <c r="BE24" s="961">
        <v>10.624000000000001</v>
      </c>
      <c r="BF24" s="961">
        <v>10.6295</v>
      </c>
      <c r="BG24" s="961">
        <v>10.625500000000001</v>
      </c>
      <c r="BH24" s="961">
        <v>10.628500000000001</v>
      </c>
      <c r="BI24" s="961">
        <v>10.6325</v>
      </c>
      <c r="BJ24" s="961">
        <v>10.628500000000001</v>
      </c>
      <c r="BK24" s="961">
        <v>10.628</v>
      </c>
      <c r="BL24" s="961">
        <v>10.634499999999999</v>
      </c>
      <c r="BM24" s="961">
        <v>10.6295</v>
      </c>
      <c r="BN24" s="961">
        <v>10.6235</v>
      </c>
      <c r="BO24" s="961">
        <v>10.63</v>
      </c>
      <c r="BP24" s="961">
        <v>10.64</v>
      </c>
      <c r="BQ24" s="961">
        <v>10.6235</v>
      </c>
      <c r="BR24" s="961">
        <v>10.631</v>
      </c>
      <c r="BS24" s="961">
        <v>10.6365</v>
      </c>
      <c r="BT24" s="961">
        <v>10.6265</v>
      </c>
      <c r="BU24" s="961">
        <v>10.632</v>
      </c>
      <c r="BV24" s="961">
        <v>10.625</v>
      </c>
      <c r="BW24" s="961">
        <v>10.635</v>
      </c>
      <c r="BX24" s="961">
        <v>10.628500000000001</v>
      </c>
      <c r="BY24" s="961">
        <v>10.6275</v>
      </c>
      <c r="BZ24" s="961">
        <v>10.6265</v>
      </c>
      <c r="CA24" s="961">
        <v>10.625</v>
      </c>
      <c r="CB24" s="961">
        <v>10.624000000000001</v>
      </c>
      <c r="CC24" s="961">
        <v>10.625999999999999</v>
      </c>
      <c r="CD24" s="961">
        <v>10.629</v>
      </c>
      <c r="CE24" s="961">
        <v>10.625</v>
      </c>
      <c r="CF24" s="961">
        <v>10.63</v>
      </c>
      <c r="CG24" s="961">
        <v>10.651999999999999</v>
      </c>
      <c r="CH24" s="961">
        <v>10.6265</v>
      </c>
      <c r="CI24" s="961">
        <v>10.6265</v>
      </c>
      <c r="CJ24" s="961">
        <v>10.6335</v>
      </c>
      <c r="CK24" s="961">
        <v>10.645</v>
      </c>
      <c r="CL24" s="961">
        <v>10.634499999999999</v>
      </c>
      <c r="CM24" s="961">
        <v>10.645</v>
      </c>
      <c r="CN24" s="961">
        <v>10.638999999999999</v>
      </c>
      <c r="CO24" s="961">
        <v>10.6325</v>
      </c>
      <c r="CP24" s="961">
        <v>10.631</v>
      </c>
      <c r="CQ24" s="961">
        <v>10.634499999999999</v>
      </c>
      <c r="CR24" s="961">
        <v>10.637499999999999</v>
      </c>
      <c r="CS24" s="961">
        <v>10.625999999999999</v>
      </c>
      <c r="CT24" s="961">
        <v>10.625</v>
      </c>
      <c r="CU24" s="961">
        <v>10.63</v>
      </c>
      <c r="CV24" s="961">
        <v>10.622</v>
      </c>
      <c r="CW24" s="961">
        <v>10.6305</v>
      </c>
      <c r="CX24" s="961">
        <v>10.627000000000001</v>
      </c>
      <c r="CY24" s="961">
        <v>10.6325</v>
      </c>
      <c r="CZ24" s="961">
        <v>10.6335</v>
      </c>
      <c r="DA24" s="961">
        <v>10.6325</v>
      </c>
      <c r="DB24" s="961">
        <v>10.625</v>
      </c>
      <c r="DC24" s="961">
        <v>10.628500000000001</v>
      </c>
      <c r="DD24" s="961">
        <v>10.67</v>
      </c>
      <c r="DE24" s="961">
        <v>10.628500000000001</v>
      </c>
      <c r="DF24" s="961">
        <v>10.6295</v>
      </c>
      <c r="DG24" s="961">
        <v>10.6305</v>
      </c>
      <c r="DH24" s="961">
        <v>10.635999999999999</v>
      </c>
      <c r="DI24" s="961">
        <v>10.627000000000001</v>
      </c>
      <c r="DJ24" s="961">
        <v>10.631500000000001</v>
      </c>
      <c r="DK24" s="961">
        <v>10.624000000000001</v>
      </c>
      <c r="DL24" s="961">
        <v>10.625</v>
      </c>
      <c r="DM24" s="900">
        <f t="shared" si="5"/>
        <v>269.44319999999999</v>
      </c>
      <c r="DN24" s="901">
        <f t="shared" si="6"/>
        <v>269.113</v>
      </c>
      <c r="DO24" s="901">
        <f t="shared" si="7"/>
        <v>268.98599999999999</v>
      </c>
      <c r="DP24" s="901">
        <f t="shared" si="8"/>
        <v>269.16379999999998</v>
      </c>
      <c r="DQ24" s="901">
        <f t="shared" si="9"/>
        <v>269.18920000000003</v>
      </c>
      <c r="DR24" s="901">
        <f t="shared" si="10"/>
        <v>269.16379999999998</v>
      </c>
      <c r="DS24" s="901">
        <f t="shared" si="11"/>
        <v>269.13839999999999</v>
      </c>
      <c r="DT24" s="901">
        <f t="shared" si="12"/>
        <v>269.23999999999995</v>
      </c>
      <c r="DU24" s="901">
        <f t="shared" si="13"/>
        <v>268.98599999999999</v>
      </c>
      <c r="DV24" s="901">
        <f t="shared" si="14"/>
        <v>269.23999999999995</v>
      </c>
      <c r="DW24" s="901">
        <f t="shared" si="15"/>
        <v>269.59559999999999</v>
      </c>
      <c r="DX24" s="901">
        <f t="shared" si="16"/>
        <v>269.67180000000002</v>
      </c>
      <c r="DY24" s="901">
        <f t="shared" si="17"/>
        <v>269.92579999999998</v>
      </c>
      <c r="DZ24" s="901">
        <f t="shared" si="18"/>
        <v>269.77339999999998</v>
      </c>
      <c r="EA24" s="901">
        <f t="shared" si="19"/>
        <v>269.79879999999997</v>
      </c>
      <c r="EB24" s="901">
        <f t="shared" si="20"/>
        <v>269.95119999999997</v>
      </c>
      <c r="EC24" s="901">
        <f t="shared" si="21"/>
        <v>269.74799999999999</v>
      </c>
      <c r="ED24" s="901">
        <f t="shared" si="22"/>
        <v>269.92579999999998</v>
      </c>
      <c r="EE24" s="901">
        <f t="shared" si="23"/>
        <v>269.97659999999996</v>
      </c>
      <c r="EF24" s="901">
        <f t="shared" si="24"/>
        <v>269.64639999999997</v>
      </c>
      <c r="EG24" s="901">
        <f t="shared" si="25"/>
        <v>269.5702</v>
      </c>
      <c r="EH24" s="901">
        <f t="shared" si="26"/>
        <v>269.67180000000002</v>
      </c>
      <c r="EI24" s="901">
        <f t="shared" si="27"/>
        <v>0</v>
      </c>
      <c r="EJ24" s="901">
        <f t="shared" si="28"/>
        <v>269.95119999999997</v>
      </c>
      <c r="EK24" s="901">
        <f t="shared" si="29"/>
        <v>269.54480000000001</v>
      </c>
      <c r="EL24" s="901">
        <f t="shared" si="30"/>
        <v>270.00200000000001</v>
      </c>
      <c r="EM24" s="901">
        <f t="shared" si="31"/>
        <v>270.25599999999997</v>
      </c>
      <c r="EN24" s="901">
        <f t="shared" si="32"/>
        <v>269.97659999999996</v>
      </c>
      <c r="EO24" s="901">
        <f t="shared" si="33"/>
        <v>269.8877</v>
      </c>
      <c r="EP24" s="901">
        <f t="shared" si="34"/>
        <v>270.01469999999995</v>
      </c>
      <c r="EQ24" s="901">
        <f t="shared" si="35"/>
        <v>269.875</v>
      </c>
      <c r="ER24" s="901">
        <f t="shared" si="36"/>
        <v>269.77339999999998</v>
      </c>
      <c r="ES24" s="901">
        <f t="shared" si="37"/>
        <v>269.84960000000001</v>
      </c>
      <c r="ET24" s="901">
        <f t="shared" si="38"/>
        <v>270.0274</v>
      </c>
      <c r="EU24" s="901">
        <f t="shared" si="39"/>
        <v>269.97659999999996</v>
      </c>
      <c r="EV24" s="901">
        <f t="shared" si="40"/>
        <v>269.91309999999999</v>
      </c>
      <c r="EW24" s="901">
        <f t="shared" si="41"/>
        <v>270.01469999999995</v>
      </c>
      <c r="EX24" s="901">
        <f t="shared" si="42"/>
        <v>269.7353</v>
      </c>
      <c r="EY24" s="901">
        <f t="shared" si="43"/>
        <v>270.0401</v>
      </c>
      <c r="EZ24" s="901">
        <f t="shared" si="44"/>
        <v>269.875</v>
      </c>
      <c r="FA24" s="901">
        <f t="shared" si="45"/>
        <v>270.73860000000002</v>
      </c>
      <c r="FB24" s="901">
        <f t="shared" si="46"/>
        <v>270.01469999999995</v>
      </c>
      <c r="FC24" s="901">
        <f t="shared" si="47"/>
        <v>269.875</v>
      </c>
      <c r="FD24" s="901">
        <f t="shared" si="48"/>
        <v>269.8877</v>
      </c>
      <c r="FE24" s="901">
        <f t="shared" si="49"/>
        <v>269.90039999999999</v>
      </c>
      <c r="FF24" s="901">
        <f t="shared" si="50"/>
        <v>269.96390000000002</v>
      </c>
      <c r="FG24" s="901">
        <f t="shared" si="51"/>
        <v>269.96390000000002</v>
      </c>
      <c r="FH24" s="901">
        <f t="shared" si="52"/>
        <v>270.0401</v>
      </c>
      <c r="FI24" s="901">
        <f t="shared" si="53"/>
        <v>270.01469999999995</v>
      </c>
      <c r="FJ24" s="901">
        <f t="shared" si="54"/>
        <v>269.875</v>
      </c>
      <c r="FK24" s="901">
        <f t="shared" si="55"/>
        <v>269.84960000000001</v>
      </c>
      <c r="FL24" s="901">
        <f t="shared" si="56"/>
        <v>269.98930000000001</v>
      </c>
      <c r="FM24" s="901">
        <f t="shared" si="57"/>
        <v>269.8877</v>
      </c>
      <c r="FN24" s="901">
        <f t="shared" si="58"/>
        <v>269.96390000000002</v>
      </c>
      <c r="FO24" s="901" t="e">
        <f>#REF!*25.4</f>
        <v>#REF!</v>
      </c>
      <c r="FP24" s="901">
        <f t="shared" si="59"/>
        <v>270.06549999999999</v>
      </c>
      <c r="FQ24" s="901">
        <f t="shared" si="60"/>
        <v>269.96390000000002</v>
      </c>
      <c r="FR24" s="901">
        <f t="shared" si="61"/>
        <v>269.95119999999997</v>
      </c>
      <c r="FS24" s="901">
        <f t="shared" si="62"/>
        <v>270.11629999999997</v>
      </c>
      <c r="FT24" s="901">
        <f t="shared" si="63"/>
        <v>269.98930000000001</v>
      </c>
      <c r="FU24" s="901">
        <f t="shared" si="64"/>
        <v>269.83689999999996</v>
      </c>
      <c r="FV24" s="901">
        <f t="shared" si="65"/>
        <v>270.00200000000001</v>
      </c>
      <c r="FW24" s="901">
        <f t="shared" si="66"/>
        <v>270.25599999999997</v>
      </c>
      <c r="FX24" s="901">
        <f t="shared" si="67"/>
        <v>269.83689999999996</v>
      </c>
      <c r="FY24" s="901">
        <f t="shared" si="68"/>
        <v>270.0274</v>
      </c>
      <c r="FZ24" s="901">
        <f t="shared" si="69"/>
        <v>270.1671</v>
      </c>
      <c r="GA24" s="901">
        <f t="shared" si="70"/>
        <v>269.91309999999999</v>
      </c>
      <c r="GB24" s="901">
        <f t="shared" si="71"/>
        <v>270.05279999999999</v>
      </c>
      <c r="GC24" s="901">
        <f t="shared" si="72"/>
        <v>269.875</v>
      </c>
      <c r="GD24" s="901">
        <f t="shared" si="73"/>
        <v>270.12899999999996</v>
      </c>
      <c r="GE24" s="901">
        <f t="shared" si="74"/>
        <v>269.96390000000002</v>
      </c>
      <c r="GF24" s="901">
        <f t="shared" si="75"/>
        <v>269.93849999999998</v>
      </c>
      <c r="GG24" s="901">
        <f t="shared" si="76"/>
        <v>269.91309999999999</v>
      </c>
      <c r="GH24" s="901">
        <f t="shared" si="77"/>
        <v>269.875</v>
      </c>
      <c r="GI24" s="901">
        <f t="shared" si="78"/>
        <v>269.84960000000001</v>
      </c>
      <c r="GJ24" s="901">
        <f t="shared" si="79"/>
        <v>269.90039999999999</v>
      </c>
      <c r="GK24" s="901">
        <f t="shared" si="80"/>
        <v>269.97659999999996</v>
      </c>
      <c r="GL24" s="901">
        <f t="shared" si="81"/>
        <v>269.875</v>
      </c>
      <c r="GM24" s="901">
        <f t="shared" si="82"/>
        <v>270.00200000000001</v>
      </c>
      <c r="GN24" s="901">
        <f t="shared" si="83"/>
        <v>270.56079999999997</v>
      </c>
      <c r="GO24" s="901">
        <f t="shared" si="84"/>
        <v>269.91309999999999</v>
      </c>
      <c r="GP24" s="901">
        <f t="shared" si="85"/>
        <v>269.91309999999999</v>
      </c>
      <c r="GQ24" s="901">
        <f t="shared" si="86"/>
        <v>270.09089999999998</v>
      </c>
      <c r="GR24" s="901">
        <f t="shared" si="87"/>
        <v>270.38299999999998</v>
      </c>
      <c r="GS24" s="901">
        <f t="shared" si="88"/>
        <v>270.11629999999997</v>
      </c>
      <c r="GT24" s="901">
        <f t="shared" si="89"/>
        <v>270.38299999999998</v>
      </c>
      <c r="GU24" s="901">
        <f t="shared" si="90"/>
        <v>270.23059999999998</v>
      </c>
      <c r="GV24" s="901">
        <f t="shared" si="91"/>
        <v>270.06549999999999</v>
      </c>
      <c r="GW24" s="901">
        <f t="shared" si="92"/>
        <v>270.0274</v>
      </c>
      <c r="GX24" s="901">
        <f t="shared" si="93"/>
        <v>270.11629999999997</v>
      </c>
      <c r="GY24" s="901">
        <f t="shared" si="94"/>
        <v>270.19249999999994</v>
      </c>
      <c r="GZ24" s="901">
        <f t="shared" si="95"/>
        <v>269.90039999999999</v>
      </c>
      <c r="HA24" s="901">
        <f t="shared" si="96"/>
        <v>269.875</v>
      </c>
      <c r="HB24" s="901">
        <f t="shared" si="97"/>
        <v>270.00200000000001</v>
      </c>
      <c r="HC24" s="901">
        <f t="shared" si="98"/>
        <v>269.79879999999997</v>
      </c>
      <c r="HD24" s="901">
        <f t="shared" si="99"/>
        <v>270.01469999999995</v>
      </c>
      <c r="HE24" s="901">
        <f t="shared" si="100"/>
        <v>269.92579999999998</v>
      </c>
      <c r="HF24" s="901">
        <f t="shared" si="101"/>
        <v>270.06549999999999</v>
      </c>
      <c r="HG24" s="901">
        <f t="shared" si="102"/>
        <v>270.09089999999998</v>
      </c>
      <c r="HH24" s="901">
        <f t="shared" si="103"/>
        <v>270.06549999999999</v>
      </c>
      <c r="HI24" s="901">
        <f t="shared" si="104"/>
        <v>269.875</v>
      </c>
      <c r="HJ24" s="901">
        <f t="shared" si="105"/>
        <v>269.96390000000002</v>
      </c>
      <c r="HK24" s="901">
        <f t="shared" si="106"/>
        <v>271.01799999999997</v>
      </c>
      <c r="HL24" s="901">
        <f t="shared" si="107"/>
        <v>269.96390000000002</v>
      </c>
      <c r="HM24" s="901">
        <f t="shared" si="108"/>
        <v>269.98930000000001</v>
      </c>
      <c r="HN24" s="901">
        <f t="shared" si="109"/>
        <v>270.01469999999995</v>
      </c>
      <c r="HO24" s="901">
        <f t="shared" si="110"/>
        <v>270.15439999999995</v>
      </c>
      <c r="HP24" s="901">
        <f t="shared" si="111"/>
        <v>269.92579999999998</v>
      </c>
      <c r="HQ24" s="901">
        <f t="shared" si="112"/>
        <v>270.0401</v>
      </c>
      <c r="HR24" s="901">
        <f t="shared" si="113"/>
        <v>269.875</v>
      </c>
      <c r="HS24" s="901" t="e">
        <f>#REF!*25.4</f>
        <v>#REF!</v>
      </c>
      <c r="HU24" s="887"/>
      <c r="HV24" s="887"/>
      <c r="HW24" s="887"/>
    </row>
    <row r="25" spans="1:231">
      <c r="A25" s="1239" t="s">
        <v>648</v>
      </c>
      <c r="B25" s="1240"/>
      <c r="C25" s="960">
        <v>6.9569999999999999</v>
      </c>
      <c r="D25" s="958">
        <v>6.9960000000000004</v>
      </c>
      <c r="F25" s="958">
        <v>6.9814999999999996</v>
      </c>
      <c r="G25" s="958">
        <v>6.99</v>
      </c>
      <c r="H25" s="958">
        <v>6.9539999999999997</v>
      </c>
      <c r="I25" s="958">
        <v>6.9814999999999996</v>
      </c>
      <c r="J25" s="958">
        <v>6.944</v>
      </c>
      <c r="K25" s="958">
        <v>6.9664999999999999</v>
      </c>
      <c r="L25" s="958"/>
      <c r="M25" s="958">
        <v>6.9465000000000003</v>
      </c>
      <c r="N25" s="958">
        <v>6.9809999999999999</v>
      </c>
      <c r="O25" s="958">
        <v>6.9790000000000001</v>
      </c>
      <c r="P25" s="958">
        <v>6.9740000000000002</v>
      </c>
      <c r="Q25" s="958">
        <v>6.992</v>
      </c>
      <c r="R25" s="958">
        <v>6.9705000000000004</v>
      </c>
      <c r="S25" s="958">
        <v>6.9880000000000004</v>
      </c>
      <c r="T25" s="958">
        <v>6.9640000000000004</v>
      </c>
      <c r="U25" s="958">
        <v>6.9785000000000004</v>
      </c>
      <c r="V25" s="958">
        <v>6.97</v>
      </c>
      <c r="W25" s="958">
        <v>6.9109999999999996</v>
      </c>
      <c r="X25" s="958">
        <v>6.9329999999999998</v>
      </c>
      <c r="Y25" s="958">
        <v>6.9690000000000003</v>
      </c>
      <c r="Z25" s="958">
        <v>6.9790000000000001</v>
      </c>
      <c r="AA25" s="958">
        <v>6.9809999999999999</v>
      </c>
      <c r="AB25" s="958">
        <v>6.968</v>
      </c>
      <c r="AC25" s="958">
        <v>6.9775</v>
      </c>
      <c r="AD25" s="958">
        <v>6.9619999999999997</v>
      </c>
      <c r="AE25" s="958">
        <v>6.9764999999999997</v>
      </c>
      <c r="AF25" s="958">
        <v>6.9924999999999997</v>
      </c>
      <c r="AG25" s="958">
        <v>6.9805000000000001</v>
      </c>
      <c r="AH25" s="958">
        <v>6.9355000000000002</v>
      </c>
      <c r="AI25" s="958">
        <v>7</v>
      </c>
      <c r="AJ25" s="958">
        <v>6.9824999999999999</v>
      </c>
      <c r="AK25" s="958">
        <v>6.9764999999999997</v>
      </c>
      <c r="AL25" s="961">
        <v>6.984</v>
      </c>
      <c r="AM25" s="958">
        <v>6.9790000000000001</v>
      </c>
      <c r="AN25" s="958">
        <v>6.9740000000000002</v>
      </c>
      <c r="AO25" s="958">
        <v>6.9794999999999998</v>
      </c>
      <c r="AP25" s="961">
        <v>6.9695</v>
      </c>
      <c r="AQ25" s="961">
        <v>6.9814999999999996</v>
      </c>
      <c r="AR25" s="961">
        <v>6.9859999999999998</v>
      </c>
      <c r="AS25" s="961">
        <v>6.9734999999999996</v>
      </c>
      <c r="AT25" s="961">
        <v>6.9894999999999996</v>
      </c>
      <c r="AU25" s="961">
        <v>6.9794999999999998</v>
      </c>
      <c r="AV25" s="961">
        <v>6.94</v>
      </c>
      <c r="AW25" s="961">
        <v>6.9734999999999996</v>
      </c>
      <c r="AX25" s="961">
        <v>6.98</v>
      </c>
      <c r="AY25" s="961">
        <v>6.9729999999999999</v>
      </c>
      <c r="AZ25" s="961">
        <v>6.9829999999999997</v>
      </c>
      <c r="BA25" s="961">
        <v>6.97</v>
      </c>
      <c r="BB25" s="961">
        <v>6.9494999999999996</v>
      </c>
      <c r="BC25" s="961">
        <v>6.9714999999999998</v>
      </c>
      <c r="BD25" s="961">
        <v>6.98</v>
      </c>
      <c r="BE25" s="961">
        <v>6.9654999999999996</v>
      </c>
      <c r="BF25" s="961">
        <v>6.9909999999999997</v>
      </c>
      <c r="BG25" s="961">
        <v>6.9630000000000001</v>
      </c>
      <c r="BH25" s="961">
        <v>6.9894999999999996</v>
      </c>
      <c r="BI25" s="961">
        <v>6.9844999999999997</v>
      </c>
      <c r="BJ25" s="961">
        <v>6.9684999999999997</v>
      </c>
      <c r="BK25" s="961">
        <v>6.9720000000000004</v>
      </c>
      <c r="BL25" s="961">
        <v>6.9664999999999999</v>
      </c>
      <c r="BM25" s="961">
        <v>7.0019999999999998</v>
      </c>
      <c r="BN25" s="961">
        <v>6.9850000000000003</v>
      </c>
      <c r="BO25" s="961">
        <v>6.9175000000000004</v>
      </c>
      <c r="BP25" s="961">
        <v>6.9405000000000001</v>
      </c>
      <c r="BQ25" s="961">
        <v>6.9320000000000004</v>
      </c>
      <c r="BR25" s="961">
        <v>6.9734999999999996</v>
      </c>
      <c r="BS25" s="961">
        <v>6.9939999999999998</v>
      </c>
      <c r="BT25" s="961">
        <v>6.9414999999999996</v>
      </c>
      <c r="BU25" s="961">
        <v>6.9355000000000002</v>
      </c>
      <c r="BV25" s="961">
        <v>6.9779999999999998</v>
      </c>
      <c r="BW25" s="961">
        <v>6.9705000000000004</v>
      </c>
      <c r="BX25" s="961">
        <v>6.9824999999999999</v>
      </c>
      <c r="BY25" s="961">
        <v>6.9375</v>
      </c>
      <c r="BZ25" s="961">
        <v>6.9859999999999998</v>
      </c>
      <c r="CA25" s="961">
        <v>6.9470000000000001</v>
      </c>
      <c r="CB25" s="961">
        <v>6.9710000000000001</v>
      </c>
      <c r="CC25" s="961">
        <v>6.9835000000000003</v>
      </c>
      <c r="CD25" s="961">
        <v>6.95</v>
      </c>
      <c r="CE25" s="961">
        <v>6.9790000000000001</v>
      </c>
      <c r="CF25" s="961">
        <v>6.9954999999999998</v>
      </c>
      <c r="CG25" s="961">
        <v>6.9749999999999996</v>
      </c>
      <c r="CH25" s="961">
        <v>6.9349999999999996</v>
      </c>
      <c r="CI25" s="961">
        <v>7</v>
      </c>
      <c r="CJ25" s="961">
        <v>6.9264999999999999</v>
      </c>
      <c r="CK25" s="961">
        <v>6.9855</v>
      </c>
      <c r="CL25" s="961">
        <v>6.9740000000000002</v>
      </c>
      <c r="CM25" s="961">
        <v>6.9785000000000004</v>
      </c>
      <c r="CN25" s="716">
        <v>6.9390000000000001</v>
      </c>
      <c r="CO25" s="961">
        <v>6.9749999999999996</v>
      </c>
      <c r="CP25" s="961">
        <v>6.9779999999999998</v>
      </c>
      <c r="CQ25" s="961">
        <v>6.9960000000000004</v>
      </c>
      <c r="CR25" s="961">
        <v>6.9725000000000001</v>
      </c>
      <c r="CS25" s="961">
        <v>6.9429999999999996</v>
      </c>
      <c r="CT25" s="961">
        <v>6.96</v>
      </c>
      <c r="CU25" s="961">
        <v>6.9284999999999997</v>
      </c>
      <c r="CV25" s="961">
        <v>6.9814999999999996</v>
      </c>
      <c r="CW25" s="961">
        <v>6.9695</v>
      </c>
      <c r="CX25" s="961">
        <v>6.9850000000000003</v>
      </c>
      <c r="CY25" s="961">
        <v>6.9889999999999999</v>
      </c>
      <c r="CZ25" s="961">
        <v>6.9295</v>
      </c>
      <c r="DA25" s="961">
        <v>6.9744999999999999</v>
      </c>
      <c r="DB25" s="961">
        <v>6.9394999999999998</v>
      </c>
      <c r="DC25" s="961">
        <v>6.9485000000000001</v>
      </c>
      <c r="DD25" s="961">
        <v>6.9610000000000003</v>
      </c>
      <c r="DE25" s="961">
        <v>6.9269999999999996</v>
      </c>
      <c r="DF25" s="961">
        <v>6.9859999999999998</v>
      </c>
      <c r="DG25" s="961">
        <v>6.9785000000000004</v>
      </c>
      <c r="DH25" s="961">
        <v>6.9714999999999998</v>
      </c>
      <c r="DI25" s="961">
        <v>6.984</v>
      </c>
      <c r="DJ25" s="961">
        <v>6.976</v>
      </c>
      <c r="DK25" s="961">
        <v>6.9649999999999999</v>
      </c>
      <c r="DL25" s="961">
        <v>6.9734999999999996</v>
      </c>
      <c r="DM25" s="900">
        <f t="shared" ref="DM25:DN29" si="114">C25*25.4</f>
        <v>176.70779999999999</v>
      </c>
      <c r="DN25" s="901">
        <f t="shared" si="114"/>
        <v>177.69839999999999</v>
      </c>
      <c r="DO25" s="901" t="e">
        <f>#REF!*25.4</f>
        <v>#REF!</v>
      </c>
      <c r="DP25" s="901">
        <f t="shared" ref="DP25:DY29" si="115">F25*25.4</f>
        <v>177.33009999999999</v>
      </c>
      <c r="DQ25" s="901">
        <f t="shared" si="115"/>
        <v>177.54599999999999</v>
      </c>
      <c r="DR25" s="901">
        <f t="shared" si="115"/>
        <v>176.63159999999999</v>
      </c>
      <c r="DS25" s="901">
        <f t="shared" si="115"/>
        <v>177.33009999999999</v>
      </c>
      <c r="DT25" s="901">
        <f t="shared" si="115"/>
        <v>176.3776</v>
      </c>
      <c r="DU25" s="901">
        <f t="shared" si="115"/>
        <v>176.94909999999999</v>
      </c>
      <c r="DV25" s="901">
        <f t="shared" si="115"/>
        <v>0</v>
      </c>
      <c r="DW25" s="901">
        <f t="shared" si="115"/>
        <v>176.44110000000001</v>
      </c>
      <c r="DX25" s="901">
        <f t="shared" si="115"/>
        <v>177.31739999999999</v>
      </c>
      <c r="DY25" s="901">
        <f t="shared" si="115"/>
        <v>177.26659999999998</v>
      </c>
      <c r="DZ25" s="901">
        <f t="shared" ref="DZ25:EF29" si="116">P25*25.4</f>
        <v>177.1396</v>
      </c>
      <c r="EA25" s="901">
        <f t="shared" si="116"/>
        <v>177.5968</v>
      </c>
      <c r="EB25" s="901">
        <f t="shared" si="116"/>
        <v>177.05070000000001</v>
      </c>
      <c r="EC25" s="901">
        <f t="shared" si="116"/>
        <v>177.49520000000001</v>
      </c>
      <c r="ED25" s="901">
        <f t="shared" si="116"/>
        <v>176.88560000000001</v>
      </c>
      <c r="EE25" s="901">
        <f t="shared" si="116"/>
        <v>177.25389999999999</v>
      </c>
      <c r="EF25" s="901">
        <f t="shared" si="116"/>
        <v>177.03799999999998</v>
      </c>
      <c r="EG25" s="901">
        <f t="shared" si="25"/>
        <v>177.01259999999999</v>
      </c>
      <c r="EH25" s="901">
        <f t="shared" si="26"/>
        <v>177.26659999999998</v>
      </c>
      <c r="EI25" s="901">
        <f t="shared" si="27"/>
        <v>176.9872</v>
      </c>
      <c r="EJ25" s="901">
        <f t="shared" ref="EJ25:ES29" si="117">AD25*25.4</f>
        <v>176.83479999999997</v>
      </c>
      <c r="EK25" s="901">
        <f t="shared" si="117"/>
        <v>177.20309999999998</v>
      </c>
      <c r="EL25" s="901">
        <f t="shared" si="117"/>
        <v>177.6095</v>
      </c>
      <c r="EM25" s="901">
        <f t="shared" si="117"/>
        <v>177.3047</v>
      </c>
      <c r="EN25" s="901">
        <f t="shared" si="117"/>
        <v>176.1617</v>
      </c>
      <c r="EO25" s="901">
        <f t="shared" si="117"/>
        <v>177.79999999999998</v>
      </c>
      <c r="EP25" s="901">
        <f t="shared" si="117"/>
        <v>177.35549999999998</v>
      </c>
      <c r="EQ25" s="901">
        <f t="shared" si="117"/>
        <v>177.20309999999998</v>
      </c>
      <c r="ER25" s="901">
        <f t="shared" si="117"/>
        <v>177.39359999999999</v>
      </c>
      <c r="ES25" s="901">
        <f t="shared" si="117"/>
        <v>177.26659999999998</v>
      </c>
      <c r="ET25" s="901">
        <f t="shared" ref="ET25:FC29" si="118">AN25*25.4</f>
        <v>177.1396</v>
      </c>
      <c r="EU25" s="901">
        <f t="shared" si="118"/>
        <v>177.27929999999998</v>
      </c>
      <c r="EV25" s="901">
        <f t="shared" si="118"/>
        <v>177.02529999999999</v>
      </c>
      <c r="EW25" s="901">
        <f t="shared" si="118"/>
        <v>177.33009999999999</v>
      </c>
      <c r="EX25" s="901">
        <f t="shared" si="118"/>
        <v>177.44439999999997</v>
      </c>
      <c r="EY25" s="901">
        <f t="shared" si="118"/>
        <v>177.12689999999998</v>
      </c>
      <c r="EZ25" s="901">
        <f t="shared" si="118"/>
        <v>177.53329999999997</v>
      </c>
      <c r="FA25" s="901">
        <f t="shared" si="118"/>
        <v>177.27929999999998</v>
      </c>
      <c r="FB25" s="901">
        <f t="shared" si="118"/>
        <v>176.27600000000001</v>
      </c>
      <c r="FC25" s="901">
        <f t="shared" si="118"/>
        <v>177.12689999999998</v>
      </c>
      <c r="FD25" s="901">
        <f t="shared" ref="FD25:FM29" si="119">AX25*25.4</f>
        <v>177.292</v>
      </c>
      <c r="FE25" s="901">
        <f t="shared" si="119"/>
        <v>177.11419999999998</v>
      </c>
      <c r="FF25" s="901">
        <f t="shared" si="119"/>
        <v>177.36819999999997</v>
      </c>
      <c r="FG25" s="901">
        <f t="shared" si="119"/>
        <v>177.03799999999998</v>
      </c>
      <c r="FH25" s="901">
        <f t="shared" si="119"/>
        <v>176.51729999999998</v>
      </c>
      <c r="FI25" s="901">
        <f t="shared" si="119"/>
        <v>177.0761</v>
      </c>
      <c r="FJ25" s="901">
        <f t="shared" si="119"/>
        <v>177.292</v>
      </c>
      <c r="FK25" s="901">
        <f t="shared" si="119"/>
        <v>176.92369999999997</v>
      </c>
      <c r="FL25" s="901">
        <f t="shared" si="119"/>
        <v>177.57139999999998</v>
      </c>
      <c r="FM25" s="901">
        <f t="shared" si="119"/>
        <v>176.86019999999999</v>
      </c>
      <c r="FN25" s="901">
        <f t="shared" ref="FN25:FN29" si="120">BH25*25.4</f>
        <v>177.53329999999997</v>
      </c>
      <c r="FO25" s="901" t="e">
        <f>#REF!*25.4</f>
        <v>#REF!</v>
      </c>
      <c r="FP25" s="901">
        <f t="shared" si="59"/>
        <v>177.40629999999999</v>
      </c>
      <c r="FQ25" s="901">
        <f t="shared" si="60"/>
        <v>176.99989999999997</v>
      </c>
      <c r="FR25" s="901">
        <f t="shared" si="61"/>
        <v>177.08879999999999</v>
      </c>
      <c r="FS25" s="901">
        <f t="shared" si="62"/>
        <v>176.94909999999999</v>
      </c>
      <c r="FT25" s="901">
        <f t="shared" si="63"/>
        <v>177.85079999999999</v>
      </c>
      <c r="FU25" s="901">
        <f t="shared" si="64"/>
        <v>177.41900000000001</v>
      </c>
      <c r="FV25" s="901">
        <f t="shared" si="65"/>
        <v>175.7045</v>
      </c>
      <c r="FW25" s="901">
        <f t="shared" si="66"/>
        <v>176.28870000000001</v>
      </c>
      <c r="FX25" s="901">
        <f t="shared" si="67"/>
        <v>176.0728</v>
      </c>
      <c r="FY25" s="901">
        <f t="shared" si="68"/>
        <v>177.12689999999998</v>
      </c>
      <c r="FZ25" s="901">
        <f t="shared" si="69"/>
        <v>177.64759999999998</v>
      </c>
      <c r="GA25" s="901">
        <f t="shared" si="70"/>
        <v>176.31409999999997</v>
      </c>
      <c r="GB25" s="901">
        <f t="shared" si="71"/>
        <v>176.1617</v>
      </c>
      <c r="GC25" s="901">
        <f t="shared" si="72"/>
        <v>177.24119999999999</v>
      </c>
      <c r="GD25" s="901">
        <f t="shared" si="73"/>
        <v>177.05070000000001</v>
      </c>
      <c r="GE25" s="901">
        <f t="shared" si="74"/>
        <v>177.35549999999998</v>
      </c>
      <c r="GF25" s="901">
        <f t="shared" si="75"/>
        <v>176.21249999999998</v>
      </c>
      <c r="GG25" s="901">
        <f t="shared" si="76"/>
        <v>177.44439999999997</v>
      </c>
      <c r="GH25" s="901">
        <f t="shared" si="77"/>
        <v>176.4538</v>
      </c>
      <c r="GI25" s="901">
        <f t="shared" si="78"/>
        <v>177.0634</v>
      </c>
      <c r="GJ25" s="901">
        <f t="shared" si="79"/>
        <v>177.3809</v>
      </c>
      <c r="GK25" s="901">
        <f t="shared" si="80"/>
        <v>176.53</v>
      </c>
      <c r="GL25" s="901">
        <f t="shared" si="81"/>
        <v>177.26659999999998</v>
      </c>
      <c r="GM25" s="901">
        <f t="shared" si="82"/>
        <v>177.6857</v>
      </c>
      <c r="GN25" s="901">
        <f t="shared" si="83"/>
        <v>177.16499999999999</v>
      </c>
      <c r="GO25" s="901">
        <f t="shared" si="84"/>
        <v>176.14899999999997</v>
      </c>
      <c r="GP25" s="901">
        <f t="shared" si="85"/>
        <v>177.79999999999998</v>
      </c>
      <c r="GQ25" s="901">
        <f t="shared" si="86"/>
        <v>175.9331</v>
      </c>
      <c r="GR25" s="901">
        <f t="shared" si="87"/>
        <v>177.43169999999998</v>
      </c>
      <c r="GS25" s="901">
        <f t="shared" si="88"/>
        <v>177.1396</v>
      </c>
      <c r="GT25" s="901">
        <f t="shared" si="89"/>
        <v>177.25389999999999</v>
      </c>
      <c r="GU25" s="901">
        <f t="shared" si="90"/>
        <v>176.25059999999999</v>
      </c>
      <c r="GV25" s="901">
        <f t="shared" si="91"/>
        <v>177.16499999999999</v>
      </c>
      <c r="GW25" s="901">
        <f t="shared" si="92"/>
        <v>177.24119999999999</v>
      </c>
      <c r="GX25" s="901">
        <f t="shared" si="93"/>
        <v>177.69839999999999</v>
      </c>
      <c r="GY25" s="901">
        <f t="shared" si="94"/>
        <v>177.10149999999999</v>
      </c>
      <c r="GZ25" s="901">
        <f t="shared" si="95"/>
        <v>176.35219999999998</v>
      </c>
      <c r="HA25" s="901">
        <f t="shared" si="96"/>
        <v>176.78399999999999</v>
      </c>
      <c r="HB25" s="901">
        <f t="shared" si="97"/>
        <v>175.98389999999998</v>
      </c>
      <c r="HC25" s="901">
        <f t="shared" si="98"/>
        <v>177.33009999999999</v>
      </c>
      <c r="HD25" s="901">
        <f t="shared" si="99"/>
        <v>177.02529999999999</v>
      </c>
      <c r="HE25" s="901">
        <f t="shared" si="100"/>
        <v>177.41900000000001</v>
      </c>
      <c r="HF25" s="901">
        <f t="shared" si="101"/>
        <v>177.52059999999997</v>
      </c>
      <c r="HG25" s="901">
        <f t="shared" si="102"/>
        <v>176.0093</v>
      </c>
      <c r="HH25" s="901">
        <f t="shared" si="103"/>
        <v>177.1523</v>
      </c>
      <c r="HI25" s="901">
        <f t="shared" si="104"/>
        <v>176.26329999999999</v>
      </c>
      <c r="HJ25" s="901">
        <f t="shared" si="105"/>
        <v>176.49189999999999</v>
      </c>
      <c r="HK25" s="901">
        <f t="shared" si="106"/>
        <v>176.80940000000001</v>
      </c>
      <c r="HL25" s="901">
        <f t="shared" si="107"/>
        <v>175.94579999999999</v>
      </c>
      <c r="HM25" s="901">
        <f t="shared" si="108"/>
        <v>177.44439999999997</v>
      </c>
      <c r="HN25" s="901">
        <f t="shared" si="109"/>
        <v>177.25389999999999</v>
      </c>
      <c r="HO25" s="901">
        <f t="shared" si="110"/>
        <v>177.0761</v>
      </c>
      <c r="HP25" s="901">
        <f t="shared" si="111"/>
        <v>177.39359999999999</v>
      </c>
      <c r="HQ25" s="901">
        <f t="shared" si="112"/>
        <v>177.19039999999998</v>
      </c>
      <c r="HR25" s="901">
        <f t="shared" si="113"/>
        <v>177.12689999999998</v>
      </c>
      <c r="HS25" s="901" t="e">
        <f>#REF!*25.4</f>
        <v>#REF!</v>
      </c>
      <c r="HU25" s="887"/>
      <c r="HV25" s="887"/>
      <c r="HW25" s="887"/>
    </row>
    <row r="26" spans="1:231">
      <c r="A26" s="1239" t="s">
        <v>650</v>
      </c>
      <c r="B26" s="1240"/>
      <c r="C26" s="960">
        <v>1.4999999999999999E-2</v>
      </c>
      <c r="D26" s="958">
        <v>0.1245</v>
      </c>
      <c r="E26" s="958"/>
      <c r="F26" s="958">
        <v>0.152</v>
      </c>
      <c r="G26" s="958">
        <v>0.10100000000000001</v>
      </c>
      <c r="H26" s="958">
        <v>2.8000000000000001E-2</v>
      </c>
      <c r="I26" s="958">
        <v>0.14799999999999999</v>
      </c>
      <c r="J26" s="958">
        <v>2.2499999999999999E-2</v>
      </c>
      <c r="K26" s="958">
        <v>0.158</v>
      </c>
      <c r="L26" s="958"/>
      <c r="M26" s="958">
        <v>8.8999999999999996E-2</v>
      </c>
      <c r="N26" s="958">
        <v>0.14549999999999999</v>
      </c>
      <c r="O26" s="958">
        <v>-3.9E-2</v>
      </c>
      <c r="P26" s="958">
        <v>0.17799999999999999</v>
      </c>
      <c r="Q26" s="958">
        <v>0.22650000000000001</v>
      </c>
      <c r="R26" s="958">
        <v>0.1555</v>
      </c>
      <c r="S26" s="958">
        <v>0.1195</v>
      </c>
      <c r="T26" s="958">
        <v>0.17349999999999999</v>
      </c>
      <c r="U26" s="958">
        <v>6.2E-2</v>
      </c>
      <c r="V26" s="958">
        <v>-3.7499999999999999E-2</v>
      </c>
      <c r="W26" s="958">
        <v>-1.6500000000000001E-2</v>
      </c>
      <c r="X26" s="958">
        <v>1.35E-2</v>
      </c>
      <c r="Y26" s="958">
        <v>0.13550000000000001</v>
      </c>
      <c r="Z26" s="958">
        <v>-2.2499999999999999E-2</v>
      </c>
      <c r="AA26" s="958">
        <v>0.151</v>
      </c>
      <c r="AB26" s="958">
        <v>0.24049999999999999</v>
      </c>
      <c r="AC26" s="958">
        <v>0.219</v>
      </c>
      <c r="AD26" s="958">
        <v>0.13400000000000001</v>
      </c>
      <c r="AE26" s="958">
        <v>0.19700000000000001</v>
      </c>
      <c r="AF26" s="958">
        <v>4.1000000000000002E-2</v>
      </c>
      <c r="AG26" s="958">
        <v>-5.4999999999999997E-3</v>
      </c>
      <c r="AH26" s="958">
        <v>-1.0999999999999999E-2</v>
      </c>
      <c r="AI26" s="958">
        <v>3.3000000000000002E-2</v>
      </c>
      <c r="AJ26" s="958">
        <v>8.8999999999999996E-2</v>
      </c>
      <c r="AK26" s="958">
        <v>1.4999999999999999E-2</v>
      </c>
      <c r="AL26" s="961">
        <v>-0.22800000000000001</v>
      </c>
      <c r="AM26" s="958">
        <v>-1.7999999999999999E-2</v>
      </c>
      <c r="AN26" s="958">
        <v>3.5000000000000003E-2</v>
      </c>
      <c r="AO26" s="958">
        <v>-8.5500000000000007E-2</v>
      </c>
      <c r="AP26" s="961">
        <v>0.1305</v>
      </c>
      <c r="AQ26" s="961">
        <v>-0.13350000000000001</v>
      </c>
      <c r="AR26" s="961">
        <v>-0.32100000000000001</v>
      </c>
      <c r="AS26" s="961">
        <v>-5.5E-2</v>
      </c>
      <c r="AT26" s="961">
        <v>0.17349999999999999</v>
      </c>
      <c r="AU26" s="961">
        <v>-1.4E-2</v>
      </c>
      <c r="AV26" s="961">
        <v>-0.14299999999999999</v>
      </c>
      <c r="AW26" s="961">
        <v>-0.20150000000000001</v>
      </c>
      <c r="AX26" s="961">
        <v>-2.1000000000000001E-2</v>
      </c>
      <c r="AY26" s="961">
        <v>0.1065</v>
      </c>
      <c r="AZ26" s="961">
        <v>-9.6000000000000002E-2</v>
      </c>
      <c r="BA26" s="961">
        <v>0</v>
      </c>
      <c r="BB26" s="961">
        <v>-0.14699999999999999</v>
      </c>
      <c r="BC26" s="961">
        <v>-8.5999999999999993E-2</v>
      </c>
      <c r="BD26" s="961">
        <v>0.20899999999999999</v>
      </c>
      <c r="BE26" s="961">
        <v>-0.161</v>
      </c>
      <c r="BF26" s="961">
        <v>0.23050000000000001</v>
      </c>
      <c r="BG26" s="961">
        <v>2.9000000000000001E-2</v>
      </c>
      <c r="BH26" s="961">
        <v>-8.5999999999999993E-2</v>
      </c>
      <c r="BI26" s="961">
        <v>-0.1115</v>
      </c>
      <c r="BJ26" s="961">
        <v>-3.6499999999999998E-2</v>
      </c>
      <c r="BK26" s="961">
        <v>-8.3500000000000005E-2</v>
      </c>
      <c r="BL26" s="961">
        <v>3.9E-2</v>
      </c>
      <c r="BM26" s="961">
        <v>4.65E-2</v>
      </c>
      <c r="BN26" s="961">
        <v>-0.13350000000000001</v>
      </c>
      <c r="BO26" s="961">
        <v>-0.17299999999999999</v>
      </c>
      <c r="BP26" s="961">
        <v>-3.9E-2</v>
      </c>
      <c r="BQ26" s="961">
        <v>0.1115</v>
      </c>
      <c r="BR26" s="961">
        <v>9.5000000000000001E-2</v>
      </c>
      <c r="BS26" s="961">
        <v>-2.5999999999999999E-2</v>
      </c>
      <c r="BT26" s="961">
        <v>-0.19900000000000001</v>
      </c>
      <c r="BU26" s="961">
        <v>8.0000000000000002E-3</v>
      </c>
      <c r="BV26" s="961">
        <v>3.5999999999999997E-2</v>
      </c>
      <c r="BW26" s="961">
        <v>0.13200000000000001</v>
      </c>
      <c r="BX26" s="961">
        <v>-0.18099999999999999</v>
      </c>
      <c r="BY26" s="961">
        <v>-0.13750000000000001</v>
      </c>
      <c r="BZ26" s="961">
        <v>-4.9500000000000002E-2</v>
      </c>
      <c r="CA26" s="961">
        <v>9.4999999999999998E-3</v>
      </c>
      <c r="CB26" s="961">
        <v>-0.156</v>
      </c>
      <c r="CC26" s="961">
        <v>-1.6E-2</v>
      </c>
      <c r="CD26" s="961">
        <v>-0.20849999999999999</v>
      </c>
      <c r="CE26" s="961">
        <v>3.9E-2</v>
      </c>
      <c r="CF26" s="961">
        <v>1.95E-2</v>
      </c>
      <c r="CG26" s="961">
        <v>7.1999999999999995E-2</v>
      </c>
      <c r="CH26" s="961">
        <v>-5.1499999999999997E-2</v>
      </c>
      <c r="CI26" s="961">
        <v>0.14599999999999999</v>
      </c>
      <c r="CJ26" s="961">
        <v>-0.371</v>
      </c>
      <c r="CK26" s="961">
        <v>-0.1835</v>
      </c>
      <c r="CL26" s="961">
        <v>-0.12</v>
      </c>
      <c r="CM26" s="961">
        <v>0.19800000000000001</v>
      </c>
      <c r="CN26" s="961">
        <v>3.0000000000000001E-3</v>
      </c>
      <c r="CO26" s="961">
        <v>-0.16200000000000001</v>
      </c>
      <c r="CP26" s="961">
        <v>0.10150000000000001</v>
      </c>
      <c r="CQ26" s="961">
        <v>0.14949999999999999</v>
      </c>
      <c r="CR26" s="961">
        <v>8.1000000000000003E-2</v>
      </c>
      <c r="CS26" s="961">
        <v>-6.8000000000000005E-2</v>
      </c>
      <c r="CT26" s="961">
        <v>-3.3500000000000002E-2</v>
      </c>
      <c r="CU26" s="961">
        <v>2.75E-2</v>
      </c>
      <c r="CV26" s="961">
        <v>0.14549999999999999</v>
      </c>
      <c r="CW26" s="961">
        <v>6.1499999999999999E-2</v>
      </c>
      <c r="CX26" s="961">
        <v>-6.25E-2</v>
      </c>
      <c r="CY26" s="961">
        <v>9.4E-2</v>
      </c>
      <c r="CZ26" s="961">
        <v>-0.14949999999999999</v>
      </c>
      <c r="DA26" s="961">
        <v>-3.15E-2</v>
      </c>
      <c r="DB26" s="961">
        <v>6.1499999999999999E-2</v>
      </c>
      <c r="DC26" s="961">
        <v>5.4999999999999997E-3</v>
      </c>
      <c r="DD26" s="961">
        <v>4.3499999999999997E-2</v>
      </c>
      <c r="DE26" s="961">
        <v>0.1045</v>
      </c>
      <c r="DF26" s="961">
        <v>9.8000000000000004E-2</v>
      </c>
      <c r="DG26" s="961">
        <v>8.6999999999999994E-2</v>
      </c>
      <c r="DH26" s="961">
        <v>0.109</v>
      </c>
      <c r="DI26" s="961">
        <v>-0.16</v>
      </c>
      <c r="DJ26" s="961">
        <v>1.4E-2</v>
      </c>
      <c r="DK26" s="961">
        <v>8.3500000000000005E-2</v>
      </c>
      <c r="DL26" s="961">
        <v>-5.7000000000000002E-2</v>
      </c>
      <c r="DM26" s="900">
        <f t="shared" si="114"/>
        <v>0.38099999999999995</v>
      </c>
      <c r="DN26" s="901">
        <f t="shared" si="114"/>
        <v>3.1622999999999997</v>
      </c>
      <c r="DO26" s="901">
        <f>E26*25.4</f>
        <v>0</v>
      </c>
      <c r="DP26" s="901">
        <f t="shared" si="115"/>
        <v>3.8607999999999998</v>
      </c>
      <c r="DQ26" s="901">
        <f t="shared" si="115"/>
        <v>2.5653999999999999</v>
      </c>
      <c r="DR26" s="901">
        <f t="shared" si="115"/>
        <v>0.71119999999999994</v>
      </c>
      <c r="DS26" s="901">
        <f t="shared" si="115"/>
        <v>3.7591999999999994</v>
      </c>
      <c r="DT26" s="901">
        <f t="shared" si="115"/>
        <v>0.5714999999999999</v>
      </c>
      <c r="DU26" s="901">
        <f t="shared" si="115"/>
        <v>4.0131999999999994</v>
      </c>
      <c r="DV26" s="901">
        <f t="shared" si="115"/>
        <v>0</v>
      </c>
      <c r="DW26" s="901">
        <f t="shared" si="115"/>
        <v>2.2605999999999997</v>
      </c>
      <c r="DX26" s="901">
        <f t="shared" si="115"/>
        <v>3.6956999999999995</v>
      </c>
      <c r="DY26" s="901">
        <f t="shared" si="115"/>
        <v>-0.99059999999999993</v>
      </c>
      <c r="DZ26" s="901">
        <f t="shared" si="116"/>
        <v>4.5211999999999994</v>
      </c>
      <c r="EA26" s="901">
        <f t="shared" si="116"/>
        <v>5.7530999999999999</v>
      </c>
      <c r="EB26" s="901">
        <f t="shared" si="116"/>
        <v>3.9496999999999995</v>
      </c>
      <c r="EC26" s="901">
        <f t="shared" si="116"/>
        <v>3.0352999999999999</v>
      </c>
      <c r="ED26" s="901">
        <f t="shared" si="116"/>
        <v>4.4068999999999994</v>
      </c>
      <c r="EE26" s="901">
        <f t="shared" si="116"/>
        <v>1.5748</v>
      </c>
      <c r="EF26" s="901">
        <f t="shared" si="116"/>
        <v>-0.9524999999999999</v>
      </c>
      <c r="EG26" s="901">
        <f t="shared" si="25"/>
        <v>3.4417</v>
      </c>
      <c r="EH26" s="901">
        <f t="shared" si="26"/>
        <v>-0.5714999999999999</v>
      </c>
      <c r="EI26" s="901">
        <f t="shared" si="27"/>
        <v>6.1086999999999998</v>
      </c>
      <c r="EJ26" s="901">
        <f t="shared" si="117"/>
        <v>3.4036</v>
      </c>
      <c r="EK26" s="901">
        <f t="shared" si="117"/>
        <v>5.0038</v>
      </c>
      <c r="EL26" s="901">
        <f t="shared" si="117"/>
        <v>1.0413999999999999</v>
      </c>
      <c r="EM26" s="901">
        <f t="shared" si="117"/>
        <v>-0.13969999999999999</v>
      </c>
      <c r="EN26" s="901">
        <f t="shared" si="117"/>
        <v>-0.27939999999999998</v>
      </c>
      <c r="EO26" s="901">
        <f t="shared" si="117"/>
        <v>0.83819999999999995</v>
      </c>
      <c r="EP26" s="901">
        <f t="shared" si="117"/>
        <v>2.2605999999999997</v>
      </c>
      <c r="EQ26" s="901">
        <f t="shared" si="117"/>
        <v>0.38099999999999995</v>
      </c>
      <c r="ER26" s="901">
        <f t="shared" si="117"/>
        <v>-5.7911999999999999</v>
      </c>
      <c r="ES26" s="901">
        <f t="shared" si="117"/>
        <v>-0.45719999999999994</v>
      </c>
      <c r="ET26" s="901">
        <f t="shared" si="118"/>
        <v>0.88900000000000001</v>
      </c>
      <c r="EU26" s="901">
        <f t="shared" si="118"/>
        <v>-2.1717</v>
      </c>
      <c r="EV26" s="901">
        <f t="shared" si="118"/>
        <v>3.3146999999999998</v>
      </c>
      <c r="EW26" s="901">
        <f t="shared" si="118"/>
        <v>-3.3908999999999998</v>
      </c>
      <c r="EX26" s="901">
        <f t="shared" si="118"/>
        <v>-8.1533999999999995</v>
      </c>
      <c r="EY26" s="901">
        <f t="shared" si="118"/>
        <v>-1.397</v>
      </c>
      <c r="EZ26" s="901">
        <f t="shared" si="118"/>
        <v>4.4068999999999994</v>
      </c>
      <c r="FA26" s="901">
        <f t="shared" si="118"/>
        <v>-0.35559999999999997</v>
      </c>
      <c r="FB26" s="901">
        <f t="shared" si="118"/>
        <v>-3.6321999999999997</v>
      </c>
      <c r="FC26" s="901">
        <f t="shared" si="118"/>
        <v>-5.1181000000000001</v>
      </c>
      <c r="FD26" s="901">
        <f t="shared" si="119"/>
        <v>-0.53339999999999999</v>
      </c>
      <c r="FE26" s="901">
        <f t="shared" si="119"/>
        <v>2.7050999999999998</v>
      </c>
      <c r="FF26" s="901">
        <f t="shared" si="119"/>
        <v>-2.4384000000000001</v>
      </c>
      <c r="FG26" s="901">
        <f t="shared" si="119"/>
        <v>0</v>
      </c>
      <c r="FH26" s="901">
        <f t="shared" si="119"/>
        <v>-3.7337999999999996</v>
      </c>
      <c r="FI26" s="901">
        <f t="shared" si="119"/>
        <v>-2.1843999999999997</v>
      </c>
      <c r="FJ26" s="901">
        <f t="shared" si="119"/>
        <v>5.3085999999999993</v>
      </c>
      <c r="FK26" s="901">
        <f t="shared" si="119"/>
        <v>-4.0893999999999995</v>
      </c>
      <c r="FL26" s="901">
        <f t="shared" si="119"/>
        <v>5.8547000000000002</v>
      </c>
      <c r="FM26" s="901">
        <f t="shared" si="119"/>
        <v>0.73660000000000003</v>
      </c>
      <c r="FN26" s="901">
        <f t="shared" si="120"/>
        <v>-2.1843999999999997</v>
      </c>
      <c r="FO26" s="901" t="e">
        <f>#REF!*25.4</f>
        <v>#REF!</v>
      </c>
      <c r="FP26" s="901">
        <f t="shared" si="59"/>
        <v>-2.8321000000000001</v>
      </c>
      <c r="FQ26" s="901">
        <f t="shared" si="60"/>
        <v>-0.92709999999999992</v>
      </c>
      <c r="FR26" s="901">
        <f t="shared" si="61"/>
        <v>-2.1208999999999998</v>
      </c>
      <c r="FS26" s="901">
        <f t="shared" si="62"/>
        <v>0.99059999999999993</v>
      </c>
      <c r="FT26" s="901">
        <f t="shared" si="63"/>
        <v>1.1810999999999998</v>
      </c>
      <c r="FU26" s="901">
        <f t="shared" si="64"/>
        <v>-3.3908999999999998</v>
      </c>
      <c r="FV26" s="901">
        <f t="shared" si="65"/>
        <v>-4.3941999999999997</v>
      </c>
      <c r="FW26" s="901">
        <f t="shared" si="66"/>
        <v>-0.99059999999999993</v>
      </c>
      <c r="FX26" s="901">
        <f t="shared" si="67"/>
        <v>2.8321000000000001</v>
      </c>
      <c r="FY26" s="901">
        <f t="shared" si="68"/>
        <v>2.4129999999999998</v>
      </c>
      <c r="FZ26" s="901">
        <f t="shared" si="69"/>
        <v>-0.66039999999999999</v>
      </c>
      <c r="GA26" s="901">
        <f t="shared" si="70"/>
        <v>-5.0545999999999998</v>
      </c>
      <c r="GB26" s="901">
        <f t="shared" si="71"/>
        <v>0.20319999999999999</v>
      </c>
      <c r="GC26" s="901">
        <f t="shared" si="72"/>
        <v>0.91439999999999988</v>
      </c>
      <c r="GD26" s="901">
        <f t="shared" si="73"/>
        <v>3.3527999999999998</v>
      </c>
      <c r="GE26" s="901">
        <f t="shared" si="74"/>
        <v>-4.5973999999999995</v>
      </c>
      <c r="GF26" s="901">
        <f t="shared" si="75"/>
        <v>-3.4925000000000002</v>
      </c>
      <c r="GG26" s="901">
        <f t="shared" si="76"/>
        <v>-1.2573000000000001</v>
      </c>
      <c r="GH26" s="901">
        <f t="shared" si="77"/>
        <v>0.24129999999999999</v>
      </c>
      <c r="GI26" s="901">
        <f t="shared" si="78"/>
        <v>-3.9623999999999997</v>
      </c>
      <c r="GJ26" s="901">
        <f t="shared" si="79"/>
        <v>-0.40639999999999998</v>
      </c>
      <c r="GK26" s="901">
        <f t="shared" si="80"/>
        <v>-5.2958999999999996</v>
      </c>
      <c r="GL26" s="901">
        <f t="shared" si="81"/>
        <v>0.99059999999999993</v>
      </c>
      <c r="GM26" s="901">
        <f t="shared" si="82"/>
        <v>0.49529999999999996</v>
      </c>
      <c r="GN26" s="901">
        <f t="shared" si="83"/>
        <v>1.8287999999999998</v>
      </c>
      <c r="GO26" s="901">
        <f t="shared" si="84"/>
        <v>-1.3080999999999998</v>
      </c>
      <c r="GP26" s="901">
        <f t="shared" si="85"/>
        <v>3.7083999999999997</v>
      </c>
      <c r="GQ26" s="901">
        <f t="shared" si="86"/>
        <v>-9.4233999999999991</v>
      </c>
      <c r="GR26" s="901">
        <f t="shared" si="87"/>
        <v>-4.6608999999999998</v>
      </c>
      <c r="GS26" s="901">
        <f t="shared" si="88"/>
        <v>-3.0479999999999996</v>
      </c>
      <c r="GT26" s="901">
        <f t="shared" si="89"/>
        <v>5.0292000000000003</v>
      </c>
      <c r="GU26" s="901">
        <f t="shared" si="90"/>
        <v>7.6200000000000004E-2</v>
      </c>
      <c r="GV26" s="901">
        <f t="shared" si="91"/>
        <v>-4.1147999999999998</v>
      </c>
      <c r="GW26" s="901">
        <f t="shared" si="92"/>
        <v>2.5781000000000001</v>
      </c>
      <c r="GX26" s="901">
        <f t="shared" si="93"/>
        <v>3.7972999999999995</v>
      </c>
      <c r="GY26" s="901">
        <f t="shared" si="94"/>
        <v>2.0573999999999999</v>
      </c>
      <c r="GZ26" s="901">
        <f t="shared" si="95"/>
        <v>-1.7272000000000001</v>
      </c>
      <c r="HA26" s="901">
        <f t="shared" si="96"/>
        <v>-0.85089999999999999</v>
      </c>
      <c r="HB26" s="901">
        <f t="shared" si="97"/>
        <v>0.69850000000000001</v>
      </c>
      <c r="HC26" s="901">
        <f t="shared" si="98"/>
        <v>3.6956999999999995</v>
      </c>
      <c r="HD26" s="901">
        <f t="shared" si="99"/>
        <v>1.5620999999999998</v>
      </c>
      <c r="HE26" s="901">
        <f t="shared" si="100"/>
        <v>-1.5874999999999999</v>
      </c>
      <c r="HF26" s="901">
        <f t="shared" si="101"/>
        <v>2.3875999999999999</v>
      </c>
      <c r="HG26" s="901">
        <f t="shared" si="102"/>
        <v>-3.7972999999999995</v>
      </c>
      <c r="HH26" s="901">
        <f t="shared" si="103"/>
        <v>-0.80009999999999992</v>
      </c>
      <c r="HI26" s="901">
        <f t="shared" si="104"/>
        <v>1.5620999999999998</v>
      </c>
      <c r="HJ26" s="901">
        <f t="shared" si="105"/>
        <v>0.13969999999999999</v>
      </c>
      <c r="HK26" s="901">
        <f t="shared" si="106"/>
        <v>1.1048999999999998</v>
      </c>
      <c r="HL26" s="901">
        <f t="shared" si="107"/>
        <v>2.6542999999999997</v>
      </c>
      <c r="HM26" s="901">
        <f t="shared" si="108"/>
        <v>2.4891999999999999</v>
      </c>
      <c r="HN26" s="901">
        <f t="shared" si="109"/>
        <v>2.2097999999999995</v>
      </c>
      <c r="HO26" s="901">
        <f t="shared" si="110"/>
        <v>2.7685999999999997</v>
      </c>
      <c r="HP26" s="901">
        <f t="shared" si="111"/>
        <v>-4.0640000000000001</v>
      </c>
      <c r="HQ26" s="901">
        <f t="shared" si="112"/>
        <v>0.35559999999999997</v>
      </c>
      <c r="HR26" s="901">
        <f t="shared" si="113"/>
        <v>-1.4478</v>
      </c>
      <c r="HS26" s="901" t="e">
        <f>#REF!*25.4</f>
        <v>#REF!</v>
      </c>
      <c r="HU26" s="887"/>
      <c r="HV26" s="887"/>
      <c r="HW26" s="887"/>
    </row>
    <row r="27" spans="1:231">
      <c r="A27" s="1239" t="s">
        <v>649</v>
      </c>
      <c r="B27" s="1240"/>
      <c r="C27" s="960">
        <v>6.9545000000000003</v>
      </c>
      <c r="D27" s="958">
        <v>6.9904999999999999</v>
      </c>
      <c r="E27" s="958"/>
      <c r="F27" s="958">
        <v>6.9790000000000001</v>
      </c>
      <c r="G27" s="958">
        <v>6.9880000000000004</v>
      </c>
      <c r="H27" s="958">
        <v>6.9530000000000003</v>
      </c>
      <c r="I27" s="958">
        <v>6.98</v>
      </c>
      <c r="J27" s="958">
        <v>6.9414999999999996</v>
      </c>
      <c r="K27" s="958">
        <v>6.9720000000000004</v>
      </c>
      <c r="L27" s="958"/>
      <c r="M27" s="958">
        <v>6.9424999999999999</v>
      </c>
      <c r="N27" s="958">
        <v>6.9779999999999998</v>
      </c>
      <c r="O27" s="958">
        <v>6.9749999999999996</v>
      </c>
      <c r="P27" s="958">
        <v>6.976</v>
      </c>
      <c r="Q27" s="958">
        <v>6.9744999999999999</v>
      </c>
      <c r="R27" s="958">
        <v>6.9649999999999999</v>
      </c>
      <c r="S27" s="958">
        <v>6.9859999999999998</v>
      </c>
      <c r="T27" s="958">
        <v>6.96</v>
      </c>
      <c r="U27" s="958">
        <v>6.9744999999999999</v>
      </c>
      <c r="V27" s="958">
        <v>6.9654999999999996</v>
      </c>
      <c r="W27" s="958">
        <v>6.9465000000000003</v>
      </c>
      <c r="X27" s="958">
        <v>6.9359999999999999</v>
      </c>
      <c r="Y27" s="958">
        <v>6.968</v>
      </c>
      <c r="Z27" s="958">
        <v>6.976</v>
      </c>
      <c r="AA27" s="958">
        <v>6.984</v>
      </c>
      <c r="AB27" s="958">
        <v>6.976</v>
      </c>
      <c r="AC27" s="958">
        <v>6.984</v>
      </c>
      <c r="AD27" s="958">
        <v>6.9610000000000003</v>
      </c>
      <c r="AE27" s="958">
        <v>6.9710000000000001</v>
      </c>
      <c r="AF27" s="958">
        <v>6.9874999999999998</v>
      </c>
      <c r="AG27" s="958">
        <v>6.9729999999999999</v>
      </c>
      <c r="AH27" s="958">
        <v>6.931</v>
      </c>
      <c r="AI27" s="958">
        <v>6.9960000000000004</v>
      </c>
      <c r="AJ27" s="958">
        <v>6.97</v>
      </c>
      <c r="AK27" s="958">
        <v>6.9720000000000004</v>
      </c>
      <c r="AL27" s="961">
        <v>6.9790000000000001</v>
      </c>
      <c r="AM27" s="958">
        <v>6.976</v>
      </c>
      <c r="AN27" s="958">
        <v>6.9684999999999997</v>
      </c>
      <c r="AO27" s="958">
        <v>6.9705000000000004</v>
      </c>
      <c r="AP27" s="961">
        <v>6.9625000000000004</v>
      </c>
      <c r="AQ27" s="961">
        <v>6.9734999999999996</v>
      </c>
      <c r="AR27" s="961">
        <v>6.9805000000000001</v>
      </c>
      <c r="AS27" s="961">
        <v>6.9634999999999998</v>
      </c>
      <c r="AT27" s="961">
        <v>6.9855</v>
      </c>
      <c r="AU27" s="961">
        <v>6.97</v>
      </c>
      <c r="AV27" s="961">
        <v>6.9320000000000004</v>
      </c>
      <c r="AW27" s="961">
        <v>6.9705000000000004</v>
      </c>
      <c r="AX27" s="961">
        <v>6.9690000000000003</v>
      </c>
      <c r="AY27" s="961">
        <v>6.9714999999999998</v>
      </c>
      <c r="AZ27" s="961">
        <v>6.9770000000000003</v>
      </c>
      <c r="BA27" s="961">
        <v>6.9695</v>
      </c>
      <c r="BB27" s="961">
        <v>6.9424999999999999</v>
      </c>
      <c r="BC27" s="961">
        <v>6.9619999999999997</v>
      </c>
      <c r="BD27" s="961">
        <v>6.984</v>
      </c>
      <c r="BE27" s="961">
        <v>6.9589999999999996</v>
      </c>
      <c r="BF27" s="961">
        <v>6.9850000000000003</v>
      </c>
      <c r="BG27" s="961">
        <v>6.9589999999999996</v>
      </c>
      <c r="BH27" s="961">
        <v>6.984</v>
      </c>
      <c r="BI27" s="961">
        <v>6.9835000000000003</v>
      </c>
      <c r="BJ27" s="961">
        <v>6.96</v>
      </c>
      <c r="BK27" s="961">
        <v>6.9649999999999999</v>
      </c>
      <c r="BL27" s="961">
        <v>6.9610000000000003</v>
      </c>
      <c r="BM27" s="961">
        <v>7.0010000000000003</v>
      </c>
      <c r="BN27" s="961">
        <v>6.9814999999999996</v>
      </c>
      <c r="BO27" s="961">
        <v>6.9104999999999999</v>
      </c>
      <c r="BP27" s="961">
        <v>6.9329999999999998</v>
      </c>
      <c r="BQ27" s="961">
        <v>6.9249999999999998</v>
      </c>
      <c r="BR27" s="961">
        <v>6.98</v>
      </c>
      <c r="BS27" s="961">
        <v>6.9874999999999998</v>
      </c>
      <c r="BT27" s="961">
        <v>6.93</v>
      </c>
      <c r="BU27" s="961">
        <v>6.9329999999999998</v>
      </c>
      <c r="BV27" s="961">
        <v>6.9729999999999999</v>
      </c>
      <c r="BW27" s="961">
        <v>6.97</v>
      </c>
      <c r="BX27" s="961">
        <v>6.9740000000000002</v>
      </c>
      <c r="BY27" s="961">
        <v>6.93</v>
      </c>
      <c r="BZ27" s="961">
        <v>6.9880000000000004</v>
      </c>
      <c r="CA27" s="961">
        <v>6.9409999999999998</v>
      </c>
      <c r="CB27" s="961">
        <v>6.968</v>
      </c>
      <c r="CC27" s="961">
        <v>6.9734999999999996</v>
      </c>
      <c r="CD27" s="961">
        <v>6.9444999999999997</v>
      </c>
      <c r="CE27" s="961">
        <v>6.9749999999999996</v>
      </c>
      <c r="CF27" s="961">
        <v>6.9915000000000003</v>
      </c>
      <c r="CG27" s="961">
        <v>6.9720000000000004</v>
      </c>
      <c r="CH27" s="961">
        <v>6.9320000000000004</v>
      </c>
      <c r="CI27" s="961">
        <v>6.9969999999999999</v>
      </c>
      <c r="CJ27" s="961">
        <v>6.9180000000000001</v>
      </c>
      <c r="CK27" s="961">
        <v>6.9809999999999999</v>
      </c>
      <c r="CL27" s="961">
        <v>6.9725000000000001</v>
      </c>
      <c r="CM27" s="961">
        <v>6.9744999999999999</v>
      </c>
      <c r="CN27" s="961">
        <v>6.9290000000000003</v>
      </c>
      <c r="CO27" s="961">
        <v>6.97</v>
      </c>
      <c r="CP27" s="961">
        <v>6.9749999999999996</v>
      </c>
      <c r="CQ27" s="961">
        <v>6.9870000000000001</v>
      </c>
      <c r="CR27" s="961">
        <v>6.9654999999999996</v>
      </c>
      <c r="CS27" s="961">
        <v>6.9375</v>
      </c>
      <c r="CT27" s="961">
        <v>6.9504999999999999</v>
      </c>
      <c r="CU27" s="961">
        <v>6.9240000000000004</v>
      </c>
      <c r="CV27" s="961">
        <v>6.9779999999999998</v>
      </c>
      <c r="CW27" s="961">
        <v>6.9604999999999997</v>
      </c>
      <c r="CX27" s="961">
        <v>6.98</v>
      </c>
      <c r="CY27" s="961">
        <v>6.9855</v>
      </c>
      <c r="CZ27" s="961">
        <v>6.9225000000000003</v>
      </c>
      <c r="DA27" s="961">
        <v>6.9725000000000001</v>
      </c>
      <c r="DB27" s="961">
        <v>6.93</v>
      </c>
      <c r="DC27" s="961">
        <v>6.944</v>
      </c>
      <c r="DD27" s="961">
        <v>6.9580000000000002</v>
      </c>
      <c r="DE27" s="961">
        <v>6.9184999999999999</v>
      </c>
      <c r="DF27" s="961">
        <v>6.9809999999999999</v>
      </c>
      <c r="DG27" s="961">
        <v>6.9740000000000002</v>
      </c>
      <c r="DH27" s="961">
        <v>6.9625000000000004</v>
      </c>
      <c r="DI27" s="961">
        <v>6.9809999999999999</v>
      </c>
      <c r="DJ27" s="961">
        <v>6.9749999999999996</v>
      </c>
      <c r="DK27" s="961">
        <v>6.9595000000000002</v>
      </c>
      <c r="DL27" s="961">
        <v>6.9690000000000003</v>
      </c>
      <c r="DM27" s="900">
        <f t="shared" si="114"/>
        <v>176.64429999999999</v>
      </c>
      <c r="DN27" s="901">
        <f t="shared" si="114"/>
        <v>177.55869999999999</v>
      </c>
      <c r="DO27" s="901">
        <f>E27*25.4</f>
        <v>0</v>
      </c>
      <c r="DP27" s="901">
        <f t="shared" si="115"/>
        <v>177.26659999999998</v>
      </c>
      <c r="DQ27" s="901">
        <f t="shared" si="115"/>
        <v>177.49520000000001</v>
      </c>
      <c r="DR27" s="901">
        <f t="shared" si="115"/>
        <v>176.6062</v>
      </c>
      <c r="DS27" s="901">
        <f t="shared" si="115"/>
        <v>177.292</v>
      </c>
      <c r="DT27" s="901">
        <f t="shared" si="115"/>
        <v>176.31409999999997</v>
      </c>
      <c r="DU27" s="901">
        <f t="shared" si="115"/>
        <v>177.08879999999999</v>
      </c>
      <c r="DV27" s="901">
        <f t="shared" si="115"/>
        <v>0</v>
      </c>
      <c r="DW27" s="901">
        <f t="shared" si="115"/>
        <v>176.33949999999999</v>
      </c>
      <c r="DX27" s="901">
        <f t="shared" si="115"/>
        <v>177.24119999999999</v>
      </c>
      <c r="DY27" s="901">
        <f t="shared" si="115"/>
        <v>177.16499999999999</v>
      </c>
      <c r="DZ27" s="901">
        <f t="shared" si="116"/>
        <v>177.19039999999998</v>
      </c>
      <c r="EA27" s="901">
        <f t="shared" si="116"/>
        <v>177.1523</v>
      </c>
      <c r="EB27" s="901">
        <f t="shared" si="116"/>
        <v>176.91099999999997</v>
      </c>
      <c r="EC27" s="901">
        <f t="shared" si="116"/>
        <v>177.44439999999997</v>
      </c>
      <c r="ED27" s="901">
        <f t="shared" si="116"/>
        <v>176.78399999999999</v>
      </c>
      <c r="EE27" s="901">
        <f t="shared" si="116"/>
        <v>177.1523</v>
      </c>
      <c r="EF27" s="901">
        <f t="shared" si="116"/>
        <v>176.92369999999997</v>
      </c>
      <c r="EG27" s="901">
        <f t="shared" si="25"/>
        <v>176.9872</v>
      </c>
      <c r="EH27" s="901">
        <f t="shared" si="26"/>
        <v>177.19039999999998</v>
      </c>
      <c r="EI27" s="901">
        <f t="shared" si="27"/>
        <v>177.19039999999998</v>
      </c>
      <c r="EJ27" s="901">
        <f t="shared" si="117"/>
        <v>176.80940000000001</v>
      </c>
      <c r="EK27" s="901">
        <f t="shared" si="117"/>
        <v>177.0634</v>
      </c>
      <c r="EL27" s="901">
        <f t="shared" si="117"/>
        <v>177.48249999999999</v>
      </c>
      <c r="EM27" s="901">
        <f t="shared" si="117"/>
        <v>177.11419999999998</v>
      </c>
      <c r="EN27" s="901">
        <f t="shared" si="117"/>
        <v>176.04739999999998</v>
      </c>
      <c r="EO27" s="901">
        <f t="shared" si="117"/>
        <v>177.69839999999999</v>
      </c>
      <c r="EP27" s="901">
        <f t="shared" si="117"/>
        <v>177.03799999999998</v>
      </c>
      <c r="EQ27" s="901">
        <f t="shared" si="117"/>
        <v>177.08879999999999</v>
      </c>
      <c r="ER27" s="901">
        <f t="shared" si="117"/>
        <v>177.26659999999998</v>
      </c>
      <c r="ES27" s="901">
        <f t="shared" si="117"/>
        <v>177.19039999999998</v>
      </c>
      <c r="ET27" s="901">
        <f t="shared" si="118"/>
        <v>176.99989999999997</v>
      </c>
      <c r="EU27" s="901">
        <f t="shared" si="118"/>
        <v>177.05070000000001</v>
      </c>
      <c r="EV27" s="901">
        <f t="shared" si="118"/>
        <v>176.8475</v>
      </c>
      <c r="EW27" s="901">
        <f t="shared" si="118"/>
        <v>177.12689999999998</v>
      </c>
      <c r="EX27" s="901">
        <f t="shared" si="118"/>
        <v>177.3047</v>
      </c>
      <c r="EY27" s="901">
        <f t="shared" si="118"/>
        <v>176.87289999999999</v>
      </c>
      <c r="EZ27" s="901">
        <f t="shared" si="118"/>
        <v>177.43169999999998</v>
      </c>
      <c r="FA27" s="901">
        <f t="shared" si="118"/>
        <v>177.03799999999998</v>
      </c>
      <c r="FB27" s="901">
        <f t="shared" si="118"/>
        <v>176.0728</v>
      </c>
      <c r="FC27" s="901">
        <f t="shared" si="118"/>
        <v>177.05070000000001</v>
      </c>
      <c r="FD27" s="901">
        <f t="shared" si="119"/>
        <v>177.01259999999999</v>
      </c>
      <c r="FE27" s="901">
        <f t="shared" si="119"/>
        <v>177.0761</v>
      </c>
      <c r="FF27" s="901">
        <f t="shared" si="119"/>
        <v>177.2158</v>
      </c>
      <c r="FG27" s="901">
        <f t="shared" si="119"/>
        <v>177.02529999999999</v>
      </c>
      <c r="FH27" s="901">
        <f t="shared" si="119"/>
        <v>176.33949999999999</v>
      </c>
      <c r="FI27" s="901">
        <f t="shared" si="119"/>
        <v>176.83479999999997</v>
      </c>
      <c r="FJ27" s="901">
        <f t="shared" si="119"/>
        <v>177.39359999999999</v>
      </c>
      <c r="FK27" s="901">
        <f t="shared" si="119"/>
        <v>176.75859999999997</v>
      </c>
      <c r="FL27" s="901">
        <f t="shared" si="119"/>
        <v>177.41900000000001</v>
      </c>
      <c r="FM27" s="901">
        <f t="shared" si="119"/>
        <v>176.75859999999997</v>
      </c>
      <c r="FN27" s="901">
        <f t="shared" si="120"/>
        <v>177.39359999999999</v>
      </c>
      <c r="FO27" s="901" t="e">
        <f>#REF!*25.4</f>
        <v>#REF!</v>
      </c>
      <c r="FP27" s="901">
        <f t="shared" si="59"/>
        <v>177.3809</v>
      </c>
      <c r="FQ27" s="901">
        <f t="shared" si="60"/>
        <v>176.78399999999999</v>
      </c>
      <c r="FR27" s="901">
        <f t="shared" si="61"/>
        <v>176.91099999999997</v>
      </c>
      <c r="FS27" s="901">
        <f t="shared" si="62"/>
        <v>176.80940000000001</v>
      </c>
      <c r="FT27" s="901">
        <f t="shared" si="63"/>
        <v>177.8254</v>
      </c>
      <c r="FU27" s="901">
        <f t="shared" si="64"/>
        <v>177.33009999999999</v>
      </c>
      <c r="FV27" s="901">
        <f t="shared" si="65"/>
        <v>175.52669999999998</v>
      </c>
      <c r="FW27" s="901">
        <f t="shared" si="66"/>
        <v>176.09819999999999</v>
      </c>
      <c r="FX27" s="901">
        <f t="shared" si="67"/>
        <v>175.89499999999998</v>
      </c>
      <c r="FY27" s="901">
        <f t="shared" si="68"/>
        <v>177.292</v>
      </c>
      <c r="FZ27" s="901">
        <f t="shared" si="69"/>
        <v>177.48249999999999</v>
      </c>
      <c r="GA27" s="901">
        <f t="shared" si="70"/>
        <v>176.02199999999999</v>
      </c>
      <c r="GB27" s="901">
        <f t="shared" si="71"/>
        <v>176.09819999999999</v>
      </c>
      <c r="GC27" s="901">
        <f t="shared" si="72"/>
        <v>177.11419999999998</v>
      </c>
      <c r="GD27" s="901">
        <f t="shared" si="73"/>
        <v>177.03799999999998</v>
      </c>
      <c r="GE27" s="901">
        <f t="shared" si="74"/>
        <v>177.1396</v>
      </c>
      <c r="GF27" s="901">
        <f t="shared" si="75"/>
        <v>176.02199999999999</v>
      </c>
      <c r="GG27" s="901">
        <f t="shared" si="76"/>
        <v>177.49520000000001</v>
      </c>
      <c r="GH27" s="901">
        <f t="shared" si="77"/>
        <v>176.30139999999997</v>
      </c>
      <c r="GI27" s="901">
        <f t="shared" si="78"/>
        <v>176.9872</v>
      </c>
      <c r="GJ27" s="901">
        <f t="shared" si="79"/>
        <v>177.12689999999998</v>
      </c>
      <c r="GK27" s="901">
        <f t="shared" si="80"/>
        <v>176.39029999999997</v>
      </c>
      <c r="GL27" s="901">
        <f t="shared" si="81"/>
        <v>177.16499999999999</v>
      </c>
      <c r="GM27" s="901">
        <f t="shared" si="82"/>
        <v>177.58410000000001</v>
      </c>
      <c r="GN27" s="901">
        <f t="shared" si="83"/>
        <v>177.08879999999999</v>
      </c>
      <c r="GO27" s="901">
        <f t="shared" si="84"/>
        <v>176.0728</v>
      </c>
      <c r="GP27" s="901">
        <f t="shared" si="85"/>
        <v>177.72379999999998</v>
      </c>
      <c r="GQ27" s="901">
        <f t="shared" si="86"/>
        <v>175.71719999999999</v>
      </c>
      <c r="GR27" s="901">
        <f t="shared" si="87"/>
        <v>177.31739999999999</v>
      </c>
      <c r="GS27" s="901">
        <f t="shared" si="88"/>
        <v>177.10149999999999</v>
      </c>
      <c r="GT27" s="901">
        <f t="shared" si="89"/>
        <v>177.1523</v>
      </c>
      <c r="GU27" s="901">
        <f t="shared" si="90"/>
        <v>175.9966</v>
      </c>
      <c r="GV27" s="901">
        <f t="shared" si="91"/>
        <v>177.03799999999998</v>
      </c>
      <c r="GW27" s="901">
        <f t="shared" si="92"/>
        <v>177.16499999999999</v>
      </c>
      <c r="GX27" s="901">
        <f t="shared" si="93"/>
        <v>177.46979999999999</v>
      </c>
      <c r="GY27" s="901">
        <f t="shared" si="94"/>
        <v>176.92369999999997</v>
      </c>
      <c r="GZ27" s="901">
        <f t="shared" si="95"/>
        <v>176.21249999999998</v>
      </c>
      <c r="HA27" s="901">
        <f t="shared" si="96"/>
        <v>176.5427</v>
      </c>
      <c r="HB27" s="901">
        <f t="shared" si="97"/>
        <v>175.86959999999999</v>
      </c>
      <c r="HC27" s="901">
        <f t="shared" si="98"/>
        <v>177.24119999999999</v>
      </c>
      <c r="HD27" s="901">
        <f t="shared" si="99"/>
        <v>176.79669999999999</v>
      </c>
      <c r="HE27" s="901">
        <f t="shared" si="100"/>
        <v>177.292</v>
      </c>
      <c r="HF27" s="901">
        <f t="shared" si="101"/>
        <v>177.43169999999998</v>
      </c>
      <c r="HG27" s="901">
        <f t="shared" si="102"/>
        <v>175.83150000000001</v>
      </c>
      <c r="HH27" s="901">
        <f t="shared" si="103"/>
        <v>177.10149999999999</v>
      </c>
      <c r="HI27" s="901">
        <f t="shared" si="104"/>
        <v>176.02199999999999</v>
      </c>
      <c r="HJ27" s="901">
        <f t="shared" si="105"/>
        <v>176.3776</v>
      </c>
      <c r="HK27" s="901">
        <f t="shared" si="106"/>
        <v>176.73319999999998</v>
      </c>
      <c r="HL27" s="901">
        <f t="shared" si="107"/>
        <v>175.72989999999999</v>
      </c>
      <c r="HM27" s="901">
        <f t="shared" si="108"/>
        <v>177.31739999999999</v>
      </c>
      <c r="HN27" s="901">
        <f t="shared" si="109"/>
        <v>177.1396</v>
      </c>
      <c r="HO27" s="901">
        <f t="shared" si="110"/>
        <v>176.8475</v>
      </c>
      <c r="HP27" s="901">
        <f t="shared" si="111"/>
        <v>177.31739999999999</v>
      </c>
      <c r="HQ27" s="901">
        <f t="shared" si="112"/>
        <v>177.16499999999999</v>
      </c>
      <c r="HR27" s="901">
        <f t="shared" si="113"/>
        <v>177.01259999999999</v>
      </c>
      <c r="HS27" s="901" t="e">
        <f>#REF!*25.4</f>
        <v>#REF!</v>
      </c>
      <c r="HU27" s="887"/>
      <c r="HV27" s="887"/>
      <c r="HW27" s="887"/>
    </row>
    <row r="28" spans="1:231">
      <c r="A28" s="1239" t="s">
        <v>651</v>
      </c>
      <c r="B28" s="1240"/>
      <c r="C28" s="960">
        <v>2.3E-2</v>
      </c>
      <c r="D28" s="958">
        <v>0.1295</v>
      </c>
      <c r="E28" s="958"/>
      <c r="F28" s="958">
        <v>0.1545</v>
      </c>
      <c r="G28" s="958">
        <v>0.1095</v>
      </c>
      <c r="H28" s="958">
        <v>2.9499999999999998E-2</v>
      </c>
      <c r="I28" s="958">
        <v>0.14249999999999999</v>
      </c>
      <c r="J28" s="958">
        <v>2.1499999999999998E-2</v>
      </c>
      <c r="K28" s="958">
        <v>0.16850000000000001</v>
      </c>
      <c r="L28" s="958"/>
      <c r="M28" s="958">
        <v>0.09</v>
      </c>
      <c r="N28" s="958">
        <v>0.14299999999999999</v>
      </c>
      <c r="O28" s="958">
        <v>-3.4000000000000002E-2</v>
      </c>
      <c r="P28" s="958">
        <v>0.17649999999999999</v>
      </c>
      <c r="Q28" s="958">
        <v>0.22550000000000001</v>
      </c>
      <c r="R28" s="958">
        <v>0.16800000000000001</v>
      </c>
      <c r="S28" s="958">
        <v>0.1091</v>
      </c>
      <c r="T28" s="958">
        <v>0.17649999999999999</v>
      </c>
      <c r="U28" s="958">
        <v>5.1999999999999998E-2</v>
      </c>
      <c r="V28" s="958">
        <v>-2.35E-2</v>
      </c>
      <c r="W28" s="958">
        <v>1.15E-2</v>
      </c>
      <c r="X28" s="958">
        <v>1.4E-2</v>
      </c>
      <c r="Y28" s="958">
        <v>0.14199999999999999</v>
      </c>
      <c r="Z28" s="958">
        <v>-8.5000000000000006E-3</v>
      </c>
      <c r="AA28" s="958">
        <v>0.1605</v>
      </c>
      <c r="AB28" s="958">
        <v>0.24099999999999999</v>
      </c>
      <c r="AC28" s="958">
        <v>0.2135</v>
      </c>
      <c r="AD28" s="958">
        <v>0.13450000000000001</v>
      </c>
      <c r="AE28" s="958">
        <v>0.19800000000000001</v>
      </c>
      <c r="AF28" s="958">
        <v>8.5000000000000006E-2</v>
      </c>
      <c r="AG28" s="958">
        <v>-4.4999999999999997E-3</v>
      </c>
      <c r="AH28" s="958">
        <v>1E-3</v>
      </c>
      <c r="AI28" s="958">
        <v>5.6500000000000002E-2</v>
      </c>
      <c r="AJ28" s="958">
        <v>9.4500000000000001E-2</v>
      </c>
      <c r="AK28" s="958">
        <v>0.04</v>
      </c>
      <c r="AL28" s="961">
        <v>-0.20300000000000001</v>
      </c>
      <c r="AM28" s="958">
        <v>-1.95E-2</v>
      </c>
      <c r="AN28" s="958">
        <v>8.3000000000000004E-2</v>
      </c>
      <c r="AO28" s="958">
        <v>-9.9500000000000005E-2</v>
      </c>
      <c r="AP28" s="961">
        <v>0.13300000000000001</v>
      </c>
      <c r="AQ28" s="961">
        <v>-0.123</v>
      </c>
      <c r="AR28" s="961">
        <v>-0.30299999999999999</v>
      </c>
      <c r="AS28" s="961">
        <v>-6.3E-2</v>
      </c>
      <c r="AT28" s="961">
        <v>0.19900000000000001</v>
      </c>
      <c r="AU28" s="961">
        <v>-9.4999999999999998E-3</v>
      </c>
      <c r="AV28" s="961">
        <v>-0.129</v>
      </c>
      <c r="AW28" s="961">
        <v>-0.17</v>
      </c>
      <c r="AX28" s="961">
        <v>6.4999999999999997E-3</v>
      </c>
      <c r="AY28" s="961">
        <v>9.4500000000000001E-2</v>
      </c>
      <c r="AZ28" s="961">
        <v>-9.0499999999999997E-2</v>
      </c>
      <c r="BA28" s="961">
        <v>-4.0000000000000001E-3</v>
      </c>
      <c r="BB28" s="961">
        <v>-0.127</v>
      </c>
      <c r="BC28" s="961">
        <v>-6.4500000000000002E-2</v>
      </c>
      <c r="BD28" s="961">
        <v>0.2235</v>
      </c>
      <c r="BE28" s="961">
        <v>-0.17100000000000001</v>
      </c>
      <c r="BF28" s="961">
        <v>0.22450000000000001</v>
      </c>
      <c r="BG28" s="961">
        <v>5.45E-2</v>
      </c>
      <c r="BH28" s="961">
        <v>-7.3499999999999996E-2</v>
      </c>
      <c r="BI28" s="961">
        <v>-8.5000000000000006E-2</v>
      </c>
      <c r="BJ28" s="961">
        <v>-4.2500000000000003E-2</v>
      </c>
      <c r="BK28" s="961">
        <v>-5.5E-2</v>
      </c>
      <c r="BL28" s="961">
        <v>5.2999999999999999E-2</v>
      </c>
      <c r="BM28" s="961">
        <v>5.1499999999999997E-2</v>
      </c>
      <c r="BN28" s="961">
        <v>-8.9499999999999996E-2</v>
      </c>
      <c r="BO28" s="961">
        <v>-0.13100000000000001</v>
      </c>
      <c r="BP28" s="961">
        <v>-1.2999999999999999E-2</v>
      </c>
      <c r="BQ28" s="961">
        <v>0.13400000000000001</v>
      </c>
      <c r="BR28" s="961">
        <v>9.9500000000000005E-2</v>
      </c>
      <c r="BS28" s="961">
        <v>-5.0000000000000001E-3</v>
      </c>
      <c r="BT28" s="961">
        <v>-0.184</v>
      </c>
      <c r="BU28" s="961">
        <v>3.3000000000000002E-2</v>
      </c>
      <c r="BV28" s="961">
        <v>6.4500000000000002E-2</v>
      </c>
      <c r="BW28" s="961">
        <v>0.159</v>
      </c>
      <c r="BX28" s="961">
        <v>-0.1595</v>
      </c>
      <c r="BY28" s="961">
        <v>-0.11799999999999999</v>
      </c>
      <c r="BZ28" s="961">
        <v>-4.2500000000000003E-2</v>
      </c>
      <c r="CA28" s="961">
        <v>1.7000000000000001E-2</v>
      </c>
      <c r="CB28" s="961">
        <v>-0.159</v>
      </c>
      <c r="CC28" s="961">
        <v>-1.2500000000000001E-2</v>
      </c>
      <c r="CD28" s="961">
        <v>-0.17499999999999999</v>
      </c>
      <c r="CE28" s="961">
        <v>4.1000000000000002E-2</v>
      </c>
      <c r="CF28" s="961">
        <v>5.5E-2</v>
      </c>
      <c r="CG28" s="961">
        <v>8.5000000000000006E-2</v>
      </c>
      <c r="CH28" s="961">
        <v>-5.9499999999999997E-2</v>
      </c>
      <c r="CI28" s="961">
        <v>0.159</v>
      </c>
      <c r="CJ28" s="961">
        <v>-0.34</v>
      </c>
      <c r="CK28" s="961">
        <v>-0.16550000000000001</v>
      </c>
      <c r="CL28" s="961">
        <v>-0.1225</v>
      </c>
      <c r="CM28" s="961">
        <v>0.245</v>
      </c>
      <c r="CN28" s="961">
        <v>2.7E-2</v>
      </c>
      <c r="CO28" s="961">
        <v>-0.11650000000000001</v>
      </c>
      <c r="CP28" s="961">
        <v>0.109</v>
      </c>
      <c r="CQ28" s="961">
        <v>0.17199999999999999</v>
      </c>
      <c r="CR28" s="961">
        <v>7.4999999999999997E-2</v>
      </c>
      <c r="CS28" s="961">
        <v>-6.25E-2</v>
      </c>
      <c r="CT28" s="961">
        <v>-1.2E-2</v>
      </c>
      <c r="CU28" s="961">
        <v>-0.02</v>
      </c>
      <c r="CV28" s="961">
        <v>0.183</v>
      </c>
      <c r="CW28" s="961">
        <v>7.85E-2</v>
      </c>
      <c r="CX28" s="961">
        <v>-4.9000000000000002E-2</v>
      </c>
      <c r="CY28" s="961">
        <v>0.10100000000000001</v>
      </c>
      <c r="CZ28" s="961">
        <v>-0.1515</v>
      </c>
      <c r="DA28" s="961">
        <v>0</v>
      </c>
      <c r="DB28" s="961">
        <v>6.9000000000000006E-2</v>
      </c>
      <c r="DC28" s="961">
        <v>2.4E-2</v>
      </c>
      <c r="DD28" s="961">
        <v>4.2999999999999997E-2</v>
      </c>
      <c r="DE28" s="961">
        <v>0.13550000000000001</v>
      </c>
      <c r="DF28" s="961">
        <v>9.2499999999999999E-2</v>
      </c>
      <c r="DG28" s="961">
        <v>9.9000000000000005E-2</v>
      </c>
      <c r="DH28" s="961">
        <v>0.11700000000000001</v>
      </c>
      <c r="DI28" s="961">
        <v>-0.1275</v>
      </c>
      <c r="DJ28" s="961">
        <v>1.8499999999999999E-2</v>
      </c>
      <c r="DK28" s="961">
        <v>0.10100000000000001</v>
      </c>
      <c r="DL28" s="961">
        <v>-0.04</v>
      </c>
      <c r="DM28" s="900">
        <f t="shared" si="114"/>
        <v>0.58419999999999994</v>
      </c>
      <c r="DN28" s="901">
        <f t="shared" si="114"/>
        <v>3.2892999999999999</v>
      </c>
      <c r="DO28" s="901">
        <f>E28*25.4</f>
        <v>0</v>
      </c>
      <c r="DP28" s="901">
        <f t="shared" si="115"/>
        <v>3.9242999999999997</v>
      </c>
      <c r="DQ28" s="901">
        <f t="shared" si="115"/>
        <v>2.7812999999999999</v>
      </c>
      <c r="DR28" s="901">
        <f t="shared" si="115"/>
        <v>0.74929999999999997</v>
      </c>
      <c r="DS28" s="901">
        <f t="shared" si="115"/>
        <v>3.6194999999999995</v>
      </c>
      <c r="DT28" s="901">
        <f t="shared" si="115"/>
        <v>0.54609999999999992</v>
      </c>
      <c r="DU28" s="901">
        <f t="shared" si="115"/>
        <v>4.2798999999999996</v>
      </c>
      <c r="DV28" s="901">
        <f t="shared" si="115"/>
        <v>0</v>
      </c>
      <c r="DW28" s="901">
        <f t="shared" si="115"/>
        <v>2.2859999999999996</v>
      </c>
      <c r="DX28" s="901">
        <f t="shared" si="115"/>
        <v>3.6321999999999997</v>
      </c>
      <c r="DY28" s="901">
        <f t="shared" si="115"/>
        <v>-0.86360000000000003</v>
      </c>
      <c r="DZ28" s="901">
        <f t="shared" si="116"/>
        <v>4.4830999999999994</v>
      </c>
      <c r="EA28" s="901">
        <f t="shared" si="116"/>
        <v>5.7276999999999996</v>
      </c>
      <c r="EB28" s="901">
        <f t="shared" si="116"/>
        <v>4.2671999999999999</v>
      </c>
      <c r="EC28" s="901">
        <f t="shared" si="116"/>
        <v>2.7711399999999999</v>
      </c>
      <c r="ED28" s="901">
        <f t="shared" si="116"/>
        <v>4.4830999999999994</v>
      </c>
      <c r="EE28" s="901">
        <f t="shared" si="116"/>
        <v>1.3208</v>
      </c>
      <c r="EF28" s="901">
        <f t="shared" si="116"/>
        <v>-0.59689999999999999</v>
      </c>
      <c r="EG28" s="901">
        <f t="shared" si="25"/>
        <v>3.6067999999999993</v>
      </c>
      <c r="EH28" s="901">
        <f t="shared" si="26"/>
        <v>-0.21590000000000001</v>
      </c>
      <c r="EI28" s="901">
        <f t="shared" si="27"/>
        <v>6.1213999999999995</v>
      </c>
      <c r="EJ28" s="901">
        <f t="shared" si="117"/>
        <v>3.4163000000000001</v>
      </c>
      <c r="EK28" s="901">
        <f t="shared" si="117"/>
        <v>5.0292000000000003</v>
      </c>
      <c r="EL28" s="901">
        <f t="shared" si="117"/>
        <v>2.1590000000000003</v>
      </c>
      <c r="EM28" s="901">
        <f t="shared" si="117"/>
        <v>-0.11429999999999998</v>
      </c>
      <c r="EN28" s="901">
        <f t="shared" si="117"/>
        <v>2.5399999999999999E-2</v>
      </c>
      <c r="EO28" s="901">
        <f t="shared" si="117"/>
        <v>1.4351</v>
      </c>
      <c r="EP28" s="901">
        <f t="shared" si="117"/>
        <v>2.4003000000000001</v>
      </c>
      <c r="EQ28" s="901">
        <f t="shared" si="117"/>
        <v>1.016</v>
      </c>
      <c r="ER28" s="901">
        <f t="shared" si="117"/>
        <v>-5.1562000000000001</v>
      </c>
      <c r="ES28" s="901">
        <f t="shared" si="117"/>
        <v>-0.49529999999999996</v>
      </c>
      <c r="ET28" s="901">
        <f t="shared" si="118"/>
        <v>2.1082000000000001</v>
      </c>
      <c r="EU28" s="901">
        <f t="shared" si="118"/>
        <v>-2.5272999999999999</v>
      </c>
      <c r="EV28" s="901">
        <f t="shared" si="118"/>
        <v>3.3782000000000001</v>
      </c>
      <c r="EW28" s="901">
        <f t="shared" si="118"/>
        <v>-3.1241999999999996</v>
      </c>
      <c r="EX28" s="901">
        <f t="shared" si="118"/>
        <v>-7.6961999999999993</v>
      </c>
      <c r="EY28" s="901">
        <f t="shared" si="118"/>
        <v>-1.6001999999999998</v>
      </c>
      <c r="EZ28" s="901">
        <f t="shared" si="118"/>
        <v>5.0545999999999998</v>
      </c>
      <c r="FA28" s="901">
        <f t="shared" si="118"/>
        <v>-0.24129999999999999</v>
      </c>
      <c r="FB28" s="901">
        <f t="shared" si="118"/>
        <v>-3.2765999999999997</v>
      </c>
      <c r="FC28" s="901">
        <f t="shared" si="118"/>
        <v>-4.3180000000000005</v>
      </c>
      <c r="FD28" s="901">
        <f t="shared" si="119"/>
        <v>0.1651</v>
      </c>
      <c r="FE28" s="901">
        <f t="shared" si="119"/>
        <v>2.4003000000000001</v>
      </c>
      <c r="FF28" s="901">
        <f t="shared" si="119"/>
        <v>-2.2986999999999997</v>
      </c>
      <c r="FG28" s="901">
        <f t="shared" si="119"/>
        <v>-0.1016</v>
      </c>
      <c r="FH28" s="901">
        <f t="shared" si="119"/>
        <v>-3.2258</v>
      </c>
      <c r="FI28" s="901">
        <f t="shared" si="119"/>
        <v>-1.6382999999999999</v>
      </c>
      <c r="FJ28" s="901">
        <f t="shared" si="119"/>
        <v>5.6768999999999998</v>
      </c>
      <c r="FK28" s="901">
        <f t="shared" si="119"/>
        <v>-4.3433999999999999</v>
      </c>
      <c r="FL28" s="901">
        <f t="shared" si="119"/>
        <v>5.7023000000000001</v>
      </c>
      <c r="FM28" s="901">
        <f t="shared" si="119"/>
        <v>1.3842999999999999</v>
      </c>
      <c r="FN28" s="901">
        <f t="shared" si="120"/>
        <v>-1.8668999999999998</v>
      </c>
      <c r="FO28" s="901" t="e">
        <f>#REF!*25.4</f>
        <v>#REF!</v>
      </c>
      <c r="FP28" s="901">
        <f t="shared" si="59"/>
        <v>-2.1590000000000003</v>
      </c>
      <c r="FQ28" s="901">
        <f t="shared" si="60"/>
        <v>-1.0795000000000001</v>
      </c>
      <c r="FR28" s="901">
        <f t="shared" si="61"/>
        <v>-1.397</v>
      </c>
      <c r="FS28" s="901">
        <f t="shared" si="62"/>
        <v>1.3461999999999998</v>
      </c>
      <c r="FT28" s="901">
        <f t="shared" si="63"/>
        <v>1.3080999999999998</v>
      </c>
      <c r="FU28" s="901">
        <f t="shared" si="64"/>
        <v>-2.2732999999999999</v>
      </c>
      <c r="FV28" s="901">
        <f t="shared" si="65"/>
        <v>-3.3273999999999999</v>
      </c>
      <c r="FW28" s="901">
        <f t="shared" si="66"/>
        <v>-0.33019999999999999</v>
      </c>
      <c r="FX28" s="901">
        <f t="shared" si="67"/>
        <v>3.4036</v>
      </c>
      <c r="FY28" s="901">
        <f t="shared" si="68"/>
        <v>2.5272999999999999</v>
      </c>
      <c r="FZ28" s="901">
        <f t="shared" si="69"/>
        <v>-0.127</v>
      </c>
      <c r="GA28" s="901">
        <f t="shared" si="70"/>
        <v>-4.6735999999999995</v>
      </c>
      <c r="GB28" s="901">
        <f t="shared" si="71"/>
        <v>0.83819999999999995</v>
      </c>
      <c r="GC28" s="901">
        <f t="shared" si="72"/>
        <v>1.6382999999999999</v>
      </c>
      <c r="GD28" s="901">
        <f t="shared" si="73"/>
        <v>4.0385999999999997</v>
      </c>
      <c r="GE28" s="901">
        <f t="shared" si="74"/>
        <v>-4.0512999999999995</v>
      </c>
      <c r="GF28" s="901">
        <f t="shared" si="75"/>
        <v>-2.9971999999999999</v>
      </c>
      <c r="GG28" s="901">
        <f t="shared" si="76"/>
        <v>-1.0795000000000001</v>
      </c>
      <c r="GH28" s="901">
        <f t="shared" si="77"/>
        <v>0.43180000000000002</v>
      </c>
      <c r="GI28" s="901">
        <f t="shared" si="78"/>
        <v>-4.0385999999999997</v>
      </c>
      <c r="GJ28" s="901">
        <f t="shared" si="79"/>
        <v>-0.3175</v>
      </c>
      <c r="GK28" s="901">
        <f t="shared" si="80"/>
        <v>-4.4449999999999994</v>
      </c>
      <c r="GL28" s="901">
        <f t="shared" si="81"/>
        <v>1.0413999999999999</v>
      </c>
      <c r="GM28" s="901">
        <f t="shared" si="82"/>
        <v>1.397</v>
      </c>
      <c r="GN28" s="901">
        <f t="shared" si="83"/>
        <v>2.1590000000000003</v>
      </c>
      <c r="GO28" s="901">
        <f t="shared" si="84"/>
        <v>-1.5112999999999999</v>
      </c>
      <c r="GP28" s="901">
        <f t="shared" si="85"/>
        <v>4.0385999999999997</v>
      </c>
      <c r="GQ28" s="901">
        <f t="shared" si="86"/>
        <v>-8.636000000000001</v>
      </c>
      <c r="GR28" s="901">
        <f t="shared" si="87"/>
        <v>-4.2036999999999995</v>
      </c>
      <c r="GS28" s="901">
        <f t="shared" si="88"/>
        <v>-3.1114999999999999</v>
      </c>
      <c r="GT28" s="901">
        <f t="shared" si="89"/>
        <v>6.2229999999999999</v>
      </c>
      <c r="GU28" s="901">
        <f t="shared" si="90"/>
        <v>0.68579999999999997</v>
      </c>
      <c r="GV28" s="901">
        <f t="shared" si="91"/>
        <v>-2.9590999999999998</v>
      </c>
      <c r="GW28" s="901">
        <f t="shared" si="92"/>
        <v>2.7685999999999997</v>
      </c>
      <c r="GX28" s="901">
        <f t="shared" si="93"/>
        <v>4.3687999999999994</v>
      </c>
      <c r="GY28" s="901">
        <f t="shared" si="94"/>
        <v>1.9049999999999998</v>
      </c>
      <c r="GZ28" s="901">
        <f t="shared" si="95"/>
        <v>-1.5874999999999999</v>
      </c>
      <c r="HA28" s="901">
        <f t="shared" si="96"/>
        <v>-0.30480000000000002</v>
      </c>
      <c r="HB28" s="901">
        <f t="shared" si="97"/>
        <v>-0.50800000000000001</v>
      </c>
      <c r="HC28" s="901">
        <f t="shared" si="98"/>
        <v>4.6481999999999992</v>
      </c>
      <c r="HD28" s="901">
        <f t="shared" si="99"/>
        <v>1.9939</v>
      </c>
      <c r="HE28" s="901">
        <f t="shared" si="100"/>
        <v>-1.2445999999999999</v>
      </c>
      <c r="HF28" s="901">
        <f t="shared" si="101"/>
        <v>2.5653999999999999</v>
      </c>
      <c r="HG28" s="901">
        <f t="shared" si="102"/>
        <v>-3.8480999999999996</v>
      </c>
      <c r="HH28" s="901">
        <f t="shared" si="103"/>
        <v>0</v>
      </c>
      <c r="HI28" s="901">
        <f t="shared" si="104"/>
        <v>1.7526000000000002</v>
      </c>
      <c r="HJ28" s="901">
        <f t="shared" si="105"/>
        <v>0.60960000000000003</v>
      </c>
      <c r="HK28" s="901">
        <f t="shared" si="106"/>
        <v>1.0921999999999998</v>
      </c>
      <c r="HL28" s="901">
        <f t="shared" si="107"/>
        <v>3.4417</v>
      </c>
      <c r="HM28" s="901">
        <f t="shared" si="108"/>
        <v>2.3494999999999999</v>
      </c>
      <c r="HN28" s="901">
        <f t="shared" si="109"/>
        <v>2.5146000000000002</v>
      </c>
      <c r="HO28" s="901">
        <f t="shared" si="110"/>
        <v>2.9718</v>
      </c>
      <c r="HP28" s="901">
        <f t="shared" si="111"/>
        <v>-3.2384999999999997</v>
      </c>
      <c r="HQ28" s="901">
        <f t="shared" si="112"/>
        <v>0.46989999999999993</v>
      </c>
      <c r="HR28" s="901">
        <f t="shared" si="113"/>
        <v>-1.016</v>
      </c>
      <c r="HS28" s="901" t="e">
        <f>#REF!*25.4</f>
        <v>#REF!</v>
      </c>
      <c r="HU28" s="887"/>
      <c r="HV28" s="887"/>
      <c r="HW28" s="887"/>
    </row>
    <row r="29" spans="1:231">
      <c r="A29" s="1239" t="s">
        <v>652</v>
      </c>
      <c r="B29" s="1240"/>
      <c r="C29" s="960">
        <v>6.9584999999999999</v>
      </c>
      <c r="D29" s="958">
        <v>6.9865000000000004</v>
      </c>
      <c r="F29" s="958">
        <v>6.9809999999999999</v>
      </c>
      <c r="G29" s="958">
        <v>6.99</v>
      </c>
      <c r="H29" s="958">
        <v>6.952</v>
      </c>
      <c r="I29" s="958">
        <v>6.98</v>
      </c>
      <c r="J29" s="958">
        <v>6.9424999999999999</v>
      </c>
      <c r="K29" s="958">
        <v>6.9669999999999996</v>
      </c>
      <c r="L29" s="958"/>
      <c r="M29" s="958">
        <v>6.9429999999999996</v>
      </c>
      <c r="N29" s="958">
        <v>6.98</v>
      </c>
      <c r="O29" s="958">
        <v>6.9714999999999998</v>
      </c>
      <c r="P29" s="958">
        <v>6.9729999999999999</v>
      </c>
      <c r="Q29" s="958">
        <v>6.9865000000000004</v>
      </c>
      <c r="R29" s="958">
        <v>6.9660000000000002</v>
      </c>
      <c r="S29" s="958">
        <v>6.9850000000000003</v>
      </c>
      <c r="T29" s="958">
        <v>6.9610000000000003</v>
      </c>
      <c r="U29" s="958">
        <v>6.9755000000000003</v>
      </c>
      <c r="V29" s="958">
        <v>6.9610000000000003</v>
      </c>
      <c r="W29" s="958">
        <v>6.9494999999999996</v>
      </c>
      <c r="X29" s="958">
        <v>6.9379999999999997</v>
      </c>
      <c r="Y29" s="958">
        <v>6.9664999999999999</v>
      </c>
      <c r="Z29" s="958">
        <v>6.9770000000000003</v>
      </c>
      <c r="AA29" s="958">
        <v>6.9855</v>
      </c>
      <c r="AB29" s="958">
        <v>6.9870000000000001</v>
      </c>
      <c r="AC29" s="958">
        <v>6.9740000000000002</v>
      </c>
      <c r="AD29" s="958">
        <v>6.9619999999999997</v>
      </c>
      <c r="AE29" s="958">
        <v>6.9734999999999996</v>
      </c>
      <c r="AF29" s="958">
        <v>6.984</v>
      </c>
      <c r="AG29" s="958">
        <v>6.9604999999999997</v>
      </c>
      <c r="AH29" s="958">
        <v>6.9269999999999996</v>
      </c>
      <c r="AI29" s="958">
        <v>6.9950000000000001</v>
      </c>
      <c r="AJ29" s="958">
        <v>6.9669999999999996</v>
      </c>
      <c r="AK29" s="958">
        <v>6.9720000000000004</v>
      </c>
      <c r="AL29" s="961">
        <v>6.9779999999999998</v>
      </c>
      <c r="AM29" s="958">
        <v>6.9634999999999998</v>
      </c>
      <c r="AN29" s="958">
        <v>6.9695</v>
      </c>
      <c r="AO29" s="958">
        <v>6.976</v>
      </c>
      <c r="AP29" s="961">
        <v>6.9625000000000004</v>
      </c>
      <c r="AQ29" s="961">
        <v>6.97</v>
      </c>
      <c r="AR29" s="961">
        <v>6.9859999999999998</v>
      </c>
      <c r="AS29" s="961">
        <v>6.9649999999999999</v>
      </c>
      <c r="AT29" s="961">
        <v>6.9904999999999999</v>
      </c>
      <c r="AU29" s="961">
        <v>6.9740000000000002</v>
      </c>
      <c r="AV29" s="961">
        <v>6.9305000000000003</v>
      </c>
      <c r="AW29" s="961">
        <v>6.9675000000000002</v>
      </c>
      <c r="AX29" s="961">
        <v>6.9714999999999998</v>
      </c>
      <c r="AY29" s="961">
        <v>6.9725000000000001</v>
      </c>
      <c r="AZ29" s="961">
        <v>6.9744999999999999</v>
      </c>
      <c r="BA29" s="961">
        <v>6.9669999999999996</v>
      </c>
      <c r="BB29" s="961">
        <v>6.9409999999999998</v>
      </c>
      <c r="BC29" s="961">
        <v>6.9645000000000001</v>
      </c>
      <c r="BD29" s="961">
        <v>6.9790000000000001</v>
      </c>
      <c r="BE29" s="961">
        <v>6.9545000000000003</v>
      </c>
      <c r="BF29" s="961">
        <v>6.9855</v>
      </c>
      <c r="BG29" s="961">
        <v>6.9589999999999996</v>
      </c>
      <c r="BH29" s="961">
        <v>6.9874999999999998</v>
      </c>
      <c r="BI29" s="961">
        <v>6.9755000000000003</v>
      </c>
      <c r="BJ29" s="961">
        <v>6.9610000000000003</v>
      </c>
      <c r="BK29" s="961">
        <v>6.9584999999999999</v>
      </c>
      <c r="BL29" s="961">
        <v>6.9595000000000002</v>
      </c>
      <c r="BM29" s="961">
        <v>7.0030000000000001</v>
      </c>
      <c r="BN29" s="961">
        <v>6.9809999999999999</v>
      </c>
      <c r="BO29" s="961">
        <v>6.9124999999999996</v>
      </c>
      <c r="BP29" s="961">
        <v>6.9290000000000003</v>
      </c>
      <c r="BQ29" s="961">
        <v>6.9225000000000003</v>
      </c>
      <c r="BR29" s="961">
        <v>6.9705000000000004</v>
      </c>
      <c r="BS29" s="961">
        <v>6.9870000000000001</v>
      </c>
      <c r="BT29" s="961">
        <v>6.931</v>
      </c>
      <c r="BU29" s="961">
        <v>6.9340000000000002</v>
      </c>
      <c r="BV29" s="961">
        <v>6.9744999999999999</v>
      </c>
      <c r="BW29" s="961">
        <v>6.976</v>
      </c>
      <c r="BX29" s="961">
        <v>6.9725000000000001</v>
      </c>
      <c r="BY29" s="961">
        <v>6.9344999999999999</v>
      </c>
      <c r="BZ29" s="961">
        <v>6.9844999999999997</v>
      </c>
      <c r="CA29" s="961">
        <v>6.94</v>
      </c>
      <c r="CB29" s="961">
        <v>6.9669999999999996</v>
      </c>
      <c r="CC29" s="961">
        <v>6.976</v>
      </c>
      <c r="CD29" s="961">
        <v>6.94</v>
      </c>
      <c r="CE29" s="961">
        <v>6.9734999999999996</v>
      </c>
      <c r="CF29" s="961">
        <v>6.992</v>
      </c>
      <c r="CG29" s="961">
        <v>6.976</v>
      </c>
      <c r="CH29" s="961">
        <v>6.9275000000000002</v>
      </c>
      <c r="CI29" s="961">
        <v>6.9969999999999999</v>
      </c>
      <c r="CJ29" s="961">
        <v>6.9240000000000004</v>
      </c>
      <c r="CK29" s="961">
        <v>6.984</v>
      </c>
      <c r="CL29" s="961">
        <v>6.9684999999999997</v>
      </c>
      <c r="CM29" s="961">
        <v>6.9794999999999998</v>
      </c>
      <c r="CN29" s="961">
        <v>6.9269999999999996</v>
      </c>
      <c r="CO29" s="961">
        <v>6.9690000000000003</v>
      </c>
      <c r="CP29" s="961">
        <v>6.9734999999999996</v>
      </c>
      <c r="CQ29" s="961">
        <v>6.9930000000000003</v>
      </c>
      <c r="CR29" s="961">
        <v>6.9684999999999997</v>
      </c>
      <c r="CS29" s="961">
        <v>6.9390000000000001</v>
      </c>
      <c r="CT29" s="961">
        <v>6.9504999999999999</v>
      </c>
      <c r="CU29" s="961">
        <v>6.923</v>
      </c>
      <c r="CV29" s="961">
        <v>6.976</v>
      </c>
      <c r="CW29" s="961">
        <v>6.9619999999999997</v>
      </c>
      <c r="CX29" s="961">
        <v>6.9790000000000001</v>
      </c>
      <c r="CY29" s="961">
        <v>6.9844999999999997</v>
      </c>
      <c r="CZ29" s="961">
        <v>6.9219999999999997</v>
      </c>
      <c r="DA29" s="961">
        <v>6.9710000000000001</v>
      </c>
      <c r="DB29" s="961">
        <v>6.931</v>
      </c>
      <c r="DC29" s="961">
        <v>6.9420000000000002</v>
      </c>
      <c r="DD29" s="961">
        <v>6.9580000000000002</v>
      </c>
      <c r="DE29" s="961">
        <v>6.9255000000000004</v>
      </c>
      <c r="DF29" s="961">
        <v>6.9779999999999998</v>
      </c>
      <c r="DG29" s="961">
        <v>6.9749999999999996</v>
      </c>
      <c r="DH29" s="961">
        <v>6.9619999999999997</v>
      </c>
      <c r="DI29" s="961">
        <v>6.98</v>
      </c>
      <c r="DJ29" s="961">
        <v>6.9734999999999996</v>
      </c>
      <c r="DK29" s="961">
        <v>6.9589999999999996</v>
      </c>
      <c r="DL29" s="961">
        <v>6.97</v>
      </c>
      <c r="DM29" s="900">
        <f t="shared" si="114"/>
        <v>176.74589999999998</v>
      </c>
      <c r="DN29" s="901">
        <f t="shared" si="114"/>
        <v>177.4571</v>
      </c>
      <c r="DO29" s="901" t="e">
        <f>#REF!*25.4</f>
        <v>#REF!</v>
      </c>
      <c r="DP29" s="901">
        <f t="shared" si="115"/>
        <v>177.31739999999999</v>
      </c>
      <c r="DQ29" s="901">
        <f t="shared" si="115"/>
        <v>177.54599999999999</v>
      </c>
      <c r="DR29" s="901">
        <f t="shared" si="115"/>
        <v>176.58079999999998</v>
      </c>
      <c r="DS29" s="901">
        <f t="shared" si="115"/>
        <v>177.292</v>
      </c>
      <c r="DT29" s="901">
        <f t="shared" si="115"/>
        <v>176.33949999999999</v>
      </c>
      <c r="DU29" s="901">
        <f t="shared" si="115"/>
        <v>176.96179999999998</v>
      </c>
      <c r="DV29" s="901">
        <f t="shared" si="115"/>
        <v>0</v>
      </c>
      <c r="DW29" s="901">
        <f t="shared" si="115"/>
        <v>176.35219999999998</v>
      </c>
      <c r="DX29" s="901">
        <f t="shared" si="115"/>
        <v>177.292</v>
      </c>
      <c r="DY29" s="901">
        <f t="shared" si="115"/>
        <v>177.0761</v>
      </c>
      <c r="DZ29" s="901">
        <f t="shared" si="116"/>
        <v>177.11419999999998</v>
      </c>
      <c r="EA29" s="901">
        <f t="shared" si="116"/>
        <v>177.4571</v>
      </c>
      <c r="EB29" s="901">
        <f t="shared" si="116"/>
        <v>176.93639999999999</v>
      </c>
      <c r="EC29" s="901">
        <f t="shared" si="116"/>
        <v>177.41900000000001</v>
      </c>
      <c r="ED29" s="901">
        <f t="shared" si="116"/>
        <v>176.80940000000001</v>
      </c>
      <c r="EE29" s="901">
        <f t="shared" si="116"/>
        <v>177.17769999999999</v>
      </c>
      <c r="EF29" s="901">
        <f t="shared" si="116"/>
        <v>176.80940000000001</v>
      </c>
      <c r="EG29" s="901">
        <f t="shared" si="25"/>
        <v>176.94909999999999</v>
      </c>
      <c r="EH29" s="901">
        <f t="shared" si="26"/>
        <v>177.2158</v>
      </c>
      <c r="EI29" s="901">
        <f t="shared" si="27"/>
        <v>177.46979999999999</v>
      </c>
      <c r="EJ29" s="901">
        <f t="shared" si="117"/>
        <v>176.83479999999997</v>
      </c>
      <c r="EK29" s="901">
        <f t="shared" si="117"/>
        <v>177.12689999999998</v>
      </c>
      <c r="EL29" s="901">
        <f t="shared" si="117"/>
        <v>177.39359999999999</v>
      </c>
      <c r="EM29" s="901">
        <f t="shared" si="117"/>
        <v>176.79669999999999</v>
      </c>
      <c r="EN29" s="901">
        <f t="shared" si="117"/>
        <v>175.94579999999999</v>
      </c>
      <c r="EO29" s="901">
        <f t="shared" si="117"/>
        <v>177.673</v>
      </c>
      <c r="EP29" s="901">
        <f t="shared" si="117"/>
        <v>176.96179999999998</v>
      </c>
      <c r="EQ29" s="901">
        <f t="shared" si="117"/>
        <v>177.08879999999999</v>
      </c>
      <c r="ER29" s="901">
        <f t="shared" si="117"/>
        <v>177.24119999999999</v>
      </c>
      <c r="ES29" s="901">
        <f t="shared" si="117"/>
        <v>176.87289999999999</v>
      </c>
      <c r="ET29" s="901">
        <f t="shared" si="118"/>
        <v>177.02529999999999</v>
      </c>
      <c r="EU29" s="901">
        <f t="shared" si="118"/>
        <v>177.19039999999998</v>
      </c>
      <c r="EV29" s="901">
        <f t="shared" si="118"/>
        <v>176.8475</v>
      </c>
      <c r="EW29" s="901">
        <f t="shared" si="118"/>
        <v>177.03799999999998</v>
      </c>
      <c r="EX29" s="901">
        <f t="shared" si="118"/>
        <v>177.44439999999997</v>
      </c>
      <c r="EY29" s="901">
        <f t="shared" si="118"/>
        <v>176.91099999999997</v>
      </c>
      <c r="EZ29" s="901">
        <f t="shared" si="118"/>
        <v>177.55869999999999</v>
      </c>
      <c r="FA29" s="901">
        <f t="shared" si="118"/>
        <v>177.1396</v>
      </c>
      <c r="FB29" s="901">
        <f t="shared" si="118"/>
        <v>176.03469999999999</v>
      </c>
      <c r="FC29" s="901">
        <f t="shared" si="118"/>
        <v>176.97450000000001</v>
      </c>
      <c r="FD29" s="901">
        <f t="shared" si="119"/>
        <v>177.0761</v>
      </c>
      <c r="FE29" s="901">
        <f t="shared" si="119"/>
        <v>177.10149999999999</v>
      </c>
      <c r="FF29" s="901">
        <f t="shared" si="119"/>
        <v>177.1523</v>
      </c>
      <c r="FG29" s="901">
        <f t="shared" si="119"/>
        <v>176.96179999999998</v>
      </c>
      <c r="FH29" s="901">
        <f t="shared" si="119"/>
        <v>176.30139999999997</v>
      </c>
      <c r="FI29" s="901">
        <f t="shared" si="119"/>
        <v>176.89830000000001</v>
      </c>
      <c r="FJ29" s="901">
        <f t="shared" si="119"/>
        <v>177.26659999999998</v>
      </c>
      <c r="FK29" s="901">
        <f t="shared" si="119"/>
        <v>176.64429999999999</v>
      </c>
      <c r="FL29" s="901">
        <f t="shared" si="119"/>
        <v>177.43169999999998</v>
      </c>
      <c r="FM29" s="901">
        <f t="shared" si="119"/>
        <v>176.75859999999997</v>
      </c>
      <c r="FN29" s="901">
        <f t="shared" si="120"/>
        <v>177.48249999999999</v>
      </c>
      <c r="FO29" s="901" t="e">
        <f>#REF!*25.4</f>
        <v>#REF!</v>
      </c>
      <c r="FP29" s="901">
        <f t="shared" si="59"/>
        <v>177.17769999999999</v>
      </c>
      <c r="FQ29" s="901">
        <f t="shared" si="60"/>
        <v>176.80940000000001</v>
      </c>
      <c r="FR29" s="901">
        <f t="shared" si="61"/>
        <v>176.74589999999998</v>
      </c>
      <c r="FS29" s="901">
        <f t="shared" si="62"/>
        <v>176.7713</v>
      </c>
      <c r="FT29" s="901">
        <f t="shared" si="63"/>
        <v>177.87619999999998</v>
      </c>
      <c r="FU29" s="901">
        <f t="shared" si="64"/>
        <v>177.31739999999999</v>
      </c>
      <c r="FV29" s="901">
        <f t="shared" si="65"/>
        <v>175.57749999999999</v>
      </c>
      <c r="FW29" s="901">
        <f t="shared" si="66"/>
        <v>175.9966</v>
      </c>
      <c r="FX29" s="901">
        <f t="shared" si="67"/>
        <v>175.83150000000001</v>
      </c>
      <c r="FY29" s="901">
        <f t="shared" si="68"/>
        <v>177.05070000000001</v>
      </c>
      <c r="FZ29" s="901">
        <f t="shared" si="69"/>
        <v>177.46979999999999</v>
      </c>
      <c r="GA29" s="901">
        <f t="shared" si="70"/>
        <v>176.04739999999998</v>
      </c>
      <c r="GB29" s="901">
        <f t="shared" si="71"/>
        <v>176.12359999999998</v>
      </c>
      <c r="GC29" s="901">
        <f t="shared" si="72"/>
        <v>177.1523</v>
      </c>
      <c r="GD29" s="901">
        <f t="shared" si="73"/>
        <v>177.19039999999998</v>
      </c>
      <c r="GE29" s="901">
        <f t="shared" si="74"/>
        <v>177.10149999999999</v>
      </c>
      <c r="GF29" s="901">
        <f t="shared" si="75"/>
        <v>176.13629999999998</v>
      </c>
      <c r="GG29" s="901">
        <f t="shared" si="76"/>
        <v>177.40629999999999</v>
      </c>
      <c r="GH29" s="901">
        <f t="shared" si="77"/>
        <v>176.27600000000001</v>
      </c>
      <c r="GI29" s="901">
        <f t="shared" si="78"/>
        <v>176.96179999999998</v>
      </c>
      <c r="GJ29" s="901">
        <f t="shared" si="79"/>
        <v>177.19039999999998</v>
      </c>
      <c r="GK29" s="901">
        <f t="shared" si="80"/>
        <v>176.27600000000001</v>
      </c>
      <c r="GL29" s="901">
        <f t="shared" si="81"/>
        <v>177.12689999999998</v>
      </c>
      <c r="GM29" s="901">
        <f t="shared" si="82"/>
        <v>177.5968</v>
      </c>
      <c r="GN29" s="901">
        <f t="shared" si="83"/>
        <v>177.19039999999998</v>
      </c>
      <c r="GO29" s="901">
        <f t="shared" si="84"/>
        <v>175.95849999999999</v>
      </c>
      <c r="GP29" s="901">
        <f t="shared" si="85"/>
        <v>177.72379999999998</v>
      </c>
      <c r="GQ29" s="901">
        <f t="shared" si="86"/>
        <v>175.86959999999999</v>
      </c>
      <c r="GR29" s="901">
        <f t="shared" si="87"/>
        <v>177.39359999999999</v>
      </c>
      <c r="GS29" s="901">
        <f t="shared" si="88"/>
        <v>176.99989999999997</v>
      </c>
      <c r="GT29" s="901">
        <f t="shared" si="89"/>
        <v>177.27929999999998</v>
      </c>
      <c r="GU29" s="901">
        <f t="shared" si="90"/>
        <v>175.94579999999999</v>
      </c>
      <c r="GV29" s="901">
        <f t="shared" si="91"/>
        <v>177.01259999999999</v>
      </c>
      <c r="GW29" s="901">
        <f t="shared" si="92"/>
        <v>177.12689999999998</v>
      </c>
      <c r="GX29" s="901">
        <f t="shared" si="93"/>
        <v>177.62219999999999</v>
      </c>
      <c r="GY29" s="901">
        <f t="shared" si="94"/>
        <v>176.99989999999997</v>
      </c>
      <c r="GZ29" s="901">
        <f t="shared" si="95"/>
        <v>176.25059999999999</v>
      </c>
      <c r="HA29" s="901">
        <f t="shared" si="96"/>
        <v>176.5427</v>
      </c>
      <c r="HB29" s="901">
        <f t="shared" si="97"/>
        <v>175.8442</v>
      </c>
      <c r="HC29" s="901">
        <f t="shared" si="98"/>
        <v>177.19039999999998</v>
      </c>
      <c r="HD29" s="901">
        <f t="shared" si="99"/>
        <v>176.83479999999997</v>
      </c>
      <c r="HE29" s="901">
        <f t="shared" si="100"/>
        <v>177.26659999999998</v>
      </c>
      <c r="HF29" s="901">
        <f t="shared" si="101"/>
        <v>177.40629999999999</v>
      </c>
      <c r="HG29" s="901">
        <f t="shared" si="102"/>
        <v>175.81879999999998</v>
      </c>
      <c r="HH29" s="901">
        <f t="shared" si="103"/>
        <v>177.0634</v>
      </c>
      <c r="HI29" s="901">
        <f t="shared" si="104"/>
        <v>176.04739999999998</v>
      </c>
      <c r="HJ29" s="901">
        <f t="shared" si="105"/>
        <v>176.32679999999999</v>
      </c>
      <c r="HK29" s="901">
        <f t="shared" si="106"/>
        <v>176.73319999999998</v>
      </c>
      <c r="HL29" s="901">
        <f t="shared" si="107"/>
        <v>175.90770000000001</v>
      </c>
      <c r="HM29" s="901">
        <f t="shared" si="108"/>
        <v>177.24119999999999</v>
      </c>
      <c r="HN29" s="901">
        <f t="shared" si="109"/>
        <v>177.16499999999999</v>
      </c>
      <c r="HO29" s="901">
        <f t="shared" si="110"/>
        <v>176.83479999999997</v>
      </c>
      <c r="HP29" s="901">
        <f t="shared" si="111"/>
        <v>177.292</v>
      </c>
      <c r="HQ29" s="901">
        <f t="shared" si="112"/>
        <v>177.12689999999998</v>
      </c>
      <c r="HR29" s="901">
        <f t="shared" si="113"/>
        <v>177.03799999999998</v>
      </c>
      <c r="HS29" s="901" t="e">
        <f>#REF!*25.4</f>
        <v>#REF!</v>
      </c>
      <c r="HU29" s="887"/>
      <c r="HV29" s="887"/>
      <c r="HW29" s="887"/>
    </row>
    <row r="30" spans="1:231">
      <c r="A30" s="1239" t="s">
        <v>620</v>
      </c>
      <c r="B30" s="1240"/>
      <c r="C30" s="962">
        <f>21/20</f>
        <v>1.05</v>
      </c>
      <c r="D30" s="963">
        <f>21/20</f>
        <v>1.05</v>
      </c>
      <c r="E30" s="963">
        <v>1.1000000000000001</v>
      </c>
      <c r="F30" s="963">
        <f t="shared" ref="F30:K30" si="121">21/20</f>
        <v>1.05</v>
      </c>
      <c r="G30" s="963">
        <f t="shared" si="121"/>
        <v>1.05</v>
      </c>
      <c r="H30" s="963">
        <f t="shared" si="121"/>
        <v>1.05</v>
      </c>
      <c r="I30" s="963">
        <f t="shared" si="121"/>
        <v>1.05</v>
      </c>
      <c r="J30" s="963">
        <f t="shared" si="121"/>
        <v>1.05</v>
      </c>
      <c r="K30" s="963">
        <f t="shared" si="121"/>
        <v>1.05</v>
      </c>
      <c r="L30" s="963">
        <v>1.1000000000000001</v>
      </c>
      <c r="M30" s="963">
        <f>21/20</f>
        <v>1.05</v>
      </c>
      <c r="N30" s="963">
        <f>21/20</f>
        <v>1.05</v>
      </c>
      <c r="O30" s="963">
        <f>21/20</f>
        <v>1.05</v>
      </c>
      <c r="P30" s="963">
        <f>21/20</f>
        <v>1.05</v>
      </c>
      <c r="Q30" s="963">
        <f>21/20</f>
        <v>1.05</v>
      </c>
      <c r="R30" s="963">
        <f t="shared" ref="R30:AA30" si="122">21/20</f>
        <v>1.05</v>
      </c>
      <c r="S30" s="963">
        <f t="shared" si="122"/>
        <v>1.05</v>
      </c>
      <c r="T30" s="963">
        <f t="shared" si="122"/>
        <v>1.05</v>
      </c>
      <c r="U30" s="963">
        <f t="shared" si="122"/>
        <v>1.05</v>
      </c>
      <c r="V30" s="963">
        <f t="shared" si="122"/>
        <v>1.05</v>
      </c>
      <c r="W30" s="963"/>
      <c r="X30" s="963"/>
      <c r="Y30" s="963">
        <f t="shared" si="122"/>
        <v>1.05</v>
      </c>
      <c r="Z30" s="963">
        <f t="shared" si="122"/>
        <v>1.05</v>
      </c>
      <c r="AA30" s="963">
        <f t="shared" si="122"/>
        <v>1.05</v>
      </c>
      <c r="AB30" s="963"/>
      <c r="AC30" s="963"/>
      <c r="AD30" s="963">
        <f>21/20</f>
        <v>1.05</v>
      </c>
      <c r="AE30" s="963">
        <f>21/20</f>
        <v>1.05</v>
      </c>
      <c r="AF30" s="963">
        <v>1.05</v>
      </c>
      <c r="AG30" s="963">
        <f>21/20</f>
        <v>1.05</v>
      </c>
      <c r="AH30" s="963">
        <f>22/20</f>
        <v>1.1000000000000001</v>
      </c>
      <c r="AI30" s="963">
        <f>22/20</f>
        <v>1.1000000000000001</v>
      </c>
      <c r="AJ30" s="963">
        <f>21/20</f>
        <v>1.05</v>
      </c>
      <c r="AK30" s="963">
        <f>22/20</f>
        <v>1.1000000000000001</v>
      </c>
      <c r="AL30" s="964">
        <f>22/20</f>
        <v>1.1000000000000001</v>
      </c>
      <c r="AM30" s="963">
        <f>21/20</f>
        <v>1.05</v>
      </c>
      <c r="AN30" s="963">
        <f>21/20</f>
        <v>1.05</v>
      </c>
      <c r="AO30" s="963">
        <f>22/20</f>
        <v>1.1000000000000001</v>
      </c>
      <c r="AP30" s="964">
        <f>21/20</f>
        <v>1.05</v>
      </c>
      <c r="AQ30" s="964">
        <f>22/20</f>
        <v>1.1000000000000001</v>
      </c>
      <c r="AR30" s="964">
        <f>22/20</f>
        <v>1.1000000000000001</v>
      </c>
      <c r="AS30" s="964">
        <f>22/20</f>
        <v>1.1000000000000001</v>
      </c>
      <c r="AT30" s="964">
        <f>21/20</f>
        <v>1.05</v>
      </c>
      <c r="AU30" s="964">
        <f>21/20</f>
        <v>1.05</v>
      </c>
      <c r="AV30" s="964">
        <f>22/20</f>
        <v>1.1000000000000001</v>
      </c>
      <c r="AW30" s="964">
        <f>22/20</f>
        <v>1.1000000000000001</v>
      </c>
      <c r="AX30" s="964">
        <f>21/20</f>
        <v>1.05</v>
      </c>
      <c r="AY30" s="964">
        <f>21/20</f>
        <v>1.05</v>
      </c>
      <c r="AZ30" s="964">
        <f>21/20</f>
        <v>1.05</v>
      </c>
      <c r="BA30" s="964">
        <f>21/20</f>
        <v>1.05</v>
      </c>
      <c r="BB30" s="964">
        <f>21/20</f>
        <v>1.05</v>
      </c>
      <c r="BC30" s="964">
        <f>22/20</f>
        <v>1.1000000000000001</v>
      </c>
      <c r="BD30" s="964">
        <f t="shared" ref="BD30:BI30" si="123">21/20</f>
        <v>1.05</v>
      </c>
      <c r="BE30" s="964">
        <f t="shared" si="123"/>
        <v>1.05</v>
      </c>
      <c r="BF30" s="964">
        <f t="shared" si="123"/>
        <v>1.05</v>
      </c>
      <c r="BG30" s="964">
        <f t="shared" si="123"/>
        <v>1.05</v>
      </c>
      <c r="BH30" s="964">
        <f t="shared" si="123"/>
        <v>1.05</v>
      </c>
      <c r="BI30" s="964">
        <f t="shared" si="123"/>
        <v>1.05</v>
      </c>
      <c r="BJ30" s="964">
        <f>22/20</f>
        <v>1.1000000000000001</v>
      </c>
      <c r="BK30" s="964">
        <f>22/20</f>
        <v>1.1000000000000001</v>
      </c>
      <c r="BL30" s="964">
        <f>21/20</f>
        <v>1.05</v>
      </c>
      <c r="BM30" s="964">
        <f>21/20</f>
        <v>1.05</v>
      </c>
      <c r="BN30" s="964">
        <f>22/20</f>
        <v>1.1000000000000001</v>
      </c>
      <c r="BO30" s="964">
        <f>22/20</f>
        <v>1.1000000000000001</v>
      </c>
      <c r="BP30" s="964">
        <f>21/20</f>
        <v>1.05</v>
      </c>
      <c r="BQ30" s="964">
        <f>21/20</f>
        <v>1.05</v>
      </c>
      <c r="BR30" s="964">
        <f>21/20</f>
        <v>1.05</v>
      </c>
      <c r="BS30" s="964">
        <f>22/20</f>
        <v>1.1000000000000001</v>
      </c>
      <c r="BT30" s="964">
        <f>22/20</f>
        <v>1.1000000000000001</v>
      </c>
      <c r="BU30" s="964">
        <f>21/20</f>
        <v>1.05</v>
      </c>
      <c r="BV30" s="964">
        <f>21/20</f>
        <v>1.05</v>
      </c>
      <c r="BW30" s="964">
        <f>21/20</f>
        <v>1.05</v>
      </c>
      <c r="BX30" s="964">
        <f>22/20</f>
        <v>1.1000000000000001</v>
      </c>
      <c r="BY30" s="964">
        <f>22/20</f>
        <v>1.1000000000000001</v>
      </c>
      <c r="BZ30" s="964">
        <f>21/20</f>
        <v>1.05</v>
      </c>
      <c r="CA30" s="964">
        <f>22/20</f>
        <v>1.1000000000000001</v>
      </c>
      <c r="CB30" s="964">
        <f>21/20</f>
        <v>1.05</v>
      </c>
      <c r="CC30" s="964">
        <f>21/20</f>
        <v>1.05</v>
      </c>
      <c r="CD30" s="964">
        <f>22/20</f>
        <v>1.1000000000000001</v>
      </c>
      <c r="CE30" s="964">
        <f>21/20</f>
        <v>1.05</v>
      </c>
      <c r="CF30" s="964">
        <f>21/20</f>
        <v>1.05</v>
      </c>
      <c r="CG30" s="964">
        <f>21/20</f>
        <v>1.05</v>
      </c>
      <c r="CH30" s="964">
        <f>22/20</f>
        <v>1.1000000000000001</v>
      </c>
      <c r="CI30" s="964">
        <f>21/20</f>
        <v>1.05</v>
      </c>
      <c r="CJ30" s="964">
        <f>22/20</f>
        <v>1.1000000000000001</v>
      </c>
      <c r="CK30" s="964">
        <f>22/20</f>
        <v>1.1000000000000001</v>
      </c>
      <c r="CL30" s="964">
        <f>21/20</f>
        <v>1.05</v>
      </c>
      <c r="CM30" s="964">
        <v>1.05</v>
      </c>
      <c r="CN30" s="964">
        <f>22/20</f>
        <v>1.1000000000000001</v>
      </c>
      <c r="CO30" s="964">
        <f>22/20</f>
        <v>1.1000000000000001</v>
      </c>
      <c r="CP30" s="964">
        <f>21/20</f>
        <v>1.05</v>
      </c>
      <c r="CQ30" s="964">
        <f>21/20</f>
        <v>1.05</v>
      </c>
      <c r="CR30" s="964">
        <f>22/20</f>
        <v>1.1000000000000001</v>
      </c>
      <c r="CS30" s="964">
        <f>22/20</f>
        <v>1.1000000000000001</v>
      </c>
      <c r="CT30" s="964">
        <f>22/20</f>
        <v>1.1000000000000001</v>
      </c>
      <c r="CU30" s="964">
        <f>22/20</f>
        <v>1.1000000000000001</v>
      </c>
      <c r="CV30" s="964">
        <f>21/20</f>
        <v>1.05</v>
      </c>
      <c r="CW30" s="964">
        <f>21/20</f>
        <v>1.05</v>
      </c>
      <c r="CX30" s="964">
        <f>21/20</f>
        <v>1.05</v>
      </c>
      <c r="CY30" s="964">
        <f>22/20</f>
        <v>1.1000000000000001</v>
      </c>
      <c r="CZ30" s="964">
        <f>22/20</f>
        <v>1.1000000000000001</v>
      </c>
      <c r="DA30" s="964">
        <f>21/20</f>
        <v>1.05</v>
      </c>
      <c r="DB30" s="964">
        <f>22/20</f>
        <v>1.1000000000000001</v>
      </c>
      <c r="DC30" s="964">
        <f>22/20</f>
        <v>1.1000000000000001</v>
      </c>
      <c r="DD30" s="964">
        <f>21/20</f>
        <v>1.05</v>
      </c>
      <c r="DE30" s="964">
        <f>21/20</f>
        <v>1.05</v>
      </c>
      <c r="DF30" s="964">
        <f>21/20</f>
        <v>1.05</v>
      </c>
      <c r="DG30" s="964">
        <f>21/20</f>
        <v>1.05</v>
      </c>
      <c r="DH30" s="964">
        <f>22/20</f>
        <v>1.1000000000000001</v>
      </c>
      <c r="DI30" s="964">
        <f>22/20</f>
        <v>1.1000000000000001</v>
      </c>
      <c r="DJ30" s="964">
        <f>21/20</f>
        <v>1.05</v>
      </c>
      <c r="DK30" s="964">
        <f>21/20</f>
        <v>1.05</v>
      </c>
      <c r="DL30" s="964">
        <f>21/20</f>
        <v>1.05</v>
      </c>
      <c r="DM30" s="900">
        <f t="shared" ref="DM30:DV31" si="124">C30</f>
        <v>1.05</v>
      </c>
      <c r="DN30" s="901">
        <f t="shared" si="124"/>
        <v>1.05</v>
      </c>
      <c r="DO30" s="901">
        <f t="shared" si="124"/>
        <v>1.1000000000000001</v>
      </c>
      <c r="DP30" s="901">
        <f t="shared" si="124"/>
        <v>1.05</v>
      </c>
      <c r="DQ30" s="901">
        <f t="shared" si="124"/>
        <v>1.05</v>
      </c>
      <c r="DR30" s="901">
        <f t="shared" si="124"/>
        <v>1.05</v>
      </c>
      <c r="DS30" s="901">
        <f t="shared" si="124"/>
        <v>1.05</v>
      </c>
      <c r="DT30" s="901">
        <f t="shared" si="124"/>
        <v>1.05</v>
      </c>
      <c r="DU30" s="901">
        <f t="shared" si="124"/>
        <v>1.05</v>
      </c>
      <c r="DV30" s="901">
        <f t="shared" si="124"/>
        <v>1.1000000000000001</v>
      </c>
      <c r="DW30" s="901">
        <f t="shared" ref="DW30:EF31" si="125">M30</f>
        <v>1.05</v>
      </c>
      <c r="DX30" s="901">
        <f t="shared" si="125"/>
        <v>1.05</v>
      </c>
      <c r="DY30" s="901">
        <f t="shared" si="125"/>
        <v>1.05</v>
      </c>
      <c r="DZ30" s="901">
        <f t="shared" si="125"/>
        <v>1.05</v>
      </c>
      <c r="EA30" s="901">
        <f t="shared" si="125"/>
        <v>1.05</v>
      </c>
      <c r="EB30" s="901">
        <f t="shared" si="125"/>
        <v>1.05</v>
      </c>
      <c r="EC30" s="901">
        <f t="shared" si="125"/>
        <v>1.05</v>
      </c>
      <c r="ED30" s="901">
        <f t="shared" si="125"/>
        <v>1.05</v>
      </c>
      <c r="EE30" s="901">
        <f t="shared" si="125"/>
        <v>1.05</v>
      </c>
      <c r="EF30" s="901">
        <f t="shared" si="125"/>
        <v>1.05</v>
      </c>
      <c r="EG30" s="901">
        <f>Y30</f>
        <v>1.05</v>
      </c>
      <c r="EH30" s="901">
        <f>Z30</f>
        <v>1.05</v>
      </c>
      <c r="EI30" s="901">
        <f>AB30</f>
        <v>0</v>
      </c>
      <c r="EJ30" s="901">
        <f t="shared" ref="EJ30:EP31" si="126">AD30</f>
        <v>1.05</v>
      </c>
      <c r="EK30" s="901">
        <f t="shared" si="126"/>
        <v>1.05</v>
      </c>
      <c r="EL30" s="901">
        <f t="shared" si="126"/>
        <v>1.05</v>
      </c>
      <c r="EM30" s="901">
        <f t="shared" si="126"/>
        <v>1.05</v>
      </c>
      <c r="EN30" s="901">
        <f t="shared" si="126"/>
        <v>1.1000000000000001</v>
      </c>
      <c r="EO30" s="901">
        <f t="shared" si="126"/>
        <v>1.1000000000000001</v>
      </c>
      <c r="EP30" s="901">
        <f t="shared" si="126"/>
        <v>1.05</v>
      </c>
      <c r="EQ30" s="901">
        <f t="shared" ref="EQ30:EZ31" si="127">AK30</f>
        <v>1.1000000000000001</v>
      </c>
      <c r="ER30" s="901">
        <f t="shared" si="127"/>
        <v>1.1000000000000001</v>
      </c>
      <c r="ES30" s="901">
        <f t="shared" si="127"/>
        <v>1.05</v>
      </c>
      <c r="ET30" s="901">
        <f t="shared" si="127"/>
        <v>1.05</v>
      </c>
      <c r="EU30" s="901">
        <f t="shared" si="127"/>
        <v>1.1000000000000001</v>
      </c>
      <c r="EV30" s="901">
        <f t="shared" si="127"/>
        <v>1.05</v>
      </c>
      <c r="EW30" s="901">
        <f t="shared" si="127"/>
        <v>1.1000000000000001</v>
      </c>
      <c r="EX30" s="901">
        <f t="shared" si="127"/>
        <v>1.1000000000000001</v>
      </c>
      <c r="EY30" s="901">
        <f t="shared" si="127"/>
        <v>1.1000000000000001</v>
      </c>
      <c r="EZ30" s="901">
        <f t="shared" si="127"/>
        <v>1.05</v>
      </c>
      <c r="FA30" s="901">
        <f t="shared" ref="FA30:FJ31" si="128">AU30</f>
        <v>1.05</v>
      </c>
      <c r="FB30" s="901">
        <f t="shared" si="128"/>
        <v>1.1000000000000001</v>
      </c>
      <c r="FC30" s="901">
        <f t="shared" si="128"/>
        <v>1.1000000000000001</v>
      </c>
      <c r="FD30" s="901">
        <f t="shared" si="128"/>
        <v>1.05</v>
      </c>
      <c r="FE30" s="901">
        <f t="shared" si="128"/>
        <v>1.05</v>
      </c>
      <c r="FF30" s="901">
        <f t="shared" si="128"/>
        <v>1.05</v>
      </c>
      <c r="FG30" s="901">
        <f t="shared" si="128"/>
        <v>1.05</v>
      </c>
      <c r="FH30" s="901">
        <f t="shared" si="128"/>
        <v>1.05</v>
      </c>
      <c r="FI30" s="901">
        <f t="shared" si="128"/>
        <v>1.1000000000000001</v>
      </c>
      <c r="FJ30" s="901">
        <f t="shared" si="128"/>
        <v>1.05</v>
      </c>
      <c r="FK30" s="901">
        <f t="shared" ref="FK30:FN31" si="129">BE30</f>
        <v>1.05</v>
      </c>
      <c r="FL30" s="901">
        <f t="shared" si="129"/>
        <v>1.05</v>
      </c>
      <c r="FM30" s="901">
        <f t="shared" si="129"/>
        <v>1.05</v>
      </c>
      <c r="FN30" s="901">
        <f t="shared" si="129"/>
        <v>1.05</v>
      </c>
      <c r="FO30" s="901" t="e">
        <f>#REF!</f>
        <v>#REF!</v>
      </c>
      <c r="FP30" s="901">
        <f t="shared" ref="FP30:FY31" si="130">BI30</f>
        <v>1.05</v>
      </c>
      <c r="FQ30" s="901">
        <f t="shared" si="130"/>
        <v>1.1000000000000001</v>
      </c>
      <c r="FR30" s="901">
        <f t="shared" si="130"/>
        <v>1.1000000000000001</v>
      </c>
      <c r="FS30" s="901">
        <f t="shared" si="130"/>
        <v>1.05</v>
      </c>
      <c r="FT30" s="901">
        <f t="shared" si="130"/>
        <v>1.05</v>
      </c>
      <c r="FU30" s="901">
        <f t="shared" si="130"/>
        <v>1.1000000000000001</v>
      </c>
      <c r="FV30" s="901">
        <f t="shared" si="130"/>
        <v>1.1000000000000001</v>
      </c>
      <c r="FW30" s="901">
        <f t="shared" si="130"/>
        <v>1.05</v>
      </c>
      <c r="FX30" s="901">
        <f t="shared" si="130"/>
        <v>1.05</v>
      </c>
      <c r="FY30" s="901">
        <f t="shared" si="130"/>
        <v>1.05</v>
      </c>
      <c r="FZ30" s="901">
        <f t="shared" ref="FZ30:GI31" si="131">BS30</f>
        <v>1.1000000000000001</v>
      </c>
      <c r="GA30" s="901">
        <f t="shared" si="131"/>
        <v>1.1000000000000001</v>
      </c>
      <c r="GB30" s="901">
        <f t="shared" si="131"/>
        <v>1.05</v>
      </c>
      <c r="GC30" s="901">
        <f t="shared" si="131"/>
        <v>1.05</v>
      </c>
      <c r="GD30" s="901">
        <f t="shared" si="131"/>
        <v>1.05</v>
      </c>
      <c r="GE30" s="901">
        <f t="shared" si="131"/>
        <v>1.1000000000000001</v>
      </c>
      <c r="GF30" s="901">
        <f t="shared" si="131"/>
        <v>1.1000000000000001</v>
      </c>
      <c r="GG30" s="901">
        <f t="shared" si="131"/>
        <v>1.05</v>
      </c>
      <c r="GH30" s="901">
        <f t="shared" si="131"/>
        <v>1.1000000000000001</v>
      </c>
      <c r="GI30" s="901">
        <f t="shared" si="131"/>
        <v>1.05</v>
      </c>
      <c r="GJ30" s="901">
        <f t="shared" ref="GJ30:GS31" si="132">CC30</f>
        <v>1.05</v>
      </c>
      <c r="GK30" s="901">
        <f t="shared" si="132"/>
        <v>1.1000000000000001</v>
      </c>
      <c r="GL30" s="901">
        <f t="shared" si="132"/>
        <v>1.05</v>
      </c>
      <c r="GM30" s="901">
        <f t="shared" si="132"/>
        <v>1.05</v>
      </c>
      <c r="GN30" s="901">
        <f t="shared" si="132"/>
        <v>1.05</v>
      </c>
      <c r="GO30" s="901">
        <f t="shared" si="132"/>
        <v>1.1000000000000001</v>
      </c>
      <c r="GP30" s="901">
        <f t="shared" si="132"/>
        <v>1.05</v>
      </c>
      <c r="GQ30" s="901">
        <f t="shared" si="132"/>
        <v>1.1000000000000001</v>
      </c>
      <c r="GR30" s="901">
        <f t="shared" si="132"/>
        <v>1.1000000000000001</v>
      </c>
      <c r="GS30" s="901">
        <f t="shared" si="132"/>
        <v>1.05</v>
      </c>
      <c r="GT30" s="901">
        <f t="shared" ref="GT30:HC31" si="133">CM30</f>
        <v>1.05</v>
      </c>
      <c r="GU30" s="901">
        <f t="shared" si="133"/>
        <v>1.1000000000000001</v>
      </c>
      <c r="GV30" s="901">
        <f t="shared" si="133"/>
        <v>1.1000000000000001</v>
      </c>
      <c r="GW30" s="901">
        <f t="shared" si="133"/>
        <v>1.05</v>
      </c>
      <c r="GX30" s="901">
        <f t="shared" si="133"/>
        <v>1.05</v>
      </c>
      <c r="GY30" s="901">
        <f t="shared" si="133"/>
        <v>1.1000000000000001</v>
      </c>
      <c r="GZ30" s="901">
        <f t="shared" si="133"/>
        <v>1.1000000000000001</v>
      </c>
      <c r="HA30" s="901">
        <f t="shared" si="133"/>
        <v>1.1000000000000001</v>
      </c>
      <c r="HB30" s="901">
        <f t="shared" si="133"/>
        <v>1.1000000000000001</v>
      </c>
      <c r="HC30" s="901">
        <f t="shared" si="133"/>
        <v>1.05</v>
      </c>
      <c r="HD30" s="901">
        <f t="shared" ref="HD30:HM31" si="134">CW30</f>
        <v>1.05</v>
      </c>
      <c r="HE30" s="901">
        <f t="shared" si="134"/>
        <v>1.05</v>
      </c>
      <c r="HF30" s="901">
        <f t="shared" si="134"/>
        <v>1.1000000000000001</v>
      </c>
      <c r="HG30" s="901">
        <f t="shared" si="134"/>
        <v>1.1000000000000001</v>
      </c>
      <c r="HH30" s="901">
        <f t="shared" si="134"/>
        <v>1.05</v>
      </c>
      <c r="HI30" s="901">
        <f t="shared" si="134"/>
        <v>1.1000000000000001</v>
      </c>
      <c r="HJ30" s="901">
        <f t="shared" si="134"/>
        <v>1.1000000000000001</v>
      </c>
      <c r="HK30" s="901">
        <f t="shared" si="134"/>
        <v>1.05</v>
      </c>
      <c r="HL30" s="901">
        <f t="shared" si="134"/>
        <v>1.05</v>
      </c>
      <c r="HM30" s="901">
        <f t="shared" si="134"/>
        <v>1.05</v>
      </c>
      <c r="HN30" s="901">
        <f t="shared" ref="HN30:HQ31" si="135">DG30</f>
        <v>1.05</v>
      </c>
      <c r="HO30" s="901">
        <f t="shared" si="135"/>
        <v>1.1000000000000001</v>
      </c>
      <c r="HP30" s="901">
        <f t="shared" si="135"/>
        <v>1.1000000000000001</v>
      </c>
      <c r="HQ30" s="901">
        <f t="shared" si="135"/>
        <v>1.05</v>
      </c>
      <c r="HR30" s="901">
        <f>DL30</f>
        <v>1.05</v>
      </c>
      <c r="HS30" s="901" t="e">
        <f>#REF!</f>
        <v>#REF!</v>
      </c>
      <c r="HU30" s="887"/>
      <c r="HV30" s="887"/>
      <c r="HW30" s="887"/>
    </row>
    <row r="31" spans="1:231" ht="13" thickBot="1">
      <c r="A31" s="1245" t="s">
        <v>624</v>
      </c>
      <c r="B31" s="1246"/>
      <c r="C31" s="1063">
        <v>64.5</v>
      </c>
      <c r="D31" s="966">
        <v>64.5</v>
      </c>
      <c r="E31" s="966">
        <v>64.599999999999994</v>
      </c>
      <c r="F31" s="966">
        <v>64.599999999999994</v>
      </c>
      <c r="G31" s="966">
        <v>64.5</v>
      </c>
      <c r="H31" s="966">
        <v>64.5</v>
      </c>
      <c r="I31" s="966">
        <v>64.8</v>
      </c>
      <c r="J31" s="966">
        <v>64.400000000000006</v>
      </c>
      <c r="K31" s="966">
        <v>64.8</v>
      </c>
      <c r="L31" s="966">
        <v>64.599999999999994</v>
      </c>
      <c r="M31" s="966">
        <v>64.8</v>
      </c>
      <c r="N31" s="966">
        <v>64.7</v>
      </c>
      <c r="O31" s="966">
        <v>64.2</v>
      </c>
      <c r="P31" s="966">
        <v>64.7</v>
      </c>
      <c r="Q31" s="966">
        <v>64.599999999999994</v>
      </c>
      <c r="R31" s="966">
        <v>64.5</v>
      </c>
      <c r="S31" s="966">
        <v>64.7</v>
      </c>
      <c r="T31" s="966">
        <v>64.7</v>
      </c>
      <c r="U31" s="966">
        <v>64.7</v>
      </c>
      <c r="V31" s="966">
        <v>64.5</v>
      </c>
      <c r="W31" s="966"/>
      <c r="X31" s="966"/>
      <c r="Y31" s="966">
        <v>64.5</v>
      </c>
      <c r="Z31" s="966">
        <v>64.3</v>
      </c>
      <c r="AA31" s="966">
        <v>64.7</v>
      </c>
      <c r="AB31" s="966"/>
      <c r="AC31" s="966"/>
      <c r="AD31" s="966">
        <v>64.599999999999994</v>
      </c>
      <c r="AE31" s="966">
        <v>64.8</v>
      </c>
      <c r="AF31" s="967">
        <v>64.400000000000006</v>
      </c>
      <c r="AG31" s="967">
        <v>64.099999999999994</v>
      </c>
      <c r="AH31" s="967">
        <v>64.2</v>
      </c>
      <c r="AI31" s="967">
        <v>64.099999999999994</v>
      </c>
      <c r="AJ31" s="967">
        <v>64.3</v>
      </c>
      <c r="AK31" s="967">
        <v>64.2</v>
      </c>
      <c r="AL31" s="967">
        <v>63.6</v>
      </c>
      <c r="AM31" s="967">
        <v>64.599999999999994</v>
      </c>
      <c r="AN31" s="967">
        <v>64.7</v>
      </c>
      <c r="AO31" s="967">
        <v>64</v>
      </c>
      <c r="AP31" s="967">
        <v>64.400000000000006</v>
      </c>
      <c r="AQ31" s="967">
        <v>63.8</v>
      </c>
      <c r="AR31" s="967">
        <v>63.8</v>
      </c>
      <c r="AS31" s="967">
        <v>64</v>
      </c>
      <c r="AT31" s="967">
        <v>64.599999999999994</v>
      </c>
      <c r="AU31" s="967">
        <v>64</v>
      </c>
      <c r="AV31" s="967">
        <v>64.3</v>
      </c>
      <c r="AW31" s="967">
        <v>64</v>
      </c>
      <c r="AX31" s="967">
        <v>64.599999999999994</v>
      </c>
      <c r="AY31" s="967">
        <v>64.3</v>
      </c>
      <c r="AZ31" s="967">
        <v>64.099999999999994</v>
      </c>
      <c r="BA31" s="967">
        <v>64.3</v>
      </c>
      <c r="BB31" s="967">
        <v>63.8</v>
      </c>
      <c r="BC31" s="967">
        <v>64</v>
      </c>
      <c r="BD31" s="967">
        <v>64.599999999999994</v>
      </c>
      <c r="BE31" s="967">
        <v>64</v>
      </c>
      <c r="BF31" s="967">
        <v>64.400000000000006</v>
      </c>
      <c r="BG31" s="967">
        <v>64.2</v>
      </c>
      <c r="BH31" s="967">
        <v>64</v>
      </c>
      <c r="BI31" s="967">
        <v>64</v>
      </c>
      <c r="BJ31" s="967">
        <v>64.099999999999994</v>
      </c>
      <c r="BK31" s="967">
        <v>64.2</v>
      </c>
      <c r="BL31" s="967">
        <v>64.2</v>
      </c>
      <c r="BM31" s="967">
        <v>64.3</v>
      </c>
      <c r="BN31" s="967">
        <v>63.9</v>
      </c>
      <c r="BO31" s="967">
        <v>64.2</v>
      </c>
      <c r="BP31" s="967">
        <v>64.400000000000006</v>
      </c>
      <c r="BQ31" s="967">
        <v>64.5</v>
      </c>
      <c r="BR31" s="967">
        <v>64.5</v>
      </c>
      <c r="BS31" s="967">
        <v>64</v>
      </c>
      <c r="BT31" s="967">
        <v>63.8</v>
      </c>
      <c r="BU31" s="967">
        <v>64.099999999999994</v>
      </c>
      <c r="BV31" s="967">
        <v>64.099999999999994</v>
      </c>
      <c r="BW31" s="967">
        <v>64.3</v>
      </c>
      <c r="BX31" s="967">
        <v>63.9</v>
      </c>
      <c r="BY31" s="967">
        <v>64.2</v>
      </c>
      <c r="BZ31" s="967">
        <v>64.2</v>
      </c>
      <c r="CA31" s="967">
        <v>64.099999999999994</v>
      </c>
      <c r="CB31" s="967">
        <v>64</v>
      </c>
      <c r="CC31" s="967">
        <v>64.400000000000006</v>
      </c>
      <c r="CD31" s="967">
        <v>64.2</v>
      </c>
      <c r="CE31" s="967">
        <v>64.3</v>
      </c>
      <c r="CF31" s="967">
        <v>64.5</v>
      </c>
      <c r="CG31" s="967">
        <v>64</v>
      </c>
      <c r="CH31" s="967">
        <v>64.2</v>
      </c>
      <c r="CI31" s="967">
        <v>64.400000000000006</v>
      </c>
      <c r="CJ31" s="967">
        <v>63.9</v>
      </c>
      <c r="CK31" s="967">
        <v>63.9</v>
      </c>
      <c r="CL31" s="967">
        <v>64.099999999999994</v>
      </c>
      <c r="CM31" s="967">
        <v>64.599999999999994</v>
      </c>
      <c r="CN31" s="967">
        <v>64.2</v>
      </c>
      <c r="CO31" s="967">
        <v>64.900000000000006</v>
      </c>
      <c r="CP31" s="967">
        <v>64.400000000000006</v>
      </c>
      <c r="CQ31" s="967">
        <v>64.599999999999994</v>
      </c>
      <c r="CR31" s="967">
        <v>64.099999999999994</v>
      </c>
      <c r="CS31" s="967">
        <v>64.099999999999994</v>
      </c>
      <c r="CT31" s="967">
        <v>64.3</v>
      </c>
      <c r="CU31" s="967">
        <v>64.3</v>
      </c>
      <c r="CV31" s="967">
        <v>64.599999999999994</v>
      </c>
      <c r="CW31" s="967">
        <v>64.099999999999994</v>
      </c>
      <c r="CX31" s="967">
        <v>64</v>
      </c>
      <c r="CY31" s="967">
        <v>64.099999999999994</v>
      </c>
      <c r="CZ31" s="967">
        <v>64.099999999999994</v>
      </c>
      <c r="DA31" s="967">
        <v>64</v>
      </c>
      <c r="DB31" s="967">
        <v>64.5</v>
      </c>
      <c r="DC31" s="967">
        <v>64.400000000000006</v>
      </c>
      <c r="DD31" s="967">
        <v>64.3</v>
      </c>
      <c r="DE31" s="967">
        <v>64.7</v>
      </c>
      <c r="DF31" s="967">
        <v>64.400000000000006</v>
      </c>
      <c r="DG31" s="967">
        <v>64.400000000000006</v>
      </c>
      <c r="DH31" s="967">
        <v>64.5</v>
      </c>
      <c r="DI31" s="967">
        <v>63.9</v>
      </c>
      <c r="DJ31" s="967">
        <v>64.3</v>
      </c>
      <c r="DK31" s="967">
        <v>64.400000000000006</v>
      </c>
      <c r="DL31" s="967">
        <v>64.3</v>
      </c>
      <c r="DM31" s="902">
        <f t="shared" si="124"/>
        <v>64.5</v>
      </c>
      <c r="DN31" s="903">
        <f t="shared" si="124"/>
        <v>64.5</v>
      </c>
      <c r="DO31" s="903">
        <f t="shared" si="124"/>
        <v>64.599999999999994</v>
      </c>
      <c r="DP31" s="903">
        <f t="shared" si="124"/>
        <v>64.599999999999994</v>
      </c>
      <c r="DQ31" s="903">
        <f t="shared" si="124"/>
        <v>64.5</v>
      </c>
      <c r="DR31" s="903">
        <f t="shared" si="124"/>
        <v>64.5</v>
      </c>
      <c r="DS31" s="903">
        <f t="shared" si="124"/>
        <v>64.8</v>
      </c>
      <c r="DT31" s="903">
        <f t="shared" si="124"/>
        <v>64.400000000000006</v>
      </c>
      <c r="DU31" s="903">
        <f t="shared" si="124"/>
        <v>64.8</v>
      </c>
      <c r="DV31" s="903">
        <f t="shared" si="124"/>
        <v>64.599999999999994</v>
      </c>
      <c r="DW31" s="903">
        <f t="shared" si="125"/>
        <v>64.8</v>
      </c>
      <c r="DX31" s="903">
        <f t="shared" si="125"/>
        <v>64.7</v>
      </c>
      <c r="DY31" s="903">
        <f t="shared" si="125"/>
        <v>64.2</v>
      </c>
      <c r="DZ31" s="903">
        <f t="shared" si="125"/>
        <v>64.7</v>
      </c>
      <c r="EA31" s="903">
        <f t="shared" si="125"/>
        <v>64.599999999999994</v>
      </c>
      <c r="EB31" s="903">
        <f t="shared" si="125"/>
        <v>64.5</v>
      </c>
      <c r="EC31" s="903">
        <f t="shared" si="125"/>
        <v>64.7</v>
      </c>
      <c r="ED31" s="903">
        <f t="shared" si="125"/>
        <v>64.7</v>
      </c>
      <c r="EE31" s="903">
        <f t="shared" si="125"/>
        <v>64.7</v>
      </c>
      <c r="EF31" s="903">
        <f t="shared" si="125"/>
        <v>64.5</v>
      </c>
      <c r="EG31" s="903">
        <f>Y31</f>
        <v>64.5</v>
      </c>
      <c r="EH31" s="903">
        <f>Z31</f>
        <v>64.3</v>
      </c>
      <c r="EI31" s="903">
        <f>AB31</f>
        <v>0</v>
      </c>
      <c r="EJ31" s="903">
        <f t="shared" si="126"/>
        <v>64.599999999999994</v>
      </c>
      <c r="EK31" s="903">
        <f t="shared" si="126"/>
        <v>64.8</v>
      </c>
      <c r="EL31" s="903">
        <f t="shared" si="126"/>
        <v>64.400000000000006</v>
      </c>
      <c r="EM31" s="903">
        <f t="shared" si="126"/>
        <v>64.099999999999994</v>
      </c>
      <c r="EN31" s="903">
        <f t="shared" si="126"/>
        <v>64.2</v>
      </c>
      <c r="EO31" s="903">
        <f t="shared" si="126"/>
        <v>64.099999999999994</v>
      </c>
      <c r="EP31" s="903">
        <f t="shared" si="126"/>
        <v>64.3</v>
      </c>
      <c r="EQ31" s="903">
        <f t="shared" si="127"/>
        <v>64.2</v>
      </c>
      <c r="ER31" s="903">
        <f t="shared" si="127"/>
        <v>63.6</v>
      </c>
      <c r="ES31" s="903">
        <f t="shared" si="127"/>
        <v>64.599999999999994</v>
      </c>
      <c r="ET31" s="903">
        <f t="shared" si="127"/>
        <v>64.7</v>
      </c>
      <c r="EU31" s="903">
        <f t="shared" si="127"/>
        <v>64</v>
      </c>
      <c r="EV31" s="903">
        <f t="shared" si="127"/>
        <v>64.400000000000006</v>
      </c>
      <c r="EW31" s="903">
        <f t="shared" si="127"/>
        <v>63.8</v>
      </c>
      <c r="EX31" s="903">
        <f t="shared" si="127"/>
        <v>63.8</v>
      </c>
      <c r="EY31" s="903">
        <f t="shared" si="127"/>
        <v>64</v>
      </c>
      <c r="EZ31" s="903">
        <f t="shared" si="127"/>
        <v>64.599999999999994</v>
      </c>
      <c r="FA31" s="903">
        <f t="shared" si="128"/>
        <v>64</v>
      </c>
      <c r="FB31" s="903">
        <f t="shared" si="128"/>
        <v>64.3</v>
      </c>
      <c r="FC31" s="903">
        <f t="shared" si="128"/>
        <v>64</v>
      </c>
      <c r="FD31" s="903">
        <f t="shared" si="128"/>
        <v>64.599999999999994</v>
      </c>
      <c r="FE31" s="903">
        <f t="shared" si="128"/>
        <v>64.3</v>
      </c>
      <c r="FF31" s="903">
        <f t="shared" si="128"/>
        <v>64.099999999999994</v>
      </c>
      <c r="FG31" s="903">
        <f t="shared" si="128"/>
        <v>64.3</v>
      </c>
      <c r="FH31" s="903">
        <f t="shared" si="128"/>
        <v>63.8</v>
      </c>
      <c r="FI31" s="903">
        <f t="shared" si="128"/>
        <v>64</v>
      </c>
      <c r="FJ31" s="903">
        <f t="shared" si="128"/>
        <v>64.599999999999994</v>
      </c>
      <c r="FK31" s="903">
        <f t="shared" si="129"/>
        <v>64</v>
      </c>
      <c r="FL31" s="903">
        <f t="shared" si="129"/>
        <v>64.400000000000006</v>
      </c>
      <c r="FM31" s="903">
        <f t="shared" si="129"/>
        <v>64.2</v>
      </c>
      <c r="FN31" s="903">
        <f t="shared" si="129"/>
        <v>64</v>
      </c>
      <c r="FO31" s="903" t="e">
        <f>#REF!</f>
        <v>#REF!</v>
      </c>
      <c r="FP31" s="903">
        <f t="shared" si="130"/>
        <v>64</v>
      </c>
      <c r="FQ31" s="903">
        <f t="shared" si="130"/>
        <v>64.099999999999994</v>
      </c>
      <c r="FR31" s="903">
        <f t="shared" si="130"/>
        <v>64.2</v>
      </c>
      <c r="FS31" s="903">
        <f t="shared" si="130"/>
        <v>64.2</v>
      </c>
      <c r="FT31" s="903">
        <f t="shared" si="130"/>
        <v>64.3</v>
      </c>
      <c r="FU31" s="903">
        <f t="shared" si="130"/>
        <v>63.9</v>
      </c>
      <c r="FV31" s="903">
        <f t="shared" si="130"/>
        <v>64.2</v>
      </c>
      <c r="FW31" s="903">
        <f t="shared" si="130"/>
        <v>64.400000000000006</v>
      </c>
      <c r="FX31" s="903">
        <f t="shared" si="130"/>
        <v>64.5</v>
      </c>
      <c r="FY31" s="903">
        <f t="shared" si="130"/>
        <v>64.5</v>
      </c>
      <c r="FZ31" s="903">
        <f t="shared" si="131"/>
        <v>64</v>
      </c>
      <c r="GA31" s="903">
        <f t="shared" si="131"/>
        <v>63.8</v>
      </c>
      <c r="GB31" s="903">
        <f t="shared" si="131"/>
        <v>64.099999999999994</v>
      </c>
      <c r="GC31" s="903">
        <f t="shared" si="131"/>
        <v>64.099999999999994</v>
      </c>
      <c r="GD31" s="903">
        <f t="shared" si="131"/>
        <v>64.3</v>
      </c>
      <c r="GE31" s="903">
        <f t="shared" si="131"/>
        <v>63.9</v>
      </c>
      <c r="GF31" s="903">
        <f t="shared" si="131"/>
        <v>64.2</v>
      </c>
      <c r="GG31" s="903">
        <f t="shared" si="131"/>
        <v>64.2</v>
      </c>
      <c r="GH31" s="903">
        <f t="shared" si="131"/>
        <v>64.099999999999994</v>
      </c>
      <c r="GI31" s="903">
        <f t="shared" si="131"/>
        <v>64</v>
      </c>
      <c r="GJ31" s="903">
        <f t="shared" si="132"/>
        <v>64.400000000000006</v>
      </c>
      <c r="GK31" s="903">
        <f t="shared" si="132"/>
        <v>64.2</v>
      </c>
      <c r="GL31" s="903">
        <f t="shared" si="132"/>
        <v>64.3</v>
      </c>
      <c r="GM31" s="903">
        <f t="shared" si="132"/>
        <v>64.5</v>
      </c>
      <c r="GN31" s="903">
        <f t="shared" si="132"/>
        <v>64</v>
      </c>
      <c r="GO31" s="903">
        <f t="shared" si="132"/>
        <v>64.2</v>
      </c>
      <c r="GP31" s="903">
        <f t="shared" si="132"/>
        <v>64.400000000000006</v>
      </c>
      <c r="GQ31" s="903">
        <f t="shared" si="132"/>
        <v>63.9</v>
      </c>
      <c r="GR31" s="903">
        <f t="shared" si="132"/>
        <v>63.9</v>
      </c>
      <c r="GS31" s="903">
        <f t="shared" si="132"/>
        <v>64.099999999999994</v>
      </c>
      <c r="GT31" s="903">
        <f t="shared" si="133"/>
        <v>64.599999999999994</v>
      </c>
      <c r="GU31" s="903">
        <f t="shared" si="133"/>
        <v>64.2</v>
      </c>
      <c r="GV31" s="903">
        <f t="shared" si="133"/>
        <v>64.900000000000006</v>
      </c>
      <c r="GW31" s="903">
        <f t="shared" si="133"/>
        <v>64.400000000000006</v>
      </c>
      <c r="GX31" s="903">
        <f t="shared" si="133"/>
        <v>64.599999999999994</v>
      </c>
      <c r="GY31" s="903">
        <f t="shared" si="133"/>
        <v>64.099999999999994</v>
      </c>
      <c r="GZ31" s="903">
        <f t="shared" si="133"/>
        <v>64.099999999999994</v>
      </c>
      <c r="HA31" s="903">
        <f t="shared" si="133"/>
        <v>64.3</v>
      </c>
      <c r="HB31" s="903">
        <f t="shared" si="133"/>
        <v>64.3</v>
      </c>
      <c r="HC31" s="903">
        <f t="shared" si="133"/>
        <v>64.599999999999994</v>
      </c>
      <c r="HD31" s="903">
        <f t="shared" si="134"/>
        <v>64.099999999999994</v>
      </c>
      <c r="HE31" s="903">
        <f t="shared" si="134"/>
        <v>64</v>
      </c>
      <c r="HF31" s="903">
        <f t="shared" si="134"/>
        <v>64.099999999999994</v>
      </c>
      <c r="HG31" s="903">
        <f t="shared" si="134"/>
        <v>64.099999999999994</v>
      </c>
      <c r="HH31" s="903">
        <f t="shared" si="134"/>
        <v>64</v>
      </c>
      <c r="HI31" s="903">
        <f t="shared" si="134"/>
        <v>64.5</v>
      </c>
      <c r="HJ31" s="903">
        <f t="shared" si="134"/>
        <v>64.400000000000006</v>
      </c>
      <c r="HK31" s="903">
        <f t="shared" si="134"/>
        <v>64.3</v>
      </c>
      <c r="HL31" s="903">
        <f t="shared" si="134"/>
        <v>64.7</v>
      </c>
      <c r="HM31" s="903">
        <f t="shared" si="134"/>
        <v>64.400000000000006</v>
      </c>
      <c r="HN31" s="903">
        <f t="shared" si="135"/>
        <v>64.400000000000006</v>
      </c>
      <c r="HO31" s="903">
        <f t="shared" si="135"/>
        <v>64.5</v>
      </c>
      <c r="HP31" s="903">
        <f t="shared" si="135"/>
        <v>63.9</v>
      </c>
      <c r="HQ31" s="903">
        <f t="shared" si="135"/>
        <v>64.3</v>
      </c>
      <c r="HR31" s="903">
        <f>DL31</f>
        <v>64.3</v>
      </c>
      <c r="HS31" s="903" t="e">
        <f>#REF!</f>
        <v>#REF!</v>
      </c>
      <c r="HU31" s="887"/>
      <c r="HV31" s="887"/>
      <c r="HW31" s="887"/>
    </row>
    <row r="32" spans="1:231" ht="13" thickBot="1">
      <c r="A32" s="1247"/>
      <c r="B32" s="1248"/>
      <c r="C32" s="892"/>
      <c r="D32" s="893"/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3"/>
      <c r="R32" s="893"/>
      <c r="S32" s="893"/>
      <c r="T32" s="893"/>
      <c r="U32" s="893"/>
      <c r="V32" s="893"/>
      <c r="W32" s="893"/>
      <c r="X32" s="893"/>
      <c r="Y32" s="893"/>
      <c r="Z32" s="893"/>
      <c r="AA32" s="893"/>
      <c r="AB32" s="893"/>
      <c r="AC32" s="893"/>
      <c r="AD32" s="893"/>
      <c r="AE32" s="893"/>
      <c r="AF32" s="893"/>
      <c r="AG32" s="893"/>
      <c r="AH32" s="893"/>
      <c r="AI32" s="893"/>
      <c r="AJ32" s="893"/>
      <c r="AK32" s="893"/>
      <c r="AL32" s="893"/>
      <c r="AM32" s="893"/>
      <c r="AN32" s="893"/>
      <c r="AO32" s="893"/>
      <c r="AP32" s="945"/>
      <c r="AQ32" s="945"/>
      <c r="AR32" s="945"/>
      <c r="AS32" s="945"/>
      <c r="AT32" s="945"/>
      <c r="AU32" s="945"/>
      <c r="AV32" s="945"/>
      <c r="AW32" s="945"/>
      <c r="AX32" s="945"/>
      <c r="AY32" s="945"/>
      <c r="AZ32" s="945"/>
      <c r="BA32" s="945"/>
      <c r="BB32" s="945"/>
      <c r="BC32" s="945"/>
      <c r="BD32" s="945"/>
      <c r="BE32" s="945"/>
      <c r="BF32" s="945"/>
      <c r="BG32" s="945"/>
      <c r="BH32" s="945"/>
      <c r="BI32" s="945"/>
      <c r="BJ32" s="945"/>
      <c r="BK32" s="945"/>
      <c r="BL32" s="945"/>
      <c r="BM32" s="945"/>
      <c r="BN32" s="945"/>
      <c r="BO32" s="945"/>
      <c r="BP32" s="945"/>
      <c r="BQ32" s="945"/>
      <c r="BR32" s="945"/>
      <c r="BS32" s="945"/>
      <c r="BT32" s="945"/>
      <c r="BU32" s="945"/>
      <c r="BV32" s="945"/>
      <c r="BW32" s="945"/>
      <c r="BX32" s="945"/>
      <c r="BY32" s="945"/>
      <c r="BZ32" s="945"/>
      <c r="CA32" s="945"/>
      <c r="CB32" s="945"/>
      <c r="CC32" s="945"/>
      <c r="CD32" s="945"/>
      <c r="CE32" s="945"/>
      <c r="CF32" s="945"/>
      <c r="CG32" s="945"/>
      <c r="CH32" s="945"/>
      <c r="CI32" s="945"/>
      <c r="CJ32" s="945"/>
      <c r="CK32" s="945"/>
      <c r="CL32" s="945"/>
      <c r="CM32" s="945"/>
      <c r="CN32" s="945"/>
      <c r="CO32" s="945"/>
      <c r="CP32" s="945"/>
      <c r="CQ32" s="945"/>
      <c r="CR32" s="945"/>
      <c r="CS32" s="945"/>
      <c r="CT32" s="945"/>
      <c r="CU32" s="945"/>
      <c r="CV32" s="945"/>
      <c r="CW32" s="945"/>
      <c r="CX32" s="945"/>
      <c r="CY32" s="945"/>
      <c r="CZ32" s="945"/>
      <c r="DA32" s="945"/>
      <c r="DB32" s="945"/>
      <c r="DC32" s="945"/>
      <c r="DD32" s="945"/>
      <c r="DE32" s="945"/>
      <c r="DF32" s="945"/>
      <c r="DG32" s="945"/>
      <c r="DH32" s="945"/>
      <c r="DI32" s="945"/>
      <c r="DJ32" s="945"/>
      <c r="DK32" s="945"/>
      <c r="DL32" s="945"/>
      <c r="DM32" s="937"/>
      <c r="DN32" s="938"/>
      <c r="DO32" s="938"/>
      <c r="DP32" s="938"/>
      <c r="DQ32" s="938"/>
      <c r="DR32" s="938"/>
      <c r="DS32" s="938"/>
      <c r="DT32" s="938"/>
      <c r="DU32" s="938"/>
      <c r="DV32" s="938"/>
      <c r="DW32" s="938"/>
      <c r="DX32" s="938"/>
      <c r="DY32" s="938"/>
      <c r="DZ32" s="938"/>
      <c r="EA32" s="938"/>
      <c r="EB32" s="938"/>
      <c r="EC32" s="938"/>
      <c r="ED32" s="938"/>
      <c r="EE32" s="938"/>
      <c r="EF32" s="938"/>
      <c r="EG32" s="938"/>
      <c r="EH32" s="938"/>
      <c r="EI32" s="938"/>
      <c r="EJ32" s="938"/>
      <c r="EK32" s="938"/>
      <c r="EL32" s="938"/>
      <c r="EM32" s="938"/>
      <c r="EN32" s="938"/>
      <c r="EO32" s="938"/>
      <c r="EP32" s="938"/>
      <c r="EQ32" s="938"/>
      <c r="ER32" s="938"/>
      <c r="ES32" s="938"/>
      <c r="ET32" s="938"/>
      <c r="EU32" s="938"/>
      <c r="EV32" s="938"/>
      <c r="EW32" s="938"/>
      <c r="EX32" s="938"/>
      <c r="EY32" s="938"/>
      <c r="EZ32" s="938"/>
      <c r="FA32" s="938"/>
      <c r="FB32" s="938"/>
      <c r="FC32" s="938"/>
      <c r="FD32" s="938"/>
      <c r="FE32" s="938"/>
      <c r="FF32" s="938"/>
      <c r="FG32" s="938"/>
      <c r="FH32" s="938"/>
      <c r="FI32" s="938"/>
      <c r="FJ32" s="938"/>
      <c r="FK32" s="938"/>
      <c r="FL32" s="938"/>
      <c r="FM32" s="938"/>
      <c r="FN32" s="938"/>
      <c r="FO32" s="938"/>
      <c r="FP32" s="938"/>
      <c r="FQ32" s="938"/>
      <c r="FR32" s="938"/>
      <c r="FS32" s="938"/>
      <c r="FT32" s="938"/>
      <c r="FU32" s="938"/>
      <c r="FV32" s="938"/>
      <c r="FW32" s="938"/>
      <c r="FX32" s="938"/>
      <c r="FY32" s="938"/>
      <c r="FZ32" s="938"/>
      <c r="GA32" s="938"/>
      <c r="GB32" s="938"/>
      <c r="GC32" s="938"/>
      <c r="GD32" s="938"/>
      <c r="GE32" s="938"/>
      <c r="GF32" s="938"/>
      <c r="GG32" s="938"/>
      <c r="GH32" s="938"/>
      <c r="GI32" s="938"/>
      <c r="GJ32" s="938"/>
      <c r="GK32" s="938"/>
      <c r="GL32" s="938"/>
      <c r="GM32" s="938"/>
      <c r="GN32" s="938"/>
      <c r="GO32" s="938"/>
      <c r="GP32" s="938"/>
      <c r="GQ32" s="938"/>
      <c r="GR32" s="938"/>
      <c r="GS32" s="938"/>
      <c r="GT32" s="938"/>
      <c r="GU32" s="938"/>
      <c r="GV32" s="938"/>
      <c r="GW32" s="938"/>
      <c r="GX32" s="938"/>
      <c r="GY32" s="938"/>
      <c r="GZ32" s="938"/>
      <c r="HA32" s="938"/>
      <c r="HB32" s="938"/>
      <c r="HC32" s="938"/>
      <c r="HD32" s="938"/>
      <c r="HE32" s="938"/>
      <c r="HF32" s="938"/>
      <c r="HG32" s="938"/>
      <c r="HH32" s="938"/>
      <c r="HI32" s="938"/>
      <c r="HJ32" s="938"/>
      <c r="HK32" s="938"/>
      <c r="HL32" s="938"/>
      <c r="HM32" s="938"/>
      <c r="HN32" s="938"/>
      <c r="HO32" s="938"/>
      <c r="HP32" s="938"/>
      <c r="HQ32" s="938"/>
      <c r="HR32" s="938"/>
      <c r="HS32" s="938"/>
      <c r="HU32" s="887"/>
      <c r="HV32" s="887"/>
      <c r="HW32" s="887"/>
    </row>
    <row r="33" spans="1:231" ht="13" thickBot="1">
      <c r="A33" s="1304" t="s">
        <v>789</v>
      </c>
      <c r="B33" s="1305"/>
      <c r="C33" s="1031">
        <f t="shared" ref="C33:BQ33" si="136">AVERAGE(C25,C27,C29)</f>
        <v>6.956666666666667</v>
      </c>
      <c r="D33" s="1031">
        <f t="shared" si="136"/>
        <v>6.9909999999999997</v>
      </c>
      <c r="E33" s="1031" t="e">
        <f t="shared" ref="E33" si="137">AVERAGE(E25,E27,E29)</f>
        <v>#DIV/0!</v>
      </c>
      <c r="F33" s="1031">
        <f t="shared" si="136"/>
        <v>6.9804999999999993</v>
      </c>
      <c r="G33" s="1031">
        <f t="shared" si="136"/>
        <v>6.9893333333333345</v>
      </c>
      <c r="H33" s="1031">
        <f t="shared" si="136"/>
        <v>6.9530000000000003</v>
      </c>
      <c r="I33" s="1031">
        <f t="shared" si="136"/>
        <v>6.9805000000000001</v>
      </c>
      <c r="J33" s="1031">
        <f t="shared" si="136"/>
        <v>6.9426666666666668</v>
      </c>
      <c r="K33" s="1031">
        <f t="shared" si="136"/>
        <v>6.9684999999999997</v>
      </c>
      <c r="L33" s="1031" t="e">
        <f t="shared" si="136"/>
        <v>#DIV/0!</v>
      </c>
      <c r="M33" s="1031">
        <f t="shared" si="136"/>
        <v>6.944</v>
      </c>
      <c r="N33" s="1031">
        <f t="shared" si="136"/>
        <v>6.9796666666666667</v>
      </c>
      <c r="O33" s="1031">
        <f t="shared" si="136"/>
        <v>6.9751666666666665</v>
      </c>
      <c r="P33" s="1031">
        <f t="shared" si="136"/>
        <v>6.9743333333333331</v>
      </c>
      <c r="Q33" s="1031">
        <f t="shared" si="136"/>
        <v>6.9843333333333328</v>
      </c>
      <c r="R33" s="1031">
        <f t="shared" si="136"/>
        <v>6.9671666666666674</v>
      </c>
      <c r="S33" s="1031">
        <f t="shared" si="136"/>
        <v>6.9863333333333335</v>
      </c>
      <c r="T33" s="1031">
        <f t="shared" si="136"/>
        <v>6.961666666666666</v>
      </c>
      <c r="U33" s="1031">
        <f t="shared" si="136"/>
        <v>6.9761666666666668</v>
      </c>
      <c r="V33" s="1031">
        <f t="shared" si="136"/>
        <v>6.9654999999999996</v>
      </c>
      <c r="W33" s="1031">
        <f t="shared" ref="W33:X33" si="138">AVERAGE(W25,W27,W29)</f>
        <v>6.9356666666666662</v>
      </c>
      <c r="X33" s="1031">
        <f t="shared" si="138"/>
        <v>6.9356666666666662</v>
      </c>
      <c r="Y33" s="1031">
        <f t="shared" si="136"/>
        <v>6.967833333333334</v>
      </c>
      <c r="Z33" s="1031">
        <f t="shared" si="136"/>
        <v>6.9773333333333341</v>
      </c>
      <c r="AA33" s="1031">
        <f t="shared" ref="AA33" si="139">AVERAGE(AA25,AA27,AA29)</f>
        <v>6.9834999999999994</v>
      </c>
      <c r="AB33" s="1031">
        <f>AVERAGE(AB25,AB27,AB29)</f>
        <v>6.9769999999999994</v>
      </c>
      <c r="AC33" s="1031">
        <f>AVERAGE(AC25,AC27,AC29)</f>
        <v>6.9785000000000004</v>
      </c>
      <c r="AD33" s="1031">
        <f t="shared" si="136"/>
        <v>6.961666666666666</v>
      </c>
      <c r="AE33" s="1031">
        <f t="shared" si="136"/>
        <v>6.9736666666666665</v>
      </c>
      <c r="AF33" s="1031">
        <f t="shared" si="136"/>
        <v>6.9879999999999995</v>
      </c>
      <c r="AG33" s="1031">
        <f t="shared" si="136"/>
        <v>6.9713333333333338</v>
      </c>
      <c r="AH33" s="1031">
        <f t="shared" si="136"/>
        <v>6.9311666666666669</v>
      </c>
      <c r="AI33" s="1031">
        <f t="shared" si="136"/>
        <v>6.9969999999999999</v>
      </c>
      <c r="AJ33" s="1031">
        <f t="shared" si="136"/>
        <v>6.9731666666666667</v>
      </c>
      <c r="AK33" s="1031">
        <f t="shared" si="136"/>
        <v>6.9735000000000005</v>
      </c>
      <c r="AL33" s="1031">
        <f t="shared" si="136"/>
        <v>6.9803333333333342</v>
      </c>
      <c r="AM33" s="1031">
        <f t="shared" si="136"/>
        <v>6.9728333333333339</v>
      </c>
      <c r="AN33" s="1031">
        <f t="shared" si="136"/>
        <v>6.9706666666666663</v>
      </c>
      <c r="AO33" s="1031">
        <f t="shared" si="136"/>
        <v>6.9753333333333325</v>
      </c>
      <c r="AP33" s="1031">
        <f t="shared" si="136"/>
        <v>6.9648333333333339</v>
      </c>
      <c r="AQ33" s="1031">
        <f t="shared" si="136"/>
        <v>6.9749999999999988</v>
      </c>
      <c r="AR33" s="1031">
        <f t="shared" si="136"/>
        <v>6.9841666666666669</v>
      </c>
      <c r="AS33" s="1031">
        <f t="shared" si="136"/>
        <v>6.9673333333333334</v>
      </c>
      <c r="AT33" s="1031">
        <f t="shared" si="136"/>
        <v>6.9884999999999993</v>
      </c>
      <c r="AU33" s="1031">
        <f t="shared" si="136"/>
        <v>6.9744999999999999</v>
      </c>
      <c r="AV33" s="1031">
        <f t="shared" si="136"/>
        <v>6.934166666666667</v>
      </c>
      <c r="AW33" s="1031">
        <f t="shared" si="136"/>
        <v>6.9705000000000004</v>
      </c>
      <c r="AX33" s="1031">
        <f t="shared" si="136"/>
        <v>6.9735000000000005</v>
      </c>
      <c r="AY33" s="1031">
        <f t="shared" si="136"/>
        <v>6.9723333333333342</v>
      </c>
      <c r="AZ33" s="1031">
        <f t="shared" si="136"/>
        <v>6.9781666666666666</v>
      </c>
      <c r="BA33" s="1031">
        <f t="shared" si="136"/>
        <v>6.9688333333333325</v>
      </c>
      <c r="BB33" s="1031">
        <f t="shared" si="136"/>
        <v>6.9443333333333328</v>
      </c>
      <c r="BC33" s="1031">
        <f t="shared" si="136"/>
        <v>6.9660000000000002</v>
      </c>
      <c r="BD33" s="1031">
        <f t="shared" si="136"/>
        <v>6.9810000000000008</v>
      </c>
      <c r="BE33" s="1031">
        <f t="shared" si="136"/>
        <v>6.9596666666666662</v>
      </c>
      <c r="BF33" s="1031">
        <f t="shared" si="136"/>
        <v>6.987166666666667</v>
      </c>
      <c r="BG33" s="1031">
        <f t="shared" si="136"/>
        <v>6.9603333333333337</v>
      </c>
      <c r="BH33" s="1031">
        <f t="shared" si="136"/>
        <v>6.9869999999999992</v>
      </c>
      <c r="BI33" s="1031">
        <f t="shared" si="136"/>
        <v>6.9811666666666667</v>
      </c>
      <c r="BJ33" s="1031">
        <f t="shared" si="136"/>
        <v>6.9631666666666661</v>
      </c>
      <c r="BK33" s="1031">
        <f t="shared" si="136"/>
        <v>6.9651666666666676</v>
      </c>
      <c r="BL33" s="1031">
        <f t="shared" si="136"/>
        <v>6.9623333333333335</v>
      </c>
      <c r="BM33" s="1031">
        <f t="shared" si="136"/>
        <v>7.0019999999999998</v>
      </c>
      <c r="BN33" s="1031">
        <f t="shared" si="136"/>
        <v>6.982499999999999</v>
      </c>
      <c r="BO33" s="1031">
        <f t="shared" si="136"/>
        <v>6.9134999999999991</v>
      </c>
      <c r="BP33" s="1031">
        <f t="shared" si="136"/>
        <v>6.934166666666667</v>
      </c>
      <c r="BQ33" s="1031">
        <f t="shared" si="136"/>
        <v>6.9264999999999999</v>
      </c>
      <c r="BR33" s="1031">
        <f t="shared" ref="BR33:CC33" si="140">AVERAGE(BR25,BR27,BR29)</f>
        <v>6.9746666666666668</v>
      </c>
      <c r="BS33" s="1031">
        <f t="shared" si="140"/>
        <v>6.9894999999999996</v>
      </c>
      <c r="BT33" s="1031">
        <f t="shared" si="140"/>
        <v>6.9341666666666661</v>
      </c>
      <c r="BU33" s="1031">
        <f t="shared" si="140"/>
        <v>6.934166666666667</v>
      </c>
      <c r="BV33" s="1031">
        <f t="shared" si="140"/>
        <v>6.9751666666666665</v>
      </c>
      <c r="BW33" s="1031">
        <f t="shared" si="140"/>
        <v>6.9721666666666664</v>
      </c>
      <c r="BX33" s="1031">
        <f t="shared" si="140"/>
        <v>6.9763333333333337</v>
      </c>
      <c r="BY33" s="1031">
        <f t="shared" si="140"/>
        <v>6.9340000000000002</v>
      </c>
      <c r="BZ33" s="1031">
        <f t="shared" si="140"/>
        <v>6.9861666666666666</v>
      </c>
      <c r="CA33" s="1031">
        <f t="shared" si="140"/>
        <v>6.9426666666666668</v>
      </c>
      <c r="CB33" s="1031">
        <f t="shared" si="140"/>
        <v>6.9686666666666666</v>
      </c>
      <c r="CC33" s="1031">
        <f t="shared" si="140"/>
        <v>6.9776666666666669</v>
      </c>
      <c r="CD33" s="1031">
        <f t="shared" ref="CD33:DL33" si="141">AVERAGE(CD25,CD27,CD29)</f>
        <v>6.9448333333333343</v>
      </c>
      <c r="CE33" s="1031">
        <f t="shared" si="141"/>
        <v>6.975833333333334</v>
      </c>
      <c r="CF33" s="1031">
        <f t="shared" si="141"/>
        <v>6.9929999999999994</v>
      </c>
      <c r="CG33" s="1031">
        <f t="shared" si="141"/>
        <v>6.9743333333333331</v>
      </c>
      <c r="CH33" s="1031">
        <f t="shared" si="141"/>
        <v>6.9314999999999998</v>
      </c>
      <c r="CI33" s="1031">
        <f t="shared" si="141"/>
        <v>6.9980000000000002</v>
      </c>
      <c r="CJ33" s="1031">
        <f t="shared" si="141"/>
        <v>6.9228333333333332</v>
      </c>
      <c r="CK33" s="1031">
        <f t="shared" si="141"/>
        <v>6.9834999999999994</v>
      </c>
      <c r="CL33" s="1031">
        <f t="shared" si="141"/>
        <v>6.9716666666666667</v>
      </c>
      <c r="CM33" s="1031">
        <f t="shared" si="141"/>
        <v>6.9774999999999991</v>
      </c>
      <c r="CN33" s="1031">
        <f t="shared" si="141"/>
        <v>6.9316666666666675</v>
      </c>
      <c r="CO33" s="1031">
        <f t="shared" si="141"/>
        <v>6.9713333333333338</v>
      </c>
      <c r="CP33" s="1031">
        <f t="shared" si="141"/>
        <v>6.9754999999999994</v>
      </c>
      <c r="CQ33" s="1031">
        <f t="shared" si="141"/>
        <v>6.992</v>
      </c>
      <c r="CR33" s="1031">
        <f t="shared" si="141"/>
        <v>6.9688333333333325</v>
      </c>
      <c r="CS33" s="1031">
        <f t="shared" si="141"/>
        <v>6.9398333333333326</v>
      </c>
      <c r="CT33" s="1031">
        <f t="shared" si="141"/>
        <v>6.953666666666666</v>
      </c>
      <c r="CU33" s="1031">
        <f t="shared" si="141"/>
        <v>6.9251666666666667</v>
      </c>
      <c r="CV33" s="1031">
        <f t="shared" si="141"/>
        <v>6.9784999999999995</v>
      </c>
      <c r="CW33" s="1031">
        <f t="shared" si="141"/>
        <v>6.9639999999999995</v>
      </c>
      <c r="CX33" s="1031">
        <f t="shared" si="141"/>
        <v>6.9813333333333327</v>
      </c>
      <c r="CY33" s="1031">
        <f t="shared" si="141"/>
        <v>6.9863333333333335</v>
      </c>
      <c r="CZ33" s="1031">
        <f t="shared" si="141"/>
        <v>6.924666666666667</v>
      </c>
      <c r="DA33" s="1031">
        <f t="shared" si="141"/>
        <v>6.9726666666666661</v>
      </c>
      <c r="DB33" s="1031">
        <f t="shared" si="141"/>
        <v>6.9334999999999996</v>
      </c>
      <c r="DC33" s="1031">
        <f t="shared" si="141"/>
        <v>6.9448333333333325</v>
      </c>
      <c r="DD33" s="1031">
        <f t="shared" si="141"/>
        <v>6.9590000000000005</v>
      </c>
      <c r="DE33" s="1031">
        <f t="shared" si="141"/>
        <v>6.9236666666666666</v>
      </c>
      <c r="DF33" s="1031">
        <f t="shared" si="141"/>
        <v>6.9816666666666665</v>
      </c>
      <c r="DG33" s="1031">
        <f t="shared" si="141"/>
        <v>6.975833333333334</v>
      </c>
      <c r="DH33" s="1031">
        <f t="shared" si="141"/>
        <v>6.9653333333333336</v>
      </c>
      <c r="DI33" s="1031">
        <f t="shared" si="141"/>
        <v>6.9816666666666665</v>
      </c>
      <c r="DJ33" s="1031">
        <f t="shared" si="141"/>
        <v>6.9748333333333337</v>
      </c>
      <c r="DK33" s="1031">
        <f t="shared" ref="DK33" si="142">AVERAGE(DK25,DK27,DK29)</f>
        <v>6.9611666666666663</v>
      </c>
      <c r="DL33" s="1031">
        <f t="shared" si="141"/>
        <v>6.9708333333333323</v>
      </c>
      <c r="DM33" s="1034">
        <f t="shared" ref="DM33:DV38" si="143">C33*25.4</f>
        <v>176.69933333333333</v>
      </c>
      <c r="DN33" s="1034">
        <f t="shared" si="143"/>
        <v>177.57139999999998</v>
      </c>
      <c r="DO33" s="1034" t="e">
        <f t="shared" si="143"/>
        <v>#DIV/0!</v>
      </c>
      <c r="DP33" s="1034">
        <f t="shared" si="143"/>
        <v>177.30469999999997</v>
      </c>
      <c r="DQ33" s="1034">
        <f t="shared" si="143"/>
        <v>177.52906666666669</v>
      </c>
      <c r="DR33" s="1034">
        <f t="shared" si="143"/>
        <v>176.6062</v>
      </c>
      <c r="DS33" s="1034">
        <f t="shared" si="143"/>
        <v>177.3047</v>
      </c>
      <c r="DT33" s="1034">
        <f t="shared" si="143"/>
        <v>176.34373333333332</v>
      </c>
      <c r="DU33" s="1034">
        <f t="shared" si="143"/>
        <v>176.99989999999997</v>
      </c>
      <c r="DV33" s="1034" t="e">
        <f t="shared" si="143"/>
        <v>#DIV/0!</v>
      </c>
      <c r="DW33" s="1034">
        <f t="shared" ref="DW33:EF38" si="144">M33*25.4</f>
        <v>176.3776</v>
      </c>
      <c r="DX33" s="1034">
        <f t="shared" si="144"/>
        <v>177.28353333333334</v>
      </c>
      <c r="DY33" s="1034">
        <f t="shared" si="144"/>
        <v>177.16923333333332</v>
      </c>
      <c r="DZ33" s="1034">
        <f t="shared" si="144"/>
        <v>177.14806666666664</v>
      </c>
      <c r="EA33" s="1034">
        <f t="shared" si="144"/>
        <v>177.40206666666666</v>
      </c>
      <c r="EB33" s="1034">
        <f t="shared" si="144"/>
        <v>176.96603333333334</v>
      </c>
      <c r="EC33" s="1034">
        <f t="shared" si="144"/>
        <v>177.45286666666667</v>
      </c>
      <c r="ED33" s="1034">
        <f t="shared" si="144"/>
        <v>176.82633333333331</v>
      </c>
      <c r="EE33" s="1034">
        <f t="shared" si="144"/>
        <v>177.19463333333331</v>
      </c>
      <c r="EF33" s="1034">
        <f t="shared" si="144"/>
        <v>176.92369999999997</v>
      </c>
      <c r="EG33" s="1034">
        <f t="shared" ref="EG33:EH38" si="145">Y33*25.4</f>
        <v>176.98296666666667</v>
      </c>
      <c r="EH33" s="1034">
        <f t="shared" si="145"/>
        <v>177.22426666666667</v>
      </c>
      <c r="EI33" s="1034">
        <f t="shared" ref="EI33:EI38" si="146">AB33*25.4</f>
        <v>177.21579999999997</v>
      </c>
      <c r="EJ33" s="1034">
        <f t="shared" ref="EJ33:EP38" si="147">AD33*25.4</f>
        <v>176.82633333333331</v>
      </c>
      <c r="EK33" s="1034">
        <f t="shared" si="147"/>
        <v>177.13113333333331</v>
      </c>
      <c r="EL33" s="1034">
        <f t="shared" si="147"/>
        <v>177.49519999999998</v>
      </c>
      <c r="EM33" s="1034">
        <f t="shared" si="147"/>
        <v>177.07186666666666</v>
      </c>
      <c r="EN33" s="1034">
        <f t="shared" si="147"/>
        <v>176.05163333333334</v>
      </c>
      <c r="EO33" s="1034">
        <f t="shared" si="147"/>
        <v>177.72379999999998</v>
      </c>
      <c r="EP33" s="1034">
        <f t="shared" si="147"/>
        <v>177.11843333333331</v>
      </c>
      <c r="EQ33" s="1034">
        <f t="shared" ref="EQ33:EZ38" si="148">AK33*25.4</f>
        <v>177.12690000000001</v>
      </c>
      <c r="ER33" s="1034">
        <f t="shared" si="148"/>
        <v>177.30046666666667</v>
      </c>
      <c r="ES33" s="1034">
        <f t="shared" si="148"/>
        <v>177.10996666666668</v>
      </c>
      <c r="ET33" s="1034">
        <f t="shared" si="148"/>
        <v>177.05493333333331</v>
      </c>
      <c r="EU33" s="1034">
        <f t="shared" si="148"/>
        <v>177.17346666666663</v>
      </c>
      <c r="EV33" s="1034">
        <f t="shared" si="148"/>
        <v>176.90676666666667</v>
      </c>
      <c r="EW33" s="1034">
        <f t="shared" si="148"/>
        <v>177.16499999999996</v>
      </c>
      <c r="EX33" s="1034">
        <f t="shared" si="148"/>
        <v>177.39783333333332</v>
      </c>
      <c r="EY33" s="1034">
        <f t="shared" si="148"/>
        <v>176.97026666666665</v>
      </c>
      <c r="EZ33" s="1034">
        <f t="shared" si="148"/>
        <v>177.50789999999998</v>
      </c>
      <c r="FA33" s="1034">
        <f t="shared" ref="FA33:FJ38" si="149">AU33*25.4</f>
        <v>177.1523</v>
      </c>
      <c r="FB33" s="1034">
        <f t="shared" si="149"/>
        <v>176.12783333333334</v>
      </c>
      <c r="FC33" s="1034">
        <f t="shared" si="149"/>
        <v>177.05070000000001</v>
      </c>
      <c r="FD33" s="1034">
        <f t="shared" si="149"/>
        <v>177.12690000000001</v>
      </c>
      <c r="FE33" s="1034">
        <f t="shared" si="149"/>
        <v>177.09726666666668</v>
      </c>
      <c r="FF33" s="1034">
        <f t="shared" si="149"/>
        <v>177.24543333333332</v>
      </c>
      <c r="FG33" s="1034">
        <f t="shared" si="149"/>
        <v>177.00836666666663</v>
      </c>
      <c r="FH33" s="1034">
        <f t="shared" si="149"/>
        <v>176.38606666666664</v>
      </c>
      <c r="FI33" s="1034">
        <f t="shared" si="149"/>
        <v>176.93639999999999</v>
      </c>
      <c r="FJ33" s="1034">
        <f t="shared" si="149"/>
        <v>177.31740000000002</v>
      </c>
      <c r="FK33" s="1034">
        <f t="shared" ref="FK33:FN38" si="150">BE33*25.4</f>
        <v>176.7755333333333</v>
      </c>
      <c r="FL33" s="1034">
        <f t="shared" si="150"/>
        <v>177.47403333333332</v>
      </c>
      <c r="FM33" s="1034">
        <f t="shared" si="150"/>
        <v>176.79246666666666</v>
      </c>
      <c r="FN33" s="1034">
        <f t="shared" si="150"/>
        <v>177.46979999999996</v>
      </c>
      <c r="FO33" s="1034" t="e">
        <f>#REF!*25.4</f>
        <v>#REF!</v>
      </c>
      <c r="FP33" s="1034">
        <f t="shared" ref="FP33:FY38" si="151">BI33*25.4</f>
        <v>177.32163333333332</v>
      </c>
      <c r="FQ33" s="1034">
        <f t="shared" si="151"/>
        <v>176.8644333333333</v>
      </c>
      <c r="FR33" s="1034">
        <f t="shared" si="151"/>
        <v>176.91523333333336</v>
      </c>
      <c r="FS33" s="1034">
        <f t="shared" si="151"/>
        <v>176.84326666666666</v>
      </c>
      <c r="FT33" s="1034">
        <f t="shared" si="151"/>
        <v>177.85079999999999</v>
      </c>
      <c r="FU33" s="1034">
        <f t="shared" si="151"/>
        <v>177.35549999999998</v>
      </c>
      <c r="FV33" s="1034">
        <f t="shared" si="151"/>
        <v>175.60289999999998</v>
      </c>
      <c r="FW33" s="1034">
        <f t="shared" si="151"/>
        <v>176.12783333333334</v>
      </c>
      <c r="FX33" s="1034">
        <f t="shared" si="151"/>
        <v>175.9331</v>
      </c>
      <c r="FY33" s="1034">
        <f t="shared" si="151"/>
        <v>177.15653333333333</v>
      </c>
      <c r="FZ33" s="1034">
        <f t="shared" ref="FZ33:GI38" si="152">BS33*25.4</f>
        <v>177.53329999999997</v>
      </c>
      <c r="GA33" s="1034">
        <f t="shared" si="152"/>
        <v>176.12783333333331</v>
      </c>
      <c r="GB33" s="1034">
        <f t="shared" si="152"/>
        <v>176.12783333333334</v>
      </c>
      <c r="GC33" s="1034">
        <f t="shared" si="152"/>
        <v>177.16923333333332</v>
      </c>
      <c r="GD33" s="1034">
        <f t="shared" si="152"/>
        <v>177.09303333333332</v>
      </c>
      <c r="GE33" s="1034">
        <f t="shared" si="152"/>
        <v>177.19886666666667</v>
      </c>
      <c r="GF33" s="1034">
        <f t="shared" si="152"/>
        <v>176.12359999999998</v>
      </c>
      <c r="GG33" s="1034">
        <f t="shared" si="152"/>
        <v>177.44863333333333</v>
      </c>
      <c r="GH33" s="1034">
        <f t="shared" si="152"/>
        <v>176.34373333333332</v>
      </c>
      <c r="GI33" s="1034">
        <f t="shared" si="152"/>
        <v>177.00413333333333</v>
      </c>
      <c r="GJ33" s="1034">
        <f t="shared" ref="GJ33:GS38" si="153">CC33*25.4</f>
        <v>177.23273333333333</v>
      </c>
      <c r="GK33" s="1034">
        <f t="shared" si="153"/>
        <v>176.39876666666669</v>
      </c>
      <c r="GL33" s="1034">
        <f t="shared" si="153"/>
        <v>177.18616666666668</v>
      </c>
      <c r="GM33" s="1034">
        <f t="shared" si="153"/>
        <v>177.62219999999996</v>
      </c>
      <c r="GN33" s="1034">
        <f t="shared" si="153"/>
        <v>177.14806666666664</v>
      </c>
      <c r="GO33" s="1034">
        <f t="shared" si="153"/>
        <v>176.06009999999998</v>
      </c>
      <c r="GP33" s="1034">
        <f t="shared" si="153"/>
        <v>177.7492</v>
      </c>
      <c r="GQ33" s="1034">
        <f t="shared" si="153"/>
        <v>175.83996666666664</v>
      </c>
      <c r="GR33" s="1034">
        <f t="shared" si="153"/>
        <v>177.38089999999997</v>
      </c>
      <c r="GS33" s="1034">
        <f t="shared" si="153"/>
        <v>177.08033333333333</v>
      </c>
      <c r="GT33" s="1034">
        <f t="shared" ref="GT33:HC38" si="154">CM33*25.4</f>
        <v>177.22849999999997</v>
      </c>
      <c r="GU33" s="1034">
        <f t="shared" si="154"/>
        <v>176.06433333333334</v>
      </c>
      <c r="GV33" s="1034">
        <f t="shared" si="154"/>
        <v>177.07186666666666</v>
      </c>
      <c r="GW33" s="1034">
        <f t="shared" si="154"/>
        <v>177.17769999999999</v>
      </c>
      <c r="GX33" s="1034">
        <f t="shared" si="154"/>
        <v>177.5968</v>
      </c>
      <c r="GY33" s="1034">
        <f t="shared" si="154"/>
        <v>177.00836666666663</v>
      </c>
      <c r="GZ33" s="1034">
        <f t="shared" si="154"/>
        <v>176.27176666666665</v>
      </c>
      <c r="HA33" s="1034">
        <f t="shared" si="154"/>
        <v>176.6231333333333</v>
      </c>
      <c r="HB33" s="1034">
        <f t="shared" si="154"/>
        <v>175.89923333333331</v>
      </c>
      <c r="HC33" s="1034">
        <f t="shared" si="154"/>
        <v>177.25389999999999</v>
      </c>
      <c r="HD33" s="1034">
        <f t="shared" ref="HD33:HM38" si="155">CW33*25.4</f>
        <v>176.88559999999998</v>
      </c>
      <c r="HE33" s="1034">
        <f t="shared" si="155"/>
        <v>177.32586666666663</v>
      </c>
      <c r="HF33" s="1034">
        <f t="shared" si="155"/>
        <v>177.45286666666667</v>
      </c>
      <c r="HG33" s="1034">
        <f t="shared" si="155"/>
        <v>175.88653333333332</v>
      </c>
      <c r="HH33" s="1034">
        <f t="shared" si="155"/>
        <v>177.10573333333332</v>
      </c>
      <c r="HI33" s="1034">
        <f t="shared" si="155"/>
        <v>176.11089999999999</v>
      </c>
      <c r="HJ33" s="1034">
        <f t="shared" si="155"/>
        <v>176.39876666666663</v>
      </c>
      <c r="HK33" s="1034">
        <f t="shared" si="155"/>
        <v>176.7586</v>
      </c>
      <c r="HL33" s="1034">
        <f t="shared" si="155"/>
        <v>175.86113333333333</v>
      </c>
      <c r="HM33" s="1034">
        <f t="shared" si="155"/>
        <v>177.33433333333332</v>
      </c>
      <c r="HN33" s="1034">
        <f t="shared" ref="HN33:HQ38" si="156">DG33*25.4</f>
        <v>177.18616666666668</v>
      </c>
      <c r="HO33" s="1034">
        <f t="shared" si="156"/>
        <v>176.91946666666666</v>
      </c>
      <c r="HP33" s="1034">
        <f t="shared" si="156"/>
        <v>177.33433333333332</v>
      </c>
      <c r="HQ33" s="1034">
        <f t="shared" si="156"/>
        <v>177.16076666666666</v>
      </c>
      <c r="HR33" s="1034">
        <f t="shared" ref="HR33:HR38" si="157">DL33*25.4</f>
        <v>177.05916666666664</v>
      </c>
      <c r="HS33" s="1034" t="e">
        <f>#REF!*25.4</f>
        <v>#REF!</v>
      </c>
    </row>
    <row r="34" spans="1:231">
      <c r="A34" s="1300" t="s">
        <v>623</v>
      </c>
      <c r="B34" s="1301"/>
      <c r="C34" s="904">
        <f t="shared" ref="C34:BQ34" si="158">ABS(C33-AVERAGE(C26,C28))</f>
        <v>6.9376666666666669</v>
      </c>
      <c r="D34" s="904">
        <f t="shared" si="158"/>
        <v>6.8639999999999999</v>
      </c>
      <c r="E34" s="904" t="e">
        <f t="shared" ref="E34" si="159">ABS(E33-AVERAGE(E26,E28))</f>
        <v>#DIV/0!</v>
      </c>
      <c r="F34" s="904">
        <f t="shared" si="158"/>
        <v>6.8272499999999994</v>
      </c>
      <c r="G34" s="904">
        <f t="shared" si="158"/>
        <v>6.8840833333333347</v>
      </c>
      <c r="H34" s="904">
        <f t="shared" si="158"/>
        <v>6.9242500000000007</v>
      </c>
      <c r="I34" s="904">
        <f t="shared" si="158"/>
        <v>6.8352500000000003</v>
      </c>
      <c r="J34" s="904">
        <f t="shared" si="158"/>
        <v>6.9206666666666665</v>
      </c>
      <c r="K34" s="904">
        <f t="shared" si="158"/>
        <v>6.80525</v>
      </c>
      <c r="L34" s="904" t="e">
        <f t="shared" si="158"/>
        <v>#DIV/0!</v>
      </c>
      <c r="M34" s="904">
        <f t="shared" si="158"/>
        <v>6.8544999999999998</v>
      </c>
      <c r="N34" s="904">
        <f t="shared" si="158"/>
        <v>6.8354166666666671</v>
      </c>
      <c r="O34" s="904">
        <f t="shared" si="158"/>
        <v>7.0116666666666667</v>
      </c>
      <c r="P34" s="904">
        <f t="shared" si="158"/>
        <v>6.7970833333333331</v>
      </c>
      <c r="Q34" s="904">
        <f t="shared" si="158"/>
        <v>6.7583333333333329</v>
      </c>
      <c r="R34" s="904">
        <f t="shared" si="158"/>
        <v>6.8054166666666678</v>
      </c>
      <c r="S34" s="904">
        <f t="shared" si="158"/>
        <v>6.8720333333333334</v>
      </c>
      <c r="T34" s="904">
        <f t="shared" si="158"/>
        <v>6.7866666666666662</v>
      </c>
      <c r="U34" s="904">
        <f t="shared" si="158"/>
        <v>6.9191666666666665</v>
      </c>
      <c r="V34" s="904">
        <f t="shared" si="158"/>
        <v>6.9959999999999996</v>
      </c>
      <c r="W34" s="904">
        <f t="shared" ref="W34:X34" si="160">ABS(W33-AVERAGE(W26,W28))</f>
        <v>6.9381666666666666</v>
      </c>
      <c r="X34" s="904">
        <f t="shared" si="160"/>
        <v>6.9219166666666663</v>
      </c>
      <c r="Y34" s="904">
        <f t="shared" si="158"/>
        <v>6.8290833333333341</v>
      </c>
      <c r="Z34" s="904">
        <f t="shared" si="158"/>
        <v>6.9928333333333343</v>
      </c>
      <c r="AA34" s="904">
        <f t="shared" ref="AA34" si="161">ABS(AA33-AVERAGE(AA26,AA28))</f>
        <v>6.8277499999999991</v>
      </c>
      <c r="AB34" s="904">
        <f>ABS(AB33-AVERAGE(AB26,AB28))</f>
        <v>6.7362499999999992</v>
      </c>
      <c r="AC34" s="904">
        <f>ABS(AC33-AVERAGE(AC26,AC28))</f>
        <v>6.7622500000000008</v>
      </c>
      <c r="AD34" s="904">
        <f t="shared" si="158"/>
        <v>6.8274166666666662</v>
      </c>
      <c r="AE34" s="904">
        <f t="shared" si="158"/>
        <v>6.7761666666666667</v>
      </c>
      <c r="AF34" s="904">
        <f t="shared" si="158"/>
        <v>6.9249999999999998</v>
      </c>
      <c r="AG34" s="904">
        <f t="shared" si="158"/>
        <v>6.9763333333333337</v>
      </c>
      <c r="AH34" s="904">
        <f t="shared" si="158"/>
        <v>6.9361666666666668</v>
      </c>
      <c r="AI34" s="904">
        <f t="shared" si="158"/>
        <v>6.9522500000000003</v>
      </c>
      <c r="AJ34" s="904">
        <f t="shared" si="158"/>
        <v>6.8814166666666665</v>
      </c>
      <c r="AK34" s="904">
        <f t="shared" si="158"/>
        <v>6.9460000000000006</v>
      </c>
      <c r="AL34" s="904">
        <f t="shared" si="158"/>
        <v>7.1958333333333346</v>
      </c>
      <c r="AM34" s="904">
        <f t="shared" si="158"/>
        <v>6.9915833333333337</v>
      </c>
      <c r="AN34" s="904">
        <f t="shared" si="158"/>
        <v>6.9116666666666662</v>
      </c>
      <c r="AO34" s="904">
        <f t="shared" si="158"/>
        <v>7.0678333333333327</v>
      </c>
      <c r="AP34" s="904">
        <f t="shared" si="158"/>
        <v>6.8330833333333336</v>
      </c>
      <c r="AQ34" s="904">
        <f t="shared" si="158"/>
        <v>7.1032499999999992</v>
      </c>
      <c r="AR34" s="904">
        <f t="shared" si="158"/>
        <v>7.2961666666666671</v>
      </c>
      <c r="AS34" s="904">
        <f t="shared" si="158"/>
        <v>7.0263333333333335</v>
      </c>
      <c r="AT34" s="904">
        <f t="shared" si="158"/>
        <v>6.802249999999999</v>
      </c>
      <c r="AU34" s="904">
        <f t="shared" si="158"/>
        <v>6.9862500000000001</v>
      </c>
      <c r="AV34" s="904">
        <f t="shared" si="158"/>
        <v>7.0701666666666672</v>
      </c>
      <c r="AW34" s="904">
        <f t="shared" si="158"/>
        <v>7.15625</v>
      </c>
      <c r="AX34" s="904">
        <f t="shared" si="158"/>
        <v>6.9807500000000005</v>
      </c>
      <c r="AY34" s="904">
        <f t="shared" si="158"/>
        <v>6.8718333333333339</v>
      </c>
      <c r="AZ34" s="904">
        <f t="shared" si="158"/>
        <v>7.0714166666666669</v>
      </c>
      <c r="BA34" s="904">
        <f t="shared" si="158"/>
        <v>6.9708333333333323</v>
      </c>
      <c r="BB34" s="904">
        <f t="shared" si="158"/>
        <v>7.0813333333333333</v>
      </c>
      <c r="BC34" s="904">
        <f t="shared" si="158"/>
        <v>7.0412499999999998</v>
      </c>
      <c r="BD34" s="904">
        <f t="shared" si="158"/>
        <v>6.7647500000000012</v>
      </c>
      <c r="BE34" s="904">
        <f t="shared" si="158"/>
        <v>7.1256666666666666</v>
      </c>
      <c r="BF34" s="904">
        <f t="shared" si="158"/>
        <v>6.7596666666666669</v>
      </c>
      <c r="BG34" s="904">
        <f t="shared" si="158"/>
        <v>6.9185833333333333</v>
      </c>
      <c r="BH34" s="904">
        <f t="shared" si="158"/>
        <v>7.066749999999999</v>
      </c>
      <c r="BI34" s="904">
        <f t="shared" si="158"/>
        <v>7.0794166666666669</v>
      </c>
      <c r="BJ34" s="904">
        <f t="shared" si="158"/>
        <v>7.0026666666666664</v>
      </c>
      <c r="BK34" s="904">
        <f t="shared" si="158"/>
        <v>7.0344166666666679</v>
      </c>
      <c r="BL34" s="904">
        <f t="shared" si="158"/>
        <v>6.9163333333333332</v>
      </c>
      <c r="BM34" s="904">
        <f t="shared" si="158"/>
        <v>6.9529999999999994</v>
      </c>
      <c r="BN34" s="904">
        <f t="shared" si="158"/>
        <v>7.0939999999999994</v>
      </c>
      <c r="BO34" s="904">
        <f t="shared" si="158"/>
        <v>7.0654999999999992</v>
      </c>
      <c r="BP34" s="904">
        <f t="shared" si="158"/>
        <v>6.9601666666666668</v>
      </c>
      <c r="BQ34" s="904">
        <f t="shared" si="158"/>
        <v>6.80375</v>
      </c>
      <c r="BR34" s="904">
        <f t="shared" ref="BR34:DL34" si="162">ABS(BR33-AVERAGE(BR26,BR28))</f>
        <v>6.877416666666667</v>
      </c>
      <c r="BS34" s="904">
        <f t="shared" si="162"/>
        <v>7.0049999999999999</v>
      </c>
      <c r="BT34" s="904">
        <f t="shared" si="162"/>
        <v>7.1256666666666657</v>
      </c>
      <c r="BU34" s="904">
        <f t="shared" si="162"/>
        <v>6.9136666666666668</v>
      </c>
      <c r="BV34" s="904">
        <f t="shared" si="162"/>
        <v>6.9249166666666664</v>
      </c>
      <c r="BW34" s="904">
        <f t="shared" si="162"/>
        <v>6.8266666666666662</v>
      </c>
      <c r="BX34" s="904">
        <f t="shared" si="162"/>
        <v>7.146583333333334</v>
      </c>
      <c r="BY34" s="904">
        <f t="shared" si="162"/>
        <v>7.06175</v>
      </c>
      <c r="BZ34" s="904">
        <f t="shared" si="162"/>
        <v>7.0321666666666669</v>
      </c>
      <c r="CA34" s="904">
        <f t="shared" si="162"/>
        <v>6.9294166666666666</v>
      </c>
      <c r="CB34" s="904">
        <f t="shared" si="162"/>
        <v>7.1261666666666663</v>
      </c>
      <c r="CC34" s="904">
        <f t="shared" si="162"/>
        <v>6.9919166666666666</v>
      </c>
      <c r="CD34" s="904">
        <f t="shared" si="162"/>
        <v>7.1365833333333342</v>
      </c>
      <c r="CE34" s="904">
        <f t="shared" si="162"/>
        <v>6.935833333333334</v>
      </c>
      <c r="CF34" s="904">
        <f t="shared" si="162"/>
        <v>6.9557499999999992</v>
      </c>
      <c r="CG34" s="904">
        <f t="shared" si="162"/>
        <v>6.895833333333333</v>
      </c>
      <c r="CH34" s="904">
        <f t="shared" si="162"/>
        <v>6.9870000000000001</v>
      </c>
      <c r="CI34" s="904">
        <f t="shared" si="162"/>
        <v>6.8455000000000004</v>
      </c>
      <c r="CJ34" s="904">
        <f t="shared" si="162"/>
        <v>7.2783333333333333</v>
      </c>
      <c r="CK34" s="904">
        <f t="shared" si="162"/>
        <v>7.1579999999999995</v>
      </c>
      <c r="CL34" s="904">
        <f t="shared" si="162"/>
        <v>7.0929166666666665</v>
      </c>
      <c r="CM34" s="904">
        <f t="shared" si="162"/>
        <v>6.7559999999999993</v>
      </c>
      <c r="CN34" s="904">
        <f t="shared" si="162"/>
        <v>6.9166666666666679</v>
      </c>
      <c r="CO34" s="904">
        <f t="shared" si="162"/>
        <v>7.1105833333333335</v>
      </c>
      <c r="CP34" s="904">
        <f t="shared" si="162"/>
        <v>6.8702499999999995</v>
      </c>
      <c r="CQ34" s="904">
        <f t="shared" si="162"/>
        <v>6.8312499999999998</v>
      </c>
      <c r="CR34" s="904">
        <f t="shared" si="162"/>
        <v>6.8908333333333323</v>
      </c>
      <c r="CS34" s="904">
        <f t="shared" si="162"/>
        <v>7.0050833333333324</v>
      </c>
      <c r="CT34" s="904">
        <f t="shared" si="162"/>
        <v>6.9764166666666663</v>
      </c>
      <c r="CU34" s="904">
        <f t="shared" si="162"/>
        <v>6.9214166666666666</v>
      </c>
      <c r="CV34" s="904">
        <f t="shared" si="162"/>
        <v>6.8142499999999995</v>
      </c>
      <c r="CW34" s="904">
        <f t="shared" si="162"/>
        <v>6.8939999999999992</v>
      </c>
      <c r="CX34" s="904">
        <f t="shared" si="162"/>
        <v>7.0370833333333325</v>
      </c>
      <c r="CY34" s="904">
        <f t="shared" si="162"/>
        <v>6.8888333333333334</v>
      </c>
      <c r="CZ34" s="904">
        <f t="shared" si="162"/>
        <v>7.075166666666667</v>
      </c>
      <c r="DA34" s="904">
        <f t="shared" si="162"/>
        <v>6.9884166666666658</v>
      </c>
      <c r="DB34" s="904">
        <f t="shared" si="162"/>
        <v>6.8682499999999997</v>
      </c>
      <c r="DC34" s="904">
        <f t="shared" si="162"/>
        <v>6.9300833333333323</v>
      </c>
      <c r="DD34" s="904">
        <f t="shared" si="162"/>
        <v>6.915750000000001</v>
      </c>
      <c r="DE34" s="904">
        <f t="shared" si="162"/>
        <v>6.8036666666666665</v>
      </c>
      <c r="DF34" s="904">
        <f t="shared" si="162"/>
        <v>6.8864166666666664</v>
      </c>
      <c r="DG34" s="904">
        <f t="shared" si="162"/>
        <v>6.882833333333334</v>
      </c>
      <c r="DH34" s="904">
        <f t="shared" si="162"/>
        <v>6.8523333333333332</v>
      </c>
      <c r="DI34" s="904">
        <f t="shared" si="162"/>
        <v>7.1254166666666663</v>
      </c>
      <c r="DJ34" s="904">
        <f t="shared" si="162"/>
        <v>6.9585833333333333</v>
      </c>
      <c r="DK34" s="904">
        <f t="shared" ref="DK34" si="163">ABS(DK33-AVERAGE(DK26,DK28))</f>
        <v>6.8689166666666663</v>
      </c>
      <c r="DL34" s="904">
        <f t="shared" si="162"/>
        <v>7.0193333333333321</v>
      </c>
      <c r="DM34" s="1033">
        <f t="shared" si="143"/>
        <v>176.21673333333334</v>
      </c>
      <c r="DN34" s="1033">
        <f t="shared" si="143"/>
        <v>174.34559999999999</v>
      </c>
      <c r="DO34" s="1033" t="e">
        <f t="shared" si="143"/>
        <v>#DIV/0!</v>
      </c>
      <c r="DP34" s="1033">
        <f t="shared" si="143"/>
        <v>173.41214999999997</v>
      </c>
      <c r="DQ34" s="1033">
        <f t="shared" si="143"/>
        <v>174.85571666666669</v>
      </c>
      <c r="DR34" s="1033">
        <f t="shared" si="143"/>
        <v>175.87595000000002</v>
      </c>
      <c r="DS34" s="1033">
        <f t="shared" si="143"/>
        <v>173.61535000000001</v>
      </c>
      <c r="DT34" s="1033">
        <f t="shared" si="143"/>
        <v>175.78493333333333</v>
      </c>
      <c r="DU34" s="1033">
        <f t="shared" si="143"/>
        <v>172.85334999999998</v>
      </c>
      <c r="DV34" s="1033" t="e">
        <f t="shared" si="143"/>
        <v>#DIV/0!</v>
      </c>
      <c r="DW34" s="1033">
        <f t="shared" si="144"/>
        <v>174.10429999999999</v>
      </c>
      <c r="DX34" s="1033">
        <f t="shared" si="144"/>
        <v>173.61958333333334</v>
      </c>
      <c r="DY34" s="1033">
        <f t="shared" si="144"/>
        <v>178.09633333333332</v>
      </c>
      <c r="DZ34" s="1033">
        <f t="shared" si="144"/>
        <v>172.64591666666666</v>
      </c>
      <c r="EA34" s="1033">
        <f t="shared" si="144"/>
        <v>171.66166666666663</v>
      </c>
      <c r="EB34" s="1033">
        <f t="shared" si="144"/>
        <v>172.85758333333334</v>
      </c>
      <c r="EC34" s="1033">
        <f t="shared" si="144"/>
        <v>174.54964666666666</v>
      </c>
      <c r="ED34" s="1033">
        <f t="shared" si="144"/>
        <v>172.38133333333332</v>
      </c>
      <c r="EE34" s="1033">
        <f t="shared" si="144"/>
        <v>175.74683333333331</v>
      </c>
      <c r="EF34" s="1033">
        <f t="shared" si="144"/>
        <v>177.69839999999999</v>
      </c>
      <c r="EG34" s="1033">
        <f t="shared" si="145"/>
        <v>173.45871666666667</v>
      </c>
      <c r="EH34" s="1033">
        <f t="shared" si="145"/>
        <v>177.61796666666669</v>
      </c>
      <c r="EI34" s="1033">
        <f t="shared" si="146"/>
        <v>171.10074999999998</v>
      </c>
      <c r="EJ34" s="1033">
        <f t="shared" si="147"/>
        <v>173.4163833333333</v>
      </c>
      <c r="EK34" s="1033">
        <f t="shared" si="147"/>
        <v>172.11463333333333</v>
      </c>
      <c r="EL34" s="1033">
        <f t="shared" si="147"/>
        <v>175.89499999999998</v>
      </c>
      <c r="EM34" s="1033">
        <f t="shared" si="147"/>
        <v>177.19886666666667</v>
      </c>
      <c r="EN34" s="1033">
        <f t="shared" si="147"/>
        <v>176.17863333333332</v>
      </c>
      <c r="EO34" s="1033">
        <f t="shared" si="147"/>
        <v>176.58715000000001</v>
      </c>
      <c r="EP34" s="1033">
        <f t="shared" si="147"/>
        <v>174.78798333333333</v>
      </c>
      <c r="EQ34" s="1033">
        <f t="shared" si="148"/>
        <v>176.42840000000001</v>
      </c>
      <c r="ER34" s="1033">
        <f t="shared" si="148"/>
        <v>182.7741666666667</v>
      </c>
      <c r="ES34" s="1033">
        <f t="shared" si="148"/>
        <v>177.58621666666667</v>
      </c>
      <c r="ET34" s="1033">
        <f t="shared" si="148"/>
        <v>175.5563333333333</v>
      </c>
      <c r="EU34" s="1033">
        <f t="shared" si="148"/>
        <v>179.52296666666663</v>
      </c>
      <c r="EV34" s="1033">
        <f t="shared" si="148"/>
        <v>173.56031666666667</v>
      </c>
      <c r="EW34" s="1033">
        <f t="shared" si="148"/>
        <v>180.42254999999997</v>
      </c>
      <c r="EX34" s="1033">
        <f t="shared" si="148"/>
        <v>185.32263333333333</v>
      </c>
      <c r="EY34" s="1033">
        <f t="shared" si="148"/>
        <v>178.46886666666666</v>
      </c>
      <c r="EZ34" s="1033">
        <f t="shared" si="148"/>
        <v>172.77714999999998</v>
      </c>
      <c r="FA34" s="1033">
        <f t="shared" si="149"/>
        <v>177.45075</v>
      </c>
      <c r="FB34" s="1033">
        <f t="shared" si="149"/>
        <v>179.58223333333333</v>
      </c>
      <c r="FC34" s="1033">
        <f t="shared" si="149"/>
        <v>181.76874999999998</v>
      </c>
      <c r="FD34" s="1033">
        <f t="shared" si="149"/>
        <v>177.31104999999999</v>
      </c>
      <c r="FE34" s="1033">
        <f t="shared" si="149"/>
        <v>174.54456666666667</v>
      </c>
      <c r="FF34" s="1033">
        <f t="shared" si="149"/>
        <v>179.61398333333332</v>
      </c>
      <c r="FG34" s="1033">
        <f t="shared" si="149"/>
        <v>177.05916666666664</v>
      </c>
      <c r="FH34" s="1033">
        <f t="shared" si="149"/>
        <v>179.86586666666665</v>
      </c>
      <c r="FI34" s="1033">
        <f t="shared" si="149"/>
        <v>178.84774999999999</v>
      </c>
      <c r="FJ34" s="1033">
        <f t="shared" si="149"/>
        <v>171.82465000000002</v>
      </c>
      <c r="FK34" s="1033">
        <f t="shared" si="150"/>
        <v>180.99193333333332</v>
      </c>
      <c r="FL34" s="1033">
        <f t="shared" si="150"/>
        <v>171.69553333333334</v>
      </c>
      <c r="FM34" s="1033">
        <f t="shared" si="150"/>
        <v>175.73201666666665</v>
      </c>
      <c r="FN34" s="1033">
        <f t="shared" si="150"/>
        <v>179.49544999999998</v>
      </c>
      <c r="FO34" s="1033" t="e">
        <f>#REF!*25.4</f>
        <v>#REF!</v>
      </c>
      <c r="FP34" s="1033">
        <f t="shared" si="151"/>
        <v>179.81718333333333</v>
      </c>
      <c r="FQ34" s="1033">
        <f t="shared" si="151"/>
        <v>177.86773333333332</v>
      </c>
      <c r="FR34" s="1033">
        <f t="shared" si="151"/>
        <v>178.67418333333336</v>
      </c>
      <c r="FS34" s="1033">
        <f t="shared" si="151"/>
        <v>175.67486666666665</v>
      </c>
      <c r="FT34" s="1033">
        <f t="shared" si="151"/>
        <v>176.60619999999997</v>
      </c>
      <c r="FU34" s="1033">
        <f t="shared" si="151"/>
        <v>180.18759999999997</v>
      </c>
      <c r="FV34" s="1033">
        <f t="shared" si="151"/>
        <v>179.46369999999996</v>
      </c>
      <c r="FW34" s="1033">
        <f t="shared" si="151"/>
        <v>176.78823333333332</v>
      </c>
      <c r="FX34" s="1033">
        <f t="shared" si="151"/>
        <v>172.81524999999999</v>
      </c>
      <c r="FY34" s="1033">
        <f t="shared" si="151"/>
        <v>174.68638333333334</v>
      </c>
      <c r="FZ34" s="1033">
        <f t="shared" si="152"/>
        <v>177.92699999999999</v>
      </c>
      <c r="GA34" s="1033">
        <f t="shared" si="152"/>
        <v>180.99193333333329</v>
      </c>
      <c r="GB34" s="1033">
        <f t="shared" si="152"/>
        <v>175.60713333333334</v>
      </c>
      <c r="GC34" s="1033">
        <f t="shared" si="152"/>
        <v>175.89288333333332</v>
      </c>
      <c r="GD34" s="1033">
        <f t="shared" si="152"/>
        <v>173.39733333333331</v>
      </c>
      <c r="GE34" s="1033">
        <f t="shared" si="152"/>
        <v>181.52321666666668</v>
      </c>
      <c r="GF34" s="1033">
        <f t="shared" si="152"/>
        <v>179.36845</v>
      </c>
      <c r="GG34" s="1033">
        <f t="shared" si="152"/>
        <v>178.61703333333332</v>
      </c>
      <c r="GH34" s="1033">
        <f t="shared" si="152"/>
        <v>176.00718333333333</v>
      </c>
      <c r="GI34" s="1033">
        <f t="shared" si="152"/>
        <v>181.00463333333332</v>
      </c>
      <c r="GJ34" s="1033">
        <f t="shared" si="153"/>
        <v>177.59468333333331</v>
      </c>
      <c r="GK34" s="1033">
        <f t="shared" si="153"/>
        <v>181.26921666666667</v>
      </c>
      <c r="GL34" s="1033">
        <f t="shared" si="153"/>
        <v>176.17016666666666</v>
      </c>
      <c r="GM34" s="1033">
        <f t="shared" si="153"/>
        <v>176.67604999999998</v>
      </c>
      <c r="GN34" s="1033">
        <f t="shared" si="153"/>
        <v>175.15416666666664</v>
      </c>
      <c r="GO34" s="1033">
        <f t="shared" si="153"/>
        <v>177.46979999999999</v>
      </c>
      <c r="GP34" s="1033">
        <f t="shared" si="153"/>
        <v>173.87569999999999</v>
      </c>
      <c r="GQ34" s="1033">
        <f t="shared" si="153"/>
        <v>184.86966666666666</v>
      </c>
      <c r="GR34" s="1033">
        <f t="shared" si="153"/>
        <v>181.81319999999997</v>
      </c>
      <c r="GS34" s="1033">
        <f t="shared" si="153"/>
        <v>180.16008333333332</v>
      </c>
      <c r="GT34" s="1033">
        <f t="shared" si="154"/>
        <v>171.60239999999996</v>
      </c>
      <c r="GU34" s="1033">
        <f t="shared" si="154"/>
        <v>175.68333333333337</v>
      </c>
      <c r="GV34" s="1033">
        <f t="shared" si="154"/>
        <v>180.60881666666666</v>
      </c>
      <c r="GW34" s="1033">
        <f t="shared" si="154"/>
        <v>174.50434999999999</v>
      </c>
      <c r="GX34" s="1033">
        <f t="shared" si="154"/>
        <v>173.51374999999999</v>
      </c>
      <c r="GY34" s="1033">
        <f t="shared" si="154"/>
        <v>175.02716666666663</v>
      </c>
      <c r="GZ34" s="1033">
        <f t="shared" si="154"/>
        <v>177.92911666666663</v>
      </c>
      <c r="HA34" s="1033">
        <f t="shared" si="154"/>
        <v>177.20098333333331</v>
      </c>
      <c r="HB34" s="1033">
        <f t="shared" si="154"/>
        <v>175.80398333333332</v>
      </c>
      <c r="HC34" s="1033">
        <f t="shared" si="154"/>
        <v>173.08194999999998</v>
      </c>
      <c r="HD34" s="1033">
        <f t="shared" si="155"/>
        <v>175.10759999999996</v>
      </c>
      <c r="HE34" s="1033">
        <f t="shared" si="155"/>
        <v>178.74191666666664</v>
      </c>
      <c r="HF34" s="1033">
        <f t="shared" si="155"/>
        <v>174.97636666666665</v>
      </c>
      <c r="HG34" s="1033">
        <f t="shared" si="155"/>
        <v>179.70923333333334</v>
      </c>
      <c r="HH34" s="1033">
        <f t="shared" si="155"/>
        <v>177.50578333333331</v>
      </c>
      <c r="HI34" s="1033">
        <f t="shared" si="155"/>
        <v>174.45354999999998</v>
      </c>
      <c r="HJ34" s="1033">
        <f t="shared" si="155"/>
        <v>176.02411666666663</v>
      </c>
      <c r="HK34" s="1033">
        <f t="shared" si="155"/>
        <v>175.66005000000001</v>
      </c>
      <c r="HL34" s="1033">
        <f t="shared" si="155"/>
        <v>172.81313333333333</v>
      </c>
      <c r="HM34" s="1033">
        <f t="shared" si="155"/>
        <v>174.91498333333331</v>
      </c>
      <c r="HN34" s="1033">
        <f t="shared" si="156"/>
        <v>174.82396666666668</v>
      </c>
      <c r="HO34" s="1033">
        <f t="shared" si="156"/>
        <v>174.04926666666665</v>
      </c>
      <c r="HP34" s="1033">
        <f t="shared" si="156"/>
        <v>180.98558333333332</v>
      </c>
      <c r="HQ34" s="1033">
        <f t="shared" si="156"/>
        <v>176.74801666666664</v>
      </c>
      <c r="HR34" s="1033">
        <f t="shared" si="157"/>
        <v>178.29106666666664</v>
      </c>
      <c r="HS34" s="1033" t="e">
        <f>#REF!*25.4</f>
        <v>#REF!</v>
      </c>
      <c r="HU34" s="887"/>
      <c r="HV34" s="887"/>
      <c r="HW34" s="887"/>
    </row>
    <row r="35" spans="1:231">
      <c r="A35" s="1239" t="s">
        <v>460</v>
      </c>
      <c r="B35" s="1250"/>
      <c r="C35" s="906">
        <f t="shared" ref="C35:BQ35" si="164">C25-C27</f>
        <v>2.4999999999995026E-3</v>
      </c>
      <c r="D35" s="906">
        <f t="shared" si="164"/>
        <v>5.5000000000005045E-3</v>
      </c>
      <c r="E35" s="906">
        <f t="shared" ref="E35" si="165">E25-E27</f>
        <v>0</v>
      </c>
      <c r="F35" s="906">
        <f t="shared" si="164"/>
        <v>2.4999999999995026E-3</v>
      </c>
      <c r="G35" s="906">
        <f t="shared" si="164"/>
        <v>1.9999999999997797E-3</v>
      </c>
      <c r="H35" s="906">
        <f t="shared" si="164"/>
        <v>9.9999999999944578E-4</v>
      </c>
      <c r="I35" s="906">
        <f t="shared" si="164"/>
        <v>1.4999999999991687E-3</v>
      </c>
      <c r="J35" s="906">
        <f t="shared" si="164"/>
        <v>2.5000000000003908E-3</v>
      </c>
      <c r="K35" s="906">
        <f t="shared" si="164"/>
        <v>-5.5000000000005045E-3</v>
      </c>
      <c r="L35" s="906">
        <f t="shared" si="164"/>
        <v>0</v>
      </c>
      <c r="M35" s="906">
        <f t="shared" si="164"/>
        <v>4.0000000000004476E-3</v>
      </c>
      <c r="N35" s="906">
        <f t="shared" si="164"/>
        <v>3.0000000000001137E-3</v>
      </c>
      <c r="O35" s="906">
        <f t="shared" si="164"/>
        <v>4.0000000000004476E-3</v>
      </c>
      <c r="P35" s="906">
        <f t="shared" si="164"/>
        <v>-1.9999999999997797E-3</v>
      </c>
      <c r="Q35" s="906">
        <f t="shared" si="164"/>
        <v>1.7500000000000071E-2</v>
      </c>
      <c r="R35" s="906">
        <f t="shared" si="164"/>
        <v>5.5000000000005045E-3</v>
      </c>
      <c r="S35" s="906">
        <f t="shared" si="164"/>
        <v>2.0000000000006679E-3</v>
      </c>
      <c r="T35" s="906">
        <f t="shared" si="164"/>
        <v>4.0000000000004476E-3</v>
      </c>
      <c r="U35" s="906">
        <f t="shared" si="164"/>
        <v>4.0000000000004476E-3</v>
      </c>
      <c r="V35" s="906">
        <f t="shared" si="164"/>
        <v>4.5000000000001705E-3</v>
      </c>
      <c r="W35" s="906">
        <f t="shared" ref="W35:X35" si="166">W25-W27</f>
        <v>-3.5500000000000753E-2</v>
      </c>
      <c r="X35" s="906">
        <f t="shared" si="166"/>
        <v>-3.0000000000001137E-3</v>
      </c>
      <c r="Y35" s="906">
        <f t="shared" si="164"/>
        <v>1.000000000000334E-3</v>
      </c>
      <c r="Z35" s="906">
        <f t="shared" si="164"/>
        <v>3.0000000000001137E-3</v>
      </c>
      <c r="AA35" s="906">
        <f t="shared" ref="AA35" si="167">AA25-AA27</f>
        <v>-3.0000000000001137E-3</v>
      </c>
      <c r="AB35" s="906">
        <f>AB25-AB27</f>
        <v>-8.0000000000000071E-3</v>
      </c>
      <c r="AC35" s="906">
        <f>AC25-AC27</f>
        <v>-6.4999999999999503E-3</v>
      </c>
      <c r="AD35" s="906">
        <f t="shared" si="164"/>
        <v>9.9999999999944578E-4</v>
      </c>
      <c r="AE35" s="906">
        <f t="shared" si="164"/>
        <v>5.4999999999996163E-3</v>
      </c>
      <c r="AF35" s="906">
        <f t="shared" si="164"/>
        <v>4.9999999999998934E-3</v>
      </c>
      <c r="AG35" s="906">
        <f t="shared" si="164"/>
        <v>7.5000000000002842E-3</v>
      </c>
      <c r="AH35" s="906">
        <f t="shared" si="164"/>
        <v>4.5000000000001705E-3</v>
      </c>
      <c r="AI35" s="906">
        <f t="shared" si="164"/>
        <v>3.9999999999995595E-3</v>
      </c>
      <c r="AJ35" s="906">
        <f t="shared" si="164"/>
        <v>1.2500000000000178E-2</v>
      </c>
      <c r="AK35" s="906">
        <f t="shared" si="164"/>
        <v>4.4999999999992824E-3</v>
      </c>
      <c r="AL35" s="906">
        <f t="shared" si="164"/>
        <v>4.9999999999998934E-3</v>
      </c>
      <c r="AM35" s="906">
        <f t="shared" si="164"/>
        <v>3.0000000000001137E-3</v>
      </c>
      <c r="AN35" s="906">
        <f t="shared" si="164"/>
        <v>5.5000000000005045E-3</v>
      </c>
      <c r="AO35" s="906">
        <f t="shared" si="164"/>
        <v>8.9999999999994529E-3</v>
      </c>
      <c r="AP35" s="906">
        <f t="shared" si="164"/>
        <v>6.9999999999996732E-3</v>
      </c>
      <c r="AQ35" s="906">
        <f t="shared" si="164"/>
        <v>8.0000000000000071E-3</v>
      </c>
      <c r="AR35" s="906">
        <f t="shared" si="164"/>
        <v>5.4999999999996163E-3</v>
      </c>
      <c r="AS35" s="906">
        <f t="shared" si="164"/>
        <v>9.9999999999997868E-3</v>
      </c>
      <c r="AT35" s="906">
        <f t="shared" si="164"/>
        <v>3.9999999999995595E-3</v>
      </c>
      <c r="AU35" s="906">
        <f t="shared" si="164"/>
        <v>9.5000000000000639E-3</v>
      </c>
      <c r="AV35" s="906">
        <f t="shared" si="164"/>
        <v>8.0000000000000071E-3</v>
      </c>
      <c r="AW35" s="906">
        <f t="shared" si="164"/>
        <v>2.9999999999992255E-3</v>
      </c>
      <c r="AX35" s="906">
        <f t="shared" si="164"/>
        <v>1.1000000000000121E-2</v>
      </c>
      <c r="AY35" s="906">
        <f t="shared" si="164"/>
        <v>1.5000000000000568E-3</v>
      </c>
      <c r="AZ35" s="906">
        <f t="shared" si="164"/>
        <v>5.9999999999993392E-3</v>
      </c>
      <c r="BA35" s="906">
        <f t="shared" si="164"/>
        <v>4.9999999999972289E-4</v>
      </c>
      <c r="BB35" s="906">
        <f t="shared" si="164"/>
        <v>6.9999999999996732E-3</v>
      </c>
      <c r="BC35" s="906">
        <f t="shared" si="164"/>
        <v>9.5000000000000639E-3</v>
      </c>
      <c r="BD35" s="906">
        <f t="shared" si="164"/>
        <v>-3.9999999999995595E-3</v>
      </c>
      <c r="BE35" s="906">
        <f t="shared" si="164"/>
        <v>6.4999999999999503E-3</v>
      </c>
      <c r="BF35" s="906">
        <f t="shared" si="164"/>
        <v>5.9999999999993392E-3</v>
      </c>
      <c r="BG35" s="906">
        <f t="shared" si="164"/>
        <v>4.0000000000004476E-3</v>
      </c>
      <c r="BH35" s="906">
        <f t="shared" si="164"/>
        <v>5.4999999999996163E-3</v>
      </c>
      <c r="BI35" s="906">
        <f t="shared" si="164"/>
        <v>9.9999999999944578E-4</v>
      </c>
      <c r="BJ35" s="906">
        <f t="shared" si="164"/>
        <v>8.49999999999973E-3</v>
      </c>
      <c r="BK35" s="906">
        <f t="shared" si="164"/>
        <v>7.0000000000005613E-3</v>
      </c>
      <c r="BL35" s="906">
        <f t="shared" si="164"/>
        <v>5.4999999999996163E-3</v>
      </c>
      <c r="BM35" s="906">
        <f t="shared" si="164"/>
        <v>9.9999999999944578E-4</v>
      </c>
      <c r="BN35" s="906">
        <f t="shared" si="164"/>
        <v>3.5000000000007248E-3</v>
      </c>
      <c r="BO35" s="906">
        <f t="shared" si="164"/>
        <v>7.0000000000005613E-3</v>
      </c>
      <c r="BP35" s="906">
        <f t="shared" si="164"/>
        <v>7.5000000000002842E-3</v>
      </c>
      <c r="BQ35" s="906">
        <f t="shared" si="164"/>
        <v>7.0000000000005613E-3</v>
      </c>
      <c r="BR35" s="906">
        <f t="shared" ref="BR35:CC35" si="168">BR25-BR27</f>
        <v>-6.5000000000008384E-3</v>
      </c>
      <c r="BS35" s="906">
        <f t="shared" si="168"/>
        <v>6.4999999999999503E-3</v>
      </c>
      <c r="BT35" s="906">
        <f t="shared" si="168"/>
        <v>1.1499999999999844E-2</v>
      </c>
      <c r="BU35" s="906">
        <f t="shared" si="168"/>
        <v>2.5000000000003908E-3</v>
      </c>
      <c r="BV35" s="906">
        <f t="shared" si="168"/>
        <v>4.9999999999998934E-3</v>
      </c>
      <c r="BW35" s="906">
        <f t="shared" si="168"/>
        <v>5.0000000000061107E-4</v>
      </c>
      <c r="BX35" s="906">
        <f t="shared" si="168"/>
        <v>8.49999999999973E-3</v>
      </c>
      <c r="BY35" s="906">
        <f t="shared" si="168"/>
        <v>7.5000000000002842E-3</v>
      </c>
      <c r="BZ35" s="906">
        <f t="shared" si="168"/>
        <v>-2.0000000000006679E-3</v>
      </c>
      <c r="CA35" s="906">
        <f t="shared" si="168"/>
        <v>6.0000000000002274E-3</v>
      </c>
      <c r="CB35" s="906">
        <f t="shared" si="168"/>
        <v>3.0000000000001137E-3</v>
      </c>
      <c r="CC35" s="906">
        <f t="shared" si="168"/>
        <v>1.0000000000000675E-2</v>
      </c>
      <c r="CD35" s="906">
        <f t="shared" ref="CD35:DL35" si="169">CD25-CD27</f>
        <v>5.5000000000005045E-3</v>
      </c>
      <c r="CE35" s="906">
        <f t="shared" si="169"/>
        <v>4.0000000000004476E-3</v>
      </c>
      <c r="CF35" s="906">
        <f t="shared" si="169"/>
        <v>3.9999999999995595E-3</v>
      </c>
      <c r="CG35" s="906">
        <f t="shared" si="169"/>
        <v>2.9999999999992255E-3</v>
      </c>
      <c r="CH35" s="906">
        <f t="shared" si="169"/>
        <v>2.9999999999992255E-3</v>
      </c>
      <c r="CI35" s="906">
        <f t="shared" si="169"/>
        <v>3.0000000000001137E-3</v>
      </c>
      <c r="CJ35" s="906">
        <f t="shared" si="169"/>
        <v>8.49999999999973E-3</v>
      </c>
      <c r="CK35" s="906">
        <f t="shared" si="169"/>
        <v>4.5000000000001705E-3</v>
      </c>
      <c r="CL35" s="906">
        <f t="shared" si="169"/>
        <v>1.5000000000000568E-3</v>
      </c>
      <c r="CM35" s="906">
        <f t="shared" si="169"/>
        <v>4.0000000000004476E-3</v>
      </c>
      <c r="CN35" s="906">
        <f t="shared" si="169"/>
        <v>9.9999999999997868E-3</v>
      </c>
      <c r="CO35" s="906">
        <f t="shared" si="169"/>
        <v>4.9999999999998934E-3</v>
      </c>
      <c r="CP35" s="906">
        <f t="shared" si="169"/>
        <v>3.0000000000001137E-3</v>
      </c>
      <c r="CQ35" s="906">
        <f t="shared" si="169"/>
        <v>9.0000000000003411E-3</v>
      </c>
      <c r="CR35" s="906">
        <f t="shared" si="169"/>
        <v>7.0000000000005613E-3</v>
      </c>
      <c r="CS35" s="906">
        <f t="shared" si="169"/>
        <v>5.4999999999996163E-3</v>
      </c>
      <c r="CT35" s="906">
        <f t="shared" si="169"/>
        <v>9.5000000000000639E-3</v>
      </c>
      <c r="CU35" s="906">
        <f t="shared" si="169"/>
        <v>4.4999999999992824E-3</v>
      </c>
      <c r="CV35" s="906">
        <f t="shared" si="169"/>
        <v>3.4999999999998366E-3</v>
      </c>
      <c r="CW35" s="906">
        <f t="shared" si="169"/>
        <v>9.0000000000003411E-3</v>
      </c>
      <c r="CX35" s="906">
        <f t="shared" si="169"/>
        <v>4.9999999999998934E-3</v>
      </c>
      <c r="CY35" s="906">
        <f t="shared" si="169"/>
        <v>3.4999999999998366E-3</v>
      </c>
      <c r="CZ35" s="906">
        <f t="shared" si="169"/>
        <v>6.9999999999996732E-3</v>
      </c>
      <c r="DA35" s="906">
        <f t="shared" si="169"/>
        <v>1.9999999999997797E-3</v>
      </c>
      <c r="DB35" s="906">
        <f t="shared" si="169"/>
        <v>9.5000000000000639E-3</v>
      </c>
      <c r="DC35" s="906">
        <f t="shared" si="169"/>
        <v>4.5000000000001705E-3</v>
      </c>
      <c r="DD35" s="906">
        <f t="shared" si="169"/>
        <v>3.0000000000001137E-3</v>
      </c>
      <c r="DE35" s="906">
        <f t="shared" si="169"/>
        <v>8.49999999999973E-3</v>
      </c>
      <c r="DF35" s="906">
        <f t="shared" si="169"/>
        <v>4.9999999999998934E-3</v>
      </c>
      <c r="DG35" s="906">
        <f t="shared" si="169"/>
        <v>4.5000000000001705E-3</v>
      </c>
      <c r="DH35" s="906">
        <f t="shared" si="169"/>
        <v>8.9999999999994529E-3</v>
      </c>
      <c r="DI35" s="906">
        <f t="shared" si="169"/>
        <v>3.0000000000001137E-3</v>
      </c>
      <c r="DJ35" s="906">
        <f t="shared" si="169"/>
        <v>1.000000000000334E-3</v>
      </c>
      <c r="DK35" s="906">
        <f t="shared" ref="DK35" si="170">DK25-DK27</f>
        <v>5.4999999999996163E-3</v>
      </c>
      <c r="DL35" s="906">
        <f t="shared" si="169"/>
        <v>4.4999999999992824E-3</v>
      </c>
      <c r="DM35" s="973">
        <f t="shared" si="143"/>
        <v>6.3499999999987358E-2</v>
      </c>
      <c r="DN35" s="973">
        <f t="shared" si="143"/>
        <v>0.13970000000001281</v>
      </c>
      <c r="DO35" s="973">
        <f t="shared" si="143"/>
        <v>0</v>
      </c>
      <c r="DP35" s="973">
        <f t="shared" si="143"/>
        <v>6.3499999999987358E-2</v>
      </c>
      <c r="DQ35" s="973">
        <f t="shared" si="143"/>
        <v>5.0799999999994405E-2</v>
      </c>
      <c r="DR35" s="973">
        <f t="shared" si="143"/>
        <v>2.539999999998592E-2</v>
      </c>
      <c r="DS35" s="973">
        <f t="shared" si="143"/>
        <v>3.809999999997888E-2</v>
      </c>
      <c r="DT35" s="973">
        <f t="shared" si="143"/>
        <v>6.3500000000009924E-2</v>
      </c>
      <c r="DU35" s="973">
        <f t="shared" si="143"/>
        <v>-0.13970000000001281</v>
      </c>
      <c r="DV35" s="973">
        <f t="shared" si="143"/>
        <v>0</v>
      </c>
      <c r="DW35" s="973">
        <f t="shared" si="144"/>
        <v>0.10160000000001136</v>
      </c>
      <c r="DX35" s="973">
        <f t="shared" si="144"/>
        <v>7.6200000000002877E-2</v>
      </c>
      <c r="DY35" s="973">
        <f t="shared" si="144"/>
        <v>0.10160000000001136</v>
      </c>
      <c r="DZ35" s="973">
        <f t="shared" si="144"/>
        <v>-5.0799999999994405E-2</v>
      </c>
      <c r="EA35" s="973">
        <f t="shared" si="144"/>
        <v>0.44450000000000178</v>
      </c>
      <c r="EB35" s="973">
        <f t="shared" si="144"/>
        <v>0.13970000000001281</v>
      </c>
      <c r="EC35" s="973">
        <f t="shared" si="144"/>
        <v>5.0800000000016964E-2</v>
      </c>
      <c r="ED35" s="973">
        <f t="shared" si="144"/>
        <v>0.10160000000001136</v>
      </c>
      <c r="EE35" s="973">
        <f t="shared" si="144"/>
        <v>0.10160000000001136</v>
      </c>
      <c r="EF35" s="973">
        <f t="shared" si="144"/>
        <v>0.11430000000000433</v>
      </c>
      <c r="EG35" s="973">
        <f t="shared" si="145"/>
        <v>2.5400000000008482E-2</v>
      </c>
      <c r="EH35" s="973">
        <f t="shared" si="145"/>
        <v>7.6200000000002877E-2</v>
      </c>
      <c r="EI35" s="973">
        <f t="shared" si="146"/>
        <v>-0.20320000000000016</v>
      </c>
      <c r="EJ35" s="973">
        <f t="shared" si="147"/>
        <v>2.539999999998592E-2</v>
      </c>
      <c r="EK35" s="973">
        <f t="shared" si="147"/>
        <v>0.13969999999999025</v>
      </c>
      <c r="EL35" s="973">
        <f t="shared" si="147"/>
        <v>0.12699999999999728</v>
      </c>
      <c r="EM35" s="973">
        <f t="shared" si="147"/>
        <v>0.19050000000000722</v>
      </c>
      <c r="EN35" s="973">
        <f t="shared" si="147"/>
        <v>0.11430000000000433</v>
      </c>
      <c r="EO35" s="973">
        <f t="shared" si="147"/>
        <v>0.10159999999998881</v>
      </c>
      <c r="EP35" s="973">
        <f t="shared" si="147"/>
        <v>0.3175000000000045</v>
      </c>
      <c r="EQ35" s="973">
        <f t="shared" si="148"/>
        <v>0.11429999999998176</v>
      </c>
      <c r="ER35" s="973">
        <f t="shared" si="148"/>
        <v>0.12699999999999728</v>
      </c>
      <c r="ES35" s="973">
        <f t="shared" si="148"/>
        <v>7.6200000000002877E-2</v>
      </c>
      <c r="ET35" s="973">
        <f t="shared" si="148"/>
        <v>0.13970000000001281</v>
      </c>
      <c r="EU35" s="973">
        <f t="shared" si="148"/>
        <v>0.22859999999998609</v>
      </c>
      <c r="EV35" s="973">
        <f t="shared" si="148"/>
        <v>0.17779999999999169</v>
      </c>
      <c r="EW35" s="973">
        <f t="shared" si="148"/>
        <v>0.20320000000000016</v>
      </c>
      <c r="EX35" s="973">
        <f t="shared" si="148"/>
        <v>0.13969999999999025</v>
      </c>
      <c r="EY35" s="973">
        <f t="shared" si="148"/>
        <v>0.25399999999999456</v>
      </c>
      <c r="EZ35" s="973">
        <f t="shared" si="148"/>
        <v>0.10159999999998881</v>
      </c>
      <c r="FA35" s="973">
        <f t="shared" si="149"/>
        <v>0.24130000000000162</v>
      </c>
      <c r="FB35" s="973">
        <f t="shared" si="149"/>
        <v>0.20320000000000016</v>
      </c>
      <c r="FC35" s="973">
        <f t="shared" si="149"/>
        <v>7.6199999999980325E-2</v>
      </c>
      <c r="FD35" s="973">
        <f t="shared" si="149"/>
        <v>0.27940000000000303</v>
      </c>
      <c r="FE35" s="973">
        <f t="shared" si="149"/>
        <v>3.8100000000001438E-2</v>
      </c>
      <c r="FF35" s="973">
        <f t="shared" si="149"/>
        <v>0.15239999999998322</v>
      </c>
      <c r="FG35" s="973">
        <f t="shared" si="149"/>
        <v>1.269999999999296E-2</v>
      </c>
      <c r="FH35" s="973">
        <f t="shared" si="149"/>
        <v>0.17779999999999169</v>
      </c>
      <c r="FI35" s="973">
        <f t="shared" si="149"/>
        <v>0.24130000000000162</v>
      </c>
      <c r="FJ35" s="973">
        <f t="shared" si="149"/>
        <v>-0.10159999999998881</v>
      </c>
      <c r="FK35" s="973">
        <f t="shared" si="150"/>
        <v>0.16509999999999872</v>
      </c>
      <c r="FL35" s="973">
        <f t="shared" si="150"/>
        <v>0.15239999999998322</v>
      </c>
      <c r="FM35" s="973">
        <f t="shared" si="150"/>
        <v>0.10160000000001136</v>
      </c>
      <c r="FN35" s="973">
        <f t="shared" si="150"/>
        <v>0.13969999999999025</v>
      </c>
      <c r="FO35" s="973" t="e">
        <f>#REF!*25.4</f>
        <v>#REF!</v>
      </c>
      <c r="FP35" s="973">
        <f t="shared" si="151"/>
        <v>2.539999999998592E-2</v>
      </c>
      <c r="FQ35" s="973">
        <f t="shared" si="151"/>
        <v>0.21589999999999313</v>
      </c>
      <c r="FR35" s="973">
        <f t="shared" si="151"/>
        <v>0.17780000000001425</v>
      </c>
      <c r="FS35" s="973">
        <f t="shared" si="151"/>
        <v>0.13969999999999025</v>
      </c>
      <c r="FT35" s="973">
        <f t="shared" si="151"/>
        <v>2.539999999998592E-2</v>
      </c>
      <c r="FU35" s="973">
        <f t="shared" si="151"/>
        <v>8.8900000000018409E-2</v>
      </c>
      <c r="FV35" s="973">
        <f t="shared" si="151"/>
        <v>0.17780000000001425</v>
      </c>
      <c r="FW35" s="973">
        <f t="shared" si="151"/>
        <v>0.19050000000000722</v>
      </c>
      <c r="FX35" s="973">
        <f t="shared" si="151"/>
        <v>0.17780000000001425</v>
      </c>
      <c r="FY35" s="973">
        <f t="shared" si="151"/>
        <v>-0.16510000000002129</v>
      </c>
      <c r="FZ35" s="973">
        <f t="shared" si="152"/>
        <v>0.16509999999999872</v>
      </c>
      <c r="GA35" s="973">
        <f t="shared" si="152"/>
        <v>0.29209999999999603</v>
      </c>
      <c r="GB35" s="973">
        <f t="shared" si="152"/>
        <v>6.3500000000009924E-2</v>
      </c>
      <c r="GC35" s="973">
        <f t="shared" si="152"/>
        <v>0.12699999999999728</v>
      </c>
      <c r="GD35" s="973">
        <f t="shared" si="152"/>
        <v>1.270000000001552E-2</v>
      </c>
      <c r="GE35" s="973">
        <f t="shared" si="152"/>
        <v>0.21589999999999313</v>
      </c>
      <c r="GF35" s="973">
        <f t="shared" si="152"/>
        <v>0.19050000000000722</v>
      </c>
      <c r="GG35" s="973">
        <f t="shared" si="152"/>
        <v>-5.0800000000016964E-2</v>
      </c>
      <c r="GH35" s="973">
        <f t="shared" si="152"/>
        <v>0.15240000000000575</v>
      </c>
      <c r="GI35" s="973">
        <f t="shared" si="152"/>
        <v>7.6200000000002877E-2</v>
      </c>
      <c r="GJ35" s="973">
        <f t="shared" si="153"/>
        <v>0.25400000000001716</v>
      </c>
      <c r="GK35" s="973">
        <f t="shared" si="153"/>
        <v>0.13970000000001281</v>
      </c>
      <c r="GL35" s="973">
        <f t="shared" si="153"/>
        <v>0.10160000000001136</v>
      </c>
      <c r="GM35" s="973">
        <f t="shared" si="153"/>
        <v>0.10159999999998881</v>
      </c>
      <c r="GN35" s="973">
        <f t="shared" si="153"/>
        <v>7.6199999999980325E-2</v>
      </c>
      <c r="GO35" s="973">
        <f t="shared" si="153"/>
        <v>7.6199999999980325E-2</v>
      </c>
      <c r="GP35" s="973">
        <f t="shared" si="153"/>
        <v>7.6200000000002877E-2</v>
      </c>
      <c r="GQ35" s="973">
        <f t="shared" si="153"/>
        <v>0.21589999999999313</v>
      </c>
      <c r="GR35" s="973">
        <f t="shared" si="153"/>
        <v>0.11430000000000433</v>
      </c>
      <c r="GS35" s="973">
        <f t="shared" si="153"/>
        <v>3.8100000000001438E-2</v>
      </c>
      <c r="GT35" s="973">
        <f t="shared" si="154"/>
        <v>0.10160000000001136</v>
      </c>
      <c r="GU35" s="973">
        <f t="shared" si="154"/>
        <v>0.25399999999999456</v>
      </c>
      <c r="GV35" s="973">
        <f t="shared" si="154"/>
        <v>0.12699999999999728</v>
      </c>
      <c r="GW35" s="973">
        <f t="shared" si="154"/>
        <v>7.6200000000002877E-2</v>
      </c>
      <c r="GX35" s="973">
        <f t="shared" si="154"/>
        <v>0.22860000000000866</v>
      </c>
      <c r="GY35" s="973">
        <f t="shared" si="154"/>
        <v>0.17780000000001425</v>
      </c>
      <c r="GZ35" s="973">
        <f t="shared" si="154"/>
        <v>0.13969999999999025</v>
      </c>
      <c r="HA35" s="973">
        <f t="shared" si="154"/>
        <v>0.24130000000000162</v>
      </c>
      <c r="HB35" s="973">
        <f t="shared" si="154"/>
        <v>0.11429999999998176</v>
      </c>
      <c r="HC35" s="973">
        <f t="shared" si="154"/>
        <v>8.8899999999995843E-2</v>
      </c>
      <c r="HD35" s="973">
        <f t="shared" si="155"/>
        <v>0.22860000000000866</v>
      </c>
      <c r="HE35" s="973">
        <f t="shared" si="155"/>
        <v>0.12699999999999728</v>
      </c>
      <c r="HF35" s="973">
        <f t="shared" si="155"/>
        <v>8.8899999999995843E-2</v>
      </c>
      <c r="HG35" s="973">
        <f t="shared" si="155"/>
        <v>0.17779999999999169</v>
      </c>
      <c r="HH35" s="973">
        <f t="shared" si="155"/>
        <v>5.0799999999994405E-2</v>
      </c>
      <c r="HI35" s="973">
        <f t="shared" si="155"/>
        <v>0.24130000000000162</v>
      </c>
      <c r="HJ35" s="973">
        <f t="shared" si="155"/>
        <v>0.11430000000000433</v>
      </c>
      <c r="HK35" s="973">
        <f t="shared" si="155"/>
        <v>7.6200000000002877E-2</v>
      </c>
      <c r="HL35" s="973">
        <f t="shared" si="155"/>
        <v>0.21589999999999313</v>
      </c>
      <c r="HM35" s="973">
        <f t="shared" si="155"/>
        <v>0.12699999999999728</v>
      </c>
      <c r="HN35" s="973">
        <f t="shared" si="156"/>
        <v>0.11430000000000433</v>
      </c>
      <c r="HO35" s="973">
        <f t="shared" si="156"/>
        <v>0.22859999999998609</v>
      </c>
      <c r="HP35" s="973">
        <f t="shared" si="156"/>
        <v>7.6200000000002877E-2</v>
      </c>
      <c r="HQ35" s="973">
        <f t="shared" si="156"/>
        <v>2.5400000000008482E-2</v>
      </c>
      <c r="HR35" s="973">
        <f t="shared" si="157"/>
        <v>0.11429999999998176</v>
      </c>
      <c r="HS35" s="973" t="e">
        <f>#REF!*25.4</f>
        <v>#REF!</v>
      </c>
      <c r="HU35" s="887"/>
      <c r="HV35" s="887"/>
      <c r="HW35" s="887"/>
    </row>
    <row r="36" spans="1:231">
      <c r="A36" s="1239" t="s">
        <v>461</v>
      </c>
      <c r="B36" s="1250"/>
      <c r="C36" s="906">
        <f t="shared" ref="C36:BQ36" si="171">C27-C29</f>
        <v>-3.9999999999995595E-3</v>
      </c>
      <c r="D36" s="906">
        <f t="shared" si="171"/>
        <v>3.9999999999995595E-3</v>
      </c>
      <c r="E36" s="906">
        <f t="shared" ref="E36" si="172">E27-E29</f>
        <v>0</v>
      </c>
      <c r="F36" s="906">
        <f t="shared" si="171"/>
        <v>-1.9999999999997797E-3</v>
      </c>
      <c r="G36" s="906">
        <f t="shared" si="171"/>
        <v>-1.9999999999997797E-3</v>
      </c>
      <c r="H36" s="906">
        <f t="shared" si="171"/>
        <v>1.000000000000334E-3</v>
      </c>
      <c r="I36" s="906">
        <f t="shared" si="171"/>
        <v>0</v>
      </c>
      <c r="J36" s="906">
        <f t="shared" si="171"/>
        <v>-1.000000000000334E-3</v>
      </c>
      <c r="K36" s="906">
        <f t="shared" si="171"/>
        <v>5.0000000000007816E-3</v>
      </c>
      <c r="L36" s="906">
        <f t="shared" si="171"/>
        <v>0</v>
      </c>
      <c r="M36" s="906">
        <f t="shared" si="171"/>
        <v>-4.9999999999972289E-4</v>
      </c>
      <c r="N36" s="906">
        <f t="shared" si="171"/>
        <v>-2.0000000000006679E-3</v>
      </c>
      <c r="O36" s="906">
        <f t="shared" si="171"/>
        <v>3.4999999999998366E-3</v>
      </c>
      <c r="P36" s="906">
        <f t="shared" si="171"/>
        <v>3.0000000000001137E-3</v>
      </c>
      <c r="Q36" s="906">
        <f t="shared" si="171"/>
        <v>-1.2000000000000455E-2</v>
      </c>
      <c r="R36" s="906">
        <f t="shared" si="171"/>
        <v>-1.000000000000334E-3</v>
      </c>
      <c r="S36" s="906">
        <f t="shared" si="171"/>
        <v>9.9999999999944578E-4</v>
      </c>
      <c r="T36" s="906">
        <f t="shared" si="171"/>
        <v>-1.000000000000334E-3</v>
      </c>
      <c r="U36" s="906">
        <f t="shared" si="171"/>
        <v>-1.000000000000334E-3</v>
      </c>
      <c r="V36" s="906">
        <f t="shared" si="171"/>
        <v>4.4999999999992824E-3</v>
      </c>
      <c r="W36" s="906">
        <f t="shared" ref="W36:X36" si="173">W27-W29</f>
        <v>-2.9999999999992255E-3</v>
      </c>
      <c r="X36" s="906">
        <f t="shared" si="173"/>
        <v>-1.9999999999997797E-3</v>
      </c>
      <c r="Y36" s="906">
        <f t="shared" si="171"/>
        <v>1.5000000000000568E-3</v>
      </c>
      <c r="Z36" s="906">
        <f t="shared" si="171"/>
        <v>-1.000000000000334E-3</v>
      </c>
      <c r="AA36" s="906">
        <f t="shared" ref="AA36" si="174">AA27-AA29</f>
        <v>-1.5000000000000568E-3</v>
      </c>
      <c r="AB36" s="906">
        <f>AB27-AB29</f>
        <v>-1.1000000000000121E-2</v>
      </c>
      <c r="AC36" s="906">
        <f>AC27-AC29</f>
        <v>9.9999999999997868E-3</v>
      </c>
      <c r="AD36" s="906">
        <f t="shared" si="171"/>
        <v>-9.9999999999944578E-4</v>
      </c>
      <c r="AE36" s="906">
        <f t="shared" si="171"/>
        <v>-2.4999999999995026E-3</v>
      </c>
      <c r="AF36" s="906">
        <f t="shared" si="171"/>
        <v>3.4999999999998366E-3</v>
      </c>
      <c r="AG36" s="906">
        <f t="shared" si="171"/>
        <v>1.2500000000000178E-2</v>
      </c>
      <c r="AH36" s="906">
        <f t="shared" si="171"/>
        <v>4.0000000000004476E-3</v>
      </c>
      <c r="AI36" s="906">
        <f t="shared" si="171"/>
        <v>1.000000000000334E-3</v>
      </c>
      <c r="AJ36" s="906">
        <f t="shared" si="171"/>
        <v>3.0000000000001137E-3</v>
      </c>
      <c r="AK36" s="906">
        <f t="shared" si="171"/>
        <v>0</v>
      </c>
      <c r="AL36" s="906">
        <f t="shared" si="171"/>
        <v>1.000000000000334E-3</v>
      </c>
      <c r="AM36" s="906">
        <f t="shared" si="171"/>
        <v>1.2500000000000178E-2</v>
      </c>
      <c r="AN36" s="906">
        <f t="shared" si="171"/>
        <v>-1.000000000000334E-3</v>
      </c>
      <c r="AO36" s="906">
        <f t="shared" si="171"/>
        <v>-5.4999999999996163E-3</v>
      </c>
      <c r="AP36" s="906">
        <f t="shared" si="171"/>
        <v>0</v>
      </c>
      <c r="AQ36" s="906">
        <f t="shared" si="171"/>
        <v>3.4999999999998366E-3</v>
      </c>
      <c r="AR36" s="906">
        <f t="shared" si="171"/>
        <v>-5.4999999999996163E-3</v>
      </c>
      <c r="AS36" s="906">
        <f t="shared" si="171"/>
        <v>-1.5000000000000568E-3</v>
      </c>
      <c r="AT36" s="906">
        <f t="shared" si="171"/>
        <v>-4.9999999999998934E-3</v>
      </c>
      <c r="AU36" s="906">
        <f t="shared" si="171"/>
        <v>-4.0000000000004476E-3</v>
      </c>
      <c r="AV36" s="906">
        <f t="shared" si="171"/>
        <v>1.5000000000000568E-3</v>
      </c>
      <c r="AW36" s="906">
        <f t="shared" si="171"/>
        <v>3.0000000000001137E-3</v>
      </c>
      <c r="AX36" s="906">
        <f t="shared" si="171"/>
        <v>-2.4999999999995026E-3</v>
      </c>
      <c r="AY36" s="906">
        <f t="shared" si="171"/>
        <v>-1.000000000000334E-3</v>
      </c>
      <c r="AZ36" s="906">
        <f t="shared" si="171"/>
        <v>2.5000000000003908E-3</v>
      </c>
      <c r="BA36" s="906">
        <f t="shared" si="171"/>
        <v>2.5000000000003908E-3</v>
      </c>
      <c r="BB36" s="906">
        <f t="shared" si="171"/>
        <v>1.5000000000000568E-3</v>
      </c>
      <c r="BC36" s="906">
        <f t="shared" si="171"/>
        <v>-2.5000000000003908E-3</v>
      </c>
      <c r="BD36" s="906">
        <f t="shared" si="171"/>
        <v>4.9999999999998934E-3</v>
      </c>
      <c r="BE36" s="906">
        <f t="shared" si="171"/>
        <v>4.4999999999992824E-3</v>
      </c>
      <c r="BF36" s="906">
        <f t="shared" si="171"/>
        <v>-4.9999999999972289E-4</v>
      </c>
      <c r="BG36" s="906">
        <f t="shared" si="171"/>
        <v>0</v>
      </c>
      <c r="BH36" s="906">
        <f t="shared" si="171"/>
        <v>-3.4999999999998366E-3</v>
      </c>
      <c r="BI36" s="906">
        <f t="shared" si="171"/>
        <v>8.0000000000000071E-3</v>
      </c>
      <c r="BJ36" s="906">
        <f t="shared" si="171"/>
        <v>-1.000000000000334E-3</v>
      </c>
      <c r="BK36" s="906">
        <f t="shared" si="171"/>
        <v>6.4999999999999503E-3</v>
      </c>
      <c r="BL36" s="906">
        <f t="shared" si="171"/>
        <v>1.5000000000000568E-3</v>
      </c>
      <c r="BM36" s="906">
        <f t="shared" si="171"/>
        <v>-1.9999999999997797E-3</v>
      </c>
      <c r="BN36" s="906">
        <f t="shared" si="171"/>
        <v>4.9999999999972289E-4</v>
      </c>
      <c r="BO36" s="906">
        <f t="shared" si="171"/>
        <v>-1.9999999999997797E-3</v>
      </c>
      <c r="BP36" s="906">
        <f t="shared" si="171"/>
        <v>3.9999999999995595E-3</v>
      </c>
      <c r="BQ36" s="906">
        <f t="shared" si="171"/>
        <v>2.4999999999995026E-3</v>
      </c>
      <c r="BR36" s="906">
        <f t="shared" ref="BR36:CC36" si="175">BR27-BR29</f>
        <v>9.5000000000000639E-3</v>
      </c>
      <c r="BS36" s="906">
        <f t="shared" si="175"/>
        <v>4.9999999999972289E-4</v>
      </c>
      <c r="BT36" s="906">
        <f t="shared" si="175"/>
        <v>-1.000000000000334E-3</v>
      </c>
      <c r="BU36" s="906">
        <f t="shared" si="175"/>
        <v>-1.000000000000334E-3</v>
      </c>
      <c r="BV36" s="906">
        <f t="shared" si="175"/>
        <v>-1.5000000000000568E-3</v>
      </c>
      <c r="BW36" s="906">
        <f t="shared" si="175"/>
        <v>-6.0000000000002274E-3</v>
      </c>
      <c r="BX36" s="906">
        <f t="shared" si="175"/>
        <v>1.5000000000000568E-3</v>
      </c>
      <c r="BY36" s="906">
        <f t="shared" si="175"/>
        <v>-4.5000000000001705E-3</v>
      </c>
      <c r="BZ36" s="906">
        <f t="shared" si="175"/>
        <v>3.5000000000007248E-3</v>
      </c>
      <c r="CA36" s="906">
        <f t="shared" si="175"/>
        <v>9.9999999999944578E-4</v>
      </c>
      <c r="CB36" s="906">
        <f t="shared" si="175"/>
        <v>1.000000000000334E-3</v>
      </c>
      <c r="CC36" s="906">
        <f t="shared" si="175"/>
        <v>-2.5000000000003908E-3</v>
      </c>
      <c r="CD36" s="906">
        <f t="shared" ref="CD36:DL36" si="176">CD27-CD29</f>
        <v>4.4999999999992824E-3</v>
      </c>
      <c r="CE36" s="906">
        <f t="shared" si="176"/>
        <v>1.5000000000000568E-3</v>
      </c>
      <c r="CF36" s="906">
        <f t="shared" si="176"/>
        <v>-4.9999999999972289E-4</v>
      </c>
      <c r="CG36" s="906">
        <f t="shared" si="176"/>
        <v>-3.9999999999995595E-3</v>
      </c>
      <c r="CH36" s="906">
        <f t="shared" si="176"/>
        <v>4.5000000000001705E-3</v>
      </c>
      <c r="CI36" s="906">
        <f t="shared" si="176"/>
        <v>0</v>
      </c>
      <c r="CJ36" s="906">
        <f t="shared" si="176"/>
        <v>-6.0000000000002274E-3</v>
      </c>
      <c r="CK36" s="906">
        <f t="shared" si="176"/>
        <v>-3.0000000000001137E-3</v>
      </c>
      <c r="CL36" s="906">
        <f t="shared" si="176"/>
        <v>4.0000000000004476E-3</v>
      </c>
      <c r="CM36" s="906">
        <f t="shared" si="176"/>
        <v>-4.9999999999998934E-3</v>
      </c>
      <c r="CN36" s="906">
        <f t="shared" si="176"/>
        <v>2.0000000000006679E-3</v>
      </c>
      <c r="CO36" s="906">
        <f t="shared" si="176"/>
        <v>9.9999999999944578E-4</v>
      </c>
      <c r="CP36" s="906">
        <f t="shared" si="176"/>
        <v>1.5000000000000568E-3</v>
      </c>
      <c r="CQ36" s="906">
        <f t="shared" si="176"/>
        <v>-6.0000000000002274E-3</v>
      </c>
      <c r="CR36" s="906">
        <f t="shared" si="176"/>
        <v>-3.0000000000001137E-3</v>
      </c>
      <c r="CS36" s="906">
        <f t="shared" si="176"/>
        <v>-1.5000000000000568E-3</v>
      </c>
      <c r="CT36" s="906">
        <f t="shared" si="176"/>
        <v>0</v>
      </c>
      <c r="CU36" s="906">
        <f t="shared" si="176"/>
        <v>1.000000000000334E-3</v>
      </c>
      <c r="CV36" s="906">
        <f t="shared" si="176"/>
        <v>1.9999999999997797E-3</v>
      </c>
      <c r="CW36" s="906">
        <f t="shared" si="176"/>
        <v>-1.5000000000000568E-3</v>
      </c>
      <c r="CX36" s="906">
        <f t="shared" si="176"/>
        <v>1.000000000000334E-3</v>
      </c>
      <c r="CY36" s="906">
        <f t="shared" si="176"/>
        <v>1.000000000000334E-3</v>
      </c>
      <c r="CZ36" s="906">
        <f t="shared" si="176"/>
        <v>5.0000000000061107E-4</v>
      </c>
      <c r="DA36" s="906">
        <f t="shared" si="176"/>
        <v>1.5000000000000568E-3</v>
      </c>
      <c r="DB36" s="906">
        <f t="shared" si="176"/>
        <v>-1.000000000000334E-3</v>
      </c>
      <c r="DC36" s="906">
        <f t="shared" si="176"/>
        <v>1.9999999999997797E-3</v>
      </c>
      <c r="DD36" s="906">
        <f t="shared" si="176"/>
        <v>0</v>
      </c>
      <c r="DE36" s="906">
        <f t="shared" si="176"/>
        <v>-7.0000000000005613E-3</v>
      </c>
      <c r="DF36" s="906">
        <f t="shared" si="176"/>
        <v>3.0000000000001137E-3</v>
      </c>
      <c r="DG36" s="906">
        <f t="shared" si="176"/>
        <v>-9.9999999999944578E-4</v>
      </c>
      <c r="DH36" s="906">
        <f t="shared" si="176"/>
        <v>5.0000000000061107E-4</v>
      </c>
      <c r="DI36" s="906">
        <f t="shared" si="176"/>
        <v>9.9999999999944578E-4</v>
      </c>
      <c r="DJ36" s="906">
        <f t="shared" si="176"/>
        <v>1.5000000000000568E-3</v>
      </c>
      <c r="DK36" s="906">
        <f t="shared" ref="DK36" si="177">DK27-DK29</f>
        <v>5.0000000000061107E-4</v>
      </c>
      <c r="DL36" s="906">
        <f t="shared" si="176"/>
        <v>-9.9999999999944578E-4</v>
      </c>
      <c r="DM36" s="973">
        <f t="shared" si="143"/>
        <v>-0.10159999999998881</v>
      </c>
      <c r="DN36" s="973">
        <f t="shared" si="143"/>
        <v>0.10159999999998881</v>
      </c>
      <c r="DO36" s="973">
        <f t="shared" si="143"/>
        <v>0</v>
      </c>
      <c r="DP36" s="973">
        <f t="shared" si="143"/>
        <v>-5.0799999999994405E-2</v>
      </c>
      <c r="DQ36" s="973">
        <f t="shared" si="143"/>
        <v>-5.0799999999994405E-2</v>
      </c>
      <c r="DR36" s="973">
        <f t="shared" si="143"/>
        <v>2.5400000000008482E-2</v>
      </c>
      <c r="DS36" s="973">
        <f t="shared" si="143"/>
        <v>0</v>
      </c>
      <c r="DT36" s="973">
        <f t="shared" si="143"/>
        <v>-2.5400000000008482E-2</v>
      </c>
      <c r="DU36" s="973">
        <f t="shared" si="143"/>
        <v>0.12700000000001985</v>
      </c>
      <c r="DV36" s="973">
        <f t="shared" si="143"/>
        <v>0</v>
      </c>
      <c r="DW36" s="973">
        <f t="shared" si="144"/>
        <v>-1.269999999999296E-2</v>
      </c>
      <c r="DX36" s="973">
        <f t="shared" si="144"/>
        <v>-5.0800000000016964E-2</v>
      </c>
      <c r="DY36" s="973">
        <f t="shared" si="144"/>
        <v>8.8899999999995843E-2</v>
      </c>
      <c r="DZ36" s="973">
        <f t="shared" si="144"/>
        <v>7.6200000000002877E-2</v>
      </c>
      <c r="EA36" s="973">
        <f t="shared" si="144"/>
        <v>-0.30480000000001151</v>
      </c>
      <c r="EB36" s="973">
        <f t="shared" si="144"/>
        <v>-2.5400000000008482E-2</v>
      </c>
      <c r="EC36" s="973">
        <f t="shared" si="144"/>
        <v>2.539999999998592E-2</v>
      </c>
      <c r="ED36" s="973">
        <f t="shared" si="144"/>
        <v>-2.5400000000008482E-2</v>
      </c>
      <c r="EE36" s="973">
        <f t="shared" si="144"/>
        <v>-2.5400000000008482E-2</v>
      </c>
      <c r="EF36" s="973">
        <f t="shared" si="144"/>
        <v>0.11429999999998176</v>
      </c>
      <c r="EG36" s="973">
        <f t="shared" si="145"/>
        <v>3.8100000000001438E-2</v>
      </c>
      <c r="EH36" s="973">
        <f t="shared" si="145"/>
        <v>-2.5400000000008482E-2</v>
      </c>
      <c r="EI36" s="973">
        <f t="shared" si="146"/>
        <v>-0.27940000000000303</v>
      </c>
      <c r="EJ36" s="973">
        <f t="shared" si="147"/>
        <v>-2.539999999998592E-2</v>
      </c>
      <c r="EK36" s="973">
        <f t="shared" si="147"/>
        <v>-6.3499999999987358E-2</v>
      </c>
      <c r="EL36" s="973">
        <f t="shared" si="147"/>
        <v>8.8899999999995843E-2</v>
      </c>
      <c r="EM36" s="973">
        <f t="shared" si="147"/>
        <v>0.3175000000000045</v>
      </c>
      <c r="EN36" s="973">
        <f t="shared" si="147"/>
        <v>0.10160000000001136</v>
      </c>
      <c r="EO36" s="973">
        <f t="shared" si="147"/>
        <v>2.5400000000008482E-2</v>
      </c>
      <c r="EP36" s="973">
        <f t="shared" si="147"/>
        <v>7.6200000000002877E-2</v>
      </c>
      <c r="EQ36" s="973">
        <f t="shared" si="148"/>
        <v>0</v>
      </c>
      <c r="ER36" s="973">
        <f t="shared" si="148"/>
        <v>2.5400000000008482E-2</v>
      </c>
      <c r="ES36" s="973">
        <f t="shared" si="148"/>
        <v>0.3175000000000045</v>
      </c>
      <c r="ET36" s="973">
        <f t="shared" si="148"/>
        <v>-2.5400000000008482E-2</v>
      </c>
      <c r="EU36" s="973">
        <f t="shared" si="148"/>
        <v>-0.13969999999999025</v>
      </c>
      <c r="EV36" s="973">
        <f t="shared" si="148"/>
        <v>0</v>
      </c>
      <c r="EW36" s="973">
        <f t="shared" si="148"/>
        <v>8.8899999999995843E-2</v>
      </c>
      <c r="EX36" s="973">
        <f t="shared" si="148"/>
        <v>-0.13969999999999025</v>
      </c>
      <c r="EY36" s="973">
        <f t="shared" si="148"/>
        <v>-3.8100000000001438E-2</v>
      </c>
      <c r="EZ36" s="973">
        <f t="shared" si="148"/>
        <v>-0.12699999999999728</v>
      </c>
      <c r="FA36" s="973">
        <f t="shared" si="149"/>
        <v>-0.10160000000001136</v>
      </c>
      <c r="FB36" s="973">
        <f t="shared" si="149"/>
        <v>3.8100000000001438E-2</v>
      </c>
      <c r="FC36" s="973">
        <f t="shared" si="149"/>
        <v>7.6200000000002877E-2</v>
      </c>
      <c r="FD36" s="973">
        <f t="shared" si="149"/>
        <v>-6.3499999999987358E-2</v>
      </c>
      <c r="FE36" s="973">
        <f t="shared" si="149"/>
        <v>-2.5400000000008482E-2</v>
      </c>
      <c r="FF36" s="973">
        <f t="shared" si="149"/>
        <v>6.3500000000009924E-2</v>
      </c>
      <c r="FG36" s="973">
        <f t="shared" si="149"/>
        <v>6.3500000000009924E-2</v>
      </c>
      <c r="FH36" s="973">
        <f t="shared" si="149"/>
        <v>3.8100000000001438E-2</v>
      </c>
      <c r="FI36" s="973">
        <f t="shared" si="149"/>
        <v>-6.3500000000009924E-2</v>
      </c>
      <c r="FJ36" s="973">
        <f t="shared" si="149"/>
        <v>0.12699999999999728</v>
      </c>
      <c r="FK36" s="973">
        <f t="shared" si="150"/>
        <v>0.11429999999998176</v>
      </c>
      <c r="FL36" s="973">
        <f t="shared" si="150"/>
        <v>-1.269999999999296E-2</v>
      </c>
      <c r="FM36" s="973">
        <f t="shared" si="150"/>
        <v>0</v>
      </c>
      <c r="FN36" s="973">
        <f t="shared" si="150"/>
        <v>-8.8899999999995843E-2</v>
      </c>
      <c r="FO36" s="973" t="e">
        <f>#REF!*25.4</f>
        <v>#REF!</v>
      </c>
      <c r="FP36" s="973">
        <f t="shared" si="151"/>
        <v>0.20320000000000016</v>
      </c>
      <c r="FQ36" s="973">
        <f t="shared" si="151"/>
        <v>-2.5400000000008482E-2</v>
      </c>
      <c r="FR36" s="973">
        <f t="shared" si="151"/>
        <v>0.16509999999999872</v>
      </c>
      <c r="FS36" s="973">
        <f t="shared" si="151"/>
        <v>3.8100000000001438E-2</v>
      </c>
      <c r="FT36" s="973">
        <f t="shared" si="151"/>
        <v>-5.0799999999994405E-2</v>
      </c>
      <c r="FU36" s="973">
        <f t="shared" si="151"/>
        <v>1.269999999999296E-2</v>
      </c>
      <c r="FV36" s="973">
        <f t="shared" si="151"/>
        <v>-5.0799999999994405E-2</v>
      </c>
      <c r="FW36" s="973">
        <f t="shared" si="151"/>
        <v>0.10159999999998881</v>
      </c>
      <c r="FX36" s="973">
        <f t="shared" si="151"/>
        <v>6.3499999999987358E-2</v>
      </c>
      <c r="FY36" s="973">
        <f t="shared" si="151"/>
        <v>0.24130000000000162</v>
      </c>
      <c r="FZ36" s="973">
        <f t="shared" si="152"/>
        <v>1.269999999999296E-2</v>
      </c>
      <c r="GA36" s="973">
        <f t="shared" si="152"/>
        <v>-2.5400000000008482E-2</v>
      </c>
      <c r="GB36" s="973">
        <f t="shared" si="152"/>
        <v>-2.5400000000008482E-2</v>
      </c>
      <c r="GC36" s="973">
        <f t="shared" si="152"/>
        <v>-3.8100000000001438E-2</v>
      </c>
      <c r="GD36" s="973">
        <f t="shared" si="152"/>
        <v>-0.15240000000000575</v>
      </c>
      <c r="GE36" s="973">
        <f t="shared" si="152"/>
        <v>3.8100000000001438E-2</v>
      </c>
      <c r="GF36" s="973">
        <f t="shared" si="152"/>
        <v>-0.11430000000000433</v>
      </c>
      <c r="GG36" s="973">
        <f t="shared" si="152"/>
        <v>8.8900000000018409E-2</v>
      </c>
      <c r="GH36" s="973">
        <f t="shared" si="152"/>
        <v>2.539999999998592E-2</v>
      </c>
      <c r="GI36" s="973">
        <f t="shared" si="152"/>
        <v>2.5400000000008482E-2</v>
      </c>
      <c r="GJ36" s="973">
        <f t="shared" si="153"/>
        <v>-6.3500000000009924E-2</v>
      </c>
      <c r="GK36" s="973">
        <f t="shared" si="153"/>
        <v>0.11429999999998176</v>
      </c>
      <c r="GL36" s="973">
        <f t="shared" si="153"/>
        <v>3.8100000000001438E-2</v>
      </c>
      <c r="GM36" s="973">
        <f t="shared" si="153"/>
        <v>-1.269999999999296E-2</v>
      </c>
      <c r="GN36" s="973">
        <f t="shared" si="153"/>
        <v>-0.10159999999998881</v>
      </c>
      <c r="GO36" s="973">
        <f t="shared" si="153"/>
        <v>0.11430000000000433</v>
      </c>
      <c r="GP36" s="973">
        <f t="shared" si="153"/>
        <v>0</v>
      </c>
      <c r="GQ36" s="973">
        <f t="shared" si="153"/>
        <v>-0.15240000000000575</v>
      </c>
      <c r="GR36" s="973">
        <f t="shared" si="153"/>
        <v>-7.6200000000002877E-2</v>
      </c>
      <c r="GS36" s="973">
        <f t="shared" si="153"/>
        <v>0.10160000000001136</v>
      </c>
      <c r="GT36" s="973">
        <f t="shared" si="154"/>
        <v>-0.12699999999999728</v>
      </c>
      <c r="GU36" s="973">
        <f t="shared" si="154"/>
        <v>5.0800000000016964E-2</v>
      </c>
      <c r="GV36" s="973">
        <f t="shared" si="154"/>
        <v>2.539999999998592E-2</v>
      </c>
      <c r="GW36" s="973">
        <f t="shared" si="154"/>
        <v>3.8100000000001438E-2</v>
      </c>
      <c r="GX36" s="973">
        <f t="shared" si="154"/>
        <v>-0.15240000000000575</v>
      </c>
      <c r="GY36" s="973">
        <f t="shared" si="154"/>
        <v>-7.6200000000002877E-2</v>
      </c>
      <c r="GZ36" s="973">
        <f t="shared" si="154"/>
        <v>-3.8100000000001438E-2</v>
      </c>
      <c r="HA36" s="973">
        <f t="shared" si="154"/>
        <v>0</v>
      </c>
      <c r="HB36" s="973">
        <f t="shared" si="154"/>
        <v>2.5400000000008482E-2</v>
      </c>
      <c r="HC36" s="973">
        <f t="shared" si="154"/>
        <v>5.0799999999994405E-2</v>
      </c>
      <c r="HD36" s="973">
        <f t="shared" si="155"/>
        <v>-3.8100000000001438E-2</v>
      </c>
      <c r="HE36" s="973">
        <f t="shared" si="155"/>
        <v>2.5400000000008482E-2</v>
      </c>
      <c r="HF36" s="973">
        <f t="shared" si="155"/>
        <v>2.5400000000008482E-2</v>
      </c>
      <c r="HG36" s="973">
        <f t="shared" si="155"/>
        <v>1.270000000001552E-2</v>
      </c>
      <c r="HH36" s="973">
        <f t="shared" si="155"/>
        <v>3.8100000000001438E-2</v>
      </c>
      <c r="HI36" s="973">
        <f t="shared" si="155"/>
        <v>-2.5400000000008482E-2</v>
      </c>
      <c r="HJ36" s="973">
        <f t="shared" si="155"/>
        <v>5.0799999999994405E-2</v>
      </c>
      <c r="HK36" s="973">
        <f t="shared" si="155"/>
        <v>0</v>
      </c>
      <c r="HL36" s="973">
        <f t="shared" si="155"/>
        <v>-0.17780000000001425</v>
      </c>
      <c r="HM36" s="973">
        <f t="shared" si="155"/>
        <v>7.6200000000002877E-2</v>
      </c>
      <c r="HN36" s="973">
        <f t="shared" si="156"/>
        <v>-2.539999999998592E-2</v>
      </c>
      <c r="HO36" s="973">
        <f t="shared" si="156"/>
        <v>1.270000000001552E-2</v>
      </c>
      <c r="HP36" s="973">
        <f t="shared" si="156"/>
        <v>2.539999999998592E-2</v>
      </c>
      <c r="HQ36" s="973">
        <f t="shared" si="156"/>
        <v>3.8100000000001438E-2</v>
      </c>
      <c r="HR36" s="973">
        <f t="shared" si="157"/>
        <v>-2.539999999998592E-2</v>
      </c>
      <c r="HS36" s="973" t="e">
        <f>#REF!*25.4</f>
        <v>#REF!</v>
      </c>
      <c r="HU36" s="887"/>
      <c r="HV36" s="887"/>
      <c r="HW36" s="887"/>
    </row>
    <row r="37" spans="1:231">
      <c r="A37" s="1273" t="s">
        <v>914</v>
      </c>
      <c r="B37" s="1250"/>
      <c r="C37" s="906">
        <f t="shared" ref="C37:BQ37" si="178">C33-C34</f>
        <v>1.9000000000000128E-2</v>
      </c>
      <c r="D37" s="906">
        <f t="shared" si="178"/>
        <v>0.12699999999999978</v>
      </c>
      <c r="E37" s="906" t="e">
        <f t="shared" ref="E37" si="179">E33-E34</f>
        <v>#DIV/0!</v>
      </c>
      <c r="F37" s="906">
        <f t="shared" si="178"/>
        <v>0.15324999999999989</v>
      </c>
      <c r="G37" s="906">
        <f t="shared" si="178"/>
        <v>0.10524999999999984</v>
      </c>
      <c r="H37" s="906">
        <f t="shared" si="178"/>
        <v>2.8749999999999609E-2</v>
      </c>
      <c r="I37" s="906">
        <f t="shared" si="178"/>
        <v>0.14524999999999988</v>
      </c>
      <c r="J37" s="906">
        <f t="shared" si="178"/>
        <v>2.2000000000000242E-2</v>
      </c>
      <c r="K37" s="906">
        <f t="shared" si="178"/>
        <v>0.16324999999999967</v>
      </c>
      <c r="L37" s="906" t="e">
        <f t="shared" si="178"/>
        <v>#DIV/0!</v>
      </c>
      <c r="M37" s="906">
        <f t="shared" si="178"/>
        <v>8.9500000000000135E-2</v>
      </c>
      <c r="N37" s="906">
        <f t="shared" si="178"/>
        <v>0.14424999999999955</v>
      </c>
      <c r="O37" s="906">
        <f t="shared" si="178"/>
        <v>-3.6500000000000199E-2</v>
      </c>
      <c r="P37" s="906">
        <f t="shared" si="178"/>
        <v>0.17724999999999991</v>
      </c>
      <c r="Q37" s="906">
        <f t="shared" si="178"/>
        <v>0.22599999999999998</v>
      </c>
      <c r="R37" s="906">
        <f t="shared" si="178"/>
        <v>0.16174999999999962</v>
      </c>
      <c r="S37" s="906">
        <f t="shared" si="178"/>
        <v>0.11430000000000007</v>
      </c>
      <c r="T37" s="906">
        <f t="shared" si="178"/>
        <v>0.17499999999999982</v>
      </c>
      <c r="U37" s="906">
        <f t="shared" si="178"/>
        <v>5.7000000000000384E-2</v>
      </c>
      <c r="V37" s="906">
        <f t="shared" si="178"/>
        <v>-3.0499999999999972E-2</v>
      </c>
      <c r="W37" s="906">
        <f t="shared" ref="W37:X37" si="180">W33-W34</f>
        <v>-2.5000000000003908E-3</v>
      </c>
      <c r="X37" s="906">
        <f t="shared" si="180"/>
        <v>1.3749999999999929E-2</v>
      </c>
      <c r="Y37" s="906">
        <f t="shared" si="178"/>
        <v>0.13874999999999993</v>
      </c>
      <c r="Z37" s="906">
        <f t="shared" si="178"/>
        <v>-1.5500000000000291E-2</v>
      </c>
      <c r="AA37" s="906">
        <f t="shared" ref="AA37" si="181">AA33-AA34</f>
        <v>0.15575000000000028</v>
      </c>
      <c r="AB37" s="906">
        <f>AB33-AB34</f>
        <v>0.24075000000000024</v>
      </c>
      <c r="AC37" s="906">
        <f>AC33-AC34</f>
        <v>0.21624999999999961</v>
      </c>
      <c r="AD37" s="906">
        <f t="shared" si="178"/>
        <v>0.13424999999999976</v>
      </c>
      <c r="AE37" s="906">
        <f t="shared" si="178"/>
        <v>0.19749999999999979</v>
      </c>
      <c r="AF37" s="906">
        <f t="shared" si="178"/>
        <v>6.2999999999999723E-2</v>
      </c>
      <c r="AG37" s="906">
        <f t="shared" si="178"/>
        <v>-4.9999999999998934E-3</v>
      </c>
      <c r="AH37" s="906">
        <f t="shared" si="178"/>
        <v>-4.9999999999998934E-3</v>
      </c>
      <c r="AI37" s="906">
        <f t="shared" si="178"/>
        <v>4.4749999999999623E-2</v>
      </c>
      <c r="AJ37" s="906">
        <f t="shared" si="178"/>
        <v>9.175000000000022E-2</v>
      </c>
      <c r="AK37" s="906">
        <f t="shared" si="178"/>
        <v>2.7499999999999858E-2</v>
      </c>
      <c r="AL37" s="906">
        <f t="shared" si="178"/>
        <v>-0.21550000000000047</v>
      </c>
      <c r="AM37" s="906">
        <f t="shared" si="178"/>
        <v>-1.8749999999999822E-2</v>
      </c>
      <c r="AN37" s="906">
        <f t="shared" si="178"/>
        <v>5.9000000000000163E-2</v>
      </c>
      <c r="AO37" s="906">
        <f t="shared" si="178"/>
        <v>-9.2500000000000249E-2</v>
      </c>
      <c r="AP37" s="906">
        <f t="shared" si="178"/>
        <v>0.13175000000000026</v>
      </c>
      <c r="AQ37" s="906">
        <f t="shared" si="178"/>
        <v>-0.12825000000000042</v>
      </c>
      <c r="AR37" s="906">
        <f t="shared" si="178"/>
        <v>-0.31200000000000028</v>
      </c>
      <c r="AS37" s="906">
        <f t="shared" si="178"/>
        <v>-5.9000000000000163E-2</v>
      </c>
      <c r="AT37" s="906">
        <f t="shared" si="178"/>
        <v>0.18625000000000025</v>
      </c>
      <c r="AU37" s="906">
        <f t="shared" si="178"/>
        <v>-1.1750000000000149E-2</v>
      </c>
      <c r="AV37" s="906">
        <f t="shared" si="178"/>
        <v>-0.13600000000000012</v>
      </c>
      <c r="AW37" s="906">
        <f t="shared" si="178"/>
        <v>-0.18574999999999964</v>
      </c>
      <c r="AX37" s="906">
        <f t="shared" si="178"/>
        <v>-7.2499999999999787E-3</v>
      </c>
      <c r="AY37" s="906">
        <f t="shared" si="178"/>
        <v>0.10050000000000026</v>
      </c>
      <c r="AZ37" s="906">
        <f t="shared" si="178"/>
        <v>-9.3250000000000277E-2</v>
      </c>
      <c r="BA37" s="906">
        <f t="shared" si="178"/>
        <v>-1.9999999999997797E-3</v>
      </c>
      <c r="BB37" s="906">
        <f t="shared" si="178"/>
        <v>-0.13700000000000045</v>
      </c>
      <c r="BC37" s="906">
        <f t="shared" si="178"/>
        <v>-7.5249999999999595E-2</v>
      </c>
      <c r="BD37" s="906">
        <f t="shared" si="178"/>
        <v>0.21624999999999961</v>
      </c>
      <c r="BE37" s="906">
        <f t="shared" si="178"/>
        <v>-0.16600000000000037</v>
      </c>
      <c r="BF37" s="906">
        <f t="shared" si="178"/>
        <v>0.22750000000000004</v>
      </c>
      <c r="BG37" s="906">
        <f t="shared" si="178"/>
        <v>4.1750000000000398E-2</v>
      </c>
      <c r="BH37" s="906">
        <f t="shared" si="178"/>
        <v>-7.9749999999999766E-2</v>
      </c>
      <c r="BI37" s="906">
        <f t="shared" si="178"/>
        <v>-9.8250000000000171E-2</v>
      </c>
      <c r="BJ37" s="906">
        <f t="shared" si="178"/>
        <v>-3.9500000000000313E-2</v>
      </c>
      <c r="BK37" s="906">
        <f t="shared" si="178"/>
        <v>-6.9250000000000256E-2</v>
      </c>
      <c r="BL37" s="906">
        <f t="shared" si="178"/>
        <v>4.6000000000000263E-2</v>
      </c>
      <c r="BM37" s="906">
        <f t="shared" si="178"/>
        <v>4.9000000000000377E-2</v>
      </c>
      <c r="BN37" s="906">
        <f t="shared" si="178"/>
        <v>-0.11150000000000038</v>
      </c>
      <c r="BO37" s="906">
        <f t="shared" si="178"/>
        <v>-0.15200000000000014</v>
      </c>
      <c r="BP37" s="906">
        <f t="shared" si="178"/>
        <v>-2.5999999999999801E-2</v>
      </c>
      <c r="BQ37" s="906">
        <f t="shared" si="178"/>
        <v>0.12274999999999991</v>
      </c>
      <c r="BR37" s="906">
        <f t="shared" ref="BR37:CC37" si="182">BR33-BR34</f>
        <v>9.7249999999999837E-2</v>
      </c>
      <c r="BS37" s="906">
        <f t="shared" si="182"/>
        <v>-1.5500000000000291E-2</v>
      </c>
      <c r="BT37" s="906">
        <f t="shared" si="182"/>
        <v>-0.19149999999999956</v>
      </c>
      <c r="BU37" s="906">
        <f t="shared" si="182"/>
        <v>2.0500000000000185E-2</v>
      </c>
      <c r="BV37" s="906">
        <f t="shared" si="182"/>
        <v>5.0250000000000128E-2</v>
      </c>
      <c r="BW37" s="906">
        <f t="shared" si="182"/>
        <v>0.14550000000000018</v>
      </c>
      <c r="BX37" s="906">
        <f t="shared" si="182"/>
        <v>-0.17025000000000023</v>
      </c>
      <c r="BY37" s="906">
        <f t="shared" si="182"/>
        <v>-0.12774999999999981</v>
      </c>
      <c r="BZ37" s="906">
        <f t="shared" si="182"/>
        <v>-4.6000000000000263E-2</v>
      </c>
      <c r="CA37" s="906">
        <f t="shared" si="182"/>
        <v>1.3250000000000206E-2</v>
      </c>
      <c r="CB37" s="906">
        <f t="shared" si="182"/>
        <v>-0.15749999999999975</v>
      </c>
      <c r="CC37" s="906">
        <f t="shared" si="182"/>
        <v>-1.4249999999999652E-2</v>
      </c>
      <c r="CD37" s="906">
        <f t="shared" ref="CD37:DL37" si="183">CD33-CD34</f>
        <v>-0.19174999999999986</v>
      </c>
      <c r="CE37" s="906">
        <f t="shared" si="183"/>
        <v>4.0000000000000036E-2</v>
      </c>
      <c r="CF37" s="906">
        <f t="shared" si="183"/>
        <v>3.7250000000000227E-2</v>
      </c>
      <c r="CG37" s="906">
        <f t="shared" si="183"/>
        <v>7.8500000000000014E-2</v>
      </c>
      <c r="CH37" s="906">
        <f t="shared" si="183"/>
        <v>-5.5500000000000327E-2</v>
      </c>
      <c r="CI37" s="906">
        <f t="shared" si="183"/>
        <v>0.15249999999999986</v>
      </c>
      <c r="CJ37" s="906">
        <f t="shared" si="183"/>
        <v>-0.35550000000000015</v>
      </c>
      <c r="CK37" s="906">
        <f t="shared" si="183"/>
        <v>-0.1745000000000001</v>
      </c>
      <c r="CL37" s="906">
        <f t="shared" si="183"/>
        <v>-0.12124999999999986</v>
      </c>
      <c r="CM37" s="906">
        <f t="shared" si="183"/>
        <v>0.22149999999999981</v>
      </c>
      <c r="CN37" s="906">
        <f t="shared" si="183"/>
        <v>1.499999999999968E-2</v>
      </c>
      <c r="CO37" s="906">
        <f t="shared" si="183"/>
        <v>-0.13924999999999965</v>
      </c>
      <c r="CP37" s="906">
        <f t="shared" si="183"/>
        <v>0.10524999999999984</v>
      </c>
      <c r="CQ37" s="906">
        <f t="shared" si="183"/>
        <v>0.16075000000000017</v>
      </c>
      <c r="CR37" s="906">
        <f t="shared" si="183"/>
        <v>7.8000000000000291E-2</v>
      </c>
      <c r="CS37" s="906">
        <f t="shared" si="183"/>
        <v>-6.5249999999999808E-2</v>
      </c>
      <c r="CT37" s="906">
        <f t="shared" si="183"/>
        <v>-2.275000000000027E-2</v>
      </c>
      <c r="CU37" s="906">
        <f t="shared" si="183"/>
        <v>3.7500000000001421E-3</v>
      </c>
      <c r="CV37" s="906">
        <f t="shared" si="183"/>
        <v>0.16425000000000001</v>
      </c>
      <c r="CW37" s="906">
        <f t="shared" si="183"/>
        <v>7.0000000000000284E-2</v>
      </c>
      <c r="CX37" s="906">
        <f t="shared" si="183"/>
        <v>-5.5749999999999744E-2</v>
      </c>
      <c r="CY37" s="906">
        <f t="shared" si="183"/>
        <v>9.7500000000000142E-2</v>
      </c>
      <c r="CZ37" s="906">
        <f t="shared" si="183"/>
        <v>-0.15050000000000008</v>
      </c>
      <c r="DA37" s="906">
        <f t="shared" si="183"/>
        <v>-1.5749999999999709E-2</v>
      </c>
      <c r="DB37" s="906">
        <f t="shared" si="183"/>
        <v>6.5249999999999808E-2</v>
      </c>
      <c r="DC37" s="906">
        <f t="shared" si="183"/>
        <v>1.4750000000000263E-2</v>
      </c>
      <c r="DD37" s="906">
        <f t="shared" si="183"/>
        <v>4.3249999999999567E-2</v>
      </c>
      <c r="DE37" s="906">
        <f t="shared" si="183"/>
        <v>0.12000000000000011</v>
      </c>
      <c r="DF37" s="906">
        <f t="shared" si="183"/>
        <v>9.5250000000000057E-2</v>
      </c>
      <c r="DG37" s="906">
        <f t="shared" si="183"/>
        <v>9.2999999999999972E-2</v>
      </c>
      <c r="DH37" s="906">
        <f t="shared" si="183"/>
        <v>0.11300000000000043</v>
      </c>
      <c r="DI37" s="906">
        <f t="shared" si="183"/>
        <v>-0.14374999999999982</v>
      </c>
      <c r="DJ37" s="906">
        <f t="shared" si="183"/>
        <v>1.625000000000032E-2</v>
      </c>
      <c r="DK37" s="906">
        <f t="shared" ref="DK37" si="184">DK33-DK34</f>
        <v>9.2249999999999943E-2</v>
      </c>
      <c r="DL37" s="906">
        <f t="shared" si="183"/>
        <v>-4.8499999999999766E-2</v>
      </c>
      <c r="DM37" s="973">
        <f t="shared" si="143"/>
        <v>0.48260000000000325</v>
      </c>
      <c r="DN37" s="973">
        <f t="shared" si="143"/>
        <v>3.2257999999999942</v>
      </c>
      <c r="DO37" s="973" t="e">
        <f t="shared" si="143"/>
        <v>#DIV/0!</v>
      </c>
      <c r="DP37" s="973">
        <f t="shared" si="143"/>
        <v>3.8925499999999968</v>
      </c>
      <c r="DQ37" s="973">
        <f t="shared" si="143"/>
        <v>2.6733499999999957</v>
      </c>
      <c r="DR37" s="973">
        <f t="shared" si="143"/>
        <v>0.73024999999999007</v>
      </c>
      <c r="DS37" s="973">
        <f t="shared" si="143"/>
        <v>3.6893499999999966</v>
      </c>
      <c r="DT37" s="973">
        <f t="shared" si="143"/>
        <v>0.55880000000000607</v>
      </c>
      <c r="DU37" s="973">
        <f t="shared" si="143"/>
        <v>4.1465499999999915</v>
      </c>
      <c r="DV37" s="973" t="e">
        <f t="shared" si="143"/>
        <v>#DIV/0!</v>
      </c>
      <c r="DW37" s="973">
        <f t="shared" si="144"/>
        <v>2.2733000000000034</v>
      </c>
      <c r="DX37" s="973">
        <f t="shared" si="144"/>
        <v>3.6639499999999883</v>
      </c>
      <c r="DY37" s="973">
        <f t="shared" si="144"/>
        <v>-0.92710000000000503</v>
      </c>
      <c r="DZ37" s="973">
        <f t="shared" si="144"/>
        <v>4.5021499999999977</v>
      </c>
      <c r="EA37" s="973">
        <f t="shared" si="144"/>
        <v>5.7403999999999993</v>
      </c>
      <c r="EB37" s="973">
        <f t="shared" si="144"/>
        <v>4.1084499999999897</v>
      </c>
      <c r="EC37" s="973">
        <f t="shared" si="144"/>
        <v>2.9032200000000015</v>
      </c>
      <c r="ED37" s="973">
        <f t="shared" si="144"/>
        <v>4.444999999999995</v>
      </c>
      <c r="EE37" s="973">
        <f t="shared" si="144"/>
        <v>1.4478000000000097</v>
      </c>
      <c r="EF37" s="973">
        <f t="shared" si="144"/>
        <v>-0.77469999999999928</v>
      </c>
      <c r="EG37" s="973">
        <f t="shared" si="145"/>
        <v>3.5242499999999981</v>
      </c>
      <c r="EH37" s="973">
        <f t="shared" si="145"/>
        <v>-0.39370000000000738</v>
      </c>
      <c r="EI37" s="973">
        <f t="shared" si="146"/>
        <v>6.1150500000000054</v>
      </c>
      <c r="EJ37" s="973">
        <f t="shared" si="147"/>
        <v>3.4099499999999936</v>
      </c>
      <c r="EK37" s="973">
        <f t="shared" si="147"/>
        <v>5.0164999999999944</v>
      </c>
      <c r="EL37" s="973">
        <f t="shared" si="147"/>
        <v>1.600199999999993</v>
      </c>
      <c r="EM37" s="973">
        <f t="shared" si="147"/>
        <v>-0.12699999999999728</v>
      </c>
      <c r="EN37" s="973">
        <f t="shared" si="147"/>
        <v>-0.12699999999999728</v>
      </c>
      <c r="EO37" s="973">
        <f t="shared" si="147"/>
        <v>1.1366499999999904</v>
      </c>
      <c r="EP37" s="973">
        <f t="shared" si="147"/>
        <v>2.3304500000000057</v>
      </c>
      <c r="EQ37" s="973">
        <f t="shared" si="148"/>
        <v>0.69849999999999635</v>
      </c>
      <c r="ER37" s="973">
        <f t="shared" si="148"/>
        <v>-5.4737000000000116</v>
      </c>
      <c r="ES37" s="973">
        <f t="shared" si="148"/>
        <v>-0.47624999999999545</v>
      </c>
      <c r="ET37" s="973">
        <f t="shared" si="148"/>
        <v>1.4986000000000042</v>
      </c>
      <c r="EU37" s="973">
        <f t="shared" si="148"/>
        <v>-2.3495000000000061</v>
      </c>
      <c r="EV37" s="973">
        <f t="shared" si="148"/>
        <v>3.3464500000000061</v>
      </c>
      <c r="EW37" s="973">
        <f t="shared" si="148"/>
        <v>-3.2575500000000104</v>
      </c>
      <c r="EX37" s="973">
        <f t="shared" si="148"/>
        <v>-7.9248000000000065</v>
      </c>
      <c r="EY37" s="973">
        <f t="shared" si="148"/>
        <v>-1.4986000000000042</v>
      </c>
      <c r="EZ37" s="973">
        <f t="shared" si="148"/>
        <v>4.7307500000000058</v>
      </c>
      <c r="FA37" s="973">
        <f t="shared" si="149"/>
        <v>-0.29845000000000377</v>
      </c>
      <c r="FB37" s="973">
        <f t="shared" si="149"/>
        <v>-3.4544000000000028</v>
      </c>
      <c r="FC37" s="973">
        <f t="shared" si="149"/>
        <v>-4.718049999999991</v>
      </c>
      <c r="FD37" s="973">
        <f t="shared" si="149"/>
        <v>-0.18414999999999945</v>
      </c>
      <c r="FE37" s="973">
        <f t="shared" si="149"/>
        <v>2.5527000000000064</v>
      </c>
      <c r="FF37" s="973">
        <f t="shared" si="149"/>
        <v>-2.368550000000007</v>
      </c>
      <c r="FG37" s="973">
        <f t="shared" si="149"/>
        <v>-5.0799999999994405E-2</v>
      </c>
      <c r="FH37" s="973">
        <f t="shared" si="149"/>
        <v>-3.4798000000000116</v>
      </c>
      <c r="FI37" s="973">
        <f t="shared" si="149"/>
        <v>-1.9113499999999897</v>
      </c>
      <c r="FJ37" s="973">
        <f t="shared" si="149"/>
        <v>5.4927499999999894</v>
      </c>
      <c r="FK37" s="973">
        <f t="shared" si="150"/>
        <v>-4.216400000000009</v>
      </c>
      <c r="FL37" s="973">
        <f t="shared" si="150"/>
        <v>5.7785000000000002</v>
      </c>
      <c r="FM37" s="973">
        <f t="shared" si="150"/>
        <v>1.0604500000000101</v>
      </c>
      <c r="FN37" s="973">
        <f t="shared" si="150"/>
        <v>-2.025649999999994</v>
      </c>
      <c r="FO37" s="973" t="e">
        <f>#REF!*25.4</f>
        <v>#REF!</v>
      </c>
      <c r="FP37" s="973">
        <f t="shared" si="151"/>
        <v>-2.4955500000000042</v>
      </c>
      <c r="FQ37" s="973">
        <f t="shared" si="151"/>
        <v>-1.0033000000000079</v>
      </c>
      <c r="FR37" s="973">
        <f t="shared" si="151"/>
        <v>-1.7589500000000065</v>
      </c>
      <c r="FS37" s="973">
        <f t="shared" si="151"/>
        <v>1.1684000000000065</v>
      </c>
      <c r="FT37" s="973">
        <f t="shared" si="151"/>
        <v>1.2446000000000095</v>
      </c>
      <c r="FU37" s="973">
        <f t="shared" si="151"/>
        <v>-2.8321000000000094</v>
      </c>
      <c r="FV37" s="973">
        <f t="shared" si="151"/>
        <v>-3.8608000000000033</v>
      </c>
      <c r="FW37" s="973">
        <f t="shared" si="151"/>
        <v>-0.66039999999999488</v>
      </c>
      <c r="FX37" s="973">
        <f t="shared" si="151"/>
        <v>3.1178499999999976</v>
      </c>
      <c r="FY37" s="973">
        <f t="shared" si="151"/>
        <v>2.4701499999999958</v>
      </c>
      <c r="FZ37" s="973">
        <f t="shared" si="152"/>
        <v>-0.39370000000000738</v>
      </c>
      <c r="GA37" s="973">
        <f t="shared" si="152"/>
        <v>-4.8640999999999881</v>
      </c>
      <c r="GB37" s="973">
        <f t="shared" si="152"/>
        <v>0.52070000000000471</v>
      </c>
      <c r="GC37" s="973">
        <f t="shared" si="152"/>
        <v>1.2763500000000032</v>
      </c>
      <c r="GD37" s="973">
        <f t="shared" si="152"/>
        <v>3.6957000000000044</v>
      </c>
      <c r="GE37" s="973">
        <f t="shared" si="152"/>
        <v>-4.3243500000000061</v>
      </c>
      <c r="GF37" s="973">
        <f t="shared" si="152"/>
        <v>-3.2448499999999951</v>
      </c>
      <c r="GG37" s="973">
        <f t="shared" si="152"/>
        <v>-1.1684000000000065</v>
      </c>
      <c r="GH37" s="973">
        <f t="shared" si="152"/>
        <v>0.33655000000000523</v>
      </c>
      <c r="GI37" s="973">
        <f t="shared" si="152"/>
        <v>-4.0004999999999935</v>
      </c>
      <c r="GJ37" s="973">
        <f t="shared" si="153"/>
        <v>-0.36194999999999111</v>
      </c>
      <c r="GK37" s="973">
        <f t="shared" si="153"/>
        <v>-4.8704499999999964</v>
      </c>
      <c r="GL37" s="973">
        <f t="shared" si="153"/>
        <v>1.0160000000000009</v>
      </c>
      <c r="GM37" s="973">
        <f t="shared" si="153"/>
        <v>0.94615000000000571</v>
      </c>
      <c r="GN37" s="973">
        <f t="shared" si="153"/>
        <v>1.9939000000000002</v>
      </c>
      <c r="GO37" s="973">
        <f t="shared" si="153"/>
        <v>-1.4097000000000082</v>
      </c>
      <c r="GP37" s="973">
        <f t="shared" si="153"/>
        <v>3.8734999999999964</v>
      </c>
      <c r="GQ37" s="973">
        <f t="shared" si="153"/>
        <v>-9.0297000000000036</v>
      </c>
      <c r="GR37" s="973">
        <f t="shared" si="153"/>
        <v>-4.4323000000000023</v>
      </c>
      <c r="GS37" s="973">
        <f t="shared" si="153"/>
        <v>-3.0797499999999962</v>
      </c>
      <c r="GT37" s="973">
        <f t="shared" si="154"/>
        <v>5.6260999999999948</v>
      </c>
      <c r="GU37" s="973">
        <f t="shared" si="154"/>
        <v>0.38099999999999185</v>
      </c>
      <c r="GV37" s="973">
        <f t="shared" si="154"/>
        <v>-3.5369499999999912</v>
      </c>
      <c r="GW37" s="973">
        <f t="shared" si="154"/>
        <v>2.6733499999999957</v>
      </c>
      <c r="GX37" s="973">
        <f t="shared" si="154"/>
        <v>4.0830500000000045</v>
      </c>
      <c r="GY37" s="973">
        <f t="shared" si="154"/>
        <v>1.9812000000000074</v>
      </c>
      <c r="GZ37" s="973">
        <f t="shared" si="154"/>
        <v>-1.657349999999995</v>
      </c>
      <c r="HA37" s="973">
        <f t="shared" si="154"/>
        <v>-0.57785000000000686</v>
      </c>
      <c r="HB37" s="973">
        <f t="shared" si="154"/>
        <v>9.525000000000361E-2</v>
      </c>
      <c r="HC37" s="973">
        <f t="shared" si="154"/>
        <v>4.1719499999999998</v>
      </c>
      <c r="HD37" s="973">
        <f t="shared" si="155"/>
        <v>1.7780000000000071</v>
      </c>
      <c r="HE37" s="973">
        <f t="shared" si="155"/>
        <v>-1.4160499999999934</v>
      </c>
      <c r="HF37" s="973">
        <f t="shared" si="155"/>
        <v>2.4765000000000033</v>
      </c>
      <c r="HG37" s="973">
        <f t="shared" si="155"/>
        <v>-3.822700000000002</v>
      </c>
      <c r="HH37" s="973">
        <f t="shared" si="155"/>
        <v>-0.40004999999999258</v>
      </c>
      <c r="HI37" s="973">
        <f t="shared" si="155"/>
        <v>1.657349999999995</v>
      </c>
      <c r="HJ37" s="973">
        <f t="shared" si="155"/>
        <v>0.37465000000000664</v>
      </c>
      <c r="HK37" s="973">
        <f t="shared" si="155"/>
        <v>1.098549999999989</v>
      </c>
      <c r="HL37" s="973">
        <f t="shared" si="155"/>
        <v>3.0480000000000027</v>
      </c>
      <c r="HM37" s="973">
        <f t="shared" si="155"/>
        <v>2.4193500000000014</v>
      </c>
      <c r="HN37" s="973">
        <f t="shared" si="156"/>
        <v>2.3621999999999992</v>
      </c>
      <c r="HO37" s="973">
        <f t="shared" si="156"/>
        <v>2.8702000000000107</v>
      </c>
      <c r="HP37" s="973">
        <f t="shared" si="156"/>
        <v>-3.6512499999999952</v>
      </c>
      <c r="HQ37" s="973">
        <f t="shared" si="156"/>
        <v>0.41275000000000811</v>
      </c>
      <c r="HR37" s="973">
        <f t="shared" si="157"/>
        <v>-1.231899999999994</v>
      </c>
      <c r="HS37" s="973" t="e">
        <f>#REF!*25.4</f>
        <v>#REF!</v>
      </c>
      <c r="HU37" s="923"/>
      <c r="HV37" s="887"/>
      <c r="HW37" s="887"/>
    </row>
    <row r="38" spans="1:231" ht="13" thickBot="1">
      <c r="A38" s="1299" t="s">
        <v>915</v>
      </c>
      <c r="B38" s="1244"/>
      <c r="C38" s="971">
        <f t="shared" ref="C38:BQ38" si="185">C33-$B$3-C34</f>
        <v>-1.6499999999999737E-2</v>
      </c>
      <c r="D38" s="971">
        <f t="shared" si="185"/>
        <v>9.1499999999999915E-2</v>
      </c>
      <c r="E38" s="971" t="e">
        <f t="shared" ref="E38" si="186">E33-$B$3-E34</f>
        <v>#DIV/0!</v>
      </c>
      <c r="F38" s="971">
        <f t="shared" si="185"/>
        <v>0.11775000000000002</v>
      </c>
      <c r="G38" s="971">
        <f t="shared" si="185"/>
        <v>6.9749999999999979E-2</v>
      </c>
      <c r="H38" s="971">
        <f t="shared" si="185"/>
        <v>-6.7500000000002558E-3</v>
      </c>
      <c r="I38" s="971">
        <f t="shared" si="185"/>
        <v>0.10975000000000001</v>
      </c>
      <c r="J38" s="971">
        <f t="shared" si="185"/>
        <v>-1.3499999999999623E-2</v>
      </c>
      <c r="K38" s="971">
        <f t="shared" si="185"/>
        <v>0.12774999999999981</v>
      </c>
      <c r="L38" s="971" t="e">
        <f t="shared" si="185"/>
        <v>#DIV/0!</v>
      </c>
      <c r="M38" s="971">
        <f t="shared" si="185"/>
        <v>5.400000000000027E-2</v>
      </c>
      <c r="N38" s="971">
        <f t="shared" si="185"/>
        <v>0.10874999999999968</v>
      </c>
      <c r="O38" s="971">
        <f t="shared" si="185"/>
        <v>-7.2000000000000064E-2</v>
      </c>
      <c r="P38" s="971">
        <f t="shared" si="185"/>
        <v>0.14175000000000004</v>
      </c>
      <c r="Q38" s="971">
        <f t="shared" si="185"/>
        <v>0.19050000000000011</v>
      </c>
      <c r="R38" s="971">
        <f t="shared" si="185"/>
        <v>0.12624999999999975</v>
      </c>
      <c r="S38" s="971">
        <f t="shared" si="185"/>
        <v>7.8800000000000203E-2</v>
      </c>
      <c r="T38" s="971">
        <f t="shared" si="185"/>
        <v>0.13949999999999996</v>
      </c>
      <c r="U38" s="971">
        <f t="shared" si="185"/>
        <v>2.1500000000000519E-2</v>
      </c>
      <c r="V38" s="971">
        <f t="shared" si="185"/>
        <v>-6.5999999999999837E-2</v>
      </c>
      <c r="W38" s="971">
        <f t="shared" ref="W38:X38" si="187">W33-$B$3-W34</f>
        <v>-3.8000000000000256E-2</v>
      </c>
      <c r="X38" s="971">
        <f t="shared" si="187"/>
        <v>-2.1749999999999936E-2</v>
      </c>
      <c r="Y38" s="971">
        <f t="shared" si="185"/>
        <v>0.10325000000000006</v>
      </c>
      <c r="Z38" s="971">
        <f t="shared" si="185"/>
        <v>-5.1000000000000156E-2</v>
      </c>
      <c r="AA38" s="971">
        <f t="shared" ref="AA38" si="188">AA33-$B$3-AA34</f>
        <v>0.12025000000000041</v>
      </c>
      <c r="AB38" s="971">
        <f>AB33-$B$3-AB34</f>
        <v>0.20525000000000038</v>
      </c>
      <c r="AC38" s="971">
        <f>AC33-$B$3-AC34</f>
        <v>0.18074999999999974</v>
      </c>
      <c r="AD38" s="971">
        <f t="shared" si="185"/>
        <v>9.8749999999999893E-2</v>
      </c>
      <c r="AE38" s="971">
        <f t="shared" si="185"/>
        <v>0.16199999999999992</v>
      </c>
      <c r="AF38" s="971">
        <f t="shared" si="185"/>
        <v>2.7499999999999858E-2</v>
      </c>
      <c r="AG38" s="971">
        <f t="shared" si="185"/>
        <v>-4.0499999999999758E-2</v>
      </c>
      <c r="AH38" s="971">
        <f t="shared" si="185"/>
        <v>-4.0499999999999758E-2</v>
      </c>
      <c r="AI38" s="971">
        <f t="shared" si="185"/>
        <v>9.2499999999997584E-3</v>
      </c>
      <c r="AJ38" s="971">
        <f t="shared" si="185"/>
        <v>5.6250000000000355E-2</v>
      </c>
      <c r="AK38" s="971">
        <f t="shared" si="185"/>
        <v>-8.0000000000000071E-3</v>
      </c>
      <c r="AL38" s="971">
        <f t="shared" si="185"/>
        <v>-0.25100000000000033</v>
      </c>
      <c r="AM38" s="971">
        <f t="shared" si="185"/>
        <v>-5.4249999999999687E-2</v>
      </c>
      <c r="AN38" s="971">
        <f t="shared" si="185"/>
        <v>2.3500000000000298E-2</v>
      </c>
      <c r="AO38" s="971">
        <f t="shared" si="185"/>
        <v>-0.12800000000000011</v>
      </c>
      <c r="AP38" s="971">
        <f t="shared" si="185"/>
        <v>9.6250000000000391E-2</v>
      </c>
      <c r="AQ38" s="971">
        <f t="shared" si="185"/>
        <v>-0.16375000000000028</v>
      </c>
      <c r="AR38" s="971">
        <f t="shared" si="185"/>
        <v>-0.34750000000000014</v>
      </c>
      <c r="AS38" s="971">
        <f t="shared" si="185"/>
        <v>-9.4500000000000028E-2</v>
      </c>
      <c r="AT38" s="971">
        <f t="shared" si="185"/>
        <v>0.15075000000000038</v>
      </c>
      <c r="AU38" s="971">
        <f t="shared" si="185"/>
        <v>-4.7250000000000014E-2</v>
      </c>
      <c r="AV38" s="971">
        <f t="shared" si="185"/>
        <v>-0.17149999999999999</v>
      </c>
      <c r="AW38" s="971">
        <f t="shared" si="185"/>
        <v>-0.2212499999999995</v>
      </c>
      <c r="AX38" s="971">
        <f t="shared" si="185"/>
        <v>-4.2749999999999844E-2</v>
      </c>
      <c r="AY38" s="971">
        <f t="shared" si="185"/>
        <v>6.5000000000000391E-2</v>
      </c>
      <c r="AZ38" s="971">
        <f t="shared" si="185"/>
        <v>-0.12875000000000014</v>
      </c>
      <c r="BA38" s="971">
        <f t="shared" si="185"/>
        <v>-3.7499999999999645E-2</v>
      </c>
      <c r="BB38" s="971">
        <f t="shared" si="185"/>
        <v>-0.17250000000000032</v>
      </c>
      <c r="BC38" s="971">
        <f t="shared" si="185"/>
        <v>-0.11074999999999946</v>
      </c>
      <c r="BD38" s="971">
        <f t="shared" si="185"/>
        <v>0.18074999999999974</v>
      </c>
      <c r="BE38" s="971">
        <f t="shared" si="185"/>
        <v>-0.20150000000000023</v>
      </c>
      <c r="BF38" s="971">
        <f t="shared" si="185"/>
        <v>0.19200000000000017</v>
      </c>
      <c r="BG38" s="971">
        <f t="shared" si="185"/>
        <v>6.2500000000005329E-3</v>
      </c>
      <c r="BH38" s="971">
        <f t="shared" si="185"/>
        <v>-0.11524999999999963</v>
      </c>
      <c r="BI38" s="971">
        <f t="shared" si="185"/>
        <v>-0.13375000000000004</v>
      </c>
      <c r="BJ38" s="971">
        <f t="shared" si="185"/>
        <v>-7.5000000000000178E-2</v>
      </c>
      <c r="BK38" s="971">
        <f t="shared" si="185"/>
        <v>-0.10475000000000012</v>
      </c>
      <c r="BL38" s="971">
        <f t="shared" si="185"/>
        <v>1.0500000000000398E-2</v>
      </c>
      <c r="BM38" s="971">
        <f t="shared" si="185"/>
        <v>1.3500000000000512E-2</v>
      </c>
      <c r="BN38" s="971">
        <f t="shared" si="185"/>
        <v>-0.14700000000000024</v>
      </c>
      <c r="BO38" s="971">
        <f t="shared" si="185"/>
        <v>-0.1875</v>
      </c>
      <c r="BP38" s="971">
        <f t="shared" si="185"/>
        <v>-6.1499999999999666E-2</v>
      </c>
      <c r="BQ38" s="971">
        <f t="shared" si="185"/>
        <v>8.725000000000005E-2</v>
      </c>
      <c r="BR38" s="971">
        <f t="shared" ref="BR38:CC38" si="189">BR33-$B$3-BR34</f>
        <v>6.1749999999999972E-2</v>
      </c>
      <c r="BS38" s="971">
        <f t="shared" si="189"/>
        <v>-5.1000000000000156E-2</v>
      </c>
      <c r="BT38" s="971">
        <f t="shared" si="189"/>
        <v>-0.22699999999999942</v>
      </c>
      <c r="BU38" s="971">
        <f t="shared" si="189"/>
        <v>-1.499999999999968E-2</v>
      </c>
      <c r="BV38" s="971">
        <f t="shared" si="189"/>
        <v>1.4750000000000263E-2</v>
      </c>
      <c r="BW38" s="971">
        <f t="shared" si="189"/>
        <v>0.11000000000000032</v>
      </c>
      <c r="BX38" s="971">
        <f t="shared" si="189"/>
        <v>-0.2057500000000001</v>
      </c>
      <c r="BY38" s="971">
        <f t="shared" si="189"/>
        <v>-0.16324999999999967</v>
      </c>
      <c r="BZ38" s="971">
        <f t="shared" si="189"/>
        <v>-8.1500000000000128E-2</v>
      </c>
      <c r="CA38" s="971">
        <f t="shared" si="189"/>
        <v>-2.2249999999999659E-2</v>
      </c>
      <c r="CB38" s="971">
        <f t="shared" si="189"/>
        <v>-0.19299999999999962</v>
      </c>
      <c r="CC38" s="971">
        <f t="shared" si="189"/>
        <v>-4.9749999999999517E-2</v>
      </c>
      <c r="CD38" s="971">
        <f t="shared" ref="CD38:DL38" si="190">CD33-$B$3-CD34</f>
        <v>-0.22724999999999973</v>
      </c>
      <c r="CE38" s="971">
        <f t="shared" si="190"/>
        <v>4.5000000000001705E-3</v>
      </c>
      <c r="CF38" s="971">
        <f t="shared" si="190"/>
        <v>1.7500000000003624E-3</v>
      </c>
      <c r="CG38" s="971">
        <f t="shared" si="190"/>
        <v>4.3000000000000149E-2</v>
      </c>
      <c r="CH38" s="971">
        <f t="shared" si="190"/>
        <v>-9.1000000000000192E-2</v>
      </c>
      <c r="CI38" s="971">
        <f t="shared" si="190"/>
        <v>0.11699999999999999</v>
      </c>
      <c r="CJ38" s="971">
        <f t="shared" si="190"/>
        <v>-0.39100000000000001</v>
      </c>
      <c r="CK38" s="971">
        <f t="shared" si="190"/>
        <v>-0.20999999999999996</v>
      </c>
      <c r="CL38" s="971">
        <f t="shared" si="190"/>
        <v>-0.15674999999999972</v>
      </c>
      <c r="CM38" s="971">
        <f t="shared" si="190"/>
        <v>0.18599999999999994</v>
      </c>
      <c r="CN38" s="971">
        <f t="shared" si="190"/>
        <v>-2.0500000000000185E-2</v>
      </c>
      <c r="CO38" s="971">
        <f t="shared" si="190"/>
        <v>-0.17474999999999952</v>
      </c>
      <c r="CP38" s="971">
        <f t="shared" si="190"/>
        <v>6.9749999999999979E-2</v>
      </c>
      <c r="CQ38" s="971">
        <f t="shared" si="190"/>
        <v>0.12525000000000031</v>
      </c>
      <c r="CR38" s="971">
        <f t="shared" si="190"/>
        <v>4.2500000000000426E-2</v>
      </c>
      <c r="CS38" s="971">
        <f t="shared" si="190"/>
        <v>-0.10074999999999967</v>
      </c>
      <c r="CT38" s="971">
        <f t="shared" si="190"/>
        <v>-5.8250000000000135E-2</v>
      </c>
      <c r="CU38" s="971">
        <f t="shared" si="190"/>
        <v>-3.1749999999999723E-2</v>
      </c>
      <c r="CV38" s="971">
        <f t="shared" si="190"/>
        <v>0.12875000000000014</v>
      </c>
      <c r="CW38" s="971">
        <f t="shared" si="190"/>
        <v>3.4500000000000419E-2</v>
      </c>
      <c r="CX38" s="971">
        <f t="shared" si="190"/>
        <v>-9.1249999999999609E-2</v>
      </c>
      <c r="CY38" s="971">
        <f t="shared" si="190"/>
        <v>6.2000000000000277E-2</v>
      </c>
      <c r="CZ38" s="971">
        <f t="shared" si="190"/>
        <v>-0.18599999999999994</v>
      </c>
      <c r="DA38" s="971">
        <f t="shared" si="190"/>
        <v>-5.1249999999999574E-2</v>
      </c>
      <c r="DB38" s="971">
        <f t="shared" si="190"/>
        <v>2.9749999999999943E-2</v>
      </c>
      <c r="DC38" s="971">
        <f t="shared" si="190"/>
        <v>-2.0749999999999602E-2</v>
      </c>
      <c r="DD38" s="971">
        <f t="shared" si="190"/>
        <v>7.7499999999997016E-3</v>
      </c>
      <c r="DE38" s="971">
        <f t="shared" si="190"/>
        <v>8.4500000000000242E-2</v>
      </c>
      <c r="DF38" s="971">
        <f t="shared" si="190"/>
        <v>5.9750000000000192E-2</v>
      </c>
      <c r="DG38" s="971">
        <f t="shared" si="190"/>
        <v>5.7500000000000107E-2</v>
      </c>
      <c r="DH38" s="971">
        <f t="shared" si="190"/>
        <v>7.7500000000000568E-2</v>
      </c>
      <c r="DI38" s="971">
        <f t="shared" si="190"/>
        <v>-0.17924999999999969</v>
      </c>
      <c r="DJ38" s="971">
        <f t="shared" si="190"/>
        <v>-1.9249999999999545E-2</v>
      </c>
      <c r="DK38" s="971">
        <f t="shared" ref="DK38" si="191">DK33-$B$3-DK34</f>
        <v>5.6750000000000078E-2</v>
      </c>
      <c r="DL38" s="971">
        <f t="shared" si="190"/>
        <v>-8.3999999999999631E-2</v>
      </c>
      <c r="DM38" s="974">
        <f t="shared" si="143"/>
        <v>-0.41909999999999331</v>
      </c>
      <c r="DN38" s="974">
        <f t="shared" si="143"/>
        <v>2.3240999999999978</v>
      </c>
      <c r="DO38" s="974" t="e">
        <f t="shared" si="143"/>
        <v>#DIV/0!</v>
      </c>
      <c r="DP38" s="974">
        <f t="shared" si="143"/>
        <v>2.9908500000000005</v>
      </c>
      <c r="DQ38" s="974">
        <f t="shared" si="143"/>
        <v>1.7716499999999993</v>
      </c>
      <c r="DR38" s="974">
        <f t="shared" si="143"/>
        <v>-0.17145000000000649</v>
      </c>
      <c r="DS38" s="974">
        <f t="shared" si="143"/>
        <v>2.7876500000000002</v>
      </c>
      <c r="DT38" s="974">
        <f t="shared" si="143"/>
        <v>-0.34289999999999043</v>
      </c>
      <c r="DU38" s="974">
        <f t="shared" si="143"/>
        <v>3.2448499999999951</v>
      </c>
      <c r="DV38" s="974" t="e">
        <f t="shared" si="143"/>
        <v>#DIV/0!</v>
      </c>
      <c r="DW38" s="974">
        <f t="shared" si="144"/>
        <v>1.3716000000000068</v>
      </c>
      <c r="DX38" s="974">
        <f t="shared" si="144"/>
        <v>2.7622499999999919</v>
      </c>
      <c r="DY38" s="974">
        <f t="shared" si="144"/>
        <v>-1.8288000000000015</v>
      </c>
      <c r="DZ38" s="974">
        <f t="shared" si="144"/>
        <v>3.6004500000000008</v>
      </c>
      <c r="EA38" s="974">
        <f t="shared" si="144"/>
        <v>4.8387000000000029</v>
      </c>
      <c r="EB38" s="974">
        <f t="shared" si="144"/>
        <v>3.2067499999999933</v>
      </c>
      <c r="EC38" s="974">
        <f t="shared" si="144"/>
        <v>2.0015200000000051</v>
      </c>
      <c r="ED38" s="974">
        <f t="shared" si="144"/>
        <v>3.5432999999999986</v>
      </c>
      <c r="EE38" s="974">
        <f t="shared" si="144"/>
        <v>0.54610000000001313</v>
      </c>
      <c r="EF38" s="974">
        <f t="shared" si="144"/>
        <v>-1.6763999999999957</v>
      </c>
      <c r="EG38" s="974">
        <f t="shared" si="145"/>
        <v>2.6225500000000013</v>
      </c>
      <c r="EH38" s="974">
        <f t="shared" si="145"/>
        <v>-1.2954000000000039</v>
      </c>
      <c r="EI38" s="974">
        <f t="shared" si="146"/>
        <v>5.213350000000009</v>
      </c>
      <c r="EJ38" s="974">
        <f t="shared" si="147"/>
        <v>2.5082499999999972</v>
      </c>
      <c r="EK38" s="974">
        <f t="shared" si="147"/>
        <v>4.114799999999998</v>
      </c>
      <c r="EL38" s="974">
        <f t="shared" si="147"/>
        <v>0.69849999999999635</v>
      </c>
      <c r="EM38" s="974">
        <f t="shared" si="147"/>
        <v>-1.0286999999999937</v>
      </c>
      <c r="EN38" s="974">
        <f t="shared" si="147"/>
        <v>-1.0286999999999937</v>
      </c>
      <c r="EO38" s="974">
        <f t="shared" si="147"/>
        <v>0.23494999999999386</v>
      </c>
      <c r="EP38" s="974">
        <f t="shared" si="147"/>
        <v>1.4287500000000088</v>
      </c>
      <c r="EQ38" s="974">
        <f t="shared" si="148"/>
        <v>-0.20320000000000016</v>
      </c>
      <c r="ER38" s="974">
        <f t="shared" si="148"/>
        <v>-6.3754000000000079</v>
      </c>
      <c r="ES38" s="974">
        <f t="shared" si="148"/>
        <v>-1.377949999999992</v>
      </c>
      <c r="ET38" s="974">
        <f t="shared" si="148"/>
        <v>0.59690000000000754</v>
      </c>
      <c r="EU38" s="974">
        <f t="shared" si="148"/>
        <v>-3.2512000000000025</v>
      </c>
      <c r="EV38" s="974">
        <f t="shared" si="148"/>
        <v>2.4447500000000097</v>
      </c>
      <c r="EW38" s="974">
        <f t="shared" si="148"/>
        <v>-4.1592500000000072</v>
      </c>
      <c r="EX38" s="974">
        <f t="shared" si="148"/>
        <v>-8.8265000000000029</v>
      </c>
      <c r="EY38" s="974">
        <f t="shared" si="148"/>
        <v>-2.4003000000000005</v>
      </c>
      <c r="EZ38" s="974">
        <f t="shared" si="148"/>
        <v>3.8290500000000094</v>
      </c>
      <c r="FA38" s="974">
        <f t="shared" si="149"/>
        <v>-1.2001500000000003</v>
      </c>
      <c r="FB38" s="974">
        <f t="shared" si="149"/>
        <v>-4.3560999999999996</v>
      </c>
      <c r="FC38" s="974">
        <f t="shared" si="149"/>
        <v>-5.6197499999999874</v>
      </c>
      <c r="FD38" s="974">
        <f t="shared" si="149"/>
        <v>-1.085849999999996</v>
      </c>
      <c r="FE38" s="974">
        <f t="shared" si="149"/>
        <v>1.6510000000000098</v>
      </c>
      <c r="FF38" s="974">
        <f t="shared" si="149"/>
        <v>-3.2702500000000034</v>
      </c>
      <c r="FG38" s="974">
        <f t="shared" si="149"/>
        <v>-0.95249999999999091</v>
      </c>
      <c r="FH38" s="974">
        <f t="shared" si="149"/>
        <v>-4.3815000000000079</v>
      </c>
      <c r="FI38" s="974">
        <f t="shared" si="149"/>
        <v>-2.8130499999999863</v>
      </c>
      <c r="FJ38" s="974">
        <f t="shared" si="149"/>
        <v>4.591049999999993</v>
      </c>
      <c r="FK38" s="974">
        <f t="shared" si="150"/>
        <v>-5.1181000000000054</v>
      </c>
      <c r="FL38" s="974">
        <f t="shared" si="150"/>
        <v>4.8768000000000038</v>
      </c>
      <c r="FM38" s="974">
        <f t="shared" si="150"/>
        <v>0.15875000000001352</v>
      </c>
      <c r="FN38" s="974">
        <f t="shared" si="150"/>
        <v>-2.9273499999999903</v>
      </c>
      <c r="FO38" s="974" t="e">
        <f>#REF!*25.4</f>
        <v>#REF!</v>
      </c>
      <c r="FP38" s="974">
        <f t="shared" si="151"/>
        <v>-3.3972500000000005</v>
      </c>
      <c r="FQ38" s="974">
        <f t="shared" si="151"/>
        <v>-1.9050000000000045</v>
      </c>
      <c r="FR38" s="974">
        <f t="shared" si="151"/>
        <v>-2.6606500000000031</v>
      </c>
      <c r="FS38" s="974">
        <f t="shared" si="151"/>
        <v>0.2667000000000101</v>
      </c>
      <c r="FT38" s="974">
        <f t="shared" si="151"/>
        <v>0.34290000000001297</v>
      </c>
      <c r="FU38" s="974">
        <f t="shared" si="151"/>
        <v>-3.7338000000000058</v>
      </c>
      <c r="FV38" s="974">
        <f t="shared" si="151"/>
        <v>-4.7624999999999993</v>
      </c>
      <c r="FW38" s="974">
        <f t="shared" si="151"/>
        <v>-1.5620999999999914</v>
      </c>
      <c r="FX38" s="974">
        <f t="shared" si="151"/>
        <v>2.2161500000000012</v>
      </c>
      <c r="FY38" s="974">
        <f t="shared" si="151"/>
        <v>1.5684499999999992</v>
      </c>
      <c r="FZ38" s="974">
        <f t="shared" si="152"/>
        <v>-1.2954000000000039</v>
      </c>
      <c r="GA38" s="974">
        <f t="shared" si="152"/>
        <v>-5.7657999999999854</v>
      </c>
      <c r="GB38" s="974">
        <f t="shared" si="152"/>
        <v>-0.38099999999999185</v>
      </c>
      <c r="GC38" s="974">
        <f t="shared" si="152"/>
        <v>0.37465000000000664</v>
      </c>
      <c r="GD38" s="974">
        <f t="shared" si="152"/>
        <v>2.794000000000008</v>
      </c>
      <c r="GE38" s="974">
        <f t="shared" si="152"/>
        <v>-5.2260500000000025</v>
      </c>
      <c r="GF38" s="974">
        <f t="shared" si="152"/>
        <v>-4.1465499999999915</v>
      </c>
      <c r="GG38" s="974">
        <f t="shared" si="152"/>
        <v>-2.0701000000000032</v>
      </c>
      <c r="GH38" s="974">
        <f t="shared" si="152"/>
        <v>-0.56514999999999127</v>
      </c>
      <c r="GI38" s="974">
        <f t="shared" si="152"/>
        <v>-4.9021999999999899</v>
      </c>
      <c r="GJ38" s="974">
        <f t="shared" si="153"/>
        <v>-1.2636499999999877</v>
      </c>
      <c r="GK38" s="974">
        <f t="shared" si="153"/>
        <v>-5.7721499999999928</v>
      </c>
      <c r="GL38" s="974">
        <f t="shared" si="153"/>
        <v>0.11430000000000433</v>
      </c>
      <c r="GM38" s="974">
        <f t="shared" si="153"/>
        <v>4.4450000000009204E-2</v>
      </c>
      <c r="GN38" s="974">
        <f t="shared" si="153"/>
        <v>1.0922000000000038</v>
      </c>
      <c r="GO38" s="974">
        <f t="shared" si="153"/>
        <v>-2.3114000000000048</v>
      </c>
      <c r="GP38" s="974">
        <f t="shared" si="153"/>
        <v>2.9717999999999996</v>
      </c>
      <c r="GQ38" s="974">
        <f t="shared" si="153"/>
        <v>-9.9314</v>
      </c>
      <c r="GR38" s="974">
        <f t="shared" si="153"/>
        <v>-5.3339999999999987</v>
      </c>
      <c r="GS38" s="974">
        <f t="shared" si="153"/>
        <v>-3.9814499999999926</v>
      </c>
      <c r="GT38" s="974">
        <f t="shared" si="154"/>
        <v>4.7243999999999984</v>
      </c>
      <c r="GU38" s="974">
        <f t="shared" si="154"/>
        <v>-0.52070000000000471</v>
      </c>
      <c r="GV38" s="974">
        <f t="shared" si="154"/>
        <v>-4.4386499999999875</v>
      </c>
      <c r="GW38" s="974">
        <f t="shared" si="154"/>
        <v>1.7716499999999993</v>
      </c>
      <c r="GX38" s="974">
        <f t="shared" si="154"/>
        <v>3.1813500000000077</v>
      </c>
      <c r="GY38" s="974">
        <f t="shared" si="154"/>
        <v>1.0795000000000108</v>
      </c>
      <c r="GZ38" s="974">
        <f t="shared" si="154"/>
        <v>-2.5590499999999916</v>
      </c>
      <c r="HA38" s="974">
        <f t="shared" si="154"/>
        <v>-1.4795500000000033</v>
      </c>
      <c r="HB38" s="974">
        <f t="shared" si="154"/>
        <v>-0.80644999999999289</v>
      </c>
      <c r="HC38" s="974">
        <f t="shared" si="154"/>
        <v>3.2702500000000034</v>
      </c>
      <c r="HD38" s="974">
        <f t="shared" si="155"/>
        <v>0.87630000000001063</v>
      </c>
      <c r="HE38" s="974">
        <f t="shared" si="155"/>
        <v>-2.31774999999999</v>
      </c>
      <c r="HF38" s="974">
        <f t="shared" si="155"/>
        <v>1.5748000000000069</v>
      </c>
      <c r="HG38" s="974">
        <f t="shared" si="155"/>
        <v>-4.7243999999999984</v>
      </c>
      <c r="HH38" s="974">
        <f t="shared" si="155"/>
        <v>-1.3017499999999891</v>
      </c>
      <c r="HI38" s="974">
        <f t="shared" si="155"/>
        <v>0.75564999999999849</v>
      </c>
      <c r="HJ38" s="974">
        <f t="shared" si="155"/>
        <v>-0.52704999999998992</v>
      </c>
      <c r="HK38" s="974">
        <f t="shared" si="155"/>
        <v>0.19684999999999242</v>
      </c>
      <c r="HL38" s="974">
        <f t="shared" si="155"/>
        <v>2.1463000000000059</v>
      </c>
      <c r="HM38" s="974">
        <f t="shared" si="155"/>
        <v>1.5176500000000048</v>
      </c>
      <c r="HN38" s="974">
        <f t="shared" si="156"/>
        <v>1.4605000000000026</v>
      </c>
      <c r="HO38" s="974">
        <f t="shared" si="156"/>
        <v>1.9685000000000143</v>
      </c>
      <c r="HP38" s="974">
        <f t="shared" si="156"/>
        <v>-4.5529499999999921</v>
      </c>
      <c r="HQ38" s="974">
        <f t="shared" si="156"/>
        <v>-0.48894999999998845</v>
      </c>
      <c r="HR38" s="974">
        <f t="shared" si="157"/>
        <v>-2.1335999999999906</v>
      </c>
      <c r="HS38" s="974" t="e">
        <f>#REF!*25.4</f>
        <v>#REF!</v>
      </c>
      <c r="HU38" s="887"/>
      <c r="HV38" s="887"/>
      <c r="HW38" s="887"/>
    </row>
    <row r="39" spans="1:231">
      <c r="A39" s="1192"/>
      <c r="B39" s="1192"/>
      <c r="C39" s="887"/>
      <c r="D39" s="887"/>
      <c r="E39" s="887"/>
      <c r="F39" s="887"/>
      <c r="G39" s="887"/>
      <c r="H39" s="887"/>
      <c r="I39" s="887"/>
      <c r="J39" s="887"/>
      <c r="K39" s="887"/>
      <c r="L39" s="887"/>
      <c r="M39" s="887"/>
      <c r="N39" s="887"/>
      <c r="O39" s="887"/>
      <c r="P39" s="887"/>
      <c r="Q39" s="887"/>
      <c r="R39" s="887"/>
      <c r="S39" s="887"/>
      <c r="T39" s="887"/>
      <c r="U39" s="887"/>
      <c r="V39" s="887"/>
      <c r="W39" s="1153"/>
      <c r="X39" s="1153"/>
      <c r="Y39" s="887"/>
      <c r="Z39" s="887"/>
      <c r="AA39" s="1153"/>
      <c r="AB39" s="887"/>
      <c r="AC39" s="1153"/>
      <c r="AD39" s="887"/>
      <c r="AE39" s="887"/>
      <c r="AF39" s="887"/>
      <c r="AG39" s="887"/>
      <c r="AH39" s="887"/>
      <c r="AI39" s="887"/>
      <c r="AJ39" s="887"/>
      <c r="AK39" s="887"/>
      <c r="AL39" s="887"/>
      <c r="AM39" s="887"/>
      <c r="AN39" s="887"/>
      <c r="AO39" s="887"/>
      <c r="AP39" s="887"/>
      <c r="AQ39" s="887"/>
      <c r="AR39" s="887"/>
      <c r="AS39" s="887"/>
      <c r="AT39" s="887"/>
      <c r="AU39" s="887"/>
      <c r="AV39" s="887"/>
      <c r="AW39" s="887"/>
      <c r="AX39" s="887"/>
      <c r="AY39" s="887"/>
      <c r="AZ39" s="887"/>
      <c r="BA39" s="887"/>
      <c r="BB39" s="887"/>
      <c r="BC39" s="887"/>
      <c r="BD39" s="887"/>
      <c r="BE39" s="887"/>
      <c r="BF39" s="887"/>
      <c r="BG39" s="887"/>
      <c r="BH39" s="887"/>
      <c r="BI39" s="887"/>
      <c r="BJ39" s="887"/>
      <c r="BK39" s="887"/>
      <c r="BL39" s="887"/>
      <c r="BM39" s="887"/>
      <c r="BN39" s="887"/>
      <c r="BO39" s="887"/>
      <c r="BP39" s="887"/>
      <c r="BQ39" s="887"/>
      <c r="BR39" s="887"/>
      <c r="BS39" s="887"/>
      <c r="BT39" s="887"/>
      <c r="BU39" s="887"/>
      <c r="BV39" s="887"/>
      <c r="BW39" s="887"/>
      <c r="BX39" s="887"/>
      <c r="BY39" s="887"/>
      <c r="BZ39" s="887"/>
      <c r="CA39" s="887"/>
      <c r="CB39" s="887"/>
      <c r="CC39" s="887"/>
      <c r="CD39" s="887"/>
      <c r="CE39" s="887"/>
      <c r="CF39" s="887"/>
      <c r="CG39" s="887"/>
      <c r="CH39" s="887"/>
      <c r="CI39" s="887"/>
      <c r="CJ39" s="887"/>
      <c r="CK39" s="887"/>
      <c r="CL39" s="887"/>
      <c r="CM39" s="887"/>
      <c r="CN39" s="887"/>
      <c r="CO39" s="887"/>
      <c r="CP39" s="887"/>
      <c r="CQ39" s="887"/>
      <c r="CR39" s="887"/>
      <c r="CS39" s="887"/>
      <c r="CT39" s="887"/>
      <c r="CU39" s="887"/>
      <c r="CV39" s="887"/>
      <c r="CW39" s="887"/>
      <c r="CX39" s="887"/>
      <c r="CY39" s="887"/>
      <c r="CZ39" s="887"/>
      <c r="DA39" s="887"/>
      <c r="DB39" s="887"/>
      <c r="DC39" s="887"/>
      <c r="DD39" s="887"/>
      <c r="DE39" s="887"/>
      <c r="DF39" s="887"/>
      <c r="DG39" s="887"/>
      <c r="DH39" s="887"/>
      <c r="DI39" s="887"/>
      <c r="DJ39" s="887"/>
      <c r="DK39" s="1066"/>
      <c r="DL39" s="887"/>
      <c r="DM39" s="887"/>
      <c r="DN39" s="887"/>
      <c r="DO39" s="887"/>
      <c r="DP39" s="887"/>
      <c r="DQ39" s="887"/>
      <c r="DR39" s="887"/>
      <c r="DS39" s="887"/>
      <c r="DT39" s="887"/>
      <c r="DU39" s="887"/>
      <c r="DV39" s="887"/>
      <c r="DW39" s="887"/>
      <c r="DX39" s="887"/>
      <c r="DY39" s="887"/>
      <c r="DZ39" s="887"/>
      <c r="EA39" s="887"/>
      <c r="EB39" s="887"/>
      <c r="EC39" s="887"/>
      <c r="ED39" s="887"/>
      <c r="EE39" s="887"/>
      <c r="EF39" s="887"/>
      <c r="EG39" s="887"/>
      <c r="EH39" s="887"/>
      <c r="EI39" s="887"/>
      <c r="EJ39" s="887"/>
      <c r="EK39" s="887"/>
      <c r="EL39" s="887"/>
      <c r="EM39" s="887"/>
      <c r="EN39" s="887"/>
      <c r="EO39" s="887"/>
      <c r="EP39" s="887"/>
      <c r="EQ39" s="887"/>
      <c r="ER39" s="887"/>
      <c r="ES39" s="887"/>
      <c r="ET39" s="887"/>
      <c r="EU39" s="887"/>
      <c r="EV39" s="887"/>
      <c r="EW39" s="887"/>
      <c r="EX39" s="887"/>
      <c r="EY39" s="887"/>
      <c r="EZ39" s="887"/>
      <c r="FA39" s="887"/>
      <c r="FB39" s="887"/>
      <c r="FC39" s="887"/>
      <c r="FD39" s="887"/>
      <c r="FE39" s="887"/>
      <c r="FF39" s="887"/>
      <c r="FG39" s="887"/>
      <c r="FH39" s="887"/>
      <c r="FI39" s="887"/>
      <c r="FJ39" s="887"/>
      <c r="FK39" s="887"/>
      <c r="FL39" s="887"/>
      <c r="FM39" s="887"/>
      <c r="FN39" s="887"/>
      <c r="FO39" s="887"/>
      <c r="FP39" s="887"/>
      <c r="FQ39" s="887"/>
      <c r="FR39" s="887"/>
      <c r="FS39" s="887"/>
      <c r="FT39" s="887"/>
      <c r="FU39" s="887"/>
      <c r="FV39" s="887"/>
      <c r="FW39" s="887"/>
      <c r="FX39" s="887"/>
      <c r="FY39" s="887"/>
      <c r="FZ39" s="887"/>
      <c r="GA39" s="887"/>
      <c r="GB39" s="887"/>
      <c r="GC39" s="887"/>
      <c r="GD39" s="887"/>
      <c r="GE39" s="887"/>
      <c r="GF39" s="887"/>
      <c r="GG39" s="887"/>
      <c r="GH39" s="887"/>
      <c r="GI39" s="887"/>
      <c r="GJ39" s="887"/>
      <c r="GK39" s="887"/>
      <c r="GL39" s="887"/>
      <c r="GM39" s="887"/>
      <c r="GN39" s="887"/>
      <c r="GO39" s="887"/>
      <c r="GP39" s="887"/>
      <c r="GQ39" s="887"/>
      <c r="GR39" s="887"/>
      <c r="GS39" s="887"/>
      <c r="GT39" s="887"/>
      <c r="GU39" s="887"/>
      <c r="GV39" s="887"/>
      <c r="GW39" s="887"/>
      <c r="GX39" s="887"/>
      <c r="GY39" s="887"/>
      <c r="GZ39" s="887"/>
      <c r="HA39" s="887"/>
      <c r="HB39" s="887"/>
      <c r="HC39" s="887"/>
      <c r="HD39" s="887"/>
      <c r="HE39" s="887"/>
      <c r="HF39" s="887"/>
      <c r="HG39" s="887"/>
      <c r="HH39" s="887"/>
      <c r="HI39" s="887"/>
      <c r="HJ39" s="887"/>
      <c r="HK39" s="887"/>
      <c r="HL39" s="887"/>
      <c r="HM39" s="887"/>
      <c r="HN39" s="887"/>
      <c r="HO39" s="887"/>
      <c r="HP39" s="887"/>
      <c r="HQ39" s="887"/>
      <c r="HR39" s="887"/>
      <c r="HS39" s="887"/>
      <c r="HU39" s="887"/>
      <c r="HV39" s="887"/>
      <c r="HW39" s="887"/>
    </row>
    <row r="40" spans="1:231">
      <c r="A40" s="1189" t="s">
        <v>517</v>
      </c>
      <c r="B40" s="1189"/>
      <c r="C40" s="887"/>
      <c r="D40" s="887"/>
      <c r="E40" s="887"/>
      <c r="F40" s="887"/>
      <c r="G40" s="887"/>
      <c r="H40" s="887"/>
      <c r="I40" s="887"/>
      <c r="J40" s="887"/>
      <c r="K40" s="887"/>
      <c r="L40" s="887"/>
      <c r="M40" s="887"/>
      <c r="N40" s="887"/>
      <c r="O40" s="887"/>
      <c r="P40" s="887"/>
      <c r="Q40" s="887"/>
      <c r="R40" s="887"/>
      <c r="S40" s="887"/>
      <c r="T40" s="887"/>
      <c r="U40" s="887"/>
      <c r="V40" s="887"/>
      <c r="W40" s="1153"/>
      <c r="X40" s="1153"/>
      <c r="Y40" s="887"/>
      <c r="Z40" s="887"/>
      <c r="AA40" s="1153"/>
      <c r="AB40" s="887"/>
      <c r="AC40" s="1153"/>
      <c r="AD40" s="887"/>
      <c r="AE40" s="887"/>
      <c r="AF40" s="887"/>
      <c r="AG40" s="887"/>
      <c r="AH40" s="887"/>
      <c r="AI40" s="887"/>
      <c r="AJ40" s="887"/>
      <c r="AK40" s="887"/>
      <c r="AL40" s="887"/>
      <c r="AM40" s="887"/>
      <c r="AN40" s="887"/>
      <c r="AO40" s="887"/>
      <c r="AP40" s="887"/>
      <c r="AQ40" s="887"/>
      <c r="AR40" s="887"/>
      <c r="AS40" s="887"/>
      <c r="AT40" s="887"/>
      <c r="AU40" s="887"/>
      <c r="AV40" s="887"/>
      <c r="AW40" s="887"/>
      <c r="AX40" s="887"/>
      <c r="AY40" s="887"/>
      <c r="AZ40" s="887"/>
      <c r="BA40" s="887"/>
      <c r="BB40" s="887"/>
      <c r="BC40" s="887"/>
      <c r="BD40" s="887"/>
      <c r="BE40" s="887"/>
      <c r="BF40" s="887"/>
      <c r="BG40" s="887"/>
      <c r="BH40" s="887"/>
      <c r="BI40" s="887"/>
      <c r="BJ40" s="887"/>
      <c r="BK40" s="887"/>
      <c r="BL40" s="887"/>
      <c r="BM40" s="887"/>
      <c r="BN40" s="887"/>
      <c r="BO40" s="887"/>
      <c r="BP40" s="887"/>
      <c r="BQ40" s="887"/>
      <c r="BR40" s="887"/>
      <c r="BS40" s="887"/>
      <c r="BT40" s="887"/>
      <c r="BU40" s="887"/>
      <c r="BV40" s="887"/>
      <c r="BW40" s="887"/>
      <c r="BX40" s="887"/>
      <c r="BY40" s="887"/>
      <c r="BZ40" s="887"/>
      <c r="CA40" s="887"/>
      <c r="CB40" s="887"/>
      <c r="CC40" s="887"/>
      <c r="CD40" s="887"/>
      <c r="CE40" s="887"/>
      <c r="CF40" s="887"/>
      <c r="CG40" s="887"/>
      <c r="CH40" s="887"/>
      <c r="CI40" s="887"/>
      <c r="CJ40" s="887"/>
      <c r="CK40" s="887"/>
      <c r="CL40" s="887"/>
      <c r="CM40" s="887"/>
      <c r="CN40" s="887"/>
      <c r="CO40" s="887"/>
      <c r="CP40" s="887"/>
      <c r="CQ40" s="887"/>
      <c r="CR40" s="887"/>
      <c r="CS40" s="887"/>
      <c r="CT40" s="887"/>
      <c r="CU40" s="887"/>
      <c r="CV40" s="887"/>
      <c r="CW40" s="887"/>
      <c r="CX40" s="887"/>
      <c r="CY40" s="887"/>
      <c r="CZ40" s="887"/>
      <c r="DA40" s="887"/>
      <c r="DB40" s="887"/>
      <c r="DC40" s="887"/>
      <c r="DD40" s="887"/>
      <c r="DE40" s="887"/>
      <c r="DF40" s="887"/>
      <c r="DG40" s="887"/>
      <c r="DH40" s="887"/>
      <c r="DI40" s="887"/>
      <c r="DJ40" s="887"/>
      <c r="DK40" s="1066"/>
      <c r="DL40" s="887"/>
      <c r="DM40" s="887"/>
      <c r="DN40" s="887"/>
      <c r="DO40" s="887"/>
      <c r="DP40" s="887"/>
      <c r="DQ40" s="887"/>
      <c r="DR40" s="887"/>
      <c r="DS40" s="887"/>
      <c r="DT40" s="887"/>
      <c r="DU40" s="887"/>
      <c r="DV40" s="887"/>
      <c r="DW40" s="887"/>
      <c r="DX40" s="887"/>
      <c r="DY40" s="887"/>
      <c r="DZ40" s="887"/>
      <c r="EA40" s="887"/>
      <c r="EB40" s="887"/>
      <c r="EC40" s="887"/>
      <c r="ED40" s="887"/>
      <c r="EE40" s="887"/>
      <c r="EF40" s="887"/>
      <c r="EG40" s="887"/>
      <c r="EH40" s="887"/>
      <c r="EI40" s="887"/>
      <c r="EJ40" s="887"/>
      <c r="EK40" s="887"/>
      <c r="EL40" s="887"/>
      <c r="EM40" s="887"/>
      <c r="EN40" s="887"/>
      <c r="EO40" s="887"/>
      <c r="EP40" s="887"/>
      <c r="EQ40" s="887"/>
      <c r="ER40" s="887"/>
      <c r="ES40" s="887"/>
      <c r="ET40" s="887"/>
      <c r="EU40" s="887"/>
      <c r="EV40" s="887"/>
      <c r="EW40" s="887"/>
      <c r="EX40" s="887"/>
      <c r="EY40" s="887"/>
      <c r="EZ40" s="887"/>
      <c r="FA40" s="887"/>
      <c r="FB40" s="887"/>
      <c r="FC40" s="887"/>
      <c r="FD40" s="887"/>
      <c r="FE40" s="887"/>
      <c r="FF40" s="887"/>
      <c r="FG40" s="887"/>
      <c r="FH40" s="887"/>
      <c r="FI40" s="887"/>
      <c r="FJ40" s="887"/>
      <c r="FK40" s="887"/>
      <c r="FL40" s="887"/>
      <c r="FM40" s="887"/>
      <c r="FN40" s="887"/>
      <c r="FO40" s="887"/>
      <c r="FP40" s="887"/>
      <c r="FQ40" s="887"/>
      <c r="FR40" s="887"/>
      <c r="FS40" s="887"/>
      <c r="FT40" s="887"/>
      <c r="FU40" s="887"/>
      <c r="FV40" s="887"/>
      <c r="FW40" s="887"/>
      <c r="FX40" s="887"/>
      <c r="FY40" s="887"/>
      <c r="FZ40" s="887"/>
      <c r="GA40" s="887"/>
      <c r="GB40" s="887"/>
      <c r="GC40" s="887"/>
      <c r="GD40" s="887"/>
      <c r="GE40" s="887"/>
      <c r="GF40" s="887"/>
      <c r="GG40" s="887"/>
      <c r="GH40" s="887"/>
      <c r="GI40" s="887"/>
      <c r="GJ40" s="887"/>
      <c r="GK40" s="887"/>
      <c r="GL40" s="887"/>
      <c r="GM40" s="887"/>
      <c r="GN40" s="887"/>
      <c r="GO40" s="887"/>
      <c r="GP40" s="887"/>
      <c r="GQ40" s="887"/>
      <c r="GR40" s="887"/>
      <c r="GS40" s="887"/>
      <c r="GT40" s="887"/>
      <c r="GU40" s="887"/>
      <c r="GV40" s="887"/>
      <c r="GW40" s="887"/>
      <c r="GX40" s="887"/>
      <c r="GY40" s="887"/>
      <c r="GZ40" s="887"/>
      <c r="HA40" s="887"/>
      <c r="HB40" s="887"/>
      <c r="HC40" s="887"/>
      <c r="HD40" s="887"/>
      <c r="HE40" s="887"/>
      <c r="HF40" s="887"/>
      <c r="HG40" s="887"/>
      <c r="HH40" s="887"/>
      <c r="HI40" s="887"/>
      <c r="HJ40" s="887"/>
      <c r="HK40" s="887"/>
      <c r="HL40" s="887"/>
      <c r="HM40" s="887"/>
      <c r="HN40" s="887"/>
      <c r="HO40" s="887"/>
      <c r="HP40" s="887"/>
      <c r="HQ40" s="887"/>
      <c r="HR40" s="887"/>
      <c r="HS40" s="887"/>
      <c r="HU40" s="887"/>
      <c r="HV40" s="887"/>
      <c r="HW40" s="887"/>
    </row>
    <row r="41" spans="1:231" ht="13" thickBot="1">
      <c r="A41" s="1181"/>
      <c r="B41" s="1181"/>
      <c r="C41" s="887"/>
      <c r="D41" s="887"/>
      <c r="E41" s="887"/>
      <c r="F41" s="887"/>
      <c r="G41" s="887"/>
      <c r="H41" s="887"/>
      <c r="I41" s="887"/>
      <c r="J41" s="887"/>
      <c r="K41" s="887"/>
      <c r="L41" s="887"/>
      <c r="M41" s="887"/>
      <c r="N41" s="887"/>
      <c r="O41" s="887"/>
      <c r="P41" s="887"/>
      <c r="Q41" s="887"/>
      <c r="R41" s="887"/>
      <c r="S41" s="887"/>
      <c r="T41" s="887"/>
      <c r="U41" s="887"/>
      <c r="V41" s="887"/>
      <c r="W41" s="1153"/>
      <c r="X41" s="1153"/>
      <c r="Y41" s="887"/>
      <c r="Z41" s="887"/>
      <c r="AA41" s="1153"/>
      <c r="AB41" s="887"/>
      <c r="AC41" s="1153"/>
      <c r="AD41" s="887"/>
      <c r="AE41" s="887"/>
      <c r="AF41" s="887"/>
      <c r="AG41" s="887"/>
      <c r="AH41" s="887"/>
      <c r="AI41" s="887"/>
      <c r="AJ41" s="887"/>
      <c r="AK41" s="887"/>
      <c r="AL41" s="887"/>
      <c r="AM41" s="887"/>
      <c r="AN41" s="887"/>
      <c r="AO41" s="887"/>
      <c r="AP41" s="887"/>
      <c r="AQ41" s="887"/>
      <c r="AR41" s="887"/>
      <c r="AS41" s="887"/>
      <c r="AT41" s="887"/>
      <c r="AU41" s="887"/>
      <c r="AV41" s="887"/>
      <c r="AW41" s="887"/>
      <c r="AX41" s="887"/>
      <c r="AY41" s="887"/>
      <c r="AZ41" s="887"/>
      <c r="BA41" s="887"/>
      <c r="BB41" s="887"/>
      <c r="BC41" s="887"/>
      <c r="BD41" s="887"/>
      <c r="BE41" s="887"/>
      <c r="BF41" s="887"/>
      <c r="BG41" s="887"/>
      <c r="BH41" s="887"/>
      <c r="BI41" s="887"/>
      <c r="BJ41" s="887"/>
      <c r="BK41" s="887"/>
      <c r="BL41" s="887"/>
      <c r="BM41" s="887"/>
      <c r="BN41" s="887"/>
      <c r="BO41" s="887"/>
      <c r="BP41" s="887"/>
      <c r="BQ41" s="887"/>
      <c r="BR41" s="887"/>
      <c r="BS41" s="887"/>
      <c r="BT41" s="887"/>
      <c r="BU41" s="887"/>
      <c r="BV41" s="887"/>
      <c r="BW41" s="887"/>
      <c r="BX41" s="887"/>
      <c r="BY41" s="887"/>
      <c r="BZ41" s="887"/>
      <c r="CA41" s="887"/>
      <c r="CB41" s="887"/>
      <c r="CC41" s="887"/>
      <c r="CD41" s="887"/>
      <c r="CE41" s="887"/>
      <c r="CF41" s="887"/>
      <c r="CG41" s="887"/>
      <c r="CH41" s="887"/>
      <c r="CI41" s="887"/>
      <c r="CJ41" s="887"/>
      <c r="CK41" s="887"/>
      <c r="CL41" s="887"/>
      <c r="CM41" s="887"/>
      <c r="CN41" s="887"/>
      <c r="CO41" s="887"/>
      <c r="CP41" s="887"/>
      <c r="CQ41" s="887"/>
      <c r="CR41" s="887"/>
      <c r="CS41" s="887"/>
      <c r="CT41" s="887"/>
      <c r="CU41" s="887"/>
      <c r="CV41" s="887"/>
      <c r="CW41" s="887"/>
      <c r="CX41" s="887"/>
      <c r="CY41" s="887"/>
      <c r="CZ41" s="887"/>
      <c r="DA41" s="887"/>
      <c r="DB41" s="887"/>
      <c r="DC41" s="887"/>
      <c r="DD41" s="887"/>
      <c r="DE41" s="887"/>
      <c r="DF41" s="887"/>
      <c r="DG41" s="887"/>
      <c r="DH41" s="887"/>
      <c r="DI41" s="887"/>
      <c r="DJ41" s="887"/>
      <c r="DK41" s="1066"/>
      <c r="DL41" s="887"/>
      <c r="DM41" s="887"/>
      <c r="DN41" s="887"/>
      <c r="DO41" s="887"/>
      <c r="DP41" s="887"/>
      <c r="DQ41" s="887"/>
      <c r="DR41" s="887"/>
      <c r="DS41" s="887"/>
      <c r="DT41" s="887"/>
      <c r="DU41" s="887"/>
      <c r="DV41" s="887"/>
      <c r="DW41" s="887"/>
      <c r="DX41" s="887"/>
      <c r="DY41" s="887"/>
      <c r="DZ41" s="887"/>
      <c r="EA41" s="887"/>
      <c r="EB41" s="887"/>
      <c r="EC41" s="887"/>
      <c r="ED41" s="887"/>
      <c r="EE41" s="887"/>
      <c r="EF41" s="887"/>
      <c r="EG41" s="887"/>
      <c r="EH41" s="887"/>
      <c r="EI41" s="887"/>
      <c r="EJ41" s="887"/>
      <c r="EK41" s="887"/>
      <c r="EL41" s="887"/>
      <c r="EM41" s="887"/>
      <c r="EN41" s="887"/>
      <c r="EO41" s="887"/>
      <c r="EP41" s="887"/>
      <c r="EQ41" s="887"/>
      <c r="ER41" s="887"/>
      <c r="ES41" s="887"/>
      <c r="ET41" s="887"/>
      <c r="EU41" s="887"/>
      <c r="EV41" s="887"/>
      <c r="EW41" s="887"/>
      <c r="EX41" s="887"/>
      <c r="EY41" s="887"/>
      <c r="EZ41" s="887"/>
      <c r="FA41" s="887"/>
      <c r="FB41" s="887"/>
      <c r="FC41" s="887"/>
      <c r="FD41" s="887"/>
      <c r="FE41" s="887"/>
      <c r="FF41" s="887"/>
      <c r="FG41" s="887"/>
      <c r="FH41" s="887"/>
      <c r="FI41" s="887"/>
      <c r="FJ41" s="887"/>
      <c r="FK41" s="887"/>
      <c r="FL41" s="887"/>
      <c r="FM41" s="887"/>
      <c r="FN41" s="887"/>
      <c r="FO41" s="887"/>
      <c r="FP41" s="887"/>
      <c r="FQ41" s="887"/>
      <c r="FR41" s="887"/>
      <c r="FS41" s="887"/>
      <c r="FT41" s="887"/>
      <c r="FU41" s="887"/>
      <c r="FV41" s="887"/>
      <c r="FW41" s="887"/>
      <c r="FX41" s="887"/>
      <c r="FY41" s="887"/>
      <c r="FZ41" s="887"/>
      <c r="GA41" s="887"/>
      <c r="GB41" s="887"/>
      <c r="GC41" s="887"/>
      <c r="GD41" s="887"/>
      <c r="GE41" s="887"/>
      <c r="GF41" s="887"/>
      <c r="GG41" s="887"/>
      <c r="GH41" s="887"/>
      <c r="GI41" s="887"/>
      <c r="GJ41" s="887"/>
      <c r="GK41" s="887"/>
      <c r="GL41" s="887"/>
      <c r="GM41" s="887"/>
      <c r="GN41" s="887"/>
      <c r="GO41" s="887"/>
      <c r="GP41" s="887"/>
      <c r="GQ41" s="887"/>
      <c r="GR41" s="887"/>
      <c r="GS41" s="887"/>
      <c r="GT41" s="887"/>
      <c r="GU41" s="887"/>
      <c r="GV41" s="887"/>
      <c r="GW41" s="887"/>
      <c r="GX41" s="887"/>
      <c r="GY41" s="887"/>
      <c r="GZ41" s="887"/>
      <c r="HA41" s="887"/>
      <c r="HB41" s="887"/>
      <c r="HC41" s="887"/>
      <c r="HD41" s="887"/>
      <c r="HE41" s="887"/>
      <c r="HF41" s="887"/>
      <c r="HG41" s="887"/>
      <c r="HH41" s="887"/>
      <c r="HI41" s="887"/>
      <c r="HJ41" s="887"/>
      <c r="HK41" s="887"/>
      <c r="HL41" s="887"/>
      <c r="HM41" s="887"/>
      <c r="HN41" s="887"/>
      <c r="HO41" s="887"/>
      <c r="HP41" s="887"/>
      <c r="HQ41" s="887"/>
      <c r="HR41" s="887"/>
      <c r="HS41" s="887"/>
      <c r="HU41" s="887"/>
      <c r="HV41" s="887"/>
      <c r="HW41" s="887"/>
    </row>
    <row r="42" spans="1:231" ht="13" thickBot="1">
      <c r="A42" s="927" t="s">
        <v>472</v>
      </c>
      <c r="B42" s="925">
        <v>0.5</v>
      </c>
      <c r="C42" s="924" t="s">
        <v>632</v>
      </c>
      <c r="D42" s="887">
        <f>B42/B4</f>
        <v>0.11153245594467991</v>
      </c>
      <c r="E42" s="887"/>
      <c r="F42" s="887"/>
      <c r="G42" s="887"/>
      <c r="H42" s="887"/>
      <c r="I42" s="887"/>
      <c r="J42" s="887"/>
      <c r="K42" s="887"/>
      <c r="L42" s="887"/>
      <c r="M42" s="887"/>
      <c r="N42" s="887"/>
      <c r="O42" s="887"/>
      <c r="P42" s="887"/>
      <c r="Q42" s="887"/>
      <c r="R42" s="887"/>
      <c r="S42" s="887"/>
      <c r="T42" s="887"/>
      <c r="U42" s="887"/>
      <c r="V42" s="887"/>
      <c r="W42" s="1153"/>
      <c r="X42" s="1153"/>
      <c r="Y42" s="887"/>
      <c r="Z42" s="887"/>
      <c r="AA42" s="1153"/>
      <c r="AB42" s="887"/>
      <c r="AC42" s="1153"/>
      <c r="AD42" s="887"/>
      <c r="AE42" s="887"/>
      <c r="AF42" s="887"/>
      <c r="AG42" s="887"/>
      <c r="AH42" s="887"/>
      <c r="AI42" s="887"/>
      <c r="AJ42" s="887"/>
      <c r="AK42" s="887"/>
      <c r="AL42" s="887"/>
      <c r="AM42" s="887"/>
      <c r="AN42" s="887"/>
      <c r="AO42" s="887"/>
      <c r="AP42" s="887"/>
      <c r="AQ42" s="887"/>
      <c r="AR42" s="887"/>
      <c r="AS42" s="887"/>
      <c r="AT42" s="887"/>
      <c r="AU42" s="887"/>
      <c r="AV42" s="887"/>
      <c r="AW42" s="887"/>
      <c r="AX42" s="887"/>
      <c r="AY42" s="887"/>
      <c r="AZ42" s="887"/>
      <c r="BA42" s="887"/>
      <c r="BB42" s="887"/>
      <c r="BC42" s="887"/>
      <c r="BD42" s="887"/>
      <c r="BE42" s="887"/>
      <c r="BF42" s="887"/>
      <c r="BG42" s="887"/>
      <c r="BH42" s="887"/>
      <c r="BI42" s="887"/>
      <c r="BJ42" s="887"/>
      <c r="BK42" s="887"/>
      <c r="BL42" s="887"/>
      <c r="BM42" s="887"/>
      <c r="BN42" s="887"/>
      <c r="BO42" s="887"/>
      <c r="BP42" s="887"/>
      <c r="BQ42" s="887"/>
      <c r="BR42" s="887"/>
      <c r="BS42" s="887"/>
      <c r="BT42" s="887"/>
      <c r="BU42" s="887"/>
      <c r="BV42" s="887"/>
      <c r="BW42" s="887"/>
      <c r="BX42" s="887"/>
      <c r="BY42" s="887"/>
      <c r="BZ42" s="887"/>
      <c r="CA42" s="887"/>
      <c r="CB42" s="887"/>
      <c r="CC42" s="887"/>
      <c r="CD42" s="887"/>
      <c r="CE42" s="887"/>
      <c r="CF42" s="887"/>
      <c r="CG42" s="887"/>
      <c r="CH42" s="887"/>
      <c r="CI42" s="887"/>
      <c r="CJ42" s="887"/>
      <c r="CK42" s="887"/>
      <c r="CL42" s="887"/>
      <c r="CM42" s="887"/>
      <c r="CN42" s="887"/>
      <c r="CO42" s="887"/>
      <c r="CP42" s="887"/>
      <c r="CQ42" s="887"/>
      <c r="CR42" s="887"/>
      <c r="CS42" s="887"/>
      <c r="CT42" s="887"/>
      <c r="CU42" s="887"/>
      <c r="CV42" s="887"/>
      <c r="CW42" s="887"/>
      <c r="CX42" s="887"/>
      <c r="CY42" s="887"/>
      <c r="CZ42" s="887"/>
      <c r="DA42" s="887"/>
      <c r="DB42" s="887"/>
      <c r="DC42" s="887"/>
      <c r="DD42" s="887"/>
      <c r="DE42" s="887"/>
      <c r="DF42" s="887"/>
      <c r="DG42" s="887"/>
      <c r="DH42" s="887"/>
      <c r="DI42" s="887"/>
      <c r="DJ42" s="887"/>
      <c r="DK42" s="1066"/>
      <c r="DL42" s="887"/>
      <c r="DM42" s="887"/>
      <c r="DN42" s="887"/>
      <c r="DO42" s="887"/>
      <c r="DP42" s="887"/>
      <c r="DQ42" s="887"/>
      <c r="DR42" s="887"/>
      <c r="DS42" s="887"/>
      <c r="DT42" s="887"/>
      <c r="DU42" s="887"/>
      <c r="DV42" s="887"/>
      <c r="DW42" s="887"/>
      <c r="DX42" s="887"/>
      <c r="DY42" s="887"/>
      <c r="DZ42" s="887"/>
      <c r="EA42" s="887"/>
      <c r="EB42" s="887"/>
      <c r="EC42" s="887"/>
      <c r="ED42" s="887"/>
      <c r="EE42" s="887"/>
      <c r="EF42" s="887"/>
      <c r="EG42" s="887"/>
      <c r="EH42" s="887"/>
      <c r="EI42" s="887"/>
      <c r="EJ42" s="887"/>
      <c r="EK42" s="887"/>
      <c r="EL42" s="887"/>
      <c r="EM42" s="887"/>
      <c r="EN42" s="887"/>
      <c r="EO42" s="887"/>
      <c r="EP42" s="887"/>
      <c r="EQ42" s="887"/>
      <c r="ER42" s="887"/>
      <c r="ES42" s="887"/>
      <c r="ET42" s="887"/>
      <c r="EU42" s="887"/>
      <c r="EV42" s="887"/>
      <c r="EW42" s="887"/>
      <c r="EX42" s="887"/>
      <c r="EY42" s="887"/>
      <c r="EZ42" s="887"/>
      <c r="FA42" s="887"/>
      <c r="FB42" s="887"/>
      <c r="FC42" s="887"/>
      <c r="FD42" s="887"/>
      <c r="FE42" s="887"/>
      <c r="FF42" s="887"/>
      <c r="FG42" s="887"/>
      <c r="FH42" s="887"/>
      <c r="FI42" s="887"/>
      <c r="FJ42" s="887"/>
      <c r="FK42" s="887"/>
      <c r="FL42" s="887"/>
      <c r="FM42" s="887"/>
      <c r="FN42" s="887"/>
      <c r="FO42" s="887"/>
      <c r="FP42" s="887"/>
      <c r="FQ42" s="887"/>
      <c r="FR42" s="887"/>
      <c r="FS42" s="887"/>
      <c r="FT42" s="887"/>
      <c r="FU42" s="887"/>
      <c r="FV42" s="887"/>
      <c r="FW42" s="887"/>
      <c r="FX42" s="887"/>
      <c r="FY42" s="887"/>
      <c r="FZ42" s="887"/>
      <c r="GA42" s="887"/>
      <c r="GB42" s="887"/>
      <c r="GC42" s="887"/>
      <c r="GD42" s="887"/>
      <c r="GE42" s="887"/>
      <c r="GF42" s="887"/>
      <c r="GG42" s="887"/>
      <c r="GH42" s="887"/>
      <c r="GI42" s="887"/>
      <c r="GJ42" s="887"/>
      <c r="GK42" s="887"/>
      <c r="GL42" s="887"/>
      <c r="GM42" s="887"/>
      <c r="GN42" s="887"/>
      <c r="GO42" s="887"/>
      <c r="GP42" s="887"/>
      <c r="GQ42" s="887"/>
      <c r="GR42" s="887"/>
      <c r="GS42" s="887"/>
      <c r="GT42" s="887"/>
      <c r="GU42" s="887"/>
      <c r="GV42" s="887"/>
      <c r="GW42" s="887"/>
      <c r="GX42" s="887"/>
      <c r="GY42" s="887"/>
      <c r="GZ42" s="887"/>
      <c r="HA42" s="887"/>
      <c r="HB42" s="887"/>
      <c r="HC42" s="887"/>
      <c r="HD42" s="887"/>
      <c r="HE42" s="887"/>
      <c r="HF42" s="887"/>
      <c r="HG42" s="887"/>
      <c r="HH42" s="887"/>
      <c r="HI42" s="887"/>
      <c r="HJ42" s="887"/>
      <c r="HK42" s="887"/>
      <c r="HL42" s="887"/>
      <c r="HM42" s="887"/>
      <c r="HN42" s="887"/>
      <c r="HO42" s="887"/>
      <c r="HP42" s="887"/>
      <c r="HQ42" s="887"/>
      <c r="HR42" s="887"/>
      <c r="HS42" s="887"/>
      <c r="HU42" s="887"/>
      <c r="HV42" s="887"/>
      <c r="HW42" s="887"/>
    </row>
    <row r="43" spans="1:231" ht="13" thickBot="1">
      <c r="A43" s="928" t="s">
        <v>474</v>
      </c>
      <c r="B43" s="925">
        <v>0.5</v>
      </c>
      <c r="C43" s="924" t="s">
        <v>632</v>
      </c>
      <c r="D43" s="922"/>
      <c r="E43" s="887"/>
      <c r="F43" s="887"/>
      <c r="G43" s="887"/>
      <c r="H43" s="887"/>
      <c r="I43" s="887"/>
      <c r="J43" s="887"/>
      <c r="K43" s="887"/>
      <c r="L43" s="887"/>
      <c r="M43" s="887"/>
      <c r="N43" s="887"/>
      <c r="O43" s="887"/>
      <c r="P43" s="887"/>
      <c r="Q43" s="887"/>
      <c r="R43" s="887"/>
      <c r="S43" s="887"/>
      <c r="T43" s="887"/>
      <c r="U43" s="887"/>
      <c r="V43" s="887"/>
      <c r="W43" s="1153"/>
      <c r="X43" s="1153"/>
      <c r="Y43" s="887"/>
      <c r="Z43" s="887"/>
      <c r="AA43" s="1153"/>
      <c r="AB43" s="887"/>
      <c r="AC43" s="1153"/>
      <c r="AD43" s="887"/>
      <c r="AE43" s="887"/>
      <c r="AF43" s="887"/>
      <c r="AG43" s="887"/>
      <c r="AH43" s="887"/>
      <c r="AI43" s="887"/>
      <c r="AJ43" s="887"/>
      <c r="AK43" s="887"/>
      <c r="AL43" s="887"/>
      <c r="AM43" s="887"/>
      <c r="AN43" s="887"/>
      <c r="AO43" s="887"/>
      <c r="AP43" s="887"/>
      <c r="AQ43" s="887"/>
      <c r="AR43" s="887"/>
      <c r="AS43" s="887"/>
      <c r="AT43" s="887"/>
      <c r="AU43" s="887"/>
      <c r="AV43" s="887"/>
      <c r="AW43" s="887"/>
      <c r="AX43" s="887"/>
      <c r="AY43" s="887"/>
      <c r="AZ43" s="887"/>
      <c r="BA43" s="887"/>
      <c r="BB43" s="887"/>
      <c r="BC43" s="887"/>
      <c r="BD43" s="887"/>
      <c r="BE43" s="887"/>
      <c r="BF43" s="887"/>
      <c r="BG43" s="887"/>
      <c r="BH43" s="887"/>
      <c r="BI43" s="887"/>
      <c r="BJ43" s="887"/>
      <c r="BK43" s="887"/>
      <c r="BL43" s="887"/>
      <c r="BM43" s="887"/>
      <c r="BN43" s="887"/>
      <c r="BO43" s="887"/>
      <c r="BP43" s="887"/>
      <c r="BQ43" s="887"/>
      <c r="BR43" s="887"/>
      <c r="BS43" s="887"/>
      <c r="BT43" s="887"/>
      <c r="BU43" s="887"/>
      <c r="BV43" s="887"/>
      <c r="BW43" s="887"/>
      <c r="BX43" s="887"/>
      <c r="BY43" s="887"/>
      <c r="BZ43" s="887"/>
      <c r="CA43" s="887"/>
      <c r="CB43" s="887"/>
      <c r="CC43" s="887"/>
      <c r="CD43" s="887"/>
      <c r="CE43" s="887"/>
      <c r="CF43" s="887"/>
      <c r="CG43" s="887"/>
      <c r="CH43" s="887"/>
      <c r="CI43" s="887"/>
      <c r="CJ43" s="887"/>
      <c r="CK43" s="887"/>
      <c r="CL43" s="887"/>
      <c r="CM43" s="887"/>
      <c r="CN43" s="887"/>
      <c r="CO43" s="887"/>
      <c r="CP43" s="887"/>
      <c r="CQ43" s="887"/>
      <c r="CR43" s="887"/>
      <c r="CS43" s="887"/>
      <c r="CT43" s="887"/>
      <c r="CU43" s="887"/>
      <c r="CV43" s="887"/>
      <c r="CW43" s="887"/>
      <c r="CX43" s="887"/>
      <c r="CY43" s="887"/>
      <c r="CZ43" s="887"/>
      <c r="DA43" s="887"/>
      <c r="DB43" s="887"/>
      <c r="DC43" s="887"/>
      <c r="DD43" s="887"/>
      <c r="DE43" s="887"/>
      <c r="DF43" s="887"/>
      <c r="DG43" s="887"/>
      <c r="DH43" s="887"/>
      <c r="DI43" s="887"/>
      <c r="DJ43" s="887"/>
      <c r="DK43" s="1066"/>
      <c r="DL43" s="887"/>
      <c r="DM43" s="887"/>
      <c r="DN43" s="887"/>
      <c r="DO43" s="887"/>
      <c r="DP43" s="887"/>
      <c r="DQ43" s="887"/>
      <c r="DR43" s="887"/>
      <c r="DS43" s="887"/>
      <c r="DT43" s="887"/>
      <c r="DU43" s="887"/>
      <c r="DV43" s="887"/>
      <c r="DW43" s="887"/>
      <c r="DX43" s="887"/>
      <c r="DY43" s="887"/>
      <c r="DZ43" s="887"/>
      <c r="EA43" s="887"/>
      <c r="EB43" s="887"/>
      <c r="EC43" s="887"/>
      <c r="ED43" s="887"/>
      <c r="EE43" s="887"/>
      <c r="EF43" s="887"/>
      <c r="EG43" s="887"/>
      <c r="EH43" s="887"/>
      <c r="EI43" s="887"/>
      <c r="EJ43" s="887"/>
      <c r="EK43" s="887"/>
      <c r="EL43" s="887"/>
      <c r="EM43" s="887"/>
      <c r="EN43" s="887"/>
      <c r="EO43" s="887"/>
      <c r="EP43" s="887"/>
      <c r="EQ43" s="887"/>
      <c r="ER43" s="887"/>
      <c r="ES43" s="887"/>
      <c r="ET43" s="887"/>
      <c r="EU43" s="887"/>
      <c r="EV43" s="887"/>
      <c r="EW43" s="887"/>
      <c r="EX43" s="887"/>
      <c r="EY43" s="887"/>
      <c r="EZ43" s="887"/>
      <c r="FA43" s="887"/>
      <c r="FB43" s="887"/>
      <c r="FC43" s="887"/>
      <c r="FD43" s="887"/>
      <c r="FE43" s="887"/>
      <c r="FF43" s="887"/>
      <c r="FG43" s="887"/>
      <c r="FH43" s="887"/>
      <c r="FI43" s="887"/>
      <c r="FJ43" s="887"/>
      <c r="FK43" s="887"/>
      <c r="FL43" s="887"/>
      <c r="FM43" s="887"/>
      <c r="FN43" s="887"/>
      <c r="FO43" s="887"/>
      <c r="FP43" s="887"/>
      <c r="FQ43" s="887"/>
      <c r="FR43" s="887"/>
      <c r="FS43" s="887"/>
      <c r="FT43" s="887"/>
      <c r="FU43" s="887"/>
      <c r="FV43" s="887"/>
      <c r="FW43" s="887"/>
      <c r="FX43" s="887"/>
      <c r="FY43" s="887"/>
      <c r="FZ43" s="887"/>
      <c r="GA43" s="887"/>
      <c r="GB43" s="887"/>
      <c r="GC43" s="887"/>
      <c r="GD43" s="887"/>
      <c r="GE43" s="887"/>
      <c r="GF43" s="887"/>
      <c r="GG43" s="887"/>
      <c r="GH43" s="887"/>
      <c r="GI43" s="887"/>
      <c r="GJ43" s="887"/>
      <c r="GK43" s="887"/>
      <c r="GL43" s="887"/>
      <c r="GM43" s="887"/>
      <c r="GN43" s="887"/>
      <c r="GO43" s="887"/>
      <c r="GP43" s="887"/>
      <c r="GQ43" s="887"/>
      <c r="GR43" s="887"/>
      <c r="GS43" s="887"/>
      <c r="GT43" s="887"/>
      <c r="GU43" s="887"/>
      <c r="GV43" s="887"/>
      <c r="GW43" s="887"/>
      <c r="GX43" s="887"/>
      <c r="GY43" s="887"/>
      <c r="GZ43" s="887"/>
      <c r="HA43" s="887"/>
      <c r="HB43" s="887"/>
      <c r="HC43" s="887"/>
      <c r="HD43" s="887"/>
      <c r="HE43" s="887"/>
      <c r="HF43" s="887"/>
      <c r="HG43" s="887"/>
      <c r="HH43" s="887"/>
      <c r="HI43" s="887"/>
      <c r="HJ43" s="887"/>
      <c r="HK43" s="887"/>
      <c r="HL43" s="887"/>
      <c r="HM43" s="887"/>
      <c r="HN43" s="887"/>
      <c r="HO43" s="887"/>
      <c r="HP43" s="887"/>
      <c r="HQ43" s="887"/>
      <c r="HR43" s="887"/>
      <c r="HS43" s="887"/>
      <c r="HU43" s="887"/>
      <c r="HV43" s="887"/>
      <c r="HW43" s="887"/>
    </row>
    <row r="44" spans="1:231" ht="13" thickBot="1">
      <c r="A44" s="929" t="s">
        <v>475</v>
      </c>
      <c r="B44" s="926">
        <v>0.5</v>
      </c>
      <c r="C44" s="924" t="s">
        <v>632</v>
      </c>
      <c r="D44" s="887"/>
      <c r="E44" s="887"/>
      <c r="F44" s="887"/>
      <c r="G44" s="887"/>
      <c r="H44" s="887"/>
      <c r="I44" s="887"/>
      <c r="J44" s="887"/>
      <c r="K44" s="887"/>
      <c r="L44" s="887"/>
      <c r="M44" s="887"/>
      <c r="N44" s="887"/>
      <c r="O44" s="887"/>
      <c r="P44" s="887"/>
      <c r="Q44" s="887"/>
      <c r="R44" s="887"/>
      <c r="S44" s="887"/>
      <c r="T44" s="887"/>
      <c r="U44" s="887"/>
      <c r="V44" s="887"/>
      <c r="W44" s="1153"/>
      <c r="X44" s="1153"/>
      <c r="Y44" s="887"/>
      <c r="Z44" s="887"/>
      <c r="AA44" s="1153"/>
      <c r="AB44" s="887"/>
      <c r="AC44" s="1153"/>
      <c r="AD44" s="887"/>
      <c r="AE44" s="887"/>
      <c r="AF44" s="887"/>
      <c r="AG44" s="887"/>
      <c r="AH44" s="887"/>
      <c r="AI44" s="887"/>
      <c r="AJ44" s="887"/>
      <c r="AK44" s="887"/>
      <c r="AL44" s="887"/>
      <c r="AM44" s="887"/>
      <c r="AN44" s="887"/>
      <c r="AO44" s="887"/>
      <c r="AP44" s="887"/>
      <c r="AQ44" s="887"/>
      <c r="AR44" s="887"/>
      <c r="AS44" s="887"/>
      <c r="AT44" s="887"/>
      <c r="AU44" s="887"/>
      <c r="AV44" s="887"/>
      <c r="AW44" s="887"/>
      <c r="AX44" s="887"/>
      <c r="AY44" s="887"/>
      <c r="AZ44" s="887"/>
      <c r="BA44" s="887"/>
      <c r="BB44" s="887"/>
      <c r="BC44" s="887"/>
      <c r="BD44" s="887"/>
      <c r="BE44" s="887"/>
      <c r="BF44" s="887"/>
      <c r="BG44" s="887"/>
      <c r="BH44" s="887"/>
      <c r="BI44" s="887"/>
      <c r="BJ44" s="887"/>
      <c r="BK44" s="887"/>
      <c r="BL44" s="887"/>
      <c r="BM44" s="887"/>
      <c r="BN44" s="887"/>
      <c r="BO44" s="887"/>
      <c r="BP44" s="887"/>
      <c r="BQ44" s="887"/>
      <c r="BR44" s="887"/>
      <c r="BS44" s="887"/>
      <c r="BT44" s="887"/>
      <c r="BU44" s="887"/>
      <c r="BV44" s="887"/>
      <c r="BW44" s="887"/>
      <c r="BX44" s="887"/>
      <c r="BY44" s="887"/>
      <c r="BZ44" s="887"/>
      <c r="CA44" s="887"/>
      <c r="CB44" s="887"/>
      <c r="CC44" s="887"/>
      <c r="CD44" s="887"/>
      <c r="CE44" s="887"/>
      <c r="CF44" s="887"/>
      <c r="CG44" s="887"/>
      <c r="CH44" s="887"/>
      <c r="CI44" s="887"/>
      <c r="CJ44" s="887"/>
      <c r="CK44" s="887"/>
      <c r="CL44" s="887"/>
      <c r="CM44" s="887"/>
      <c r="CN44" s="887"/>
      <c r="CO44" s="887"/>
      <c r="CP44" s="887"/>
      <c r="CQ44" s="887"/>
      <c r="CR44" s="887"/>
      <c r="CS44" s="887"/>
      <c r="CT44" s="887"/>
      <c r="CU44" s="887"/>
      <c r="CV44" s="887"/>
      <c r="CW44" s="887"/>
      <c r="CX44" s="887"/>
      <c r="CY44" s="887"/>
      <c r="CZ44" s="887"/>
      <c r="DA44" s="887"/>
      <c r="DB44" s="887"/>
      <c r="DC44" s="887"/>
      <c r="DD44" s="887"/>
      <c r="DE44" s="887"/>
      <c r="DF44" s="887"/>
      <c r="DG44" s="887"/>
      <c r="DH44" s="887"/>
      <c r="DI44" s="887"/>
      <c r="DJ44" s="887"/>
      <c r="DK44" s="1066"/>
      <c r="DL44" s="887"/>
      <c r="DM44" s="887"/>
      <c r="DN44" s="887"/>
      <c r="DO44" s="887"/>
      <c r="DP44" s="887"/>
      <c r="DQ44" s="887"/>
      <c r="DR44" s="887"/>
      <c r="DS44" s="887"/>
      <c r="DT44" s="887"/>
      <c r="DU44" s="887"/>
      <c r="DV44" s="887"/>
      <c r="DW44" s="887"/>
      <c r="DX44" s="887"/>
      <c r="DY44" s="887"/>
      <c r="DZ44" s="887"/>
      <c r="EA44" s="887"/>
      <c r="EB44" s="887"/>
      <c r="EC44" s="887"/>
      <c r="ED44" s="887"/>
      <c r="EE44" s="887"/>
      <c r="EF44" s="887"/>
      <c r="EG44" s="887"/>
      <c r="EH44" s="887"/>
      <c r="EI44" s="887"/>
      <c r="EJ44" s="887"/>
      <c r="EK44" s="887"/>
      <c r="EL44" s="887"/>
      <c r="EM44" s="887"/>
      <c r="EN44" s="887"/>
      <c r="EO44" s="887"/>
      <c r="EP44" s="887"/>
      <c r="EQ44" s="887"/>
      <c r="ER44" s="887"/>
      <c r="ES44" s="887"/>
      <c r="ET44" s="887"/>
      <c r="EU44" s="887"/>
      <c r="EV44" s="887"/>
      <c r="EW44" s="887"/>
      <c r="EX44" s="887"/>
      <c r="EY44" s="887"/>
      <c r="EZ44" s="887"/>
      <c r="FA44" s="887"/>
      <c r="FB44" s="887"/>
      <c r="FC44" s="887"/>
      <c r="FD44" s="887"/>
      <c r="FE44" s="887"/>
      <c r="FF44" s="887"/>
      <c r="FG44" s="887"/>
      <c r="FH44" s="887"/>
      <c r="FI44" s="887"/>
      <c r="FJ44" s="887"/>
      <c r="FK44" s="887"/>
      <c r="FL44" s="887"/>
      <c r="FM44" s="887"/>
      <c r="FN44" s="887"/>
      <c r="FO44" s="887"/>
      <c r="FP44" s="887"/>
      <c r="FQ44" s="887"/>
      <c r="FR44" s="887"/>
      <c r="FS44" s="887"/>
      <c r="FT44" s="887"/>
      <c r="FU44" s="887"/>
      <c r="FV44" s="887"/>
      <c r="FW44" s="887"/>
      <c r="FX44" s="887"/>
      <c r="FY44" s="887"/>
      <c r="FZ44" s="887"/>
      <c r="GA44" s="887"/>
      <c r="GB44" s="887"/>
      <c r="GC44" s="887"/>
      <c r="GD44" s="887"/>
      <c r="GE44" s="887"/>
      <c r="GF44" s="887"/>
      <c r="GG44" s="887"/>
      <c r="GH44" s="887"/>
      <c r="GI44" s="887"/>
      <c r="GJ44" s="887"/>
      <c r="GK44" s="887"/>
      <c r="GL44" s="887"/>
      <c r="GM44" s="887"/>
      <c r="GN44" s="887"/>
      <c r="GO44" s="887"/>
      <c r="GP44" s="887"/>
      <c r="GQ44" s="887"/>
      <c r="GR44" s="887"/>
      <c r="GS44" s="887"/>
      <c r="GT44" s="887"/>
      <c r="GU44" s="887"/>
      <c r="GV44" s="887"/>
      <c r="GW44" s="887"/>
      <c r="GX44" s="887"/>
      <c r="GY44" s="887"/>
      <c r="GZ44" s="887"/>
      <c r="HA44" s="887"/>
      <c r="HB44" s="887"/>
      <c r="HC44" s="887"/>
      <c r="HD44" s="887"/>
      <c r="HE44" s="887"/>
      <c r="HF44" s="887"/>
      <c r="HG44" s="887"/>
      <c r="HH44" s="887"/>
      <c r="HI44" s="887"/>
      <c r="HJ44" s="887"/>
      <c r="HK44" s="887"/>
      <c r="HL44" s="887"/>
      <c r="HM44" s="887"/>
      <c r="HN44" s="887"/>
      <c r="HO44" s="887"/>
      <c r="HP44" s="887"/>
      <c r="HQ44" s="887"/>
      <c r="HR44" s="887"/>
      <c r="HS44" s="887"/>
      <c r="HU44" s="887"/>
      <c r="HV44" s="887"/>
      <c r="HW44" s="887"/>
    </row>
    <row r="45" spans="1:231" ht="13" thickBot="1">
      <c r="A45" s="1251"/>
      <c r="B45" s="1252"/>
      <c r="C45" s="785" t="s">
        <v>618</v>
      </c>
      <c r="D45" s="948"/>
      <c r="E45" s="948"/>
      <c r="F45" s="948"/>
      <c r="G45" s="948"/>
      <c r="H45" s="948"/>
      <c r="I45" s="948"/>
      <c r="J45" s="948"/>
      <c r="K45" s="948"/>
      <c r="L45" s="948"/>
      <c r="M45" s="948"/>
      <c r="N45" s="948"/>
      <c r="O45" s="948"/>
      <c r="P45" s="948"/>
      <c r="Q45" s="948"/>
      <c r="R45" s="948"/>
      <c r="S45" s="948"/>
      <c r="T45" s="948"/>
      <c r="U45" s="948"/>
      <c r="V45" s="948"/>
      <c r="W45" s="1155"/>
      <c r="X45" s="1155"/>
      <c r="Y45" s="948"/>
      <c r="Z45" s="948"/>
      <c r="AA45" s="1155"/>
      <c r="AB45" s="948"/>
      <c r="AC45" s="1155"/>
      <c r="AD45" s="948"/>
      <c r="AE45" s="948"/>
      <c r="AF45" s="948"/>
      <c r="AG45" s="948"/>
      <c r="AH45" s="948"/>
      <c r="AI45" s="948"/>
      <c r="AJ45" s="948"/>
      <c r="AK45" s="948"/>
      <c r="AL45" s="948"/>
      <c r="AM45" s="948"/>
      <c r="AN45" s="948"/>
      <c r="AO45" s="948"/>
      <c r="AP45" s="948"/>
      <c r="AQ45" s="948"/>
      <c r="AR45" s="948"/>
      <c r="AS45" s="948"/>
      <c r="AT45" s="948"/>
      <c r="AU45" s="948"/>
      <c r="AV45" s="948"/>
      <c r="AW45" s="948"/>
      <c r="AX45" s="948"/>
      <c r="AY45" s="948"/>
      <c r="AZ45" s="948"/>
      <c r="BA45" s="948"/>
      <c r="BB45" s="948"/>
      <c r="BC45" s="948"/>
      <c r="BD45" s="948"/>
      <c r="BE45" s="948"/>
      <c r="BF45" s="948"/>
      <c r="BG45" s="948"/>
      <c r="BH45" s="948"/>
      <c r="BI45" s="948"/>
      <c r="BJ45" s="948"/>
      <c r="BK45" s="948"/>
      <c r="BL45" s="948"/>
      <c r="BM45" s="948"/>
      <c r="BN45" s="948"/>
      <c r="BO45" s="948"/>
      <c r="BP45" s="948"/>
      <c r="BQ45" s="948"/>
      <c r="BR45" s="948"/>
      <c r="BS45" s="948"/>
      <c r="BT45" s="948"/>
      <c r="BU45" s="948"/>
      <c r="BV45" s="948"/>
      <c r="BW45" s="948"/>
      <c r="BX45" s="948"/>
      <c r="BY45" s="948"/>
      <c r="BZ45" s="948"/>
      <c r="CA45" s="948"/>
      <c r="CB45" s="948"/>
      <c r="CC45" s="948"/>
      <c r="CD45" s="948"/>
      <c r="CE45" s="948"/>
      <c r="CF45" s="948"/>
      <c r="CG45" s="948"/>
      <c r="CH45" s="948"/>
      <c r="CI45" s="948"/>
      <c r="CJ45" s="948"/>
      <c r="CK45" s="948"/>
      <c r="CL45" s="948"/>
      <c r="CM45" s="948"/>
      <c r="CN45" s="948"/>
      <c r="CO45" s="948"/>
      <c r="CP45" s="948"/>
      <c r="CQ45" s="948"/>
      <c r="CR45" s="948"/>
      <c r="CS45" s="948"/>
      <c r="CT45" s="948"/>
      <c r="CU45" s="948"/>
      <c r="CV45" s="948"/>
      <c r="CW45" s="948"/>
      <c r="CX45" s="948"/>
      <c r="CY45" s="948"/>
      <c r="CZ45" s="948"/>
      <c r="DA45" s="948"/>
      <c r="DB45" s="948"/>
      <c r="DC45" s="948"/>
      <c r="DD45" s="948"/>
      <c r="DE45" s="948"/>
      <c r="DF45" s="948"/>
      <c r="DG45" s="948"/>
      <c r="DH45" s="948"/>
      <c r="DI45" s="948"/>
      <c r="DJ45" s="948"/>
      <c r="DK45" s="1064"/>
      <c r="DL45" s="948"/>
      <c r="DM45" s="785" t="s">
        <v>619</v>
      </c>
      <c r="DN45" s="948"/>
      <c r="DO45" s="948"/>
      <c r="DP45" s="948"/>
      <c r="DQ45" s="948"/>
      <c r="DR45" s="948"/>
      <c r="DS45" s="948"/>
      <c r="DT45" s="948"/>
      <c r="DU45" s="948"/>
      <c r="DV45" s="948"/>
      <c r="DW45" s="948"/>
      <c r="DX45" s="948"/>
      <c r="DY45" s="948"/>
      <c r="DZ45" s="948"/>
      <c r="EA45" s="948"/>
      <c r="EB45" s="948"/>
      <c r="EC45" s="948"/>
      <c r="ED45" s="948"/>
      <c r="EE45" s="948"/>
      <c r="EF45" s="948"/>
      <c r="EG45" s="948"/>
      <c r="EH45" s="948"/>
      <c r="EI45" s="948"/>
      <c r="EJ45" s="948"/>
      <c r="EK45" s="948"/>
      <c r="EL45" s="948"/>
      <c r="EM45" s="948"/>
      <c r="EN45" s="948"/>
      <c r="EO45" s="948"/>
      <c r="EP45" s="948"/>
      <c r="EQ45" s="948"/>
      <c r="ER45" s="948"/>
      <c r="ES45" s="948"/>
      <c r="ET45" s="948"/>
      <c r="EU45" s="948"/>
      <c r="EV45" s="948"/>
      <c r="EW45" s="948"/>
      <c r="EX45" s="948"/>
      <c r="EY45" s="948"/>
      <c r="EZ45" s="948"/>
      <c r="FA45" s="948"/>
      <c r="FB45" s="948"/>
      <c r="FC45" s="948"/>
      <c r="FD45" s="948"/>
      <c r="FE45" s="948"/>
      <c r="FF45" s="948"/>
      <c r="FG45" s="948"/>
      <c r="FH45" s="948"/>
      <c r="FI45" s="948"/>
      <c r="FJ45" s="948"/>
      <c r="FK45" s="948"/>
      <c r="FL45" s="948"/>
      <c r="FM45" s="948"/>
      <c r="FN45" s="948"/>
      <c r="FO45" s="948"/>
      <c r="FP45" s="948"/>
      <c r="FQ45" s="948"/>
      <c r="FR45" s="948"/>
      <c r="FS45" s="948"/>
      <c r="FT45" s="948"/>
      <c r="FU45" s="948"/>
      <c r="FV45" s="948"/>
      <c r="FW45" s="948"/>
      <c r="FX45" s="948"/>
      <c r="FY45" s="948"/>
      <c r="FZ45" s="948"/>
      <c r="GA45" s="948"/>
      <c r="GB45" s="948"/>
      <c r="GC45" s="948"/>
      <c r="GD45" s="948"/>
      <c r="GE45" s="948"/>
      <c r="GF45" s="948"/>
      <c r="GG45" s="948"/>
      <c r="GH45" s="948"/>
      <c r="GI45" s="948"/>
      <c r="GJ45" s="948"/>
      <c r="GK45" s="948"/>
      <c r="GL45" s="948"/>
      <c r="GM45" s="948"/>
      <c r="GN45" s="948"/>
      <c r="GO45" s="948"/>
      <c r="GP45" s="948"/>
      <c r="GQ45" s="948"/>
      <c r="GR45" s="948"/>
      <c r="GS45" s="948"/>
      <c r="GT45" s="948"/>
      <c r="GU45" s="948"/>
      <c r="GV45" s="948"/>
      <c r="GW45" s="948"/>
      <c r="GX45" s="948"/>
      <c r="GY45" s="948"/>
      <c r="GZ45" s="948"/>
      <c r="HA45" s="948"/>
      <c r="HB45" s="948"/>
      <c r="HC45" s="948"/>
      <c r="HD45" s="948"/>
      <c r="HE45" s="948"/>
      <c r="HF45" s="948"/>
      <c r="HG45" s="948"/>
      <c r="HH45" s="948"/>
      <c r="HI45" s="948"/>
      <c r="HJ45" s="948"/>
      <c r="HK45" s="948"/>
      <c r="HL45" s="948"/>
      <c r="HM45" s="948"/>
      <c r="HN45" s="948"/>
      <c r="HO45" s="948"/>
      <c r="HP45" s="948"/>
      <c r="HQ45" s="948"/>
      <c r="HR45" s="948"/>
      <c r="HS45" s="948"/>
      <c r="HU45" s="887"/>
      <c r="HV45" s="887"/>
      <c r="HW45" s="887"/>
    </row>
    <row r="46" spans="1:231" ht="13" thickBot="1">
      <c r="A46" s="1253" t="s">
        <v>637</v>
      </c>
      <c r="B46" s="1254"/>
      <c r="C46" s="1061" t="s">
        <v>413</v>
      </c>
      <c r="D46" s="711" t="s">
        <v>675</v>
      </c>
      <c r="E46" s="711" t="s">
        <v>680</v>
      </c>
      <c r="F46" s="711" t="s">
        <v>532</v>
      </c>
      <c r="G46" s="711" t="s">
        <v>599</v>
      </c>
      <c r="H46" s="711" t="s">
        <v>411</v>
      </c>
      <c r="I46" s="711" t="s">
        <v>163</v>
      </c>
      <c r="J46" s="711" t="s">
        <v>165</v>
      </c>
      <c r="K46" s="711" t="s">
        <v>144</v>
      </c>
      <c r="L46" s="711" t="s">
        <v>149</v>
      </c>
      <c r="M46" s="711" t="s">
        <v>670</v>
      </c>
      <c r="N46" s="711" t="s">
        <v>703</v>
      </c>
      <c r="O46" s="711" t="s">
        <v>671</v>
      </c>
      <c r="P46" s="711" t="s">
        <v>810</v>
      </c>
      <c r="Q46" s="711" t="s">
        <v>799</v>
      </c>
      <c r="R46" s="711" t="s">
        <v>379</v>
      </c>
      <c r="S46" s="711" t="s">
        <v>383</v>
      </c>
      <c r="T46" s="711" t="s">
        <v>847</v>
      </c>
      <c r="U46" s="711" t="s">
        <v>813</v>
      </c>
      <c r="V46" s="711" t="s">
        <v>705</v>
      </c>
      <c r="W46" s="711"/>
      <c r="X46" s="711"/>
      <c r="Y46" s="711" t="s">
        <v>801</v>
      </c>
      <c r="Z46" s="1029"/>
      <c r="AA46" s="1029"/>
      <c r="AB46" s="1029"/>
      <c r="AC46" s="1029"/>
      <c r="AD46" s="1029"/>
      <c r="AE46" s="1029"/>
      <c r="AF46" s="1029"/>
      <c r="AG46" s="1029"/>
      <c r="AH46" s="1029"/>
      <c r="AI46" s="1029"/>
      <c r="AJ46" s="1029"/>
      <c r="AK46" s="1029"/>
      <c r="AL46" s="1029"/>
      <c r="AM46" s="1029"/>
      <c r="AN46" s="1029"/>
      <c r="AO46" s="1029"/>
      <c r="AP46" s="1030"/>
      <c r="AQ46" s="1030"/>
      <c r="AR46" s="1030"/>
      <c r="AS46" s="1030"/>
      <c r="AT46" s="1030"/>
      <c r="AU46" s="1030"/>
      <c r="AV46" s="1030"/>
      <c r="AW46" s="1030"/>
      <c r="AX46" s="1030"/>
      <c r="AY46" s="1030"/>
      <c r="AZ46" s="1030"/>
      <c r="BA46" s="1030"/>
      <c r="BB46" s="1030"/>
      <c r="BC46" s="1030"/>
      <c r="BD46" s="1030"/>
      <c r="BE46" s="1030"/>
      <c r="BF46" s="1030"/>
      <c r="BG46" s="1030"/>
      <c r="BH46" s="1030"/>
      <c r="BI46" s="1030"/>
      <c r="BJ46" s="1030"/>
      <c r="BK46" s="1030"/>
      <c r="BL46" s="1030"/>
      <c r="BM46" s="1030"/>
      <c r="BN46" s="1030"/>
      <c r="BO46" s="1030"/>
      <c r="BP46" s="1030"/>
      <c r="BQ46" s="1030"/>
      <c r="BR46" s="1030"/>
      <c r="BS46" s="1030"/>
      <c r="BT46" s="1030"/>
      <c r="BU46" s="1030"/>
      <c r="BV46" s="1030"/>
      <c r="BW46" s="1030"/>
      <c r="BX46" s="1030"/>
      <c r="BY46" s="1030"/>
      <c r="BZ46" s="1030"/>
      <c r="CA46" s="1030"/>
      <c r="CB46" s="1030"/>
      <c r="CC46" s="1030"/>
      <c r="CD46" s="1030"/>
      <c r="CE46" s="1030"/>
      <c r="CF46" s="1030"/>
      <c r="CG46" s="1030"/>
      <c r="CH46" s="1030"/>
      <c r="CI46" s="1030"/>
      <c r="CJ46" s="1030"/>
      <c r="CK46" s="1030"/>
      <c r="CL46" s="1030"/>
      <c r="CM46" s="1030"/>
      <c r="CN46" s="1030"/>
      <c r="CO46" s="1030"/>
      <c r="CP46" s="1030"/>
      <c r="CQ46" s="1030"/>
      <c r="CR46" s="1030"/>
      <c r="CS46" s="1030"/>
      <c r="CT46" s="1030"/>
      <c r="CU46" s="1030"/>
      <c r="CV46" s="1030"/>
      <c r="CW46" s="1030"/>
      <c r="CX46" s="1030"/>
      <c r="CY46" s="1030"/>
      <c r="CZ46" s="1030"/>
      <c r="DA46" s="1030"/>
      <c r="DB46" s="1030"/>
      <c r="DC46" s="1030"/>
      <c r="DD46" s="1030"/>
      <c r="DE46" s="1030"/>
      <c r="DF46" s="1030"/>
      <c r="DG46" s="1030"/>
      <c r="DH46" s="1030"/>
      <c r="DI46" s="1030"/>
      <c r="DJ46" s="1030"/>
      <c r="DK46" s="1030"/>
      <c r="DL46" s="1030"/>
      <c r="DM46" s="1025" t="str">
        <f t="shared" ref="DM46:EF46" si="192">C46</f>
        <v>509</v>
      </c>
      <c r="DN46" s="1023" t="str">
        <f t="shared" si="192"/>
        <v>502</v>
      </c>
      <c r="DO46" s="1023" t="str">
        <f t="shared" si="192"/>
        <v>505</v>
      </c>
      <c r="DP46" s="1023" t="str">
        <f t="shared" si="192"/>
        <v>508</v>
      </c>
      <c r="DQ46" s="1023" t="str">
        <f t="shared" si="192"/>
        <v>530</v>
      </c>
      <c r="DR46" s="1023" t="str">
        <f t="shared" si="192"/>
        <v>535</v>
      </c>
      <c r="DS46" s="1023" t="str">
        <f t="shared" si="192"/>
        <v>541</v>
      </c>
      <c r="DT46" s="1023" t="str">
        <f t="shared" si="192"/>
        <v>546</v>
      </c>
      <c r="DU46" s="1023" t="str">
        <f t="shared" si="192"/>
        <v>551</v>
      </c>
      <c r="DV46" s="1023" t="str">
        <f t="shared" si="192"/>
        <v>557</v>
      </c>
      <c r="DW46" s="1023" t="str">
        <f t="shared" si="192"/>
        <v>562</v>
      </c>
      <c r="DX46" s="1023" t="str">
        <f t="shared" si="192"/>
        <v>571</v>
      </c>
      <c r="DY46" s="1023" t="str">
        <f t="shared" si="192"/>
        <v>578</v>
      </c>
      <c r="DZ46" s="1023" t="str">
        <f t="shared" si="192"/>
        <v>583</v>
      </c>
      <c r="EA46" s="1023" t="str">
        <f t="shared" si="192"/>
        <v>588</v>
      </c>
      <c r="EB46" s="1023" t="str">
        <f t="shared" si="192"/>
        <v>594</v>
      </c>
      <c r="EC46" s="1023" t="str">
        <f t="shared" si="192"/>
        <v>599</v>
      </c>
      <c r="ED46" s="1023" t="str">
        <f t="shared" si="192"/>
        <v>605</v>
      </c>
      <c r="EE46" s="1023" t="str">
        <f t="shared" si="192"/>
        <v>609</v>
      </c>
      <c r="EF46" s="1023" t="str">
        <f t="shared" si="192"/>
        <v>569</v>
      </c>
      <c r="EG46" s="1023" t="str">
        <f>Y46</f>
        <v>611</v>
      </c>
      <c r="EH46" s="1023">
        <f>Z46</f>
        <v>0</v>
      </c>
      <c r="EI46" s="1023">
        <f>AB46</f>
        <v>0</v>
      </c>
      <c r="EJ46" s="1023">
        <f t="shared" ref="EJ46:ER46" si="193">AD46</f>
        <v>0</v>
      </c>
      <c r="EK46" s="1023">
        <f t="shared" si="193"/>
        <v>0</v>
      </c>
      <c r="EL46" s="1023">
        <f t="shared" si="193"/>
        <v>0</v>
      </c>
      <c r="EM46" s="1023">
        <f t="shared" si="193"/>
        <v>0</v>
      </c>
      <c r="EN46" s="1023">
        <f t="shared" si="193"/>
        <v>0</v>
      </c>
      <c r="EO46" s="1023">
        <f t="shared" si="193"/>
        <v>0</v>
      </c>
      <c r="EP46" s="1023">
        <f t="shared" si="193"/>
        <v>0</v>
      </c>
      <c r="EQ46" s="1023">
        <f t="shared" si="193"/>
        <v>0</v>
      </c>
      <c r="ER46" s="1023">
        <f t="shared" si="193"/>
        <v>0</v>
      </c>
      <c r="ES46" s="1023">
        <f t="shared" ref="ES46:FN46" si="194">AM46</f>
        <v>0</v>
      </c>
      <c r="ET46" s="1023">
        <f t="shared" si="194"/>
        <v>0</v>
      </c>
      <c r="EU46" s="1023">
        <f t="shared" si="194"/>
        <v>0</v>
      </c>
      <c r="EV46" s="1023">
        <f t="shared" si="194"/>
        <v>0</v>
      </c>
      <c r="EW46" s="1023">
        <f t="shared" si="194"/>
        <v>0</v>
      </c>
      <c r="EX46" s="1023">
        <f t="shared" si="194"/>
        <v>0</v>
      </c>
      <c r="EY46" s="1023">
        <f t="shared" si="194"/>
        <v>0</v>
      </c>
      <c r="EZ46" s="1023">
        <f t="shared" si="194"/>
        <v>0</v>
      </c>
      <c r="FA46" s="1023">
        <f t="shared" si="194"/>
        <v>0</v>
      </c>
      <c r="FB46" s="1023">
        <f t="shared" si="194"/>
        <v>0</v>
      </c>
      <c r="FC46" s="1023">
        <f t="shared" si="194"/>
        <v>0</v>
      </c>
      <c r="FD46" s="1023">
        <f t="shared" si="194"/>
        <v>0</v>
      </c>
      <c r="FE46" s="1023">
        <f t="shared" si="194"/>
        <v>0</v>
      </c>
      <c r="FF46" s="1023">
        <f t="shared" si="194"/>
        <v>0</v>
      </c>
      <c r="FG46" s="1023">
        <f t="shared" si="194"/>
        <v>0</v>
      </c>
      <c r="FH46" s="1023">
        <f t="shared" si="194"/>
        <v>0</v>
      </c>
      <c r="FI46" s="1023">
        <f t="shared" si="194"/>
        <v>0</v>
      </c>
      <c r="FJ46" s="1023">
        <f t="shared" si="194"/>
        <v>0</v>
      </c>
      <c r="FK46" s="1023">
        <f t="shared" si="194"/>
        <v>0</v>
      </c>
      <c r="FL46" s="1023">
        <f t="shared" si="194"/>
        <v>0</v>
      </c>
      <c r="FM46" s="1023">
        <f t="shared" si="194"/>
        <v>0</v>
      </c>
      <c r="FN46" s="1023">
        <f t="shared" si="194"/>
        <v>0</v>
      </c>
      <c r="FO46" s="1023" t="e">
        <f>#REF!</f>
        <v>#REF!</v>
      </c>
      <c r="FP46" s="1023">
        <f t="shared" ref="FP46:FU46" si="195">BI46</f>
        <v>0</v>
      </c>
      <c r="FQ46" s="1023">
        <f t="shared" si="195"/>
        <v>0</v>
      </c>
      <c r="FR46" s="1023">
        <f t="shared" si="195"/>
        <v>0</v>
      </c>
      <c r="FS46" s="1023">
        <f t="shared" si="195"/>
        <v>0</v>
      </c>
      <c r="FT46" s="1023">
        <f t="shared" si="195"/>
        <v>0</v>
      </c>
      <c r="FU46" s="1023">
        <f t="shared" si="195"/>
        <v>0</v>
      </c>
      <c r="FV46" s="1023"/>
      <c r="FW46" s="1023"/>
      <c r="FX46" s="1023"/>
      <c r="FY46" s="1023"/>
      <c r="FZ46" s="1023"/>
      <c r="GA46" s="1023"/>
      <c r="GB46" s="1023"/>
      <c r="GC46" s="1023"/>
      <c r="GD46" s="1023"/>
      <c r="GE46" s="1023"/>
      <c r="GF46" s="1023"/>
      <c r="GG46" s="1023"/>
      <c r="GH46" s="1023"/>
      <c r="GI46" s="1023"/>
      <c r="GJ46" s="1023"/>
      <c r="GK46" s="1023"/>
      <c r="GL46" s="1023"/>
      <c r="GM46" s="1023"/>
      <c r="GN46" s="1023"/>
      <c r="GO46" s="1023"/>
      <c r="GP46" s="1023"/>
      <c r="GQ46" s="1023"/>
      <c r="GR46" s="1023"/>
      <c r="GS46" s="1023"/>
      <c r="GT46" s="1023"/>
      <c r="GU46" s="1023"/>
      <c r="GV46" s="1023"/>
      <c r="GW46" s="1023"/>
      <c r="GX46" s="1023"/>
      <c r="GY46" s="1023"/>
      <c r="GZ46" s="1023"/>
      <c r="HA46" s="1023"/>
      <c r="HB46" s="1023"/>
      <c r="HC46" s="1023"/>
      <c r="HD46" s="1023"/>
      <c r="HE46" s="1023"/>
      <c r="HF46" s="1023"/>
      <c r="HG46" s="1023"/>
      <c r="HH46" s="1023"/>
      <c r="HI46" s="1023"/>
      <c r="HJ46" s="1023"/>
      <c r="HK46" s="1023"/>
      <c r="HL46" s="1023"/>
      <c r="HM46" s="1023"/>
      <c r="HN46" s="1023"/>
      <c r="HO46" s="1023"/>
      <c r="HP46" s="1023"/>
      <c r="HQ46" s="1023"/>
      <c r="HR46" s="1023"/>
      <c r="HS46" s="1023"/>
      <c r="HU46" s="887"/>
      <c r="HV46" s="887"/>
      <c r="HW46" s="887"/>
    </row>
    <row r="47" spans="1:231">
      <c r="A47" s="1255" t="s">
        <v>466</v>
      </c>
      <c r="B47" s="1256"/>
      <c r="C47" s="960">
        <v>6.9409999999999998</v>
      </c>
      <c r="D47" s="958">
        <v>6.9770000000000003</v>
      </c>
      <c r="E47" s="958">
        <v>6.9734999999999996</v>
      </c>
      <c r="F47" s="958">
        <v>6.9619999999999997</v>
      </c>
      <c r="G47" s="958">
        <v>6.9705000000000004</v>
      </c>
      <c r="H47" s="958">
        <v>6.9744999999999999</v>
      </c>
      <c r="I47" s="958">
        <v>6.9669999999999996</v>
      </c>
      <c r="J47" s="958">
        <v>6.9725000000000001</v>
      </c>
      <c r="K47" s="958">
        <v>6.984</v>
      </c>
      <c r="L47" s="958">
        <v>6.9634999999999998</v>
      </c>
      <c r="M47" s="958">
        <v>6.9589999999999996</v>
      </c>
      <c r="N47" s="958">
        <v>6.9779999999999998</v>
      </c>
      <c r="O47" s="958">
        <v>6.9720000000000004</v>
      </c>
      <c r="P47" s="958">
        <v>6.9844999999999997</v>
      </c>
      <c r="Q47" s="958">
        <v>6.9870000000000001</v>
      </c>
      <c r="R47" s="958">
        <v>6.9275000000000002</v>
      </c>
      <c r="S47" s="958">
        <v>6.94</v>
      </c>
      <c r="T47" s="889">
        <v>6.9269999999999996</v>
      </c>
      <c r="U47" s="889">
        <v>6.9420000000000002</v>
      </c>
      <c r="V47" s="889">
        <v>6.9725000000000001</v>
      </c>
      <c r="W47" s="889"/>
      <c r="X47" s="889"/>
      <c r="Y47" s="889">
        <v>6.976</v>
      </c>
      <c r="Z47" s="889"/>
      <c r="AA47" s="889"/>
      <c r="AB47" s="889"/>
      <c r="AC47" s="889"/>
      <c r="AD47" s="889"/>
      <c r="AE47" s="889"/>
      <c r="AF47" s="889"/>
      <c r="AG47" s="889"/>
      <c r="AH47" s="889"/>
      <c r="AI47" s="889"/>
      <c r="AJ47" s="889"/>
      <c r="AK47" s="889"/>
      <c r="AL47" s="889"/>
      <c r="AM47" s="889"/>
      <c r="AN47" s="889"/>
      <c r="AO47" s="889"/>
      <c r="AP47" s="946"/>
      <c r="AQ47" s="946"/>
      <c r="AR47" s="946"/>
      <c r="AS47" s="946"/>
      <c r="AT47" s="946"/>
      <c r="AU47" s="946"/>
      <c r="AV47" s="946"/>
      <c r="AW47" s="946"/>
      <c r="AX47" s="946"/>
      <c r="AY47" s="946"/>
      <c r="AZ47" s="946"/>
      <c r="BA47" s="946"/>
      <c r="BB47" s="946"/>
      <c r="BC47" s="946"/>
      <c r="BD47" s="946"/>
      <c r="BE47" s="946"/>
      <c r="BF47" s="946"/>
      <c r="BG47" s="946"/>
      <c r="BH47" s="946"/>
      <c r="BI47" s="946"/>
      <c r="BJ47" s="946"/>
      <c r="BK47" s="946"/>
      <c r="BL47" s="946"/>
      <c r="BM47" s="946"/>
      <c r="BN47" s="946"/>
      <c r="BO47" s="946"/>
      <c r="BP47" s="946"/>
      <c r="BQ47" s="946"/>
      <c r="BR47" s="946"/>
      <c r="BS47" s="946"/>
      <c r="BT47" s="946"/>
      <c r="BU47" s="946"/>
      <c r="BV47" s="946"/>
      <c r="BW47" s="946"/>
      <c r="BX47" s="946"/>
      <c r="BY47" s="946"/>
      <c r="BZ47" s="946"/>
      <c r="CA47" s="946"/>
      <c r="CB47" s="946"/>
      <c r="CC47" s="946"/>
      <c r="CD47" s="946"/>
      <c r="CE47" s="946"/>
      <c r="CF47" s="946"/>
      <c r="CG47" s="946"/>
      <c r="CH47" s="946"/>
      <c r="CI47" s="946"/>
      <c r="CJ47" s="946"/>
      <c r="CK47" s="946"/>
      <c r="CL47" s="946"/>
      <c r="CM47" s="946"/>
      <c r="CN47" s="946"/>
      <c r="CO47" s="946"/>
      <c r="CP47" s="946"/>
      <c r="CQ47" s="946"/>
      <c r="CR47" s="946"/>
      <c r="CS47" s="946"/>
      <c r="CT47" s="946"/>
      <c r="CU47" s="946"/>
      <c r="CV47" s="946"/>
      <c r="CW47" s="946"/>
      <c r="CX47" s="946"/>
      <c r="CY47" s="946"/>
      <c r="CZ47" s="946"/>
      <c r="DA47" s="946"/>
      <c r="DB47" s="946"/>
      <c r="DC47" s="946"/>
      <c r="DD47" s="946"/>
      <c r="DE47" s="946"/>
      <c r="DF47" s="946"/>
      <c r="DG47" s="946"/>
      <c r="DH47" s="946"/>
      <c r="DI47" s="946"/>
      <c r="DJ47" s="946"/>
      <c r="DK47" s="946"/>
      <c r="DL47" s="946"/>
      <c r="DM47" s="898">
        <f t="shared" ref="DM47:DV50" si="196">C47*25.4</f>
        <v>176.30139999999997</v>
      </c>
      <c r="DN47" s="899">
        <f t="shared" si="196"/>
        <v>177.2158</v>
      </c>
      <c r="DO47" s="899">
        <f t="shared" si="196"/>
        <v>177.12689999999998</v>
      </c>
      <c r="DP47" s="899">
        <f t="shared" si="196"/>
        <v>176.83479999999997</v>
      </c>
      <c r="DQ47" s="899">
        <f t="shared" si="196"/>
        <v>177.05070000000001</v>
      </c>
      <c r="DR47" s="899">
        <f t="shared" si="196"/>
        <v>177.1523</v>
      </c>
      <c r="DS47" s="899">
        <f t="shared" si="196"/>
        <v>176.96179999999998</v>
      </c>
      <c r="DT47" s="899">
        <f t="shared" si="196"/>
        <v>177.10149999999999</v>
      </c>
      <c r="DU47" s="899">
        <f t="shared" si="196"/>
        <v>177.39359999999999</v>
      </c>
      <c r="DV47" s="899">
        <f t="shared" si="196"/>
        <v>176.87289999999999</v>
      </c>
      <c r="DW47" s="899">
        <f t="shared" ref="DW47:EF50" si="197">M47*25.4</f>
        <v>176.75859999999997</v>
      </c>
      <c r="DX47" s="899">
        <f t="shared" si="197"/>
        <v>177.24119999999999</v>
      </c>
      <c r="DY47" s="899">
        <f t="shared" si="197"/>
        <v>177.08879999999999</v>
      </c>
      <c r="DZ47" s="899">
        <f t="shared" si="197"/>
        <v>177.40629999999999</v>
      </c>
      <c r="EA47" s="899">
        <f t="shared" si="197"/>
        <v>177.46979999999999</v>
      </c>
      <c r="EB47" s="899">
        <f t="shared" si="197"/>
        <v>175.95849999999999</v>
      </c>
      <c r="EC47" s="899">
        <f t="shared" si="197"/>
        <v>176.27600000000001</v>
      </c>
      <c r="ED47" s="899">
        <f t="shared" si="197"/>
        <v>175.94579999999999</v>
      </c>
      <c r="EE47" s="899">
        <f t="shared" si="197"/>
        <v>176.32679999999999</v>
      </c>
      <c r="EF47" s="899">
        <f t="shared" si="197"/>
        <v>177.10149999999999</v>
      </c>
      <c r="EG47" s="899">
        <f t="shared" ref="EG47:EH50" si="198">Y47*25.4</f>
        <v>177.19039999999998</v>
      </c>
      <c r="EH47" s="899">
        <f t="shared" si="198"/>
        <v>0</v>
      </c>
      <c r="EI47" s="899">
        <f>AB47*25.4</f>
        <v>0</v>
      </c>
      <c r="EJ47" s="899">
        <f t="shared" ref="EJ47:EP50" si="199">AD47*25.4</f>
        <v>0</v>
      </c>
      <c r="EK47" s="899">
        <f t="shared" si="199"/>
        <v>0</v>
      </c>
      <c r="EL47" s="899">
        <f t="shared" si="199"/>
        <v>0</v>
      </c>
      <c r="EM47" s="899">
        <f t="shared" si="199"/>
        <v>0</v>
      </c>
      <c r="EN47" s="899">
        <f t="shared" si="199"/>
        <v>0</v>
      </c>
      <c r="EO47" s="899">
        <f t="shared" si="199"/>
        <v>0</v>
      </c>
      <c r="EP47" s="899">
        <f t="shared" si="199"/>
        <v>0</v>
      </c>
      <c r="EQ47" s="899">
        <f t="shared" ref="EQ47:EZ50" si="200">AK47*25.4</f>
        <v>0</v>
      </c>
      <c r="ER47" s="899">
        <f t="shared" si="200"/>
        <v>0</v>
      </c>
      <c r="ES47" s="899">
        <f t="shared" si="200"/>
        <v>0</v>
      </c>
      <c r="ET47" s="899">
        <f t="shared" si="200"/>
        <v>0</v>
      </c>
      <c r="EU47" s="899">
        <f t="shared" si="200"/>
        <v>0</v>
      </c>
      <c r="EV47" s="899">
        <f t="shared" si="200"/>
        <v>0</v>
      </c>
      <c r="EW47" s="899">
        <f t="shared" si="200"/>
        <v>0</v>
      </c>
      <c r="EX47" s="899">
        <f t="shared" si="200"/>
        <v>0</v>
      </c>
      <c r="EY47" s="899">
        <f t="shared" si="200"/>
        <v>0</v>
      </c>
      <c r="EZ47" s="899">
        <f t="shared" si="200"/>
        <v>0</v>
      </c>
      <c r="FA47" s="899">
        <f t="shared" ref="FA47:FJ50" si="201">AU47*25.4</f>
        <v>0</v>
      </c>
      <c r="FB47" s="899">
        <f t="shared" si="201"/>
        <v>0</v>
      </c>
      <c r="FC47" s="899">
        <f t="shared" si="201"/>
        <v>0</v>
      </c>
      <c r="FD47" s="899">
        <f t="shared" si="201"/>
        <v>0</v>
      </c>
      <c r="FE47" s="899">
        <f t="shared" si="201"/>
        <v>0</v>
      </c>
      <c r="FF47" s="899">
        <f t="shared" si="201"/>
        <v>0</v>
      </c>
      <c r="FG47" s="899">
        <f t="shared" si="201"/>
        <v>0</v>
      </c>
      <c r="FH47" s="899">
        <f t="shared" si="201"/>
        <v>0</v>
      </c>
      <c r="FI47" s="899">
        <f t="shared" si="201"/>
        <v>0</v>
      </c>
      <c r="FJ47" s="899">
        <f t="shared" si="201"/>
        <v>0</v>
      </c>
      <c r="FK47" s="899">
        <f t="shared" ref="FK47:FN50" si="202">BE47*25.4</f>
        <v>0</v>
      </c>
      <c r="FL47" s="899">
        <f t="shared" si="202"/>
        <v>0</v>
      </c>
      <c r="FM47" s="899">
        <f t="shared" si="202"/>
        <v>0</v>
      </c>
      <c r="FN47" s="899">
        <f t="shared" si="202"/>
        <v>0</v>
      </c>
      <c r="FO47" s="899" t="e">
        <f>#REF!*25.4</f>
        <v>#REF!</v>
      </c>
      <c r="FP47" s="899">
        <f t="shared" ref="FP47:FU50" si="203">BI47*25.4</f>
        <v>0</v>
      </c>
      <c r="FQ47" s="899">
        <f t="shared" si="203"/>
        <v>0</v>
      </c>
      <c r="FR47" s="899">
        <f t="shared" si="203"/>
        <v>0</v>
      </c>
      <c r="FS47" s="899">
        <f t="shared" si="203"/>
        <v>0</v>
      </c>
      <c r="FT47" s="899">
        <f t="shared" si="203"/>
        <v>0</v>
      </c>
      <c r="FU47" s="899">
        <f t="shared" si="203"/>
        <v>0</v>
      </c>
      <c r="FV47" s="899"/>
      <c r="FW47" s="899"/>
      <c r="FX47" s="899"/>
      <c r="FY47" s="899"/>
      <c r="FZ47" s="899"/>
      <c r="GA47" s="899"/>
      <c r="GB47" s="899"/>
      <c r="GC47" s="899"/>
      <c r="GD47" s="899"/>
      <c r="GE47" s="899"/>
      <c r="GF47" s="899"/>
      <c r="GG47" s="899"/>
      <c r="GH47" s="899"/>
      <c r="GI47" s="899"/>
      <c r="GJ47" s="899"/>
      <c r="GK47" s="899"/>
      <c r="GL47" s="899"/>
      <c r="GM47" s="899"/>
      <c r="GN47" s="899"/>
      <c r="GO47" s="899"/>
      <c r="GP47" s="899"/>
      <c r="GQ47" s="899"/>
      <c r="GR47" s="899"/>
      <c r="GS47" s="899"/>
      <c r="GT47" s="899"/>
      <c r="GU47" s="899"/>
      <c r="GV47" s="899"/>
      <c r="GW47" s="899"/>
      <c r="GX47" s="899"/>
      <c r="GY47" s="899"/>
      <c r="GZ47" s="899"/>
      <c r="HA47" s="899"/>
      <c r="HB47" s="899"/>
      <c r="HC47" s="899"/>
      <c r="HD47" s="899"/>
      <c r="HE47" s="899"/>
      <c r="HF47" s="899"/>
      <c r="HG47" s="899"/>
      <c r="HH47" s="899"/>
      <c r="HI47" s="899"/>
      <c r="HJ47" s="899"/>
      <c r="HK47" s="899"/>
      <c r="HL47" s="899"/>
      <c r="HM47" s="899"/>
      <c r="HN47" s="899"/>
      <c r="HO47" s="899"/>
      <c r="HP47" s="899"/>
      <c r="HQ47" s="899"/>
      <c r="HR47" s="899"/>
      <c r="HS47" s="899"/>
      <c r="HU47" s="887"/>
      <c r="HV47" s="887"/>
      <c r="HW47" s="887"/>
    </row>
    <row r="48" spans="1:231">
      <c r="A48" s="1257" t="s">
        <v>463</v>
      </c>
      <c r="B48" s="1258"/>
      <c r="C48" s="941">
        <v>0.98950000000000005</v>
      </c>
      <c r="D48" s="942">
        <v>0.95799999999999996</v>
      </c>
      <c r="E48" s="942">
        <v>1.196</v>
      </c>
      <c r="F48" s="942">
        <v>1.1134999999999999</v>
      </c>
      <c r="G48" s="942">
        <v>1.0705</v>
      </c>
      <c r="H48" s="942">
        <v>0.88400000000000001</v>
      </c>
      <c r="I48" s="942">
        <v>0.81299999999999994</v>
      </c>
      <c r="J48" s="942">
        <v>1.0660000000000001</v>
      </c>
      <c r="K48" s="942">
        <v>1.0680000000000001</v>
      </c>
      <c r="L48" s="942">
        <v>0.97099999999999997</v>
      </c>
      <c r="M48" s="887">
        <v>1.0109999999999999</v>
      </c>
      <c r="N48" s="887">
        <v>0.74950000000000006</v>
      </c>
      <c r="O48" s="887">
        <v>0.996</v>
      </c>
      <c r="P48" s="887">
        <v>1.077</v>
      </c>
      <c r="Q48" s="887">
        <v>0.97450000000000003</v>
      </c>
      <c r="R48" s="887">
        <v>0.93</v>
      </c>
      <c r="S48" s="887">
        <v>0.72650000000000003</v>
      </c>
      <c r="T48" s="890">
        <v>1.0309999999999999</v>
      </c>
      <c r="U48" s="890">
        <v>0.998</v>
      </c>
      <c r="V48" s="890">
        <v>0.81399999999999995</v>
      </c>
      <c r="W48" s="890"/>
      <c r="X48" s="890"/>
      <c r="Y48" s="890">
        <v>1.143</v>
      </c>
      <c r="Z48" s="890"/>
      <c r="AA48" s="890"/>
      <c r="AB48" s="890"/>
      <c r="AC48" s="890"/>
      <c r="AD48" s="890"/>
      <c r="AE48" s="890"/>
      <c r="AF48" s="890"/>
      <c r="AG48" s="890"/>
      <c r="AH48" s="890"/>
      <c r="AI48" s="890"/>
      <c r="AJ48" s="890"/>
      <c r="AK48" s="890"/>
      <c r="AL48" s="890"/>
      <c r="AM48" s="890"/>
      <c r="AN48" s="890"/>
      <c r="AO48" s="890"/>
      <c r="AP48" s="936"/>
      <c r="AQ48" s="936"/>
      <c r="AR48" s="936"/>
      <c r="AS48" s="936"/>
      <c r="AT48" s="936"/>
      <c r="AU48" s="936"/>
      <c r="AV48" s="936"/>
      <c r="AW48" s="936"/>
      <c r="AX48" s="936"/>
      <c r="AY48" s="936"/>
      <c r="AZ48" s="936"/>
      <c r="BA48" s="936"/>
      <c r="BB48" s="936"/>
      <c r="BC48" s="936"/>
      <c r="BD48" s="936"/>
      <c r="BE48" s="936"/>
      <c r="BF48" s="936"/>
      <c r="BG48" s="936"/>
      <c r="BH48" s="936"/>
      <c r="BI48" s="936"/>
      <c r="BJ48" s="936"/>
      <c r="BK48" s="936"/>
      <c r="BL48" s="936"/>
      <c r="BM48" s="936"/>
      <c r="BN48" s="936"/>
      <c r="BO48" s="936"/>
      <c r="BP48" s="936"/>
      <c r="BQ48" s="936"/>
      <c r="BR48" s="936"/>
      <c r="BS48" s="936"/>
      <c r="BT48" s="936"/>
      <c r="BU48" s="936"/>
      <c r="BV48" s="936"/>
      <c r="BW48" s="936"/>
      <c r="BX48" s="936"/>
      <c r="BY48" s="936"/>
      <c r="BZ48" s="936"/>
      <c r="CA48" s="936"/>
      <c r="CB48" s="936"/>
      <c r="CC48" s="936"/>
      <c r="CD48" s="936"/>
      <c r="CE48" s="936"/>
      <c r="CF48" s="936"/>
      <c r="CG48" s="936"/>
      <c r="CH48" s="936"/>
      <c r="CI48" s="936"/>
      <c r="CJ48" s="936"/>
      <c r="CK48" s="936"/>
      <c r="CL48" s="936"/>
      <c r="CM48" s="936"/>
      <c r="CN48" s="936"/>
      <c r="CO48" s="936"/>
      <c r="CP48" s="936"/>
      <c r="CQ48" s="936"/>
      <c r="CR48" s="936"/>
      <c r="CS48" s="936"/>
      <c r="CT48" s="936"/>
      <c r="CU48" s="936"/>
      <c r="CV48" s="936"/>
      <c r="CW48" s="936"/>
      <c r="CX48" s="936"/>
      <c r="CY48" s="936"/>
      <c r="CZ48" s="936"/>
      <c r="DA48" s="936"/>
      <c r="DB48" s="936"/>
      <c r="DC48" s="936"/>
      <c r="DD48" s="936"/>
      <c r="DE48" s="936"/>
      <c r="DF48" s="936"/>
      <c r="DG48" s="936"/>
      <c r="DH48" s="936"/>
      <c r="DI48" s="936"/>
      <c r="DJ48" s="936"/>
      <c r="DK48" s="936"/>
      <c r="DL48" s="936"/>
      <c r="DM48" s="900">
        <f t="shared" si="196"/>
        <v>25.133299999999998</v>
      </c>
      <c r="DN48" s="901">
        <f t="shared" si="196"/>
        <v>24.333199999999998</v>
      </c>
      <c r="DO48" s="901">
        <f t="shared" si="196"/>
        <v>30.378399999999996</v>
      </c>
      <c r="DP48" s="901">
        <f t="shared" si="196"/>
        <v>28.282899999999998</v>
      </c>
      <c r="DQ48" s="901">
        <f t="shared" si="196"/>
        <v>27.1907</v>
      </c>
      <c r="DR48" s="901">
        <f t="shared" si="196"/>
        <v>22.453599999999998</v>
      </c>
      <c r="DS48" s="901">
        <f t="shared" si="196"/>
        <v>20.650199999999998</v>
      </c>
      <c r="DT48" s="901">
        <f t="shared" si="196"/>
        <v>27.0764</v>
      </c>
      <c r="DU48" s="901">
        <f t="shared" si="196"/>
        <v>27.127199999999998</v>
      </c>
      <c r="DV48" s="901">
        <f t="shared" si="196"/>
        <v>24.663399999999999</v>
      </c>
      <c r="DW48" s="901">
        <f t="shared" si="197"/>
        <v>25.679399999999998</v>
      </c>
      <c r="DX48" s="901">
        <f t="shared" si="197"/>
        <v>19.037300000000002</v>
      </c>
      <c r="DY48" s="901">
        <f t="shared" si="197"/>
        <v>25.298399999999997</v>
      </c>
      <c r="DZ48" s="901">
        <f t="shared" si="197"/>
        <v>27.355799999999999</v>
      </c>
      <c r="EA48" s="901">
        <f t="shared" si="197"/>
        <v>24.752299999999998</v>
      </c>
      <c r="EB48" s="901">
        <f t="shared" si="197"/>
        <v>23.622</v>
      </c>
      <c r="EC48" s="901">
        <f t="shared" si="197"/>
        <v>18.453099999999999</v>
      </c>
      <c r="ED48" s="901">
        <f t="shared" si="197"/>
        <v>26.187399999999997</v>
      </c>
      <c r="EE48" s="901">
        <f t="shared" si="197"/>
        <v>25.3492</v>
      </c>
      <c r="EF48" s="901">
        <f t="shared" si="197"/>
        <v>20.675599999999996</v>
      </c>
      <c r="EG48" s="901">
        <f t="shared" si="198"/>
        <v>29.0322</v>
      </c>
      <c r="EH48" s="901">
        <f t="shared" si="198"/>
        <v>0</v>
      </c>
      <c r="EI48" s="901">
        <f>AB48*25.4</f>
        <v>0</v>
      </c>
      <c r="EJ48" s="901">
        <f t="shared" si="199"/>
        <v>0</v>
      </c>
      <c r="EK48" s="901">
        <f t="shared" si="199"/>
        <v>0</v>
      </c>
      <c r="EL48" s="901">
        <f t="shared" si="199"/>
        <v>0</v>
      </c>
      <c r="EM48" s="901">
        <f t="shared" si="199"/>
        <v>0</v>
      </c>
      <c r="EN48" s="901">
        <f t="shared" si="199"/>
        <v>0</v>
      </c>
      <c r="EO48" s="901">
        <f t="shared" si="199"/>
        <v>0</v>
      </c>
      <c r="EP48" s="901">
        <f t="shared" si="199"/>
        <v>0</v>
      </c>
      <c r="EQ48" s="901">
        <f t="shared" si="200"/>
        <v>0</v>
      </c>
      <c r="ER48" s="901">
        <f t="shared" si="200"/>
        <v>0</v>
      </c>
      <c r="ES48" s="901">
        <f t="shared" si="200"/>
        <v>0</v>
      </c>
      <c r="ET48" s="901">
        <f t="shared" si="200"/>
        <v>0</v>
      </c>
      <c r="EU48" s="901">
        <f t="shared" si="200"/>
        <v>0</v>
      </c>
      <c r="EV48" s="901">
        <f t="shared" si="200"/>
        <v>0</v>
      </c>
      <c r="EW48" s="901">
        <f t="shared" si="200"/>
        <v>0</v>
      </c>
      <c r="EX48" s="901">
        <f t="shared" si="200"/>
        <v>0</v>
      </c>
      <c r="EY48" s="901">
        <f t="shared" si="200"/>
        <v>0</v>
      </c>
      <c r="EZ48" s="901">
        <f t="shared" si="200"/>
        <v>0</v>
      </c>
      <c r="FA48" s="901">
        <f t="shared" si="201"/>
        <v>0</v>
      </c>
      <c r="FB48" s="901">
        <f t="shared" si="201"/>
        <v>0</v>
      </c>
      <c r="FC48" s="901">
        <f t="shared" si="201"/>
        <v>0</v>
      </c>
      <c r="FD48" s="901">
        <f t="shared" si="201"/>
        <v>0</v>
      </c>
      <c r="FE48" s="901">
        <f t="shared" si="201"/>
        <v>0</v>
      </c>
      <c r="FF48" s="901">
        <f t="shared" si="201"/>
        <v>0</v>
      </c>
      <c r="FG48" s="901">
        <f t="shared" si="201"/>
        <v>0</v>
      </c>
      <c r="FH48" s="901">
        <f t="shared" si="201"/>
        <v>0</v>
      </c>
      <c r="FI48" s="901">
        <f t="shared" si="201"/>
        <v>0</v>
      </c>
      <c r="FJ48" s="901">
        <f t="shared" si="201"/>
        <v>0</v>
      </c>
      <c r="FK48" s="901">
        <f t="shared" si="202"/>
        <v>0</v>
      </c>
      <c r="FL48" s="901">
        <f t="shared" si="202"/>
        <v>0</v>
      </c>
      <c r="FM48" s="901">
        <f t="shared" si="202"/>
        <v>0</v>
      </c>
      <c r="FN48" s="901">
        <f t="shared" si="202"/>
        <v>0</v>
      </c>
      <c r="FO48" s="901" t="e">
        <f>#REF!*25.4</f>
        <v>#REF!</v>
      </c>
      <c r="FP48" s="901">
        <f t="shared" si="203"/>
        <v>0</v>
      </c>
      <c r="FQ48" s="901">
        <f t="shared" si="203"/>
        <v>0</v>
      </c>
      <c r="FR48" s="901">
        <f t="shared" si="203"/>
        <v>0</v>
      </c>
      <c r="FS48" s="901">
        <f t="shared" si="203"/>
        <v>0</v>
      </c>
      <c r="FT48" s="901">
        <f t="shared" si="203"/>
        <v>0</v>
      </c>
      <c r="FU48" s="901">
        <f t="shared" si="203"/>
        <v>0</v>
      </c>
      <c r="FV48" s="901"/>
      <c r="FW48" s="901"/>
      <c r="FX48" s="901"/>
      <c r="FY48" s="901"/>
      <c r="FZ48" s="901"/>
      <c r="GA48" s="901"/>
      <c r="GB48" s="901"/>
      <c r="GC48" s="901"/>
      <c r="GD48" s="901"/>
      <c r="GE48" s="901"/>
      <c r="GF48" s="901"/>
      <c r="GG48" s="901"/>
      <c r="GH48" s="901"/>
      <c r="GI48" s="901"/>
      <c r="GJ48" s="901"/>
      <c r="GK48" s="901"/>
      <c r="GL48" s="901"/>
      <c r="GM48" s="901"/>
      <c r="GN48" s="901"/>
      <c r="GO48" s="901"/>
      <c r="GP48" s="901"/>
      <c r="GQ48" s="901"/>
      <c r="GR48" s="901"/>
      <c r="GS48" s="901"/>
      <c r="GT48" s="901"/>
      <c r="GU48" s="901"/>
      <c r="GV48" s="901"/>
      <c r="GW48" s="901"/>
      <c r="GX48" s="901"/>
      <c r="GY48" s="901"/>
      <c r="GZ48" s="901"/>
      <c r="HA48" s="901"/>
      <c r="HB48" s="901"/>
      <c r="HC48" s="901"/>
      <c r="HD48" s="901"/>
      <c r="HE48" s="901"/>
      <c r="HF48" s="901"/>
      <c r="HG48" s="901"/>
      <c r="HH48" s="901"/>
      <c r="HI48" s="901"/>
      <c r="HJ48" s="901"/>
      <c r="HK48" s="901"/>
      <c r="HL48" s="901"/>
      <c r="HM48" s="901"/>
      <c r="HN48" s="901"/>
      <c r="HO48" s="901"/>
      <c r="HP48" s="901"/>
      <c r="HQ48" s="901"/>
      <c r="HR48" s="901"/>
      <c r="HS48" s="901"/>
      <c r="HU48" s="887"/>
      <c r="HV48" s="887"/>
      <c r="HW48" s="887"/>
    </row>
    <row r="49" spans="1:231">
      <c r="A49" s="1257" t="s">
        <v>465</v>
      </c>
      <c r="B49" s="1258"/>
      <c r="C49" s="941">
        <v>2.0905</v>
      </c>
      <c r="D49" s="942">
        <v>2.0579999999999998</v>
      </c>
      <c r="E49" s="942">
        <v>2.2915000000000001</v>
      </c>
      <c r="F49" s="942">
        <v>2.218</v>
      </c>
      <c r="G49" s="942">
        <v>2.1665000000000001</v>
      </c>
      <c r="H49" s="942">
        <v>1.9775</v>
      </c>
      <c r="I49" s="942">
        <v>1.9319999999999999</v>
      </c>
      <c r="J49" s="942">
        <v>2.177</v>
      </c>
      <c r="K49" s="942">
        <v>2.1779999999999999</v>
      </c>
      <c r="L49" s="942">
        <v>2.0819999999999999</v>
      </c>
      <c r="M49" s="978">
        <v>2.1040000000000001</v>
      </c>
      <c r="N49" s="979">
        <v>1.8520000000000001</v>
      </c>
      <c r="O49" s="979">
        <v>2.11</v>
      </c>
      <c r="P49" s="979">
        <v>2.1850000000000001</v>
      </c>
      <c r="Q49" s="979">
        <v>2.1015000000000001</v>
      </c>
      <c r="R49" s="979">
        <v>2.0034999999999998</v>
      </c>
      <c r="S49" s="980">
        <v>1.8260000000000001</v>
      </c>
      <c r="T49" s="890">
        <v>2.1255000000000002</v>
      </c>
      <c r="U49" s="890">
        <v>2.0625</v>
      </c>
      <c r="V49" s="890">
        <v>1.915</v>
      </c>
      <c r="W49" s="890"/>
      <c r="X49" s="890"/>
      <c r="Y49" s="890">
        <v>2.2414999999999998</v>
      </c>
      <c r="Z49" s="890"/>
      <c r="AA49" s="890"/>
      <c r="AB49" s="890"/>
      <c r="AC49" s="890"/>
      <c r="AD49" s="890"/>
      <c r="AE49" s="890"/>
      <c r="AF49" s="890"/>
      <c r="AG49" s="890"/>
      <c r="AH49" s="890"/>
      <c r="AI49" s="890"/>
      <c r="AJ49" s="890"/>
      <c r="AK49" s="890"/>
      <c r="AL49" s="890"/>
      <c r="AM49" s="890"/>
      <c r="AN49" s="890"/>
      <c r="AO49" s="890"/>
      <c r="AP49" s="936"/>
      <c r="AQ49" s="936"/>
      <c r="AR49" s="936"/>
      <c r="AS49" s="936"/>
      <c r="AT49" s="936"/>
      <c r="AU49" s="936"/>
      <c r="AV49" s="936"/>
      <c r="AW49" s="936"/>
      <c r="AX49" s="936"/>
      <c r="AY49" s="936"/>
      <c r="AZ49" s="936"/>
      <c r="BA49" s="936"/>
      <c r="BB49" s="936"/>
      <c r="BC49" s="936"/>
      <c r="BD49" s="936"/>
      <c r="BE49" s="936"/>
      <c r="BF49" s="936"/>
      <c r="BG49" s="936"/>
      <c r="BH49" s="936"/>
      <c r="BI49" s="936"/>
      <c r="BJ49" s="936"/>
      <c r="BK49" s="936"/>
      <c r="BL49" s="936"/>
      <c r="BM49" s="936"/>
      <c r="BN49" s="936"/>
      <c r="BO49" s="936"/>
      <c r="BP49" s="936"/>
      <c r="BQ49" s="936"/>
      <c r="BR49" s="936"/>
      <c r="BS49" s="936"/>
      <c r="BT49" s="936"/>
      <c r="BU49" s="936"/>
      <c r="BV49" s="936"/>
      <c r="BW49" s="936"/>
      <c r="BX49" s="936"/>
      <c r="BY49" s="936"/>
      <c r="BZ49" s="936"/>
      <c r="CA49" s="936"/>
      <c r="CB49" s="936"/>
      <c r="CC49" s="936"/>
      <c r="CD49" s="936"/>
      <c r="CE49" s="936"/>
      <c r="CF49" s="936"/>
      <c r="CG49" s="936"/>
      <c r="CH49" s="936"/>
      <c r="CI49" s="936"/>
      <c r="CJ49" s="936"/>
      <c r="CK49" s="936"/>
      <c r="CL49" s="936"/>
      <c r="CM49" s="936"/>
      <c r="CN49" s="936"/>
      <c r="CO49" s="936"/>
      <c r="CP49" s="936"/>
      <c r="CQ49" s="936"/>
      <c r="CR49" s="936"/>
      <c r="CS49" s="936"/>
      <c r="CT49" s="936"/>
      <c r="CU49" s="936"/>
      <c r="CV49" s="936"/>
      <c r="CW49" s="936"/>
      <c r="CX49" s="936"/>
      <c r="CY49" s="936"/>
      <c r="CZ49" s="936"/>
      <c r="DA49" s="936"/>
      <c r="DB49" s="936"/>
      <c r="DC49" s="936"/>
      <c r="DD49" s="936"/>
      <c r="DE49" s="936"/>
      <c r="DF49" s="936"/>
      <c r="DG49" s="936"/>
      <c r="DH49" s="936"/>
      <c r="DI49" s="936"/>
      <c r="DJ49" s="936"/>
      <c r="DK49" s="936"/>
      <c r="DL49" s="936"/>
      <c r="DM49" s="900">
        <f t="shared" si="196"/>
        <v>53.098700000000001</v>
      </c>
      <c r="DN49" s="901">
        <f t="shared" si="196"/>
        <v>52.273199999999996</v>
      </c>
      <c r="DO49" s="901">
        <f t="shared" si="196"/>
        <v>58.204099999999997</v>
      </c>
      <c r="DP49" s="901">
        <f t="shared" si="196"/>
        <v>56.337199999999996</v>
      </c>
      <c r="DQ49" s="901">
        <f t="shared" si="196"/>
        <v>55.0291</v>
      </c>
      <c r="DR49" s="901">
        <f t="shared" si="196"/>
        <v>50.228499999999997</v>
      </c>
      <c r="DS49" s="901">
        <f t="shared" si="196"/>
        <v>49.072799999999994</v>
      </c>
      <c r="DT49" s="901">
        <f t="shared" si="196"/>
        <v>55.2958</v>
      </c>
      <c r="DU49" s="901">
        <f t="shared" si="196"/>
        <v>55.321199999999997</v>
      </c>
      <c r="DV49" s="901">
        <f t="shared" si="196"/>
        <v>52.882799999999996</v>
      </c>
      <c r="DW49" s="901">
        <f t="shared" si="197"/>
        <v>53.441600000000001</v>
      </c>
      <c r="DX49" s="901">
        <f t="shared" si="197"/>
        <v>47.040799999999997</v>
      </c>
      <c r="DY49" s="901">
        <f t="shared" si="197"/>
        <v>53.593999999999994</v>
      </c>
      <c r="DZ49" s="901">
        <f t="shared" si="197"/>
        <v>55.498999999999995</v>
      </c>
      <c r="EA49" s="901">
        <f t="shared" si="197"/>
        <v>53.378100000000003</v>
      </c>
      <c r="EB49" s="901">
        <f t="shared" si="197"/>
        <v>50.888899999999992</v>
      </c>
      <c r="EC49" s="901">
        <f t="shared" si="197"/>
        <v>46.380400000000002</v>
      </c>
      <c r="ED49" s="901">
        <f t="shared" si="197"/>
        <v>53.987700000000004</v>
      </c>
      <c r="EE49" s="901">
        <f t="shared" si="197"/>
        <v>52.387499999999996</v>
      </c>
      <c r="EF49" s="901">
        <f t="shared" si="197"/>
        <v>48.640999999999998</v>
      </c>
      <c r="EG49" s="901">
        <f t="shared" si="198"/>
        <v>56.934099999999994</v>
      </c>
      <c r="EH49" s="901">
        <f t="shared" si="198"/>
        <v>0</v>
      </c>
      <c r="EI49" s="901">
        <f>AB49*25.4</f>
        <v>0</v>
      </c>
      <c r="EJ49" s="901">
        <f t="shared" si="199"/>
        <v>0</v>
      </c>
      <c r="EK49" s="901">
        <f t="shared" si="199"/>
        <v>0</v>
      </c>
      <c r="EL49" s="901">
        <f t="shared" si="199"/>
        <v>0</v>
      </c>
      <c r="EM49" s="901">
        <f t="shared" si="199"/>
        <v>0</v>
      </c>
      <c r="EN49" s="901">
        <f t="shared" si="199"/>
        <v>0</v>
      </c>
      <c r="EO49" s="901">
        <f t="shared" si="199"/>
        <v>0</v>
      </c>
      <c r="EP49" s="901">
        <f t="shared" si="199"/>
        <v>0</v>
      </c>
      <c r="EQ49" s="901">
        <f t="shared" si="200"/>
        <v>0</v>
      </c>
      <c r="ER49" s="901">
        <f t="shared" si="200"/>
        <v>0</v>
      </c>
      <c r="ES49" s="901">
        <f t="shared" si="200"/>
        <v>0</v>
      </c>
      <c r="ET49" s="901">
        <f t="shared" si="200"/>
        <v>0</v>
      </c>
      <c r="EU49" s="901">
        <f t="shared" si="200"/>
        <v>0</v>
      </c>
      <c r="EV49" s="901">
        <f t="shared" si="200"/>
        <v>0</v>
      </c>
      <c r="EW49" s="901">
        <f t="shared" si="200"/>
        <v>0</v>
      </c>
      <c r="EX49" s="901">
        <f t="shared" si="200"/>
        <v>0</v>
      </c>
      <c r="EY49" s="901">
        <f t="shared" si="200"/>
        <v>0</v>
      </c>
      <c r="EZ49" s="901">
        <f t="shared" si="200"/>
        <v>0</v>
      </c>
      <c r="FA49" s="901">
        <f t="shared" si="201"/>
        <v>0</v>
      </c>
      <c r="FB49" s="901">
        <f t="shared" si="201"/>
        <v>0</v>
      </c>
      <c r="FC49" s="901">
        <f t="shared" si="201"/>
        <v>0</v>
      </c>
      <c r="FD49" s="901">
        <f t="shared" si="201"/>
        <v>0</v>
      </c>
      <c r="FE49" s="901">
        <f t="shared" si="201"/>
        <v>0</v>
      </c>
      <c r="FF49" s="901">
        <f t="shared" si="201"/>
        <v>0</v>
      </c>
      <c r="FG49" s="901">
        <f t="shared" si="201"/>
        <v>0</v>
      </c>
      <c r="FH49" s="901">
        <f t="shared" si="201"/>
        <v>0</v>
      </c>
      <c r="FI49" s="901">
        <f t="shared" si="201"/>
        <v>0</v>
      </c>
      <c r="FJ49" s="901">
        <f t="shared" si="201"/>
        <v>0</v>
      </c>
      <c r="FK49" s="901">
        <f t="shared" si="202"/>
        <v>0</v>
      </c>
      <c r="FL49" s="901">
        <f t="shared" si="202"/>
        <v>0</v>
      </c>
      <c r="FM49" s="901">
        <f t="shared" si="202"/>
        <v>0</v>
      </c>
      <c r="FN49" s="901">
        <f t="shared" si="202"/>
        <v>0</v>
      </c>
      <c r="FO49" s="901" t="e">
        <f>#REF!*25.4</f>
        <v>#REF!</v>
      </c>
      <c r="FP49" s="901">
        <f t="shared" si="203"/>
        <v>0</v>
      </c>
      <c r="FQ49" s="901">
        <f t="shared" si="203"/>
        <v>0</v>
      </c>
      <c r="FR49" s="901">
        <f t="shared" si="203"/>
        <v>0</v>
      </c>
      <c r="FS49" s="901">
        <f t="shared" si="203"/>
        <v>0</v>
      </c>
      <c r="FT49" s="901">
        <f t="shared" si="203"/>
        <v>0</v>
      </c>
      <c r="FU49" s="901">
        <f t="shared" si="203"/>
        <v>0</v>
      </c>
      <c r="FV49" s="901"/>
      <c r="FW49" s="901"/>
      <c r="FX49" s="901"/>
      <c r="FY49" s="901"/>
      <c r="FZ49" s="901"/>
      <c r="GA49" s="901"/>
      <c r="GB49" s="901"/>
      <c r="GC49" s="901"/>
      <c r="GD49" s="901"/>
      <c r="GE49" s="901"/>
      <c r="GF49" s="901"/>
      <c r="GG49" s="901"/>
      <c r="GH49" s="901"/>
      <c r="GI49" s="901"/>
      <c r="GJ49" s="901"/>
      <c r="GK49" s="901"/>
      <c r="GL49" s="901"/>
      <c r="GM49" s="901"/>
      <c r="GN49" s="901"/>
      <c r="GO49" s="901"/>
      <c r="GP49" s="901"/>
      <c r="GQ49" s="901"/>
      <c r="GR49" s="901"/>
      <c r="GS49" s="901"/>
      <c r="GT49" s="901"/>
      <c r="GU49" s="901"/>
      <c r="GV49" s="901"/>
      <c r="GW49" s="901"/>
      <c r="GX49" s="901"/>
      <c r="GY49" s="901"/>
      <c r="GZ49" s="901"/>
      <c r="HA49" s="901"/>
      <c r="HB49" s="901"/>
      <c r="HC49" s="901"/>
      <c r="HD49" s="901"/>
      <c r="HE49" s="901"/>
      <c r="HF49" s="901"/>
      <c r="HG49" s="901"/>
      <c r="HH49" s="901"/>
      <c r="HI49" s="901"/>
      <c r="HJ49" s="901"/>
      <c r="HK49" s="901"/>
      <c r="HL49" s="901"/>
      <c r="HM49" s="901"/>
      <c r="HN49" s="901"/>
      <c r="HO49" s="901"/>
      <c r="HP49" s="901"/>
      <c r="HQ49" s="901"/>
      <c r="HR49" s="901"/>
      <c r="HS49" s="901"/>
      <c r="HU49" s="887"/>
      <c r="HV49" s="887"/>
      <c r="HW49" s="887"/>
    </row>
    <row r="50" spans="1:231" ht="13" thickBot="1">
      <c r="A50" s="1243" t="s">
        <v>464</v>
      </c>
      <c r="B50" s="1259"/>
      <c r="C50" s="949">
        <v>3.3</v>
      </c>
      <c r="D50" s="950">
        <v>3.29</v>
      </c>
      <c r="E50" s="950">
        <v>3.476</v>
      </c>
      <c r="F50" s="950">
        <v>3.4175</v>
      </c>
      <c r="G50" s="950">
        <v>3.3645</v>
      </c>
      <c r="H50" s="950">
        <v>3.2080000000000002</v>
      </c>
      <c r="I50" s="950">
        <v>3.1575000000000002</v>
      </c>
      <c r="J50" s="950">
        <v>3.3570000000000002</v>
      </c>
      <c r="K50" s="950">
        <v>3.4169999999999998</v>
      </c>
      <c r="L50" s="950">
        <v>3.2625000000000002</v>
      </c>
      <c r="M50" s="976">
        <v>3.3094999999999999</v>
      </c>
      <c r="N50" s="954">
        <v>3.0844999999999998</v>
      </c>
      <c r="O50" s="954">
        <v>3.2974999999999999</v>
      </c>
      <c r="P50" s="954">
        <v>3.3715000000000002</v>
      </c>
      <c r="Q50" s="954">
        <v>3.3109999999999999</v>
      </c>
      <c r="R50" s="954">
        <v>3.1659999999999999</v>
      </c>
      <c r="S50" s="977">
        <v>3.0114999999999998</v>
      </c>
      <c r="T50" s="891">
        <v>3.2949999999999999</v>
      </c>
      <c r="U50" s="891">
        <v>3.2309999999999999</v>
      </c>
      <c r="V50" s="891">
        <v>3.419</v>
      </c>
      <c r="W50" s="891"/>
      <c r="X50" s="891"/>
      <c r="Y50" s="891">
        <v>3.4525000000000001</v>
      </c>
      <c r="Z50" s="891"/>
      <c r="AA50" s="891"/>
      <c r="AB50" s="891"/>
      <c r="AC50" s="891"/>
      <c r="AD50" s="891"/>
      <c r="AE50" s="891"/>
      <c r="AF50" s="891"/>
      <c r="AG50" s="891"/>
      <c r="AH50" s="891"/>
      <c r="AI50" s="891"/>
      <c r="AJ50" s="891"/>
      <c r="AK50" s="891"/>
      <c r="AL50" s="891"/>
      <c r="AM50" s="891"/>
      <c r="AN50" s="891"/>
      <c r="AO50" s="891"/>
      <c r="AP50" s="947"/>
      <c r="AQ50" s="947"/>
      <c r="AR50" s="947"/>
      <c r="AS50" s="947"/>
      <c r="AT50" s="947"/>
      <c r="AU50" s="947"/>
      <c r="AV50" s="947"/>
      <c r="AW50" s="947"/>
      <c r="AX50" s="947"/>
      <c r="AY50" s="947"/>
      <c r="AZ50" s="947"/>
      <c r="BA50" s="947"/>
      <c r="BB50" s="947"/>
      <c r="BC50" s="947"/>
      <c r="BD50" s="947"/>
      <c r="BE50" s="947"/>
      <c r="BF50" s="947"/>
      <c r="BG50" s="947"/>
      <c r="BH50" s="947"/>
      <c r="BI50" s="947"/>
      <c r="BJ50" s="947"/>
      <c r="BK50" s="947"/>
      <c r="BL50" s="947"/>
      <c r="BM50" s="947"/>
      <c r="BN50" s="947"/>
      <c r="BO50" s="947"/>
      <c r="BP50" s="947"/>
      <c r="BQ50" s="947"/>
      <c r="BR50" s="947"/>
      <c r="BS50" s="947"/>
      <c r="BT50" s="947"/>
      <c r="BU50" s="947"/>
      <c r="BV50" s="947"/>
      <c r="BW50" s="947"/>
      <c r="BX50" s="947"/>
      <c r="BY50" s="947"/>
      <c r="BZ50" s="947"/>
      <c r="CA50" s="947"/>
      <c r="CB50" s="947"/>
      <c r="CC50" s="947"/>
      <c r="CD50" s="947"/>
      <c r="CE50" s="947"/>
      <c r="CF50" s="947"/>
      <c r="CG50" s="947"/>
      <c r="CH50" s="947"/>
      <c r="CI50" s="947"/>
      <c r="CJ50" s="947"/>
      <c r="CK50" s="947"/>
      <c r="CL50" s="947"/>
      <c r="CM50" s="947"/>
      <c r="CN50" s="947"/>
      <c r="CO50" s="947"/>
      <c r="CP50" s="947"/>
      <c r="CQ50" s="947"/>
      <c r="CR50" s="947"/>
      <c r="CS50" s="947"/>
      <c r="CT50" s="947"/>
      <c r="CU50" s="947"/>
      <c r="CV50" s="947"/>
      <c r="CW50" s="947"/>
      <c r="CX50" s="947"/>
      <c r="CY50" s="947"/>
      <c r="CZ50" s="947"/>
      <c r="DA50" s="947"/>
      <c r="DB50" s="947"/>
      <c r="DC50" s="947"/>
      <c r="DD50" s="947"/>
      <c r="DE50" s="947"/>
      <c r="DF50" s="947"/>
      <c r="DG50" s="947"/>
      <c r="DH50" s="947"/>
      <c r="DI50" s="947"/>
      <c r="DJ50" s="947"/>
      <c r="DK50" s="947"/>
      <c r="DL50" s="947"/>
      <c r="DM50" s="902">
        <f t="shared" si="196"/>
        <v>83.82</v>
      </c>
      <c r="DN50" s="903">
        <f t="shared" si="196"/>
        <v>83.566000000000003</v>
      </c>
      <c r="DO50" s="903">
        <f t="shared" si="196"/>
        <v>88.290399999999991</v>
      </c>
      <c r="DP50" s="903">
        <f t="shared" si="196"/>
        <v>86.80449999999999</v>
      </c>
      <c r="DQ50" s="903">
        <f t="shared" si="196"/>
        <v>85.458299999999994</v>
      </c>
      <c r="DR50" s="903">
        <f t="shared" si="196"/>
        <v>81.483199999999997</v>
      </c>
      <c r="DS50" s="903">
        <f t="shared" si="196"/>
        <v>80.200500000000005</v>
      </c>
      <c r="DT50" s="903">
        <f t="shared" si="196"/>
        <v>85.267799999999994</v>
      </c>
      <c r="DU50" s="903">
        <f t="shared" si="196"/>
        <v>86.791799999999995</v>
      </c>
      <c r="DV50" s="903">
        <f t="shared" si="196"/>
        <v>82.867500000000007</v>
      </c>
      <c r="DW50" s="903">
        <f t="shared" si="197"/>
        <v>84.061299999999989</v>
      </c>
      <c r="DX50" s="903">
        <f t="shared" si="197"/>
        <v>78.346299999999985</v>
      </c>
      <c r="DY50" s="903">
        <f t="shared" si="197"/>
        <v>83.756499999999988</v>
      </c>
      <c r="DZ50" s="903">
        <f t="shared" si="197"/>
        <v>85.636099999999999</v>
      </c>
      <c r="EA50" s="903">
        <f t="shared" si="197"/>
        <v>84.099399999999989</v>
      </c>
      <c r="EB50" s="903">
        <f t="shared" si="197"/>
        <v>80.416399999999996</v>
      </c>
      <c r="EC50" s="903">
        <f t="shared" si="197"/>
        <v>76.492099999999994</v>
      </c>
      <c r="ED50" s="903">
        <f t="shared" si="197"/>
        <v>83.692999999999998</v>
      </c>
      <c r="EE50" s="903">
        <f t="shared" si="197"/>
        <v>82.067399999999992</v>
      </c>
      <c r="EF50" s="903">
        <f t="shared" si="197"/>
        <v>86.84259999999999</v>
      </c>
      <c r="EG50" s="903">
        <f t="shared" si="198"/>
        <v>87.6935</v>
      </c>
      <c r="EH50" s="903">
        <f t="shared" si="198"/>
        <v>0</v>
      </c>
      <c r="EI50" s="903">
        <f>AB50*25.4</f>
        <v>0</v>
      </c>
      <c r="EJ50" s="903">
        <f t="shared" si="199"/>
        <v>0</v>
      </c>
      <c r="EK50" s="903">
        <f t="shared" si="199"/>
        <v>0</v>
      </c>
      <c r="EL50" s="903">
        <f t="shared" si="199"/>
        <v>0</v>
      </c>
      <c r="EM50" s="903">
        <f t="shared" si="199"/>
        <v>0</v>
      </c>
      <c r="EN50" s="903">
        <f t="shared" si="199"/>
        <v>0</v>
      </c>
      <c r="EO50" s="903">
        <f t="shared" si="199"/>
        <v>0</v>
      </c>
      <c r="EP50" s="903">
        <f t="shared" si="199"/>
        <v>0</v>
      </c>
      <c r="EQ50" s="903">
        <f t="shared" si="200"/>
        <v>0</v>
      </c>
      <c r="ER50" s="903">
        <f t="shared" si="200"/>
        <v>0</v>
      </c>
      <c r="ES50" s="903">
        <f t="shared" si="200"/>
        <v>0</v>
      </c>
      <c r="ET50" s="903">
        <f t="shared" si="200"/>
        <v>0</v>
      </c>
      <c r="EU50" s="903">
        <f t="shared" si="200"/>
        <v>0</v>
      </c>
      <c r="EV50" s="903">
        <f t="shared" si="200"/>
        <v>0</v>
      </c>
      <c r="EW50" s="903">
        <f t="shared" si="200"/>
        <v>0</v>
      </c>
      <c r="EX50" s="903">
        <f t="shared" si="200"/>
        <v>0</v>
      </c>
      <c r="EY50" s="903">
        <f t="shared" si="200"/>
        <v>0</v>
      </c>
      <c r="EZ50" s="903">
        <f t="shared" si="200"/>
        <v>0</v>
      </c>
      <c r="FA50" s="903">
        <f t="shared" si="201"/>
        <v>0</v>
      </c>
      <c r="FB50" s="903">
        <f t="shared" si="201"/>
        <v>0</v>
      </c>
      <c r="FC50" s="903">
        <f t="shared" si="201"/>
        <v>0</v>
      </c>
      <c r="FD50" s="903">
        <f t="shared" si="201"/>
        <v>0</v>
      </c>
      <c r="FE50" s="903">
        <f t="shared" si="201"/>
        <v>0</v>
      </c>
      <c r="FF50" s="903">
        <f t="shared" si="201"/>
        <v>0</v>
      </c>
      <c r="FG50" s="903">
        <f t="shared" si="201"/>
        <v>0</v>
      </c>
      <c r="FH50" s="903">
        <f t="shared" si="201"/>
        <v>0</v>
      </c>
      <c r="FI50" s="903">
        <f t="shared" si="201"/>
        <v>0</v>
      </c>
      <c r="FJ50" s="903">
        <f t="shared" si="201"/>
        <v>0</v>
      </c>
      <c r="FK50" s="903">
        <f t="shared" si="202"/>
        <v>0</v>
      </c>
      <c r="FL50" s="903">
        <f t="shared" si="202"/>
        <v>0</v>
      </c>
      <c r="FM50" s="903">
        <f t="shared" si="202"/>
        <v>0</v>
      </c>
      <c r="FN50" s="903">
        <f t="shared" si="202"/>
        <v>0</v>
      </c>
      <c r="FO50" s="903" t="e">
        <f>#REF!*25.4</f>
        <v>#REF!</v>
      </c>
      <c r="FP50" s="903">
        <f t="shared" si="203"/>
        <v>0</v>
      </c>
      <c r="FQ50" s="903">
        <f t="shared" si="203"/>
        <v>0</v>
      </c>
      <c r="FR50" s="903">
        <f t="shared" si="203"/>
        <v>0</v>
      </c>
      <c r="FS50" s="903">
        <f t="shared" si="203"/>
        <v>0</v>
      </c>
      <c r="FT50" s="903">
        <f t="shared" si="203"/>
        <v>0</v>
      </c>
      <c r="FU50" s="903">
        <f t="shared" si="203"/>
        <v>0</v>
      </c>
      <c r="FV50" s="903"/>
      <c r="FW50" s="903"/>
      <c r="FX50" s="903"/>
      <c r="FY50" s="903"/>
      <c r="FZ50" s="903"/>
      <c r="GA50" s="903"/>
      <c r="GB50" s="903"/>
      <c r="GC50" s="903"/>
      <c r="GD50" s="903"/>
      <c r="GE50" s="903"/>
      <c r="GF50" s="903"/>
      <c r="GG50" s="903"/>
      <c r="GH50" s="903"/>
      <c r="GI50" s="903"/>
      <c r="GJ50" s="903"/>
      <c r="GK50" s="903"/>
      <c r="GL50" s="903"/>
      <c r="GM50" s="903"/>
      <c r="GN50" s="903"/>
      <c r="GO50" s="903"/>
      <c r="GP50" s="903"/>
      <c r="GQ50" s="903"/>
      <c r="GR50" s="903"/>
      <c r="GS50" s="903"/>
      <c r="GT50" s="903"/>
      <c r="GU50" s="903"/>
      <c r="GV50" s="903"/>
      <c r="GW50" s="903"/>
      <c r="GX50" s="903"/>
      <c r="GY50" s="903"/>
      <c r="GZ50" s="903"/>
      <c r="HA50" s="903"/>
      <c r="HB50" s="903"/>
      <c r="HC50" s="903"/>
      <c r="HD50" s="903"/>
      <c r="HE50" s="903"/>
      <c r="HF50" s="903"/>
      <c r="HG50" s="903"/>
      <c r="HH50" s="903"/>
      <c r="HI50" s="903"/>
      <c r="HJ50" s="903"/>
      <c r="HK50" s="903"/>
      <c r="HL50" s="903"/>
      <c r="HM50" s="903"/>
      <c r="HN50" s="903"/>
      <c r="HO50" s="903"/>
      <c r="HP50" s="903"/>
      <c r="HQ50" s="903"/>
      <c r="HR50" s="903"/>
      <c r="HS50" s="903"/>
      <c r="HU50" s="887"/>
      <c r="HV50" s="887"/>
      <c r="HW50" s="887"/>
    </row>
    <row r="51" spans="1:231">
      <c r="A51" s="1192"/>
      <c r="B51" s="1192"/>
      <c r="C51" s="887"/>
      <c r="D51" s="887"/>
      <c r="E51" s="887"/>
      <c r="F51" s="887"/>
      <c r="G51" s="887"/>
      <c r="H51" s="887"/>
      <c r="I51" s="887"/>
      <c r="J51" s="887"/>
      <c r="K51" s="887"/>
      <c r="L51" s="887"/>
      <c r="M51" s="887"/>
      <c r="N51" s="887"/>
      <c r="O51" s="887"/>
      <c r="P51" s="887"/>
      <c r="Q51" s="887"/>
      <c r="R51" s="887"/>
      <c r="S51" s="887"/>
      <c r="T51" s="887"/>
      <c r="U51" s="887"/>
      <c r="V51" s="887"/>
      <c r="W51" s="1153"/>
      <c r="X51" s="1153"/>
      <c r="Y51" s="887"/>
      <c r="Z51" s="887"/>
      <c r="AA51" s="1153"/>
      <c r="AB51" s="887"/>
      <c r="AC51" s="1153"/>
      <c r="AD51" s="887"/>
      <c r="AE51" s="887"/>
      <c r="AF51" s="887"/>
      <c r="AG51" s="887"/>
      <c r="AH51" s="887"/>
      <c r="AI51" s="887"/>
      <c r="AJ51" s="887"/>
      <c r="AK51" s="887"/>
      <c r="AL51" s="887"/>
      <c r="AM51" s="887"/>
      <c r="AN51" s="887"/>
      <c r="AO51" s="887"/>
      <c r="AP51" s="887"/>
      <c r="AQ51" s="887"/>
      <c r="AR51" s="887"/>
      <c r="AS51" s="887"/>
      <c r="AT51" s="887"/>
      <c r="AU51" s="887"/>
      <c r="AV51" s="887"/>
      <c r="AW51" s="887"/>
      <c r="AX51" s="887"/>
      <c r="AY51" s="887"/>
      <c r="AZ51" s="887"/>
      <c r="BA51" s="887"/>
      <c r="BB51" s="887"/>
      <c r="BC51" s="887"/>
      <c r="BD51" s="887"/>
      <c r="BE51" s="887"/>
      <c r="BF51" s="887"/>
      <c r="BG51" s="887"/>
      <c r="BH51" s="887"/>
      <c r="BI51" s="887"/>
      <c r="BJ51" s="887"/>
      <c r="BK51" s="887"/>
      <c r="BL51" s="887"/>
      <c r="BM51" s="887"/>
      <c r="BN51" s="887"/>
      <c r="BO51" s="887"/>
      <c r="BP51" s="887"/>
      <c r="BQ51" s="887"/>
      <c r="BR51" s="887"/>
      <c r="BS51" s="887"/>
      <c r="BT51" s="887"/>
      <c r="BU51" s="887"/>
      <c r="BV51" s="887"/>
      <c r="BW51" s="887"/>
      <c r="BX51" s="887"/>
      <c r="BY51" s="887"/>
      <c r="BZ51" s="887"/>
      <c r="CA51" s="887"/>
      <c r="CB51" s="887"/>
      <c r="CC51" s="887"/>
      <c r="CD51" s="887"/>
      <c r="CE51" s="887"/>
      <c r="CF51" s="887"/>
      <c r="CG51" s="887"/>
      <c r="CH51" s="887"/>
      <c r="CI51" s="887"/>
      <c r="CJ51" s="887"/>
      <c r="CK51" s="887"/>
      <c r="CL51" s="887"/>
      <c r="CM51" s="887"/>
      <c r="CN51" s="887"/>
      <c r="CO51" s="887"/>
      <c r="CP51" s="887"/>
      <c r="CQ51" s="887"/>
      <c r="CR51" s="887"/>
      <c r="CS51" s="887"/>
      <c r="CT51" s="887"/>
      <c r="CU51" s="887"/>
      <c r="CV51" s="887"/>
      <c r="CW51" s="887"/>
      <c r="CX51" s="887"/>
      <c r="CY51" s="887"/>
      <c r="CZ51" s="887"/>
      <c r="DA51" s="887"/>
      <c r="DB51" s="887"/>
      <c r="DC51" s="887"/>
      <c r="DD51" s="887"/>
      <c r="DE51" s="887"/>
      <c r="DF51" s="887"/>
      <c r="DG51" s="887"/>
      <c r="DH51" s="887"/>
      <c r="DI51" s="887"/>
      <c r="DJ51" s="887"/>
      <c r="DK51" s="1066"/>
      <c r="DL51" s="887"/>
      <c r="DM51" s="887"/>
      <c r="DN51" s="887"/>
      <c r="DO51" s="887"/>
      <c r="DP51" s="887"/>
      <c r="DQ51" s="887"/>
      <c r="DR51" s="887"/>
      <c r="DS51" s="887"/>
      <c r="DT51" s="887"/>
      <c r="DU51" s="887"/>
      <c r="DV51" s="887"/>
      <c r="DW51" s="887"/>
      <c r="DX51" s="887"/>
      <c r="DY51" s="887"/>
      <c r="DZ51" s="887"/>
      <c r="EA51" s="887"/>
      <c r="EB51" s="887"/>
      <c r="EC51" s="887"/>
      <c r="ED51" s="887"/>
      <c r="EE51" s="887"/>
      <c r="EF51" s="887"/>
      <c r="EG51" s="887"/>
      <c r="EH51" s="887"/>
      <c r="EI51" s="887"/>
      <c r="EJ51" s="887"/>
      <c r="EK51" s="887"/>
      <c r="EL51" s="887"/>
      <c r="EM51" s="887"/>
      <c r="EN51" s="887"/>
      <c r="EO51" s="887"/>
      <c r="EP51" s="887"/>
      <c r="EQ51" s="887"/>
      <c r="ER51" s="887"/>
      <c r="ES51" s="887"/>
      <c r="ET51" s="887"/>
      <c r="EU51" s="887"/>
      <c r="EV51" s="887"/>
      <c r="EW51" s="887"/>
      <c r="EX51" s="887"/>
      <c r="EY51" s="887"/>
      <c r="EZ51" s="887"/>
      <c r="FA51" s="887"/>
      <c r="FB51" s="887"/>
      <c r="FC51" s="887"/>
      <c r="FD51" s="887"/>
      <c r="FE51" s="887"/>
      <c r="FF51" s="887"/>
      <c r="FG51" s="887"/>
      <c r="FH51" s="887"/>
      <c r="FI51" s="887"/>
      <c r="FJ51" s="887"/>
      <c r="FK51" s="887"/>
      <c r="FL51" s="887"/>
      <c r="FM51" s="887"/>
      <c r="FN51" s="887"/>
      <c r="FO51" s="887"/>
      <c r="FP51" s="887"/>
      <c r="FQ51" s="887"/>
      <c r="FR51" s="887"/>
      <c r="FS51" s="887"/>
      <c r="FT51" s="887"/>
      <c r="FU51" s="887"/>
      <c r="FV51" s="887"/>
      <c r="FW51" s="887"/>
      <c r="FX51" s="887"/>
      <c r="FY51" s="887"/>
      <c r="FZ51" s="887"/>
      <c r="GA51" s="887"/>
      <c r="GB51" s="887"/>
      <c r="GC51" s="887"/>
      <c r="GD51" s="887"/>
      <c r="GE51" s="887"/>
      <c r="GF51" s="887"/>
      <c r="GG51" s="887"/>
      <c r="GH51" s="887"/>
      <c r="GI51" s="887"/>
      <c r="GJ51" s="887"/>
      <c r="GK51" s="887"/>
      <c r="GL51" s="887"/>
      <c r="GM51" s="887"/>
      <c r="GN51" s="887"/>
      <c r="GO51" s="887"/>
      <c r="GP51" s="887"/>
      <c r="GQ51" s="887"/>
      <c r="GR51" s="887"/>
      <c r="GS51" s="887"/>
      <c r="GT51" s="887"/>
      <c r="GU51" s="887"/>
      <c r="GV51" s="887"/>
      <c r="GW51" s="887"/>
      <c r="GX51" s="887"/>
      <c r="GY51" s="887"/>
      <c r="GZ51" s="887"/>
      <c r="HA51" s="887"/>
      <c r="HB51" s="887"/>
      <c r="HC51" s="887"/>
      <c r="HD51" s="887"/>
      <c r="HE51" s="887"/>
      <c r="HF51" s="887"/>
      <c r="HG51" s="887"/>
      <c r="HH51" s="887"/>
      <c r="HI51" s="887"/>
      <c r="HJ51" s="887"/>
      <c r="HK51" s="887"/>
      <c r="HL51" s="887"/>
      <c r="HM51" s="887"/>
      <c r="HN51" s="887"/>
      <c r="HO51" s="887"/>
      <c r="HP51" s="887"/>
      <c r="HQ51" s="887"/>
      <c r="HR51" s="887"/>
      <c r="HS51" s="887"/>
      <c r="HU51" s="887"/>
      <c r="HV51" s="887"/>
      <c r="HW51" s="887"/>
    </row>
    <row r="52" spans="1:231">
      <c r="A52" s="1189" t="s">
        <v>467</v>
      </c>
      <c r="B52" s="1189"/>
      <c r="C52" s="887"/>
      <c r="D52" s="887"/>
      <c r="E52" s="887"/>
      <c r="F52" s="887"/>
      <c r="G52" s="887"/>
      <c r="H52" s="887"/>
      <c r="I52" s="887"/>
      <c r="J52" s="887"/>
      <c r="K52" s="887"/>
      <c r="L52" s="887"/>
      <c r="M52" s="887"/>
      <c r="N52" s="887"/>
      <c r="O52" s="887"/>
      <c r="P52" s="887"/>
      <c r="Q52" s="887"/>
      <c r="R52" s="887"/>
      <c r="S52" s="887"/>
      <c r="T52" s="887"/>
      <c r="U52" s="887"/>
      <c r="V52" s="887"/>
      <c r="W52" s="1153"/>
      <c r="X52" s="1153"/>
      <c r="Y52" s="887"/>
      <c r="Z52" s="887"/>
      <c r="AA52" s="1153"/>
      <c r="AB52" s="887"/>
      <c r="AC52" s="1153"/>
      <c r="AD52" s="887"/>
      <c r="AE52" s="887"/>
      <c r="AF52" s="887"/>
      <c r="AG52" s="887"/>
      <c r="AH52" s="887"/>
      <c r="AI52" s="887"/>
      <c r="AJ52" s="887"/>
      <c r="AK52" s="887"/>
      <c r="AL52" s="887"/>
      <c r="AM52" s="887"/>
      <c r="AN52" s="887"/>
      <c r="AO52" s="887"/>
      <c r="AP52" s="887"/>
      <c r="AQ52" s="887"/>
      <c r="AR52" s="887"/>
      <c r="AS52" s="887"/>
      <c r="AT52" s="887"/>
      <c r="AU52" s="887"/>
      <c r="AV52" s="887"/>
      <c r="AW52" s="887"/>
      <c r="AX52" s="887"/>
      <c r="AY52" s="887"/>
      <c r="AZ52" s="887"/>
      <c r="BA52" s="887"/>
      <c r="BB52" s="887"/>
      <c r="BC52" s="887"/>
      <c r="BD52" s="887"/>
      <c r="BE52" s="887"/>
      <c r="BF52" s="887"/>
      <c r="BG52" s="887"/>
      <c r="BH52" s="887"/>
      <c r="BI52" s="887"/>
      <c r="BJ52" s="887"/>
      <c r="BK52" s="887"/>
      <c r="BL52" s="887"/>
      <c r="BM52" s="887"/>
      <c r="BN52" s="887"/>
      <c r="BO52" s="887"/>
      <c r="BP52" s="887"/>
      <c r="BQ52" s="887"/>
      <c r="BR52" s="887"/>
      <c r="BS52" s="887"/>
      <c r="BT52" s="887"/>
      <c r="BU52" s="887"/>
      <c r="BV52" s="887"/>
      <c r="BW52" s="887"/>
      <c r="BX52" s="887"/>
      <c r="BY52" s="887"/>
      <c r="BZ52" s="887"/>
      <c r="CA52" s="887"/>
      <c r="CB52" s="887"/>
      <c r="CC52" s="887"/>
      <c r="CD52" s="887"/>
      <c r="CE52" s="887"/>
      <c r="CF52" s="887"/>
      <c r="CG52" s="887"/>
      <c r="CH52" s="887"/>
      <c r="CI52" s="887"/>
      <c r="CJ52" s="887"/>
      <c r="CK52" s="887"/>
      <c r="CL52" s="887"/>
      <c r="CM52" s="887"/>
      <c r="CN52" s="887"/>
      <c r="CO52" s="887"/>
      <c r="CP52" s="887"/>
      <c r="CQ52" s="887"/>
      <c r="CR52" s="887"/>
      <c r="CS52" s="887"/>
      <c r="CT52" s="887"/>
      <c r="CU52" s="887"/>
      <c r="CV52" s="887"/>
      <c r="CW52" s="887"/>
      <c r="CX52" s="887"/>
      <c r="CY52" s="887"/>
      <c r="CZ52" s="887"/>
      <c r="DA52" s="887"/>
      <c r="DB52" s="887"/>
      <c r="DC52" s="887"/>
      <c r="DD52" s="887"/>
      <c r="DE52" s="887"/>
      <c r="DF52" s="887"/>
      <c r="DG52" s="887"/>
      <c r="DH52" s="887"/>
      <c r="DI52" s="887"/>
      <c r="DJ52" s="887"/>
      <c r="DK52" s="1066"/>
      <c r="DL52" s="887"/>
      <c r="DM52" s="887"/>
      <c r="DN52" s="887"/>
      <c r="DO52" s="887"/>
      <c r="DP52" s="887"/>
      <c r="DQ52" s="887"/>
      <c r="DR52" s="887"/>
      <c r="DS52" s="887"/>
      <c r="DT52" s="887"/>
      <c r="DU52" s="887"/>
      <c r="DV52" s="887"/>
      <c r="DW52" s="887"/>
      <c r="DX52" s="887"/>
      <c r="DY52" s="887"/>
      <c r="DZ52" s="887"/>
      <c r="EA52" s="887"/>
      <c r="EB52" s="887"/>
      <c r="EC52" s="887"/>
      <c r="ED52" s="887"/>
      <c r="EE52" s="887"/>
      <c r="EF52" s="887"/>
      <c r="EG52" s="887"/>
      <c r="EH52" s="887"/>
      <c r="EI52" s="887"/>
      <c r="EJ52" s="887"/>
      <c r="EK52" s="887"/>
      <c r="EL52" s="887"/>
      <c r="EM52" s="887"/>
      <c r="EN52" s="887"/>
      <c r="EO52" s="887"/>
      <c r="EP52" s="887"/>
      <c r="EQ52" s="887"/>
      <c r="ER52" s="887"/>
      <c r="ES52" s="887"/>
      <c r="ET52" s="887"/>
      <c r="EU52" s="887"/>
      <c r="EV52" s="887"/>
      <c r="EW52" s="887"/>
      <c r="EX52" s="887"/>
      <c r="EY52" s="887"/>
      <c r="EZ52" s="887"/>
      <c r="FA52" s="887"/>
      <c r="FB52" s="887"/>
      <c r="FC52" s="887"/>
      <c r="FD52" s="887"/>
      <c r="FE52" s="887"/>
      <c r="FF52" s="887"/>
      <c r="FG52" s="887"/>
      <c r="FH52" s="887"/>
      <c r="FI52" s="887"/>
      <c r="FJ52" s="887"/>
      <c r="FK52" s="887"/>
      <c r="FL52" s="887"/>
      <c r="FM52" s="887"/>
      <c r="FN52" s="887"/>
      <c r="FO52" s="887"/>
      <c r="FP52" s="887"/>
      <c r="FQ52" s="887"/>
      <c r="FR52" s="887"/>
      <c r="FS52" s="887"/>
      <c r="FT52" s="887"/>
      <c r="FU52" s="887"/>
      <c r="FV52" s="887"/>
      <c r="FW52" s="887"/>
      <c r="FX52" s="887"/>
      <c r="FY52" s="887"/>
      <c r="FZ52" s="887"/>
      <c r="GA52" s="887"/>
      <c r="GB52" s="887"/>
      <c r="GC52" s="887"/>
      <c r="GD52" s="887"/>
      <c r="GE52" s="887"/>
      <c r="GF52" s="887"/>
      <c r="GG52" s="887"/>
      <c r="GH52" s="887"/>
      <c r="GI52" s="887"/>
      <c r="GJ52" s="887"/>
      <c r="GK52" s="887"/>
      <c r="GL52" s="887"/>
      <c r="GM52" s="887"/>
      <c r="GN52" s="887"/>
      <c r="GO52" s="887"/>
      <c r="GP52" s="887"/>
      <c r="GQ52" s="887"/>
      <c r="GR52" s="887"/>
      <c r="GS52" s="887"/>
      <c r="GT52" s="887"/>
      <c r="GU52" s="887"/>
      <c r="GV52" s="887"/>
      <c r="GW52" s="887"/>
      <c r="GX52" s="887"/>
      <c r="GY52" s="887"/>
      <c r="GZ52" s="887"/>
      <c r="HA52" s="887"/>
      <c r="HB52" s="887"/>
      <c r="HC52" s="887"/>
      <c r="HD52" s="887"/>
      <c r="HE52" s="887"/>
      <c r="HF52" s="887"/>
      <c r="HG52" s="887"/>
      <c r="HH52" s="887"/>
      <c r="HI52" s="887"/>
      <c r="HJ52" s="887"/>
      <c r="HK52" s="887"/>
      <c r="HL52" s="887"/>
      <c r="HM52" s="887"/>
      <c r="HN52" s="887"/>
      <c r="HO52" s="887"/>
      <c r="HP52" s="887"/>
      <c r="HQ52" s="887"/>
      <c r="HR52" s="887"/>
      <c r="HS52" s="887"/>
      <c r="HU52" s="887"/>
      <c r="HV52" s="887"/>
      <c r="HW52" s="887"/>
    </row>
    <row r="53" spans="1:231" ht="13" thickBot="1">
      <c r="A53" s="1181"/>
      <c r="B53" s="1181"/>
      <c r="C53" s="887"/>
      <c r="D53" s="887"/>
      <c r="E53" s="887"/>
      <c r="F53" s="887"/>
      <c r="G53" s="887"/>
      <c r="H53" s="887"/>
      <c r="I53" s="887"/>
      <c r="J53" s="887"/>
      <c r="K53" s="887"/>
      <c r="L53" s="887"/>
      <c r="M53" s="887"/>
      <c r="N53" s="887"/>
      <c r="O53" s="887"/>
      <c r="P53" s="887"/>
      <c r="Q53" s="887"/>
      <c r="R53" s="887"/>
      <c r="S53" s="887"/>
      <c r="T53" s="887"/>
      <c r="U53" s="887"/>
      <c r="V53" s="887"/>
      <c r="W53" s="1153"/>
      <c r="X53" s="1153"/>
      <c r="Y53" s="887"/>
      <c r="Z53" s="887"/>
      <c r="AA53" s="1153"/>
      <c r="AB53" s="887"/>
      <c r="AC53" s="1153"/>
      <c r="AD53" s="887"/>
      <c r="AE53" s="887"/>
      <c r="AF53" s="887"/>
      <c r="AG53" s="887"/>
      <c r="AH53" s="887"/>
      <c r="AI53" s="887"/>
      <c r="AJ53" s="887"/>
      <c r="AK53" s="887"/>
      <c r="AL53" s="887"/>
      <c r="AM53" s="887"/>
      <c r="AN53" s="887"/>
      <c r="AO53" s="887"/>
      <c r="AP53" s="887"/>
      <c r="AQ53" s="887"/>
      <c r="AR53" s="887"/>
      <c r="AS53" s="887"/>
      <c r="AT53" s="887"/>
      <c r="AU53" s="887"/>
      <c r="AV53" s="887"/>
      <c r="AW53" s="887"/>
      <c r="AX53" s="887"/>
      <c r="AY53" s="887"/>
      <c r="AZ53" s="887"/>
      <c r="BA53" s="887"/>
      <c r="BB53" s="887"/>
      <c r="BC53" s="887"/>
      <c r="BD53" s="887"/>
      <c r="BE53" s="887"/>
      <c r="BF53" s="887"/>
      <c r="BG53" s="887"/>
      <c r="BH53" s="887"/>
      <c r="BI53" s="887"/>
      <c r="BJ53" s="887"/>
      <c r="BK53" s="887"/>
      <c r="BL53" s="887"/>
      <c r="BM53" s="887"/>
      <c r="BN53" s="887"/>
      <c r="BO53" s="887"/>
      <c r="BP53" s="887"/>
      <c r="BQ53" s="887"/>
      <c r="BR53" s="887"/>
      <c r="BS53" s="887"/>
      <c r="BT53" s="887"/>
      <c r="BU53" s="887"/>
      <c r="BV53" s="887"/>
      <c r="BW53" s="887"/>
      <c r="BX53" s="887"/>
      <c r="BY53" s="887"/>
      <c r="BZ53" s="887"/>
      <c r="CA53" s="887"/>
      <c r="CB53" s="887"/>
      <c r="CC53" s="887"/>
      <c r="CD53" s="887"/>
      <c r="CE53" s="887"/>
      <c r="CF53" s="887"/>
      <c r="CG53" s="887"/>
      <c r="CH53" s="887"/>
      <c r="CI53" s="887"/>
      <c r="CJ53" s="887"/>
      <c r="CK53" s="887"/>
      <c r="CL53" s="887"/>
      <c r="CM53" s="887"/>
      <c r="CN53" s="887"/>
      <c r="CO53" s="887"/>
      <c r="CP53" s="887"/>
      <c r="CQ53" s="887"/>
      <c r="CR53" s="887"/>
      <c r="CS53" s="887"/>
      <c r="CT53" s="887"/>
      <c r="CU53" s="887"/>
      <c r="CV53" s="887"/>
      <c r="CW53" s="887"/>
      <c r="CX53" s="887"/>
      <c r="CY53" s="887"/>
      <c r="CZ53" s="887"/>
      <c r="DA53" s="887"/>
      <c r="DB53" s="887"/>
      <c r="DC53" s="887"/>
      <c r="DD53" s="887"/>
      <c r="DE53" s="887"/>
      <c r="DF53" s="887"/>
      <c r="DG53" s="887"/>
      <c r="DH53" s="887"/>
      <c r="DI53" s="887"/>
      <c r="DJ53" s="887"/>
      <c r="DK53" s="1066"/>
      <c r="DL53" s="887"/>
      <c r="DM53" s="887"/>
      <c r="DN53" s="887"/>
      <c r="DO53" s="887"/>
      <c r="DP53" s="887"/>
      <c r="DQ53" s="887"/>
      <c r="DR53" s="887"/>
      <c r="DS53" s="887"/>
      <c r="DT53" s="887"/>
      <c r="DU53" s="887"/>
      <c r="DV53" s="887"/>
      <c r="DW53" s="887"/>
      <c r="DX53" s="887"/>
      <c r="DY53" s="887"/>
      <c r="DZ53" s="887"/>
      <c r="EA53" s="887"/>
      <c r="EB53" s="887"/>
      <c r="EC53" s="887"/>
      <c r="ED53" s="887"/>
      <c r="EE53" s="887"/>
      <c r="EF53" s="887"/>
      <c r="EG53" s="887"/>
      <c r="EH53" s="887"/>
      <c r="EI53" s="887"/>
      <c r="EJ53" s="887"/>
      <c r="EK53" s="887"/>
      <c r="EL53" s="887"/>
      <c r="EM53" s="887"/>
      <c r="EN53" s="887"/>
      <c r="EO53" s="887"/>
      <c r="EP53" s="887"/>
      <c r="EQ53" s="887"/>
      <c r="ER53" s="887"/>
      <c r="ES53" s="887"/>
      <c r="ET53" s="887"/>
      <c r="EU53" s="887"/>
      <c r="EV53" s="887"/>
      <c r="EW53" s="887"/>
      <c r="EX53" s="887"/>
      <c r="EY53" s="887"/>
      <c r="EZ53" s="887"/>
      <c r="FA53" s="887"/>
      <c r="FB53" s="887"/>
      <c r="FC53" s="887"/>
      <c r="FD53" s="887"/>
      <c r="FE53" s="887"/>
      <c r="FF53" s="887"/>
      <c r="FG53" s="887"/>
      <c r="FH53" s="887"/>
      <c r="FI53" s="887"/>
      <c r="FJ53" s="887"/>
      <c r="FK53" s="887"/>
      <c r="FL53" s="887"/>
      <c r="FM53" s="887"/>
      <c r="FN53" s="887"/>
      <c r="FO53" s="887"/>
      <c r="FP53" s="887"/>
      <c r="FQ53" s="887"/>
      <c r="FR53" s="887"/>
      <c r="FS53" s="887"/>
      <c r="FT53" s="887"/>
      <c r="FU53" s="887"/>
      <c r="FV53" s="887"/>
      <c r="FW53" s="887"/>
      <c r="FX53" s="887"/>
      <c r="FY53" s="887"/>
      <c r="FZ53" s="887"/>
      <c r="GA53" s="887"/>
      <c r="GB53" s="887"/>
      <c r="GC53" s="887"/>
      <c r="GD53" s="887"/>
      <c r="GE53" s="887"/>
      <c r="GF53" s="887"/>
      <c r="GG53" s="887"/>
      <c r="GH53" s="887"/>
      <c r="GI53" s="887"/>
      <c r="GJ53" s="887"/>
      <c r="GK53" s="887"/>
      <c r="GL53" s="887"/>
      <c r="GM53" s="887"/>
      <c r="GN53" s="887"/>
      <c r="GO53" s="887"/>
      <c r="GP53" s="887"/>
      <c r="GQ53" s="887"/>
      <c r="GR53" s="887"/>
      <c r="GS53" s="887"/>
      <c r="GT53" s="887"/>
      <c r="GU53" s="887"/>
      <c r="GV53" s="887"/>
      <c r="GW53" s="887"/>
      <c r="GX53" s="887"/>
      <c r="GY53" s="887"/>
      <c r="GZ53" s="887"/>
      <c r="HA53" s="887"/>
      <c r="HB53" s="887"/>
      <c r="HC53" s="887"/>
      <c r="HD53" s="887"/>
      <c r="HE53" s="887"/>
      <c r="HF53" s="887"/>
      <c r="HG53" s="887"/>
      <c r="HH53" s="887"/>
      <c r="HI53" s="887"/>
      <c r="HJ53" s="887"/>
      <c r="HK53" s="887"/>
      <c r="HL53" s="887"/>
      <c r="HM53" s="887"/>
      <c r="HN53" s="887"/>
      <c r="HO53" s="887"/>
      <c r="HP53" s="887"/>
      <c r="HQ53" s="887"/>
      <c r="HR53" s="887"/>
      <c r="HS53" s="887"/>
      <c r="HU53" s="887"/>
      <c r="HV53" s="887"/>
      <c r="HW53" s="887"/>
    </row>
    <row r="54" spans="1:231" ht="13" thickBot="1">
      <c r="A54" s="919" t="s">
        <v>471</v>
      </c>
      <c r="B54" s="894">
        <v>5.4829999999999997</v>
      </c>
      <c r="C54" s="924" t="s">
        <v>632</v>
      </c>
      <c r="D54" s="887"/>
      <c r="E54" s="887"/>
      <c r="F54" s="887"/>
      <c r="G54" s="887"/>
      <c r="H54" s="887"/>
      <c r="I54" s="887"/>
      <c r="J54" s="887"/>
      <c r="K54" s="887"/>
      <c r="L54" s="887"/>
      <c r="M54" s="887"/>
      <c r="N54" s="887"/>
      <c r="O54" s="887"/>
      <c r="P54" s="887"/>
      <c r="Q54" s="887"/>
      <c r="R54" s="887"/>
      <c r="S54" s="887"/>
      <c r="T54" s="887"/>
      <c r="U54" s="887"/>
      <c r="V54" s="887"/>
      <c r="W54" s="1153"/>
      <c r="X54" s="1153"/>
      <c r="Y54" s="887"/>
      <c r="Z54" s="887"/>
      <c r="AA54" s="1153"/>
      <c r="AB54" s="887"/>
      <c r="AC54" s="1153"/>
      <c r="AD54" s="887"/>
      <c r="AE54" s="887"/>
      <c r="AF54" s="887"/>
      <c r="AG54" s="887"/>
      <c r="AH54" s="887"/>
      <c r="AI54" s="887"/>
      <c r="AJ54" s="887"/>
      <c r="AK54" s="887"/>
      <c r="AL54" s="887"/>
      <c r="AM54" s="887"/>
      <c r="AN54" s="887"/>
      <c r="AO54" s="887"/>
      <c r="AP54" s="887"/>
      <c r="AQ54" s="887"/>
      <c r="AR54" s="887"/>
      <c r="AS54" s="887"/>
      <c r="AT54" s="887"/>
      <c r="AU54" s="887"/>
      <c r="AV54" s="887"/>
      <c r="AW54" s="887"/>
      <c r="AX54" s="887"/>
      <c r="AY54" s="887"/>
      <c r="AZ54" s="887"/>
      <c r="BA54" s="887"/>
      <c r="BB54" s="887"/>
      <c r="BC54" s="887"/>
      <c r="BD54" s="887"/>
      <c r="BE54" s="887"/>
      <c r="BF54" s="887"/>
      <c r="BG54" s="887"/>
      <c r="BH54" s="887"/>
      <c r="BI54" s="887"/>
      <c r="BJ54" s="887"/>
      <c r="BK54" s="887"/>
      <c r="BL54" s="887"/>
      <c r="BM54" s="887"/>
      <c r="BN54" s="887"/>
      <c r="BO54" s="887"/>
      <c r="BP54" s="887"/>
      <c r="BQ54" s="887"/>
      <c r="BR54" s="887"/>
      <c r="BS54" s="887"/>
      <c r="BT54" s="887"/>
      <c r="BU54" s="887"/>
      <c r="BV54" s="887"/>
      <c r="BW54" s="887"/>
      <c r="BX54" s="887"/>
      <c r="BY54" s="887"/>
      <c r="BZ54" s="887"/>
      <c r="CA54" s="887"/>
      <c r="CB54" s="887"/>
      <c r="CC54" s="887"/>
      <c r="CD54" s="887"/>
      <c r="CE54" s="887"/>
      <c r="CF54" s="887"/>
      <c r="CG54" s="887"/>
      <c r="CH54" s="887"/>
      <c r="CI54" s="887"/>
      <c r="CJ54" s="887"/>
      <c r="CK54" s="887"/>
      <c r="CL54" s="887"/>
      <c r="CM54" s="887"/>
      <c r="CN54" s="887"/>
      <c r="CO54" s="887"/>
      <c r="CP54" s="887"/>
      <c r="CQ54" s="887"/>
      <c r="CR54" s="887"/>
      <c r="CS54" s="887"/>
      <c r="CT54" s="887"/>
      <c r="CU54" s="887"/>
      <c r="CV54" s="887"/>
      <c r="CW54" s="887"/>
      <c r="CX54" s="887"/>
      <c r="CY54" s="887"/>
      <c r="CZ54" s="887"/>
      <c r="DA54" s="887"/>
      <c r="DB54" s="887"/>
      <c r="DC54" s="887"/>
      <c r="DD54" s="887"/>
      <c r="DE54" s="887"/>
      <c r="DF54" s="887"/>
      <c r="DG54" s="887"/>
      <c r="DH54" s="887"/>
      <c r="DI54" s="887"/>
      <c r="DJ54" s="887"/>
      <c r="DK54" s="1066"/>
      <c r="DL54" s="887"/>
      <c r="DM54" s="887"/>
      <c r="DN54" s="887"/>
      <c r="DO54" s="887"/>
      <c r="DP54" s="887"/>
      <c r="DQ54" s="887"/>
      <c r="DR54" s="887"/>
      <c r="DS54" s="887"/>
      <c r="DT54" s="887"/>
      <c r="DU54" s="887"/>
      <c r="DV54" s="887"/>
      <c r="DW54" s="887"/>
      <c r="DX54" s="887"/>
      <c r="DY54" s="887"/>
      <c r="DZ54" s="887"/>
      <c r="EA54" s="887"/>
      <c r="EB54" s="887"/>
      <c r="EC54" s="887"/>
      <c r="ED54" s="887"/>
      <c r="EE54" s="887"/>
      <c r="EF54" s="887"/>
      <c r="EG54" s="887"/>
      <c r="EH54" s="887"/>
      <c r="EI54" s="887"/>
      <c r="EJ54" s="887"/>
      <c r="EK54" s="887"/>
      <c r="EL54" s="887"/>
      <c r="EM54" s="887"/>
      <c r="EN54" s="887"/>
      <c r="EO54" s="887"/>
      <c r="EP54" s="887"/>
      <c r="EQ54" s="887"/>
      <c r="ER54" s="887"/>
      <c r="ES54" s="887"/>
      <c r="ET54" s="887"/>
      <c r="EU54" s="887"/>
      <c r="EV54" s="887"/>
      <c r="EW54" s="887"/>
      <c r="EX54" s="887"/>
      <c r="EY54" s="887"/>
      <c r="EZ54" s="887"/>
      <c r="FA54" s="887"/>
      <c r="FB54" s="887"/>
      <c r="FC54" s="887"/>
      <c r="FD54" s="887"/>
      <c r="FE54" s="887"/>
      <c r="FF54" s="887"/>
      <c r="FG54" s="887"/>
      <c r="FH54" s="887"/>
      <c r="FI54" s="887"/>
      <c r="FJ54" s="887"/>
      <c r="FK54" s="887"/>
      <c r="FL54" s="887"/>
      <c r="FM54" s="887"/>
      <c r="FN54" s="887"/>
      <c r="FO54" s="887"/>
      <c r="FP54" s="887"/>
      <c r="FQ54" s="887"/>
      <c r="FR54" s="887"/>
      <c r="FS54" s="887"/>
      <c r="FT54" s="887"/>
      <c r="FU54" s="887"/>
      <c r="FV54" s="887"/>
      <c r="FW54" s="887"/>
      <c r="FX54" s="887"/>
      <c r="FY54" s="887"/>
      <c r="FZ54" s="887"/>
      <c r="GA54" s="887"/>
      <c r="GB54" s="887"/>
      <c r="GC54" s="887"/>
      <c r="GD54" s="887"/>
      <c r="GE54" s="887"/>
      <c r="GF54" s="887"/>
      <c r="GG54" s="887"/>
      <c r="GH54" s="887"/>
      <c r="GI54" s="887"/>
      <c r="GJ54" s="887"/>
      <c r="GK54" s="887"/>
      <c r="GL54" s="887"/>
      <c r="GM54" s="887"/>
      <c r="GN54" s="887"/>
      <c r="GO54" s="887"/>
      <c r="GP54" s="887"/>
      <c r="GQ54" s="887"/>
      <c r="GR54" s="887"/>
      <c r="GS54" s="887"/>
      <c r="GT54" s="887"/>
      <c r="GU54" s="887"/>
      <c r="GV54" s="887"/>
      <c r="GW54" s="887"/>
      <c r="GX54" s="887"/>
      <c r="GY54" s="887"/>
      <c r="GZ54" s="887"/>
      <c r="HA54" s="887"/>
      <c r="HB54" s="887"/>
      <c r="HC54" s="887"/>
      <c r="HD54" s="887"/>
      <c r="HE54" s="887"/>
      <c r="HF54" s="887"/>
      <c r="HG54" s="887"/>
      <c r="HH54" s="887"/>
      <c r="HI54" s="887"/>
      <c r="HJ54" s="887"/>
      <c r="HK54" s="887"/>
      <c r="HL54" s="887"/>
      <c r="HM54" s="887"/>
      <c r="HN54" s="887"/>
      <c r="HO54" s="887"/>
      <c r="HP54" s="887"/>
      <c r="HQ54" s="887"/>
      <c r="HR54" s="887"/>
      <c r="HS54" s="887"/>
      <c r="HU54" s="887"/>
      <c r="HV54" s="887"/>
      <c r="HW54" s="887"/>
    </row>
    <row r="55" spans="1:231" ht="13" thickBot="1">
      <c r="A55" s="939" t="s">
        <v>388</v>
      </c>
      <c r="B55" s="940">
        <f>(B54-B4)/B4</f>
        <v>0.22306491188935981</v>
      </c>
      <c r="C55" s="924"/>
      <c r="D55" s="887"/>
      <c r="E55" s="887"/>
      <c r="F55" s="887"/>
      <c r="G55" s="887"/>
      <c r="H55" s="887"/>
      <c r="I55" s="887"/>
      <c r="J55" s="887"/>
      <c r="K55" s="887"/>
      <c r="L55" s="887"/>
      <c r="M55" s="887"/>
      <c r="N55" s="887"/>
      <c r="O55" s="887"/>
      <c r="P55" s="887"/>
      <c r="Q55" s="887"/>
      <c r="R55" s="887"/>
      <c r="S55" s="887"/>
      <c r="T55" s="887"/>
      <c r="U55" s="887"/>
      <c r="V55" s="887"/>
      <c r="W55" s="1153"/>
      <c r="X55" s="1153"/>
      <c r="Y55" s="887"/>
      <c r="Z55" s="887"/>
      <c r="AA55" s="1153"/>
      <c r="AB55" s="887"/>
      <c r="AC55" s="1153"/>
      <c r="AD55" s="887"/>
      <c r="AE55" s="887"/>
      <c r="AF55" s="887"/>
      <c r="AG55" s="887"/>
      <c r="AH55" s="887"/>
      <c r="AI55" s="887"/>
      <c r="AJ55" s="887"/>
      <c r="AK55" s="887"/>
      <c r="AL55" s="887"/>
      <c r="AM55" s="887"/>
      <c r="AN55" s="887"/>
      <c r="AO55" s="887"/>
      <c r="AP55" s="887"/>
      <c r="AQ55" s="887"/>
      <c r="AR55" s="887"/>
      <c r="AS55" s="887"/>
      <c r="AT55" s="887"/>
      <c r="AU55" s="887"/>
      <c r="AV55" s="887"/>
      <c r="AW55" s="887"/>
      <c r="AX55" s="887"/>
      <c r="AY55" s="887"/>
      <c r="AZ55" s="887"/>
      <c r="BA55" s="887"/>
      <c r="BB55" s="887"/>
      <c r="BC55" s="887"/>
      <c r="BD55" s="887"/>
      <c r="BE55" s="887"/>
      <c r="BF55" s="887"/>
      <c r="BG55" s="887"/>
      <c r="BH55" s="887"/>
      <c r="BI55" s="887"/>
      <c r="BJ55" s="887"/>
      <c r="BK55" s="887"/>
      <c r="BL55" s="887"/>
      <c r="BM55" s="887"/>
      <c r="BN55" s="887"/>
      <c r="BO55" s="887"/>
      <c r="BP55" s="887"/>
      <c r="BQ55" s="887"/>
      <c r="BR55" s="887"/>
      <c r="BS55" s="887"/>
      <c r="BT55" s="887"/>
      <c r="BU55" s="887"/>
      <c r="BV55" s="887"/>
      <c r="BW55" s="887"/>
      <c r="BX55" s="887"/>
      <c r="BY55" s="887"/>
      <c r="BZ55" s="887"/>
      <c r="CA55" s="887"/>
      <c r="CB55" s="887"/>
      <c r="CC55" s="887"/>
      <c r="CD55" s="887"/>
      <c r="CE55" s="887"/>
      <c r="CF55" s="887"/>
      <c r="CG55" s="887"/>
      <c r="CH55" s="887"/>
      <c r="CI55" s="887"/>
      <c r="CJ55" s="887"/>
      <c r="CK55" s="887"/>
      <c r="CL55" s="887"/>
      <c r="CM55" s="887"/>
      <c r="CN55" s="887"/>
      <c r="CO55" s="887"/>
      <c r="CP55" s="887"/>
      <c r="CQ55" s="887"/>
      <c r="CR55" s="887"/>
      <c r="CS55" s="887"/>
      <c r="CT55" s="887"/>
      <c r="CU55" s="887"/>
      <c r="CV55" s="887"/>
      <c r="CW55" s="887"/>
      <c r="CX55" s="887"/>
      <c r="CY55" s="887"/>
      <c r="CZ55" s="887"/>
      <c r="DA55" s="887"/>
      <c r="DB55" s="887"/>
      <c r="DC55" s="887"/>
      <c r="DD55" s="887"/>
      <c r="DE55" s="887"/>
      <c r="DF55" s="887"/>
      <c r="DG55" s="887"/>
      <c r="DH55" s="887"/>
      <c r="DI55" s="887"/>
      <c r="DJ55" s="887"/>
      <c r="DK55" s="1066"/>
      <c r="DL55" s="887"/>
      <c r="DM55" s="887"/>
      <c r="DN55" s="887"/>
      <c r="DO55" s="887"/>
      <c r="DP55" s="887"/>
      <c r="DQ55" s="887"/>
      <c r="DR55" s="887"/>
      <c r="DS55" s="887"/>
      <c r="DT55" s="887"/>
      <c r="DU55" s="887"/>
      <c r="DV55" s="887"/>
      <c r="DW55" s="887"/>
      <c r="DX55" s="887"/>
      <c r="DY55" s="887"/>
      <c r="DZ55" s="887"/>
      <c r="EA55" s="887"/>
      <c r="EB55" s="887"/>
      <c r="EC55" s="887"/>
      <c r="ED55" s="887"/>
      <c r="EE55" s="887"/>
      <c r="EF55" s="887"/>
      <c r="EG55" s="887"/>
      <c r="EH55" s="887"/>
      <c r="EI55" s="887"/>
      <c r="EJ55" s="887"/>
      <c r="EK55" s="887"/>
      <c r="EL55" s="887"/>
      <c r="EM55" s="887"/>
      <c r="EN55" s="887"/>
      <c r="EO55" s="887"/>
      <c r="EP55" s="887"/>
      <c r="EQ55" s="887"/>
      <c r="ER55" s="887"/>
      <c r="ES55" s="887"/>
      <c r="ET55" s="887"/>
      <c r="EU55" s="887"/>
      <c r="EV55" s="887"/>
      <c r="EW55" s="887"/>
      <c r="EX55" s="887"/>
      <c r="EY55" s="887"/>
      <c r="EZ55" s="887"/>
      <c r="FA55" s="887"/>
      <c r="FB55" s="887"/>
      <c r="FC55" s="887"/>
      <c r="FD55" s="887"/>
      <c r="FE55" s="887"/>
      <c r="FF55" s="887"/>
      <c r="FG55" s="887"/>
      <c r="FH55" s="887"/>
      <c r="FI55" s="887"/>
      <c r="FJ55" s="887"/>
      <c r="FK55" s="887"/>
      <c r="FL55" s="887"/>
      <c r="FM55" s="887"/>
      <c r="FN55" s="887"/>
      <c r="FO55" s="887"/>
      <c r="FP55" s="887"/>
      <c r="FQ55" s="887"/>
      <c r="FR55" s="887"/>
      <c r="FS55" s="887"/>
      <c r="FT55" s="887"/>
      <c r="FU55" s="887"/>
      <c r="FV55" s="887"/>
      <c r="FW55" s="887"/>
      <c r="FX55" s="887"/>
      <c r="FY55" s="887"/>
      <c r="FZ55" s="887"/>
      <c r="GA55" s="887"/>
      <c r="GB55" s="887"/>
      <c r="GC55" s="887"/>
      <c r="GD55" s="887"/>
      <c r="GE55" s="887"/>
      <c r="GF55" s="887"/>
      <c r="GG55" s="887"/>
      <c r="GH55" s="887"/>
      <c r="GI55" s="887"/>
      <c r="GJ55" s="887"/>
      <c r="GK55" s="887"/>
      <c r="GL55" s="887"/>
      <c r="GM55" s="887"/>
      <c r="GN55" s="887"/>
      <c r="GO55" s="887"/>
      <c r="GP55" s="887"/>
      <c r="GQ55" s="887"/>
      <c r="GR55" s="887"/>
      <c r="GS55" s="887"/>
      <c r="GT55" s="887"/>
      <c r="GU55" s="887"/>
      <c r="GV55" s="887"/>
      <c r="GW55" s="887"/>
      <c r="GX55" s="887"/>
      <c r="GY55" s="887"/>
      <c r="GZ55" s="887"/>
      <c r="HA55" s="887"/>
      <c r="HB55" s="887"/>
      <c r="HC55" s="887"/>
      <c r="HD55" s="887"/>
      <c r="HE55" s="887"/>
      <c r="HF55" s="887"/>
      <c r="HG55" s="887"/>
      <c r="HH55" s="887"/>
      <c r="HI55" s="887"/>
      <c r="HJ55" s="887"/>
      <c r="HK55" s="887"/>
      <c r="HL55" s="887"/>
      <c r="HM55" s="887"/>
      <c r="HN55" s="887"/>
      <c r="HO55" s="887"/>
      <c r="HP55" s="887"/>
      <c r="HQ55" s="887"/>
      <c r="HR55" s="887"/>
      <c r="HS55" s="887"/>
      <c r="HU55" s="887"/>
      <c r="HV55" s="887"/>
      <c r="HW55" s="887"/>
    </row>
    <row r="56" spans="1:231" ht="13" thickBot="1">
      <c r="A56" s="1184"/>
      <c r="B56" s="1185"/>
      <c r="C56" s="975" t="s">
        <v>618</v>
      </c>
      <c r="D56" s="944"/>
      <c r="E56" s="944"/>
      <c r="F56" s="944"/>
      <c r="G56" s="944"/>
      <c r="H56" s="944"/>
      <c r="I56" s="944"/>
      <c r="J56" s="944"/>
      <c r="K56" s="944"/>
      <c r="L56" s="944"/>
      <c r="M56" s="944"/>
      <c r="N56" s="944"/>
      <c r="O56" s="944"/>
      <c r="P56" s="944"/>
      <c r="Q56" s="944"/>
      <c r="R56" s="944"/>
      <c r="S56" s="944"/>
      <c r="T56" s="944"/>
      <c r="U56" s="944"/>
      <c r="V56" s="944"/>
      <c r="W56" s="1154"/>
      <c r="X56" s="1154"/>
      <c r="Y56" s="944"/>
      <c r="Z56" s="944"/>
      <c r="AA56" s="1154"/>
      <c r="AB56" s="944"/>
      <c r="AC56" s="1154"/>
      <c r="AD56" s="944"/>
      <c r="AE56" s="944"/>
      <c r="AF56" s="944"/>
      <c r="AG56" s="944"/>
      <c r="AH56" s="944"/>
      <c r="AI56" s="944"/>
      <c r="AJ56" s="944"/>
      <c r="AK56" s="944"/>
      <c r="AL56" s="944"/>
      <c r="AM56" s="944"/>
      <c r="AN56" s="944"/>
      <c r="AO56" s="944"/>
      <c r="AP56" s="944"/>
      <c r="AQ56" s="944"/>
      <c r="AR56" s="944"/>
      <c r="AS56" s="944"/>
      <c r="AT56" s="944"/>
      <c r="AU56" s="944"/>
      <c r="AV56" s="944"/>
      <c r="AW56" s="944"/>
      <c r="AX56" s="944"/>
      <c r="AY56" s="944"/>
      <c r="AZ56" s="944"/>
      <c r="BA56" s="944"/>
      <c r="BB56" s="944"/>
      <c r="BC56" s="944"/>
      <c r="BD56" s="944"/>
      <c r="BE56" s="944"/>
      <c r="BF56" s="944"/>
      <c r="BG56" s="944"/>
      <c r="BH56" s="944"/>
      <c r="BI56" s="944"/>
      <c r="BJ56" s="944"/>
      <c r="BK56" s="944"/>
      <c r="BL56" s="944"/>
      <c r="BM56" s="944"/>
      <c r="BN56" s="944"/>
      <c r="BO56" s="944"/>
      <c r="BP56" s="944"/>
      <c r="BQ56" s="944"/>
      <c r="BR56" s="944"/>
      <c r="BS56" s="944"/>
      <c r="BT56" s="944"/>
      <c r="BU56" s="944"/>
      <c r="BV56" s="944"/>
      <c r="BW56" s="944"/>
      <c r="BX56" s="944"/>
      <c r="BY56" s="944"/>
      <c r="BZ56" s="944"/>
      <c r="CA56" s="944"/>
      <c r="CB56" s="944"/>
      <c r="CC56" s="944"/>
      <c r="CD56" s="944"/>
      <c r="CE56" s="944"/>
      <c r="CF56" s="944"/>
      <c r="CG56" s="944"/>
      <c r="CH56" s="944"/>
      <c r="CI56" s="944"/>
      <c r="CJ56" s="944"/>
      <c r="CK56" s="944"/>
      <c r="CL56" s="944"/>
      <c r="CM56" s="944"/>
      <c r="CN56" s="944"/>
      <c r="CO56" s="944"/>
      <c r="CP56" s="944"/>
      <c r="CQ56" s="944"/>
      <c r="CR56" s="944"/>
      <c r="CS56" s="944"/>
      <c r="CT56" s="944"/>
      <c r="CU56" s="944"/>
      <c r="CV56" s="944"/>
      <c r="CW56" s="944"/>
      <c r="CX56" s="944"/>
      <c r="CY56" s="944"/>
      <c r="CZ56" s="944"/>
      <c r="DA56" s="944"/>
      <c r="DB56" s="944"/>
      <c r="DC56" s="944"/>
      <c r="DD56" s="944"/>
      <c r="DE56" s="944"/>
      <c r="DF56" s="944"/>
      <c r="DG56" s="944"/>
      <c r="DH56" s="944"/>
      <c r="DI56" s="944"/>
      <c r="DJ56" s="944"/>
      <c r="DK56" s="1065"/>
      <c r="DL56" s="944"/>
      <c r="DM56" s="785" t="s">
        <v>619</v>
      </c>
      <c r="DN56" s="948"/>
      <c r="DO56" s="948"/>
      <c r="DP56" s="948"/>
      <c r="DQ56" s="948"/>
      <c r="DR56" s="948"/>
      <c r="DS56" s="948"/>
      <c r="DT56" s="948"/>
      <c r="DU56" s="948"/>
      <c r="DV56" s="948"/>
      <c r="DW56" s="948"/>
      <c r="DX56" s="948"/>
      <c r="DY56" s="948"/>
      <c r="DZ56" s="948"/>
      <c r="EA56" s="948"/>
      <c r="EB56" s="948"/>
      <c r="EC56" s="948"/>
      <c r="ED56" s="948"/>
      <c r="EE56" s="948"/>
      <c r="EF56" s="948"/>
      <c r="EG56" s="948"/>
      <c r="EH56" s="948"/>
      <c r="EI56" s="948"/>
      <c r="EJ56" s="948"/>
      <c r="EK56" s="948"/>
      <c r="EL56" s="948"/>
      <c r="EM56" s="948"/>
      <c r="EN56" s="948"/>
      <c r="EO56" s="948"/>
      <c r="EP56" s="948"/>
      <c r="EQ56" s="948"/>
      <c r="ER56" s="948"/>
      <c r="ES56" s="948"/>
      <c r="ET56" s="948"/>
      <c r="EU56" s="948"/>
      <c r="EV56" s="948"/>
      <c r="EW56" s="948"/>
      <c r="EX56" s="948"/>
      <c r="EY56" s="948"/>
      <c r="EZ56" s="948"/>
      <c r="FA56" s="948"/>
      <c r="FB56" s="948"/>
      <c r="FC56" s="948"/>
      <c r="FD56" s="948"/>
      <c r="FE56" s="948"/>
      <c r="FF56" s="948"/>
      <c r="FG56" s="948"/>
      <c r="FH56" s="948"/>
      <c r="FI56" s="948"/>
      <c r="FJ56" s="948"/>
      <c r="FK56" s="948"/>
      <c r="FL56" s="948"/>
      <c r="FM56" s="948"/>
      <c r="FN56" s="948"/>
      <c r="FO56" s="948"/>
      <c r="FP56" s="948"/>
      <c r="FQ56" s="948"/>
      <c r="FR56" s="948"/>
      <c r="FS56" s="948"/>
      <c r="FT56" s="948"/>
      <c r="FU56" s="948"/>
      <c r="FV56" s="948"/>
      <c r="FW56" s="948"/>
      <c r="FX56" s="948"/>
      <c r="FY56" s="948"/>
      <c r="FZ56" s="948"/>
      <c r="GA56" s="948"/>
      <c r="GB56" s="948"/>
      <c r="GC56" s="948"/>
      <c r="GD56" s="948"/>
      <c r="GE56" s="948"/>
      <c r="GF56" s="948"/>
      <c r="GG56" s="948"/>
      <c r="GH56" s="948"/>
      <c r="GI56" s="948"/>
      <c r="GJ56" s="948"/>
      <c r="GK56" s="948"/>
      <c r="GL56" s="948"/>
      <c r="GM56" s="948"/>
      <c r="GN56" s="948"/>
      <c r="GO56" s="948"/>
      <c r="GP56" s="948"/>
      <c r="GQ56" s="948"/>
      <c r="GR56" s="948"/>
      <c r="GS56" s="948"/>
      <c r="GT56" s="948"/>
      <c r="GU56" s="948"/>
      <c r="GV56" s="948"/>
      <c r="GW56" s="948"/>
      <c r="GX56" s="948"/>
      <c r="GY56" s="948"/>
      <c r="GZ56" s="948"/>
      <c r="HA56" s="948"/>
      <c r="HB56" s="948"/>
      <c r="HC56" s="948"/>
      <c r="HD56" s="948"/>
      <c r="HE56" s="948"/>
      <c r="HF56" s="948"/>
      <c r="HG56" s="948"/>
      <c r="HH56" s="948"/>
      <c r="HI56" s="948"/>
      <c r="HJ56" s="948"/>
      <c r="HK56" s="948"/>
      <c r="HL56" s="948"/>
      <c r="HM56" s="948"/>
      <c r="HN56" s="948"/>
      <c r="HO56" s="948"/>
      <c r="HP56" s="948"/>
      <c r="HQ56" s="948"/>
      <c r="HR56" s="948"/>
      <c r="HS56" s="948"/>
      <c r="HU56" s="887"/>
      <c r="HV56" s="887"/>
      <c r="HW56" s="887"/>
    </row>
    <row r="57" spans="1:231" ht="13" thickBot="1">
      <c r="A57" s="1253" t="s">
        <v>637</v>
      </c>
      <c r="B57" s="1265"/>
      <c r="C57" s="1058" t="s">
        <v>413</v>
      </c>
      <c r="D57" s="711" t="s">
        <v>675</v>
      </c>
      <c r="E57" s="711" t="s">
        <v>680</v>
      </c>
      <c r="F57" s="711" t="s">
        <v>532</v>
      </c>
      <c r="G57" s="711" t="s">
        <v>599</v>
      </c>
      <c r="H57" s="711" t="s">
        <v>411</v>
      </c>
      <c r="I57" s="711" t="s">
        <v>163</v>
      </c>
      <c r="J57" s="711" t="s">
        <v>165</v>
      </c>
      <c r="K57" s="711" t="s">
        <v>144</v>
      </c>
      <c r="L57" s="711" t="s">
        <v>149</v>
      </c>
      <c r="M57" s="711" t="s">
        <v>670</v>
      </c>
      <c r="N57" s="711" t="s">
        <v>703</v>
      </c>
      <c r="O57" s="711" t="s">
        <v>671</v>
      </c>
      <c r="P57" s="711" t="s">
        <v>810</v>
      </c>
      <c r="Q57" s="711" t="s">
        <v>799</v>
      </c>
      <c r="R57" s="711" t="s">
        <v>379</v>
      </c>
      <c r="S57" s="711" t="s">
        <v>383</v>
      </c>
      <c r="T57" s="711" t="s">
        <v>847</v>
      </c>
      <c r="U57" s="711" t="s">
        <v>813</v>
      </c>
      <c r="V57" s="1029"/>
      <c r="W57" s="1029"/>
      <c r="X57" s="1029"/>
      <c r="Y57" s="711" t="s">
        <v>801</v>
      </c>
      <c r="Z57" s="1029"/>
      <c r="AA57" s="1029"/>
      <c r="AB57" s="1029"/>
      <c r="AC57" s="1029"/>
      <c r="AD57" s="1029"/>
      <c r="AE57" s="1029"/>
      <c r="AF57" s="1029"/>
      <c r="AG57" s="1029"/>
      <c r="AH57" s="1029"/>
      <c r="AI57" s="1029"/>
      <c r="AJ57" s="1029"/>
      <c r="AK57" s="1029"/>
      <c r="AL57" s="1029"/>
      <c r="AM57" s="1029"/>
      <c r="AN57" s="1029"/>
      <c r="AO57" s="1029"/>
      <c r="AP57" s="1030"/>
      <c r="AQ57" s="1030"/>
      <c r="AR57" s="1030"/>
      <c r="AS57" s="1030"/>
      <c r="AT57" s="1030"/>
      <c r="AU57" s="1030"/>
      <c r="AV57" s="1030"/>
      <c r="AW57" s="1030"/>
      <c r="AX57" s="1030"/>
      <c r="AY57" s="1030"/>
      <c r="AZ57" s="1030"/>
      <c r="BA57" s="1030"/>
      <c r="BB57" s="1030"/>
      <c r="BC57" s="1030"/>
      <c r="BD57" s="1030"/>
      <c r="BE57" s="1030"/>
      <c r="BF57" s="1030"/>
      <c r="BG57" s="1030"/>
      <c r="BH57" s="1030"/>
      <c r="BI57" s="1030"/>
      <c r="BJ57" s="1030"/>
      <c r="BK57" s="1030"/>
      <c r="BL57" s="1030"/>
      <c r="BM57" s="1030"/>
      <c r="BN57" s="1030"/>
      <c r="BO57" s="1030"/>
      <c r="BP57" s="1030"/>
      <c r="BQ57" s="1030"/>
      <c r="BR57" s="1030"/>
      <c r="BS57" s="1030"/>
      <c r="BT57" s="1030"/>
      <c r="BU57" s="1030"/>
      <c r="BV57" s="1030"/>
      <c r="BW57" s="1030"/>
      <c r="BX57" s="1030"/>
      <c r="BY57" s="1030"/>
      <c r="BZ57" s="1030"/>
      <c r="CA57" s="1030"/>
      <c r="CB57" s="1030"/>
      <c r="CC57" s="1030"/>
      <c r="CD57" s="1030"/>
      <c r="CE57" s="1030"/>
      <c r="CF57" s="1030"/>
      <c r="CG57" s="1030"/>
      <c r="CH57" s="1030"/>
      <c r="CI57" s="1030"/>
      <c r="CJ57" s="1030"/>
      <c r="CK57" s="1030"/>
      <c r="CL57" s="1030"/>
      <c r="CM57" s="1030"/>
      <c r="CN57" s="1030"/>
      <c r="CO57" s="1030"/>
      <c r="CP57" s="1030"/>
      <c r="CQ57" s="1030"/>
      <c r="CR57" s="1030"/>
      <c r="CS57" s="1030"/>
      <c r="CT57" s="1030"/>
      <c r="CU57" s="1030"/>
      <c r="CV57" s="1030"/>
      <c r="CW57" s="1030"/>
      <c r="CX57" s="1030"/>
      <c r="CY57" s="1030"/>
      <c r="CZ57" s="1030"/>
      <c r="DA57" s="1030"/>
      <c r="DB57" s="1030"/>
      <c r="DC57" s="1030"/>
      <c r="DD57" s="1030"/>
      <c r="DE57" s="1030"/>
      <c r="DF57" s="1030"/>
      <c r="DG57" s="1030"/>
      <c r="DH57" s="1030"/>
      <c r="DI57" s="1030"/>
      <c r="DJ57" s="1030"/>
      <c r="DK57" s="1030"/>
      <c r="DL57" s="1030"/>
      <c r="DM57" s="1025" t="str">
        <f t="shared" ref="DM57:EF57" si="204">C57</f>
        <v>509</v>
      </c>
      <c r="DN57" s="1023" t="str">
        <f t="shared" si="204"/>
        <v>502</v>
      </c>
      <c r="DO57" s="1023" t="str">
        <f t="shared" si="204"/>
        <v>505</v>
      </c>
      <c r="DP57" s="1023" t="str">
        <f t="shared" si="204"/>
        <v>508</v>
      </c>
      <c r="DQ57" s="1023" t="str">
        <f t="shared" si="204"/>
        <v>530</v>
      </c>
      <c r="DR57" s="1023" t="str">
        <f t="shared" si="204"/>
        <v>535</v>
      </c>
      <c r="DS57" s="1023" t="str">
        <f t="shared" si="204"/>
        <v>541</v>
      </c>
      <c r="DT57" s="1023" t="str">
        <f t="shared" si="204"/>
        <v>546</v>
      </c>
      <c r="DU57" s="1023" t="str">
        <f t="shared" si="204"/>
        <v>551</v>
      </c>
      <c r="DV57" s="1023" t="str">
        <f t="shared" si="204"/>
        <v>557</v>
      </c>
      <c r="DW57" s="1023" t="str">
        <f t="shared" si="204"/>
        <v>562</v>
      </c>
      <c r="DX57" s="1023" t="str">
        <f t="shared" si="204"/>
        <v>571</v>
      </c>
      <c r="DY57" s="1023" t="str">
        <f t="shared" si="204"/>
        <v>578</v>
      </c>
      <c r="DZ57" s="1023" t="str">
        <f t="shared" si="204"/>
        <v>583</v>
      </c>
      <c r="EA57" s="1023" t="str">
        <f t="shared" si="204"/>
        <v>588</v>
      </c>
      <c r="EB57" s="1023" t="str">
        <f t="shared" si="204"/>
        <v>594</v>
      </c>
      <c r="EC57" s="1023" t="str">
        <f t="shared" si="204"/>
        <v>599</v>
      </c>
      <c r="ED57" s="1023" t="str">
        <f t="shared" si="204"/>
        <v>605</v>
      </c>
      <c r="EE57" s="1023" t="str">
        <f t="shared" si="204"/>
        <v>609</v>
      </c>
      <c r="EF57" s="1023">
        <f t="shared" si="204"/>
        <v>0</v>
      </c>
      <c r="EG57" s="1023" t="str">
        <f>Y57</f>
        <v>611</v>
      </c>
      <c r="EH57" s="1023">
        <f>Z57</f>
        <v>0</v>
      </c>
      <c r="EI57" s="1023">
        <f>AB57</f>
        <v>0</v>
      </c>
      <c r="EJ57" s="1023">
        <f t="shared" ref="EJ57:ER57" si="205">AD57</f>
        <v>0</v>
      </c>
      <c r="EK57" s="1023">
        <f t="shared" si="205"/>
        <v>0</v>
      </c>
      <c r="EL57" s="1023">
        <f t="shared" si="205"/>
        <v>0</v>
      </c>
      <c r="EM57" s="1023">
        <f t="shared" si="205"/>
        <v>0</v>
      </c>
      <c r="EN57" s="1023">
        <f t="shared" si="205"/>
        <v>0</v>
      </c>
      <c r="EO57" s="1023">
        <f t="shared" si="205"/>
        <v>0</v>
      </c>
      <c r="EP57" s="1023">
        <f t="shared" si="205"/>
        <v>0</v>
      </c>
      <c r="EQ57" s="1023">
        <f t="shared" si="205"/>
        <v>0</v>
      </c>
      <c r="ER57" s="1023">
        <f t="shared" si="205"/>
        <v>0</v>
      </c>
      <c r="ES57" s="1023">
        <f t="shared" ref="ES57:FN57" si="206">AM57</f>
        <v>0</v>
      </c>
      <c r="ET57" s="1023">
        <f t="shared" si="206"/>
        <v>0</v>
      </c>
      <c r="EU57" s="1023">
        <f t="shared" si="206"/>
        <v>0</v>
      </c>
      <c r="EV57" s="1023">
        <f t="shared" si="206"/>
        <v>0</v>
      </c>
      <c r="EW57" s="1023">
        <f t="shared" si="206"/>
        <v>0</v>
      </c>
      <c r="EX57" s="1023">
        <f t="shared" si="206"/>
        <v>0</v>
      </c>
      <c r="EY57" s="1023">
        <f t="shared" si="206"/>
        <v>0</v>
      </c>
      <c r="EZ57" s="1023">
        <f t="shared" si="206"/>
        <v>0</v>
      </c>
      <c r="FA57" s="1023">
        <f t="shared" si="206"/>
        <v>0</v>
      </c>
      <c r="FB57" s="1023">
        <f t="shared" si="206"/>
        <v>0</v>
      </c>
      <c r="FC57" s="1023">
        <f t="shared" si="206"/>
        <v>0</v>
      </c>
      <c r="FD57" s="1023">
        <f t="shared" si="206"/>
        <v>0</v>
      </c>
      <c r="FE57" s="1023">
        <f t="shared" si="206"/>
        <v>0</v>
      </c>
      <c r="FF57" s="1023">
        <f t="shared" si="206"/>
        <v>0</v>
      </c>
      <c r="FG57" s="1023">
        <f t="shared" si="206"/>
        <v>0</v>
      </c>
      <c r="FH57" s="1023">
        <f t="shared" si="206"/>
        <v>0</v>
      </c>
      <c r="FI57" s="1023">
        <f t="shared" si="206"/>
        <v>0</v>
      </c>
      <c r="FJ57" s="1023">
        <f t="shared" si="206"/>
        <v>0</v>
      </c>
      <c r="FK57" s="1023">
        <f t="shared" si="206"/>
        <v>0</v>
      </c>
      <c r="FL57" s="1023">
        <f t="shared" si="206"/>
        <v>0</v>
      </c>
      <c r="FM57" s="1023">
        <f t="shared" si="206"/>
        <v>0</v>
      </c>
      <c r="FN57" s="1023">
        <f t="shared" si="206"/>
        <v>0</v>
      </c>
      <c r="FO57" s="1023" t="e">
        <f>#REF!</f>
        <v>#REF!</v>
      </c>
      <c r="FP57" s="1023">
        <f t="shared" ref="FP57:FZ57" si="207">BI57</f>
        <v>0</v>
      </c>
      <c r="FQ57" s="1023">
        <f t="shared" si="207"/>
        <v>0</v>
      </c>
      <c r="FR57" s="1023">
        <f t="shared" si="207"/>
        <v>0</v>
      </c>
      <c r="FS57" s="1023">
        <f t="shared" si="207"/>
        <v>0</v>
      </c>
      <c r="FT57" s="1023">
        <f t="shared" si="207"/>
        <v>0</v>
      </c>
      <c r="FU57" s="1023">
        <f t="shared" si="207"/>
        <v>0</v>
      </c>
      <c r="FV57" s="1023">
        <f t="shared" si="207"/>
        <v>0</v>
      </c>
      <c r="FW57" s="1023">
        <f t="shared" si="207"/>
        <v>0</v>
      </c>
      <c r="FX57" s="1023">
        <f t="shared" si="207"/>
        <v>0</v>
      </c>
      <c r="FY57" s="1023">
        <f t="shared" si="207"/>
        <v>0</v>
      </c>
      <c r="FZ57" s="1023">
        <f t="shared" si="207"/>
        <v>0</v>
      </c>
      <c r="GA57" s="1023">
        <f>CB57</f>
        <v>0</v>
      </c>
      <c r="GB57" s="1023">
        <f>CC57</f>
        <v>0</v>
      </c>
      <c r="GC57" s="1023">
        <f>DL57</f>
        <v>0</v>
      </c>
      <c r="GD57" s="1023" t="e">
        <f>#REF!</f>
        <v>#REF!</v>
      </c>
      <c r="GE57" s="1023" t="str">
        <f t="shared" ref="GE57:GL57" si="208">DM57</f>
        <v>509</v>
      </c>
      <c r="GF57" s="1023" t="str">
        <f t="shared" si="208"/>
        <v>502</v>
      </c>
      <c r="GG57" s="1023" t="str">
        <f t="shared" si="208"/>
        <v>505</v>
      </c>
      <c r="GH57" s="1023" t="str">
        <f t="shared" si="208"/>
        <v>508</v>
      </c>
      <c r="GI57" s="1023" t="str">
        <f t="shared" si="208"/>
        <v>530</v>
      </c>
      <c r="GJ57" s="1023" t="str">
        <f t="shared" si="208"/>
        <v>535</v>
      </c>
      <c r="GK57" s="1023" t="str">
        <f t="shared" si="208"/>
        <v>541</v>
      </c>
      <c r="GL57" s="1023" t="str">
        <f t="shared" si="208"/>
        <v>546</v>
      </c>
      <c r="GM57" s="1023"/>
      <c r="GN57" s="1023"/>
      <c r="GO57" s="1023"/>
      <c r="GP57" s="1023"/>
      <c r="GQ57" s="1023"/>
      <c r="GR57" s="1023"/>
      <c r="GS57" s="1023"/>
      <c r="GT57" s="1023"/>
      <c r="GU57" s="1023"/>
      <c r="GV57" s="1023"/>
      <c r="GW57" s="1023"/>
      <c r="GX57" s="1023"/>
      <c r="GY57" s="1023"/>
      <c r="GZ57" s="1023"/>
      <c r="HA57" s="1023"/>
      <c r="HB57" s="1023"/>
      <c r="HC57" s="1023"/>
      <c r="HD57" s="1023"/>
      <c r="HE57" s="1023"/>
      <c r="HF57" s="1023"/>
      <c r="HG57" s="1023"/>
      <c r="HH57" s="1023"/>
      <c r="HI57" s="1023"/>
      <c r="HJ57" s="1023"/>
      <c r="HK57" s="1023"/>
      <c r="HL57" s="1023"/>
      <c r="HM57" s="1023"/>
      <c r="HN57" s="1023"/>
      <c r="HO57" s="1023"/>
      <c r="HP57" s="1023"/>
      <c r="HQ57" s="1023"/>
      <c r="HR57" s="1023" t="str">
        <f>DU57</f>
        <v>551</v>
      </c>
      <c r="HS57" s="1023" t="str">
        <f>DV57</f>
        <v>557</v>
      </c>
      <c r="HU57" s="887"/>
      <c r="HV57" s="887"/>
      <c r="HW57" s="887"/>
    </row>
    <row r="58" spans="1:231">
      <c r="A58" s="1308" t="s">
        <v>470</v>
      </c>
      <c r="B58" s="1309"/>
      <c r="C58" s="960">
        <v>6.9424999999999999</v>
      </c>
      <c r="D58" s="958">
        <v>6.9770000000000003</v>
      </c>
      <c r="E58" s="958">
        <v>6.9734999999999996</v>
      </c>
      <c r="F58" s="958">
        <v>6.9619999999999997</v>
      </c>
      <c r="G58" s="958">
        <v>6.9705000000000004</v>
      </c>
      <c r="H58" s="958">
        <v>6.9744999999999999</v>
      </c>
      <c r="I58" s="958">
        <v>6.9669999999999996</v>
      </c>
      <c r="J58" s="958">
        <v>6.9725000000000001</v>
      </c>
      <c r="K58" s="958">
        <v>6.984</v>
      </c>
      <c r="L58" s="958">
        <v>6.9634999999999998</v>
      </c>
      <c r="M58" s="958">
        <v>6.9589999999999996</v>
      </c>
      <c r="N58" s="958">
        <v>6.9779999999999998</v>
      </c>
      <c r="O58" s="958">
        <v>6.9720000000000004</v>
      </c>
      <c r="P58" s="958">
        <v>6.9844999999999997</v>
      </c>
      <c r="Q58" s="961">
        <v>6.9870000000000001</v>
      </c>
      <c r="R58" s="958">
        <v>6.9275000000000002</v>
      </c>
      <c r="S58" s="958">
        <v>6.94</v>
      </c>
      <c r="T58" s="958">
        <v>6.9269999999999996</v>
      </c>
      <c r="U58" s="958">
        <v>6.9420000000000002</v>
      </c>
      <c r="V58" s="958">
        <v>6.9725000000000001</v>
      </c>
      <c r="W58" s="958"/>
      <c r="X58" s="958"/>
      <c r="Y58" s="958">
        <v>6.976</v>
      </c>
      <c r="Z58" s="958"/>
      <c r="AA58" s="958"/>
      <c r="AB58" s="958"/>
      <c r="AC58" s="958"/>
      <c r="AD58" s="958"/>
      <c r="AE58" s="958"/>
      <c r="AF58" s="958"/>
      <c r="AG58" s="958"/>
      <c r="AH58" s="958"/>
      <c r="AI58" s="958"/>
      <c r="AJ58" s="958"/>
      <c r="AK58" s="958"/>
      <c r="AL58" s="958"/>
      <c r="AM58" s="889"/>
      <c r="AN58" s="889"/>
      <c r="AO58" s="889"/>
      <c r="AP58" s="946"/>
      <c r="AQ58" s="946"/>
      <c r="AR58" s="946"/>
      <c r="AS58" s="946"/>
      <c r="AT58" s="946"/>
      <c r="AU58" s="946"/>
      <c r="AV58" s="946"/>
      <c r="AW58" s="946"/>
      <c r="AX58" s="946"/>
      <c r="AY58" s="946"/>
      <c r="AZ58" s="946"/>
      <c r="BA58" s="946"/>
      <c r="BB58" s="946"/>
      <c r="BC58" s="946"/>
      <c r="BD58" s="946"/>
      <c r="BE58" s="946"/>
      <c r="BF58" s="946"/>
      <c r="BG58" s="946"/>
      <c r="BH58" s="946"/>
      <c r="BI58" s="946"/>
      <c r="BJ58" s="946"/>
      <c r="BK58" s="946"/>
      <c r="BL58" s="946"/>
      <c r="BM58" s="946"/>
      <c r="BN58" s="946"/>
      <c r="BO58" s="946"/>
      <c r="BP58" s="946"/>
      <c r="BQ58" s="946"/>
      <c r="BR58" s="946"/>
      <c r="BS58" s="946"/>
      <c r="BT58" s="946"/>
      <c r="BU58" s="946"/>
      <c r="BV58" s="946"/>
      <c r="BW58" s="946"/>
      <c r="BX58" s="946"/>
      <c r="BY58" s="946"/>
      <c r="BZ58" s="946"/>
      <c r="CA58" s="946"/>
      <c r="CB58" s="946"/>
      <c r="CC58" s="946"/>
      <c r="CD58" s="946"/>
      <c r="CE58" s="946"/>
      <c r="CF58" s="946"/>
      <c r="CG58" s="946"/>
      <c r="CH58" s="946"/>
      <c r="CI58" s="946"/>
      <c r="CJ58" s="946"/>
      <c r="CK58" s="946"/>
      <c r="CL58" s="946"/>
      <c r="CM58" s="946"/>
      <c r="CN58" s="946"/>
      <c r="CO58" s="946"/>
      <c r="CP58" s="946"/>
      <c r="CQ58" s="946"/>
      <c r="CR58" s="946"/>
      <c r="CS58" s="946"/>
      <c r="CT58" s="946"/>
      <c r="CU58" s="946"/>
      <c r="CV58" s="946"/>
      <c r="CW58" s="946"/>
      <c r="CX58" s="946"/>
      <c r="CY58" s="946"/>
      <c r="CZ58" s="946"/>
      <c r="DA58" s="946"/>
      <c r="DB58" s="946"/>
      <c r="DC58" s="946"/>
      <c r="DD58" s="946"/>
      <c r="DE58" s="946"/>
      <c r="DF58" s="946"/>
      <c r="DG58" s="946"/>
      <c r="DH58" s="946"/>
      <c r="DI58" s="946"/>
      <c r="DJ58" s="946"/>
      <c r="DK58" s="946"/>
      <c r="DL58" s="946"/>
      <c r="DM58" s="898">
        <f t="shared" ref="DM58:DV61" si="209">C58*25.4</f>
        <v>176.33949999999999</v>
      </c>
      <c r="DN58" s="899">
        <f t="shared" si="209"/>
        <v>177.2158</v>
      </c>
      <c r="DO58" s="899">
        <f t="shared" si="209"/>
        <v>177.12689999999998</v>
      </c>
      <c r="DP58" s="899">
        <f t="shared" si="209"/>
        <v>176.83479999999997</v>
      </c>
      <c r="DQ58" s="899">
        <f t="shared" si="209"/>
        <v>177.05070000000001</v>
      </c>
      <c r="DR58" s="899">
        <f t="shared" si="209"/>
        <v>177.1523</v>
      </c>
      <c r="DS58" s="899">
        <f t="shared" si="209"/>
        <v>176.96179999999998</v>
      </c>
      <c r="DT58" s="899">
        <f t="shared" si="209"/>
        <v>177.10149999999999</v>
      </c>
      <c r="DU58" s="899">
        <f t="shared" si="209"/>
        <v>177.39359999999999</v>
      </c>
      <c r="DV58" s="899">
        <f t="shared" si="209"/>
        <v>176.87289999999999</v>
      </c>
      <c r="DW58" s="899">
        <f t="shared" ref="DW58:EF61" si="210">M58*25.4</f>
        <v>176.75859999999997</v>
      </c>
      <c r="DX58" s="899">
        <f t="shared" si="210"/>
        <v>177.24119999999999</v>
      </c>
      <c r="DY58" s="899">
        <f t="shared" si="210"/>
        <v>177.08879999999999</v>
      </c>
      <c r="DZ58" s="899">
        <f t="shared" si="210"/>
        <v>177.40629999999999</v>
      </c>
      <c r="EA58" s="899">
        <f t="shared" si="210"/>
        <v>177.46979999999999</v>
      </c>
      <c r="EB58" s="899">
        <f t="shared" si="210"/>
        <v>175.95849999999999</v>
      </c>
      <c r="EC58" s="899">
        <f t="shared" si="210"/>
        <v>176.27600000000001</v>
      </c>
      <c r="ED58" s="899">
        <f t="shared" si="210"/>
        <v>175.94579999999999</v>
      </c>
      <c r="EE58" s="899">
        <f t="shared" si="210"/>
        <v>176.32679999999999</v>
      </c>
      <c r="EF58" s="899">
        <f t="shared" si="210"/>
        <v>177.10149999999999</v>
      </c>
      <c r="EG58" s="899">
        <f t="shared" ref="EG58:EH61" si="211">Y58*25.4</f>
        <v>177.19039999999998</v>
      </c>
      <c r="EH58" s="899">
        <f t="shared" si="211"/>
        <v>0</v>
      </c>
      <c r="EI58" s="899">
        <f>AB58*25.4</f>
        <v>0</v>
      </c>
      <c r="EJ58" s="899">
        <f t="shared" ref="EJ58:EP61" si="212">AD58*25.4</f>
        <v>0</v>
      </c>
      <c r="EK58" s="899">
        <f t="shared" si="212"/>
        <v>0</v>
      </c>
      <c r="EL58" s="899">
        <f t="shared" si="212"/>
        <v>0</v>
      </c>
      <c r="EM58" s="899">
        <f t="shared" si="212"/>
        <v>0</v>
      </c>
      <c r="EN58" s="899">
        <f t="shared" si="212"/>
        <v>0</v>
      </c>
      <c r="EO58" s="899">
        <f t="shared" si="212"/>
        <v>0</v>
      </c>
      <c r="EP58" s="899">
        <f t="shared" si="212"/>
        <v>0</v>
      </c>
      <c r="EQ58" s="899">
        <f t="shared" ref="EQ58:EZ61" si="213">AK58*25.4</f>
        <v>0</v>
      </c>
      <c r="ER58" s="899">
        <f t="shared" si="213"/>
        <v>0</v>
      </c>
      <c r="ES58" s="899">
        <f t="shared" si="213"/>
        <v>0</v>
      </c>
      <c r="ET58" s="899">
        <f t="shared" si="213"/>
        <v>0</v>
      </c>
      <c r="EU58" s="899">
        <f t="shared" si="213"/>
        <v>0</v>
      </c>
      <c r="EV58" s="899">
        <f t="shared" si="213"/>
        <v>0</v>
      </c>
      <c r="EW58" s="899">
        <f t="shared" si="213"/>
        <v>0</v>
      </c>
      <c r="EX58" s="899">
        <f t="shared" si="213"/>
        <v>0</v>
      </c>
      <c r="EY58" s="899">
        <f t="shared" si="213"/>
        <v>0</v>
      </c>
      <c r="EZ58" s="899">
        <f t="shared" si="213"/>
        <v>0</v>
      </c>
      <c r="FA58" s="899">
        <f t="shared" ref="FA58:FJ61" si="214">AU58*25.4</f>
        <v>0</v>
      </c>
      <c r="FB58" s="899">
        <f t="shared" si="214"/>
        <v>0</v>
      </c>
      <c r="FC58" s="899">
        <f t="shared" si="214"/>
        <v>0</v>
      </c>
      <c r="FD58" s="899">
        <f t="shared" si="214"/>
        <v>0</v>
      </c>
      <c r="FE58" s="899">
        <f t="shared" si="214"/>
        <v>0</v>
      </c>
      <c r="FF58" s="899">
        <f t="shared" si="214"/>
        <v>0</v>
      </c>
      <c r="FG58" s="899">
        <f t="shared" si="214"/>
        <v>0</v>
      </c>
      <c r="FH58" s="899">
        <f t="shared" si="214"/>
        <v>0</v>
      </c>
      <c r="FI58" s="899">
        <f t="shared" si="214"/>
        <v>0</v>
      </c>
      <c r="FJ58" s="899">
        <f t="shared" si="214"/>
        <v>0</v>
      </c>
      <c r="FK58" s="899">
        <f t="shared" ref="FK58:FN61" si="215">BE58*25.4</f>
        <v>0</v>
      </c>
      <c r="FL58" s="899">
        <f t="shared" si="215"/>
        <v>0</v>
      </c>
      <c r="FM58" s="899">
        <f t="shared" si="215"/>
        <v>0</v>
      </c>
      <c r="FN58" s="899">
        <f t="shared" si="215"/>
        <v>0</v>
      </c>
      <c r="FO58" s="899" t="e">
        <f>#REF!*25.4</f>
        <v>#REF!</v>
      </c>
      <c r="FP58" s="899">
        <f t="shared" ref="FP58:FZ61" si="216">BI58*25.4</f>
        <v>0</v>
      </c>
      <c r="FQ58" s="899">
        <f t="shared" si="216"/>
        <v>0</v>
      </c>
      <c r="FR58" s="899">
        <f t="shared" si="216"/>
        <v>0</v>
      </c>
      <c r="FS58" s="899">
        <f t="shared" si="216"/>
        <v>0</v>
      </c>
      <c r="FT58" s="899">
        <f t="shared" si="216"/>
        <v>0</v>
      </c>
      <c r="FU58" s="899">
        <f t="shared" si="216"/>
        <v>0</v>
      </c>
      <c r="FV58" s="899">
        <f t="shared" si="216"/>
        <v>0</v>
      </c>
      <c r="FW58" s="899">
        <f t="shared" si="216"/>
        <v>0</v>
      </c>
      <c r="FX58" s="899">
        <f t="shared" si="216"/>
        <v>0</v>
      </c>
      <c r="FY58" s="899">
        <f t="shared" si="216"/>
        <v>0</v>
      </c>
      <c r="FZ58" s="899">
        <f t="shared" si="216"/>
        <v>0</v>
      </c>
      <c r="GA58" s="899">
        <f t="shared" ref="GA58:GB61" si="217">CB58*25.4</f>
        <v>0</v>
      </c>
      <c r="GB58" s="899">
        <f t="shared" si="217"/>
        <v>0</v>
      </c>
      <c r="GC58" s="899">
        <f>DL58*25.4</f>
        <v>0</v>
      </c>
      <c r="GD58" s="899" t="e">
        <f>#REF!*25.4</f>
        <v>#REF!</v>
      </c>
      <c r="GE58" s="899">
        <f t="shared" ref="GE58:GL61" si="218">DM58*25.4</f>
        <v>4479.0232999999998</v>
      </c>
      <c r="GF58" s="899">
        <f t="shared" si="218"/>
        <v>4501.2813200000001</v>
      </c>
      <c r="GG58" s="899">
        <f t="shared" si="218"/>
        <v>4499.023259999999</v>
      </c>
      <c r="GH58" s="899">
        <f t="shared" si="218"/>
        <v>4491.6039199999987</v>
      </c>
      <c r="GI58" s="899">
        <f t="shared" si="218"/>
        <v>4497.0877799999998</v>
      </c>
      <c r="GJ58" s="899">
        <f t="shared" si="218"/>
        <v>4499.66842</v>
      </c>
      <c r="GK58" s="899">
        <f t="shared" si="218"/>
        <v>4494.8297199999997</v>
      </c>
      <c r="GL58" s="899">
        <f t="shared" si="218"/>
        <v>4498.378099999999</v>
      </c>
      <c r="GM58" s="899"/>
      <c r="GN58" s="899"/>
      <c r="GO58" s="899"/>
      <c r="GP58" s="899"/>
      <c r="GQ58" s="899"/>
      <c r="GR58" s="899"/>
      <c r="GS58" s="899"/>
      <c r="GT58" s="899"/>
      <c r="GU58" s="899"/>
      <c r="GV58" s="899"/>
      <c r="GW58" s="899"/>
      <c r="GX58" s="899"/>
      <c r="GY58" s="899"/>
      <c r="GZ58" s="899"/>
      <c r="HA58" s="899"/>
      <c r="HB58" s="899"/>
      <c r="HC58" s="899"/>
      <c r="HD58" s="899"/>
      <c r="HE58" s="899"/>
      <c r="HF58" s="899"/>
      <c r="HG58" s="899"/>
      <c r="HH58" s="899"/>
      <c r="HI58" s="899"/>
      <c r="HJ58" s="899"/>
      <c r="HK58" s="899"/>
      <c r="HL58" s="899"/>
      <c r="HM58" s="899"/>
      <c r="HN58" s="899"/>
      <c r="HO58" s="899"/>
      <c r="HP58" s="899"/>
      <c r="HQ58" s="899"/>
      <c r="HR58" s="899">
        <f t="shared" ref="HR58:HS61" si="219">DU58*25.4</f>
        <v>4505.7974399999994</v>
      </c>
      <c r="HS58" s="899">
        <f t="shared" si="219"/>
        <v>4492.5716599999996</v>
      </c>
      <c r="HU58" s="887"/>
      <c r="HV58" s="887"/>
      <c r="HW58" s="887"/>
    </row>
    <row r="59" spans="1:231">
      <c r="A59" s="1262" t="s">
        <v>588</v>
      </c>
      <c r="B59" s="1263"/>
      <c r="C59" s="960">
        <v>2.1499999999999998E-2</v>
      </c>
      <c r="D59" s="958">
        <v>-8.5000000000000006E-3</v>
      </c>
      <c r="E59" s="958">
        <v>0.19800000000000001</v>
      </c>
      <c r="F59" s="958">
        <v>0.13450000000000001</v>
      </c>
      <c r="G59" s="958">
        <v>9.9500000000000005E-2</v>
      </c>
      <c r="H59" s="958">
        <v>-9.0499999999999997E-2</v>
      </c>
      <c r="I59" s="958">
        <v>-0.159</v>
      </c>
      <c r="J59" s="958">
        <v>9.4500000000000001E-2</v>
      </c>
      <c r="K59" s="958">
        <v>8.5000000000000006E-2</v>
      </c>
      <c r="L59" s="958">
        <v>1.95E-2</v>
      </c>
      <c r="M59" s="958">
        <v>5.45E-2</v>
      </c>
      <c r="N59" s="958">
        <v>-0.20300000000000001</v>
      </c>
      <c r="O59" s="958">
        <v>0.04</v>
      </c>
      <c r="P59" s="958">
        <v>0.10100000000000001</v>
      </c>
      <c r="Q59" s="961">
        <v>-5.0000000000000001E-3</v>
      </c>
      <c r="R59" s="958">
        <v>-5.9499999999999997E-2</v>
      </c>
      <c r="S59" s="958">
        <v>-0.17499999999999999</v>
      </c>
      <c r="T59" s="958">
        <v>2.7E-2</v>
      </c>
      <c r="U59" s="958">
        <v>2.4E-2</v>
      </c>
      <c r="V59" s="958">
        <v>-0.1595</v>
      </c>
      <c r="W59" s="958"/>
      <c r="X59" s="958"/>
      <c r="Y59" s="958">
        <v>0.159</v>
      </c>
      <c r="Z59" s="958"/>
      <c r="AA59" s="958"/>
      <c r="AB59" s="958"/>
      <c r="AC59" s="958"/>
      <c r="AD59" s="958"/>
      <c r="AE59" s="958"/>
      <c r="AF59" s="958"/>
      <c r="AG59" s="958"/>
      <c r="AH59" s="958"/>
      <c r="AI59" s="958"/>
      <c r="AJ59" s="958"/>
      <c r="AK59" s="958"/>
      <c r="AL59" s="958"/>
      <c r="AM59" s="890"/>
      <c r="AN59" s="890"/>
      <c r="AO59" s="890"/>
      <c r="AP59" s="936"/>
      <c r="AQ59" s="936"/>
      <c r="AR59" s="936"/>
      <c r="AS59" s="936"/>
      <c r="AT59" s="936"/>
      <c r="AU59" s="936"/>
      <c r="AV59" s="936"/>
      <c r="AW59" s="936"/>
      <c r="AX59" s="936"/>
      <c r="AY59" s="936"/>
      <c r="AZ59" s="936"/>
      <c r="BA59" s="936"/>
      <c r="BB59" s="936"/>
      <c r="BC59" s="936"/>
      <c r="BD59" s="936"/>
      <c r="BE59" s="936"/>
      <c r="BF59" s="936"/>
      <c r="BG59" s="936"/>
      <c r="BH59" s="936"/>
      <c r="BI59" s="936"/>
      <c r="BJ59" s="936"/>
      <c r="BK59" s="936"/>
      <c r="BL59" s="936"/>
      <c r="BM59" s="936"/>
      <c r="BN59" s="936"/>
      <c r="BO59" s="936"/>
      <c r="BP59" s="936"/>
      <c r="BQ59" s="936"/>
      <c r="BR59" s="936"/>
      <c r="BS59" s="936"/>
      <c r="BT59" s="936"/>
      <c r="BU59" s="936"/>
      <c r="BV59" s="936"/>
      <c r="BW59" s="936"/>
      <c r="BX59" s="936"/>
      <c r="BY59" s="936"/>
      <c r="BZ59" s="936"/>
      <c r="CA59" s="936"/>
      <c r="CB59" s="936"/>
      <c r="CC59" s="936"/>
      <c r="CD59" s="936"/>
      <c r="CE59" s="936"/>
      <c r="CF59" s="936"/>
      <c r="CG59" s="936"/>
      <c r="CH59" s="936"/>
      <c r="CI59" s="936"/>
      <c r="CJ59" s="936"/>
      <c r="CK59" s="936"/>
      <c r="CL59" s="936"/>
      <c r="CM59" s="936"/>
      <c r="CN59" s="936"/>
      <c r="CO59" s="936"/>
      <c r="CP59" s="936"/>
      <c r="CQ59" s="936"/>
      <c r="CR59" s="936"/>
      <c r="CS59" s="936"/>
      <c r="CT59" s="936"/>
      <c r="CU59" s="936"/>
      <c r="CV59" s="936"/>
      <c r="CW59" s="936"/>
      <c r="CX59" s="936"/>
      <c r="CY59" s="936"/>
      <c r="CZ59" s="936"/>
      <c r="DA59" s="936"/>
      <c r="DB59" s="936"/>
      <c r="DC59" s="936"/>
      <c r="DD59" s="936"/>
      <c r="DE59" s="936"/>
      <c r="DF59" s="936"/>
      <c r="DG59" s="936"/>
      <c r="DH59" s="936"/>
      <c r="DI59" s="936"/>
      <c r="DJ59" s="936"/>
      <c r="DK59" s="936"/>
      <c r="DL59" s="936"/>
      <c r="DM59" s="900">
        <f t="shared" si="209"/>
        <v>0.54609999999999992</v>
      </c>
      <c r="DN59" s="901">
        <f t="shared" si="209"/>
        <v>-0.21590000000000001</v>
      </c>
      <c r="DO59" s="901">
        <f t="shared" si="209"/>
        <v>5.0292000000000003</v>
      </c>
      <c r="DP59" s="901">
        <f t="shared" si="209"/>
        <v>3.4163000000000001</v>
      </c>
      <c r="DQ59" s="901">
        <f t="shared" si="209"/>
        <v>2.5272999999999999</v>
      </c>
      <c r="DR59" s="901">
        <f t="shared" si="209"/>
        <v>-2.2986999999999997</v>
      </c>
      <c r="DS59" s="901">
        <f t="shared" si="209"/>
        <v>-4.0385999999999997</v>
      </c>
      <c r="DT59" s="901">
        <f t="shared" si="209"/>
        <v>2.4003000000000001</v>
      </c>
      <c r="DU59" s="901">
        <f t="shared" si="209"/>
        <v>2.1590000000000003</v>
      </c>
      <c r="DV59" s="901">
        <f t="shared" si="209"/>
        <v>0.49529999999999996</v>
      </c>
      <c r="DW59" s="901">
        <f t="shared" si="210"/>
        <v>1.3842999999999999</v>
      </c>
      <c r="DX59" s="901">
        <f t="shared" si="210"/>
        <v>-5.1562000000000001</v>
      </c>
      <c r="DY59" s="901">
        <f t="shared" si="210"/>
        <v>1.016</v>
      </c>
      <c r="DZ59" s="901">
        <f t="shared" si="210"/>
        <v>2.5653999999999999</v>
      </c>
      <c r="EA59" s="901">
        <f t="shared" si="210"/>
        <v>-0.127</v>
      </c>
      <c r="EB59" s="901">
        <f t="shared" si="210"/>
        <v>-1.5112999999999999</v>
      </c>
      <c r="EC59" s="901">
        <f t="shared" si="210"/>
        <v>-4.4449999999999994</v>
      </c>
      <c r="ED59" s="901">
        <f t="shared" si="210"/>
        <v>0.68579999999999997</v>
      </c>
      <c r="EE59" s="901">
        <f t="shared" si="210"/>
        <v>0.60960000000000003</v>
      </c>
      <c r="EF59" s="901">
        <f t="shared" si="210"/>
        <v>-4.0512999999999995</v>
      </c>
      <c r="EG59" s="901">
        <f t="shared" si="211"/>
        <v>4.0385999999999997</v>
      </c>
      <c r="EH59" s="901">
        <f t="shared" si="211"/>
        <v>0</v>
      </c>
      <c r="EI59" s="901">
        <f>AB59*25.4</f>
        <v>0</v>
      </c>
      <c r="EJ59" s="901">
        <f t="shared" si="212"/>
        <v>0</v>
      </c>
      <c r="EK59" s="901">
        <f t="shared" si="212"/>
        <v>0</v>
      </c>
      <c r="EL59" s="901">
        <f t="shared" si="212"/>
        <v>0</v>
      </c>
      <c r="EM59" s="901">
        <f t="shared" si="212"/>
        <v>0</v>
      </c>
      <c r="EN59" s="901">
        <f t="shared" si="212"/>
        <v>0</v>
      </c>
      <c r="EO59" s="901">
        <f t="shared" si="212"/>
        <v>0</v>
      </c>
      <c r="EP59" s="901">
        <f t="shared" si="212"/>
        <v>0</v>
      </c>
      <c r="EQ59" s="901">
        <f t="shared" si="213"/>
        <v>0</v>
      </c>
      <c r="ER59" s="901">
        <f t="shared" si="213"/>
        <v>0</v>
      </c>
      <c r="ES59" s="901">
        <f t="shared" si="213"/>
        <v>0</v>
      </c>
      <c r="ET59" s="901">
        <f t="shared" si="213"/>
        <v>0</v>
      </c>
      <c r="EU59" s="901">
        <f t="shared" si="213"/>
        <v>0</v>
      </c>
      <c r="EV59" s="901">
        <f t="shared" si="213"/>
        <v>0</v>
      </c>
      <c r="EW59" s="901">
        <f t="shared" si="213"/>
        <v>0</v>
      </c>
      <c r="EX59" s="901">
        <f t="shared" si="213"/>
        <v>0</v>
      </c>
      <c r="EY59" s="901">
        <f t="shared" si="213"/>
        <v>0</v>
      </c>
      <c r="EZ59" s="901">
        <f t="shared" si="213"/>
        <v>0</v>
      </c>
      <c r="FA59" s="901">
        <f t="shared" si="214"/>
        <v>0</v>
      </c>
      <c r="FB59" s="901">
        <f t="shared" si="214"/>
        <v>0</v>
      </c>
      <c r="FC59" s="901">
        <f t="shared" si="214"/>
        <v>0</v>
      </c>
      <c r="FD59" s="901">
        <f t="shared" si="214"/>
        <v>0</v>
      </c>
      <c r="FE59" s="901">
        <f t="shared" si="214"/>
        <v>0</v>
      </c>
      <c r="FF59" s="901">
        <f t="shared" si="214"/>
        <v>0</v>
      </c>
      <c r="FG59" s="901">
        <f t="shared" si="214"/>
        <v>0</v>
      </c>
      <c r="FH59" s="901">
        <f t="shared" si="214"/>
        <v>0</v>
      </c>
      <c r="FI59" s="901">
        <f t="shared" si="214"/>
        <v>0</v>
      </c>
      <c r="FJ59" s="901">
        <f t="shared" si="214"/>
        <v>0</v>
      </c>
      <c r="FK59" s="901">
        <f t="shared" si="215"/>
        <v>0</v>
      </c>
      <c r="FL59" s="901">
        <f t="shared" si="215"/>
        <v>0</v>
      </c>
      <c r="FM59" s="901">
        <f t="shared" si="215"/>
        <v>0</v>
      </c>
      <c r="FN59" s="901">
        <f t="shared" si="215"/>
        <v>0</v>
      </c>
      <c r="FO59" s="901" t="e">
        <f>#REF!*25.4</f>
        <v>#REF!</v>
      </c>
      <c r="FP59" s="901">
        <f t="shared" si="216"/>
        <v>0</v>
      </c>
      <c r="FQ59" s="901">
        <f t="shared" si="216"/>
        <v>0</v>
      </c>
      <c r="FR59" s="901">
        <f t="shared" si="216"/>
        <v>0</v>
      </c>
      <c r="FS59" s="901">
        <f t="shared" si="216"/>
        <v>0</v>
      </c>
      <c r="FT59" s="901">
        <f t="shared" si="216"/>
        <v>0</v>
      </c>
      <c r="FU59" s="901">
        <f t="shared" si="216"/>
        <v>0</v>
      </c>
      <c r="FV59" s="901">
        <f t="shared" si="216"/>
        <v>0</v>
      </c>
      <c r="FW59" s="901">
        <f t="shared" si="216"/>
        <v>0</v>
      </c>
      <c r="FX59" s="901">
        <f t="shared" si="216"/>
        <v>0</v>
      </c>
      <c r="FY59" s="901">
        <f t="shared" si="216"/>
        <v>0</v>
      </c>
      <c r="FZ59" s="901">
        <f t="shared" si="216"/>
        <v>0</v>
      </c>
      <c r="GA59" s="901">
        <f t="shared" si="217"/>
        <v>0</v>
      </c>
      <c r="GB59" s="901">
        <f t="shared" si="217"/>
        <v>0</v>
      </c>
      <c r="GC59" s="901">
        <f>DL59*25.4</f>
        <v>0</v>
      </c>
      <c r="GD59" s="901" t="e">
        <f>#REF!*25.4</f>
        <v>#REF!</v>
      </c>
      <c r="GE59" s="901">
        <f t="shared" si="218"/>
        <v>13.870939999999997</v>
      </c>
      <c r="GF59" s="901">
        <f t="shared" si="218"/>
        <v>-5.48386</v>
      </c>
      <c r="GG59" s="901">
        <f t="shared" si="218"/>
        <v>127.74168</v>
      </c>
      <c r="GH59" s="901">
        <f t="shared" si="218"/>
        <v>86.774019999999993</v>
      </c>
      <c r="GI59" s="901">
        <f t="shared" si="218"/>
        <v>64.193419999999989</v>
      </c>
      <c r="GJ59" s="901">
        <f t="shared" si="218"/>
        <v>-58.386979999999987</v>
      </c>
      <c r="GK59" s="901">
        <f t="shared" si="218"/>
        <v>-102.58043999999998</v>
      </c>
      <c r="GL59" s="901">
        <f t="shared" si="218"/>
        <v>60.967619999999997</v>
      </c>
      <c r="GM59" s="901"/>
      <c r="GN59" s="901"/>
      <c r="GO59" s="901"/>
      <c r="GP59" s="901"/>
      <c r="GQ59" s="901"/>
      <c r="GR59" s="901"/>
      <c r="GS59" s="901"/>
      <c r="GT59" s="901"/>
      <c r="GU59" s="901"/>
      <c r="GV59" s="901"/>
      <c r="GW59" s="901"/>
      <c r="GX59" s="901"/>
      <c r="GY59" s="901"/>
      <c r="GZ59" s="901"/>
      <c r="HA59" s="901"/>
      <c r="HB59" s="901"/>
      <c r="HC59" s="901"/>
      <c r="HD59" s="901"/>
      <c r="HE59" s="901"/>
      <c r="HF59" s="901"/>
      <c r="HG59" s="901"/>
      <c r="HH59" s="901"/>
      <c r="HI59" s="901"/>
      <c r="HJ59" s="901"/>
      <c r="HK59" s="901"/>
      <c r="HL59" s="901"/>
      <c r="HM59" s="901"/>
      <c r="HN59" s="901"/>
      <c r="HO59" s="901"/>
      <c r="HP59" s="901"/>
      <c r="HQ59" s="901"/>
      <c r="HR59" s="901">
        <f t="shared" si="219"/>
        <v>54.838600000000007</v>
      </c>
      <c r="HS59" s="901">
        <f t="shared" si="219"/>
        <v>12.580619999999998</v>
      </c>
      <c r="HU59" s="887"/>
      <c r="HV59" s="887"/>
      <c r="HW59" s="887"/>
    </row>
    <row r="60" spans="1:231">
      <c r="A60" s="1257" t="s">
        <v>589</v>
      </c>
      <c r="B60" s="1264"/>
      <c r="C60" s="951">
        <v>-1.496</v>
      </c>
      <c r="D60" s="942">
        <v>-1.5435000000000001</v>
      </c>
      <c r="E60" s="942">
        <v>-1.3414999999999999</v>
      </c>
      <c r="F60" s="942">
        <v>-1.4085000000000001</v>
      </c>
      <c r="G60" s="942">
        <v>-1.4850000000000001</v>
      </c>
      <c r="H60" s="942">
        <v>-1.61</v>
      </c>
      <c r="I60" s="942">
        <v>-1.6995</v>
      </c>
      <c r="J60" s="942">
        <v>-1.4575</v>
      </c>
      <c r="K60" s="942">
        <v>-1.462</v>
      </c>
      <c r="L60" s="942">
        <v>-1.538</v>
      </c>
      <c r="M60" s="942">
        <v>-1.464</v>
      </c>
      <c r="N60" s="942">
        <v>-1.704</v>
      </c>
      <c r="O60" s="942">
        <v>-1.4904999999999999</v>
      </c>
      <c r="P60" s="942">
        <v>-1.4330000000000001</v>
      </c>
      <c r="Q60" s="942">
        <v>-1.49</v>
      </c>
      <c r="R60" s="942">
        <v>-1.5145</v>
      </c>
      <c r="S60" s="942">
        <v>-1.655</v>
      </c>
      <c r="T60" s="942">
        <v>-1.4750000000000001</v>
      </c>
      <c r="U60" s="978">
        <v>-1.4964999999999999</v>
      </c>
      <c r="V60" s="978">
        <v>-1.651</v>
      </c>
      <c r="W60" s="978"/>
      <c r="X60" s="978"/>
      <c r="Y60" s="978">
        <v>-1.31</v>
      </c>
      <c r="Z60" s="985"/>
      <c r="AA60" s="979"/>
      <c r="AB60" s="979"/>
      <c r="AC60" s="979"/>
      <c r="AD60" s="985"/>
      <c r="AE60" s="979"/>
      <c r="AF60" s="985"/>
      <c r="AG60" s="979"/>
      <c r="AH60" s="985"/>
      <c r="AI60" s="979"/>
      <c r="AJ60" s="985"/>
      <c r="AK60" s="980"/>
      <c r="AL60" s="980"/>
      <c r="AM60" s="890"/>
      <c r="AN60" s="890"/>
      <c r="AO60" s="890"/>
      <c r="AP60" s="936"/>
      <c r="AQ60" s="936"/>
      <c r="AR60" s="936"/>
      <c r="AS60" s="936"/>
      <c r="AT60" s="936"/>
      <c r="AU60" s="936"/>
      <c r="AV60" s="936"/>
      <c r="AW60" s="936"/>
      <c r="AX60" s="936"/>
      <c r="AY60" s="936"/>
      <c r="AZ60" s="936"/>
      <c r="BA60" s="936"/>
      <c r="BB60" s="936"/>
      <c r="BC60" s="936"/>
      <c r="BD60" s="936"/>
      <c r="BE60" s="936"/>
      <c r="BF60" s="936"/>
      <c r="BG60" s="936"/>
      <c r="BH60" s="936"/>
      <c r="BI60" s="936"/>
      <c r="BJ60" s="936"/>
      <c r="BK60" s="936"/>
      <c r="BL60" s="936"/>
      <c r="BM60" s="936"/>
      <c r="BN60" s="936"/>
      <c r="BO60" s="936"/>
      <c r="BP60" s="936"/>
      <c r="BQ60" s="936"/>
      <c r="BR60" s="936"/>
      <c r="BS60" s="936"/>
      <c r="BT60" s="936"/>
      <c r="BU60" s="936"/>
      <c r="BV60" s="936"/>
      <c r="BW60" s="936"/>
      <c r="BX60" s="936"/>
      <c r="BY60" s="936"/>
      <c r="BZ60" s="936"/>
      <c r="CA60" s="936"/>
      <c r="CB60" s="936"/>
      <c r="CC60" s="936"/>
      <c r="CD60" s="936"/>
      <c r="CE60" s="936"/>
      <c r="CF60" s="936"/>
      <c r="CG60" s="936"/>
      <c r="CH60" s="936"/>
      <c r="CI60" s="936"/>
      <c r="CJ60" s="936"/>
      <c r="CK60" s="936"/>
      <c r="CL60" s="936"/>
      <c r="CM60" s="936"/>
      <c r="CN60" s="936"/>
      <c r="CO60" s="936"/>
      <c r="CP60" s="936"/>
      <c r="CQ60" s="936"/>
      <c r="CR60" s="936"/>
      <c r="CS60" s="936"/>
      <c r="CT60" s="936"/>
      <c r="CU60" s="936"/>
      <c r="CV60" s="936"/>
      <c r="CW60" s="936"/>
      <c r="CX60" s="936"/>
      <c r="CY60" s="936"/>
      <c r="CZ60" s="936"/>
      <c r="DA60" s="936"/>
      <c r="DB60" s="936"/>
      <c r="DC60" s="936"/>
      <c r="DD60" s="936"/>
      <c r="DE60" s="936"/>
      <c r="DF60" s="936"/>
      <c r="DG60" s="936"/>
      <c r="DH60" s="936"/>
      <c r="DI60" s="936"/>
      <c r="DJ60" s="936"/>
      <c r="DK60" s="936"/>
      <c r="DL60" s="936"/>
      <c r="DM60" s="900">
        <f t="shared" si="209"/>
        <v>-37.998399999999997</v>
      </c>
      <c r="DN60" s="901">
        <f t="shared" si="209"/>
        <v>-39.204900000000002</v>
      </c>
      <c r="DO60" s="901">
        <f t="shared" si="209"/>
        <v>-34.074099999999994</v>
      </c>
      <c r="DP60" s="901">
        <f t="shared" si="209"/>
        <v>-35.7759</v>
      </c>
      <c r="DQ60" s="901">
        <f t="shared" si="209"/>
        <v>-37.719000000000001</v>
      </c>
      <c r="DR60" s="901">
        <f t="shared" si="209"/>
        <v>-40.893999999999998</v>
      </c>
      <c r="DS60" s="901">
        <f t="shared" si="209"/>
        <v>-43.167299999999997</v>
      </c>
      <c r="DT60" s="901">
        <f t="shared" si="209"/>
        <v>-37.020499999999998</v>
      </c>
      <c r="DU60" s="901">
        <f t="shared" si="209"/>
        <v>-37.134799999999998</v>
      </c>
      <c r="DV60" s="901">
        <f t="shared" si="209"/>
        <v>-39.065199999999997</v>
      </c>
      <c r="DW60" s="901">
        <f t="shared" si="210"/>
        <v>-37.185599999999994</v>
      </c>
      <c r="DX60" s="901">
        <f t="shared" si="210"/>
        <v>-43.281599999999997</v>
      </c>
      <c r="DY60" s="901">
        <f t="shared" si="210"/>
        <v>-37.858699999999999</v>
      </c>
      <c r="DZ60" s="901">
        <f t="shared" si="210"/>
        <v>-36.398200000000003</v>
      </c>
      <c r="EA60" s="901">
        <f t="shared" si="210"/>
        <v>-37.845999999999997</v>
      </c>
      <c r="EB60" s="901">
        <f t="shared" si="210"/>
        <v>-38.468299999999999</v>
      </c>
      <c r="EC60" s="901">
        <f t="shared" si="210"/>
        <v>-42.036999999999999</v>
      </c>
      <c r="ED60" s="901">
        <f t="shared" si="210"/>
        <v>-37.465000000000003</v>
      </c>
      <c r="EE60" s="901">
        <f t="shared" si="210"/>
        <v>-38.011099999999999</v>
      </c>
      <c r="EF60" s="901">
        <f t="shared" si="210"/>
        <v>-41.935400000000001</v>
      </c>
      <c r="EG60" s="901">
        <f t="shared" si="211"/>
        <v>-33.274000000000001</v>
      </c>
      <c r="EH60" s="901">
        <f t="shared" si="211"/>
        <v>0</v>
      </c>
      <c r="EI60" s="901">
        <f>AB60*25.4</f>
        <v>0</v>
      </c>
      <c r="EJ60" s="901">
        <f t="shared" si="212"/>
        <v>0</v>
      </c>
      <c r="EK60" s="901">
        <f t="shared" si="212"/>
        <v>0</v>
      </c>
      <c r="EL60" s="901">
        <f t="shared" si="212"/>
        <v>0</v>
      </c>
      <c r="EM60" s="901">
        <f t="shared" si="212"/>
        <v>0</v>
      </c>
      <c r="EN60" s="901">
        <f t="shared" si="212"/>
        <v>0</v>
      </c>
      <c r="EO60" s="901">
        <f t="shared" si="212"/>
        <v>0</v>
      </c>
      <c r="EP60" s="901">
        <f t="shared" si="212"/>
        <v>0</v>
      </c>
      <c r="EQ60" s="901">
        <f t="shared" si="213"/>
        <v>0</v>
      </c>
      <c r="ER60" s="901">
        <f t="shared" si="213"/>
        <v>0</v>
      </c>
      <c r="ES60" s="901">
        <f t="shared" si="213"/>
        <v>0</v>
      </c>
      <c r="ET60" s="901">
        <f t="shared" si="213"/>
        <v>0</v>
      </c>
      <c r="EU60" s="901">
        <f t="shared" si="213"/>
        <v>0</v>
      </c>
      <c r="EV60" s="901">
        <f t="shared" si="213"/>
        <v>0</v>
      </c>
      <c r="EW60" s="901">
        <f t="shared" si="213"/>
        <v>0</v>
      </c>
      <c r="EX60" s="901">
        <f t="shared" si="213"/>
        <v>0</v>
      </c>
      <c r="EY60" s="901">
        <f t="shared" si="213"/>
        <v>0</v>
      </c>
      <c r="EZ60" s="901">
        <f t="shared" si="213"/>
        <v>0</v>
      </c>
      <c r="FA60" s="901">
        <f t="shared" si="214"/>
        <v>0</v>
      </c>
      <c r="FB60" s="901">
        <f t="shared" si="214"/>
        <v>0</v>
      </c>
      <c r="FC60" s="901">
        <f t="shared" si="214"/>
        <v>0</v>
      </c>
      <c r="FD60" s="901">
        <f t="shared" si="214"/>
        <v>0</v>
      </c>
      <c r="FE60" s="901">
        <f t="shared" si="214"/>
        <v>0</v>
      </c>
      <c r="FF60" s="901">
        <f t="shared" si="214"/>
        <v>0</v>
      </c>
      <c r="FG60" s="901">
        <f t="shared" si="214"/>
        <v>0</v>
      </c>
      <c r="FH60" s="901">
        <f t="shared" si="214"/>
        <v>0</v>
      </c>
      <c r="FI60" s="901">
        <f t="shared" si="214"/>
        <v>0</v>
      </c>
      <c r="FJ60" s="901">
        <f t="shared" si="214"/>
        <v>0</v>
      </c>
      <c r="FK60" s="901">
        <f t="shared" si="215"/>
        <v>0</v>
      </c>
      <c r="FL60" s="901">
        <f t="shared" si="215"/>
        <v>0</v>
      </c>
      <c r="FM60" s="901">
        <f t="shared" si="215"/>
        <v>0</v>
      </c>
      <c r="FN60" s="901">
        <f t="shared" si="215"/>
        <v>0</v>
      </c>
      <c r="FO60" s="901" t="e">
        <f>#REF!*25.4</f>
        <v>#REF!</v>
      </c>
      <c r="FP60" s="901">
        <f t="shared" si="216"/>
        <v>0</v>
      </c>
      <c r="FQ60" s="901">
        <f t="shared" si="216"/>
        <v>0</v>
      </c>
      <c r="FR60" s="901">
        <f t="shared" si="216"/>
        <v>0</v>
      </c>
      <c r="FS60" s="901">
        <f t="shared" si="216"/>
        <v>0</v>
      </c>
      <c r="FT60" s="901">
        <f t="shared" si="216"/>
        <v>0</v>
      </c>
      <c r="FU60" s="901">
        <f t="shared" si="216"/>
        <v>0</v>
      </c>
      <c r="FV60" s="901">
        <f t="shared" si="216"/>
        <v>0</v>
      </c>
      <c r="FW60" s="901">
        <f t="shared" si="216"/>
        <v>0</v>
      </c>
      <c r="FX60" s="901">
        <f t="shared" si="216"/>
        <v>0</v>
      </c>
      <c r="FY60" s="901">
        <f t="shared" si="216"/>
        <v>0</v>
      </c>
      <c r="FZ60" s="901">
        <f t="shared" si="216"/>
        <v>0</v>
      </c>
      <c r="GA60" s="901">
        <f t="shared" si="217"/>
        <v>0</v>
      </c>
      <c r="GB60" s="901">
        <f t="shared" si="217"/>
        <v>0</v>
      </c>
      <c r="GC60" s="901">
        <f>DL60*25.4</f>
        <v>0</v>
      </c>
      <c r="GD60" s="901" t="e">
        <f>#REF!*25.4</f>
        <v>#REF!</v>
      </c>
      <c r="GE60" s="901">
        <f t="shared" si="218"/>
        <v>-965.15935999999988</v>
      </c>
      <c r="GF60" s="901">
        <f t="shared" si="218"/>
        <v>-995.80445999999995</v>
      </c>
      <c r="GG60" s="901">
        <f t="shared" si="218"/>
        <v>-865.48213999999984</v>
      </c>
      <c r="GH60" s="901">
        <f t="shared" si="218"/>
        <v>-908.70785999999998</v>
      </c>
      <c r="GI60" s="901">
        <f t="shared" si="218"/>
        <v>-958.06259999999997</v>
      </c>
      <c r="GJ60" s="901">
        <f t="shared" si="218"/>
        <v>-1038.7076</v>
      </c>
      <c r="GK60" s="901">
        <f t="shared" si="218"/>
        <v>-1096.4494199999999</v>
      </c>
      <c r="GL60" s="901">
        <f t="shared" si="218"/>
        <v>-940.32069999999987</v>
      </c>
      <c r="GM60" s="901"/>
      <c r="GN60" s="901"/>
      <c r="GO60" s="901"/>
      <c r="GP60" s="901"/>
      <c r="GQ60" s="901"/>
      <c r="GR60" s="901"/>
      <c r="GS60" s="901"/>
      <c r="GT60" s="901"/>
      <c r="GU60" s="901"/>
      <c r="GV60" s="901"/>
      <c r="GW60" s="901"/>
      <c r="GX60" s="901"/>
      <c r="GY60" s="901"/>
      <c r="GZ60" s="901"/>
      <c r="HA60" s="901"/>
      <c r="HB60" s="901"/>
      <c r="HC60" s="901"/>
      <c r="HD60" s="901"/>
      <c r="HE60" s="901"/>
      <c r="HF60" s="901"/>
      <c r="HG60" s="901"/>
      <c r="HH60" s="901"/>
      <c r="HI60" s="901"/>
      <c r="HJ60" s="901"/>
      <c r="HK60" s="901"/>
      <c r="HL60" s="901"/>
      <c r="HM60" s="901"/>
      <c r="HN60" s="901"/>
      <c r="HO60" s="901"/>
      <c r="HP60" s="901"/>
      <c r="HQ60" s="901"/>
      <c r="HR60" s="901">
        <f t="shared" si="219"/>
        <v>-943.22391999999991</v>
      </c>
      <c r="HS60" s="901">
        <f t="shared" si="219"/>
        <v>-992.25607999999988</v>
      </c>
      <c r="HU60" s="887"/>
      <c r="HV60" s="887"/>
      <c r="HW60" s="887"/>
    </row>
    <row r="61" spans="1:231" ht="13" thickBot="1">
      <c r="A61" s="1243" t="s">
        <v>590</v>
      </c>
      <c r="B61" s="1244"/>
      <c r="C61" s="952">
        <v>-1.492</v>
      </c>
      <c r="D61" s="950">
        <v>-1.5305</v>
      </c>
      <c r="E61" s="950">
        <v>-1.343</v>
      </c>
      <c r="F61" s="950">
        <v>-1.42</v>
      </c>
      <c r="G61" s="950">
        <v>-1.4495</v>
      </c>
      <c r="H61" s="950">
        <v>-1.6254999999999999</v>
      </c>
      <c r="I61" s="950">
        <v>-1.6975</v>
      </c>
      <c r="J61" s="950">
        <v>-1.45</v>
      </c>
      <c r="K61" s="950">
        <v>-1.4604999999999999</v>
      </c>
      <c r="L61" s="950">
        <v>-1.5325</v>
      </c>
      <c r="M61" s="950">
        <v>-1.4595</v>
      </c>
      <c r="N61" s="950">
        <v>-1.714</v>
      </c>
      <c r="O61" s="950">
        <v>-1.4955000000000001</v>
      </c>
      <c r="P61" s="950">
        <v>-1.4404999999999999</v>
      </c>
      <c r="Q61" s="950">
        <v>-1.5445</v>
      </c>
      <c r="R61" s="950">
        <v>-1.5229999999999999</v>
      </c>
      <c r="S61" s="950">
        <v>-1.659</v>
      </c>
      <c r="T61" s="950">
        <v>-1.474</v>
      </c>
      <c r="U61" s="976">
        <v>-1.4795</v>
      </c>
      <c r="V61" s="976">
        <v>-1.653</v>
      </c>
      <c r="W61" s="976"/>
      <c r="X61" s="976"/>
      <c r="Y61" s="976">
        <v>-1.3674999999999999</v>
      </c>
      <c r="Z61" s="986"/>
      <c r="AA61" s="954"/>
      <c r="AB61" s="954"/>
      <c r="AC61" s="954"/>
      <c r="AD61" s="986"/>
      <c r="AE61" s="954"/>
      <c r="AF61" s="986"/>
      <c r="AG61" s="954"/>
      <c r="AH61" s="986"/>
      <c r="AI61" s="954"/>
      <c r="AJ61" s="986"/>
      <c r="AK61" s="977"/>
      <c r="AL61" s="977"/>
      <c r="AM61" s="891"/>
      <c r="AN61" s="891"/>
      <c r="AO61" s="891"/>
      <c r="AP61" s="947"/>
      <c r="AQ61" s="947"/>
      <c r="AR61" s="947"/>
      <c r="AS61" s="947"/>
      <c r="AT61" s="947"/>
      <c r="AU61" s="947"/>
      <c r="AV61" s="947"/>
      <c r="AW61" s="947"/>
      <c r="AX61" s="947"/>
      <c r="AY61" s="947"/>
      <c r="AZ61" s="947"/>
      <c r="BA61" s="947"/>
      <c r="BB61" s="947"/>
      <c r="BC61" s="947"/>
      <c r="BD61" s="947"/>
      <c r="BE61" s="947"/>
      <c r="BF61" s="947"/>
      <c r="BG61" s="947"/>
      <c r="BH61" s="947"/>
      <c r="BI61" s="947"/>
      <c r="BJ61" s="947"/>
      <c r="BK61" s="947"/>
      <c r="BL61" s="947"/>
      <c r="BM61" s="947"/>
      <c r="BN61" s="947"/>
      <c r="BO61" s="947"/>
      <c r="BP61" s="947"/>
      <c r="BQ61" s="947"/>
      <c r="BR61" s="947"/>
      <c r="BS61" s="947"/>
      <c r="BT61" s="947"/>
      <c r="BU61" s="947"/>
      <c r="BV61" s="947"/>
      <c r="BW61" s="947"/>
      <c r="BX61" s="947"/>
      <c r="BY61" s="947"/>
      <c r="BZ61" s="947"/>
      <c r="CA61" s="947"/>
      <c r="CB61" s="947"/>
      <c r="CC61" s="947"/>
      <c r="CD61" s="947"/>
      <c r="CE61" s="947"/>
      <c r="CF61" s="947"/>
      <c r="CG61" s="947"/>
      <c r="CH61" s="947"/>
      <c r="CI61" s="947"/>
      <c r="CJ61" s="947"/>
      <c r="CK61" s="947"/>
      <c r="CL61" s="947"/>
      <c r="CM61" s="947"/>
      <c r="CN61" s="947"/>
      <c r="CO61" s="947"/>
      <c r="CP61" s="947"/>
      <c r="CQ61" s="947"/>
      <c r="CR61" s="947"/>
      <c r="CS61" s="947"/>
      <c r="CT61" s="947"/>
      <c r="CU61" s="947"/>
      <c r="CV61" s="947"/>
      <c r="CW61" s="947"/>
      <c r="CX61" s="947"/>
      <c r="CY61" s="947"/>
      <c r="CZ61" s="947"/>
      <c r="DA61" s="947"/>
      <c r="DB61" s="947"/>
      <c r="DC61" s="947"/>
      <c r="DD61" s="947"/>
      <c r="DE61" s="947"/>
      <c r="DF61" s="947"/>
      <c r="DG61" s="947"/>
      <c r="DH61" s="947"/>
      <c r="DI61" s="947"/>
      <c r="DJ61" s="947"/>
      <c r="DK61" s="947"/>
      <c r="DL61" s="947"/>
      <c r="DM61" s="902">
        <f t="shared" si="209"/>
        <v>-37.896799999999999</v>
      </c>
      <c r="DN61" s="903">
        <f t="shared" si="209"/>
        <v>-38.874699999999997</v>
      </c>
      <c r="DO61" s="903">
        <f t="shared" si="209"/>
        <v>-34.112199999999994</v>
      </c>
      <c r="DP61" s="903">
        <f t="shared" si="209"/>
        <v>-36.067999999999998</v>
      </c>
      <c r="DQ61" s="903">
        <f t="shared" si="209"/>
        <v>-36.817299999999996</v>
      </c>
      <c r="DR61" s="903">
        <f t="shared" si="209"/>
        <v>-41.287699999999994</v>
      </c>
      <c r="DS61" s="903">
        <f t="shared" si="209"/>
        <v>-43.116499999999995</v>
      </c>
      <c r="DT61" s="903">
        <f t="shared" si="209"/>
        <v>-36.83</v>
      </c>
      <c r="DU61" s="903">
        <f t="shared" si="209"/>
        <v>-37.096699999999998</v>
      </c>
      <c r="DV61" s="903">
        <f t="shared" si="209"/>
        <v>-38.9255</v>
      </c>
      <c r="DW61" s="903">
        <f t="shared" si="210"/>
        <v>-37.071300000000001</v>
      </c>
      <c r="DX61" s="903">
        <f t="shared" si="210"/>
        <v>-43.535599999999995</v>
      </c>
      <c r="DY61" s="903">
        <f t="shared" si="210"/>
        <v>-37.985700000000001</v>
      </c>
      <c r="DZ61" s="903">
        <f t="shared" si="210"/>
        <v>-36.588699999999996</v>
      </c>
      <c r="EA61" s="903">
        <f t="shared" si="210"/>
        <v>-39.2303</v>
      </c>
      <c r="EB61" s="903">
        <f t="shared" si="210"/>
        <v>-38.684199999999997</v>
      </c>
      <c r="EC61" s="903">
        <f t="shared" si="210"/>
        <v>-42.138599999999997</v>
      </c>
      <c r="ED61" s="903">
        <f t="shared" si="210"/>
        <v>-37.439599999999999</v>
      </c>
      <c r="EE61" s="903">
        <f t="shared" si="210"/>
        <v>-37.579299999999996</v>
      </c>
      <c r="EF61" s="903">
        <f t="shared" si="210"/>
        <v>-41.986199999999997</v>
      </c>
      <c r="EG61" s="903">
        <f t="shared" si="211"/>
        <v>-34.734499999999997</v>
      </c>
      <c r="EH61" s="903">
        <f t="shared" si="211"/>
        <v>0</v>
      </c>
      <c r="EI61" s="903">
        <f>AB61*25.4</f>
        <v>0</v>
      </c>
      <c r="EJ61" s="903">
        <f t="shared" si="212"/>
        <v>0</v>
      </c>
      <c r="EK61" s="903">
        <f t="shared" si="212"/>
        <v>0</v>
      </c>
      <c r="EL61" s="903">
        <f t="shared" si="212"/>
        <v>0</v>
      </c>
      <c r="EM61" s="903">
        <f t="shared" si="212"/>
        <v>0</v>
      </c>
      <c r="EN61" s="903">
        <f t="shared" si="212"/>
        <v>0</v>
      </c>
      <c r="EO61" s="903">
        <f t="shared" si="212"/>
        <v>0</v>
      </c>
      <c r="EP61" s="903">
        <f t="shared" si="212"/>
        <v>0</v>
      </c>
      <c r="EQ61" s="903">
        <f t="shared" si="213"/>
        <v>0</v>
      </c>
      <c r="ER61" s="903">
        <f t="shared" si="213"/>
        <v>0</v>
      </c>
      <c r="ES61" s="903">
        <f t="shared" si="213"/>
        <v>0</v>
      </c>
      <c r="ET61" s="903">
        <f t="shared" si="213"/>
        <v>0</v>
      </c>
      <c r="EU61" s="903">
        <f t="shared" si="213"/>
        <v>0</v>
      </c>
      <c r="EV61" s="903">
        <f t="shared" si="213"/>
        <v>0</v>
      </c>
      <c r="EW61" s="903">
        <f t="shared" si="213"/>
        <v>0</v>
      </c>
      <c r="EX61" s="903">
        <f t="shared" si="213"/>
        <v>0</v>
      </c>
      <c r="EY61" s="903">
        <f t="shared" si="213"/>
        <v>0</v>
      </c>
      <c r="EZ61" s="903">
        <f t="shared" si="213"/>
        <v>0</v>
      </c>
      <c r="FA61" s="903">
        <f t="shared" si="214"/>
        <v>0</v>
      </c>
      <c r="FB61" s="903">
        <f t="shared" si="214"/>
        <v>0</v>
      </c>
      <c r="FC61" s="903">
        <f t="shared" si="214"/>
        <v>0</v>
      </c>
      <c r="FD61" s="903">
        <f t="shared" si="214"/>
        <v>0</v>
      </c>
      <c r="FE61" s="903">
        <f t="shared" si="214"/>
        <v>0</v>
      </c>
      <c r="FF61" s="903">
        <f t="shared" si="214"/>
        <v>0</v>
      </c>
      <c r="FG61" s="903">
        <f t="shared" si="214"/>
        <v>0</v>
      </c>
      <c r="FH61" s="903">
        <f t="shared" si="214"/>
        <v>0</v>
      </c>
      <c r="FI61" s="903">
        <f t="shared" si="214"/>
        <v>0</v>
      </c>
      <c r="FJ61" s="903">
        <f t="shared" si="214"/>
        <v>0</v>
      </c>
      <c r="FK61" s="903">
        <f t="shared" si="215"/>
        <v>0</v>
      </c>
      <c r="FL61" s="903">
        <f t="shared" si="215"/>
        <v>0</v>
      </c>
      <c r="FM61" s="903">
        <f t="shared" si="215"/>
        <v>0</v>
      </c>
      <c r="FN61" s="903">
        <f t="shared" si="215"/>
        <v>0</v>
      </c>
      <c r="FO61" s="903" t="e">
        <f>#REF!*25.4</f>
        <v>#REF!</v>
      </c>
      <c r="FP61" s="903">
        <f t="shared" si="216"/>
        <v>0</v>
      </c>
      <c r="FQ61" s="903">
        <f t="shared" si="216"/>
        <v>0</v>
      </c>
      <c r="FR61" s="903">
        <f t="shared" si="216"/>
        <v>0</v>
      </c>
      <c r="FS61" s="903">
        <f t="shared" si="216"/>
        <v>0</v>
      </c>
      <c r="FT61" s="903">
        <f t="shared" si="216"/>
        <v>0</v>
      </c>
      <c r="FU61" s="903">
        <f t="shared" si="216"/>
        <v>0</v>
      </c>
      <c r="FV61" s="903">
        <f t="shared" si="216"/>
        <v>0</v>
      </c>
      <c r="FW61" s="903">
        <f t="shared" si="216"/>
        <v>0</v>
      </c>
      <c r="FX61" s="903">
        <f t="shared" si="216"/>
        <v>0</v>
      </c>
      <c r="FY61" s="903">
        <f t="shared" si="216"/>
        <v>0</v>
      </c>
      <c r="FZ61" s="903">
        <f t="shared" si="216"/>
        <v>0</v>
      </c>
      <c r="GA61" s="903">
        <f t="shared" si="217"/>
        <v>0</v>
      </c>
      <c r="GB61" s="903">
        <f t="shared" si="217"/>
        <v>0</v>
      </c>
      <c r="GC61" s="903">
        <f>DL61*25.4</f>
        <v>0</v>
      </c>
      <c r="GD61" s="903" t="e">
        <f>#REF!*25.4</f>
        <v>#REF!</v>
      </c>
      <c r="GE61" s="903">
        <f t="shared" si="218"/>
        <v>-962.57871999999998</v>
      </c>
      <c r="GF61" s="903">
        <f t="shared" si="218"/>
        <v>-987.41737999999987</v>
      </c>
      <c r="GG61" s="903">
        <f t="shared" si="218"/>
        <v>-866.44987999999978</v>
      </c>
      <c r="GH61" s="903">
        <f t="shared" si="218"/>
        <v>-916.1271999999999</v>
      </c>
      <c r="GI61" s="903">
        <f t="shared" si="218"/>
        <v>-935.15941999999984</v>
      </c>
      <c r="GJ61" s="903">
        <f t="shared" si="218"/>
        <v>-1048.7075799999998</v>
      </c>
      <c r="GK61" s="903">
        <f t="shared" si="218"/>
        <v>-1095.1590999999999</v>
      </c>
      <c r="GL61" s="903">
        <f t="shared" si="218"/>
        <v>-935.48199999999986</v>
      </c>
      <c r="GM61" s="903"/>
      <c r="GN61" s="903"/>
      <c r="GO61" s="903"/>
      <c r="GP61" s="903"/>
      <c r="GQ61" s="903"/>
      <c r="GR61" s="903"/>
      <c r="GS61" s="903"/>
      <c r="GT61" s="903"/>
      <c r="GU61" s="903"/>
      <c r="GV61" s="903"/>
      <c r="GW61" s="903"/>
      <c r="GX61" s="903"/>
      <c r="GY61" s="903"/>
      <c r="GZ61" s="903"/>
      <c r="HA61" s="903"/>
      <c r="HB61" s="903"/>
      <c r="HC61" s="903"/>
      <c r="HD61" s="903"/>
      <c r="HE61" s="903"/>
      <c r="HF61" s="903"/>
      <c r="HG61" s="903"/>
      <c r="HH61" s="903"/>
      <c r="HI61" s="903"/>
      <c r="HJ61" s="903"/>
      <c r="HK61" s="903"/>
      <c r="HL61" s="903"/>
      <c r="HM61" s="903"/>
      <c r="HN61" s="903"/>
      <c r="HO61" s="903"/>
      <c r="HP61" s="903"/>
      <c r="HQ61" s="903"/>
      <c r="HR61" s="903">
        <f t="shared" si="219"/>
        <v>-942.25617999999986</v>
      </c>
      <c r="HS61" s="903">
        <f t="shared" si="219"/>
        <v>-988.70769999999993</v>
      </c>
      <c r="HU61" s="887"/>
      <c r="HV61" s="887"/>
      <c r="HW61" s="887"/>
    </row>
    <row r="62" spans="1:231" ht="13" thickBot="1">
      <c r="A62" s="895"/>
      <c r="B62" s="895"/>
      <c r="C62" s="887"/>
      <c r="D62" s="887"/>
      <c r="E62" s="887"/>
      <c r="F62" s="887"/>
      <c r="G62" s="887"/>
      <c r="H62" s="887"/>
      <c r="I62" s="887"/>
      <c r="J62" s="887"/>
      <c r="K62" s="887" t="s">
        <v>919</v>
      </c>
      <c r="L62" s="887"/>
      <c r="M62" s="887"/>
      <c r="N62" s="887"/>
      <c r="O62" s="887"/>
      <c r="P62" s="887"/>
      <c r="Q62" s="887"/>
      <c r="R62" s="887"/>
      <c r="S62" s="887"/>
      <c r="T62" s="887" t="s">
        <v>48</v>
      </c>
      <c r="U62" s="887"/>
      <c r="V62" s="887"/>
      <c r="W62" s="1153"/>
      <c r="X62" s="1153"/>
      <c r="Y62" s="887"/>
      <c r="Z62" s="887"/>
      <c r="AA62" s="1153"/>
      <c r="AB62" s="887"/>
      <c r="AC62" s="1153"/>
      <c r="AD62" s="887"/>
      <c r="AE62" s="887"/>
      <c r="AF62" s="887"/>
      <c r="AG62" s="887"/>
      <c r="AH62" s="887"/>
      <c r="AI62" s="887"/>
      <c r="AJ62" s="887"/>
      <c r="AK62" s="887"/>
      <c r="AL62" s="887"/>
      <c r="AM62" s="887"/>
      <c r="AN62" s="887"/>
      <c r="AO62" s="887"/>
      <c r="AP62" s="887"/>
      <c r="AQ62" s="887"/>
      <c r="AR62" s="887"/>
      <c r="AS62" s="887"/>
      <c r="AT62" s="887"/>
      <c r="AU62" s="887"/>
      <c r="AV62" s="887"/>
      <c r="AW62" s="887"/>
      <c r="AX62" s="887"/>
      <c r="AY62" s="887"/>
      <c r="AZ62" s="887"/>
      <c r="BA62" s="887"/>
      <c r="BB62" s="887"/>
      <c r="BC62" s="887"/>
      <c r="BD62" s="887"/>
      <c r="BE62" s="887"/>
      <c r="BF62" s="887"/>
      <c r="BG62" s="887"/>
      <c r="BH62" s="887"/>
      <c r="BI62" s="887"/>
      <c r="BJ62" s="887"/>
      <c r="BK62" s="887"/>
      <c r="BL62" s="887"/>
      <c r="BM62" s="887"/>
      <c r="BN62" s="887"/>
      <c r="BO62" s="887"/>
      <c r="BP62" s="887"/>
      <c r="BQ62" s="887"/>
      <c r="BR62" s="887"/>
      <c r="BS62" s="887"/>
      <c r="BT62" s="887"/>
      <c r="BU62" s="887"/>
      <c r="BV62" s="887"/>
      <c r="BW62" s="887"/>
      <c r="BX62" s="887"/>
      <c r="BY62" s="887"/>
      <c r="BZ62" s="887"/>
      <c r="CA62" s="887"/>
      <c r="CB62" s="887"/>
      <c r="CC62" s="887"/>
      <c r="CD62" s="887"/>
      <c r="CE62" s="887"/>
      <c r="CF62" s="887"/>
      <c r="CG62" s="887"/>
      <c r="CH62" s="887"/>
      <c r="CI62" s="887"/>
      <c r="CJ62" s="887"/>
      <c r="CK62" s="887"/>
      <c r="CL62" s="887"/>
      <c r="CM62" s="887"/>
      <c r="CN62" s="887"/>
      <c r="CO62" s="887"/>
      <c r="CP62" s="887"/>
      <c r="CQ62" s="887"/>
      <c r="CR62" s="887"/>
      <c r="CS62" s="887"/>
      <c r="CT62" s="887"/>
      <c r="CU62" s="887"/>
      <c r="CV62" s="887"/>
      <c r="CW62" s="887"/>
      <c r="CX62" s="887"/>
      <c r="CY62" s="887"/>
      <c r="CZ62" s="887"/>
      <c r="DA62" s="887"/>
      <c r="DB62" s="887"/>
      <c r="DC62" s="887"/>
      <c r="DD62" s="887"/>
      <c r="DE62" s="887"/>
      <c r="DF62" s="887"/>
      <c r="DG62" s="887"/>
      <c r="DH62" s="887"/>
      <c r="DI62" s="887"/>
      <c r="DJ62" s="887"/>
      <c r="DK62" s="1066"/>
      <c r="DL62" s="887"/>
      <c r="DM62" s="887"/>
      <c r="DN62" s="887"/>
      <c r="DO62" s="887"/>
      <c r="DP62" s="887"/>
      <c r="DQ62" s="887"/>
      <c r="DR62" s="887"/>
      <c r="DS62" s="887"/>
      <c r="DT62" s="887"/>
      <c r="DU62" s="887"/>
      <c r="DV62" s="887"/>
      <c r="DW62" s="887"/>
      <c r="DX62" s="887"/>
      <c r="DY62" s="887"/>
      <c r="DZ62" s="887"/>
      <c r="EA62" s="887"/>
      <c r="EB62" s="887"/>
      <c r="EC62" s="887"/>
      <c r="ED62" s="887"/>
      <c r="EE62" s="887"/>
      <c r="EF62" s="887"/>
      <c r="EG62" s="887"/>
      <c r="EH62" s="887"/>
      <c r="EI62" s="887"/>
      <c r="EJ62" s="887"/>
      <c r="EK62" s="887"/>
      <c r="EL62" s="887"/>
      <c r="EM62" s="887"/>
      <c r="EN62" s="887"/>
      <c r="EO62" s="887"/>
      <c r="EP62" s="887"/>
      <c r="EQ62" s="887"/>
      <c r="ER62" s="887"/>
      <c r="ES62" s="887"/>
      <c r="ET62" s="887"/>
      <c r="EU62" s="887"/>
      <c r="EV62" s="887"/>
      <c r="EW62" s="887"/>
      <c r="EX62" s="887"/>
      <c r="EY62" s="887"/>
      <c r="EZ62" s="887"/>
      <c r="FA62" s="887"/>
      <c r="FB62" s="887"/>
      <c r="FC62" s="887"/>
      <c r="FD62" s="887"/>
      <c r="FE62" s="887"/>
      <c r="FF62" s="887"/>
      <c r="FG62" s="887"/>
      <c r="FH62" s="887"/>
      <c r="FI62" s="887"/>
      <c r="FJ62" s="887"/>
      <c r="FK62" s="887"/>
      <c r="FL62" s="887"/>
      <c r="FM62" s="887"/>
      <c r="FN62" s="887"/>
      <c r="FO62" s="887"/>
      <c r="FP62" s="887"/>
      <c r="FQ62" s="887"/>
      <c r="FR62" s="887"/>
      <c r="FS62" s="887"/>
      <c r="FT62" s="887"/>
      <c r="FU62" s="887"/>
      <c r="FV62" s="887"/>
      <c r="FW62" s="887"/>
      <c r="FX62" s="887"/>
      <c r="FY62" s="887"/>
      <c r="FZ62" s="887"/>
      <c r="GA62" s="887"/>
      <c r="GB62" s="887"/>
      <c r="GC62" s="887"/>
      <c r="GD62" s="887"/>
      <c r="GE62" s="887"/>
      <c r="GF62" s="887"/>
      <c r="GG62" s="887"/>
      <c r="GH62" s="887"/>
      <c r="GI62" s="887"/>
      <c r="GJ62" s="887"/>
      <c r="GK62" s="887"/>
      <c r="GL62" s="887"/>
      <c r="GM62" s="887"/>
      <c r="GN62" s="887"/>
      <c r="GO62" s="887"/>
      <c r="GP62" s="887"/>
      <c r="GQ62" s="887"/>
      <c r="GR62" s="887"/>
      <c r="GS62" s="887"/>
      <c r="GT62" s="887"/>
      <c r="GU62" s="887"/>
      <c r="GV62" s="887"/>
      <c r="GW62" s="887"/>
      <c r="GX62" s="887"/>
      <c r="GY62" s="887"/>
      <c r="GZ62" s="887"/>
      <c r="HA62" s="887"/>
      <c r="HB62" s="887"/>
      <c r="HC62" s="887"/>
      <c r="HD62" s="887"/>
      <c r="HE62" s="887"/>
      <c r="HF62" s="887"/>
      <c r="HG62" s="887"/>
      <c r="HH62" s="887"/>
      <c r="HI62" s="887"/>
      <c r="HJ62" s="887"/>
      <c r="HK62" s="887"/>
      <c r="HL62" s="887"/>
      <c r="HM62" s="887"/>
      <c r="HN62" s="887"/>
      <c r="HO62" s="887"/>
      <c r="HP62" s="887"/>
      <c r="HQ62" s="887"/>
      <c r="HR62" s="887"/>
      <c r="HS62" s="887"/>
      <c r="HT62" s="887"/>
      <c r="HU62" s="887"/>
      <c r="HV62" s="887"/>
      <c r="HW62" s="887"/>
    </row>
    <row r="63" spans="1:231" ht="13" thickBot="1">
      <c r="A63" s="933" t="s">
        <v>477</v>
      </c>
      <c r="B63" s="895"/>
      <c r="C63" s="887"/>
      <c r="D63" s="887"/>
      <c r="E63" s="887"/>
      <c r="F63" s="887"/>
      <c r="G63" s="887"/>
      <c r="H63" s="887"/>
      <c r="I63" s="887"/>
      <c r="J63" s="887"/>
      <c r="K63" s="887"/>
      <c r="L63" s="887"/>
      <c r="M63" s="887"/>
      <c r="N63" s="887"/>
      <c r="O63" s="887"/>
      <c r="P63" s="887"/>
      <c r="Q63" s="887"/>
      <c r="R63" s="887"/>
      <c r="S63" s="887"/>
      <c r="T63" s="887"/>
      <c r="U63" s="887"/>
      <c r="V63" s="887"/>
      <c r="W63" s="1153"/>
      <c r="X63" s="1153"/>
      <c r="Y63" s="887"/>
      <c r="Z63" s="887"/>
      <c r="AA63" s="1153"/>
      <c r="AB63" s="887"/>
      <c r="AC63" s="1153"/>
      <c r="AD63" s="887"/>
      <c r="AE63" s="887"/>
      <c r="AF63" s="887"/>
      <c r="AG63" s="887"/>
      <c r="AH63" s="887"/>
      <c r="AI63" s="887"/>
      <c r="AJ63" s="887"/>
      <c r="AK63" s="887"/>
      <c r="AL63" s="887"/>
      <c r="AM63" s="887"/>
      <c r="AN63" s="887"/>
      <c r="AO63" s="887"/>
      <c r="AP63" s="887"/>
      <c r="AQ63" s="887"/>
      <c r="AR63" s="887"/>
      <c r="AS63" s="887"/>
      <c r="AT63" s="887"/>
      <c r="AU63" s="887"/>
      <c r="AV63" s="887"/>
      <c r="AW63" s="887"/>
      <c r="AX63" s="887"/>
      <c r="AY63" s="887"/>
      <c r="AZ63" s="887"/>
      <c r="BA63" s="887"/>
      <c r="BB63" s="887"/>
      <c r="BC63" s="887"/>
      <c r="BD63" s="887"/>
      <c r="BE63" s="887"/>
      <c r="BF63" s="887"/>
      <c r="BG63" s="887"/>
      <c r="BH63" s="887"/>
      <c r="BI63" s="887"/>
      <c r="BJ63" s="887"/>
      <c r="BK63" s="887"/>
      <c r="BL63" s="887"/>
      <c r="BM63" s="887"/>
      <c r="BN63" s="887"/>
      <c r="BO63" s="887"/>
      <c r="BP63" s="887"/>
      <c r="BQ63" s="887"/>
      <c r="BR63" s="887"/>
      <c r="BS63" s="887"/>
      <c r="BT63" s="887"/>
      <c r="BU63" s="887"/>
      <c r="BV63" s="887"/>
      <c r="BW63" s="887"/>
      <c r="BX63" s="887"/>
      <c r="BY63" s="887"/>
      <c r="BZ63" s="887"/>
      <c r="CA63" s="887"/>
      <c r="CB63" s="887"/>
      <c r="CC63" s="887"/>
      <c r="CD63" s="887"/>
      <c r="CE63" s="887"/>
      <c r="CF63" s="887"/>
      <c r="CG63" s="887"/>
      <c r="CH63" s="887"/>
      <c r="CI63" s="887"/>
      <c r="CJ63" s="887"/>
      <c r="CK63" s="887"/>
      <c r="CL63" s="887"/>
      <c r="CM63" s="887"/>
      <c r="CN63" s="887"/>
      <c r="CO63" s="887"/>
      <c r="CP63" s="887"/>
      <c r="CQ63" s="887"/>
      <c r="CR63" s="887"/>
      <c r="CS63" s="887"/>
      <c r="CT63" s="887"/>
      <c r="CU63" s="887"/>
      <c r="CV63" s="887"/>
      <c r="CW63" s="887"/>
      <c r="CX63" s="887"/>
      <c r="CY63" s="887"/>
      <c r="CZ63" s="887"/>
      <c r="DA63" s="887"/>
      <c r="DB63" s="887"/>
      <c r="DC63" s="887"/>
      <c r="DD63" s="887"/>
      <c r="DE63" s="887"/>
      <c r="DF63" s="887"/>
      <c r="DG63" s="887"/>
      <c r="DH63" s="887"/>
      <c r="DI63" s="887"/>
      <c r="DJ63" s="887"/>
      <c r="DK63" s="1066"/>
      <c r="DL63" s="887"/>
      <c r="DM63" s="887"/>
      <c r="DN63" s="887"/>
      <c r="DO63" s="887"/>
      <c r="DP63" s="887"/>
      <c r="DQ63" s="887"/>
      <c r="DR63" s="887"/>
      <c r="DS63" s="887"/>
      <c r="DT63" s="887"/>
      <c r="DU63" s="887"/>
      <c r="DV63" s="887"/>
      <c r="DW63" s="887"/>
      <c r="DX63" s="887"/>
      <c r="DY63" s="887"/>
      <c r="DZ63" s="887"/>
      <c r="EA63" s="887"/>
      <c r="EB63" s="887"/>
      <c r="EC63" s="887"/>
      <c r="ED63" s="887"/>
      <c r="EE63" s="887"/>
      <c r="EF63" s="887"/>
      <c r="EG63" s="887"/>
      <c r="EH63" s="887"/>
      <c r="EI63" s="887"/>
      <c r="EJ63" s="887"/>
      <c r="EK63" s="887"/>
      <c r="EL63" s="887"/>
      <c r="EM63" s="887"/>
      <c r="EN63" s="887"/>
      <c r="EO63" s="887"/>
      <c r="EP63" s="887"/>
      <c r="EQ63" s="887"/>
      <c r="ER63" s="887"/>
      <c r="ES63" s="887"/>
      <c r="ET63" s="887"/>
      <c r="EU63" s="887"/>
      <c r="EV63" s="887"/>
      <c r="EW63" s="887"/>
      <c r="EX63" s="887"/>
      <c r="EY63" s="887"/>
      <c r="EZ63" s="887"/>
      <c r="FA63" s="887"/>
      <c r="FB63" s="887"/>
      <c r="FC63" s="887"/>
      <c r="FD63" s="887"/>
      <c r="FE63" s="887"/>
      <c r="FF63" s="887"/>
      <c r="FG63" s="887"/>
      <c r="FH63" s="887"/>
      <c r="FI63" s="887"/>
      <c r="FJ63" s="887"/>
      <c r="FK63" s="887"/>
      <c r="FL63" s="887"/>
      <c r="FM63" s="887"/>
      <c r="FN63" s="887"/>
      <c r="FO63" s="887"/>
      <c r="FP63" s="887"/>
      <c r="FQ63" s="887"/>
      <c r="FR63" s="887"/>
      <c r="FS63" s="887"/>
      <c r="FT63" s="887"/>
      <c r="FU63" s="887"/>
      <c r="FV63" s="887"/>
      <c r="FW63" s="887"/>
      <c r="FX63" s="887"/>
      <c r="FY63" s="887"/>
      <c r="FZ63" s="887"/>
      <c r="GA63" s="887"/>
      <c r="GB63" s="887"/>
      <c r="GC63" s="887"/>
      <c r="GD63" s="887"/>
      <c r="GE63" s="887"/>
      <c r="GF63" s="887"/>
      <c r="GG63" s="887"/>
      <c r="GH63" s="887"/>
      <c r="GI63" s="887"/>
      <c r="GJ63" s="887"/>
      <c r="GK63" s="887"/>
      <c r="GL63" s="887"/>
      <c r="GM63" s="887"/>
      <c r="GN63" s="887"/>
      <c r="GO63" s="887"/>
      <c r="GP63" s="887"/>
      <c r="GQ63" s="887"/>
      <c r="GR63" s="887"/>
      <c r="GS63" s="887"/>
      <c r="GT63" s="887"/>
      <c r="GU63" s="887"/>
      <c r="GV63" s="887"/>
      <c r="GW63" s="887"/>
      <c r="GX63" s="887"/>
      <c r="GY63" s="887"/>
      <c r="GZ63" s="887"/>
      <c r="HA63" s="887"/>
      <c r="HB63" s="887"/>
      <c r="HC63" s="887"/>
      <c r="HD63" s="887"/>
      <c r="HE63" s="887"/>
      <c r="HF63" s="887"/>
      <c r="HG63" s="887"/>
      <c r="HH63" s="887"/>
      <c r="HI63" s="887"/>
      <c r="HJ63" s="887"/>
      <c r="HK63" s="887"/>
      <c r="HL63" s="887"/>
      <c r="HM63" s="887"/>
      <c r="HN63" s="887"/>
      <c r="HO63" s="887"/>
      <c r="HP63" s="887"/>
      <c r="HQ63" s="887"/>
      <c r="HR63" s="887"/>
      <c r="HS63" s="887"/>
      <c r="HT63" s="887"/>
      <c r="HU63" s="887"/>
      <c r="HV63" s="887"/>
      <c r="HW63" s="887"/>
    </row>
    <row r="64" spans="1:231">
      <c r="A64" s="921" t="s">
        <v>786</v>
      </c>
      <c r="B64" s="895"/>
      <c r="C64" s="887"/>
      <c r="D64" s="887"/>
      <c r="E64" s="887"/>
      <c r="F64" s="887"/>
      <c r="G64" s="887"/>
      <c r="H64" s="887"/>
      <c r="I64" s="887"/>
      <c r="J64" s="887"/>
      <c r="K64" s="887"/>
      <c r="L64" s="887"/>
      <c r="M64" s="887"/>
      <c r="N64" s="887"/>
      <c r="O64" s="887"/>
      <c r="P64" s="887"/>
      <c r="Q64" s="887"/>
      <c r="R64" s="887"/>
      <c r="S64" s="887"/>
      <c r="T64" s="887"/>
      <c r="U64" s="887"/>
      <c r="V64" s="887"/>
      <c r="W64" s="1153"/>
      <c r="X64" s="1153"/>
      <c r="Y64" s="887"/>
      <c r="Z64" s="887"/>
      <c r="AA64" s="1153"/>
      <c r="AB64" s="887"/>
      <c r="AC64" s="1153"/>
      <c r="AD64" s="887"/>
      <c r="AE64" s="887"/>
      <c r="AF64" s="887"/>
      <c r="AG64" s="887"/>
      <c r="AH64" s="887"/>
      <c r="AI64" s="887"/>
      <c r="AJ64" s="887"/>
      <c r="AK64" s="887"/>
      <c r="AL64" s="887"/>
      <c r="AM64" s="887"/>
      <c r="AN64" s="887"/>
      <c r="AO64" s="887"/>
      <c r="AP64" s="887"/>
      <c r="AQ64" s="887"/>
      <c r="AR64" s="887"/>
      <c r="AS64" s="887"/>
      <c r="AT64" s="887"/>
      <c r="AU64" s="887"/>
      <c r="AV64" s="887"/>
      <c r="AW64" s="887"/>
      <c r="AX64" s="887"/>
      <c r="AY64" s="887"/>
      <c r="AZ64" s="887"/>
      <c r="BA64" s="887"/>
      <c r="BB64" s="887"/>
      <c r="BC64" s="887"/>
      <c r="BD64" s="887"/>
      <c r="BE64" s="887"/>
      <c r="BF64" s="887"/>
      <c r="BG64" s="887"/>
      <c r="BH64" s="887"/>
      <c r="BI64" s="887"/>
      <c r="BJ64" s="887"/>
      <c r="BK64" s="887"/>
      <c r="BL64" s="887"/>
      <c r="BM64" s="887"/>
      <c r="BN64" s="887"/>
      <c r="BO64" s="887"/>
      <c r="BP64" s="887"/>
      <c r="BQ64" s="887"/>
      <c r="BR64" s="887"/>
      <c r="BS64" s="887"/>
      <c r="BT64" s="887"/>
      <c r="BU64" s="887"/>
      <c r="BV64" s="887"/>
      <c r="BW64" s="887"/>
      <c r="BX64" s="887"/>
      <c r="BY64" s="887"/>
      <c r="BZ64" s="887"/>
      <c r="CA64" s="887"/>
      <c r="CB64" s="887"/>
      <c r="CC64" s="887"/>
      <c r="CD64" s="887"/>
      <c r="CE64" s="887"/>
      <c r="CF64" s="887"/>
      <c r="CG64" s="887"/>
      <c r="CH64" s="887"/>
      <c r="CI64" s="887"/>
      <c r="CJ64" s="887"/>
      <c r="CK64" s="887"/>
      <c r="CL64" s="887"/>
      <c r="CM64" s="887"/>
      <c r="CN64" s="887"/>
      <c r="CO64" s="887"/>
      <c r="CP64" s="887"/>
      <c r="CQ64" s="887"/>
      <c r="CR64" s="887"/>
      <c r="CS64" s="887"/>
      <c r="CT64" s="887"/>
      <c r="CU64" s="887"/>
      <c r="CV64" s="887"/>
      <c r="CW64" s="887"/>
      <c r="CX64" s="887"/>
      <c r="CY64" s="887"/>
      <c r="CZ64" s="887"/>
      <c r="DA64" s="887"/>
      <c r="DB64" s="887"/>
      <c r="DC64" s="887"/>
      <c r="DD64" s="887"/>
      <c r="DE64" s="887"/>
      <c r="DF64" s="887"/>
      <c r="DG64" s="887"/>
      <c r="DH64" s="887"/>
      <c r="DI64" s="887"/>
      <c r="DJ64" s="887"/>
      <c r="DK64" s="1066"/>
      <c r="DL64" s="887"/>
      <c r="DM64" s="887"/>
      <c r="DN64" s="887"/>
      <c r="DO64" s="887"/>
      <c r="DP64" s="887"/>
      <c r="DQ64" s="887"/>
      <c r="DR64" s="887"/>
      <c r="DS64" s="887"/>
      <c r="DT64" s="887"/>
      <c r="DU64" s="887"/>
      <c r="DV64" s="887"/>
      <c r="DW64" s="887"/>
      <c r="DX64" s="887"/>
      <c r="DY64" s="887"/>
      <c r="DZ64" s="887"/>
      <c r="EA64" s="887"/>
      <c r="EB64" s="887"/>
      <c r="EC64" s="887"/>
      <c r="ED64" s="887"/>
      <c r="EE64" s="887"/>
      <c r="EF64" s="887"/>
      <c r="EG64" s="887"/>
      <c r="EH64" s="887"/>
      <c r="EI64" s="887"/>
      <c r="EJ64" s="887"/>
      <c r="EK64" s="887"/>
      <c r="EL64" s="887"/>
      <c r="EM64" s="887"/>
      <c r="EN64" s="887"/>
      <c r="EO64" s="887"/>
      <c r="EP64" s="887"/>
      <c r="EQ64" s="887"/>
      <c r="ER64" s="887"/>
      <c r="ES64" s="887"/>
      <c r="ET64" s="887"/>
      <c r="EU64" s="887"/>
      <c r="EV64" s="887"/>
      <c r="EW64" s="887"/>
      <c r="EX64" s="887"/>
      <c r="EY64" s="887"/>
      <c r="EZ64" s="887"/>
      <c r="FA64" s="887"/>
      <c r="FB64" s="887"/>
      <c r="FC64" s="887"/>
      <c r="FD64" s="887"/>
      <c r="FE64" s="887"/>
      <c r="FF64" s="887"/>
      <c r="FG64" s="887"/>
      <c r="FH64" s="887"/>
      <c r="FI64" s="887"/>
      <c r="FJ64" s="887"/>
      <c r="FK64" s="887"/>
      <c r="FL64" s="887"/>
      <c r="FM64" s="887"/>
      <c r="FN64" s="887"/>
      <c r="FO64" s="887"/>
      <c r="FP64" s="887"/>
      <c r="FQ64" s="887"/>
      <c r="FR64" s="887"/>
      <c r="FS64" s="887"/>
      <c r="FT64" s="887"/>
      <c r="FU64" s="887"/>
      <c r="FV64" s="887"/>
      <c r="FW64" s="887"/>
      <c r="FX64" s="887"/>
      <c r="FY64" s="887"/>
      <c r="FZ64" s="887"/>
      <c r="GA64" s="887"/>
      <c r="GB64" s="887"/>
      <c r="GC64" s="887"/>
      <c r="GD64" s="887"/>
      <c r="GE64" s="887"/>
      <c r="GF64" s="887"/>
      <c r="GG64" s="887"/>
      <c r="GH64" s="887"/>
      <c r="GI64" s="887"/>
      <c r="GJ64" s="887"/>
      <c r="GK64" s="887"/>
      <c r="GL64" s="887"/>
      <c r="GM64" s="887"/>
      <c r="GN64" s="887"/>
      <c r="GO64" s="887"/>
      <c r="GP64" s="887"/>
      <c r="GQ64" s="887"/>
      <c r="GR64" s="887"/>
      <c r="GS64" s="887"/>
      <c r="GT64" s="887"/>
      <c r="GU64" s="887"/>
      <c r="GV64" s="887"/>
      <c r="GW64" s="887"/>
      <c r="GX64" s="887"/>
      <c r="GY64" s="887"/>
      <c r="GZ64" s="887"/>
      <c r="HA64" s="887"/>
      <c r="HB64" s="887"/>
      <c r="HC64" s="887"/>
      <c r="HD64" s="887"/>
      <c r="HE64" s="887"/>
      <c r="HF64" s="887"/>
      <c r="HG64" s="887"/>
      <c r="HH64" s="887"/>
      <c r="HI64" s="887"/>
      <c r="HJ64" s="887"/>
      <c r="HK64" s="887"/>
      <c r="HL64" s="887"/>
      <c r="HM64" s="887"/>
      <c r="HN64" s="887"/>
      <c r="HO64" s="887"/>
      <c r="HP64" s="887"/>
      <c r="HQ64" s="887"/>
      <c r="HR64" s="887"/>
      <c r="HS64" s="887"/>
      <c r="HT64" s="887"/>
      <c r="HU64" s="887"/>
      <c r="HV64" s="887"/>
      <c r="HW64" s="887"/>
    </row>
    <row r="65" spans="1:232">
      <c r="A65" s="970" t="s">
        <v>790</v>
      </c>
      <c r="B65" s="895"/>
      <c r="C65" s="887"/>
      <c r="D65" s="887"/>
      <c r="E65" s="887"/>
      <c r="F65" s="887"/>
      <c r="G65" s="887"/>
      <c r="H65" s="887"/>
      <c r="I65" s="887"/>
      <c r="J65" s="887"/>
      <c r="K65" s="887"/>
      <c r="L65" s="887"/>
      <c r="M65" s="887"/>
      <c r="N65" s="887"/>
      <c r="O65" s="887"/>
      <c r="P65" s="887"/>
      <c r="Q65" s="887"/>
      <c r="R65" s="887"/>
      <c r="S65" s="887"/>
      <c r="T65" s="887"/>
      <c r="U65" s="887"/>
      <c r="V65" s="887"/>
      <c r="W65" s="1153"/>
      <c r="X65" s="1153"/>
      <c r="Y65" s="887"/>
      <c r="Z65" s="887"/>
      <c r="AA65" s="1153"/>
      <c r="AB65" s="887"/>
      <c r="AC65" s="1153"/>
      <c r="AD65" s="887"/>
      <c r="AE65" s="887"/>
      <c r="AF65" s="887"/>
      <c r="AG65" s="887"/>
      <c r="AH65" s="887"/>
      <c r="AI65" s="887"/>
      <c r="AJ65" s="887"/>
      <c r="AK65" s="887"/>
      <c r="AL65" s="887"/>
      <c r="AM65" s="887"/>
      <c r="AN65" s="887"/>
      <c r="AO65" s="887"/>
      <c r="AP65" s="887"/>
      <c r="AQ65" s="887"/>
      <c r="AR65" s="887"/>
      <c r="AS65" s="887"/>
      <c r="AT65" s="887"/>
      <c r="AU65" s="887"/>
      <c r="AV65" s="887"/>
      <c r="AW65" s="887"/>
      <c r="AX65" s="887"/>
      <c r="AY65" s="887"/>
      <c r="AZ65" s="887"/>
      <c r="BA65" s="887"/>
      <c r="BB65" s="887"/>
      <c r="BC65" s="887"/>
      <c r="BD65" s="887"/>
      <c r="BE65" s="887"/>
      <c r="BF65" s="887"/>
      <c r="BG65" s="887"/>
      <c r="BH65" s="887"/>
      <c r="BI65" s="887"/>
      <c r="BJ65" s="887"/>
      <c r="BK65" s="887"/>
      <c r="BL65" s="887"/>
      <c r="BM65" s="887"/>
      <c r="BN65" s="887"/>
      <c r="BO65" s="887"/>
      <c r="BP65" s="887"/>
      <c r="BQ65" s="887"/>
      <c r="BR65" s="887"/>
      <c r="BS65" s="887"/>
      <c r="BT65" s="887"/>
      <c r="BU65" s="887"/>
      <c r="BV65" s="887"/>
      <c r="BW65" s="887"/>
      <c r="BX65" s="887"/>
      <c r="BY65" s="887"/>
      <c r="BZ65" s="887"/>
      <c r="CA65" s="887"/>
      <c r="CB65" s="887"/>
      <c r="CC65" s="887"/>
      <c r="CD65" s="887"/>
      <c r="CE65" s="887"/>
      <c r="CF65" s="887"/>
      <c r="CG65" s="887"/>
      <c r="CH65" s="887"/>
      <c r="CI65" s="887"/>
      <c r="CJ65" s="887"/>
      <c r="CK65" s="887"/>
      <c r="CL65" s="887"/>
      <c r="CM65" s="887"/>
      <c r="CN65" s="887"/>
      <c r="CO65" s="887"/>
      <c r="CP65" s="887"/>
      <c r="CQ65" s="887"/>
      <c r="CR65" s="887"/>
      <c r="CS65" s="887"/>
      <c r="CT65" s="887"/>
      <c r="CU65" s="887"/>
      <c r="CV65" s="887"/>
      <c r="CW65" s="887"/>
      <c r="CX65" s="887"/>
      <c r="CY65" s="887"/>
      <c r="CZ65" s="887"/>
      <c r="DA65" s="887"/>
      <c r="DB65" s="887"/>
      <c r="DC65" s="887"/>
      <c r="DD65" s="887"/>
      <c r="DE65" s="887"/>
      <c r="DF65" s="887"/>
      <c r="DG65" s="887"/>
      <c r="DH65" s="887"/>
      <c r="DI65" s="887"/>
      <c r="DJ65" s="887"/>
      <c r="DK65" s="1066"/>
      <c r="DL65" s="887"/>
      <c r="DM65" s="887"/>
      <c r="DN65" s="887"/>
      <c r="DO65" s="887"/>
      <c r="DP65" s="887"/>
      <c r="DQ65" s="887"/>
      <c r="DR65" s="887"/>
      <c r="DS65" s="887"/>
      <c r="DT65" s="887"/>
      <c r="DU65" s="887"/>
      <c r="DV65" s="887"/>
      <c r="DW65" s="887"/>
      <c r="DX65" s="887"/>
      <c r="DY65" s="887"/>
      <c r="DZ65" s="887"/>
      <c r="EA65" s="887"/>
      <c r="EB65" s="887"/>
      <c r="EC65" s="887"/>
      <c r="ED65" s="887"/>
      <c r="EE65" s="887"/>
      <c r="EF65" s="887"/>
      <c r="EG65" s="887"/>
      <c r="EH65" s="887"/>
      <c r="EI65" s="887"/>
      <c r="EJ65" s="887"/>
      <c r="EK65" s="887"/>
      <c r="EL65" s="887"/>
      <c r="EM65" s="887"/>
      <c r="EN65" s="887"/>
      <c r="EO65" s="887"/>
      <c r="EP65" s="887"/>
      <c r="EQ65" s="887"/>
      <c r="ER65" s="887"/>
      <c r="ES65" s="887"/>
      <c r="ET65" s="887"/>
      <c r="EU65" s="887"/>
      <c r="EV65" s="887"/>
      <c r="EW65" s="887"/>
      <c r="EX65" s="887"/>
      <c r="EY65" s="887"/>
      <c r="EZ65" s="887"/>
      <c r="FA65" s="887"/>
      <c r="FB65" s="887"/>
      <c r="FC65" s="887"/>
      <c r="FD65" s="887"/>
      <c r="FE65" s="887"/>
      <c r="FF65" s="887"/>
      <c r="FG65" s="887"/>
      <c r="FH65" s="887"/>
      <c r="FI65" s="887"/>
      <c r="FJ65" s="887"/>
      <c r="FK65" s="887"/>
      <c r="FL65" s="887"/>
      <c r="FM65" s="887"/>
      <c r="FN65" s="887"/>
      <c r="FO65" s="887"/>
      <c r="FP65" s="887"/>
      <c r="FQ65" s="887"/>
      <c r="FR65" s="887"/>
      <c r="FS65" s="887"/>
      <c r="FT65" s="887"/>
      <c r="FU65" s="887"/>
      <c r="FV65" s="887"/>
      <c r="FW65" s="887"/>
      <c r="FX65" s="887"/>
      <c r="FY65" s="887"/>
      <c r="FZ65" s="887"/>
      <c r="GA65" s="887"/>
      <c r="GB65" s="887"/>
      <c r="GC65" s="887"/>
      <c r="GD65" s="887"/>
      <c r="GE65" s="887"/>
      <c r="GF65" s="887"/>
      <c r="GG65" s="887"/>
      <c r="GH65" s="887"/>
      <c r="GI65" s="887"/>
      <c r="GJ65" s="887"/>
      <c r="GK65" s="887"/>
      <c r="GL65" s="887"/>
      <c r="GM65" s="887"/>
      <c r="GN65" s="887"/>
      <c r="GO65" s="887"/>
      <c r="GP65" s="887"/>
      <c r="GQ65" s="887"/>
      <c r="GR65" s="887"/>
      <c r="GS65" s="887"/>
      <c r="GT65" s="887"/>
      <c r="GU65" s="887"/>
      <c r="GV65" s="887"/>
      <c r="GW65" s="887"/>
      <c r="GX65" s="887"/>
      <c r="GY65" s="887"/>
      <c r="GZ65" s="887"/>
      <c r="HA65" s="887"/>
      <c r="HB65" s="887"/>
      <c r="HC65" s="887"/>
      <c r="HD65" s="887"/>
      <c r="HE65" s="887"/>
      <c r="HF65" s="887"/>
      <c r="HG65" s="887"/>
      <c r="HH65" s="887"/>
      <c r="HI65" s="887"/>
      <c r="HJ65" s="887"/>
      <c r="HK65" s="887"/>
      <c r="HL65" s="887"/>
      <c r="HM65" s="887"/>
      <c r="HN65" s="887"/>
      <c r="HO65" s="887"/>
      <c r="HP65" s="887"/>
      <c r="HQ65" s="887"/>
      <c r="HR65" s="887"/>
      <c r="HS65" s="887"/>
      <c r="HT65" s="887"/>
      <c r="HU65" s="887"/>
      <c r="HV65" s="887"/>
      <c r="HW65" s="887"/>
    </row>
    <row r="66" spans="1:232">
      <c r="A66" s="887" t="s">
        <v>787</v>
      </c>
      <c r="B66" s="895"/>
      <c r="C66" s="887"/>
      <c r="D66" s="887"/>
      <c r="E66" s="887"/>
      <c r="F66" s="887"/>
      <c r="G66" s="887"/>
      <c r="H66" s="887"/>
      <c r="I66" s="887"/>
      <c r="J66" s="887"/>
      <c r="K66" s="887"/>
      <c r="L66" s="887"/>
      <c r="M66" s="887"/>
      <c r="N66" s="887"/>
      <c r="O66" s="887"/>
      <c r="P66" s="887"/>
      <c r="Q66" s="887"/>
      <c r="R66" s="887"/>
      <c r="S66" s="887"/>
      <c r="T66" s="887"/>
      <c r="U66" s="887"/>
      <c r="V66" s="887"/>
      <c r="W66" s="1153"/>
      <c r="X66" s="1153"/>
      <c r="Y66" s="887"/>
      <c r="Z66" s="887"/>
      <c r="AA66" s="1153"/>
      <c r="AB66" s="887"/>
      <c r="AC66" s="1153"/>
      <c r="AD66" s="887"/>
      <c r="AE66" s="887"/>
      <c r="AF66" s="887"/>
      <c r="AG66" s="887"/>
      <c r="AH66" s="887"/>
      <c r="AI66" s="887"/>
      <c r="AJ66" s="887"/>
      <c r="AK66" s="887"/>
      <c r="AL66" s="887"/>
      <c r="AM66" s="887"/>
      <c r="AN66" s="887"/>
      <c r="AO66" s="887"/>
      <c r="AP66" s="887"/>
      <c r="AQ66" s="887"/>
      <c r="AR66" s="887"/>
      <c r="AS66" s="887"/>
      <c r="AT66" s="887"/>
      <c r="AU66" s="887"/>
      <c r="AV66" s="887"/>
      <c r="AW66" s="887"/>
      <c r="AX66" s="887"/>
      <c r="AY66" s="887"/>
      <c r="AZ66" s="887"/>
      <c r="BA66" s="887"/>
      <c r="BB66" s="887"/>
      <c r="BC66" s="887"/>
      <c r="BD66" s="887"/>
      <c r="BE66" s="887"/>
      <c r="BF66" s="887"/>
      <c r="BG66" s="887"/>
      <c r="BH66" s="887"/>
      <c r="BI66" s="887"/>
      <c r="BJ66" s="887"/>
      <c r="BK66" s="887"/>
      <c r="BL66" s="887"/>
      <c r="BM66" s="887"/>
      <c r="BN66" s="887"/>
      <c r="BO66" s="887"/>
      <c r="BP66" s="887"/>
      <c r="BQ66" s="887"/>
      <c r="BR66" s="887"/>
      <c r="BS66" s="887"/>
      <c r="BT66" s="887"/>
      <c r="BU66" s="887"/>
      <c r="BV66" s="887"/>
      <c r="BW66" s="887"/>
      <c r="BX66" s="887"/>
      <c r="BY66" s="887"/>
      <c r="BZ66" s="887"/>
      <c r="CA66" s="887"/>
      <c r="CB66" s="887"/>
      <c r="CC66" s="887"/>
      <c r="CD66" s="887"/>
      <c r="CE66" s="887"/>
      <c r="CF66" s="887"/>
      <c r="CG66" s="887"/>
      <c r="CH66" s="887"/>
      <c r="CI66" s="887"/>
      <c r="CJ66" s="887"/>
      <c r="CK66" s="887"/>
      <c r="CL66" s="887"/>
      <c r="CM66" s="887"/>
      <c r="CN66" s="887"/>
      <c r="CO66" s="887"/>
      <c r="CP66" s="887"/>
      <c r="CQ66" s="887"/>
      <c r="CR66" s="887"/>
      <c r="CS66" s="887"/>
      <c r="CT66" s="887"/>
      <c r="CU66" s="887"/>
      <c r="CV66" s="887"/>
      <c r="CW66" s="887"/>
      <c r="CX66" s="887"/>
      <c r="CY66" s="887"/>
      <c r="CZ66" s="887"/>
      <c r="DA66" s="887"/>
      <c r="DB66" s="887"/>
      <c r="DC66" s="887"/>
      <c r="DD66" s="887"/>
      <c r="DE66" s="887"/>
      <c r="DF66" s="887"/>
      <c r="DG66" s="887"/>
      <c r="DH66" s="887"/>
      <c r="DI66" s="887"/>
      <c r="DJ66" s="887"/>
      <c r="DK66" s="1066"/>
      <c r="DL66" s="887"/>
      <c r="DM66" s="887"/>
      <c r="DN66" s="887"/>
      <c r="DO66" s="887"/>
      <c r="DP66" s="887"/>
      <c r="DQ66" s="887"/>
      <c r="DR66" s="887"/>
      <c r="DS66" s="887"/>
      <c r="DT66" s="887"/>
      <c r="DU66" s="887"/>
      <c r="DV66" s="887"/>
      <c r="DW66" s="887"/>
      <c r="DX66" s="887"/>
      <c r="DY66" s="887"/>
      <c r="DZ66" s="887"/>
      <c r="EA66" s="887"/>
      <c r="EB66" s="887"/>
      <c r="EC66" s="887"/>
      <c r="ED66" s="887"/>
      <c r="EE66" s="887"/>
      <c r="EF66" s="887"/>
      <c r="EG66" s="887"/>
      <c r="EH66" s="887"/>
      <c r="EI66" s="887"/>
      <c r="EJ66" s="887"/>
      <c r="EK66" s="887"/>
      <c r="EL66" s="887"/>
      <c r="EM66" s="887"/>
      <c r="EN66" s="887"/>
      <c r="EO66" s="887"/>
      <c r="EP66" s="887"/>
      <c r="EQ66" s="887"/>
      <c r="ER66" s="887"/>
      <c r="ES66" s="887"/>
      <c r="ET66" s="887"/>
      <c r="EU66" s="887"/>
      <c r="EV66" s="887"/>
      <c r="EW66" s="887"/>
      <c r="EX66" s="887"/>
      <c r="EY66" s="887"/>
      <c r="EZ66" s="887"/>
      <c r="FA66" s="887"/>
      <c r="FB66" s="887"/>
      <c r="FC66" s="887"/>
      <c r="FD66" s="887"/>
      <c r="FE66" s="887"/>
      <c r="FF66" s="887"/>
      <c r="FG66" s="887"/>
      <c r="FH66" s="887"/>
      <c r="FI66" s="887"/>
      <c r="FJ66" s="887"/>
      <c r="FK66" s="887"/>
      <c r="FL66" s="887"/>
      <c r="FM66" s="887"/>
      <c r="FN66" s="887"/>
      <c r="FO66" s="887"/>
      <c r="FP66" s="887"/>
      <c r="FQ66" s="887"/>
      <c r="FR66" s="887"/>
      <c r="FS66" s="887"/>
      <c r="FT66" s="887"/>
      <c r="FU66" s="887"/>
      <c r="FV66" s="887"/>
      <c r="FW66" s="887"/>
      <c r="FX66" s="887"/>
      <c r="FY66" s="887"/>
      <c r="FZ66" s="887"/>
      <c r="GA66" s="887"/>
      <c r="GB66" s="887"/>
      <c r="GC66" s="887"/>
      <c r="GD66" s="887"/>
      <c r="GE66" s="887"/>
      <c r="GF66" s="887"/>
      <c r="GG66" s="887"/>
      <c r="GH66" s="887"/>
      <c r="GI66" s="887"/>
      <c r="GJ66" s="887"/>
      <c r="GK66" s="887"/>
      <c r="GL66" s="887"/>
      <c r="GM66" s="887"/>
      <c r="GN66" s="887"/>
      <c r="GO66" s="887"/>
      <c r="GP66" s="887"/>
      <c r="GQ66" s="887"/>
      <c r="GR66" s="887"/>
      <c r="GS66" s="887"/>
      <c r="GT66" s="887"/>
      <c r="GU66" s="887"/>
      <c r="GV66" s="887"/>
      <c r="GW66" s="887"/>
      <c r="GX66" s="887"/>
      <c r="GY66" s="887"/>
      <c r="GZ66" s="887"/>
      <c r="HA66" s="887"/>
      <c r="HB66" s="887"/>
      <c r="HC66" s="887"/>
      <c r="HD66" s="887"/>
      <c r="HE66" s="887"/>
      <c r="HF66" s="887"/>
      <c r="HG66" s="887"/>
      <c r="HH66" s="887"/>
      <c r="HI66" s="887"/>
      <c r="HJ66" s="887"/>
      <c r="HK66" s="887"/>
      <c r="HL66" s="887"/>
      <c r="HM66" s="887"/>
      <c r="HN66" s="887"/>
      <c r="HO66" s="887"/>
      <c r="HP66" s="887"/>
      <c r="HQ66" s="887"/>
      <c r="HR66" s="887"/>
      <c r="HS66" s="887"/>
      <c r="HT66" s="887"/>
      <c r="HU66" s="887"/>
      <c r="HV66" s="887"/>
      <c r="HW66" s="887"/>
    </row>
    <row r="67" spans="1:232">
      <c r="A67" s="887" t="s">
        <v>788</v>
      </c>
      <c r="B67" s="895"/>
      <c r="C67" s="887"/>
      <c r="D67" s="887"/>
      <c r="E67" s="887"/>
      <c r="F67" s="887"/>
      <c r="G67" s="887"/>
      <c r="H67" s="887"/>
      <c r="I67" s="887"/>
      <c r="J67" s="887"/>
      <c r="K67" s="887"/>
      <c r="L67" s="887"/>
      <c r="M67" s="887"/>
      <c r="N67" s="887"/>
      <c r="O67" s="887"/>
      <c r="P67" s="887"/>
      <c r="Q67" s="887"/>
      <c r="R67" s="887"/>
      <c r="S67" s="887"/>
      <c r="T67" s="887"/>
      <c r="U67" s="887"/>
      <c r="V67" s="887"/>
      <c r="W67" s="1153"/>
      <c r="X67" s="1153"/>
      <c r="Y67" s="887"/>
      <c r="Z67" s="887"/>
      <c r="AA67" s="1153"/>
      <c r="AB67" s="887"/>
      <c r="AC67" s="1153"/>
      <c r="AD67" s="887"/>
      <c r="AE67" s="887"/>
      <c r="AF67" s="887"/>
      <c r="AG67" s="887"/>
      <c r="AH67" s="887"/>
      <c r="AI67" s="887"/>
      <c r="AJ67" s="887"/>
      <c r="AK67" s="887"/>
      <c r="AL67" s="887"/>
      <c r="AM67" s="887"/>
      <c r="AN67" s="887"/>
      <c r="AO67" s="887"/>
      <c r="AP67" s="887"/>
      <c r="AQ67" s="887"/>
      <c r="AR67" s="887"/>
      <c r="AS67" s="887"/>
      <c r="AT67" s="887"/>
      <c r="AU67" s="887"/>
      <c r="AV67" s="887"/>
      <c r="AW67" s="887"/>
      <c r="AX67" s="887"/>
      <c r="AY67" s="887"/>
      <c r="AZ67" s="887"/>
      <c r="BA67" s="887"/>
      <c r="BB67" s="887"/>
      <c r="BC67" s="887"/>
      <c r="BD67" s="887"/>
      <c r="BE67" s="887"/>
      <c r="BF67" s="887"/>
      <c r="BG67" s="887"/>
      <c r="BH67" s="887"/>
      <c r="BI67" s="887"/>
      <c r="BJ67" s="887"/>
      <c r="BK67" s="887"/>
      <c r="BL67" s="887"/>
      <c r="BM67" s="887"/>
      <c r="BN67" s="887"/>
      <c r="BO67" s="887"/>
      <c r="BP67" s="887"/>
      <c r="BQ67" s="887"/>
      <c r="BR67" s="887"/>
      <c r="BS67" s="887"/>
      <c r="BT67" s="887"/>
      <c r="BU67" s="887"/>
      <c r="BV67" s="887"/>
      <c r="BW67" s="887"/>
      <c r="BX67" s="887"/>
      <c r="BY67" s="887"/>
      <c r="BZ67" s="887"/>
      <c r="CA67" s="887"/>
      <c r="CB67" s="887"/>
      <c r="CC67" s="887"/>
      <c r="CD67" s="887"/>
      <c r="CE67" s="887"/>
      <c r="CF67" s="887"/>
      <c r="CG67" s="887"/>
      <c r="CH67" s="887"/>
      <c r="CI67" s="887"/>
      <c r="CJ67" s="887"/>
      <c r="CK67" s="887"/>
      <c r="CL67" s="887"/>
      <c r="CM67" s="887"/>
      <c r="CN67" s="887"/>
      <c r="CO67" s="887"/>
      <c r="CP67" s="887"/>
      <c r="CQ67" s="887"/>
      <c r="CR67" s="887"/>
      <c r="CS67" s="887"/>
      <c r="CT67" s="887"/>
      <c r="CU67" s="887"/>
      <c r="CV67" s="887"/>
      <c r="CW67" s="887"/>
      <c r="CX67" s="887"/>
      <c r="CY67" s="887"/>
      <c r="CZ67" s="887"/>
      <c r="DA67" s="887"/>
      <c r="DB67" s="887"/>
      <c r="DC67" s="887"/>
      <c r="DD67" s="887"/>
      <c r="DE67" s="887"/>
      <c r="DF67" s="887"/>
      <c r="DG67" s="887"/>
      <c r="DH67" s="887"/>
      <c r="DI67" s="887"/>
      <c r="DJ67" s="887"/>
      <c r="DK67" s="1066"/>
      <c r="DL67" s="887"/>
      <c r="DM67" s="887"/>
      <c r="DN67" s="887"/>
      <c r="DO67" s="887"/>
      <c r="DP67" s="887"/>
      <c r="DQ67" s="887"/>
      <c r="DR67" s="887"/>
      <c r="DS67" s="887"/>
      <c r="DT67" s="887"/>
      <c r="DU67" s="887"/>
      <c r="DV67" s="887"/>
      <c r="DW67" s="887"/>
      <c r="DX67" s="887"/>
      <c r="DY67" s="887"/>
      <c r="DZ67" s="887"/>
      <c r="EA67" s="887"/>
      <c r="EB67" s="887"/>
      <c r="EC67" s="887"/>
      <c r="ED67" s="887"/>
      <c r="EE67" s="887"/>
      <c r="EF67" s="887"/>
      <c r="EG67" s="887"/>
      <c r="EH67" s="887"/>
      <c r="EI67" s="887"/>
      <c r="EJ67" s="887"/>
      <c r="EK67" s="887"/>
      <c r="EL67" s="887"/>
      <c r="EM67" s="887"/>
      <c r="EN67" s="887"/>
      <c r="EO67" s="887"/>
      <c r="EP67" s="887"/>
      <c r="EQ67" s="887"/>
      <c r="ER67" s="887"/>
      <c r="ES67" s="887"/>
      <c r="ET67" s="887"/>
      <c r="EU67" s="887"/>
      <c r="EV67" s="887"/>
      <c r="EW67" s="887"/>
      <c r="EX67" s="887"/>
      <c r="EY67" s="887"/>
      <c r="EZ67" s="887"/>
      <c r="FA67" s="887"/>
      <c r="FB67" s="887"/>
      <c r="FC67" s="887"/>
      <c r="FD67" s="887"/>
      <c r="FE67" s="887"/>
      <c r="FF67" s="887"/>
      <c r="FG67" s="887"/>
      <c r="FH67" s="887"/>
      <c r="FI67" s="887"/>
      <c r="FJ67" s="887"/>
      <c r="FK67" s="887"/>
      <c r="FL67" s="887"/>
      <c r="FM67" s="887"/>
      <c r="FN67" s="887"/>
      <c r="FO67" s="887"/>
      <c r="FP67" s="887"/>
      <c r="FQ67" s="887"/>
      <c r="FR67" s="887"/>
      <c r="FS67" s="887"/>
      <c r="FT67" s="887"/>
      <c r="FU67" s="887"/>
      <c r="FV67" s="887"/>
      <c r="FW67" s="887"/>
      <c r="FX67" s="887"/>
      <c r="FY67" s="887"/>
      <c r="FZ67" s="887"/>
      <c r="GA67" s="887"/>
      <c r="GB67" s="887"/>
      <c r="GC67" s="887"/>
      <c r="GD67" s="887"/>
      <c r="GE67" s="887"/>
      <c r="GF67" s="887"/>
      <c r="GG67" s="887"/>
      <c r="GH67" s="887"/>
      <c r="GI67" s="887"/>
      <c r="GJ67" s="887"/>
      <c r="GK67" s="887"/>
      <c r="GL67" s="887"/>
      <c r="GM67" s="887"/>
      <c r="GN67" s="887"/>
      <c r="GO67" s="887"/>
      <c r="GP67" s="887"/>
      <c r="GQ67" s="887"/>
      <c r="GR67" s="887"/>
      <c r="GS67" s="887"/>
      <c r="GT67" s="887"/>
      <c r="GU67" s="887"/>
      <c r="GV67" s="887"/>
      <c r="GW67" s="887"/>
      <c r="GX67" s="887"/>
      <c r="GY67" s="887"/>
      <c r="GZ67" s="887"/>
      <c r="HA67" s="887"/>
      <c r="HB67" s="887"/>
      <c r="HC67" s="887"/>
      <c r="HD67" s="887"/>
      <c r="HE67" s="887"/>
      <c r="HF67" s="887"/>
      <c r="HG67" s="887"/>
      <c r="HH67" s="887"/>
      <c r="HI67" s="887"/>
      <c r="HJ67" s="887"/>
      <c r="HK67" s="887"/>
      <c r="HL67" s="887"/>
      <c r="HM67" s="887"/>
      <c r="HN67" s="887"/>
      <c r="HO67" s="887"/>
      <c r="HP67" s="887"/>
      <c r="HQ67" s="887"/>
      <c r="HR67" s="887"/>
      <c r="HS67" s="887"/>
      <c r="HT67" s="887"/>
      <c r="HU67" s="887"/>
      <c r="HV67" s="887"/>
      <c r="HW67" s="887"/>
    </row>
    <row r="68" spans="1:232">
      <c r="A68" s="283" t="s">
        <v>938</v>
      </c>
      <c r="B68" s="895"/>
      <c r="C68" s="887"/>
      <c r="D68" s="887"/>
      <c r="E68" s="887"/>
      <c r="F68" s="887"/>
      <c r="G68" s="887"/>
      <c r="H68" s="887"/>
      <c r="I68" s="887"/>
      <c r="J68" s="887"/>
      <c r="K68" s="887"/>
      <c r="L68" s="887"/>
      <c r="M68" s="887"/>
      <c r="N68" s="887"/>
      <c r="O68" s="887"/>
      <c r="P68" s="887"/>
      <c r="Q68" s="887"/>
      <c r="R68" s="887"/>
      <c r="S68" s="887"/>
      <c r="T68" s="887"/>
      <c r="U68" s="887"/>
      <c r="V68" s="887"/>
      <c r="W68" s="1153"/>
      <c r="X68" s="1153"/>
      <c r="Y68" s="887"/>
      <c r="Z68" s="887"/>
      <c r="AA68" s="1153"/>
      <c r="AB68" s="887"/>
      <c r="AC68" s="1153"/>
      <c r="AD68" s="887"/>
      <c r="AE68" s="887"/>
      <c r="AF68" s="887"/>
      <c r="AG68" s="887"/>
      <c r="AH68" s="887"/>
      <c r="AI68" s="887"/>
      <c r="AJ68" s="887"/>
      <c r="AK68" s="887"/>
      <c r="AL68" s="887"/>
      <c r="AM68" s="887"/>
      <c r="AN68" s="887"/>
      <c r="AO68" s="887"/>
      <c r="AP68" s="887"/>
      <c r="AQ68" s="887"/>
      <c r="AR68" s="887"/>
      <c r="AS68" s="887"/>
      <c r="AT68" s="887"/>
      <c r="AU68" s="887"/>
      <c r="AV68" s="887"/>
      <c r="AW68" s="887"/>
      <c r="AX68" s="887"/>
      <c r="AY68" s="887"/>
      <c r="AZ68" s="887"/>
      <c r="BA68" s="887"/>
      <c r="BB68" s="887"/>
      <c r="BC68" s="887"/>
      <c r="BD68" s="887"/>
      <c r="BE68" s="887"/>
      <c r="BF68" s="887"/>
      <c r="BG68" s="887"/>
      <c r="BH68" s="887"/>
      <c r="BI68" s="887"/>
      <c r="BJ68" s="887"/>
      <c r="BK68" s="887"/>
      <c r="BL68" s="887"/>
      <c r="BM68" s="887"/>
      <c r="BN68" s="887"/>
      <c r="BO68" s="887"/>
      <c r="BP68" s="887"/>
      <c r="BQ68" s="887"/>
      <c r="BR68" s="887"/>
      <c r="BS68" s="887"/>
      <c r="BT68" s="887"/>
      <c r="BU68" s="887"/>
      <c r="BV68" s="887"/>
      <c r="BW68" s="887"/>
      <c r="BX68" s="887"/>
      <c r="BY68" s="887"/>
      <c r="BZ68" s="887"/>
      <c r="CA68" s="887"/>
      <c r="CB68" s="887"/>
      <c r="CC68" s="887"/>
      <c r="CD68" s="887"/>
      <c r="CE68" s="887"/>
      <c r="CF68" s="887"/>
      <c r="CG68" s="887"/>
      <c r="CH68" s="887"/>
      <c r="CI68" s="887"/>
      <c r="CJ68" s="887"/>
      <c r="CK68" s="887"/>
      <c r="CL68" s="887"/>
      <c r="CM68" s="887"/>
      <c r="CN68" s="887"/>
      <c r="CO68" s="887"/>
      <c r="CP68" s="887"/>
      <c r="CQ68" s="887"/>
      <c r="CR68" s="887"/>
      <c r="CS68" s="887"/>
      <c r="CT68" s="887"/>
      <c r="CU68" s="887"/>
      <c r="CV68" s="887"/>
      <c r="CW68" s="887"/>
      <c r="CX68" s="887"/>
      <c r="CY68" s="887"/>
      <c r="CZ68" s="887"/>
      <c r="DA68" s="887"/>
      <c r="DB68" s="887"/>
      <c r="DC68" s="887"/>
      <c r="DD68" s="887"/>
      <c r="DE68" s="887"/>
      <c r="DF68" s="887"/>
      <c r="DG68" s="887"/>
      <c r="DH68" s="887"/>
      <c r="DI68" s="887"/>
      <c r="DJ68" s="887"/>
      <c r="DK68" s="1066"/>
      <c r="DL68" s="887"/>
      <c r="DM68" s="887"/>
      <c r="DN68" s="887"/>
      <c r="DO68" s="887"/>
      <c r="DP68" s="887"/>
      <c r="DQ68" s="887"/>
      <c r="DR68" s="887"/>
      <c r="DS68" s="887"/>
      <c r="DT68" s="887"/>
      <c r="DU68" s="887"/>
      <c r="DV68" s="887"/>
      <c r="DW68" s="887"/>
      <c r="DX68" s="887"/>
      <c r="DY68" s="887"/>
      <c r="DZ68" s="887"/>
      <c r="EA68" s="887"/>
      <c r="EB68" s="887"/>
      <c r="EC68" s="887"/>
      <c r="ED68" s="887"/>
      <c r="EE68" s="887"/>
      <c r="EF68" s="887"/>
      <c r="EG68" s="887"/>
      <c r="EH68" s="887"/>
      <c r="EI68" s="887"/>
      <c r="EJ68" s="887"/>
      <c r="EK68" s="887"/>
      <c r="EL68" s="887"/>
      <c r="EM68" s="887"/>
      <c r="EN68" s="887"/>
      <c r="EO68" s="887"/>
      <c r="EP68" s="887"/>
      <c r="EQ68" s="887"/>
      <c r="ER68" s="887"/>
      <c r="ES68" s="887"/>
      <c r="ET68" s="887"/>
      <c r="EU68" s="887"/>
      <c r="EV68" s="887"/>
      <c r="EW68" s="887"/>
      <c r="EX68" s="887"/>
      <c r="EY68" s="887"/>
      <c r="EZ68" s="887"/>
      <c r="FA68" s="887"/>
      <c r="FB68" s="887"/>
      <c r="FC68" s="887"/>
      <c r="FD68" s="887"/>
      <c r="FE68" s="887"/>
      <c r="FF68" s="887"/>
      <c r="FG68" s="887"/>
      <c r="FH68" s="887"/>
      <c r="FI68" s="887"/>
      <c r="FJ68" s="887"/>
      <c r="FK68" s="887"/>
      <c r="FL68" s="887"/>
      <c r="FM68" s="887"/>
      <c r="FN68" s="887"/>
      <c r="FO68" s="887"/>
      <c r="FP68" s="887"/>
      <c r="FQ68" s="887"/>
      <c r="FR68" s="887"/>
      <c r="FS68" s="887"/>
      <c r="FT68" s="887"/>
      <c r="FU68" s="887"/>
      <c r="FV68" s="887"/>
      <c r="FW68" s="887"/>
      <c r="FX68" s="887"/>
      <c r="FY68" s="887"/>
      <c r="FZ68" s="887"/>
      <c r="GA68" s="887"/>
      <c r="GB68" s="887"/>
      <c r="GC68" s="887"/>
      <c r="GD68" s="887"/>
      <c r="GE68" s="887"/>
      <c r="GF68" s="887"/>
      <c r="GG68" s="887"/>
      <c r="GH68" s="887"/>
      <c r="GI68" s="887"/>
      <c r="GJ68" s="887"/>
      <c r="GK68" s="887"/>
      <c r="GL68" s="887"/>
      <c r="GM68" s="887"/>
      <c r="GN68" s="887"/>
      <c r="GO68" s="887"/>
      <c r="GP68" s="887"/>
      <c r="GQ68" s="887"/>
      <c r="GR68" s="887"/>
      <c r="GS68" s="887"/>
      <c r="GT68" s="887"/>
      <c r="GU68" s="887"/>
      <c r="GV68" s="887"/>
      <c r="GW68" s="887"/>
      <c r="GX68" s="887"/>
      <c r="GY68" s="887"/>
      <c r="GZ68" s="887"/>
      <c r="HA68" s="887"/>
      <c r="HB68" s="887"/>
      <c r="HC68" s="887"/>
      <c r="HD68" s="887"/>
      <c r="HE68" s="887"/>
      <c r="HF68" s="887"/>
      <c r="HG68" s="887"/>
      <c r="HH68" s="887"/>
      <c r="HI68" s="887"/>
      <c r="HJ68" s="887"/>
      <c r="HK68" s="887"/>
      <c r="HL68" s="887"/>
      <c r="HM68" s="887"/>
      <c r="HN68" s="887"/>
      <c r="HO68" s="887"/>
      <c r="HP68" s="887"/>
      <c r="HQ68" s="887"/>
      <c r="HR68" s="887"/>
      <c r="HS68" s="887"/>
      <c r="HT68" s="887"/>
      <c r="HU68" s="887"/>
      <c r="HV68" s="887"/>
      <c r="HW68" s="887"/>
    </row>
    <row r="69" spans="1:232">
      <c r="A69" s="943"/>
      <c r="B69" s="895"/>
      <c r="C69" s="887"/>
      <c r="D69" s="887"/>
      <c r="E69" s="887"/>
      <c r="F69" s="887"/>
      <c r="G69" s="887"/>
      <c r="H69" s="887"/>
      <c r="I69" s="887"/>
      <c r="J69" s="887"/>
      <c r="K69" s="887"/>
      <c r="L69" s="887"/>
      <c r="M69" s="887"/>
      <c r="N69" s="887"/>
      <c r="O69" s="887"/>
      <c r="P69" s="887"/>
      <c r="Q69" s="887"/>
      <c r="R69" s="887"/>
      <c r="S69" s="887"/>
      <c r="T69" s="887"/>
      <c r="U69" s="887"/>
      <c r="V69" s="887"/>
      <c r="W69" s="1153"/>
      <c r="X69" s="1153"/>
      <c r="Y69" s="887"/>
      <c r="Z69" s="887"/>
      <c r="AA69" s="1153"/>
      <c r="AB69" s="887"/>
      <c r="AC69" s="1153"/>
      <c r="AD69" s="887"/>
      <c r="AE69" s="887"/>
      <c r="AF69" s="887"/>
      <c r="AG69" s="887"/>
      <c r="AH69" s="887"/>
      <c r="AI69" s="887"/>
      <c r="AJ69" s="887"/>
      <c r="AK69" s="887"/>
      <c r="AL69" s="887"/>
      <c r="AM69" s="887"/>
      <c r="AN69" s="887"/>
      <c r="AO69" s="887"/>
      <c r="AP69" s="887"/>
      <c r="AQ69" s="887"/>
      <c r="AR69" s="887"/>
      <c r="AS69" s="887"/>
      <c r="AT69" s="887"/>
      <c r="AU69" s="887"/>
      <c r="AV69" s="887"/>
      <c r="AW69" s="887"/>
      <c r="AX69" s="887"/>
      <c r="AY69" s="887"/>
      <c r="AZ69" s="887"/>
      <c r="BA69" s="887"/>
      <c r="BB69" s="887"/>
      <c r="BC69" s="887"/>
      <c r="BD69" s="887"/>
      <c r="BE69" s="887"/>
      <c r="BF69" s="887"/>
      <c r="BG69" s="887"/>
      <c r="BH69" s="887"/>
      <c r="BI69" s="887"/>
      <c r="BJ69" s="887"/>
      <c r="BK69" s="887"/>
      <c r="BL69" s="887"/>
      <c r="BM69" s="887"/>
      <c r="BN69" s="887"/>
      <c r="BO69" s="887"/>
      <c r="BP69" s="887"/>
      <c r="BQ69" s="887"/>
      <c r="BR69" s="887"/>
      <c r="BS69" s="887"/>
      <c r="BT69" s="887"/>
      <c r="BU69" s="887"/>
      <c r="BV69" s="887"/>
      <c r="BW69" s="887"/>
      <c r="BX69" s="887"/>
      <c r="BY69" s="887"/>
      <c r="BZ69" s="887"/>
      <c r="CA69" s="887"/>
      <c r="CB69" s="887"/>
      <c r="CC69" s="887"/>
      <c r="CD69" s="887"/>
      <c r="CE69" s="887"/>
      <c r="CF69" s="887"/>
      <c r="CG69" s="887"/>
      <c r="CH69" s="887"/>
      <c r="CI69" s="887"/>
      <c r="CJ69" s="887"/>
      <c r="CK69" s="887"/>
      <c r="CL69" s="887"/>
      <c r="CM69" s="887"/>
      <c r="CN69" s="887"/>
      <c r="CO69" s="887"/>
      <c r="CP69" s="887"/>
      <c r="CQ69" s="887"/>
      <c r="CR69" s="887"/>
      <c r="CS69" s="887"/>
      <c r="CT69" s="887"/>
      <c r="CU69" s="887"/>
      <c r="CV69" s="887"/>
      <c r="CW69" s="887"/>
      <c r="CX69" s="887"/>
      <c r="CY69" s="887"/>
      <c r="CZ69" s="887"/>
      <c r="DA69" s="887"/>
      <c r="DB69" s="887"/>
      <c r="DC69" s="887"/>
      <c r="DD69" s="887"/>
      <c r="DE69" s="887"/>
      <c r="DF69" s="887"/>
      <c r="DG69" s="887"/>
      <c r="DH69" s="887"/>
      <c r="DI69" s="887"/>
      <c r="DJ69" s="887"/>
      <c r="DK69" s="1066"/>
      <c r="DL69" s="887"/>
      <c r="DM69" s="887"/>
      <c r="DN69" s="887"/>
      <c r="DO69" s="887"/>
      <c r="DP69" s="887"/>
      <c r="DQ69" s="887"/>
      <c r="DR69" s="887"/>
      <c r="DS69" s="887"/>
      <c r="DT69" s="887"/>
      <c r="DU69" s="887"/>
      <c r="DV69" s="887"/>
      <c r="DW69" s="887"/>
      <c r="DX69" s="887"/>
      <c r="DY69" s="887"/>
      <c r="DZ69" s="887"/>
      <c r="EA69" s="887"/>
      <c r="EB69" s="887"/>
      <c r="EC69" s="887"/>
      <c r="ED69" s="887"/>
      <c r="EE69" s="887"/>
      <c r="EF69" s="887"/>
      <c r="EG69" s="887"/>
      <c r="EH69" s="887"/>
      <c r="EI69" s="887"/>
      <c r="EJ69" s="887"/>
      <c r="EK69" s="887"/>
      <c r="EL69" s="887"/>
      <c r="EM69" s="887"/>
      <c r="EN69" s="887"/>
      <c r="EO69" s="887"/>
      <c r="EP69" s="887"/>
      <c r="EQ69" s="887"/>
      <c r="ER69" s="887"/>
      <c r="ES69" s="887"/>
      <c r="ET69" s="887"/>
      <c r="EU69" s="887"/>
      <c r="EV69" s="887"/>
      <c r="EW69" s="887"/>
      <c r="EX69" s="887"/>
      <c r="EY69" s="887"/>
      <c r="EZ69" s="887"/>
      <c r="FA69" s="887"/>
      <c r="FB69" s="887"/>
      <c r="FC69" s="887"/>
      <c r="FD69" s="887"/>
      <c r="FE69" s="887"/>
      <c r="FF69" s="887"/>
      <c r="FG69" s="887"/>
      <c r="FH69" s="887"/>
      <c r="FI69" s="887"/>
      <c r="FJ69" s="887"/>
      <c r="FK69" s="887"/>
      <c r="FL69" s="887"/>
      <c r="FM69" s="887"/>
      <c r="FN69" s="887"/>
      <c r="FO69" s="887"/>
      <c r="FP69" s="887"/>
      <c r="FQ69" s="887"/>
      <c r="FR69" s="887"/>
      <c r="FS69" s="887"/>
      <c r="FT69" s="887"/>
      <c r="FU69" s="887"/>
      <c r="FV69" s="887"/>
      <c r="FW69" s="887"/>
      <c r="FX69" s="887"/>
      <c r="FY69" s="887"/>
      <c r="FZ69" s="887"/>
      <c r="GA69" s="887"/>
      <c r="GB69" s="887"/>
      <c r="GC69" s="887"/>
      <c r="GD69" s="887"/>
      <c r="GE69" s="887"/>
      <c r="GF69" s="887"/>
      <c r="GG69" s="887"/>
      <c r="GH69" s="887"/>
      <c r="GI69" s="887"/>
      <c r="GJ69" s="887"/>
      <c r="GK69" s="887"/>
      <c r="GL69" s="887"/>
      <c r="GM69" s="887"/>
      <c r="GN69" s="887"/>
      <c r="GO69" s="887"/>
      <c r="GP69" s="887"/>
      <c r="GQ69" s="887"/>
      <c r="GR69" s="887"/>
      <c r="GS69" s="887"/>
      <c r="GT69" s="887"/>
      <c r="GU69" s="887"/>
      <c r="GV69" s="887"/>
      <c r="GW69" s="887"/>
      <c r="GX69" s="887"/>
      <c r="GY69" s="887"/>
      <c r="GZ69" s="887"/>
      <c r="HA69" s="887"/>
      <c r="HB69" s="887"/>
      <c r="HC69" s="887"/>
      <c r="HD69" s="887"/>
      <c r="HE69" s="887"/>
      <c r="HF69" s="887"/>
      <c r="HG69" s="887"/>
      <c r="HH69" s="887"/>
      <c r="HI69" s="887"/>
      <c r="HJ69" s="887"/>
      <c r="HK69" s="887"/>
      <c r="HL69" s="887"/>
      <c r="HM69" s="887"/>
      <c r="HN69" s="887"/>
      <c r="HO69" s="887"/>
      <c r="HP69" s="887"/>
      <c r="HQ69" s="887"/>
      <c r="HR69" s="887"/>
      <c r="HS69" s="887"/>
      <c r="HT69" s="887"/>
      <c r="HU69" s="887"/>
      <c r="HV69" s="887"/>
      <c r="HW69" s="887"/>
    </row>
    <row r="70" spans="1:232">
      <c r="A70" s="943"/>
      <c r="B70" s="895"/>
      <c r="C70" s="887"/>
      <c r="D70" s="887"/>
      <c r="E70" s="887"/>
      <c r="F70" s="887"/>
      <c r="G70" s="887"/>
      <c r="H70" s="887"/>
      <c r="I70" s="887"/>
      <c r="J70" s="887"/>
      <c r="K70" s="887"/>
      <c r="L70" s="887"/>
      <c r="M70" s="887"/>
      <c r="N70" s="887"/>
      <c r="O70" s="887"/>
      <c r="P70" s="887"/>
      <c r="Q70" s="887"/>
      <c r="R70" s="887"/>
      <c r="S70" s="887"/>
      <c r="T70" s="887"/>
      <c r="U70" s="887"/>
      <c r="V70" s="887"/>
      <c r="W70" s="1153"/>
      <c r="X70" s="1153"/>
      <c r="Y70" s="887"/>
      <c r="Z70" s="887"/>
      <c r="AA70" s="1153"/>
      <c r="AB70" s="887"/>
      <c r="AC70" s="1153"/>
      <c r="AD70" s="887"/>
      <c r="AE70" s="887"/>
      <c r="AF70" s="887"/>
      <c r="AG70" s="887"/>
      <c r="AH70" s="887"/>
      <c r="AI70" s="887"/>
      <c r="AJ70" s="887"/>
      <c r="AK70" s="887"/>
      <c r="AL70" s="887"/>
      <c r="AM70" s="887"/>
      <c r="AN70" s="887"/>
      <c r="AO70" s="887"/>
      <c r="AP70" s="887"/>
      <c r="AQ70" s="887"/>
      <c r="AR70" s="887"/>
      <c r="AS70" s="887"/>
      <c r="AT70" s="887"/>
      <c r="AU70" s="887"/>
      <c r="AV70" s="887"/>
      <c r="AW70" s="887"/>
      <c r="AX70" s="887"/>
      <c r="AY70" s="887"/>
      <c r="AZ70" s="887"/>
      <c r="BA70" s="887"/>
      <c r="BB70" s="887"/>
      <c r="BC70" s="887"/>
      <c r="BD70" s="887"/>
      <c r="BE70" s="887"/>
      <c r="BF70" s="887"/>
      <c r="BG70" s="887"/>
      <c r="BH70" s="887"/>
      <c r="BI70" s="887"/>
      <c r="BJ70" s="887"/>
      <c r="BK70" s="887"/>
      <c r="BL70" s="887"/>
      <c r="BM70" s="887"/>
      <c r="BN70" s="887"/>
      <c r="BO70" s="887"/>
      <c r="BP70" s="887"/>
      <c r="BQ70" s="887"/>
      <c r="BR70" s="887"/>
      <c r="BS70" s="887"/>
      <c r="BT70" s="887"/>
      <c r="BU70" s="887"/>
      <c r="BV70" s="887"/>
      <c r="BW70" s="887"/>
      <c r="BX70" s="887"/>
      <c r="BY70" s="887"/>
      <c r="BZ70" s="887"/>
      <c r="CA70" s="887"/>
      <c r="CB70" s="887"/>
      <c r="CC70" s="887"/>
      <c r="CD70" s="887"/>
      <c r="CE70" s="887"/>
      <c r="CF70" s="887"/>
      <c r="CG70" s="887"/>
      <c r="CH70" s="887"/>
      <c r="CI70" s="887"/>
      <c r="CJ70" s="887"/>
      <c r="CK70" s="887"/>
      <c r="CL70" s="887"/>
      <c r="CM70" s="887"/>
      <c r="CN70" s="887"/>
      <c r="CO70" s="887"/>
      <c r="CP70" s="887"/>
      <c r="CQ70" s="887"/>
      <c r="CR70" s="887"/>
      <c r="CS70" s="887"/>
      <c r="CT70" s="887"/>
      <c r="CU70" s="887"/>
      <c r="CV70" s="887"/>
      <c r="CW70" s="887"/>
      <c r="CX70" s="887"/>
      <c r="CY70" s="887"/>
      <c r="CZ70" s="887"/>
      <c r="DA70" s="887"/>
      <c r="DB70" s="887"/>
      <c r="DC70" s="887"/>
      <c r="DD70" s="887"/>
      <c r="DE70" s="887"/>
      <c r="DF70" s="887"/>
      <c r="DG70" s="887"/>
      <c r="DH70" s="887"/>
      <c r="DI70" s="887"/>
      <c r="DJ70" s="887"/>
      <c r="DK70" s="1066"/>
      <c r="DL70" s="887"/>
      <c r="DM70" s="887"/>
      <c r="DN70" s="887"/>
      <c r="DO70" s="887"/>
      <c r="DP70" s="887"/>
      <c r="DQ70" s="887"/>
      <c r="DR70" s="887"/>
      <c r="DS70" s="887"/>
      <c r="DT70" s="887"/>
      <c r="DU70" s="887"/>
      <c r="DV70" s="887"/>
      <c r="DW70" s="887"/>
      <c r="DX70" s="887"/>
      <c r="DY70" s="887"/>
      <c r="DZ70" s="887"/>
      <c r="EA70" s="887"/>
      <c r="EB70" s="887"/>
      <c r="EC70" s="887"/>
      <c r="ED70" s="887"/>
      <c r="EE70" s="887"/>
      <c r="EF70" s="887"/>
      <c r="EG70" s="887"/>
      <c r="EH70" s="887"/>
      <c r="EI70" s="887"/>
      <c r="EJ70" s="887"/>
      <c r="EK70" s="887"/>
      <c r="EL70" s="887"/>
      <c r="EM70" s="887"/>
      <c r="EN70" s="887"/>
      <c r="EO70" s="887"/>
      <c r="EP70" s="887"/>
      <c r="EQ70" s="887"/>
      <c r="ER70" s="887"/>
      <c r="ES70" s="887"/>
      <c r="ET70" s="887"/>
      <c r="EU70" s="887"/>
      <c r="EV70" s="887"/>
      <c r="EW70" s="887"/>
      <c r="EX70" s="887"/>
      <c r="EY70" s="887"/>
      <c r="EZ70" s="887"/>
      <c r="FA70" s="887"/>
      <c r="FB70" s="887"/>
      <c r="FC70" s="887"/>
      <c r="FD70" s="887"/>
      <c r="FE70" s="887"/>
      <c r="FF70" s="887"/>
      <c r="FG70" s="887"/>
      <c r="FH70" s="887"/>
      <c r="FI70" s="887"/>
      <c r="FJ70" s="887"/>
      <c r="FK70" s="887"/>
      <c r="FL70" s="887"/>
      <c r="FM70" s="887"/>
      <c r="FN70" s="887"/>
      <c r="FO70" s="887"/>
      <c r="FP70" s="887"/>
      <c r="FQ70" s="887"/>
      <c r="FR70" s="887"/>
      <c r="FS70" s="887"/>
      <c r="FT70" s="887"/>
      <c r="FU70" s="887"/>
      <c r="FV70" s="887"/>
      <c r="FW70" s="887"/>
      <c r="FX70" s="887"/>
      <c r="FY70" s="887"/>
      <c r="FZ70" s="887"/>
      <c r="GA70" s="887"/>
      <c r="GB70" s="887"/>
      <c r="GC70" s="887"/>
      <c r="GD70" s="887"/>
      <c r="GE70" s="887"/>
      <c r="GF70" s="887"/>
      <c r="GG70" s="887"/>
      <c r="GH70" s="887"/>
      <c r="GI70" s="887"/>
      <c r="GJ70" s="887"/>
      <c r="GK70" s="887"/>
      <c r="GL70" s="887"/>
      <c r="GM70" s="887"/>
      <c r="GN70" s="887"/>
      <c r="GO70" s="887"/>
      <c r="GP70" s="887"/>
      <c r="GQ70" s="887"/>
      <c r="GR70" s="887"/>
      <c r="GS70" s="887"/>
      <c r="GT70" s="887"/>
      <c r="GU70" s="887"/>
      <c r="GV70" s="887"/>
      <c r="GW70" s="887"/>
      <c r="GX70" s="887"/>
      <c r="GY70" s="887"/>
      <c r="GZ70" s="887"/>
      <c r="HA70" s="887"/>
      <c r="HB70" s="887"/>
      <c r="HC70" s="887"/>
      <c r="HD70" s="887"/>
      <c r="HE70" s="887"/>
      <c r="HF70" s="887"/>
      <c r="HG70" s="887"/>
      <c r="HH70" s="887"/>
      <c r="HI70" s="887"/>
      <c r="HJ70" s="887"/>
      <c r="HK70" s="887"/>
      <c r="HL70" s="887"/>
      <c r="HM70" s="887"/>
      <c r="HN70" s="887"/>
      <c r="HO70" s="887"/>
      <c r="HP70" s="887"/>
      <c r="HQ70" s="887"/>
      <c r="HR70" s="887"/>
      <c r="HS70" s="887"/>
      <c r="HT70" s="887"/>
      <c r="HU70" s="887"/>
      <c r="HV70" s="887"/>
      <c r="HW70" s="887"/>
    </row>
    <row r="71" spans="1:232">
      <c r="A71" s="943"/>
      <c r="B71" s="895"/>
      <c r="C71" s="887"/>
      <c r="D71" s="887"/>
      <c r="E71" s="887"/>
      <c r="F71" s="887"/>
      <c r="G71" s="887"/>
      <c r="H71" s="887"/>
      <c r="I71" s="887"/>
      <c r="J71" s="887"/>
      <c r="K71" s="887"/>
      <c r="L71" s="887"/>
      <c r="M71" s="887"/>
      <c r="N71" s="887"/>
      <c r="O71" s="887"/>
      <c r="P71" s="887"/>
      <c r="Q71" s="887"/>
      <c r="R71" s="887"/>
      <c r="S71" s="887"/>
      <c r="T71" s="887"/>
      <c r="U71" s="887"/>
      <c r="V71" s="887"/>
      <c r="W71" s="1153"/>
      <c r="X71" s="1153"/>
      <c r="Y71" s="887"/>
      <c r="Z71" s="887"/>
      <c r="AA71" s="1153"/>
      <c r="AB71" s="887"/>
      <c r="AC71" s="1153"/>
      <c r="AD71" s="887"/>
      <c r="AE71" s="887"/>
      <c r="AF71" s="887"/>
      <c r="AG71" s="887"/>
      <c r="AH71" s="887"/>
      <c r="AI71" s="887"/>
      <c r="AJ71" s="887"/>
      <c r="AK71" s="887"/>
      <c r="AL71" s="887"/>
      <c r="AM71" s="887"/>
      <c r="AN71" s="887"/>
      <c r="AO71" s="887"/>
      <c r="AP71" s="887"/>
      <c r="AQ71" s="887"/>
      <c r="AR71" s="887"/>
      <c r="AS71" s="887"/>
      <c r="AT71" s="887"/>
      <c r="AU71" s="887"/>
      <c r="AV71" s="887"/>
      <c r="AW71" s="887"/>
      <c r="AX71" s="887"/>
      <c r="AY71" s="887"/>
      <c r="AZ71" s="887"/>
      <c r="BA71" s="887"/>
      <c r="BB71" s="887"/>
      <c r="BC71" s="887"/>
      <c r="BD71" s="887"/>
      <c r="BE71" s="887"/>
      <c r="BF71" s="887"/>
      <c r="BG71" s="887"/>
      <c r="BH71" s="887"/>
      <c r="BI71" s="887"/>
      <c r="BJ71" s="887"/>
      <c r="BK71" s="887"/>
      <c r="BL71" s="887"/>
      <c r="BM71" s="887"/>
      <c r="BN71" s="887"/>
      <c r="BO71" s="887"/>
      <c r="BP71" s="887"/>
      <c r="BQ71" s="887"/>
      <c r="BR71" s="887"/>
      <c r="BS71" s="887"/>
      <c r="BT71" s="887"/>
      <c r="BU71" s="887"/>
      <c r="BV71" s="887"/>
      <c r="BW71" s="887"/>
      <c r="BX71" s="887"/>
      <c r="BY71" s="887"/>
      <c r="BZ71" s="887"/>
      <c r="CA71" s="887"/>
      <c r="CB71" s="887"/>
      <c r="CC71" s="887"/>
      <c r="CD71" s="887"/>
      <c r="CE71" s="887"/>
      <c r="CF71" s="887"/>
      <c r="CG71" s="887"/>
      <c r="CH71" s="887"/>
      <c r="CI71" s="887"/>
      <c r="CJ71" s="887"/>
      <c r="CK71" s="887"/>
      <c r="CL71" s="887"/>
      <c r="CM71" s="887"/>
      <c r="CN71" s="887"/>
      <c r="CO71" s="887"/>
      <c r="CP71" s="887"/>
      <c r="CQ71" s="887"/>
      <c r="CR71" s="887"/>
      <c r="CS71" s="887"/>
      <c r="CT71" s="887"/>
      <c r="CU71" s="887"/>
      <c r="CV71" s="887"/>
      <c r="CW71" s="887"/>
      <c r="CX71" s="887"/>
      <c r="CY71" s="887"/>
      <c r="CZ71" s="887"/>
      <c r="DA71" s="887"/>
      <c r="DB71" s="887"/>
      <c r="DC71" s="887"/>
      <c r="DD71" s="887"/>
      <c r="DE71" s="887"/>
      <c r="DF71" s="887"/>
      <c r="DG71" s="887"/>
      <c r="DH71" s="887"/>
      <c r="DI71" s="887"/>
      <c r="DJ71" s="887"/>
      <c r="DK71" s="1066"/>
      <c r="DL71" s="887"/>
      <c r="DM71" s="887"/>
      <c r="DN71" s="887"/>
      <c r="DO71" s="887"/>
      <c r="DP71" s="887"/>
      <c r="DQ71" s="887"/>
      <c r="DR71" s="887"/>
      <c r="DS71" s="887"/>
      <c r="DT71" s="887"/>
      <c r="DU71" s="887"/>
      <c r="DV71" s="887"/>
      <c r="DW71" s="887"/>
      <c r="DX71" s="887"/>
      <c r="DY71" s="887"/>
      <c r="DZ71" s="887"/>
      <c r="EA71" s="887"/>
      <c r="EB71" s="887"/>
      <c r="EC71" s="887"/>
      <c r="ED71" s="887"/>
      <c r="EE71" s="887"/>
      <c r="EF71" s="887"/>
      <c r="EG71" s="887"/>
      <c r="EH71" s="887"/>
      <c r="EI71" s="887"/>
      <c r="EJ71" s="887"/>
      <c r="EK71" s="887"/>
      <c r="EL71" s="887"/>
      <c r="EM71" s="887"/>
      <c r="EN71" s="887"/>
      <c r="EO71" s="887"/>
      <c r="EP71" s="887"/>
      <c r="EQ71" s="887"/>
      <c r="ER71" s="887"/>
      <c r="ES71" s="887"/>
      <c r="ET71" s="887"/>
      <c r="EU71" s="887"/>
      <c r="EV71" s="887"/>
      <c r="EW71" s="887"/>
      <c r="EX71" s="887"/>
      <c r="EY71" s="887"/>
      <c r="EZ71" s="887"/>
      <c r="FA71" s="887"/>
      <c r="FB71" s="887"/>
      <c r="FC71" s="887"/>
      <c r="FD71" s="887"/>
      <c r="FE71" s="887"/>
      <c r="FF71" s="887"/>
      <c r="FG71" s="887"/>
      <c r="FH71" s="887"/>
      <c r="FI71" s="887"/>
      <c r="FJ71" s="887"/>
      <c r="FK71" s="887"/>
      <c r="FL71" s="887"/>
      <c r="FM71" s="887"/>
      <c r="FN71" s="887"/>
      <c r="FO71" s="887"/>
      <c r="FP71" s="887"/>
      <c r="FQ71" s="887"/>
      <c r="FR71" s="887"/>
      <c r="FS71" s="887"/>
      <c r="FT71" s="887"/>
      <c r="FU71" s="887"/>
      <c r="FV71" s="887"/>
      <c r="FW71" s="887"/>
      <c r="FX71" s="887"/>
      <c r="FY71" s="887"/>
      <c r="FZ71" s="887"/>
      <c r="GA71" s="887"/>
      <c r="GB71" s="887"/>
      <c r="GC71" s="887"/>
      <c r="GD71" s="887"/>
      <c r="GE71" s="887"/>
      <c r="GF71" s="887"/>
      <c r="GG71" s="887"/>
      <c r="GH71" s="887"/>
      <c r="GI71" s="887"/>
      <c r="GJ71" s="887"/>
      <c r="GK71" s="887"/>
      <c r="GL71" s="887"/>
      <c r="GM71" s="887"/>
      <c r="GN71" s="887"/>
      <c r="GO71" s="887"/>
      <c r="GP71" s="887"/>
      <c r="GQ71" s="887"/>
      <c r="GR71" s="887"/>
      <c r="GS71" s="887"/>
      <c r="GT71" s="887"/>
      <c r="GU71" s="887"/>
      <c r="GV71" s="887"/>
      <c r="GW71" s="887"/>
      <c r="GX71" s="887"/>
      <c r="GY71" s="887"/>
      <c r="GZ71" s="887"/>
      <c r="HA71" s="887"/>
      <c r="HB71" s="887"/>
      <c r="HC71" s="887"/>
      <c r="HD71" s="887"/>
      <c r="HE71" s="887"/>
      <c r="HF71" s="887"/>
      <c r="HG71" s="887"/>
      <c r="HH71" s="887"/>
      <c r="HI71" s="887"/>
      <c r="HJ71" s="887"/>
      <c r="HK71" s="887"/>
      <c r="HL71" s="887"/>
      <c r="HM71" s="887"/>
      <c r="HN71" s="887"/>
      <c r="HO71" s="887"/>
      <c r="HP71" s="887"/>
      <c r="HQ71" s="887"/>
      <c r="HR71" s="887"/>
      <c r="HS71" s="887"/>
      <c r="HT71" s="887"/>
      <c r="HU71" s="887"/>
      <c r="HV71" s="887"/>
      <c r="HW71" s="887"/>
    </row>
    <row r="72" spans="1:232">
      <c r="A72" s="943"/>
      <c r="B72" s="895"/>
      <c r="C72" s="887"/>
      <c r="D72" s="887"/>
      <c r="E72" s="887"/>
      <c r="F72" s="887"/>
      <c r="G72" s="887"/>
      <c r="H72" s="887"/>
      <c r="I72" s="887"/>
      <c r="J72" s="887"/>
      <c r="K72" s="887"/>
      <c r="L72" s="887"/>
      <c r="M72" s="887"/>
      <c r="N72" s="887"/>
      <c r="O72" s="887"/>
      <c r="P72" s="887"/>
      <c r="Q72" s="887"/>
      <c r="R72" s="887"/>
      <c r="S72" s="887"/>
      <c r="T72" s="887"/>
      <c r="U72" s="887"/>
      <c r="V72" s="887"/>
      <c r="W72" s="1153"/>
      <c r="X72" s="1153"/>
      <c r="Y72" s="887"/>
      <c r="Z72" s="887"/>
      <c r="AA72" s="1153"/>
      <c r="AB72" s="887"/>
      <c r="AC72" s="1153"/>
      <c r="AD72" s="887"/>
      <c r="AE72" s="887"/>
      <c r="AF72" s="887"/>
      <c r="AG72" s="887"/>
      <c r="AH72" s="887"/>
      <c r="AI72" s="887"/>
      <c r="AJ72" s="887"/>
      <c r="AK72" s="887"/>
      <c r="AL72" s="887"/>
      <c r="AM72" s="887"/>
      <c r="AN72" s="887"/>
      <c r="AO72" s="887"/>
      <c r="AP72" s="887"/>
      <c r="AQ72" s="887"/>
      <c r="AR72" s="887"/>
      <c r="AS72" s="887"/>
      <c r="AT72" s="887"/>
      <c r="AU72" s="887"/>
      <c r="AV72" s="887"/>
      <c r="AW72" s="887"/>
      <c r="AX72" s="887"/>
      <c r="AY72" s="887"/>
      <c r="AZ72" s="887"/>
      <c r="BA72" s="887"/>
      <c r="BB72" s="887"/>
      <c r="BC72" s="887"/>
      <c r="BD72" s="887"/>
      <c r="BE72" s="887"/>
      <c r="BF72" s="887"/>
      <c r="BG72" s="887"/>
      <c r="BH72" s="887"/>
      <c r="BI72" s="887"/>
      <c r="BJ72" s="887"/>
      <c r="BK72" s="887"/>
      <c r="BL72" s="887"/>
      <c r="BM72" s="887"/>
      <c r="BN72" s="887"/>
      <c r="BO72" s="887"/>
      <c r="BP72" s="887"/>
      <c r="BQ72" s="887"/>
      <c r="BR72" s="887"/>
      <c r="BS72" s="887"/>
      <c r="BT72" s="887"/>
      <c r="BU72" s="887"/>
      <c r="BV72" s="887"/>
      <c r="BW72" s="887"/>
      <c r="BX72" s="887"/>
      <c r="BY72" s="887"/>
      <c r="BZ72" s="887"/>
      <c r="CA72" s="887"/>
      <c r="CB72" s="887"/>
      <c r="CC72" s="887"/>
      <c r="CD72" s="887"/>
      <c r="CE72" s="887"/>
      <c r="CF72" s="887"/>
      <c r="CG72" s="887"/>
      <c r="CH72" s="887"/>
      <c r="CI72" s="887"/>
      <c r="CJ72" s="887"/>
      <c r="CK72" s="887"/>
      <c r="CL72" s="887"/>
      <c r="CM72" s="887"/>
      <c r="CN72" s="887"/>
      <c r="CO72" s="887"/>
      <c r="CP72" s="887"/>
      <c r="CQ72" s="887"/>
      <c r="CR72" s="887"/>
      <c r="CS72" s="887"/>
      <c r="CT72" s="887"/>
      <c r="CU72" s="887"/>
      <c r="CV72" s="887"/>
      <c r="CW72" s="887"/>
      <c r="CX72" s="887"/>
      <c r="CY72" s="887"/>
      <c r="CZ72" s="887"/>
      <c r="DA72" s="887"/>
      <c r="DB72" s="887"/>
      <c r="DC72" s="887"/>
      <c r="DD72" s="887"/>
      <c r="DE72" s="887"/>
      <c r="DF72" s="887"/>
      <c r="DG72" s="887"/>
      <c r="DH72" s="887"/>
      <c r="DI72" s="887"/>
      <c r="DJ72" s="887"/>
      <c r="DK72" s="1066"/>
      <c r="DL72" s="887"/>
      <c r="DM72" s="887"/>
      <c r="DN72" s="887"/>
      <c r="DO72" s="887"/>
      <c r="DP72" s="887"/>
      <c r="DQ72" s="887"/>
      <c r="DR72" s="887"/>
      <c r="DS72" s="887"/>
      <c r="DT72" s="887"/>
      <c r="DU72" s="887"/>
      <c r="DV72" s="887"/>
      <c r="DW72" s="887"/>
      <c r="DX72" s="887"/>
      <c r="DY72" s="887"/>
      <c r="DZ72" s="887"/>
      <c r="EA72" s="887"/>
      <c r="EB72" s="887"/>
      <c r="EC72" s="887"/>
      <c r="ED72" s="887"/>
      <c r="EE72" s="887"/>
      <c r="EF72" s="887"/>
      <c r="EG72" s="887"/>
      <c r="EH72" s="887"/>
      <c r="EI72" s="887"/>
      <c r="EJ72" s="887"/>
      <c r="EK72" s="887"/>
      <c r="EL72" s="887"/>
      <c r="EM72" s="887"/>
      <c r="EN72" s="887"/>
      <c r="EO72" s="887"/>
      <c r="EP72" s="887"/>
      <c r="EQ72" s="887"/>
      <c r="ER72" s="887"/>
      <c r="ES72" s="887"/>
      <c r="ET72" s="887"/>
      <c r="EU72" s="887"/>
      <c r="EV72" s="887"/>
      <c r="EW72" s="887"/>
      <c r="EX72" s="887"/>
      <c r="EY72" s="887"/>
      <c r="EZ72" s="887"/>
      <c r="FA72" s="887"/>
      <c r="FB72" s="887"/>
      <c r="FC72" s="887"/>
      <c r="FD72" s="887"/>
      <c r="FE72" s="887"/>
      <c r="FF72" s="887"/>
      <c r="FG72" s="887"/>
      <c r="FH72" s="887"/>
      <c r="FI72" s="887"/>
      <c r="FJ72" s="887"/>
      <c r="FK72" s="887"/>
      <c r="FL72" s="887"/>
      <c r="FM72" s="887"/>
      <c r="FN72" s="887"/>
      <c r="FO72" s="887"/>
      <c r="FP72" s="887"/>
      <c r="FQ72" s="887"/>
      <c r="FR72" s="887"/>
      <c r="FS72" s="887"/>
      <c r="FT72" s="887"/>
      <c r="FU72" s="887"/>
      <c r="FV72" s="887"/>
      <c r="FW72" s="887"/>
      <c r="FX72" s="887"/>
      <c r="FY72" s="887"/>
      <c r="FZ72" s="887"/>
      <c r="GA72" s="887"/>
      <c r="GB72" s="887"/>
      <c r="GC72" s="887"/>
      <c r="GD72" s="887"/>
      <c r="GE72" s="887"/>
      <c r="GF72" s="887"/>
      <c r="GG72" s="887"/>
      <c r="GH72" s="887"/>
      <c r="GI72" s="887"/>
      <c r="GJ72" s="887"/>
      <c r="GK72" s="887"/>
      <c r="GL72" s="887"/>
      <c r="GM72" s="887"/>
      <c r="GN72" s="887"/>
      <c r="GO72" s="887"/>
      <c r="GP72" s="887"/>
      <c r="GQ72" s="887"/>
      <c r="GR72" s="887"/>
      <c r="GS72" s="887"/>
      <c r="GT72" s="887"/>
      <c r="GU72" s="887"/>
      <c r="GV72" s="887"/>
      <c r="GW72" s="887"/>
      <c r="GX72" s="887"/>
      <c r="GY72" s="887"/>
      <c r="GZ72" s="887"/>
      <c r="HA72" s="887"/>
      <c r="HB72" s="887"/>
      <c r="HC72" s="887"/>
      <c r="HD72" s="887"/>
      <c r="HE72" s="887"/>
      <c r="HF72" s="887"/>
      <c r="HG72" s="887"/>
      <c r="HH72" s="887"/>
      <c r="HI72" s="887"/>
      <c r="HJ72" s="887"/>
      <c r="HK72" s="887"/>
      <c r="HL72" s="887"/>
      <c r="HM72" s="887"/>
      <c r="HN72" s="887"/>
      <c r="HO72" s="887"/>
      <c r="HP72" s="887"/>
      <c r="HQ72" s="887"/>
      <c r="HR72" s="887"/>
      <c r="HS72" s="887"/>
      <c r="HT72" s="887"/>
      <c r="HU72" s="887"/>
      <c r="HV72" s="887"/>
      <c r="HW72" s="887"/>
    </row>
    <row r="73" spans="1:232">
      <c r="A73" s="943"/>
      <c r="B73" s="895"/>
      <c r="C73" s="887"/>
      <c r="D73" s="887"/>
      <c r="E73" s="887"/>
      <c r="F73" s="887"/>
      <c r="G73" s="887"/>
      <c r="H73" s="887"/>
      <c r="I73" s="887"/>
      <c r="J73" s="887"/>
      <c r="K73" s="887"/>
      <c r="L73" s="887"/>
      <c r="M73" s="887"/>
      <c r="N73" s="887"/>
      <c r="O73" s="887"/>
      <c r="P73" s="887"/>
      <c r="Q73" s="887"/>
      <c r="R73" s="887"/>
      <c r="S73" s="887"/>
      <c r="T73" s="887"/>
      <c r="U73" s="887"/>
      <c r="V73" s="887"/>
      <c r="W73" s="1153"/>
      <c r="X73" s="1153"/>
      <c r="Y73" s="887"/>
      <c r="Z73" s="887"/>
      <c r="AA73" s="1153"/>
      <c r="AB73" s="887"/>
      <c r="AC73" s="1153"/>
      <c r="AD73" s="887"/>
      <c r="AE73" s="887"/>
      <c r="AF73" s="887"/>
      <c r="AG73" s="887"/>
      <c r="AH73" s="887"/>
      <c r="AI73" s="887"/>
      <c r="AJ73" s="887"/>
      <c r="AK73" s="887"/>
      <c r="AL73" s="887"/>
      <c r="AM73" s="887"/>
      <c r="AN73" s="887"/>
      <c r="AO73" s="887"/>
      <c r="AP73" s="887"/>
      <c r="AQ73" s="887"/>
      <c r="AR73" s="887"/>
      <c r="AS73" s="887"/>
      <c r="AT73" s="887"/>
      <c r="AU73" s="887"/>
      <c r="AV73" s="887"/>
      <c r="AW73" s="887"/>
      <c r="AX73" s="887"/>
      <c r="AY73" s="887"/>
      <c r="AZ73" s="887"/>
      <c r="BA73" s="887"/>
      <c r="BB73" s="887"/>
      <c r="BC73" s="887"/>
      <c r="BD73" s="887"/>
      <c r="BE73" s="887"/>
      <c r="BF73" s="887"/>
      <c r="BG73" s="887"/>
      <c r="BH73" s="887"/>
      <c r="BI73" s="887"/>
      <c r="BJ73" s="887"/>
      <c r="BK73" s="887"/>
      <c r="BL73" s="887"/>
      <c r="BM73" s="887"/>
      <c r="BN73" s="887"/>
      <c r="BO73" s="887"/>
      <c r="BP73" s="887"/>
      <c r="BQ73" s="887"/>
      <c r="BR73" s="887"/>
      <c r="BS73" s="887"/>
      <c r="BT73" s="887"/>
      <c r="BU73" s="887"/>
      <c r="BV73" s="887"/>
      <c r="BW73" s="887"/>
      <c r="BX73" s="887"/>
      <c r="BY73" s="887"/>
      <c r="BZ73" s="887"/>
      <c r="CA73" s="887"/>
      <c r="CB73" s="887"/>
      <c r="CC73" s="887"/>
      <c r="CD73" s="887"/>
      <c r="CE73" s="887"/>
      <c r="CF73" s="887"/>
      <c r="CG73" s="887"/>
      <c r="CH73" s="887"/>
      <c r="CI73" s="887"/>
      <c r="CJ73" s="887"/>
      <c r="CK73" s="887"/>
      <c r="CL73" s="887"/>
      <c r="CM73" s="887"/>
      <c r="CN73" s="887"/>
      <c r="CO73" s="887"/>
      <c r="CP73" s="887"/>
      <c r="CQ73" s="887"/>
      <c r="CR73" s="887"/>
      <c r="CS73" s="887"/>
      <c r="CT73" s="887"/>
      <c r="CU73" s="887"/>
      <c r="CV73" s="887"/>
      <c r="CW73" s="887"/>
      <c r="CX73" s="887"/>
      <c r="CY73" s="887"/>
      <c r="CZ73" s="887"/>
      <c r="DA73" s="887"/>
      <c r="DB73" s="887"/>
      <c r="DC73" s="887"/>
      <c r="DD73" s="887"/>
      <c r="DE73" s="887"/>
      <c r="DF73" s="887"/>
      <c r="DG73" s="887"/>
      <c r="DH73" s="887"/>
      <c r="DI73" s="887"/>
      <c r="DJ73" s="887"/>
      <c r="DK73" s="1066"/>
      <c r="DL73" s="887"/>
      <c r="DM73" s="887"/>
      <c r="DN73" s="887"/>
      <c r="DO73" s="887"/>
      <c r="DP73" s="887"/>
      <c r="DQ73" s="887"/>
      <c r="DR73" s="887"/>
      <c r="DS73" s="887"/>
      <c r="DT73" s="887"/>
      <c r="DU73" s="887"/>
      <c r="DV73" s="887"/>
      <c r="DW73" s="887"/>
      <c r="DX73" s="887"/>
      <c r="DY73" s="887"/>
      <c r="DZ73" s="887"/>
      <c r="EA73" s="887"/>
      <c r="EB73" s="887"/>
      <c r="EC73" s="887"/>
      <c r="ED73" s="887"/>
      <c r="EE73" s="887"/>
      <c r="EF73" s="887"/>
      <c r="EG73" s="887"/>
      <c r="EH73" s="887"/>
      <c r="EI73" s="887"/>
      <c r="EJ73" s="887"/>
      <c r="EK73" s="887"/>
      <c r="EL73" s="887"/>
      <c r="EM73" s="887"/>
      <c r="EN73" s="887"/>
      <c r="EO73" s="887"/>
      <c r="EP73" s="887"/>
      <c r="EQ73" s="887"/>
      <c r="ER73" s="887"/>
      <c r="ES73" s="887"/>
      <c r="ET73" s="887"/>
      <c r="EU73" s="887"/>
      <c r="EV73" s="887"/>
      <c r="EW73" s="887"/>
      <c r="EX73" s="887"/>
      <c r="EY73" s="887"/>
      <c r="EZ73" s="887"/>
      <c r="FA73" s="887"/>
      <c r="FB73" s="887"/>
      <c r="FC73" s="887"/>
      <c r="FD73" s="887"/>
      <c r="FE73" s="887"/>
      <c r="FF73" s="887"/>
      <c r="FG73" s="887"/>
      <c r="FH73" s="887"/>
      <c r="FI73" s="887"/>
      <c r="FJ73" s="887"/>
      <c r="FK73" s="887"/>
      <c r="FL73" s="887"/>
      <c r="FM73" s="887"/>
      <c r="FN73" s="887"/>
      <c r="FO73" s="887"/>
      <c r="FP73" s="887"/>
      <c r="FQ73" s="887"/>
      <c r="FR73" s="887"/>
      <c r="FS73" s="887"/>
      <c r="FT73" s="887"/>
      <c r="FU73" s="887"/>
      <c r="FV73" s="887"/>
      <c r="FW73" s="887"/>
      <c r="FX73" s="887"/>
      <c r="FY73" s="887"/>
      <c r="FZ73" s="887"/>
      <c r="GA73" s="887"/>
      <c r="GB73" s="887"/>
      <c r="GC73" s="887"/>
      <c r="GD73" s="887"/>
      <c r="GE73" s="887"/>
      <c r="GF73" s="887"/>
      <c r="GG73" s="887"/>
      <c r="GH73" s="887"/>
      <c r="GI73" s="887"/>
      <c r="GJ73" s="887"/>
      <c r="GK73" s="887"/>
      <c r="GL73" s="887"/>
      <c r="GM73" s="887"/>
      <c r="GN73" s="887"/>
      <c r="GO73" s="887"/>
      <c r="GP73" s="887"/>
      <c r="GQ73" s="887"/>
      <c r="GR73" s="887"/>
      <c r="GS73" s="887"/>
      <c r="GT73" s="887"/>
      <c r="GU73" s="887"/>
      <c r="GV73" s="887"/>
      <c r="GW73" s="887"/>
      <c r="GX73" s="887"/>
      <c r="GY73" s="887"/>
      <c r="GZ73" s="887"/>
      <c r="HA73" s="887"/>
      <c r="HB73" s="887"/>
      <c r="HC73" s="887"/>
      <c r="HD73" s="887"/>
      <c r="HE73" s="887"/>
      <c r="HF73" s="887"/>
      <c r="HG73" s="887"/>
      <c r="HH73" s="887"/>
      <c r="HI73" s="887"/>
      <c r="HJ73" s="887"/>
      <c r="HK73" s="887"/>
      <c r="HL73" s="887"/>
      <c r="HM73" s="887"/>
      <c r="HN73" s="887"/>
      <c r="HO73" s="887"/>
      <c r="HP73" s="887"/>
      <c r="HQ73" s="887"/>
      <c r="HR73" s="887"/>
      <c r="HS73" s="887"/>
      <c r="HT73" s="887"/>
      <c r="HU73" s="887"/>
      <c r="HV73" s="887"/>
      <c r="HW73" s="887"/>
    </row>
    <row r="74" spans="1:232">
      <c r="A74" s="943"/>
      <c r="B74" s="895"/>
      <c r="C74" s="887"/>
      <c r="D74" s="887"/>
      <c r="E74" s="887"/>
      <c r="F74" s="887"/>
      <c r="G74" s="887"/>
      <c r="H74" s="887"/>
      <c r="I74" s="887"/>
      <c r="J74" s="887"/>
      <c r="K74" s="887"/>
      <c r="L74" s="887"/>
      <c r="M74" s="887"/>
      <c r="N74" s="887"/>
      <c r="O74" s="887"/>
      <c r="P74" s="887"/>
      <c r="Q74" s="887"/>
      <c r="R74" s="887"/>
      <c r="S74" s="887"/>
      <c r="T74" s="887"/>
      <c r="U74" s="887"/>
      <c r="V74" s="887"/>
      <c r="W74" s="1153"/>
      <c r="X74" s="1153"/>
      <c r="Y74" s="887"/>
      <c r="Z74" s="887"/>
      <c r="AA74" s="1153"/>
      <c r="AB74" s="887"/>
      <c r="AC74" s="1153"/>
      <c r="AD74" s="887"/>
      <c r="AE74" s="887"/>
      <c r="AF74" s="887"/>
      <c r="AG74" s="887"/>
      <c r="AH74" s="887"/>
      <c r="AI74" s="887"/>
      <c r="AJ74" s="887"/>
      <c r="AK74" s="887"/>
      <c r="AL74" s="887"/>
      <c r="AM74" s="887"/>
      <c r="AN74" s="887"/>
      <c r="AO74" s="887"/>
      <c r="AP74" s="887"/>
      <c r="AQ74" s="887"/>
      <c r="AR74" s="887"/>
      <c r="AS74" s="887"/>
      <c r="AT74" s="887"/>
      <c r="AU74" s="887"/>
      <c r="AV74" s="887"/>
      <c r="AW74" s="887"/>
      <c r="AX74" s="887"/>
      <c r="AY74" s="887"/>
      <c r="AZ74" s="887"/>
      <c r="BA74" s="887"/>
      <c r="BB74" s="887"/>
      <c r="BC74" s="887"/>
      <c r="BD74" s="887"/>
      <c r="BE74" s="887"/>
      <c r="BF74" s="887"/>
      <c r="BG74" s="887"/>
      <c r="BH74" s="887"/>
      <c r="BI74" s="887"/>
      <c r="BJ74" s="887"/>
      <c r="BK74" s="887"/>
      <c r="BL74" s="887"/>
      <c r="BM74" s="887"/>
      <c r="BN74" s="887"/>
      <c r="BO74" s="887"/>
      <c r="BP74" s="887"/>
      <c r="BQ74" s="887"/>
      <c r="BR74" s="887"/>
      <c r="BS74" s="887"/>
      <c r="BT74" s="887"/>
      <c r="BU74" s="887"/>
      <c r="BV74" s="887"/>
      <c r="BW74" s="887"/>
      <c r="BX74" s="887"/>
      <c r="BY74" s="887"/>
      <c r="BZ74" s="887"/>
      <c r="CA74" s="887"/>
      <c r="CB74" s="887"/>
      <c r="CC74" s="887"/>
      <c r="CD74" s="887"/>
      <c r="CE74" s="887"/>
      <c r="CF74" s="887"/>
      <c r="CG74" s="887"/>
      <c r="CH74" s="887"/>
      <c r="CI74" s="887"/>
      <c r="CJ74" s="887"/>
      <c r="CK74" s="887"/>
      <c r="CL74" s="887"/>
      <c r="CM74" s="887"/>
      <c r="CN74" s="887"/>
      <c r="CO74" s="887"/>
      <c r="CP74" s="887"/>
      <c r="CQ74" s="887"/>
      <c r="CR74" s="887"/>
      <c r="CS74" s="887"/>
      <c r="CT74" s="887"/>
      <c r="CU74" s="887"/>
      <c r="CV74" s="887"/>
      <c r="CW74" s="887"/>
      <c r="CX74" s="887"/>
      <c r="CY74" s="887"/>
      <c r="CZ74" s="887"/>
      <c r="DA74" s="887"/>
      <c r="DB74" s="887"/>
      <c r="DC74" s="887"/>
      <c r="DD74" s="887"/>
      <c r="DE74" s="887"/>
      <c r="DF74" s="887"/>
      <c r="DG74" s="887"/>
      <c r="DH74" s="887"/>
      <c r="DI74" s="887"/>
      <c r="DJ74" s="887"/>
      <c r="DK74" s="1066"/>
      <c r="DL74" s="887"/>
      <c r="DM74" s="887"/>
      <c r="DN74" s="887"/>
      <c r="DO74" s="887"/>
      <c r="DP74" s="887"/>
      <c r="DQ74" s="887"/>
      <c r="DR74" s="887"/>
      <c r="DS74" s="887"/>
      <c r="DT74" s="887"/>
      <c r="DU74" s="887"/>
      <c r="DV74" s="887"/>
      <c r="DW74" s="887"/>
      <c r="DX74" s="887"/>
      <c r="DY74" s="887"/>
      <c r="DZ74" s="887"/>
      <c r="EA74" s="887"/>
      <c r="EB74" s="887"/>
      <c r="EC74" s="887"/>
      <c r="ED74" s="887"/>
      <c r="EE74" s="887"/>
      <c r="EF74" s="887"/>
      <c r="EG74" s="887"/>
      <c r="EH74" s="887"/>
      <c r="EI74" s="887"/>
      <c r="EJ74" s="887"/>
      <c r="EK74" s="887"/>
      <c r="EL74" s="887"/>
      <c r="EM74" s="887"/>
      <c r="EN74" s="887"/>
      <c r="EO74" s="887"/>
      <c r="EP74" s="887"/>
      <c r="EQ74" s="887"/>
      <c r="ER74" s="887"/>
      <c r="ES74" s="887"/>
      <c r="ET74" s="887"/>
      <c r="EU74" s="887"/>
      <c r="EV74" s="887"/>
      <c r="EW74" s="887"/>
      <c r="EX74" s="887"/>
      <c r="EY74" s="887"/>
      <c r="EZ74" s="887"/>
      <c r="FA74" s="887"/>
      <c r="FB74" s="887"/>
      <c r="FC74" s="887"/>
      <c r="FD74" s="887"/>
      <c r="FE74" s="887"/>
      <c r="FF74" s="887"/>
      <c r="FG74" s="887"/>
      <c r="FH74" s="887"/>
      <c r="FI74" s="887"/>
      <c r="FJ74" s="887"/>
      <c r="FK74" s="887"/>
      <c r="FL74" s="887"/>
      <c r="FM74" s="887"/>
      <c r="FN74" s="887"/>
      <c r="FO74" s="887"/>
      <c r="FP74" s="887"/>
      <c r="FQ74" s="887"/>
      <c r="FR74" s="887"/>
      <c r="FS74" s="887"/>
      <c r="FT74" s="887"/>
      <c r="FU74" s="887"/>
      <c r="FV74" s="887"/>
      <c r="FW74" s="887"/>
      <c r="FX74" s="887"/>
      <c r="FY74" s="887"/>
      <c r="FZ74" s="887"/>
      <c r="GA74" s="887"/>
      <c r="GB74" s="887"/>
      <c r="GC74" s="887"/>
      <c r="GD74" s="887"/>
      <c r="GE74" s="887"/>
      <c r="GF74" s="887"/>
      <c r="GG74" s="887"/>
      <c r="GH74" s="887"/>
      <c r="GI74" s="887"/>
      <c r="GJ74" s="887"/>
      <c r="GK74" s="887"/>
      <c r="GL74" s="887"/>
      <c r="GM74" s="887"/>
      <c r="GN74" s="887"/>
      <c r="GO74" s="887"/>
      <c r="GP74" s="887"/>
      <c r="GQ74" s="887"/>
      <c r="GR74" s="887"/>
      <c r="GS74" s="887"/>
      <c r="GT74" s="887"/>
      <c r="GU74" s="887"/>
      <c r="GV74" s="887"/>
      <c r="GW74" s="887"/>
      <c r="GX74" s="887"/>
      <c r="GY74" s="887"/>
      <c r="GZ74" s="887"/>
      <c r="HA74" s="887"/>
      <c r="HB74" s="887"/>
      <c r="HC74" s="887"/>
      <c r="HD74" s="887"/>
      <c r="HE74" s="887"/>
      <c r="HF74" s="887"/>
      <c r="HG74" s="887"/>
      <c r="HH74" s="887"/>
      <c r="HI74" s="887"/>
      <c r="HJ74" s="887"/>
      <c r="HK74" s="887"/>
      <c r="HL74" s="887"/>
      <c r="HM74" s="887"/>
      <c r="HN74" s="887"/>
      <c r="HO74" s="887"/>
      <c r="HP74" s="887"/>
      <c r="HQ74" s="887"/>
      <c r="HR74" s="887"/>
      <c r="HS74" s="887"/>
      <c r="HT74" s="887"/>
      <c r="HU74" s="887"/>
      <c r="HV74" s="887"/>
      <c r="HW74" s="887"/>
    </row>
    <row r="75" spans="1:232">
      <c r="A75" s="943"/>
      <c r="B75" s="895"/>
      <c r="C75" s="887"/>
      <c r="D75" s="887"/>
      <c r="E75" s="887"/>
      <c r="F75" s="887"/>
      <c r="G75" s="887"/>
      <c r="H75" s="887"/>
      <c r="I75" s="887"/>
      <c r="J75" s="887"/>
      <c r="K75" s="887"/>
      <c r="L75" s="887"/>
      <c r="M75" s="887"/>
      <c r="N75" s="887"/>
      <c r="O75" s="887"/>
      <c r="P75" s="887"/>
      <c r="Q75" s="887"/>
      <c r="R75" s="887"/>
      <c r="S75" s="887"/>
      <c r="T75" s="887"/>
      <c r="U75" s="887"/>
      <c r="V75" s="887"/>
      <c r="W75" s="1153"/>
      <c r="X75" s="1153"/>
      <c r="Y75" s="887"/>
      <c r="Z75" s="887"/>
      <c r="AA75" s="1153"/>
      <c r="AB75" s="887"/>
      <c r="AC75" s="1153"/>
      <c r="AD75" s="887"/>
      <c r="AE75" s="887"/>
      <c r="AF75" s="887"/>
      <c r="AG75" s="887"/>
      <c r="AH75" s="887"/>
      <c r="AI75" s="887"/>
      <c r="AJ75" s="887"/>
      <c r="AK75" s="887"/>
      <c r="AL75" s="887"/>
      <c r="AM75" s="887"/>
      <c r="AN75" s="887"/>
      <c r="AO75" s="887"/>
      <c r="AP75" s="887"/>
      <c r="AQ75" s="887"/>
      <c r="AR75" s="887"/>
      <c r="AS75" s="887"/>
      <c r="AT75" s="887"/>
      <c r="AU75" s="887"/>
      <c r="AV75" s="887"/>
      <c r="AW75" s="887"/>
      <c r="AX75" s="887"/>
      <c r="AY75" s="887"/>
      <c r="AZ75" s="887"/>
      <c r="BA75" s="887"/>
      <c r="BB75" s="887"/>
      <c r="BC75" s="887"/>
      <c r="BD75" s="887"/>
      <c r="BE75" s="887"/>
      <c r="BF75" s="887"/>
      <c r="BG75" s="887"/>
      <c r="BH75" s="887"/>
      <c r="BI75" s="887"/>
      <c r="BJ75" s="887"/>
      <c r="BK75" s="887"/>
      <c r="BL75" s="887"/>
      <c r="BM75" s="887"/>
      <c r="BN75" s="887"/>
      <c r="BO75" s="887"/>
      <c r="BP75" s="887"/>
      <c r="BQ75" s="887"/>
      <c r="BR75" s="887"/>
      <c r="BS75" s="887"/>
      <c r="BT75" s="887"/>
      <c r="BU75" s="887"/>
      <c r="BV75" s="887"/>
      <c r="BW75" s="887"/>
      <c r="BX75" s="887"/>
      <c r="BY75" s="887"/>
      <c r="BZ75" s="887"/>
      <c r="CA75" s="887"/>
      <c r="CB75" s="887"/>
      <c r="CC75" s="887"/>
      <c r="CD75" s="887"/>
      <c r="CE75" s="887"/>
      <c r="CF75" s="887"/>
      <c r="CG75" s="887"/>
      <c r="CH75" s="887"/>
      <c r="CI75" s="887"/>
      <c r="CJ75" s="887"/>
      <c r="CK75" s="887"/>
      <c r="CL75" s="887"/>
      <c r="CM75" s="887"/>
      <c r="CN75" s="887"/>
      <c r="CO75" s="887"/>
      <c r="CP75" s="887"/>
      <c r="CQ75" s="887"/>
      <c r="CR75" s="887"/>
      <c r="CS75" s="887"/>
      <c r="CT75" s="887"/>
      <c r="CU75" s="887"/>
      <c r="CV75" s="887"/>
      <c r="CW75" s="887"/>
      <c r="CX75" s="887"/>
      <c r="CY75" s="887"/>
      <c r="CZ75" s="887"/>
      <c r="DA75" s="887"/>
      <c r="DB75" s="887"/>
      <c r="DC75" s="887"/>
      <c r="DD75" s="887"/>
      <c r="DE75" s="887"/>
      <c r="DF75" s="887"/>
      <c r="DG75" s="887"/>
      <c r="DH75" s="887"/>
      <c r="DI75" s="887"/>
      <c r="DJ75" s="887"/>
      <c r="DK75" s="1066"/>
      <c r="DL75" s="887"/>
      <c r="DM75" s="887"/>
      <c r="DN75" s="887"/>
      <c r="DO75" s="887"/>
      <c r="DP75" s="887"/>
      <c r="DQ75" s="887"/>
      <c r="DR75" s="887"/>
      <c r="DS75" s="887"/>
      <c r="DT75" s="887"/>
      <c r="DU75" s="887"/>
      <c r="DV75" s="887"/>
      <c r="DW75" s="887"/>
      <c r="DX75" s="887"/>
      <c r="DY75" s="887"/>
      <c r="DZ75" s="887"/>
      <c r="EA75" s="887"/>
      <c r="EB75" s="887"/>
      <c r="EC75" s="887"/>
      <c r="ED75" s="887"/>
      <c r="EE75" s="887"/>
      <c r="EF75" s="887"/>
      <c r="EG75" s="887"/>
      <c r="EH75" s="887"/>
      <c r="EI75" s="887"/>
      <c r="EJ75" s="887"/>
      <c r="EK75" s="887"/>
      <c r="EL75" s="887"/>
      <c r="EM75" s="887"/>
      <c r="EN75" s="887"/>
      <c r="EO75" s="887"/>
      <c r="EP75" s="887"/>
      <c r="EQ75" s="887"/>
      <c r="ER75" s="887"/>
      <c r="ES75" s="887"/>
      <c r="ET75" s="887"/>
      <c r="EU75" s="887"/>
      <c r="EV75" s="887"/>
      <c r="EW75" s="887"/>
      <c r="EX75" s="887"/>
      <c r="EY75" s="887"/>
      <c r="EZ75" s="887"/>
      <c r="FA75" s="887"/>
      <c r="FB75" s="887"/>
      <c r="FC75" s="887"/>
      <c r="FD75" s="887"/>
      <c r="FE75" s="887"/>
      <c r="FF75" s="887"/>
      <c r="FG75" s="887"/>
      <c r="FH75" s="887"/>
      <c r="FI75" s="887"/>
      <c r="FJ75" s="887"/>
      <c r="FK75" s="887"/>
      <c r="FL75" s="887"/>
      <c r="FM75" s="887"/>
      <c r="FN75" s="887"/>
      <c r="FO75" s="887"/>
      <c r="FP75" s="887"/>
      <c r="FQ75" s="887"/>
      <c r="FR75" s="887"/>
      <c r="FS75" s="887"/>
      <c r="FT75" s="887"/>
      <c r="FU75" s="887"/>
      <c r="FV75" s="887"/>
      <c r="FW75" s="887"/>
      <c r="FX75" s="887"/>
      <c r="FY75" s="887"/>
      <c r="FZ75" s="887"/>
      <c r="GA75" s="887"/>
      <c r="GB75" s="887"/>
      <c r="GC75" s="887"/>
      <c r="GD75" s="887"/>
      <c r="GE75" s="887"/>
      <c r="GF75" s="887"/>
      <c r="GG75" s="887"/>
      <c r="GH75" s="887"/>
      <c r="GI75" s="887"/>
      <c r="GJ75" s="887"/>
      <c r="GK75" s="887"/>
      <c r="GL75" s="887"/>
      <c r="GM75" s="887"/>
      <c r="GN75" s="887"/>
      <c r="GO75" s="887"/>
      <c r="GP75" s="887"/>
      <c r="GQ75" s="887"/>
      <c r="GR75" s="887"/>
      <c r="GS75" s="887"/>
      <c r="GT75" s="887"/>
      <c r="GU75" s="887"/>
      <c r="GV75" s="887"/>
      <c r="GW75" s="887"/>
      <c r="GX75" s="887"/>
      <c r="GY75" s="887"/>
      <c r="GZ75" s="887"/>
      <c r="HA75" s="887"/>
      <c r="HB75" s="887"/>
      <c r="HC75" s="887"/>
      <c r="HD75" s="887"/>
      <c r="HE75" s="887"/>
      <c r="HF75" s="887"/>
      <c r="HG75" s="887"/>
      <c r="HH75" s="887"/>
      <c r="HI75" s="887"/>
      <c r="HJ75" s="887"/>
      <c r="HK75" s="887"/>
      <c r="HL75" s="887"/>
      <c r="HM75" s="887"/>
      <c r="HN75" s="887"/>
      <c r="HO75" s="887"/>
      <c r="HP75" s="887"/>
      <c r="HQ75" s="887"/>
      <c r="HR75" s="887"/>
      <c r="HS75" s="887"/>
      <c r="HT75" s="887"/>
      <c r="HU75" s="887"/>
      <c r="HV75" s="887"/>
      <c r="HW75" s="887"/>
    </row>
    <row r="76" spans="1:232">
      <c r="A76" s="887"/>
      <c r="B76" s="895"/>
      <c r="C76" s="887"/>
      <c r="D76" s="887"/>
      <c r="E76" s="887"/>
      <c r="F76" s="887"/>
      <c r="G76" s="887"/>
      <c r="H76" s="887"/>
      <c r="I76" s="887"/>
      <c r="J76" s="887"/>
      <c r="K76" s="887"/>
      <c r="L76" s="887"/>
      <c r="M76" s="887"/>
      <c r="N76" s="887"/>
      <c r="O76" s="887"/>
      <c r="P76" s="887"/>
      <c r="Q76" s="887"/>
      <c r="R76" s="887"/>
      <c r="S76" s="887"/>
      <c r="T76" s="887"/>
      <c r="U76" s="887"/>
      <c r="V76" s="887"/>
      <c r="W76" s="1153"/>
      <c r="X76" s="1153"/>
      <c r="Y76" s="887"/>
      <c r="Z76" s="887"/>
      <c r="AA76" s="1153"/>
      <c r="AB76" s="887"/>
      <c r="AC76" s="1153"/>
      <c r="AD76" s="887"/>
      <c r="AE76" s="887"/>
      <c r="AF76" s="887"/>
      <c r="AG76" s="887"/>
      <c r="AH76" s="887"/>
      <c r="AI76" s="887"/>
      <c r="AJ76" s="887"/>
      <c r="AK76" s="887"/>
      <c r="AL76" s="887"/>
      <c r="AM76" s="887"/>
      <c r="AN76" s="887"/>
      <c r="AO76" s="887"/>
      <c r="AP76" s="887"/>
      <c r="AQ76" s="887"/>
      <c r="AR76" s="887"/>
      <c r="AS76" s="887"/>
      <c r="AT76" s="887"/>
      <c r="AU76" s="887"/>
      <c r="AV76" s="887"/>
      <c r="AW76" s="887"/>
      <c r="AX76" s="887"/>
      <c r="AY76" s="887"/>
      <c r="AZ76" s="887"/>
      <c r="BA76" s="887"/>
      <c r="BB76" s="887"/>
      <c r="BC76" s="887"/>
      <c r="BD76" s="887"/>
      <c r="BE76" s="887"/>
      <c r="BF76" s="887"/>
      <c r="BG76" s="887"/>
      <c r="BH76" s="887"/>
      <c r="BI76" s="887"/>
      <c r="BJ76" s="887"/>
      <c r="BK76" s="887"/>
      <c r="BL76" s="887"/>
      <c r="BM76" s="887"/>
      <c r="BN76" s="887"/>
      <c r="BO76" s="887"/>
      <c r="BP76" s="887"/>
      <c r="BQ76" s="887"/>
      <c r="BR76" s="887"/>
      <c r="BS76" s="887"/>
      <c r="BT76" s="887"/>
      <c r="BU76" s="887"/>
      <c r="BV76" s="887"/>
      <c r="BW76" s="887"/>
      <c r="BX76" s="887"/>
      <c r="BY76" s="887"/>
      <c r="BZ76" s="887"/>
      <c r="CA76" s="887"/>
      <c r="CB76" s="887"/>
      <c r="CC76" s="887"/>
      <c r="CD76" s="887"/>
      <c r="CE76" s="887"/>
      <c r="CF76" s="887"/>
      <c r="CG76" s="887"/>
      <c r="CH76" s="887"/>
      <c r="CI76" s="887"/>
      <c r="CJ76" s="887"/>
      <c r="CK76" s="887"/>
      <c r="CL76" s="887"/>
      <c r="CM76" s="887"/>
      <c r="CN76" s="887"/>
      <c r="CO76" s="887"/>
      <c r="CP76" s="887"/>
      <c r="CQ76" s="887"/>
      <c r="CR76" s="887"/>
      <c r="CS76" s="887"/>
      <c r="CT76" s="887"/>
      <c r="CU76" s="887"/>
      <c r="CV76" s="887"/>
      <c r="CW76" s="887"/>
      <c r="CX76" s="887"/>
      <c r="CY76" s="887"/>
      <c r="CZ76" s="887"/>
      <c r="DA76" s="887"/>
      <c r="DB76" s="887"/>
      <c r="DC76" s="887"/>
      <c r="DD76" s="887"/>
      <c r="DE76" s="887"/>
      <c r="DF76" s="887"/>
      <c r="DG76" s="887"/>
      <c r="DH76" s="887"/>
      <c r="DI76" s="887"/>
      <c r="DJ76" s="887"/>
      <c r="DK76" s="1066"/>
      <c r="DL76" s="887"/>
      <c r="DM76" s="887"/>
      <c r="DN76" s="887"/>
      <c r="DO76" s="887"/>
      <c r="DP76" s="887"/>
      <c r="DQ76" s="887"/>
      <c r="DR76" s="887"/>
      <c r="DS76" s="887"/>
      <c r="DT76" s="887"/>
      <c r="DU76" s="887"/>
      <c r="DV76" s="887"/>
      <c r="DW76" s="887"/>
      <c r="DX76" s="887"/>
      <c r="DY76" s="887"/>
      <c r="DZ76" s="887"/>
      <c r="EA76" s="887"/>
      <c r="EB76" s="887"/>
      <c r="EC76" s="887"/>
      <c r="ED76" s="887"/>
      <c r="EE76" s="887"/>
      <c r="EF76" s="887"/>
      <c r="EG76" s="887"/>
      <c r="EH76" s="887"/>
      <c r="EI76" s="887"/>
      <c r="EJ76" s="887"/>
      <c r="EK76" s="887"/>
      <c r="EL76" s="887"/>
      <c r="EM76" s="887"/>
      <c r="EN76" s="887"/>
      <c r="EO76" s="887"/>
      <c r="EP76" s="887"/>
      <c r="EQ76" s="887"/>
      <c r="ER76" s="887"/>
      <c r="ES76" s="887"/>
      <c r="ET76" s="887"/>
      <c r="EU76" s="887"/>
      <c r="EV76" s="887"/>
      <c r="EW76" s="887"/>
      <c r="EX76" s="887"/>
      <c r="EY76" s="887"/>
      <c r="EZ76" s="887"/>
      <c r="FA76" s="887"/>
      <c r="FB76" s="887"/>
      <c r="FC76" s="887"/>
      <c r="FD76" s="887"/>
      <c r="FE76" s="887"/>
      <c r="FF76" s="887"/>
      <c r="FG76" s="887"/>
      <c r="FH76" s="887"/>
      <c r="FI76" s="887"/>
      <c r="FJ76" s="887"/>
      <c r="FK76" s="887"/>
      <c r="FL76" s="887"/>
      <c r="FM76" s="887"/>
      <c r="FN76" s="887"/>
      <c r="FO76" s="887"/>
      <c r="FP76" s="887"/>
      <c r="FQ76" s="887"/>
      <c r="FR76" s="887"/>
      <c r="FS76" s="887"/>
      <c r="FT76" s="887"/>
      <c r="FU76" s="887"/>
      <c r="FV76" s="887"/>
      <c r="FW76" s="887"/>
      <c r="FX76" s="887"/>
      <c r="FY76" s="887"/>
      <c r="FZ76" s="887"/>
      <c r="GA76" s="887"/>
      <c r="GB76" s="887"/>
      <c r="GC76" s="887"/>
      <c r="GD76" s="887"/>
      <c r="GE76" s="887"/>
      <c r="GF76" s="887"/>
      <c r="GG76" s="887"/>
      <c r="GH76" s="887"/>
      <c r="GI76" s="887"/>
      <c r="GJ76" s="887"/>
      <c r="GK76" s="887"/>
      <c r="GL76" s="887"/>
      <c r="GM76" s="887"/>
      <c r="GN76" s="887"/>
      <c r="GO76" s="887"/>
      <c r="GP76" s="887"/>
      <c r="GQ76" s="887"/>
      <c r="GR76" s="887"/>
      <c r="GS76" s="887"/>
      <c r="GT76" s="887"/>
      <c r="GU76" s="887"/>
      <c r="GV76" s="887"/>
      <c r="GW76" s="887"/>
      <c r="GX76" s="887"/>
      <c r="GY76" s="887"/>
      <c r="GZ76" s="887"/>
      <c r="HA76" s="887"/>
      <c r="HB76" s="887"/>
      <c r="HC76" s="887"/>
      <c r="HD76" s="887"/>
      <c r="HE76" s="887"/>
      <c r="HF76" s="887"/>
      <c r="HG76" s="887"/>
      <c r="HH76" s="887"/>
      <c r="HI76" s="887"/>
      <c r="HJ76" s="887"/>
      <c r="HK76" s="887"/>
      <c r="HL76" s="887"/>
      <c r="HM76" s="887"/>
      <c r="HN76" s="887"/>
      <c r="HO76" s="887"/>
      <c r="HP76" s="887"/>
      <c r="HQ76" s="887"/>
      <c r="HR76" s="887"/>
      <c r="HS76" s="887"/>
      <c r="HT76" s="887"/>
      <c r="HU76" s="887"/>
      <c r="HV76" s="887"/>
      <c r="HW76" s="887"/>
    </row>
    <row r="77" spans="1:232">
      <c r="A77" s="930"/>
      <c r="B77" s="930"/>
      <c r="C77" s="930"/>
      <c r="D77" s="930"/>
      <c r="E77" s="930"/>
      <c r="F77" s="930"/>
      <c r="G77" s="930"/>
      <c r="H77" s="930"/>
      <c r="I77" s="930"/>
      <c r="J77" s="930"/>
      <c r="K77" s="930"/>
      <c r="L77" s="930"/>
      <c r="M77" s="930"/>
      <c r="N77" s="930"/>
      <c r="O77" s="930"/>
      <c r="P77" s="930"/>
      <c r="Q77" s="930"/>
      <c r="R77" s="930"/>
      <c r="S77" s="930"/>
      <c r="T77" s="930"/>
      <c r="U77" s="930"/>
      <c r="V77" s="930"/>
      <c r="W77" s="930"/>
      <c r="X77" s="930"/>
      <c r="Y77" s="930"/>
      <c r="Z77" s="930"/>
      <c r="AA77" s="930"/>
      <c r="AB77" s="930"/>
      <c r="AC77" s="930"/>
      <c r="AD77" s="930"/>
      <c r="AE77" s="930"/>
      <c r="AF77" s="930"/>
      <c r="AG77" s="930"/>
      <c r="AH77" s="930"/>
      <c r="AI77" s="930"/>
      <c r="AJ77" s="930"/>
      <c r="AK77" s="930"/>
      <c r="AL77" s="930"/>
      <c r="AM77" s="930"/>
      <c r="AN77" s="930"/>
      <c r="AO77" s="930"/>
      <c r="AP77" s="930"/>
      <c r="AQ77" s="930"/>
      <c r="AR77" s="930"/>
      <c r="AS77" s="930"/>
      <c r="AT77" s="930"/>
      <c r="AU77" s="930"/>
      <c r="AV77" s="930"/>
      <c r="AW77" s="930"/>
      <c r="AX77" s="930"/>
      <c r="AY77" s="930"/>
      <c r="AZ77" s="930"/>
      <c r="BA77" s="930"/>
      <c r="BB77" s="930"/>
      <c r="BC77" s="930"/>
      <c r="BD77" s="930"/>
      <c r="BE77" s="930"/>
      <c r="BF77" s="930"/>
      <c r="BG77" s="930"/>
      <c r="BH77" s="930"/>
      <c r="BI77" s="930"/>
      <c r="BJ77" s="930"/>
      <c r="BK77" s="930"/>
      <c r="BL77" s="930"/>
      <c r="BM77" s="930"/>
      <c r="BN77" s="930"/>
      <c r="BO77" s="930"/>
      <c r="BP77" s="930"/>
      <c r="BQ77" s="930"/>
      <c r="BR77" s="930"/>
      <c r="BS77" s="930"/>
      <c r="BT77" s="930"/>
      <c r="BU77" s="930"/>
      <c r="BV77" s="930"/>
      <c r="BW77" s="930"/>
      <c r="BX77" s="930"/>
      <c r="BY77" s="930"/>
      <c r="BZ77" s="930"/>
      <c r="CA77" s="930"/>
      <c r="CB77" s="930"/>
      <c r="CC77" s="930"/>
      <c r="CD77" s="930"/>
      <c r="CE77" s="930"/>
      <c r="CF77" s="930"/>
      <c r="CG77" s="930"/>
      <c r="CH77" s="930"/>
      <c r="CI77" s="930"/>
      <c r="CJ77" s="930"/>
      <c r="CK77" s="930"/>
      <c r="CL77" s="930"/>
      <c r="CM77" s="930"/>
      <c r="CN77" s="930"/>
      <c r="CO77" s="930"/>
      <c r="CP77" s="930"/>
      <c r="CQ77" s="930"/>
      <c r="CR77" s="930"/>
      <c r="CS77" s="930"/>
      <c r="CT77" s="930"/>
      <c r="CU77" s="930"/>
      <c r="CV77" s="930"/>
      <c r="CW77" s="930"/>
      <c r="CX77" s="930"/>
      <c r="CY77" s="930"/>
      <c r="CZ77" s="930"/>
      <c r="DA77" s="930"/>
      <c r="DB77" s="930"/>
      <c r="DC77" s="930"/>
      <c r="DD77" s="930"/>
      <c r="DE77" s="930"/>
      <c r="DF77" s="930"/>
      <c r="DG77" s="930"/>
      <c r="DH77" s="930"/>
      <c r="DI77" s="930"/>
      <c r="DJ77" s="930"/>
      <c r="DK77" s="930"/>
      <c r="DL77" s="930"/>
      <c r="DM77" s="930"/>
      <c r="DN77" s="930"/>
      <c r="DO77" s="930"/>
      <c r="DP77" s="930"/>
      <c r="DQ77" s="930"/>
      <c r="DR77" s="930"/>
      <c r="DS77" s="930"/>
      <c r="DT77" s="930"/>
      <c r="DU77" s="930"/>
      <c r="DV77" s="930"/>
      <c r="DW77" s="930"/>
      <c r="DX77" s="930"/>
      <c r="DY77" s="930"/>
      <c r="DZ77" s="930"/>
      <c r="EA77" s="930"/>
      <c r="EB77" s="930"/>
      <c r="EC77" s="930"/>
      <c r="ED77" s="930"/>
      <c r="EE77" s="930"/>
      <c r="EF77" s="930"/>
      <c r="EG77" s="930"/>
      <c r="EH77" s="930"/>
      <c r="EI77" s="930"/>
      <c r="EJ77" s="930"/>
      <c r="EK77" s="930"/>
      <c r="EL77" s="930"/>
      <c r="EM77" s="930"/>
      <c r="EN77" s="930"/>
      <c r="EO77" s="930"/>
      <c r="EP77" s="930"/>
      <c r="EQ77" s="930"/>
      <c r="ER77" s="930"/>
      <c r="ES77" s="930"/>
      <c r="ET77" s="930"/>
      <c r="EU77" s="930"/>
      <c r="EV77" s="930"/>
      <c r="EW77" s="930"/>
      <c r="EX77" s="930"/>
      <c r="EY77" s="930"/>
      <c r="EZ77" s="930"/>
      <c r="FA77" s="930"/>
      <c r="FB77" s="930"/>
      <c r="FC77" s="930"/>
      <c r="FD77" s="930"/>
      <c r="FE77" s="930"/>
      <c r="FF77" s="930"/>
      <c r="FG77" s="930"/>
      <c r="FH77" s="930"/>
      <c r="FI77" s="930"/>
      <c r="FJ77" s="930"/>
      <c r="FK77" s="930"/>
      <c r="FL77" s="930"/>
      <c r="FM77" s="930"/>
      <c r="FN77" s="930"/>
      <c r="FO77" s="930"/>
      <c r="FP77" s="930"/>
      <c r="FQ77" s="930"/>
      <c r="FR77" s="930"/>
      <c r="FS77" s="930"/>
      <c r="FT77" s="930"/>
      <c r="FU77" s="930"/>
      <c r="FV77" s="930"/>
      <c r="FW77" s="930"/>
      <c r="FX77" s="930"/>
      <c r="FY77" s="930"/>
      <c r="FZ77" s="930"/>
      <c r="GA77" s="930"/>
      <c r="GB77" s="930"/>
      <c r="GC77" s="930"/>
      <c r="GD77" s="930"/>
      <c r="GE77" s="930"/>
      <c r="GF77" s="930"/>
      <c r="GG77" s="930"/>
      <c r="GH77" s="930"/>
      <c r="GI77" s="930"/>
      <c r="GJ77" s="930"/>
      <c r="GK77" s="930"/>
      <c r="GL77" s="930"/>
      <c r="GM77" s="930"/>
      <c r="GN77" s="930"/>
      <c r="GO77" s="930"/>
      <c r="GP77" s="930"/>
      <c r="GQ77" s="930"/>
      <c r="GR77" s="930"/>
      <c r="GS77" s="930"/>
      <c r="GT77" s="930"/>
      <c r="GU77" s="930"/>
      <c r="GV77" s="930"/>
      <c r="GW77" s="930"/>
      <c r="GX77" s="930"/>
      <c r="GY77" s="930"/>
      <c r="GZ77" s="930"/>
      <c r="HA77" s="930"/>
      <c r="HB77" s="930"/>
      <c r="HC77" s="930"/>
      <c r="HD77" s="930"/>
      <c r="HE77" s="930"/>
      <c r="HF77" s="930"/>
      <c r="HG77" s="930"/>
      <c r="HH77" s="930"/>
      <c r="HI77" s="930"/>
      <c r="HJ77" s="930"/>
      <c r="HK77" s="930"/>
      <c r="HL77" s="930"/>
      <c r="HM77" s="930"/>
      <c r="HN77" s="930"/>
      <c r="HO77" s="930"/>
      <c r="HP77" s="930"/>
      <c r="HQ77" s="930"/>
      <c r="HR77" s="930"/>
      <c r="HS77" s="930"/>
      <c r="HT77" s="930"/>
      <c r="HU77" s="930"/>
      <c r="HV77" s="930"/>
      <c r="HW77" s="930"/>
      <c r="HX77" s="924"/>
    </row>
    <row r="78" spans="1:232" ht="13" thickBot="1">
      <c r="A78" s="930"/>
      <c r="B78" s="930"/>
      <c r="C78" s="930"/>
      <c r="D78" s="930"/>
      <c r="E78" s="930"/>
      <c r="F78" s="930"/>
      <c r="G78" s="930"/>
      <c r="H78" s="930"/>
      <c r="I78" s="930"/>
      <c r="J78" s="930"/>
      <c r="K78" s="930"/>
      <c r="L78" s="930"/>
      <c r="M78" s="930"/>
      <c r="N78" s="930"/>
      <c r="O78" s="930"/>
      <c r="P78" s="930"/>
      <c r="Q78" s="930"/>
      <c r="R78" s="930"/>
      <c r="S78" s="930"/>
      <c r="T78" s="930"/>
      <c r="U78" s="930"/>
      <c r="V78" s="930"/>
      <c r="W78" s="930"/>
      <c r="X78" s="930"/>
      <c r="Y78" s="930"/>
      <c r="Z78" s="930"/>
      <c r="AA78" s="930"/>
      <c r="AB78" s="930"/>
      <c r="AC78" s="930"/>
      <c r="AD78" s="930"/>
      <c r="AE78" s="930"/>
      <c r="AF78" s="930"/>
      <c r="AG78" s="930"/>
      <c r="AH78" s="930"/>
      <c r="AI78" s="930"/>
      <c r="AJ78" s="930"/>
      <c r="AK78" s="930"/>
      <c r="AL78" s="930"/>
      <c r="AM78" s="930"/>
      <c r="AN78" s="930"/>
      <c r="AO78" s="930"/>
      <c r="AP78" s="930"/>
      <c r="AQ78" s="930"/>
      <c r="AR78" s="930"/>
      <c r="AS78" s="930"/>
      <c r="AT78" s="930"/>
      <c r="AU78" s="930"/>
      <c r="AV78" s="930"/>
      <c r="AW78" s="930"/>
      <c r="AX78" s="930"/>
      <c r="AY78" s="930"/>
      <c r="AZ78" s="930"/>
      <c r="BA78" s="930"/>
      <c r="BB78" s="930"/>
      <c r="BC78" s="930"/>
      <c r="BD78" s="930"/>
      <c r="BE78" s="930"/>
      <c r="BF78" s="930"/>
      <c r="BG78" s="930"/>
      <c r="BH78" s="930"/>
      <c r="BI78" s="930"/>
      <c r="BJ78" s="930"/>
      <c r="BK78" s="930"/>
      <c r="BL78" s="930"/>
      <c r="BM78" s="930"/>
      <c r="BN78" s="930"/>
      <c r="BO78" s="930"/>
      <c r="BP78" s="930"/>
      <c r="BQ78" s="930"/>
      <c r="BR78" s="930"/>
      <c r="BS78" s="930"/>
      <c r="BT78" s="930"/>
      <c r="BU78" s="930"/>
      <c r="BV78" s="930"/>
      <c r="BW78" s="930"/>
      <c r="BX78" s="930"/>
      <c r="BY78" s="930"/>
      <c r="BZ78" s="930"/>
      <c r="CA78" s="930"/>
      <c r="CB78" s="930"/>
      <c r="CC78" s="930"/>
      <c r="CD78" s="930"/>
      <c r="CE78" s="930"/>
      <c r="CF78" s="930"/>
      <c r="CG78" s="930"/>
      <c r="CH78" s="930"/>
      <c r="CI78" s="930"/>
      <c r="CJ78" s="930"/>
      <c r="CK78" s="930"/>
      <c r="CL78" s="930"/>
      <c r="CM78" s="930"/>
      <c r="CN78" s="930"/>
      <c r="CO78" s="930"/>
      <c r="CP78" s="930"/>
      <c r="CQ78" s="930"/>
      <c r="CR78" s="930"/>
      <c r="CS78" s="930"/>
      <c r="CT78" s="930"/>
      <c r="CU78" s="930"/>
      <c r="CV78" s="930"/>
      <c r="CW78" s="930"/>
      <c r="CX78" s="930"/>
      <c r="CY78" s="930"/>
      <c r="CZ78" s="930"/>
      <c r="DA78" s="930"/>
      <c r="DB78" s="930"/>
      <c r="DC78" s="930"/>
      <c r="DD78" s="930"/>
      <c r="DE78" s="930"/>
      <c r="DF78" s="930"/>
      <c r="DG78" s="930"/>
      <c r="DH78" s="930"/>
      <c r="DI78" s="930"/>
      <c r="DJ78" s="930"/>
      <c r="DK78" s="930"/>
      <c r="DL78" s="930"/>
      <c r="DM78" s="930"/>
      <c r="DN78" s="930"/>
      <c r="DO78" s="930"/>
      <c r="DP78" s="930"/>
      <c r="DQ78" s="930"/>
      <c r="DR78" s="930"/>
      <c r="DS78" s="930"/>
      <c r="DT78" s="930"/>
      <c r="DU78" s="930"/>
      <c r="DV78" s="930"/>
      <c r="DW78" s="930"/>
      <c r="DX78" s="930"/>
      <c r="DY78" s="930"/>
      <c r="DZ78" s="930"/>
      <c r="EA78" s="930"/>
      <c r="EB78" s="930"/>
      <c r="EC78" s="930"/>
      <c r="ED78" s="930"/>
      <c r="EE78" s="930"/>
      <c r="EF78" s="930"/>
      <c r="EG78" s="930"/>
      <c r="EH78" s="930"/>
      <c r="EI78" s="930"/>
      <c r="EJ78" s="930"/>
      <c r="EK78" s="930"/>
      <c r="EL78" s="930"/>
      <c r="EM78" s="930"/>
      <c r="EN78" s="930"/>
      <c r="EO78" s="930"/>
      <c r="EP78" s="930"/>
      <c r="EQ78" s="930"/>
      <c r="ER78" s="930"/>
      <c r="ES78" s="930"/>
      <c r="ET78" s="930"/>
      <c r="EU78" s="930"/>
      <c r="EV78" s="930"/>
      <c r="EW78" s="930"/>
      <c r="EX78" s="930"/>
      <c r="EY78" s="930"/>
      <c r="EZ78" s="930"/>
      <c r="FA78" s="930"/>
      <c r="FB78" s="930"/>
      <c r="FC78" s="930"/>
      <c r="FD78" s="930"/>
      <c r="FE78" s="930"/>
      <c r="FF78" s="930"/>
      <c r="FG78" s="930"/>
      <c r="FH78" s="930"/>
      <c r="FI78" s="930"/>
      <c r="FJ78" s="930"/>
      <c r="FK78" s="930"/>
      <c r="FL78" s="930"/>
      <c r="FM78" s="930"/>
      <c r="FN78" s="930"/>
      <c r="FO78" s="930"/>
      <c r="FP78" s="930"/>
      <c r="FQ78" s="930"/>
      <c r="FR78" s="930"/>
      <c r="FS78" s="930"/>
      <c r="FT78" s="930"/>
      <c r="FU78" s="930"/>
      <c r="FV78" s="930"/>
      <c r="FW78" s="930"/>
      <c r="FX78" s="930"/>
      <c r="FY78" s="930"/>
      <c r="FZ78" s="930"/>
      <c r="GA78" s="930"/>
      <c r="GB78" s="930"/>
      <c r="GC78" s="930"/>
      <c r="GD78" s="930"/>
      <c r="GE78" s="930"/>
      <c r="GF78" s="930"/>
      <c r="GG78" s="930"/>
      <c r="GH78" s="930"/>
      <c r="GI78" s="930"/>
      <c r="GJ78" s="930"/>
      <c r="GK78" s="930"/>
      <c r="GL78" s="930"/>
      <c r="GM78" s="930"/>
      <c r="GN78" s="930"/>
      <c r="GO78" s="930"/>
      <c r="GP78" s="930"/>
      <c r="GQ78" s="930"/>
      <c r="GR78" s="930"/>
      <c r="GS78" s="930"/>
      <c r="GT78" s="930"/>
      <c r="GU78" s="930"/>
      <c r="GV78" s="930"/>
      <c r="GW78" s="930"/>
      <c r="GX78" s="930"/>
      <c r="GY78" s="930"/>
      <c r="GZ78" s="930"/>
      <c r="HA78" s="930"/>
      <c r="HB78" s="930"/>
      <c r="HC78" s="930"/>
      <c r="HD78" s="930"/>
      <c r="HE78" s="930"/>
      <c r="HF78" s="930"/>
      <c r="HG78" s="930"/>
      <c r="HH78" s="930"/>
      <c r="HI78" s="930"/>
      <c r="HJ78" s="930"/>
      <c r="HK78" s="930"/>
      <c r="HL78" s="930"/>
      <c r="HM78" s="930"/>
      <c r="HN78" s="930"/>
      <c r="HO78" s="930"/>
      <c r="HP78" s="930"/>
      <c r="HQ78" s="930"/>
      <c r="HR78" s="930"/>
      <c r="HS78" s="930"/>
      <c r="HT78" s="930"/>
      <c r="HU78" s="930"/>
      <c r="HV78" s="930"/>
      <c r="HW78" s="930"/>
      <c r="HX78" s="924"/>
    </row>
    <row r="79" spans="1:232" ht="12.75" customHeight="1">
      <c r="A79" s="1158" t="s">
        <v>759</v>
      </c>
      <c r="B79" s="1159"/>
      <c r="C79" s="1159"/>
      <c r="D79" s="1159"/>
      <c r="E79" s="1159"/>
      <c r="F79" s="1159"/>
      <c r="G79" s="1159"/>
      <c r="H79" s="1159"/>
      <c r="I79" s="1159"/>
      <c r="J79" s="1159"/>
      <c r="K79" s="1159"/>
      <c r="L79" s="1159"/>
      <c r="M79" s="1159"/>
      <c r="N79" s="1159"/>
      <c r="O79" s="1159"/>
      <c r="P79" s="1159"/>
      <c r="Q79" s="1159"/>
      <c r="R79" s="1159"/>
      <c r="S79" s="1159"/>
      <c r="T79" s="1159"/>
      <c r="U79" s="1159"/>
      <c r="V79" s="1159"/>
      <c r="W79" s="1159"/>
      <c r="X79" s="1159"/>
      <c r="Y79" s="1159"/>
      <c r="Z79" s="1159"/>
      <c r="AA79" s="1159"/>
      <c r="AB79" s="1159"/>
      <c r="AC79" s="1159"/>
      <c r="AD79" s="1159"/>
      <c r="AE79" s="1159"/>
      <c r="AF79" s="1159"/>
      <c r="AG79" s="1159"/>
      <c r="AH79" s="1159"/>
      <c r="AI79" s="1159"/>
      <c r="AJ79" s="1159"/>
      <c r="AK79" s="1159"/>
      <c r="AL79" s="1159"/>
      <c r="AM79" s="1159"/>
      <c r="AN79" s="1159"/>
      <c r="AO79" s="1159"/>
      <c r="AP79" s="1159"/>
      <c r="AQ79" s="1159"/>
      <c r="AR79" s="1159"/>
      <c r="AS79" s="1159"/>
      <c r="AT79" s="1159"/>
      <c r="AU79" s="1159"/>
      <c r="AV79" s="1159"/>
      <c r="AW79" s="1159"/>
      <c r="AX79" s="1159"/>
      <c r="AY79" s="1159"/>
      <c r="AZ79" s="1159"/>
      <c r="BA79" s="1159"/>
      <c r="BB79" s="1159"/>
      <c r="BC79" s="1159"/>
      <c r="BD79" s="1159"/>
      <c r="BE79" s="1159"/>
      <c r="BF79" s="1159"/>
      <c r="BG79" s="1159"/>
      <c r="BH79" s="1159"/>
      <c r="BI79" s="1159"/>
      <c r="BJ79" s="1159"/>
      <c r="BK79" s="1159"/>
      <c r="BL79" s="1159"/>
      <c r="BM79" s="1159"/>
      <c r="BN79" s="1159"/>
      <c r="BO79" s="1159"/>
      <c r="BP79" s="1159"/>
      <c r="BQ79" s="1159"/>
      <c r="BR79" s="1159"/>
      <c r="BS79" s="1159"/>
      <c r="BT79" s="1159"/>
      <c r="BU79" s="1159"/>
      <c r="BV79" s="1159"/>
      <c r="BW79" s="1159"/>
      <c r="BX79" s="1159"/>
      <c r="BY79" s="1159"/>
      <c r="BZ79" s="1159"/>
      <c r="CA79" s="1159"/>
      <c r="CB79" s="1159"/>
      <c r="CC79" s="1159"/>
      <c r="CD79" s="1159"/>
      <c r="CE79" s="1159"/>
      <c r="CF79" s="1159"/>
      <c r="CG79" s="1159"/>
      <c r="CH79" s="1159"/>
      <c r="CI79" s="1159"/>
      <c r="CJ79" s="1159"/>
      <c r="CK79" s="1159"/>
      <c r="CL79" s="1159"/>
      <c r="CM79" s="1159"/>
      <c r="CN79" s="1159"/>
      <c r="CO79" s="1159"/>
      <c r="CP79" s="1159"/>
      <c r="CQ79" s="1159"/>
      <c r="CR79" s="1159"/>
      <c r="CS79" s="1159"/>
      <c r="CT79" s="1159"/>
      <c r="CU79" s="1159"/>
      <c r="CV79" s="1159"/>
      <c r="CW79" s="1159"/>
      <c r="CX79" s="1159"/>
      <c r="CY79" s="1159"/>
      <c r="CZ79" s="1159"/>
      <c r="DA79" s="1159"/>
      <c r="DB79" s="1159"/>
      <c r="DC79" s="1159"/>
      <c r="DD79" s="1159"/>
      <c r="DE79" s="1159"/>
      <c r="DF79" s="1159"/>
      <c r="DG79" s="1159"/>
      <c r="DH79" s="1159"/>
      <c r="DI79" s="1159"/>
      <c r="DJ79" s="1159"/>
      <c r="DK79" s="1159"/>
      <c r="DL79" s="1159"/>
      <c r="DM79" s="1159"/>
      <c r="DN79" s="1159"/>
      <c r="DO79" s="1159"/>
      <c r="DP79" s="1159"/>
      <c r="DQ79" s="1159"/>
      <c r="DR79" s="1159"/>
      <c r="DS79" s="1159"/>
      <c r="DT79" s="1159"/>
      <c r="DU79" s="1159"/>
      <c r="DV79" s="1159"/>
      <c r="DW79" s="1159"/>
      <c r="DX79" s="1159"/>
      <c r="DY79" s="1159"/>
      <c r="DZ79" s="1159"/>
      <c r="EA79" s="1159"/>
      <c r="EB79" s="1159"/>
      <c r="EC79" s="1159"/>
      <c r="ED79" s="1159"/>
      <c r="EE79" s="1159"/>
      <c r="EF79" s="1159"/>
      <c r="EG79" s="1159"/>
      <c r="EH79" s="1159"/>
      <c r="EI79" s="1159"/>
      <c r="EJ79" s="1159"/>
      <c r="EK79" s="1159"/>
      <c r="EL79" s="1159"/>
      <c r="EM79" s="1159"/>
      <c r="EN79" s="1159"/>
      <c r="EO79" s="1159"/>
      <c r="EP79" s="1159"/>
      <c r="EQ79" s="1159"/>
      <c r="ER79" s="1159"/>
      <c r="ES79" s="1159"/>
      <c r="ET79" s="1159"/>
      <c r="EU79" s="1159"/>
      <c r="EV79" s="1159"/>
      <c r="EW79" s="1159"/>
      <c r="EX79" s="1159"/>
      <c r="EY79" s="1159"/>
      <c r="EZ79" s="1159"/>
      <c r="FA79" s="1159"/>
      <c r="FB79" s="1159"/>
      <c r="FC79" s="1159"/>
      <c r="FD79" s="1159"/>
      <c r="FE79" s="1159"/>
      <c r="FF79" s="1159"/>
      <c r="FG79" s="1159"/>
      <c r="FH79" s="1159"/>
      <c r="FI79" s="1159"/>
      <c r="FJ79" s="1159"/>
      <c r="FK79" s="1159"/>
      <c r="FL79" s="1159"/>
      <c r="FM79" s="1159"/>
      <c r="FN79" s="1159"/>
      <c r="FO79" s="1159"/>
      <c r="FP79" s="1159"/>
      <c r="FQ79" s="1159"/>
      <c r="FR79" s="1159"/>
      <c r="FS79" s="1159"/>
      <c r="FT79" s="1159"/>
      <c r="FU79" s="1159"/>
      <c r="FV79" s="1159"/>
      <c r="FW79" s="1159"/>
      <c r="FX79" s="1159"/>
      <c r="FY79" s="1159"/>
      <c r="FZ79" s="1159"/>
      <c r="GA79" s="1159"/>
      <c r="GB79" s="1159"/>
      <c r="GC79" s="1159"/>
      <c r="GD79" s="1159"/>
      <c r="GE79" s="1159"/>
      <c r="GF79" s="1159"/>
      <c r="GG79" s="1159"/>
      <c r="GH79" s="1159"/>
      <c r="GI79" s="1159"/>
      <c r="GJ79" s="1159"/>
      <c r="GK79" s="1159"/>
      <c r="GL79" s="1159"/>
      <c r="GM79" s="1159"/>
      <c r="GN79" s="1159"/>
      <c r="GO79" s="1159"/>
      <c r="GP79" s="1159"/>
      <c r="GQ79" s="1159"/>
      <c r="GR79" s="1159"/>
      <c r="GS79" s="1159"/>
      <c r="GT79" s="1159"/>
      <c r="GU79" s="1159"/>
      <c r="GV79" s="1159"/>
      <c r="GW79" s="1159"/>
      <c r="GX79" s="1159"/>
      <c r="GY79" s="1159"/>
      <c r="GZ79" s="1159"/>
      <c r="HA79" s="1159"/>
      <c r="HB79" s="1159"/>
      <c r="HC79" s="1159"/>
      <c r="HD79" s="1159"/>
      <c r="HE79" s="1159"/>
      <c r="HF79" s="1159"/>
      <c r="HG79" s="1159"/>
      <c r="HH79" s="1159"/>
      <c r="HI79" s="1159"/>
      <c r="HJ79" s="1159"/>
      <c r="HK79" s="1159"/>
      <c r="HL79" s="1159"/>
      <c r="HM79" s="1159"/>
      <c r="HN79" s="1159"/>
      <c r="HO79" s="1159"/>
      <c r="HP79" s="1159"/>
      <c r="HQ79" s="1159"/>
      <c r="HR79" s="1159"/>
      <c r="HS79" s="1159"/>
      <c r="HT79" s="1159"/>
      <c r="HU79" s="1159"/>
      <c r="HV79" s="1159"/>
      <c r="HW79" s="1160"/>
      <c r="HX79" s="924"/>
    </row>
    <row r="80" spans="1:232" ht="13.5" customHeight="1" thickBot="1">
      <c r="A80" s="1161"/>
      <c r="B80" s="1162"/>
      <c r="C80" s="1162"/>
      <c r="D80" s="1162"/>
      <c r="E80" s="1162"/>
      <c r="F80" s="1162"/>
      <c r="G80" s="1162"/>
      <c r="H80" s="1162"/>
      <c r="I80" s="1162"/>
      <c r="J80" s="1162"/>
      <c r="K80" s="1162"/>
      <c r="L80" s="1162"/>
      <c r="M80" s="1162"/>
      <c r="N80" s="1162"/>
      <c r="O80" s="1162"/>
      <c r="P80" s="1162"/>
      <c r="Q80" s="1162"/>
      <c r="R80" s="1162"/>
      <c r="S80" s="1162"/>
      <c r="T80" s="1162"/>
      <c r="U80" s="1162"/>
      <c r="V80" s="1162"/>
      <c r="W80" s="1162"/>
      <c r="X80" s="1162"/>
      <c r="Y80" s="1162"/>
      <c r="Z80" s="1162"/>
      <c r="AA80" s="1162"/>
      <c r="AB80" s="1162"/>
      <c r="AC80" s="1162"/>
      <c r="AD80" s="1162"/>
      <c r="AE80" s="1162"/>
      <c r="AF80" s="1162"/>
      <c r="AG80" s="1162"/>
      <c r="AH80" s="1162"/>
      <c r="AI80" s="1162"/>
      <c r="AJ80" s="1162"/>
      <c r="AK80" s="1162"/>
      <c r="AL80" s="1162"/>
      <c r="AM80" s="1162"/>
      <c r="AN80" s="1162"/>
      <c r="AO80" s="1162"/>
      <c r="AP80" s="1162"/>
      <c r="AQ80" s="1162"/>
      <c r="AR80" s="1162"/>
      <c r="AS80" s="1162"/>
      <c r="AT80" s="1162"/>
      <c r="AU80" s="1162"/>
      <c r="AV80" s="1162"/>
      <c r="AW80" s="1162"/>
      <c r="AX80" s="1162"/>
      <c r="AY80" s="1162"/>
      <c r="AZ80" s="1162"/>
      <c r="BA80" s="1162"/>
      <c r="BB80" s="1162"/>
      <c r="BC80" s="1162"/>
      <c r="BD80" s="1162"/>
      <c r="BE80" s="1162"/>
      <c r="BF80" s="1162"/>
      <c r="BG80" s="1162"/>
      <c r="BH80" s="1162"/>
      <c r="BI80" s="1162"/>
      <c r="BJ80" s="1162"/>
      <c r="BK80" s="1162"/>
      <c r="BL80" s="1162"/>
      <c r="BM80" s="1162"/>
      <c r="BN80" s="1162"/>
      <c r="BO80" s="1162"/>
      <c r="BP80" s="1162"/>
      <c r="BQ80" s="1162"/>
      <c r="BR80" s="1162"/>
      <c r="BS80" s="1162"/>
      <c r="BT80" s="1162"/>
      <c r="BU80" s="1162"/>
      <c r="BV80" s="1162"/>
      <c r="BW80" s="1162"/>
      <c r="BX80" s="1162"/>
      <c r="BY80" s="1162"/>
      <c r="BZ80" s="1162"/>
      <c r="CA80" s="1162"/>
      <c r="CB80" s="1162"/>
      <c r="CC80" s="1162"/>
      <c r="CD80" s="1162"/>
      <c r="CE80" s="1162"/>
      <c r="CF80" s="1162"/>
      <c r="CG80" s="1162"/>
      <c r="CH80" s="1162"/>
      <c r="CI80" s="1162"/>
      <c r="CJ80" s="1162"/>
      <c r="CK80" s="1162"/>
      <c r="CL80" s="1162"/>
      <c r="CM80" s="1162"/>
      <c r="CN80" s="1162"/>
      <c r="CO80" s="1162"/>
      <c r="CP80" s="1162"/>
      <c r="CQ80" s="1162"/>
      <c r="CR80" s="1162"/>
      <c r="CS80" s="1162"/>
      <c r="CT80" s="1162"/>
      <c r="CU80" s="1162"/>
      <c r="CV80" s="1162"/>
      <c r="CW80" s="1162"/>
      <c r="CX80" s="1162"/>
      <c r="CY80" s="1162"/>
      <c r="CZ80" s="1162"/>
      <c r="DA80" s="1162"/>
      <c r="DB80" s="1162"/>
      <c r="DC80" s="1162"/>
      <c r="DD80" s="1162"/>
      <c r="DE80" s="1162"/>
      <c r="DF80" s="1162"/>
      <c r="DG80" s="1162"/>
      <c r="DH80" s="1162"/>
      <c r="DI80" s="1162"/>
      <c r="DJ80" s="1162"/>
      <c r="DK80" s="1162"/>
      <c r="DL80" s="1162"/>
      <c r="DM80" s="1162"/>
      <c r="DN80" s="1162"/>
      <c r="DO80" s="1162"/>
      <c r="DP80" s="1162"/>
      <c r="DQ80" s="1162"/>
      <c r="DR80" s="1162"/>
      <c r="DS80" s="1162"/>
      <c r="DT80" s="1162"/>
      <c r="DU80" s="1162"/>
      <c r="DV80" s="1162"/>
      <c r="DW80" s="1162"/>
      <c r="DX80" s="1162"/>
      <c r="DY80" s="1162"/>
      <c r="DZ80" s="1162"/>
      <c r="EA80" s="1162"/>
      <c r="EB80" s="1162"/>
      <c r="EC80" s="1162"/>
      <c r="ED80" s="1162"/>
      <c r="EE80" s="1162"/>
      <c r="EF80" s="1162"/>
      <c r="EG80" s="1162"/>
      <c r="EH80" s="1162"/>
      <c r="EI80" s="1162"/>
      <c r="EJ80" s="1162"/>
      <c r="EK80" s="1162"/>
      <c r="EL80" s="1162"/>
      <c r="EM80" s="1162"/>
      <c r="EN80" s="1162"/>
      <c r="EO80" s="1162"/>
      <c r="EP80" s="1162"/>
      <c r="EQ80" s="1162"/>
      <c r="ER80" s="1162"/>
      <c r="ES80" s="1162"/>
      <c r="ET80" s="1162"/>
      <c r="EU80" s="1162"/>
      <c r="EV80" s="1162"/>
      <c r="EW80" s="1162"/>
      <c r="EX80" s="1162"/>
      <c r="EY80" s="1162"/>
      <c r="EZ80" s="1162"/>
      <c r="FA80" s="1162"/>
      <c r="FB80" s="1162"/>
      <c r="FC80" s="1162"/>
      <c r="FD80" s="1162"/>
      <c r="FE80" s="1162"/>
      <c r="FF80" s="1162"/>
      <c r="FG80" s="1162"/>
      <c r="FH80" s="1162"/>
      <c r="FI80" s="1162"/>
      <c r="FJ80" s="1162"/>
      <c r="FK80" s="1162"/>
      <c r="FL80" s="1162"/>
      <c r="FM80" s="1162"/>
      <c r="FN80" s="1162"/>
      <c r="FO80" s="1162"/>
      <c r="FP80" s="1162"/>
      <c r="FQ80" s="1162"/>
      <c r="FR80" s="1162"/>
      <c r="FS80" s="1162"/>
      <c r="FT80" s="1162"/>
      <c r="FU80" s="1162"/>
      <c r="FV80" s="1162"/>
      <c r="FW80" s="1162"/>
      <c r="FX80" s="1162"/>
      <c r="FY80" s="1162"/>
      <c r="FZ80" s="1162"/>
      <c r="GA80" s="1162"/>
      <c r="GB80" s="1162"/>
      <c r="GC80" s="1162"/>
      <c r="GD80" s="1162"/>
      <c r="GE80" s="1162"/>
      <c r="GF80" s="1162"/>
      <c r="GG80" s="1162"/>
      <c r="GH80" s="1162"/>
      <c r="GI80" s="1162"/>
      <c r="GJ80" s="1162"/>
      <c r="GK80" s="1162"/>
      <c r="GL80" s="1162"/>
      <c r="GM80" s="1162"/>
      <c r="GN80" s="1162"/>
      <c r="GO80" s="1162"/>
      <c r="GP80" s="1162"/>
      <c r="GQ80" s="1162"/>
      <c r="GR80" s="1162"/>
      <c r="GS80" s="1162"/>
      <c r="GT80" s="1162"/>
      <c r="GU80" s="1162"/>
      <c r="GV80" s="1162"/>
      <c r="GW80" s="1162"/>
      <c r="GX80" s="1162"/>
      <c r="GY80" s="1162"/>
      <c r="GZ80" s="1162"/>
      <c r="HA80" s="1162"/>
      <c r="HB80" s="1162"/>
      <c r="HC80" s="1162"/>
      <c r="HD80" s="1162"/>
      <c r="HE80" s="1162"/>
      <c r="HF80" s="1162"/>
      <c r="HG80" s="1162"/>
      <c r="HH80" s="1162"/>
      <c r="HI80" s="1162"/>
      <c r="HJ80" s="1162"/>
      <c r="HK80" s="1162"/>
      <c r="HL80" s="1162"/>
      <c r="HM80" s="1162"/>
      <c r="HN80" s="1162"/>
      <c r="HO80" s="1162"/>
      <c r="HP80" s="1162"/>
      <c r="HQ80" s="1162"/>
      <c r="HR80" s="1162"/>
      <c r="HS80" s="1162"/>
      <c r="HT80" s="1162"/>
      <c r="HU80" s="1162"/>
      <c r="HV80" s="1162"/>
      <c r="HW80" s="1163"/>
      <c r="HX80" s="924"/>
    </row>
    <row r="81" spans="1:232" ht="23">
      <c r="A81" s="931"/>
      <c r="B81" s="931"/>
      <c r="C81" s="931"/>
      <c r="D81" s="931"/>
      <c r="E81" s="931"/>
      <c r="F81" s="931"/>
      <c r="G81" s="931"/>
      <c r="H81" s="931"/>
      <c r="I81" s="931"/>
      <c r="J81" s="931"/>
      <c r="K81" s="931"/>
      <c r="L81" s="931"/>
      <c r="M81" s="931"/>
      <c r="N81" s="931"/>
      <c r="O81" s="931"/>
      <c r="P81" s="931"/>
      <c r="Q81" s="931"/>
      <c r="R81" s="931"/>
      <c r="S81" s="931"/>
      <c r="T81" s="931"/>
      <c r="U81" s="931"/>
      <c r="V81" s="931"/>
      <c r="W81" s="931"/>
      <c r="X81" s="931"/>
      <c r="Y81" s="931"/>
      <c r="Z81" s="931"/>
      <c r="AA81" s="931"/>
      <c r="AB81" s="931"/>
      <c r="AC81" s="931"/>
      <c r="AD81" s="931"/>
      <c r="AE81" s="931"/>
      <c r="AF81" s="931"/>
      <c r="AG81" s="931"/>
      <c r="AH81" s="931"/>
      <c r="AI81" s="931"/>
      <c r="AJ81" s="931"/>
      <c r="AK81" s="931"/>
      <c r="AL81" s="931"/>
      <c r="AM81" s="931"/>
      <c r="AN81" s="931"/>
      <c r="AO81" s="931"/>
      <c r="AP81" s="931"/>
      <c r="AQ81" s="931"/>
      <c r="AR81" s="931"/>
      <c r="AS81" s="931"/>
      <c r="AT81" s="931"/>
      <c r="AU81" s="931"/>
      <c r="AV81" s="931"/>
      <c r="AW81" s="931"/>
      <c r="AX81" s="931"/>
      <c r="AY81" s="931"/>
      <c r="AZ81" s="931"/>
      <c r="BA81" s="931"/>
      <c r="BB81" s="931"/>
      <c r="BC81" s="931"/>
      <c r="BD81" s="931"/>
      <c r="BE81" s="931"/>
      <c r="BF81" s="931"/>
      <c r="BG81" s="931"/>
      <c r="BH81" s="931"/>
      <c r="BI81" s="931"/>
      <c r="BJ81" s="931"/>
      <c r="BK81" s="931"/>
      <c r="BL81" s="931"/>
      <c r="BM81" s="931"/>
      <c r="BN81" s="931"/>
      <c r="BO81" s="931"/>
      <c r="BP81" s="931"/>
      <c r="BQ81" s="931"/>
      <c r="BR81" s="931"/>
      <c r="BS81" s="931"/>
      <c r="BT81" s="931"/>
      <c r="BU81" s="931"/>
      <c r="BV81" s="931"/>
      <c r="BW81" s="931"/>
      <c r="BX81" s="931"/>
      <c r="BY81" s="931"/>
      <c r="BZ81" s="931"/>
      <c r="CA81" s="931"/>
      <c r="CB81" s="931"/>
      <c r="CC81" s="931"/>
      <c r="CD81" s="931"/>
      <c r="CE81" s="931"/>
      <c r="CF81" s="931"/>
      <c r="CG81" s="931"/>
      <c r="CH81" s="931"/>
      <c r="CI81" s="931"/>
      <c r="CJ81" s="931"/>
      <c r="CK81" s="931"/>
      <c r="CL81" s="931"/>
      <c r="CM81" s="931"/>
      <c r="CN81" s="931"/>
      <c r="CO81" s="931"/>
      <c r="CP81" s="931"/>
      <c r="CQ81" s="931"/>
      <c r="CR81" s="931"/>
      <c r="CS81" s="931"/>
      <c r="CT81" s="931"/>
      <c r="CU81" s="931"/>
      <c r="CV81" s="931"/>
      <c r="CW81" s="931"/>
      <c r="CX81" s="931"/>
      <c r="CY81" s="931"/>
      <c r="CZ81" s="931"/>
      <c r="DA81" s="931"/>
      <c r="DB81" s="931"/>
      <c r="DC81" s="931"/>
      <c r="DD81" s="931"/>
      <c r="DE81" s="931"/>
      <c r="DF81" s="931"/>
      <c r="DG81" s="931"/>
      <c r="DH81" s="931"/>
      <c r="DI81" s="931"/>
      <c r="DJ81" s="931"/>
      <c r="DK81" s="931"/>
      <c r="DL81" s="931"/>
      <c r="DM81" s="931"/>
      <c r="DN81" s="931"/>
      <c r="DO81" s="931"/>
      <c r="DP81" s="931"/>
      <c r="DQ81" s="931"/>
      <c r="DR81" s="931"/>
      <c r="DS81" s="931"/>
      <c r="DT81" s="931"/>
      <c r="DU81" s="931"/>
      <c r="DV81" s="931"/>
      <c r="DW81" s="931"/>
      <c r="DX81" s="931"/>
      <c r="DY81" s="931"/>
      <c r="DZ81" s="931"/>
      <c r="EA81" s="931"/>
      <c r="EB81" s="931"/>
      <c r="EC81" s="931"/>
      <c r="ED81" s="931"/>
      <c r="EE81" s="931"/>
      <c r="EF81" s="931"/>
      <c r="EG81" s="931"/>
      <c r="EH81" s="931"/>
      <c r="EI81" s="931"/>
      <c r="EJ81" s="931"/>
      <c r="EK81" s="931"/>
      <c r="EL81" s="931"/>
      <c r="EM81" s="931"/>
      <c r="EN81" s="931"/>
      <c r="EO81" s="931"/>
      <c r="EP81" s="931"/>
      <c r="EQ81" s="931"/>
      <c r="ER81" s="931"/>
      <c r="ES81" s="931"/>
      <c r="ET81" s="931"/>
      <c r="EU81" s="931"/>
      <c r="EV81" s="931"/>
      <c r="EW81" s="931"/>
      <c r="EX81" s="931"/>
      <c r="EY81" s="931"/>
      <c r="EZ81" s="931"/>
      <c r="FA81" s="931"/>
      <c r="FB81" s="931"/>
      <c r="FC81" s="931"/>
      <c r="FD81" s="931"/>
      <c r="FE81" s="931"/>
      <c r="FF81" s="931"/>
      <c r="FG81" s="931"/>
      <c r="FH81" s="931"/>
      <c r="FI81" s="931"/>
      <c r="FJ81" s="931"/>
      <c r="FK81" s="931"/>
      <c r="FL81" s="931"/>
      <c r="FM81" s="931"/>
      <c r="FN81" s="931"/>
      <c r="FO81" s="931"/>
      <c r="FP81" s="931"/>
      <c r="FQ81" s="931"/>
      <c r="FR81" s="931"/>
      <c r="FS81" s="931"/>
      <c r="FT81" s="931"/>
      <c r="FU81" s="931"/>
      <c r="FV81" s="931"/>
      <c r="FW81" s="931"/>
      <c r="FX81" s="931"/>
      <c r="FY81" s="931"/>
      <c r="FZ81" s="931"/>
      <c r="GA81" s="931"/>
      <c r="GB81" s="931"/>
      <c r="GC81" s="931"/>
      <c r="GD81" s="931"/>
      <c r="GE81" s="931"/>
      <c r="GF81" s="931"/>
      <c r="GG81" s="931"/>
      <c r="GH81" s="931"/>
      <c r="GI81" s="931"/>
      <c r="GJ81" s="931"/>
      <c r="GK81" s="931"/>
      <c r="GL81" s="931"/>
      <c r="GM81" s="931"/>
      <c r="GN81" s="931"/>
      <c r="GO81" s="931"/>
      <c r="GP81" s="931"/>
      <c r="GQ81" s="931"/>
      <c r="GR81" s="931"/>
      <c r="GS81" s="931"/>
      <c r="GT81" s="931"/>
      <c r="GU81" s="931"/>
      <c r="GV81" s="931"/>
      <c r="GW81" s="931"/>
      <c r="GX81" s="931"/>
      <c r="GY81" s="931"/>
      <c r="GZ81" s="931"/>
      <c r="HA81" s="931"/>
      <c r="HB81" s="931"/>
      <c r="HC81" s="931"/>
      <c r="HD81" s="931"/>
      <c r="HE81" s="931"/>
      <c r="HF81" s="931"/>
      <c r="HG81" s="931"/>
      <c r="HH81" s="931"/>
      <c r="HI81" s="931"/>
      <c r="HJ81" s="931"/>
      <c r="HK81" s="931"/>
      <c r="HL81" s="931"/>
      <c r="HM81" s="931"/>
      <c r="HN81" s="931"/>
      <c r="HO81" s="931"/>
      <c r="HP81" s="931"/>
      <c r="HQ81" s="931"/>
      <c r="HR81" s="931"/>
      <c r="HS81" s="931"/>
      <c r="HT81" s="931"/>
      <c r="HU81" s="931"/>
      <c r="HV81" s="931"/>
      <c r="HW81" s="931"/>
      <c r="HX81" s="924"/>
    </row>
    <row r="82" spans="1:232">
      <c r="A82" s="920" t="s">
        <v>478</v>
      </c>
      <c r="B82" s="924"/>
      <c r="C82" s="924"/>
      <c r="D82" s="924"/>
      <c r="E82" s="924"/>
      <c r="F82" s="924"/>
      <c r="G82" s="924"/>
      <c r="H82" s="924"/>
      <c r="I82" s="924"/>
      <c r="J82" s="924"/>
      <c r="K82" s="924"/>
      <c r="L82" s="924"/>
      <c r="M82" s="924"/>
      <c r="N82" s="924"/>
      <c r="O82" s="924"/>
      <c r="P82" s="924"/>
      <c r="Q82" s="924"/>
      <c r="R82" s="924"/>
      <c r="S82" s="924"/>
      <c r="T82" s="924"/>
      <c r="U82" s="924"/>
      <c r="V82" s="924"/>
      <c r="W82" s="924"/>
      <c r="X82" s="924"/>
      <c r="Y82" s="924"/>
      <c r="Z82" s="924"/>
      <c r="AA82" s="924"/>
      <c r="AB82" s="924"/>
      <c r="AC82" s="924"/>
      <c r="AD82" s="924"/>
      <c r="AE82" s="924"/>
      <c r="AF82" s="924"/>
      <c r="AG82" s="924"/>
      <c r="AH82" s="924"/>
      <c r="AI82" s="924"/>
      <c r="AJ82" s="924"/>
      <c r="AK82" s="924"/>
      <c r="AL82" s="924"/>
      <c r="AM82" s="924"/>
      <c r="AN82" s="924"/>
      <c r="AO82" s="924"/>
      <c r="AP82" s="924"/>
      <c r="AQ82" s="924"/>
      <c r="AR82" s="924"/>
      <c r="AS82" s="924"/>
      <c r="AT82" s="924"/>
      <c r="AU82" s="924"/>
      <c r="AV82" s="924"/>
      <c r="AW82" s="924"/>
      <c r="AX82" s="924"/>
      <c r="AY82" s="924"/>
      <c r="AZ82" s="924"/>
      <c r="BA82" s="924"/>
      <c r="BB82" s="924"/>
      <c r="BC82" s="924"/>
      <c r="BD82" s="924"/>
      <c r="BE82" s="924"/>
      <c r="BF82" s="924"/>
      <c r="BG82" s="924"/>
      <c r="BH82" s="924"/>
      <c r="BI82" s="924"/>
      <c r="BJ82" s="924"/>
      <c r="BK82" s="924"/>
      <c r="BL82" s="924"/>
      <c r="BM82" s="924"/>
      <c r="BN82" s="924"/>
      <c r="BO82" s="924"/>
      <c r="BP82" s="924"/>
      <c r="BQ82" s="924"/>
      <c r="BR82" s="924"/>
      <c r="BS82" s="924"/>
      <c r="BT82" s="924"/>
      <c r="BU82" s="924"/>
      <c r="BV82" s="924"/>
      <c r="BW82" s="924"/>
      <c r="BX82" s="924"/>
      <c r="BY82" s="924"/>
      <c r="BZ82" s="924"/>
      <c r="CA82" s="924"/>
      <c r="CB82" s="924"/>
      <c r="CC82" s="924"/>
      <c r="CD82" s="924"/>
      <c r="CE82" s="924"/>
      <c r="CF82" s="924"/>
      <c r="CG82" s="924"/>
      <c r="CH82" s="924"/>
      <c r="CI82" s="924"/>
      <c r="CJ82" s="924"/>
      <c r="CK82" s="924"/>
      <c r="CL82" s="924"/>
      <c r="CM82" s="924"/>
      <c r="CN82" s="924"/>
      <c r="CO82" s="924"/>
      <c r="CP82" s="924"/>
      <c r="CQ82" s="924"/>
      <c r="CR82" s="924"/>
      <c r="CS82" s="924"/>
      <c r="CT82" s="924"/>
      <c r="CU82" s="924"/>
      <c r="CV82" s="924"/>
      <c r="CW82" s="924"/>
      <c r="CX82" s="924"/>
      <c r="CY82" s="924"/>
      <c r="CZ82" s="924"/>
      <c r="DA82" s="924"/>
      <c r="DB82" s="924"/>
      <c r="DC82" s="924"/>
      <c r="DD82" s="924"/>
      <c r="DE82" s="924"/>
      <c r="DF82" s="924"/>
      <c r="DG82" s="924"/>
      <c r="DH82" s="924"/>
      <c r="DI82" s="924"/>
      <c r="DJ82" s="924"/>
      <c r="DK82" s="924"/>
      <c r="DL82" s="924"/>
      <c r="DM82" s="924"/>
      <c r="DN82" s="924"/>
      <c r="DO82" s="924"/>
      <c r="DP82" s="924"/>
      <c r="DQ82" s="924"/>
      <c r="DR82" s="924"/>
      <c r="DS82" s="924"/>
      <c r="DT82" s="924"/>
      <c r="DU82" s="924"/>
      <c r="DV82" s="924"/>
      <c r="DW82" s="924"/>
      <c r="DX82" s="924"/>
      <c r="DY82" s="924"/>
      <c r="DZ82" s="924"/>
      <c r="EA82" s="924"/>
      <c r="EB82" s="924"/>
      <c r="EC82" s="924"/>
      <c r="ED82" s="924"/>
      <c r="EE82" s="924"/>
      <c r="EF82" s="924"/>
      <c r="EG82" s="924"/>
      <c r="EH82" s="924"/>
      <c r="EI82" s="924"/>
      <c r="EJ82" s="924"/>
      <c r="EK82" s="924"/>
      <c r="EL82" s="924"/>
      <c r="EM82" s="924"/>
      <c r="EN82" s="924"/>
      <c r="EO82" s="924"/>
      <c r="EP82" s="924"/>
      <c r="EQ82" s="924"/>
      <c r="ER82" s="924"/>
      <c r="ES82" s="924"/>
      <c r="ET82" s="924"/>
      <c r="EU82" s="924"/>
      <c r="EV82" s="924"/>
      <c r="EW82" s="924"/>
      <c r="EX82" s="924"/>
      <c r="EY82" s="924"/>
      <c r="EZ82" s="924"/>
      <c r="FA82" s="924"/>
      <c r="FB82" s="924"/>
      <c r="FC82" s="924"/>
      <c r="FD82" s="924"/>
      <c r="FE82" s="924"/>
      <c r="FF82" s="924"/>
      <c r="FG82" s="924"/>
      <c r="FH82" s="924"/>
      <c r="FI82" s="924"/>
      <c r="FJ82" s="924"/>
      <c r="FK82" s="924"/>
      <c r="FL82" s="924"/>
      <c r="FM82" s="924"/>
      <c r="FN82" s="924"/>
      <c r="FO82" s="924"/>
      <c r="FP82" s="924"/>
      <c r="FQ82" s="924"/>
      <c r="FR82" s="924"/>
      <c r="FS82" s="924"/>
      <c r="FT82" s="924"/>
      <c r="FU82" s="924"/>
      <c r="FV82" s="924"/>
      <c r="FW82" s="924"/>
      <c r="FX82" s="924"/>
      <c r="FY82" s="924"/>
      <c r="FZ82" s="924"/>
      <c r="GA82" s="924"/>
      <c r="GB82" s="924"/>
      <c r="GC82" s="924"/>
      <c r="GD82" s="924"/>
      <c r="GE82" s="924"/>
      <c r="GF82" s="924"/>
      <c r="GG82" s="924"/>
      <c r="GH82" s="924"/>
      <c r="GI82" s="924"/>
      <c r="GJ82" s="924"/>
      <c r="GK82" s="924"/>
      <c r="GL82" s="924"/>
      <c r="GM82" s="924"/>
      <c r="GN82" s="924"/>
      <c r="GO82" s="924"/>
      <c r="GP82" s="924"/>
      <c r="GQ82" s="924"/>
      <c r="GR82" s="924"/>
      <c r="GS82" s="924"/>
      <c r="GT82" s="924"/>
      <c r="GU82" s="924"/>
      <c r="GV82" s="924"/>
      <c r="GW82" s="924"/>
      <c r="GX82" s="924"/>
      <c r="GY82" s="924"/>
      <c r="GZ82" s="924"/>
      <c r="HA82" s="924"/>
      <c r="HB82" s="924"/>
      <c r="HC82" s="924"/>
      <c r="HD82" s="924"/>
      <c r="HE82" s="924"/>
      <c r="HF82" s="924"/>
      <c r="HG82" s="924"/>
      <c r="HH82" s="924"/>
      <c r="HI82" s="924"/>
      <c r="HJ82" s="924"/>
      <c r="HK82" s="924"/>
      <c r="HL82" s="924"/>
      <c r="HM82" s="924"/>
      <c r="HN82" s="924"/>
      <c r="HO82" s="924"/>
      <c r="HP82" s="924"/>
      <c r="HQ82" s="924"/>
      <c r="HR82" s="924"/>
      <c r="HS82" s="924"/>
      <c r="HT82" s="924"/>
      <c r="HU82" s="924"/>
      <c r="HV82" s="924"/>
      <c r="HW82" s="924"/>
      <c r="HX82" s="924"/>
    </row>
    <row r="83" spans="1:232" ht="13" thickBot="1">
      <c r="A83" s="920"/>
      <c r="B83" s="924"/>
      <c r="C83" s="924"/>
      <c r="D83" s="924"/>
      <c r="E83" s="924"/>
      <c r="F83" s="924"/>
      <c r="G83" s="924"/>
      <c r="H83" s="924"/>
      <c r="I83" s="924"/>
      <c r="J83" s="924"/>
      <c r="K83" s="924"/>
      <c r="L83" s="924"/>
      <c r="M83" s="924"/>
      <c r="N83" s="924"/>
      <c r="O83" s="924"/>
      <c r="P83" s="924"/>
      <c r="Q83" s="924"/>
      <c r="R83" s="924"/>
      <c r="S83" s="924"/>
      <c r="T83" s="924"/>
      <c r="U83" s="924"/>
      <c r="V83" s="924"/>
      <c r="W83" s="924"/>
      <c r="X83" s="924"/>
      <c r="Y83" s="924"/>
      <c r="Z83" s="924"/>
      <c r="AA83" s="924"/>
      <c r="AB83" s="924"/>
      <c r="AC83" s="924"/>
      <c r="AD83" s="924"/>
      <c r="AE83" s="924"/>
      <c r="AF83" s="924"/>
      <c r="AG83" s="924"/>
      <c r="AH83" s="924"/>
      <c r="AI83" s="924"/>
      <c r="AJ83" s="924"/>
      <c r="AK83" s="924"/>
      <c r="AL83" s="924"/>
      <c r="AM83" s="924"/>
      <c r="AN83" s="924"/>
      <c r="AO83" s="924"/>
      <c r="AP83" s="924"/>
      <c r="AQ83" s="924"/>
      <c r="AR83" s="924"/>
      <c r="AS83" s="924"/>
      <c r="AT83" s="924"/>
      <c r="AU83" s="924"/>
      <c r="AV83" s="924"/>
      <c r="AW83" s="924"/>
      <c r="AX83" s="924"/>
      <c r="AY83" s="924"/>
      <c r="AZ83" s="924"/>
      <c r="BA83" s="924"/>
      <c r="BB83" s="924"/>
      <c r="BC83" s="924"/>
      <c r="BD83" s="924"/>
      <c r="BE83" s="924"/>
      <c r="BF83" s="924"/>
      <c r="BG83" s="924"/>
      <c r="BH83" s="924"/>
      <c r="BI83" s="924"/>
      <c r="BJ83" s="924"/>
      <c r="BK83" s="924"/>
      <c r="BL83" s="924"/>
      <c r="BM83" s="924"/>
      <c r="BN83" s="924"/>
      <c r="BO83" s="924"/>
      <c r="BP83" s="924"/>
      <c r="BQ83" s="924"/>
      <c r="BR83" s="924"/>
      <c r="BS83" s="924"/>
      <c r="BT83" s="924"/>
      <c r="BU83" s="924"/>
      <c r="BV83" s="924"/>
      <c r="BW83" s="924"/>
      <c r="BX83" s="924"/>
      <c r="BY83" s="924"/>
      <c r="BZ83" s="924"/>
      <c r="CA83" s="924"/>
      <c r="CB83" s="924"/>
      <c r="CC83" s="924"/>
      <c r="CD83" s="924"/>
      <c r="CE83" s="924"/>
      <c r="CF83" s="924"/>
      <c r="CG83" s="924"/>
      <c r="CH83" s="924"/>
      <c r="CI83" s="924"/>
      <c r="CJ83" s="924"/>
      <c r="CK83" s="924"/>
      <c r="CL83" s="924"/>
      <c r="CM83" s="924"/>
      <c r="CN83" s="924"/>
      <c r="CO83" s="924"/>
      <c r="CP83" s="924"/>
      <c r="CQ83" s="924"/>
      <c r="CR83" s="924"/>
      <c r="CS83" s="924"/>
      <c r="CT83" s="924"/>
      <c r="CU83" s="924"/>
      <c r="CV83" s="924"/>
      <c r="CW83" s="924"/>
      <c r="CX83" s="924"/>
      <c r="CY83" s="924"/>
      <c r="CZ83" s="924"/>
      <c r="DA83" s="924"/>
      <c r="DB83" s="924"/>
      <c r="DC83" s="924"/>
      <c r="DD83" s="924"/>
      <c r="DE83" s="924"/>
      <c r="DF83" s="924"/>
      <c r="DG83" s="924"/>
      <c r="DH83" s="924"/>
      <c r="DI83" s="924"/>
      <c r="DJ83" s="924"/>
      <c r="DK83" s="924"/>
      <c r="DL83" s="924"/>
      <c r="DM83" s="924"/>
      <c r="DN83" s="924"/>
      <c r="DO83" s="924"/>
      <c r="DP83" s="924"/>
      <c r="DQ83" s="924"/>
      <c r="DR83" s="924"/>
      <c r="DS83" s="924"/>
      <c r="DT83" s="924"/>
      <c r="DU83" s="924"/>
      <c r="DV83" s="924"/>
      <c r="DW83" s="924"/>
      <c r="DX83" s="924"/>
      <c r="DY83" s="924"/>
      <c r="DZ83" s="924"/>
      <c r="EA83" s="924"/>
      <c r="EB83" s="924"/>
      <c r="EC83" s="924"/>
      <c r="ED83" s="924"/>
      <c r="EE83" s="924"/>
      <c r="EF83" s="924"/>
      <c r="EG83" s="924"/>
      <c r="EH83" s="924"/>
      <c r="EI83" s="924"/>
      <c r="EJ83" s="924"/>
      <c r="EK83" s="924"/>
      <c r="EL83" s="924"/>
      <c r="EM83" s="924"/>
      <c r="EN83" s="924"/>
      <c r="EO83" s="924"/>
      <c r="EP83" s="924"/>
      <c r="EQ83" s="924"/>
      <c r="ER83" s="924"/>
      <c r="ES83" s="924"/>
      <c r="ET83" s="924"/>
      <c r="EU83" s="924"/>
      <c r="EV83" s="924"/>
      <c r="EW83" s="924"/>
      <c r="EX83" s="924"/>
      <c r="EY83" s="924"/>
      <c r="EZ83" s="924"/>
      <c r="FA83" s="924"/>
      <c r="FB83" s="924"/>
      <c r="FC83" s="924"/>
      <c r="FD83" s="924"/>
      <c r="FE83" s="924"/>
      <c r="FF83" s="924"/>
      <c r="FG83" s="924"/>
      <c r="FH83" s="924"/>
      <c r="FI83" s="924"/>
      <c r="FJ83" s="924"/>
      <c r="FK83" s="924"/>
      <c r="FL83" s="924"/>
      <c r="FM83" s="924"/>
      <c r="FN83" s="924"/>
      <c r="FO83" s="924"/>
      <c r="FP83" s="924"/>
      <c r="FQ83" s="924"/>
      <c r="FR83" s="924"/>
      <c r="FS83" s="924"/>
      <c r="FT83" s="924"/>
      <c r="FU83" s="924"/>
      <c r="FV83" s="924"/>
      <c r="FW83" s="924"/>
      <c r="FX83" s="924"/>
      <c r="FY83" s="924"/>
      <c r="FZ83" s="924"/>
      <c r="GA83" s="924"/>
      <c r="GB83" s="924"/>
      <c r="GC83" s="924"/>
      <c r="GD83" s="924"/>
      <c r="GE83" s="924"/>
      <c r="GF83" s="924"/>
      <c r="GG83" s="924"/>
      <c r="GH83" s="924"/>
      <c r="GI83" s="924"/>
      <c r="GJ83" s="924"/>
      <c r="GK83" s="924"/>
      <c r="GL83" s="924"/>
      <c r="GM83" s="924"/>
      <c r="GN83" s="924"/>
      <c r="GO83" s="924"/>
      <c r="GP83" s="924"/>
      <c r="GQ83" s="924"/>
      <c r="GR83" s="924"/>
      <c r="GS83" s="924"/>
      <c r="GT83" s="924"/>
      <c r="GU83" s="924"/>
      <c r="GV83" s="924"/>
      <c r="GW83" s="924"/>
      <c r="GX83" s="924"/>
      <c r="GY83" s="924"/>
      <c r="GZ83" s="924"/>
      <c r="HA83" s="924"/>
      <c r="HB83" s="924"/>
      <c r="HC83" s="924"/>
      <c r="HD83" s="924"/>
      <c r="HE83" s="924"/>
      <c r="HF83" s="924"/>
      <c r="HG83" s="924"/>
      <c r="HH83" s="924"/>
      <c r="HI83" s="924"/>
      <c r="HJ83" s="924"/>
      <c r="HK83" s="924"/>
      <c r="HL83" s="924"/>
      <c r="HM83" s="924"/>
      <c r="HN83" s="924"/>
      <c r="HO83" s="924"/>
      <c r="HP83" s="924"/>
      <c r="HQ83" s="924"/>
      <c r="HR83" s="924"/>
      <c r="HS83" s="924"/>
      <c r="HT83" s="924"/>
      <c r="HU83" s="924"/>
      <c r="HV83" s="924"/>
      <c r="HW83" s="924"/>
      <c r="HX83" s="924"/>
    </row>
    <row r="84" spans="1:232" ht="13" thickBot="1">
      <c r="A84" s="918"/>
      <c r="B84" s="1156" t="s">
        <v>618</v>
      </c>
      <c r="C84" s="1157"/>
      <c r="D84" s="1157"/>
      <c r="E84" s="1157"/>
      <c r="F84" s="1157"/>
      <c r="G84" s="1157"/>
      <c r="H84" s="1157"/>
      <c r="I84" s="1164"/>
      <c r="J84" s="1164"/>
      <c r="K84" s="1164"/>
      <c r="L84" s="1164"/>
      <c r="M84" s="1164"/>
      <c r="N84" s="1164"/>
      <c r="O84" s="1164"/>
      <c r="P84" s="1164"/>
      <c r="Q84" s="1164"/>
      <c r="R84" s="1164"/>
      <c r="S84" s="1164"/>
      <c r="T84" s="1164"/>
      <c r="U84" s="1164"/>
      <c r="V84" s="1164"/>
      <c r="W84" s="1164"/>
      <c r="X84" s="1164"/>
      <c r="Y84" s="1164"/>
      <c r="Z84" s="1164"/>
      <c r="AA84" s="1164"/>
      <c r="AB84" s="1164"/>
      <c r="AC84" s="1164"/>
      <c r="AD84" s="1164"/>
      <c r="AE84" s="1164"/>
      <c r="AF84" s="1164"/>
      <c r="AG84" s="1164"/>
      <c r="AH84" s="1164"/>
      <c r="AI84" s="1164"/>
      <c r="AJ84" s="1164"/>
      <c r="AK84" s="1164"/>
      <c r="AL84" s="1164"/>
      <c r="AM84" s="1164"/>
      <c r="AN84" s="1164"/>
      <c r="AO84" s="1164"/>
      <c r="AP84" s="944"/>
      <c r="AQ84" s="944"/>
      <c r="AR84" s="944"/>
      <c r="AS84" s="944"/>
      <c r="AT84" s="944"/>
      <c r="AU84" s="944"/>
      <c r="AV84" s="944"/>
      <c r="AW84" s="944"/>
      <c r="AX84" s="944"/>
      <c r="AY84" s="944"/>
      <c r="AZ84" s="944"/>
      <c r="BA84" s="944"/>
      <c r="BB84" s="944"/>
      <c r="BC84" s="944"/>
      <c r="BD84" s="944"/>
      <c r="BE84" s="944"/>
      <c r="BF84" s="944"/>
      <c r="BG84" s="944"/>
      <c r="BH84" s="944"/>
      <c r="BI84" s="944"/>
      <c r="BJ84" s="944"/>
      <c r="BK84" s="944"/>
      <c r="BL84" s="944"/>
      <c r="BM84" s="944"/>
      <c r="BN84" s="944"/>
      <c r="BO84" s="944"/>
      <c r="BP84" s="944"/>
      <c r="BQ84" s="944"/>
      <c r="BR84" s="944"/>
      <c r="BS84" s="944"/>
      <c r="BT84" s="944"/>
      <c r="BU84" s="944"/>
      <c r="BV84" s="944"/>
      <c r="BW84" s="944"/>
      <c r="BX84" s="944"/>
      <c r="BY84" s="944"/>
      <c r="BZ84" s="944"/>
      <c r="CA84" s="944"/>
      <c r="CB84" s="944"/>
      <c r="CC84" s="944"/>
      <c r="CD84" s="944"/>
      <c r="CE84" s="944"/>
      <c r="CF84" s="944"/>
      <c r="CG84" s="944"/>
      <c r="CH84" s="944"/>
      <c r="CI84" s="944"/>
      <c r="CJ84" s="944"/>
      <c r="CK84" s="944"/>
      <c r="CL84" s="944"/>
      <c r="CM84" s="944"/>
      <c r="CN84" s="944"/>
      <c r="CO84" s="944"/>
      <c r="CP84" s="944"/>
      <c r="CQ84" s="944"/>
      <c r="CR84" s="944"/>
      <c r="CS84" s="944"/>
      <c r="CT84" s="944"/>
      <c r="CU84" s="944"/>
      <c r="CV84" s="944"/>
      <c r="CW84" s="944"/>
      <c r="CX84" s="944"/>
      <c r="CY84" s="944"/>
      <c r="CZ84" s="944"/>
      <c r="DA84" s="944"/>
      <c r="DB84" s="944"/>
      <c r="DC84" s="944"/>
      <c r="DD84" s="944"/>
      <c r="DE84" s="944"/>
      <c r="DF84" s="944"/>
      <c r="DG84" s="944"/>
      <c r="DH84" s="944"/>
      <c r="DI84" s="944"/>
      <c r="DJ84" s="944"/>
      <c r="DK84" s="1065"/>
      <c r="DL84" s="944"/>
      <c r="DM84" s="1184" t="s">
        <v>619</v>
      </c>
      <c r="DN84" s="1214"/>
      <c r="DO84" s="1214"/>
      <c r="DP84" s="1214"/>
      <c r="DQ84" s="1214"/>
      <c r="DR84" s="1214"/>
      <c r="DS84" s="1214"/>
      <c r="DT84" s="1214"/>
      <c r="DU84" s="1214"/>
      <c r="DV84" s="1214"/>
      <c r="DW84" s="1214"/>
      <c r="DX84" s="1214"/>
      <c r="DY84" s="1214"/>
      <c r="DZ84" s="1214"/>
      <c r="EA84" s="1214"/>
      <c r="EB84" s="1214"/>
      <c r="EC84" s="1214"/>
      <c r="ED84" s="1214"/>
      <c r="EE84" s="1214"/>
      <c r="EF84" s="1214"/>
      <c r="EG84" s="1214"/>
      <c r="EH84" s="1214"/>
      <c r="EI84" s="1214"/>
      <c r="EJ84" s="1214"/>
      <c r="EK84" s="1214"/>
      <c r="EL84" s="1214"/>
      <c r="EM84" s="1214"/>
      <c r="EN84" s="1214"/>
      <c r="EO84" s="1214"/>
      <c r="EP84" s="1214"/>
      <c r="EQ84" s="1214"/>
      <c r="ER84" s="1214"/>
      <c r="ES84" s="1214"/>
      <c r="ET84" s="1214"/>
      <c r="EU84" s="1214"/>
      <c r="EV84" s="1214"/>
      <c r="EW84" s="1214"/>
      <c r="EX84" s="1214"/>
      <c r="EY84" s="1214"/>
      <c r="EZ84" s="1214"/>
      <c r="FA84" s="1214"/>
      <c r="FB84" s="1214"/>
      <c r="FC84" s="1214"/>
      <c r="FD84" s="1214"/>
      <c r="FE84" s="1214"/>
      <c r="FF84" s="1214"/>
      <c r="FG84" s="1214"/>
      <c r="FH84" s="1214"/>
      <c r="FI84" s="1214"/>
      <c r="FJ84" s="1214"/>
      <c r="FK84" s="1214"/>
      <c r="FL84" s="1214"/>
      <c r="FM84" s="1214"/>
      <c r="FN84" s="1214"/>
      <c r="FO84" s="1214"/>
      <c r="FP84" s="1214"/>
      <c r="FQ84" s="1214"/>
      <c r="FR84" s="1214"/>
      <c r="FS84" s="1214"/>
      <c r="FT84" s="1214"/>
      <c r="FU84" s="1214"/>
      <c r="FV84" s="1214"/>
      <c r="FW84" s="1214"/>
      <c r="FX84" s="1214"/>
      <c r="FY84" s="1214"/>
      <c r="FZ84" s="1214"/>
      <c r="GA84" s="1214"/>
      <c r="GB84" s="1214"/>
      <c r="GC84" s="1214"/>
      <c r="GD84" s="1214"/>
      <c r="GE84" s="1214"/>
      <c r="GF84" s="1214"/>
      <c r="GG84" s="1214"/>
      <c r="GH84" s="1214"/>
      <c r="GI84" s="1214"/>
      <c r="GJ84" s="1214"/>
      <c r="GK84" s="1214"/>
      <c r="GL84" s="1214"/>
      <c r="GM84" s="1214"/>
      <c r="GN84" s="1214"/>
      <c r="GO84" s="1214"/>
      <c r="GP84" s="1214"/>
      <c r="GQ84" s="1214"/>
      <c r="GR84" s="1214"/>
      <c r="GS84" s="1214"/>
      <c r="GT84" s="1214"/>
      <c r="GU84" s="1214"/>
      <c r="GV84" s="1214"/>
      <c r="GW84" s="1214"/>
      <c r="GX84" s="1214"/>
      <c r="GY84" s="1214"/>
      <c r="GZ84" s="1214"/>
      <c r="HA84" s="1214"/>
      <c r="HB84" s="1214"/>
      <c r="HC84" s="1214"/>
      <c r="HD84" s="1214"/>
      <c r="HE84" s="1214"/>
      <c r="HF84" s="1214"/>
      <c r="HG84" s="1214"/>
      <c r="HH84" s="1214"/>
      <c r="HI84" s="1214"/>
      <c r="HJ84" s="1214"/>
      <c r="HK84" s="1214"/>
      <c r="HL84" s="1214"/>
      <c r="HM84" s="1214"/>
      <c r="HN84" s="1214"/>
      <c r="HO84" s="1214"/>
      <c r="HP84" s="1214"/>
      <c r="HQ84" s="1214"/>
      <c r="HR84" s="1214"/>
      <c r="HS84" s="1214"/>
      <c r="HT84" s="924"/>
      <c r="HU84" s="924"/>
      <c r="HV84" s="924"/>
      <c r="HW84" s="924"/>
      <c r="HX84" s="924"/>
    </row>
    <row r="85" spans="1:232" ht="14" thickTop="1" thickBot="1">
      <c r="A85" s="1306" t="s">
        <v>637</v>
      </c>
      <c r="B85" s="1307"/>
      <c r="C85" s="981" t="str">
        <f t="shared" ref="C85:BQ85" si="220">C14</f>
        <v>519</v>
      </c>
      <c r="D85" s="982" t="str">
        <f t="shared" si="220"/>
        <v>501</v>
      </c>
      <c r="E85" s="982" t="str">
        <f t="shared" si="220"/>
        <v>511</v>
      </c>
      <c r="F85" s="982" t="str">
        <f t="shared" si="220"/>
        <v>504</v>
      </c>
      <c r="G85" s="982" t="str">
        <f t="shared" si="220"/>
        <v>518</v>
      </c>
      <c r="H85" s="982" t="str">
        <f t="shared" si="220"/>
        <v>510</v>
      </c>
      <c r="I85" s="982" t="str">
        <f t="shared" si="220"/>
        <v>517</v>
      </c>
      <c r="J85" s="982" t="str">
        <f t="shared" si="220"/>
        <v>509</v>
      </c>
      <c r="K85" s="982" t="str">
        <f t="shared" si="220"/>
        <v>514</v>
      </c>
      <c r="L85" s="982" t="str">
        <f t="shared" si="220"/>
        <v>521</v>
      </c>
      <c r="M85" s="982" t="str">
        <f t="shared" si="220"/>
        <v>520</v>
      </c>
      <c r="N85" s="982" t="str">
        <f t="shared" si="220"/>
        <v>513</v>
      </c>
      <c r="O85" s="982" t="str">
        <f t="shared" si="220"/>
        <v>503</v>
      </c>
      <c r="P85" s="982" t="str">
        <f t="shared" si="220"/>
        <v>512</v>
      </c>
      <c r="Q85" s="982" t="str">
        <f t="shared" si="220"/>
        <v>516</v>
      </c>
      <c r="R85" s="982" t="str">
        <f t="shared" si="220"/>
        <v>524</v>
      </c>
      <c r="S85" s="982" t="str">
        <f t="shared" si="220"/>
        <v>525</v>
      </c>
      <c r="T85" s="982" t="str">
        <f t="shared" si="220"/>
        <v>523</v>
      </c>
      <c r="U85" s="982" t="str">
        <f t="shared" si="220"/>
        <v>522</v>
      </c>
      <c r="V85" s="982" t="str">
        <f t="shared" si="220"/>
        <v>515</v>
      </c>
      <c r="W85" s="982"/>
      <c r="X85" s="982"/>
      <c r="Y85" s="982" t="str">
        <f t="shared" si="220"/>
        <v>506</v>
      </c>
      <c r="Z85" s="982" t="str">
        <f t="shared" si="220"/>
        <v>502</v>
      </c>
      <c r="AA85" s="982" t="str">
        <f t="shared" ref="AA85" si="221">AA14</f>
        <v>507</v>
      </c>
      <c r="AB85" s="982" t="str">
        <f>AB14</f>
        <v>507a</v>
      </c>
      <c r="AC85" s="982" t="str">
        <f>AC14</f>
        <v>507b</v>
      </c>
      <c r="AD85" s="982" t="str">
        <f t="shared" si="220"/>
        <v>508</v>
      </c>
      <c r="AE85" s="982" t="str">
        <f t="shared" si="220"/>
        <v>505</v>
      </c>
      <c r="AF85" s="1027">
        <f t="shared" si="220"/>
        <v>551</v>
      </c>
      <c r="AG85" s="1027" t="str">
        <f t="shared" si="220"/>
        <v>529</v>
      </c>
      <c r="AH85" s="1027" t="str">
        <f t="shared" si="220"/>
        <v>595</v>
      </c>
      <c r="AI85" s="1027" t="str">
        <f t="shared" si="220"/>
        <v>576</v>
      </c>
      <c r="AJ85" s="1027" t="str">
        <f t="shared" si="220"/>
        <v>537</v>
      </c>
      <c r="AK85" s="1027" t="str">
        <f t="shared" si="220"/>
        <v>578</v>
      </c>
      <c r="AL85" s="1027">
        <f t="shared" si="220"/>
        <v>571</v>
      </c>
      <c r="AM85" s="1027" t="str">
        <f t="shared" si="220"/>
        <v>557</v>
      </c>
      <c r="AN85" s="1027" t="str">
        <f t="shared" si="220"/>
        <v>552</v>
      </c>
      <c r="AO85" s="1027" t="str">
        <f t="shared" si="220"/>
        <v>540</v>
      </c>
      <c r="AP85" s="1027" t="str">
        <f t="shared" si="220"/>
        <v>533</v>
      </c>
      <c r="AQ85" s="1027" t="str">
        <f t="shared" si="220"/>
        <v>580</v>
      </c>
      <c r="AR85" s="1027" t="str">
        <f t="shared" si="220"/>
        <v>561</v>
      </c>
      <c r="AS85" s="1027" t="str">
        <f t="shared" si="220"/>
        <v>545</v>
      </c>
      <c r="AT85" s="1027" t="str">
        <f t="shared" si="220"/>
        <v>566</v>
      </c>
      <c r="AU85" s="1027" t="str">
        <f t="shared" si="220"/>
        <v>574</v>
      </c>
      <c r="AV85" s="1027" t="str">
        <f t="shared" si="220"/>
        <v>606</v>
      </c>
      <c r="AW85" s="1027" t="str">
        <f t="shared" si="220"/>
        <v>554</v>
      </c>
      <c r="AX85" s="1027" t="str">
        <f t="shared" si="220"/>
        <v>596</v>
      </c>
      <c r="AY85" s="1027" t="str">
        <f t="shared" si="220"/>
        <v>546</v>
      </c>
      <c r="AZ85" s="1027" t="str">
        <f t="shared" si="220"/>
        <v>535</v>
      </c>
      <c r="BA85" s="1027" t="str">
        <f t="shared" si="220"/>
        <v>536</v>
      </c>
      <c r="BB85" s="1027" t="str">
        <f t="shared" si="220"/>
        <v>607</v>
      </c>
      <c r="BC85" s="1027" t="str">
        <f t="shared" si="220"/>
        <v>582</v>
      </c>
      <c r="BD85" s="1027" t="str">
        <f t="shared" si="220"/>
        <v>563</v>
      </c>
      <c r="BE85" s="1027" t="str">
        <f t="shared" si="220"/>
        <v>532</v>
      </c>
      <c r="BF85" s="1027" t="str">
        <f t="shared" si="220"/>
        <v>565</v>
      </c>
      <c r="BG85" s="1027" t="str">
        <f t="shared" si="220"/>
        <v>562</v>
      </c>
      <c r="BH85" s="1027" t="str">
        <f t="shared" si="220"/>
        <v>570</v>
      </c>
      <c r="BI85" s="1027" t="str">
        <f t="shared" si="220"/>
        <v>550</v>
      </c>
      <c r="BJ85" s="1027" t="str">
        <f t="shared" si="220"/>
        <v>573</v>
      </c>
      <c r="BK85" s="1027" t="str">
        <f t="shared" si="220"/>
        <v>568</v>
      </c>
      <c r="BL85" s="1027" t="str">
        <f t="shared" si="220"/>
        <v>572</v>
      </c>
      <c r="BM85" s="1027" t="str">
        <f t="shared" si="220"/>
        <v>587</v>
      </c>
      <c r="BN85" s="1027" t="str">
        <f t="shared" si="220"/>
        <v>555</v>
      </c>
      <c r="BO85" s="1027" t="str">
        <f t="shared" si="220"/>
        <v>591</v>
      </c>
      <c r="BP85" s="1027" t="str">
        <f t="shared" si="220"/>
        <v>613</v>
      </c>
      <c r="BQ85" s="1027" t="str">
        <f t="shared" si="220"/>
        <v>612</v>
      </c>
      <c r="BR85" s="1027" t="str">
        <f t="shared" ref="BR85:CA85" si="222">BR14</f>
        <v>530</v>
      </c>
      <c r="BS85" s="1027" t="str">
        <f t="shared" si="222"/>
        <v>588</v>
      </c>
      <c r="BT85" s="1027" t="str">
        <f t="shared" si="222"/>
        <v>592</v>
      </c>
      <c r="BU85" s="1027" t="str">
        <f t="shared" si="222"/>
        <v>590</v>
      </c>
      <c r="BV85" s="1027" t="str">
        <f t="shared" si="222"/>
        <v>575</v>
      </c>
      <c r="BW85" s="1027" t="str">
        <f t="shared" si="222"/>
        <v>611</v>
      </c>
      <c r="BX85" s="1027" t="str">
        <f t="shared" si="222"/>
        <v>569</v>
      </c>
      <c r="BY85" s="1027" t="str">
        <f t="shared" si="222"/>
        <v>600</v>
      </c>
      <c r="BZ85" s="1027" t="str">
        <f t="shared" si="222"/>
        <v>547</v>
      </c>
      <c r="CA85" s="1027" t="str">
        <f t="shared" si="222"/>
        <v>603</v>
      </c>
      <c r="CB85" s="1027" t="str">
        <f t="shared" ref="CB85:DL85" si="223">CB14</f>
        <v>541</v>
      </c>
      <c r="CC85" s="1027" t="str">
        <f t="shared" si="223"/>
        <v>584</v>
      </c>
      <c r="CD85" s="1027" t="str">
        <f t="shared" si="223"/>
        <v>599</v>
      </c>
      <c r="CE85" s="1027" t="str">
        <f t="shared" si="223"/>
        <v>531</v>
      </c>
      <c r="CF85" s="1027" t="str">
        <f t="shared" si="223"/>
        <v>577</v>
      </c>
      <c r="CG85" s="1027" t="str">
        <f t="shared" si="223"/>
        <v>581</v>
      </c>
      <c r="CH85" s="1027" t="str">
        <f t="shared" si="223"/>
        <v>594</v>
      </c>
      <c r="CI85" s="1027" t="str">
        <f t="shared" si="223"/>
        <v>585</v>
      </c>
      <c r="CJ85" s="1027" t="str">
        <f t="shared" si="223"/>
        <v>598</v>
      </c>
      <c r="CK85" s="1027" t="str">
        <f t="shared" si="223"/>
        <v>579</v>
      </c>
      <c r="CL85" s="1027" t="str">
        <f t="shared" si="223"/>
        <v>539</v>
      </c>
      <c r="CM85" s="1027" t="str">
        <f t="shared" si="223"/>
        <v>553</v>
      </c>
      <c r="CN85" s="1027">
        <f t="shared" si="223"/>
        <v>605</v>
      </c>
      <c r="CO85" s="1027" t="str">
        <f t="shared" si="223"/>
        <v>549</v>
      </c>
      <c r="CP85" s="1027" t="str">
        <f t="shared" si="223"/>
        <v>558</v>
      </c>
      <c r="CQ85" s="1027" t="str">
        <f t="shared" si="223"/>
        <v>560</v>
      </c>
      <c r="CR85" s="1027" t="str">
        <f t="shared" si="223"/>
        <v>589</v>
      </c>
      <c r="CS85" s="1027" t="str">
        <f t="shared" si="223"/>
        <v>601</v>
      </c>
      <c r="CT85" s="1027" t="str">
        <f t="shared" si="223"/>
        <v>610</v>
      </c>
      <c r="CU85" s="1027" t="str">
        <f t="shared" si="223"/>
        <v>593</v>
      </c>
      <c r="CV85" s="1027" t="str">
        <f t="shared" si="223"/>
        <v>559</v>
      </c>
      <c r="CW85" s="1027" t="str">
        <f t="shared" si="223"/>
        <v>538</v>
      </c>
      <c r="CX85" s="1027" t="str">
        <f t="shared" si="223"/>
        <v>542</v>
      </c>
      <c r="CY85" s="1027" t="str">
        <f t="shared" si="223"/>
        <v>583</v>
      </c>
      <c r="CZ85" s="1027" t="str">
        <f t="shared" si="223"/>
        <v>608</v>
      </c>
      <c r="DA85" s="1027" t="str">
        <f t="shared" si="223"/>
        <v>556</v>
      </c>
      <c r="DB85" s="1027" t="str">
        <f t="shared" si="223"/>
        <v>604</v>
      </c>
      <c r="DC85" s="1027" t="str">
        <f t="shared" si="223"/>
        <v>609</v>
      </c>
      <c r="DD85" s="1027" t="str">
        <f t="shared" si="223"/>
        <v>602</v>
      </c>
      <c r="DE85" s="1027">
        <f t="shared" si="223"/>
        <v>597</v>
      </c>
      <c r="DF85" s="1027" t="str">
        <f t="shared" si="223"/>
        <v>543</v>
      </c>
      <c r="DG85" s="1027" t="str">
        <f t="shared" si="223"/>
        <v>544</v>
      </c>
      <c r="DH85" s="1027" t="str">
        <f t="shared" si="223"/>
        <v>586</v>
      </c>
      <c r="DI85" s="1027" t="str">
        <f t="shared" si="223"/>
        <v>548</v>
      </c>
      <c r="DJ85" s="1027" t="str">
        <f t="shared" si="223"/>
        <v>534</v>
      </c>
      <c r="DK85" s="1027"/>
      <c r="DL85" s="1027" t="str">
        <f t="shared" si="223"/>
        <v>567</v>
      </c>
      <c r="DM85" s="984" t="str">
        <f t="shared" ref="DM85:EF85" si="224">C85</f>
        <v>519</v>
      </c>
      <c r="DN85" s="984" t="str">
        <f t="shared" si="224"/>
        <v>501</v>
      </c>
      <c r="DO85" s="984" t="str">
        <f t="shared" si="224"/>
        <v>511</v>
      </c>
      <c r="DP85" s="984" t="str">
        <f t="shared" si="224"/>
        <v>504</v>
      </c>
      <c r="DQ85" s="984" t="str">
        <f t="shared" si="224"/>
        <v>518</v>
      </c>
      <c r="DR85" s="984" t="str">
        <f t="shared" si="224"/>
        <v>510</v>
      </c>
      <c r="DS85" s="984" t="str">
        <f t="shared" si="224"/>
        <v>517</v>
      </c>
      <c r="DT85" s="984" t="str">
        <f t="shared" si="224"/>
        <v>509</v>
      </c>
      <c r="DU85" s="984" t="str">
        <f t="shared" si="224"/>
        <v>514</v>
      </c>
      <c r="DV85" s="984" t="str">
        <f t="shared" si="224"/>
        <v>521</v>
      </c>
      <c r="DW85" s="984" t="str">
        <f t="shared" si="224"/>
        <v>520</v>
      </c>
      <c r="DX85" s="984" t="str">
        <f t="shared" si="224"/>
        <v>513</v>
      </c>
      <c r="DY85" s="984" t="str">
        <f t="shared" si="224"/>
        <v>503</v>
      </c>
      <c r="DZ85" s="984" t="str">
        <f t="shared" si="224"/>
        <v>512</v>
      </c>
      <c r="EA85" s="984" t="str">
        <f t="shared" si="224"/>
        <v>516</v>
      </c>
      <c r="EB85" s="984" t="str">
        <f t="shared" si="224"/>
        <v>524</v>
      </c>
      <c r="EC85" s="984" t="str">
        <f t="shared" si="224"/>
        <v>525</v>
      </c>
      <c r="ED85" s="984" t="str">
        <f t="shared" si="224"/>
        <v>523</v>
      </c>
      <c r="EE85" s="984" t="str">
        <f t="shared" si="224"/>
        <v>522</v>
      </c>
      <c r="EF85" s="984" t="str">
        <f t="shared" si="224"/>
        <v>515</v>
      </c>
      <c r="EG85" s="984" t="str">
        <f>Y85</f>
        <v>506</v>
      </c>
      <c r="EH85" s="984" t="str">
        <f>Z85</f>
        <v>502</v>
      </c>
      <c r="EI85" s="984" t="str">
        <f>AB85</f>
        <v>507a</v>
      </c>
      <c r="EJ85" s="984" t="str">
        <f t="shared" ref="EJ85:ER85" si="225">AD85</f>
        <v>508</v>
      </c>
      <c r="EK85" s="984" t="str">
        <f t="shared" si="225"/>
        <v>505</v>
      </c>
      <c r="EL85" s="1026">
        <f t="shared" si="225"/>
        <v>551</v>
      </c>
      <c r="EM85" s="1026" t="str">
        <f t="shared" si="225"/>
        <v>529</v>
      </c>
      <c r="EN85" s="1026" t="str">
        <f t="shared" si="225"/>
        <v>595</v>
      </c>
      <c r="EO85" s="1026" t="str">
        <f t="shared" si="225"/>
        <v>576</v>
      </c>
      <c r="EP85" s="1026" t="str">
        <f t="shared" si="225"/>
        <v>537</v>
      </c>
      <c r="EQ85" s="1026" t="str">
        <f t="shared" si="225"/>
        <v>578</v>
      </c>
      <c r="ER85" s="1026">
        <f t="shared" si="225"/>
        <v>571</v>
      </c>
      <c r="ES85" s="1026" t="str">
        <f t="shared" ref="ES85:FN85" si="226">AM85</f>
        <v>557</v>
      </c>
      <c r="ET85" s="1026" t="str">
        <f t="shared" si="226"/>
        <v>552</v>
      </c>
      <c r="EU85" s="1026" t="str">
        <f t="shared" si="226"/>
        <v>540</v>
      </c>
      <c r="EV85" s="1026" t="str">
        <f t="shared" si="226"/>
        <v>533</v>
      </c>
      <c r="EW85" s="1026" t="str">
        <f t="shared" si="226"/>
        <v>580</v>
      </c>
      <c r="EX85" s="1026" t="str">
        <f t="shared" si="226"/>
        <v>561</v>
      </c>
      <c r="EY85" s="1026" t="str">
        <f t="shared" si="226"/>
        <v>545</v>
      </c>
      <c r="EZ85" s="1026" t="str">
        <f t="shared" si="226"/>
        <v>566</v>
      </c>
      <c r="FA85" s="1026" t="str">
        <f t="shared" si="226"/>
        <v>574</v>
      </c>
      <c r="FB85" s="1026" t="str">
        <f t="shared" si="226"/>
        <v>606</v>
      </c>
      <c r="FC85" s="1026" t="str">
        <f t="shared" si="226"/>
        <v>554</v>
      </c>
      <c r="FD85" s="1026" t="str">
        <f t="shared" si="226"/>
        <v>596</v>
      </c>
      <c r="FE85" s="1026" t="str">
        <f t="shared" si="226"/>
        <v>546</v>
      </c>
      <c r="FF85" s="1026" t="str">
        <f t="shared" si="226"/>
        <v>535</v>
      </c>
      <c r="FG85" s="1026" t="str">
        <f t="shared" si="226"/>
        <v>536</v>
      </c>
      <c r="FH85" s="1026" t="str">
        <f t="shared" si="226"/>
        <v>607</v>
      </c>
      <c r="FI85" s="1026" t="str">
        <f t="shared" si="226"/>
        <v>582</v>
      </c>
      <c r="FJ85" s="1026" t="str">
        <f t="shared" si="226"/>
        <v>563</v>
      </c>
      <c r="FK85" s="1026" t="str">
        <f t="shared" si="226"/>
        <v>532</v>
      </c>
      <c r="FL85" s="1026" t="str">
        <f t="shared" si="226"/>
        <v>565</v>
      </c>
      <c r="FM85" s="1026" t="str">
        <f t="shared" si="226"/>
        <v>562</v>
      </c>
      <c r="FN85" s="1026" t="str">
        <f t="shared" si="226"/>
        <v>570</v>
      </c>
      <c r="FO85" s="1026" t="e">
        <f>#REF!</f>
        <v>#REF!</v>
      </c>
      <c r="FP85" s="1026" t="str">
        <f t="shared" ref="FP85:GU85" si="227">BI85</f>
        <v>550</v>
      </c>
      <c r="FQ85" s="1026" t="str">
        <f t="shared" si="227"/>
        <v>573</v>
      </c>
      <c r="FR85" s="1026" t="str">
        <f t="shared" si="227"/>
        <v>568</v>
      </c>
      <c r="FS85" s="1026" t="str">
        <f t="shared" si="227"/>
        <v>572</v>
      </c>
      <c r="FT85" s="1026" t="str">
        <f t="shared" si="227"/>
        <v>587</v>
      </c>
      <c r="FU85" s="1026" t="str">
        <f t="shared" si="227"/>
        <v>555</v>
      </c>
      <c r="FV85" s="1026" t="str">
        <f t="shared" si="227"/>
        <v>591</v>
      </c>
      <c r="FW85" s="1026" t="str">
        <f t="shared" si="227"/>
        <v>613</v>
      </c>
      <c r="FX85" s="1026" t="str">
        <f t="shared" si="227"/>
        <v>612</v>
      </c>
      <c r="FY85" s="1026" t="str">
        <f t="shared" si="227"/>
        <v>530</v>
      </c>
      <c r="FZ85" s="1026" t="str">
        <f t="shared" si="227"/>
        <v>588</v>
      </c>
      <c r="GA85" s="1026" t="str">
        <f t="shared" si="227"/>
        <v>592</v>
      </c>
      <c r="GB85" s="1026" t="str">
        <f t="shared" si="227"/>
        <v>590</v>
      </c>
      <c r="GC85" s="1026" t="str">
        <f t="shared" si="227"/>
        <v>575</v>
      </c>
      <c r="GD85" s="1026" t="str">
        <f t="shared" si="227"/>
        <v>611</v>
      </c>
      <c r="GE85" s="1026" t="str">
        <f t="shared" si="227"/>
        <v>569</v>
      </c>
      <c r="GF85" s="1026" t="str">
        <f t="shared" si="227"/>
        <v>600</v>
      </c>
      <c r="GG85" s="1026" t="str">
        <f t="shared" si="227"/>
        <v>547</v>
      </c>
      <c r="GH85" s="1026" t="str">
        <f t="shared" si="227"/>
        <v>603</v>
      </c>
      <c r="GI85" s="1026" t="str">
        <f t="shared" si="227"/>
        <v>541</v>
      </c>
      <c r="GJ85" s="1026" t="str">
        <f t="shared" si="227"/>
        <v>584</v>
      </c>
      <c r="GK85" s="1026" t="str">
        <f t="shared" si="227"/>
        <v>599</v>
      </c>
      <c r="GL85" s="1026" t="str">
        <f t="shared" si="227"/>
        <v>531</v>
      </c>
      <c r="GM85" s="1026" t="str">
        <f t="shared" si="227"/>
        <v>577</v>
      </c>
      <c r="GN85" s="1026" t="str">
        <f t="shared" si="227"/>
        <v>581</v>
      </c>
      <c r="GO85" s="1026" t="str">
        <f t="shared" si="227"/>
        <v>594</v>
      </c>
      <c r="GP85" s="1026" t="str">
        <f t="shared" si="227"/>
        <v>585</v>
      </c>
      <c r="GQ85" s="1026" t="str">
        <f t="shared" si="227"/>
        <v>598</v>
      </c>
      <c r="GR85" s="1026" t="str">
        <f t="shared" si="227"/>
        <v>579</v>
      </c>
      <c r="GS85" s="1026" t="str">
        <f t="shared" si="227"/>
        <v>539</v>
      </c>
      <c r="GT85" s="1026" t="str">
        <f t="shared" si="227"/>
        <v>553</v>
      </c>
      <c r="GU85" s="1026">
        <f t="shared" si="227"/>
        <v>605</v>
      </c>
      <c r="GV85" s="1026" t="str">
        <f t="shared" ref="GV85:HQ85" si="228">CO85</f>
        <v>549</v>
      </c>
      <c r="GW85" s="1026" t="str">
        <f t="shared" si="228"/>
        <v>558</v>
      </c>
      <c r="GX85" s="1026" t="str">
        <f t="shared" si="228"/>
        <v>560</v>
      </c>
      <c r="GY85" s="1026" t="str">
        <f t="shared" si="228"/>
        <v>589</v>
      </c>
      <c r="GZ85" s="1026" t="str">
        <f t="shared" si="228"/>
        <v>601</v>
      </c>
      <c r="HA85" s="1026" t="str">
        <f t="shared" si="228"/>
        <v>610</v>
      </c>
      <c r="HB85" s="1026" t="str">
        <f t="shared" si="228"/>
        <v>593</v>
      </c>
      <c r="HC85" s="1026" t="str">
        <f t="shared" si="228"/>
        <v>559</v>
      </c>
      <c r="HD85" s="1026" t="str">
        <f t="shared" si="228"/>
        <v>538</v>
      </c>
      <c r="HE85" s="1026" t="str">
        <f t="shared" si="228"/>
        <v>542</v>
      </c>
      <c r="HF85" s="1026" t="str">
        <f t="shared" si="228"/>
        <v>583</v>
      </c>
      <c r="HG85" s="1026" t="str">
        <f t="shared" si="228"/>
        <v>608</v>
      </c>
      <c r="HH85" s="1026" t="str">
        <f t="shared" si="228"/>
        <v>556</v>
      </c>
      <c r="HI85" s="1026" t="str">
        <f t="shared" si="228"/>
        <v>604</v>
      </c>
      <c r="HJ85" s="1026" t="str">
        <f t="shared" si="228"/>
        <v>609</v>
      </c>
      <c r="HK85" s="1026" t="str">
        <f t="shared" si="228"/>
        <v>602</v>
      </c>
      <c r="HL85" s="1026">
        <f t="shared" si="228"/>
        <v>597</v>
      </c>
      <c r="HM85" s="1026" t="str">
        <f t="shared" si="228"/>
        <v>543</v>
      </c>
      <c r="HN85" s="1026" t="str">
        <f t="shared" si="228"/>
        <v>544</v>
      </c>
      <c r="HO85" s="1026" t="str">
        <f t="shared" si="228"/>
        <v>586</v>
      </c>
      <c r="HP85" s="1026" t="str">
        <f t="shared" si="228"/>
        <v>548</v>
      </c>
      <c r="HQ85" s="1026" t="str">
        <f t="shared" si="228"/>
        <v>534</v>
      </c>
      <c r="HR85" s="1026" t="str">
        <f>DL85</f>
        <v>567</v>
      </c>
      <c r="HS85" s="1026" t="e">
        <f>#REF!</f>
        <v>#REF!</v>
      </c>
      <c r="HT85" s="924"/>
      <c r="HU85" s="924"/>
      <c r="HV85" s="924"/>
      <c r="HW85" s="924"/>
      <c r="HX85" s="924"/>
    </row>
    <row r="86" spans="1:232">
      <c r="A86" s="1310" t="s">
        <v>623</v>
      </c>
      <c r="B86" s="1311"/>
      <c r="C86" s="904">
        <f t="shared" ref="C86:BQ88" si="229">C34</f>
        <v>6.9376666666666669</v>
      </c>
      <c r="D86" s="905">
        <f t="shared" si="229"/>
        <v>6.8639999999999999</v>
      </c>
      <c r="E86" s="905" t="e">
        <f t="shared" si="229"/>
        <v>#DIV/0!</v>
      </c>
      <c r="F86" s="905">
        <f t="shared" si="229"/>
        <v>6.8272499999999994</v>
      </c>
      <c r="G86" s="905">
        <f t="shared" si="229"/>
        <v>6.8840833333333347</v>
      </c>
      <c r="H86" s="905">
        <f t="shared" si="229"/>
        <v>6.9242500000000007</v>
      </c>
      <c r="I86" s="905">
        <f t="shared" si="229"/>
        <v>6.8352500000000003</v>
      </c>
      <c r="J86" s="905">
        <f t="shared" si="229"/>
        <v>6.9206666666666665</v>
      </c>
      <c r="K86" s="905">
        <f t="shared" si="229"/>
        <v>6.80525</v>
      </c>
      <c r="L86" s="905" t="e">
        <f t="shared" si="229"/>
        <v>#DIV/0!</v>
      </c>
      <c r="M86" s="905">
        <f t="shared" si="229"/>
        <v>6.8544999999999998</v>
      </c>
      <c r="N86" s="905">
        <f t="shared" si="229"/>
        <v>6.8354166666666671</v>
      </c>
      <c r="O86" s="905">
        <f t="shared" si="229"/>
        <v>7.0116666666666667</v>
      </c>
      <c r="P86" s="905">
        <f t="shared" si="229"/>
        <v>6.7970833333333331</v>
      </c>
      <c r="Q86" s="905">
        <f t="shared" si="229"/>
        <v>6.7583333333333329</v>
      </c>
      <c r="R86" s="905">
        <f t="shared" si="229"/>
        <v>6.8054166666666678</v>
      </c>
      <c r="S86" s="905">
        <f t="shared" si="229"/>
        <v>6.8720333333333334</v>
      </c>
      <c r="T86" s="905">
        <f t="shared" si="229"/>
        <v>6.7866666666666662</v>
      </c>
      <c r="U86" s="905">
        <f t="shared" si="229"/>
        <v>6.9191666666666665</v>
      </c>
      <c r="V86" s="905">
        <f t="shared" si="229"/>
        <v>6.9959999999999996</v>
      </c>
      <c r="W86" s="905"/>
      <c r="X86" s="905"/>
      <c r="Y86" s="905">
        <f t="shared" si="229"/>
        <v>6.8290833333333341</v>
      </c>
      <c r="Z86" s="905">
        <f t="shared" si="229"/>
        <v>6.9928333333333343</v>
      </c>
      <c r="AA86" s="905">
        <f t="shared" ref="AA86" si="230">AA34</f>
        <v>6.8277499999999991</v>
      </c>
      <c r="AB86" s="905">
        <f t="shared" ref="AB86:AC88" si="231">AB34</f>
        <v>6.7362499999999992</v>
      </c>
      <c r="AC86" s="905">
        <f t="shared" si="231"/>
        <v>6.7622500000000008</v>
      </c>
      <c r="AD86" s="905">
        <f t="shared" si="229"/>
        <v>6.8274166666666662</v>
      </c>
      <c r="AE86" s="905">
        <f t="shared" si="229"/>
        <v>6.7761666666666667</v>
      </c>
      <c r="AF86" s="905">
        <f t="shared" si="229"/>
        <v>6.9249999999999998</v>
      </c>
      <c r="AG86" s="905">
        <f t="shared" si="229"/>
        <v>6.9763333333333337</v>
      </c>
      <c r="AH86" s="905">
        <f t="shared" si="229"/>
        <v>6.9361666666666668</v>
      </c>
      <c r="AI86" s="905">
        <f t="shared" si="229"/>
        <v>6.9522500000000003</v>
      </c>
      <c r="AJ86" s="905">
        <f t="shared" si="229"/>
        <v>6.8814166666666665</v>
      </c>
      <c r="AK86" s="905">
        <f t="shared" si="229"/>
        <v>6.9460000000000006</v>
      </c>
      <c r="AL86" s="905">
        <f t="shared" si="229"/>
        <v>7.1958333333333346</v>
      </c>
      <c r="AM86" s="905">
        <f t="shared" si="229"/>
        <v>6.9915833333333337</v>
      </c>
      <c r="AN86" s="905">
        <f t="shared" si="229"/>
        <v>6.9116666666666662</v>
      </c>
      <c r="AO86" s="905">
        <f t="shared" si="229"/>
        <v>7.0678333333333327</v>
      </c>
      <c r="AP86" s="905">
        <f t="shared" si="229"/>
        <v>6.8330833333333336</v>
      </c>
      <c r="AQ86" s="905">
        <f t="shared" si="229"/>
        <v>7.1032499999999992</v>
      </c>
      <c r="AR86" s="905">
        <f t="shared" si="229"/>
        <v>7.2961666666666671</v>
      </c>
      <c r="AS86" s="905">
        <f t="shared" si="229"/>
        <v>7.0263333333333335</v>
      </c>
      <c r="AT86" s="905">
        <f t="shared" si="229"/>
        <v>6.802249999999999</v>
      </c>
      <c r="AU86" s="905">
        <f t="shared" si="229"/>
        <v>6.9862500000000001</v>
      </c>
      <c r="AV86" s="905">
        <f t="shared" si="229"/>
        <v>7.0701666666666672</v>
      </c>
      <c r="AW86" s="905">
        <f t="shared" si="229"/>
        <v>7.15625</v>
      </c>
      <c r="AX86" s="905">
        <f t="shared" si="229"/>
        <v>6.9807500000000005</v>
      </c>
      <c r="AY86" s="905">
        <f t="shared" si="229"/>
        <v>6.8718333333333339</v>
      </c>
      <c r="AZ86" s="905">
        <f t="shared" si="229"/>
        <v>7.0714166666666669</v>
      </c>
      <c r="BA86" s="905">
        <f t="shared" si="229"/>
        <v>6.9708333333333323</v>
      </c>
      <c r="BB86" s="905">
        <f t="shared" si="229"/>
        <v>7.0813333333333333</v>
      </c>
      <c r="BC86" s="905">
        <f t="shared" si="229"/>
        <v>7.0412499999999998</v>
      </c>
      <c r="BD86" s="905">
        <f t="shared" si="229"/>
        <v>6.7647500000000012</v>
      </c>
      <c r="BE86" s="905">
        <f t="shared" si="229"/>
        <v>7.1256666666666666</v>
      </c>
      <c r="BF86" s="905">
        <f t="shared" si="229"/>
        <v>6.7596666666666669</v>
      </c>
      <c r="BG86" s="905">
        <f t="shared" si="229"/>
        <v>6.9185833333333333</v>
      </c>
      <c r="BH86" s="905">
        <f t="shared" si="229"/>
        <v>7.066749999999999</v>
      </c>
      <c r="BI86" s="905">
        <f t="shared" si="229"/>
        <v>7.0794166666666669</v>
      </c>
      <c r="BJ86" s="905">
        <f t="shared" si="229"/>
        <v>7.0026666666666664</v>
      </c>
      <c r="BK86" s="905">
        <f t="shared" si="229"/>
        <v>7.0344166666666679</v>
      </c>
      <c r="BL86" s="905">
        <f t="shared" si="229"/>
        <v>6.9163333333333332</v>
      </c>
      <c r="BM86" s="905">
        <f t="shared" si="229"/>
        <v>6.9529999999999994</v>
      </c>
      <c r="BN86" s="905">
        <f t="shared" si="229"/>
        <v>7.0939999999999994</v>
      </c>
      <c r="BO86" s="905">
        <f t="shared" si="229"/>
        <v>7.0654999999999992</v>
      </c>
      <c r="BP86" s="905">
        <f t="shared" si="229"/>
        <v>6.9601666666666668</v>
      </c>
      <c r="BQ86" s="905">
        <f t="shared" si="229"/>
        <v>6.80375</v>
      </c>
      <c r="BR86" s="905">
        <f t="shared" ref="BR86:CA88" si="232">BR34</f>
        <v>6.877416666666667</v>
      </c>
      <c r="BS86" s="905">
        <f t="shared" si="232"/>
        <v>7.0049999999999999</v>
      </c>
      <c r="BT86" s="905">
        <f t="shared" si="232"/>
        <v>7.1256666666666657</v>
      </c>
      <c r="BU86" s="905">
        <f t="shared" si="232"/>
        <v>6.9136666666666668</v>
      </c>
      <c r="BV86" s="905">
        <f t="shared" si="232"/>
        <v>6.9249166666666664</v>
      </c>
      <c r="BW86" s="905">
        <f t="shared" si="232"/>
        <v>6.8266666666666662</v>
      </c>
      <c r="BX86" s="905">
        <f t="shared" si="232"/>
        <v>7.146583333333334</v>
      </c>
      <c r="BY86" s="905">
        <f t="shared" si="232"/>
        <v>7.06175</v>
      </c>
      <c r="BZ86" s="905">
        <f t="shared" si="232"/>
        <v>7.0321666666666669</v>
      </c>
      <c r="CA86" s="905">
        <f t="shared" si="232"/>
        <v>6.9294166666666666</v>
      </c>
      <c r="CB86" s="905">
        <f t="shared" ref="CB86:DL86" si="233">CB34</f>
        <v>7.1261666666666663</v>
      </c>
      <c r="CC86" s="905">
        <f t="shared" si="233"/>
        <v>6.9919166666666666</v>
      </c>
      <c r="CD86" s="905">
        <f t="shared" si="233"/>
        <v>7.1365833333333342</v>
      </c>
      <c r="CE86" s="905">
        <f t="shared" si="233"/>
        <v>6.935833333333334</v>
      </c>
      <c r="CF86" s="905">
        <f t="shared" si="233"/>
        <v>6.9557499999999992</v>
      </c>
      <c r="CG86" s="905">
        <f t="shared" si="233"/>
        <v>6.895833333333333</v>
      </c>
      <c r="CH86" s="905">
        <f t="shared" si="233"/>
        <v>6.9870000000000001</v>
      </c>
      <c r="CI86" s="905">
        <f t="shared" si="233"/>
        <v>6.8455000000000004</v>
      </c>
      <c r="CJ86" s="905">
        <f t="shared" si="233"/>
        <v>7.2783333333333333</v>
      </c>
      <c r="CK86" s="905">
        <f t="shared" si="233"/>
        <v>7.1579999999999995</v>
      </c>
      <c r="CL86" s="905">
        <f t="shared" si="233"/>
        <v>7.0929166666666665</v>
      </c>
      <c r="CM86" s="905">
        <f t="shared" si="233"/>
        <v>6.7559999999999993</v>
      </c>
      <c r="CN86" s="905">
        <f t="shared" si="233"/>
        <v>6.9166666666666679</v>
      </c>
      <c r="CO86" s="905">
        <f t="shared" si="233"/>
        <v>7.1105833333333335</v>
      </c>
      <c r="CP86" s="905">
        <f t="shared" si="233"/>
        <v>6.8702499999999995</v>
      </c>
      <c r="CQ86" s="905">
        <f t="shared" si="233"/>
        <v>6.8312499999999998</v>
      </c>
      <c r="CR86" s="905">
        <f t="shared" si="233"/>
        <v>6.8908333333333323</v>
      </c>
      <c r="CS86" s="905">
        <f t="shared" si="233"/>
        <v>7.0050833333333324</v>
      </c>
      <c r="CT86" s="905">
        <f t="shared" si="233"/>
        <v>6.9764166666666663</v>
      </c>
      <c r="CU86" s="905">
        <f t="shared" si="233"/>
        <v>6.9214166666666666</v>
      </c>
      <c r="CV86" s="905">
        <f t="shared" si="233"/>
        <v>6.8142499999999995</v>
      </c>
      <c r="CW86" s="905">
        <f t="shared" si="233"/>
        <v>6.8939999999999992</v>
      </c>
      <c r="CX86" s="905">
        <f t="shared" si="233"/>
        <v>7.0370833333333325</v>
      </c>
      <c r="CY86" s="905">
        <f t="shared" si="233"/>
        <v>6.8888333333333334</v>
      </c>
      <c r="CZ86" s="905">
        <f t="shared" si="233"/>
        <v>7.075166666666667</v>
      </c>
      <c r="DA86" s="905">
        <f t="shared" si="233"/>
        <v>6.9884166666666658</v>
      </c>
      <c r="DB86" s="905">
        <f t="shared" si="233"/>
        <v>6.8682499999999997</v>
      </c>
      <c r="DC86" s="905">
        <f t="shared" si="233"/>
        <v>6.9300833333333323</v>
      </c>
      <c r="DD86" s="905">
        <f t="shared" si="233"/>
        <v>6.915750000000001</v>
      </c>
      <c r="DE86" s="905">
        <f t="shared" si="233"/>
        <v>6.8036666666666665</v>
      </c>
      <c r="DF86" s="905">
        <f t="shared" si="233"/>
        <v>6.8864166666666664</v>
      </c>
      <c r="DG86" s="905">
        <f t="shared" si="233"/>
        <v>6.882833333333334</v>
      </c>
      <c r="DH86" s="905">
        <f t="shared" si="233"/>
        <v>6.8523333333333332</v>
      </c>
      <c r="DI86" s="905">
        <f t="shared" si="233"/>
        <v>7.1254166666666663</v>
      </c>
      <c r="DJ86" s="905">
        <f t="shared" si="233"/>
        <v>6.9585833333333333</v>
      </c>
      <c r="DK86" s="905"/>
      <c r="DL86" s="905">
        <f t="shared" si="233"/>
        <v>7.0193333333333321</v>
      </c>
      <c r="DM86" s="905">
        <f t="shared" ref="DM86:DV89" si="234">C86*25.4</f>
        <v>176.21673333333334</v>
      </c>
      <c r="DN86" s="905">
        <f t="shared" si="234"/>
        <v>174.34559999999999</v>
      </c>
      <c r="DO86" s="905" t="e">
        <f t="shared" si="234"/>
        <v>#DIV/0!</v>
      </c>
      <c r="DP86" s="905">
        <f t="shared" si="234"/>
        <v>173.41214999999997</v>
      </c>
      <c r="DQ86" s="905">
        <f t="shared" si="234"/>
        <v>174.85571666666669</v>
      </c>
      <c r="DR86" s="905">
        <f t="shared" si="234"/>
        <v>175.87595000000002</v>
      </c>
      <c r="DS86" s="905">
        <f t="shared" si="234"/>
        <v>173.61535000000001</v>
      </c>
      <c r="DT86" s="905">
        <f t="shared" si="234"/>
        <v>175.78493333333333</v>
      </c>
      <c r="DU86" s="905">
        <f t="shared" si="234"/>
        <v>172.85334999999998</v>
      </c>
      <c r="DV86" s="905" t="e">
        <f t="shared" si="234"/>
        <v>#DIV/0!</v>
      </c>
      <c r="DW86" s="905">
        <f t="shared" ref="DW86:EF89" si="235">M86*25.4</f>
        <v>174.10429999999999</v>
      </c>
      <c r="DX86" s="905">
        <f t="shared" si="235"/>
        <v>173.61958333333334</v>
      </c>
      <c r="DY86" s="905">
        <f t="shared" si="235"/>
        <v>178.09633333333332</v>
      </c>
      <c r="DZ86" s="905">
        <f t="shared" si="235"/>
        <v>172.64591666666666</v>
      </c>
      <c r="EA86" s="905">
        <f t="shared" si="235"/>
        <v>171.66166666666663</v>
      </c>
      <c r="EB86" s="905">
        <f t="shared" si="235"/>
        <v>172.85758333333334</v>
      </c>
      <c r="EC86" s="905">
        <f t="shared" si="235"/>
        <v>174.54964666666666</v>
      </c>
      <c r="ED86" s="905">
        <f t="shared" si="235"/>
        <v>172.38133333333332</v>
      </c>
      <c r="EE86" s="905">
        <f t="shared" si="235"/>
        <v>175.74683333333331</v>
      </c>
      <c r="EF86" s="905">
        <f t="shared" si="235"/>
        <v>177.69839999999999</v>
      </c>
      <c r="EG86" s="905">
        <f t="shared" ref="EG86:EH89" si="236">Y86*25.4</f>
        <v>173.45871666666667</v>
      </c>
      <c r="EH86" s="905">
        <f t="shared" si="236"/>
        <v>177.61796666666669</v>
      </c>
      <c r="EI86" s="905">
        <f>AB86*25.4</f>
        <v>171.10074999999998</v>
      </c>
      <c r="EJ86" s="905">
        <f t="shared" ref="EJ86:EP89" si="237">AD86*25.4</f>
        <v>173.4163833333333</v>
      </c>
      <c r="EK86" s="905">
        <f t="shared" si="237"/>
        <v>172.11463333333333</v>
      </c>
      <c r="EL86" s="905">
        <f t="shared" si="237"/>
        <v>175.89499999999998</v>
      </c>
      <c r="EM86" s="905">
        <f t="shared" si="237"/>
        <v>177.19886666666667</v>
      </c>
      <c r="EN86" s="905">
        <f t="shared" si="237"/>
        <v>176.17863333333332</v>
      </c>
      <c r="EO86" s="905">
        <f t="shared" si="237"/>
        <v>176.58715000000001</v>
      </c>
      <c r="EP86" s="905">
        <f t="shared" si="237"/>
        <v>174.78798333333333</v>
      </c>
      <c r="EQ86" s="905">
        <f t="shared" ref="EQ86:EZ89" si="238">AK86*25.4</f>
        <v>176.42840000000001</v>
      </c>
      <c r="ER86" s="905">
        <f t="shared" si="238"/>
        <v>182.7741666666667</v>
      </c>
      <c r="ES86" s="905">
        <f t="shared" si="238"/>
        <v>177.58621666666667</v>
      </c>
      <c r="ET86" s="905">
        <f t="shared" si="238"/>
        <v>175.5563333333333</v>
      </c>
      <c r="EU86" s="905">
        <f t="shared" si="238"/>
        <v>179.52296666666663</v>
      </c>
      <c r="EV86" s="905">
        <f t="shared" si="238"/>
        <v>173.56031666666667</v>
      </c>
      <c r="EW86" s="905">
        <f t="shared" si="238"/>
        <v>180.42254999999997</v>
      </c>
      <c r="EX86" s="905">
        <f t="shared" si="238"/>
        <v>185.32263333333333</v>
      </c>
      <c r="EY86" s="905">
        <f t="shared" si="238"/>
        <v>178.46886666666666</v>
      </c>
      <c r="EZ86" s="905">
        <f t="shared" si="238"/>
        <v>172.77714999999998</v>
      </c>
      <c r="FA86" s="905">
        <f t="shared" ref="FA86:FJ89" si="239">AU86*25.4</f>
        <v>177.45075</v>
      </c>
      <c r="FB86" s="905">
        <f t="shared" si="239"/>
        <v>179.58223333333333</v>
      </c>
      <c r="FC86" s="905">
        <f t="shared" si="239"/>
        <v>181.76874999999998</v>
      </c>
      <c r="FD86" s="905">
        <f t="shared" si="239"/>
        <v>177.31104999999999</v>
      </c>
      <c r="FE86" s="905">
        <f t="shared" si="239"/>
        <v>174.54456666666667</v>
      </c>
      <c r="FF86" s="905">
        <f t="shared" si="239"/>
        <v>179.61398333333332</v>
      </c>
      <c r="FG86" s="905">
        <f t="shared" si="239"/>
        <v>177.05916666666664</v>
      </c>
      <c r="FH86" s="905">
        <f t="shared" si="239"/>
        <v>179.86586666666665</v>
      </c>
      <c r="FI86" s="905">
        <f t="shared" si="239"/>
        <v>178.84774999999999</v>
      </c>
      <c r="FJ86" s="905">
        <f t="shared" si="239"/>
        <v>171.82465000000002</v>
      </c>
      <c r="FK86" s="905">
        <f t="shared" ref="FK86:FN89" si="240">BE86*25.4</f>
        <v>180.99193333333332</v>
      </c>
      <c r="FL86" s="905">
        <f t="shared" si="240"/>
        <v>171.69553333333334</v>
      </c>
      <c r="FM86" s="905">
        <f t="shared" si="240"/>
        <v>175.73201666666665</v>
      </c>
      <c r="FN86" s="905">
        <f t="shared" si="240"/>
        <v>179.49544999999998</v>
      </c>
      <c r="FO86" s="905" t="e">
        <f>#REF!*25.4</f>
        <v>#REF!</v>
      </c>
      <c r="FP86" s="905">
        <f t="shared" ref="FP86:FY89" si="241">BI86*25.4</f>
        <v>179.81718333333333</v>
      </c>
      <c r="FQ86" s="905">
        <f t="shared" si="241"/>
        <v>177.86773333333332</v>
      </c>
      <c r="FR86" s="905">
        <f t="shared" si="241"/>
        <v>178.67418333333336</v>
      </c>
      <c r="FS86" s="905">
        <f t="shared" si="241"/>
        <v>175.67486666666665</v>
      </c>
      <c r="FT86" s="905">
        <f t="shared" si="241"/>
        <v>176.60619999999997</v>
      </c>
      <c r="FU86" s="905">
        <f t="shared" si="241"/>
        <v>180.18759999999997</v>
      </c>
      <c r="FV86" s="905">
        <f t="shared" si="241"/>
        <v>179.46369999999996</v>
      </c>
      <c r="FW86" s="905">
        <f t="shared" si="241"/>
        <v>176.78823333333332</v>
      </c>
      <c r="FX86" s="905">
        <f t="shared" si="241"/>
        <v>172.81524999999999</v>
      </c>
      <c r="FY86" s="905">
        <f t="shared" si="241"/>
        <v>174.68638333333334</v>
      </c>
      <c r="FZ86" s="905">
        <f t="shared" ref="FZ86:GI89" si="242">BS86*25.4</f>
        <v>177.92699999999999</v>
      </c>
      <c r="GA86" s="905">
        <f t="shared" si="242"/>
        <v>180.99193333333329</v>
      </c>
      <c r="GB86" s="905">
        <f t="shared" si="242"/>
        <v>175.60713333333334</v>
      </c>
      <c r="GC86" s="905">
        <f t="shared" si="242"/>
        <v>175.89288333333332</v>
      </c>
      <c r="GD86" s="905">
        <f t="shared" si="242"/>
        <v>173.39733333333331</v>
      </c>
      <c r="GE86" s="905">
        <f t="shared" si="242"/>
        <v>181.52321666666668</v>
      </c>
      <c r="GF86" s="905">
        <f t="shared" si="242"/>
        <v>179.36845</v>
      </c>
      <c r="GG86" s="905">
        <f t="shared" si="242"/>
        <v>178.61703333333332</v>
      </c>
      <c r="GH86" s="905">
        <f t="shared" si="242"/>
        <v>176.00718333333333</v>
      </c>
      <c r="GI86" s="905">
        <f t="shared" si="242"/>
        <v>181.00463333333332</v>
      </c>
      <c r="GJ86" s="905">
        <f t="shared" ref="GJ86:GS89" si="243">CC86*25.4</f>
        <v>177.59468333333331</v>
      </c>
      <c r="GK86" s="905">
        <f t="shared" si="243"/>
        <v>181.26921666666667</v>
      </c>
      <c r="GL86" s="905">
        <f t="shared" si="243"/>
        <v>176.17016666666666</v>
      </c>
      <c r="GM86" s="905">
        <f t="shared" si="243"/>
        <v>176.67604999999998</v>
      </c>
      <c r="GN86" s="905">
        <f t="shared" si="243"/>
        <v>175.15416666666664</v>
      </c>
      <c r="GO86" s="905">
        <f t="shared" si="243"/>
        <v>177.46979999999999</v>
      </c>
      <c r="GP86" s="905">
        <f t="shared" si="243"/>
        <v>173.87569999999999</v>
      </c>
      <c r="GQ86" s="905">
        <f t="shared" si="243"/>
        <v>184.86966666666666</v>
      </c>
      <c r="GR86" s="905">
        <f t="shared" si="243"/>
        <v>181.81319999999997</v>
      </c>
      <c r="GS86" s="905">
        <f t="shared" si="243"/>
        <v>180.16008333333332</v>
      </c>
      <c r="GT86" s="905">
        <f t="shared" ref="GT86:HC89" si="244">CM86*25.4</f>
        <v>171.60239999999996</v>
      </c>
      <c r="GU86" s="905">
        <f t="shared" si="244"/>
        <v>175.68333333333337</v>
      </c>
      <c r="GV86" s="905">
        <f t="shared" si="244"/>
        <v>180.60881666666666</v>
      </c>
      <c r="GW86" s="905">
        <f t="shared" si="244"/>
        <v>174.50434999999999</v>
      </c>
      <c r="GX86" s="905">
        <f t="shared" si="244"/>
        <v>173.51374999999999</v>
      </c>
      <c r="GY86" s="905">
        <f t="shared" si="244"/>
        <v>175.02716666666663</v>
      </c>
      <c r="GZ86" s="905">
        <f t="shared" si="244"/>
        <v>177.92911666666663</v>
      </c>
      <c r="HA86" s="905">
        <f t="shared" si="244"/>
        <v>177.20098333333331</v>
      </c>
      <c r="HB86" s="905">
        <f t="shared" si="244"/>
        <v>175.80398333333332</v>
      </c>
      <c r="HC86" s="905">
        <f t="shared" si="244"/>
        <v>173.08194999999998</v>
      </c>
      <c r="HD86" s="905">
        <f t="shared" ref="HD86:HM89" si="245">CW86*25.4</f>
        <v>175.10759999999996</v>
      </c>
      <c r="HE86" s="905">
        <f t="shared" si="245"/>
        <v>178.74191666666664</v>
      </c>
      <c r="HF86" s="905">
        <f t="shared" si="245"/>
        <v>174.97636666666665</v>
      </c>
      <c r="HG86" s="905">
        <f t="shared" si="245"/>
        <v>179.70923333333334</v>
      </c>
      <c r="HH86" s="905">
        <f t="shared" si="245"/>
        <v>177.50578333333331</v>
      </c>
      <c r="HI86" s="905">
        <f t="shared" si="245"/>
        <v>174.45354999999998</v>
      </c>
      <c r="HJ86" s="905">
        <f t="shared" si="245"/>
        <v>176.02411666666663</v>
      </c>
      <c r="HK86" s="905">
        <f t="shared" si="245"/>
        <v>175.66005000000001</v>
      </c>
      <c r="HL86" s="905">
        <f t="shared" si="245"/>
        <v>172.81313333333333</v>
      </c>
      <c r="HM86" s="905">
        <f t="shared" si="245"/>
        <v>174.91498333333331</v>
      </c>
      <c r="HN86" s="905">
        <f t="shared" ref="HN86:HQ89" si="246">DG86*25.4</f>
        <v>174.82396666666668</v>
      </c>
      <c r="HO86" s="905">
        <f t="shared" si="246"/>
        <v>174.04926666666665</v>
      </c>
      <c r="HP86" s="905">
        <f t="shared" si="246"/>
        <v>180.98558333333332</v>
      </c>
      <c r="HQ86" s="905">
        <f t="shared" si="246"/>
        <v>176.74801666666664</v>
      </c>
      <c r="HR86" s="905">
        <f>DL86*25.4</f>
        <v>178.29106666666664</v>
      </c>
      <c r="HS86" s="905" t="e">
        <f>#REF!*25.4</f>
        <v>#REF!</v>
      </c>
      <c r="HT86" s="924"/>
      <c r="HU86" s="924"/>
      <c r="HV86" s="924"/>
      <c r="HW86" s="924"/>
      <c r="HX86" s="924"/>
    </row>
    <row r="87" spans="1:232">
      <c r="A87" s="1312" t="s">
        <v>479</v>
      </c>
      <c r="B87" s="1313"/>
      <c r="C87" s="906">
        <f t="shared" si="229"/>
        <v>2.4999999999995026E-3</v>
      </c>
      <c r="D87" s="907">
        <f t="shared" si="229"/>
        <v>5.5000000000005045E-3</v>
      </c>
      <c r="E87" s="907">
        <f t="shared" si="229"/>
        <v>0</v>
      </c>
      <c r="F87" s="907">
        <f t="shared" si="229"/>
        <v>2.4999999999995026E-3</v>
      </c>
      <c r="G87" s="907">
        <f t="shared" si="229"/>
        <v>1.9999999999997797E-3</v>
      </c>
      <c r="H87" s="907">
        <f t="shared" si="229"/>
        <v>9.9999999999944578E-4</v>
      </c>
      <c r="I87" s="907">
        <f t="shared" si="229"/>
        <v>1.4999999999991687E-3</v>
      </c>
      <c r="J87" s="907">
        <f t="shared" si="229"/>
        <v>2.5000000000003908E-3</v>
      </c>
      <c r="K87" s="907">
        <f t="shared" si="229"/>
        <v>-5.5000000000005045E-3</v>
      </c>
      <c r="L87" s="907">
        <f t="shared" si="229"/>
        <v>0</v>
      </c>
      <c r="M87" s="907">
        <f t="shared" si="229"/>
        <v>4.0000000000004476E-3</v>
      </c>
      <c r="N87" s="907">
        <f t="shared" si="229"/>
        <v>3.0000000000001137E-3</v>
      </c>
      <c r="O87" s="907">
        <f t="shared" si="229"/>
        <v>4.0000000000004476E-3</v>
      </c>
      <c r="P87" s="907">
        <f t="shared" si="229"/>
        <v>-1.9999999999997797E-3</v>
      </c>
      <c r="Q87" s="907">
        <f t="shared" si="229"/>
        <v>1.7500000000000071E-2</v>
      </c>
      <c r="R87" s="907">
        <f t="shared" si="229"/>
        <v>5.5000000000005045E-3</v>
      </c>
      <c r="S87" s="907">
        <f t="shared" si="229"/>
        <v>2.0000000000006679E-3</v>
      </c>
      <c r="T87" s="907">
        <f t="shared" si="229"/>
        <v>4.0000000000004476E-3</v>
      </c>
      <c r="U87" s="907">
        <f t="shared" si="229"/>
        <v>4.0000000000004476E-3</v>
      </c>
      <c r="V87" s="907">
        <f t="shared" si="229"/>
        <v>4.5000000000001705E-3</v>
      </c>
      <c r="W87" s="907"/>
      <c r="X87" s="907"/>
      <c r="Y87" s="907">
        <f t="shared" si="229"/>
        <v>1.000000000000334E-3</v>
      </c>
      <c r="Z87" s="907">
        <f t="shared" si="229"/>
        <v>3.0000000000001137E-3</v>
      </c>
      <c r="AA87" s="907">
        <f t="shared" ref="AA87" si="247">AA35</f>
        <v>-3.0000000000001137E-3</v>
      </c>
      <c r="AB87" s="907">
        <f t="shared" si="231"/>
        <v>-8.0000000000000071E-3</v>
      </c>
      <c r="AC87" s="907">
        <f t="shared" si="231"/>
        <v>-6.4999999999999503E-3</v>
      </c>
      <c r="AD87" s="907">
        <f t="shared" si="229"/>
        <v>9.9999999999944578E-4</v>
      </c>
      <c r="AE87" s="907">
        <f t="shared" si="229"/>
        <v>5.4999999999996163E-3</v>
      </c>
      <c r="AF87" s="907">
        <f t="shared" si="229"/>
        <v>4.9999999999998934E-3</v>
      </c>
      <c r="AG87" s="907">
        <f t="shared" si="229"/>
        <v>7.5000000000002842E-3</v>
      </c>
      <c r="AH87" s="907">
        <f t="shared" si="229"/>
        <v>4.5000000000001705E-3</v>
      </c>
      <c r="AI87" s="907">
        <f t="shared" si="229"/>
        <v>3.9999999999995595E-3</v>
      </c>
      <c r="AJ87" s="907">
        <f t="shared" si="229"/>
        <v>1.2500000000000178E-2</v>
      </c>
      <c r="AK87" s="907">
        <f t="shared" si="229"/>
        <v>4.4999999999992824E-3</v>
      </c>
      <c r="AL87" s="907">
        <f t="shared" si="229"/>
        <v>4.9999999999998934E-3</v>
      </c>
      <c r="AM87" s="907">
        <f t="shared" si="229"/>
        <v>3.0000000000001137E-3</v>
      </c>
      <c r="AN87" s="907">
        <f t="shared" si="229"/>
        <v>5.5000000000005045E-3</v>
      </c>
      <c r="AO87" s="907">
        <f t="shared" si="229"/>
        <v>8.9999999999994529E-3</v>
      </c>
      <c r="AP87" s="907">
        <f t="shared" si="229"/>
        <v>6.9999999999996732E-3</v>
      </c>
      <c r="AQ87" s="907">
        <f t="shared" si="229"/>
        <v>8.0000000000000071E-3</v>
      </c>
      <c r="AR87" s="907">
        <f t="shared" si="229"/>
        <v>5.4999999999996163E-3</v>
      </c>
      <c r="AS87" s="907">
        <f t="shared" si="229"/>
        <v>9.9999999999997868E-3</v>
      </c>
      <c r="AT87" s="907">
        <f t="shared" si="229"/>
        <v>3.9999999999995595E-3</v>
      </c>
      <c r="AU87" s="907">
        <f t="shared" si="229"/>
        <v>9.5000000000000639E-3</v>
      </c>
      <c r="AV87" s="907">
        <f t="shared" si="229"/>
        <v>8.0000000000000071E-3</v>
      </c>
      <c r="AW87" s="907">
        <f t="shared" si="229"/>
        <v>2.9999999999992255E-3</v>
      </c>
      <c r="AX87" s="907">
        <f t="shared" si="229"/>
        <v>1.1000000000000121E-2</v>
      </c>
      <c r="AY87" s="907">
        <f t="shared" si="229"/>
        <v>1.5000000000000568E-3</v>
      </c>
      <c r="AZ87" s="907">
        <f t="shared" si="229"/>
        <v>5.9999999999993392E-3</v>
      </c>
      <c r="BA87" s="907">
        <f t="shared" si="229"/>
        <v>4.9999999999972289E-4</v>
      </c>
      <c r="BB87" s="907">
        <f t="shared" si="229"/>
        <v>6.9999999999996732E-3</v>
      </c>
      <c r="BC87" s="907">
        <f t="shared" si="229"/>
        <v>9.5000000000000639E-3</v>
      </c>
      <c r="BD87" s="907">
        <f t="shared" si="229"/>
        <v>-3.9999999999995595E-3</v>
      </c>
      <c r="BE87" s="907">
        <f t="shared" si="229"/>
        <v>6.4999999999999503E-3</v>
      </c>
      <c r="BF87" s="907">
        <f t="shared" si="229"/>
        <v>5.9999999999993392E-3</v>
      </c>
      <c r="BG87" s="907">
        <f t="shared" si="229"/>
        <v>4.0000000000004476E-3</v>
      </c>
      <c r="BH87" s="907">
        <f t="shared" si="229"/>
        <v>5.4999999999996163E-3</v>
      </c>
      <c r="BI87" s="907">
        <f t="shared" si="229"/>
        <v>9.9999999999944578E-4</v>
      </c>
      <c r="BJ87" s="907">
        <f t="shared" si="229"/>
        <v>8.49999999999973E-3</v>
      </c>
      <c r="BK87" s="907">
        <f t="shared" si="229"/>
        <v>7.0000000000005613E-3</v>
      </c>
      <c r="BL87" s="907">
        <f t="shared" si="229"/>
        <v>5.4999999999996163E-3</v>
      </c>
      <c r="BM87" s="907">
        <f t="shared" si="229"/>
        <v>9.9999999999944578E-4</v>
      </c>
      <c r="BN87" s="907">
        <f t="shared" si="229"/>
        <v>3.5000000000007248E-3</v>
      </c>
      <c r="BO87" s="907">
        <f t="shared" si="229"/>
        <v>7.0000000000005613E-3</v>
      </c>
      <c r="BP87" s="907">
        <f t="shared" si="229"/>
        <v>7.5000000000002842E-3</v>
      </c>
      <c r="BQ87" s="907">
        <f t="shared" si="229"/>
        <v>7.0000000000005613E-3</v>
      </c>
      <c r="BR87" s="907">
        <f t="shared" si="232"/>
        <v>-6.5000000000008384E-3</v>
      </c>
      <c r="BS87" s="907">
        <f t="shared" si="232"/>
        <v>6.4999999999999503E-3</v>
      </c>
      <c r="BT87" s="907">
        <f t="shared" si="232"/>
        <v>1.1499999999999844E-2</v>
      </c>
      <c r="BU87" s="907">
        <f t="shared" si="232"/>
        <v>2.5000000000003908E-3</v>
      </c>
      <c r="BV87" s="907">
        <f t="shared" si="232"/>
        <v>4.9999999999998934E-3</v>
      </c>
      <c r="BW87" s="907">
        <f t="shared" si="232"/>
        <v>5.0000000000061107E-4</v>
      </c>
      <c r="BX87" s="907">
        <f t="shared" si="232"/>
        <v>8.49999999999973E-3</v>
      </c>
      <c r="BY87" s="907">
        <f t="shared" si="232"/>
        <v>7.5000000000002842E-3</v>
      </c>
      <c r="BZ87" s="907">
        <f t="shared" si="232"/>
        <v>-2.0000000000006679E-3</v>
      </c>
      <c r="CA87" s="907">
        <f t="shared" si="232"/>
        <v>6.0000000000002274E-3</v>
      </c>
      <c r="CB87" s="907">
        <f t="shared" ref="CB87:DL87" si="248">CB35</f>
        <v>3.0000000000001137E-3</v>
      </c>
      <c r="CC87" s="907">
        <f t="shared" si="248"/>
        <v>1.0000000000000675E-2</v>
      </c>
      <c r="CD87" s="907">
        <f t="shared" si="248"/>
        <v>5.5000000000005045E-3</v>
      </c>
      <c r="CE87" s="907">
        <f t="shared" si="248"/>
        <v>4.0000000000004476E-3</v>
      </c>
      <c r="CF87" s="907">
        <f t="shared" si="248"/>
        <v>3.9999999999995595E-3</v>
      </c>
      <c r="CG87" s="907">
        <f t="shared" si="248"/>
        <v>2.9999999999992255E-3</v>
      </c>
      <c r="CH87" s="907">
        <f t="shared" si="248"/>
        <v>2.9999999999992255E-3</v>
      </c>
      <c r="CI87" s="907">
        <f t="shared" si="248"/>
        <v>3.0000000000001137E-3</v>
      </c>
      <c r="CJ87" s="907">
        <f t="shared" si="248"/>
        <v>8.49999999999973E-3</v>
      </c>
      <c r="CK87" s="907">
        <f t="shared" si="248"/>
        <v>4.5000000000001705E-3</v>
      </c>
      <c r="CL87" s="907">
        <f t="shared" si="248"/>
        <v>1.5000000000000568E-3</v>
      </c>
      <c r="CM87" s="907">
        <f t="shared" si="248"/>
        <v>4.0000000000004476E-3</v>
      </c>
      <c r="CN87" s="907">
        <f t="shared" si="248"/>
        <v>9.9999999999997868E-3</v>
      </c>
      <c r="CO87" s="907">
        <f t="shared" si="248"/>
        <v>4.9999999999998934E-3</v>
      </c>
      <c r="CP87" s="907">
        <f t="shared" si="248"/>
        <v>3.0000000000001137E-3</v>
      </c>
      <c r="CQ87" s="907">
        <f t="shared" si="248"/>
        <v>9.0000000000003411E-3</v>
      </c>
      <c r="CR87" s="907">
        <f t="shared" si="248"/>
        <v>7.0000000000005613E-3</v>
      </c>
      <c r="CS87" s="907">
        <f t="shared" si="248"/>
        <v>5.4999999999996163E-3</v>
      </c>
      <c r="CT87" s="907">
        <f t="shared" si="248"/>
        <v>9.5000000000000639E-3</v>
      </c>
      <c r="CU87" s="907">
        <f t="shared" si="248"/>
        <v>4.4999999999992824E-3</v>
      </c>
      <c r="CV87" s="907">
        <f t="shared" si="248"/>
        <v>3.4999999999998366E-3</v>
      </c>
      <c r="CW87" s="907">
        <f t="shared" si="248"/>
        <v>9.0000000000003411E-3</v>
      </c>
      <c r="CX87" s="907">
        <f t="shared" si="248"/>
        <v>4.9999999999998934E-3</v>
      </c>
      <c r="CY87" s="907">
        <f t="shared" si="248"/>
        <v>3.4999999999998366E-3</v>
      </c>
      <c r="CZ87" s="907">
        <f t="shared" si="248"/>
        <v>6.9999999999996732E-3</v>
      </c>
      <c r="DA87" s="907">
        <f t="shared" si="248"/>
        <v>1.9999999999997797E-3</v>
      </c>
      <c r="DB87" s="907">
        <f t="shared" si="248"/>
        <v>9.5000000000000639E-3</v>
      </c>
      <c r="DC87" s="907">
        <f t="shared" si="248"/>
        <v>4.5000000000001705E-3</v>
      </c>
      <c r="DD87" s="907">
        <f t="shared" si="248"/>
        <v>3.0000000000001137E-3</v>
      </c>
      <c r="DE87" s="907">
        <f t="shared" si="248"/>
        <v>8.49999999999973E-3</v>
      </c>
      <c r="DF87" s="907">
        <f t="shared" si="248"/>
        <v>4.9999999999998934E-3</v>
      </c>
      <c r="DG87" s="907">
        <f t="shared" si="248"/>
        <v>4.5000000000001705E-3</v>
      </c>
      <c r="DH87" s="907">
        <f t="shared" si="248"/>
        <v>8.9999999999994529E-3</v>
      </c>
      <c r="DI87" s="907">
        <f t="shared" si="248"/>
        <v>3.0000000000001137E-3</v>
      </c>
      <c r="DJ87" s="907">
        <f t="shared" si="248"/>
        <v>1.000000000000334E-3</v>
      </c>
      <c r="DK87" s="907"/>
      <c r="DL87" s="907">
        <f t="shared" si="248"/>
        <v>4.4999999999992824E-3</v>
      </c>
      <c r="DM87" s="907">
        <f t="shared" si="234"/>
        <v>6.3499999999987358E-2</v>
      </c>
      <c r="DN87" s="907">
        <f t="shared" si="234"/>
        <v>0.13970000000001281</v>
      </c>
      <c r="DO87" s="907">
        <f t="shared" si="234"/>
        <v>0</v>
      </c>
      <c r="DP87" s="907">
        <f t="shared" si="234"/>
        <v>6.3499999999987358E-2</v>
      </c>
      <c r="DQ87" s="907">
        <f t="shared" si="234"/>
        <v>5.0799999999994405E-2</v>
      </c>
      <c r="DR87" s="907">
        <f t="shared" si="234"/>
        <v>2.539999999998592E-2</v>
      </c>
      <c r="DS87" s="907">
        <f t="shared" si="234"/>
        <v>3.809999999997888E-2</v>
      </c>
      <c r="DT87" s="907">
        <f t="shared" si="234"/>
        <v>6.3500000000009924E-2</v>
      </c>
      <c r="DU87" s="907">
        <f t="shared" si="234"/>
        <v>-0.13970000000001281</v>
      </c>
      <c r="DV87" s="907">
        <f t="shared" si="234"/>
        <v>0</v>
      </c>
      <c r="DW87" s="907">
        <f t="shared" si="235"/>
        <v>0.10160000000001136</v>
      </c>
      <c r="DX87" s="907">
        <f t="shared" si="235"/>
        <v>7.6200000000002877E-2</v>
      </c>
      <c r="DY87" s="907">
        <f t="shared" si="235"/>
        <v>0.10160000000001136</v>
      </c>
      <c r="DZ87" s="907">
        <f t="shared" si="235"/>
        <v>-5.0799999999994405E-2</v>
      </c>
      <c r="EA87" s="907">
        <f t="shared" si="235"/>
        <v>0.44450000000000178</v>
      </c>
      <c r="EB87" s="907">
        <f t="shared" si="235"/>
        <v>0.13970000000001281</v>
      </c>
      <c r="EC87" s="907">
        <f t="shared" si="235"/>
        <v>5.0800000000016964E-2</v>
      </c>
      <c r="ED87" s="907">
        <f t="shared" si="235"/>
        <v>0.10160000000001136</v>
      </c>
      <c r="EE87" s="907">
        <f t="shared" si="235"/>
        <v>0.10160000000001136</v>
      </c>
      <c r="EF87" s="907">
        <f t="shared" si="235"/>
        <v>0.11430000000000433</v>
      </c>
      <c r="EG87" s="907">
        <f t="shared" si="236"/>
        <v>2.5400000000008482E-2</v>
      </c>
      <c r="EH87" s="907">
        <f t="shared" si="236"/>
        <v>7.6200000000002877E-2</v>
      </c>
      <c r="EI87" s="907">
        <f>AB87*25.4</f>
        <v>-0.20320000000000016</v>
      </c>
      <c r="EJ87" s="907">
        <f t="shared" si="237"/>
        <v>2.539999999998592E-2</v>
      </c>
      <c r="EK87" s="907">
        <f t="shared" si="237"/>
        <v>0.13969999999999025</v>
      </c>
      <c r="EL87" s="907">
        <f t="shared" si="237"/>
        <v>0.12699999999999728</v>
      </c>
      <c r="EM87" s="907">
        <f t="shared" si="237"/>
        <v>0.19050000000000722</v>
      </c>
      <c r="EN87" s="907">
        <f t="shared" si="237"/>
        <v>0.11430000000000433</v>
      </c>
      <c r="EO87" s="907">
        <f t="shared" si="237"/>
        <v>0.10159999999998881</v>
      </c>
      <c r="EP87" s="907">
        <f t="shared" si="237"/>
        <v>0.3175000000000045</v>
      </c>
      <c r="EQ87" s="907">
        <f t="shared" si="238"/>
        <v>0.11429999999998176</v>
      </c>
      <c r="ER87" s="907">
        <f t="shared" si="238"/>
        <v>0.12699999999999728</v>
      </c>
      <c r="ES87" s="907">
        <f t="shared" si="238"/>
        <v>7.6200000000002877E-2</v>
      </c>
      <c r="ET87" s="907">
        <f t="shared" si="238"/>
        <v>0.13970000000001281</v>
      </c>
      <c r="EU87" s="907">
        <f t="shared" si="238"/>
        <v>0.22859999999998609</v>
      </c>
      <c r="EV87" s="907">
        <f t="shared" si="238"/>
        <v>0.17779999999999169</v>
      </c>
      <c r="EW87" s="907">
        <f t="shared" si="238"/>
        <v>0.20320000000000016</v>
      </c>
      <c r="EX87" s="907">
        <f t="shared" si="238"/>
        <v>0.13969999999999025</v>
      </c>
      <c r="EY87" s="907">
        <f t="shared" si="238"/>
        <v>0.25399999999999456</v>
      </c>
      <c r="EZ87" s="907">
        <f t="shared" si="238"/>
        <v>0.10159999999998881</v>
      </c>
      <c r="FA87" s="907">
        <f t="shared" si="239"/>
        <v>0.24130000000000162</v>
      </c>
      <c r="FB87" s="907">
        <f t="shared" si="239"/>
        <v>0.20320000000000016</v>
      </c>
      <c r="FC87" s="907">
        <f t="shared" si="239"/>
        <v>7.6199999999980325E-2</v>
      </c>
      <c r="FD87" s="907">
        <f t="shared" si="239"/>
        <v>0.27940000000000303</v>
      </c>
      <c r="FE87" s="907">
        <f t="shared" si="239"/>
        <v>3.8100000000001438E-2</v>
      </c>
      <c r="FF87" s="907">
        <f t="shared" si="239"/>
        <v>0.15239999999998322</v>
      </c>
      <c r="FG87" s="907">
        <f t="shared" si="239"/>
        <v>1.269999999999296E-2</v>
      </c>
      <c r="FH87" s="907">
        <f t="shared" si="239"/>
        <v>0.17779999999999169</v>
      </c>
      <c r="FI87" s="907">
        <f t="shared" si="239"/>
        <v>0.24130000000000162</v>
      </c>
      <c r="FJ87" s="907">
        <f t="shared" si="239"/>
        <v>-0.10159999999998881</v>
      </c>
      <c r="FK87" s="907">
        <f t="shared" si="240"/>
        <v>0.16509999999999872</v>
      </c>
      <c r="FL87" s="907">
        <f t="shared" si="240"/>
        <v>0.15239999999998322</v>
      </c>
      <c r="FM87" s="907">
        <f t="shared" si="240"/>
        <v>0.10160000000001136</v>
      </c>
      <c r="FN87" s="907">
        <f t="shared" si="240"/>
        <v>0.13969999999999025</v>
      </c>
      <c r="FO87" s="907" t="e">
        <f>#REF!*25.4</f>
        <v>#REF!</v>
      </c>
      <c r="FP87" s="907">
        <f t="shared" si="241"/>
        <v>2.539999999998592E-2</v>
      </c>
      <c r="FQ87" s="907">
        <f t="shared" si="241"/>
        <v>0.21589999999999313</v>
      </c>
      <c r="FR87" s="907">
        <f t="shared" si="241"/>
        <v>0.17780000000001425</v>
      </c>
      <c r="FS87" s="907">
        <f t="shared" si="241"/>
        <v>0.13969999999999025</v>
      </c>
      <c r="FT87" s="907">
        <f t="shared" si="241"/>
        <v>2.539999999998592E-2</v>
      </c>
      <c r="FU87" s="907">
        <f t="shared" si="241"/>
        <v>8.8900000000018409E-2</v>
      </c>
      <c r="FV87" s="907">
        <f t="shared" si="241"/>
        <v>0.17780000000001425</v>
      </c>
      <c r="FW87" s="907">
        <f t="shared" si="241"/>
        <v>0.19050000000000722</v>
      </c>
      <c r="FX87" s="907">
        <f t="shared" si="241"/>
        <v>0.17780000000001425</v>
      </c>
      <c r="FY87" s="907">
        <f t="shared" si="241"/>
        <v>-0.16510000000002129</v>
      </c>
      <c r="FZ87" s="907">
        <f t="shared" si="242"/>
        <v>0.16509999999999872</v>
      </c>
      <c r="GA87" s="907">
        <f t="shared" si="242"/>
        <v>0.29209999999999603</v>
      </c>
      <c r="GB87" s="907">
        <f t="shared" si="242"/>
        <v>6.3500000000009924E-2</v>
      </c>
      <c r="GC87" s="907">
        <f t="shared" si="242"/>
        <v>0.12699999999999728</v>
      </c>
      <c r="GD87" s="907">
        <f t="shared" si="242"/>
        <v>1.270000000001552E-2</v>
      </c>
      <c r="GE87" s="907">
        <f t="shared" si="242"/>
        <v>0.21589999999999313</v>
      </c>
      <c r="GF87" s="907">
        <f t="shared" si="242"/>
        <v>0.19050000000000722</v>
      </c>
      <c r="GG87" s="907">
        <f t="shared" si="242"/>
        <v>-5.0800000000016964E-2</v>
      </c>
      <c r="GH87" s="907">
        <f t="shared" si="242"/>
        <v>0.15240000000000575</v>
      </c>
      <c r="GI87" s="907">
        <f t="shared" si="242"/>
        <v>7.6200000000002877E-2</v>
      </c>
      <c r="GJ87" s="907">
        <f t="shared" si="243"/>
        <v>0.25400000000001716</v>
      </c>
      <c r="GK87" s="907">
        <f t="shared" si="243"/>
        <v>0.13970000000001281</v>
      </c>
      <c r="GL87" s="907">
        <f t="shared" si="243"/>
        <v>0.10160000000001136</v>
      </c>
      <c r="GM87" s="907">
        <f t="shared" si="243"/>
        <v>0.10159999999998881</v>
      </c>
      <c r="GN87" s="907">
        <f t="shared" si="243"/>
        <v>7.6199999999980325E-2</v>
      </c>
      <c r="GO87" s="907">
        <f t="shared" si="243"/>
        <v>7.6199999999980325E-2</v>
      </c>
      <c r="GP87" s="907">
        <f t="shared" si="243"/>
        <v>7.6200000000002877E-2</v>
      </c>
      <c r="GQ87" s="907">
        <f t="shared" si="243"/>
        <v>0.21589999999999313</v>
      </c>
      <c r="GR87" s="907">
        <f t="shared" si="243"/>
        <v>0.11430000000000433</v>
      </c>
      <c r="GS87" s="907">
        <f t="shared" si="243"/>
        <v>3.8100000000001438E-2</v>
      </c>
      <c r="GT87" s="907">
        <f t="shared" si="244"/>
        <v>0.10160000000001136</v>
      </c>
      <c r="GU87" s="907">
        <f t="shared" si="244"/>
        <v>0.25399999999999456</v>
      </c>
      <c r="GV87" s="907">
        <f t="shared" si="244"/>
        <v>0.12699999999999728</v>
      </c>
      <c r="GW87" s="907">
        <f t="shared" si="244"/>
        <v>7.6200000000002877E-2</v>
      </c>
      <c r="GX87" s="907">
        <f t="shared" si="244"/>
        <v>0.22860000000000866</v>
      </c>
      <c r="GY87" s="907">
        <f t="shared" si="244"/>
        <v>0.17780000000001425</v>
      </c>
      <c r="GZ87" s="907">
        <f t="shared" si="244"/>
        <v>0.13969999999999025</v>
      </c>
      <c r="HA87" s="907">
        <f t="shared" si="244"/>
        <v>0.24130000000000162</v>
      </c>
      <c r="HB87" s="907">
        <f t="shared" si="244"/>
        <v>0.11429999999998176</v>
      </c>
      <c r="HC87" s="907">
        <f t="shared" si="244"/>
        <v>8.8899999999995843E-2</v>
      </c>
      <c r="HD87" s="907">
        <f t="shared" si="245"/>
        <v>0.22860000000000866</v>
      </c>
      <c r="HE87" s="907">
        <f t="shared" si="245"/>
        <v>0.12699999999999728</v>
      </c>
      <c r="HF87" s="907">
        <f t="shared" si="245"/>
        <v>8.8899999999995843E-2</v>
      </c>
      <c r="HG87" s="907">
        <f t="shared" si="245"/>
        <v>0.17779999999999169</v>
      </c>
      <c r="HH87" s="907">
        <f t="shared" si="245"/>
        <v>5.0799999999994405E-2</v>
      </c>
      <c r="HI87" s="907">
        <f t="shared" si="245"/>
        <v>0.24130000000000162</v>
      </c>
      <c r="HJ87" s="907">
        <f t="shared" si="245"/>
        <v>0.11430000000000433</v>
      </c>
      <c r="HK87" s="907">
        <f t="shared" si="245"/>
        <v>7.6200000000002877E-2</v>
      </c>
      <c r="HL87" s="907">
        <f t="shared" si="245"/>
        <v>0.21589999999999313</v>
      </c>
      <c r="HM87" s="907">
        <f t="shared" si="245"/>
        <v>0.12699999999999728</v>
      </c>
      <c r="HN87" s="907">
        <f t="shared" si="246"/>
        <v>0.11430000000000433</v>
      </c>
      <c r="HO87" s="907">
        <f t="shared" si="246"/>
        <v>0.22859999999998609</v>
      </c>
      <c r="HP87" s="907">
        <f t="shared" si="246"/>
        <v>7.6200000000002877E-2</v>
      </c>
      <c r="HQ87" s="907">
        <f t="shared" si="246"/>
        <v>2.5400000000008482E-2</v>
      </c>
      <c r="HR87" s="907">
        <f>DL87*25.4</f>
        <v>0.11429999999998176</v>
      </c>
      <c r="HS87" s="907" t="e">
        <f>#REF!*25.4</f>
        <v>#REF!</v>
      </c>
      <c r="HT87" s="924"/>
      <c r="HU87" s="924"/>
      <c r="HV87" s="924"/>
      <c r="HW87" s="924"/>
      <c r="HX87" s="924"/>
    </row>
    <row r="88" spans="1:232">
      <c r="A88" s="1310" t="s">
        <v>480</v>
      </c>
      <c r="B88" s="1311"/>
      <c r="C88" s="906">
        <f t="shared" si="229"/>
        <v>-3.9999999999995595E-3</v>
      </c>
      <c r="D88" s="907">
        <f t="shared" si="229"/>
        <v>3.9999999999995595E-3</v>
      </c>
      <c r="E88" s="907">
        <f t="shared" si="229"/>
        <v>0</v>
      </c>
      <c r="F88" s="907">
        <f t="shared" si="229"/>
        <v>-1.9999999999997797E-3</v>
      </c>
      <c r="G88" s="907">
        <f t="shared" si="229"/>
        <v>-1.9999999999997797E-3</v>
      </c>
      <c r="H88" s="907">
        <f t="shared" si="229"/>
        <v>1.000000000000334E-3</v>
      </c>
      <c r="I88" s="907">
        <f t="shared" si="229"/>
        <v>0</v>
      </c>
      <c r="J88" s="907">
        <f t="shared" si="229"/>
        <v>-1.000000000000334E-3</v>
      </c>
      <c r="K88" s="907">
        <f t="shared" si="229"/>
        <v>5.0000000000007816E-3</v>
      </c>
      <c r="L88" s="907">
        <f t="shared" si="229"/>
        <v>0</v>
      </c>
      <c r="M88" s="907">
        <f t="shared" si="229"/>
        <v>-4.9999999999972289E-4</v>
      </c>
      <c r="N88" s="907">
        <f t="shared" si="229"/>
        <v>-2.0000000000006679E-3</v>
      </c>
      <c r="O88" s="907">
        <f t="shared" si="229"/>
        <v>3.4999999999998366E-3</v>
      </c>
      <c r="P88" s="907">
        <f t="shared" si="229"/>
        <v>3.0000000000001137E-3</v>
      </c>
      <c r="Q88" s="907">
        <f t="shared" si="229"/>
        <v>-1.2000000000000455E-2</v>
      </c>
      <c r="R88" s="907">
        <f t="shared" si="229"/>
        <v>-1.000000000000334E-3</v>
      </c>
      <c r="S88" s="907">
        <f t="shared" si="229"/>
        <v>9.9999999999944578E-4</v>
      </c>
      <c r="T88" s="907">
        <f t="shared" si="229"/>
        <v>-1.000000000000334E-3</v>
      </c>
      <c r="U88" s="907">
        <f t="shared" si="229"/>
        <v>-1.000000000000334E-3</v>
      </c>
      <c r="V88" s="907">
        <f t="shared" si="229"/>
        <v>4.4999999999992824E-3</v>
      </c>
      <c r="W88" s="907"/>
      <c r="X88" s="907"/>
      <c r="Y88" s="907">
        <f t="shared" si="229"/>
        <v>1.5000000000000568E-3</v>
      </c>
      <c r="Z88" s="907">
        <f t="shared" si="229"/>
        <v>-1.000000000000334E-3</v>
      </c>
      <c r="AA88" s="907">
        <f t="shared" ref="AA88" si="249">AA36</f>
        <v>-1.5000000000000568E-3</v>
      </c>
      <c r="AB88" s="907">
        <f t="shared" si="231"/>
        <v>-1.1000000000000121E-2</v>
      </c>
      <c r="AC88" s="907">
        <f t="shared" si="231"/>
        <v>9.9999999999997868E-3</v>
      </c>
      <c r="AD88" s="907">
        <f t="shared" si="229"/>
        <v>-9.9999999999944578E-4</v>
      </c>
      <c r="AE88" s="907">
        <f t="shared" si="229"/>
        <v>-2.4999999999995026E-3</v>
      </c>
      <c r="AF88" s="907">
        <f t="shared" si="229"/>
        <v>3.4999999999998366E-3</v>
      </c>
      <c r="AG88" s="907">
        <f t="shared" si="229"/>
        <v>1.2500000000000178E-2</v>
      </c>
      <c r="AH88" s="907">
        <f t="shared" si="229"/>
        <v>4.0000000000004476E-3</v>
      </c>
      <c r="AI88" s="907">
        <f t="shared" si="229"/>
        <v>1.000000000000334E-3</v>
      </c>
      <c r="AJ88" s="907">
        <f t="shared" si="229"/>
        <v>3.0000000000001137E-3</v>
      </c>
      <c r="AK88" s="907">
        <f t="shared" si="229"/>
        <v>0</v>
      </c>
      <c r="AL88" s="907">
        <f t="shared" si="229"/>
        <v>1.000000000000334E-3</v>
      </c>
      <c r="AM88" s="907">
        <f t="shared" si="229"/>
        <v>1.2500000000000178E-2</v>
      </c>
      <c r="AN88" s="907">
        <f t="shared" si="229"/>
        <v>-1.000000000000334E-3</v>
      </c>
      <c r="AO88" s="907">
        <f t="shared" si="229"/>
        <v>-5.4999999999996163E-3</v>
      </c>
      <c r="AP88" s="907">
        <f t="shared" si="229"/>
        <v>0</v>
      </c>
      <c r="AQ88" s="907">
        <f t="shared" si="229"/>
        <v>3.4999999999998366E-3</v>
      </c>
      <c r="AR88" s="907">
        <f t="shared" si="229"/>
        <v>-5.4999999999996163E-3</v>
      </c>
      <c r="AS88" s="907">
        <f t="shared" si="229"/>
        <v>-1.5000000000000568E-3</v>
      </c>
      <c r="AT88" s="907">
        <f t="shared" si="229"/>
        <v>-4.9999999999998934E-3</v>
      </c>
      <c r="AU88" s="907">
        <f t="shared" si="229"/>
        <v>-4.0000000000004476E-3</v>
      </c>
      <c r="AV88" s="907">
        <f t="shared" si="229"/>
        <v>1.5000000000000568E-3</v>
      </c>
      <c r="AW88" s="907">
        <f t="shared" si="229"/>
        <v>3.0000000000001137E-3</v>
      </c>
      <c r="AX88" s="907">
        <f t="shared" si="229"/>
        <v>-2.4999999999995026E-3</v>
      </c>
      <c r="AY88" s="907">
        <f t="shared" si="229"/>
        <v>-1.000000000000334E-3</v>
      </c>
      <c r="AZ88" s="907">
        <f t="shared" si="229"/>
        <v>2.5000000000003908E-3</v>
      </c>
      <c r="BA88" s="907">
        <f t="shared" si="229"/>
        <v>2.5000000000003908E-3</v>
      </c>
      <c r="BB88" s="907">
        <f t="shared" si="229"/>
        <v>1.5000000000000568E-3</v>
      </c>
      <c r="BC88" s="907">
        <f t="shared" si="229"/>
        <v>-2.5000000000003908E-3</v>
      </c>
      <c r="BD88" s="907">
        <f t="shared" si="229"/>
        <v>4.9999999999998934E-3</v>
      </c>
      <c r="BE88" s="907">
        <f t="shared" si="229"/>
        <v>4.4999999999992824E-3</v>
      </c>
      <c r="BF88" s="907">
        <f t="shared" si="229"/>
        <v>-4.9999999999972289E-4</v>
      </c>
      <c r="BG88" s="907">
        <f t="shared" si="229"/>
        <v>0</v>
      </c>
      <c r="BH88" s="907">
        <f t="shared" si="229"/>
        <v>-3.4999999999998366E-3</v>
      </c>
      <c r="BI88" s="907">
        <f t="shared" si="229"/>
        <v>8.0000000000000071E-3</v>
      </c>
      <c r="BJ88" s="907">
        <f t="shared" si="229"/>
        <v>-1.000000000000334E-3</v>
      </c>
      <c r="BK88" s="907">
        <f t="shared" si="229"/>
        <v>6.4999999999999503E-3</v>
      </c>
      <c r="BL88" s="907">
        <f t="shared" si="229"/>
        <v>1.5000000000000568E-3</v>
      </c>
      <c r="BM88" s="907">
        <f t="shared" si="229"/>
        <v>-1.9999999999997797E-3</v>
      </c>
      <c r="BN88" s="907">
        <f t="shared" si="229"/>
        <v>4.9999999999972289E-4</v>
      </c>
      <c r="BO88" s="907">
        <f t="shared" si="229"/>
        <v>-1.9999999999997797E-3</v>
      </c>
      <c r="BP88" s="907">
        <f t="shared" si="229"/>
        <v>3.9999999999995595E-3</v>
      </c>
      <c r="BQ88" s="907">
        <f t="shared" si="229"/>
        <v>2.4999999999995026E-3</v>
      </c>
      <c r="BR88" s="907">
        <f t="shared" si="232"/>
        <v>9.5000000000000639E-3</v>
      </c>
      <c r="BS88" s="907">
        <f t="shared" si="232"/>
        <v>4.9999999999972289E-4</v>
      </c>
      <c r="BT88" s="907">
        <f t="shared" si="232"/>
        <v>-1.000000000000334E-3</v>
      </c>
      <c r="BU88" s="907">
        <f t="shared" si="232"/>
        <v>-1.000000000000334E-3</v>
      </c>
      <c r="BV88" s="907">
        <f t="shared" si="232"/>
        <v>-1.5000000000000568E-3</v>
      </c>
      <c r="BW88" s="907">
        <f t="shared" si="232"/>
        <v>-6.0000000000002274E-3</v>
      </c>
      <c r="BX88" s="907">
        <f t="shared" si="232"/>
        <v>1.5000000000000568E-3</v>
      </c>
      <c r="BY88" s="907">
        <f t="shared" si="232"/>
        <v>-4.5000000000001705E-3</v>
      </c>
      <c r="BZ88" s="907">
        <f t="shared" si="232"/>
        <v>3.5000000000007248E-3</v>
      </c>
      <c r="CA88" s="907">
        <f t="shared" si="232"/>
        <v>9.9999999999944578E-4</v>
      </c>
      <c r="CB88" s="907">
        <f t="shared" ref="CB88:DL88" si="250">CB36</f>
        <v>1.000000000000334E-3</v>
      </c>
      <c r="CC88" s="907">
        <f t="shared" si="250"/>
        <v>-2.5000000000003908E-3</v>
      </c>
      <c r="CD88" s="907">
        <f t="shared" si="250"/>
        <v>4.4999999999992824E-3</v>
      </c>
      <c r="CE88" s="907">
        <f t="shared" si="250"/>
        <v>1.5000000000000568E-3</v>
      </c>
      <c r="CF88" s="907">
        <f t="shared" si="250"/>
        <v>-4.9999999999972289E-4</v>
      </c>
      <c r="CG88" s="907">
        <f t="shared" si="250"/>
        <v>-3.9999999999995595E-3</v>
      </c>
      <c r="CH88" s="907">
        <f t="shared" si="250"/>
        <v>4.5000000000001705E-3</v>
      </c>
      <c r="CI88" s="907">
        <f t="shared" si="250"/>
        <v>0</v>
      </c>
      <c r="CJ88" s="907">
        <f t="shared" si="250"/>
        <v>-6.0000000000002274E-3</v>
      </c>
      <c r="CK88" s="907">
        <f t="shared" si="250"/>
        <v>-3.0000000000001137E-3</v>
      </c>
      <c r="CL88" s="907">
        <f t="shared" si="250"/>
        <v>4.0000000000004476E-3</v>
      </c>
      <c r="CM88" s="907">
        <f t="shared" si="250"/>
        <v>-4.9999999999998934E-3</v>
      </c>
      <c r="CN88" s="907">
        <f t="shared" si="250"/>
        <v>2.0000000000006679E-3</v>
      </c>
      <c r="CO88" s="907">
        <f t="shared" si="250"/>
        <v>9.9999999999944578E-4</v>
      </c>
      <c r="CP88" s="907">
        <f t="shared" si="250"/>
        <v>1.5000000000000568E-3</v>
      </c>
      <c r="CQ88" s="907">
        <f t="shared" si="250"/>
        <v>-6.0000000000002274E-3</v>
      </c>
      <c r="CR88" s="907">
        <f t="shared" si="250"/>
        <v>-3.0000000000001137E-3</v>
      </c>
      <c r="CS88" s="907">
        <f t="shared" si="250"/>
        <v>-1.5000000000000568E-3</v>
      </c>
      <c r="CT88" s="907">
        <f t="shared" si="250"/>
        <v>0</v>
      </c>
      <c r="CU88" s="907">
        <f t="shared" si="250"/>
        <v>1.000000000000334E-3</v>
      </c>
      <c r="CV88" s="907">
        <f t="shared" si="250"/>
        <v>1.9999999999997797E-3</v>
      </c>
      <c r="CW88" s="907">
        <f t="shared" si="250"/>
        <v>-1.5000000000000568E-3</v>
      </c>
      <c r="CX88" s="907">
        <f t="shared" si="250"/>
        <v>1.000000000000334E-3</v>
      </c>
      <c r="CY88" s="907">
        <f t="shared" si="250"/>
        <v>1.000000000000334E-3</v>
      </c>
      <c r="CZ88" s="907">
        <f t="shared" si="250"/>
        <v>5.0000000000061107E-4</v>
      </c>
      <c r="DA88" s="907">
        <f t="shared" si="250"/>
        <v>1.5000000000000568E-3</v>
      </c>
      <c r="DB88" s="907">
        <f t="shared" si="250"/>
        <v>-1.000000000000334E-3</v>
      </c>
      <c r="DC88" s="907">
        <f t="shared" si="250"/>
        <v>1.9999999999997797E-3</v>
      </c>
      <c r="DD88" s="907">
        <f t="shared" si="250"/>
        <v>0</v>
      </c>
      <c r="DE88" s="907">
        <f t="shared" si="250"/>
        <v>-7.0000000000005613E-3</v>
      </c>
      <c r="DF88" s="907">
        <f t="shared" si="250"/>
        <v>3.0000000000001137E-3</v>
      </c>
      <c r="DG88" s="907">
        <f t="shared" si="250"/>
        <v>-9.9999999999944578E-4</v>
      </c>
      <c r="DH88" s="907">
        <f t="shared" si="250"/>
        <v>5.0000000000061107E-4</v>
      </c>
      <c r="DI88" s="907">
        <f t="shared" si="250"/>
        <v>9.9999999999944578E-4</v>
      </c>
      <c r="DJ88" s="907">
        <f t="shared" si="250"/>
        <v>1.5000000000000568E-3</v>
      </c>
      <c r="DK88" s="907"/>
      <c r="DL88" s="907">
        <f t="shared" si="250"/>
        <v>-9.9999999999944578E-4</v>
      </c>
      <c r="DM88" s="907">
        <f t="shared" si="234"/>
        <v>-0.10159999999998881</v>
      </c>
      <c r="DN88" s="907">
        <f t="shared" si="234"/>
        <v>0.10159999999998881</v>
      </c>
      <c r="DO88" s="907">
        <f t="shared" si="234"/>
        <v>0</v>
      </c>
      <c r="DP88" s="907">
        <f t="shared" si="234"/>
        <v>-5.0799999999994405E-2</v>
      </c>
      <c r="DQ88" s="907">
        <f t="shared" si="234"/>
        <v>-5.0799999999994405E-2</v>
      </c>
      <c r="DR88" s="907">
        <f t="shared" si="234"/>
        <v>2.5400000000008482E-2</v>
      </c>
      <c r="DS88" s="907">
        <f t="shared" si="234"/>
        <v>0</v>
      </c>
      <c r="DT88" s="907">
        <f t="shared" si="234"/>
        <v>-2.5400000000008482E-2</v>
      </c>
      <c r="DU88" s="907">
        <f t="shared" si="234"/>
        <v>0.12700000000001985</v>
      </c>
      <c r="DV88" s="907">
        <f t="shared" si="234"/>
        <v>0</v>
      </c>
      <c r="DW88" s="907">
        <f t="shared" si="235"/>
        <v>-1.269999999999296E-2</v>
      </c>
      <c r="DX88" s="907">
        <f t="shared" si="235"/>
        <v>-5.0800000000016964E-2</v>
      </c>
      <c r="DY88" s="907">
        <f t="shared" si="235"/>
        <v>8.8899999999995843E-2</v>
      </c>
      <c r="DZ88" s="907">
        <f t="shared" si="235"/>
        <v>7.6200000000002877E-2</v>
      </c>
      <c r="EA88" s="907">
        <f t="shared" si="235"/>
        <v>-0.30480000000001151</v>
      </c>
      <c r="EB88" s="907">
        <f t="shared" si="235"/>
        <v>-2.5400000000008482E-2</v>
      </c>
      <c r="EC88" s="907">
        <f t="shared" si="235"/>
        <v>2.539999999998592E-2</v>
      </c>
      <c r="ED88" s="907">
        <f t="shared" si="235"/>
        <v>-2.5400000000008482E-2</v>
      </c>
      <c r="EE88" s="907">
        <f t="shared" si="235"/>
        <v>-2.5400000000008482E-2</v>
      </c>
      <c r="EF88" s="907">
        <f t="shared" si="235"/>
        <v>0.11429999999998176</v>
      </c>
      <c r="EG88" s="907">
        <f t="shared" si="236"/>
        <v>3.8100000000001438E-2</v>
      </c>
      <c r="EH88" s="907">
        <f t="shared" si="236"/>
        <v>-2.5400000000008482E-2</v>
      </c>
      <c r="EI88" s="907">
        <f>AB88*25.4</f>
        <v>-0.27940000000000303</v>
      </c>
      <c r="EJ88" s="907">
        <f t="shared" si="237"/>
        <v>-2.539999999998592E-2</v>
      </c>
      <c r="EK88" s="907">
        <f t="shared" si="237"/>
        <v>-6.3499999999987358E-2</v>
      </c>
      <c r="EL88" s="907">
        <f t="shared" si="237"/>
        <v>8.8899999999995843E-2</v>
      </c>
      <c r="EM88" s="907">
        <f t="shared" si="237"/>
        <v>0.3175000000000045</v>
      </c>
      <c r="EN88" s="907">
        <f t="shared" si="237"/>
        <v>0.10160000000001136</v>
      </c>
      <c r="EO88" s="907">
        <f t="shared" si="237"/>
        <v>2.5400000000008482E-2</v>
      </c>
      <c r="EP88" s="907">
        <f t="shared" si="237"/>
        <v>7.6200000000002877E-2</v>
      </c>
      <c r="EQ88" s="907">
        <f t="shared" si="238"/>
        <v>0</v>
      </c>
      <c r="ER88" s="907">
        <f t="shared" si="238"/>
        <v>2.5400000000008482E-2</v>
      </c>
      <c r="ES88" s="907">
        <f t="shared" si="238"/>
        <v>0.3175000000000045</v>
      </c>
      <c r="ET88" s="907">
        <f t="shared" si="238"/>
        <v>-2.5400000000008482E-2</v>
      </c>
      <c r="EU88" s="907">
        <f t="shared" si="238"/>
        <v>-0.13969999999999025</v>
      </c>
      <c r="EV88" s="907">
        <f t="shared" si="238"/>
        <v>0</v>
      </c>
      <c r="EW88" s="907">
        <f t="shared" si="238"/>
        <v>8.8899999999995843E-2</v>
      </c>
      <c r="EX88" s="907">
        <f t="shared" si="238"/>
        <v>-0.13969999999999025</v>
      </c>
      <c r="EY88" s="907">
        <f t="shared" si="238"/>
        <v>-3.8100000000001438E-2</v>
      </c>
      <c r="EZ88" s="907">
        <f t="shared" si="238"/>
        <v>-0.12699999999999728</v>
      </c>
      <c r="FA88" s="907">
        <f t="shared" si="239"/>
        <v>-0.10160000000001136</v>
      </c>
      <c r="FB88" s="907">
        <f t="shared" si="239"/>
        <v>3.8100000000001438E-2</v>
      </c>
      <c r="FC88" s="907">
        <f t="shared" si="239"/>
        <v>7.6200000000002877E-2</v>
      </c>
      <c r="FD88" s="907">
        <f t="shared" si="239"/>
        <v>-6.3499999999987358E-2</v>
      </c>
      <c r="FE88" s="907">
        <f t="shared" si="239"/>
        <v>-2.5400000000008482E-2</v>
      </c>
      <c r="FF88" s="907">
        <f t="shared" si="239"/>
        <v>6.3500000000009924E-2</v>
      </c>
      <c r="FG88" s="907">
        <f t="shared" si="239"/>
        <v>6.3500000000009924E-2</v>
      </c>
      <c r="FH88" s="907">
        <f t="shared" si="239"/>
        <v>3.8100000000001438E-2</v>
      </c>
      <c r="FI88" s="907">
        <f t="shared" si="239"/>
        <v>-6.3500000000009924E-2</v>
      </c>
      <c r="FJ88" s="907">
        <f t="shared" si="239"/>
        <v>0.12699999999999728</v>
      </c>
      <c r="FK88" s="907">
        <f t="shared" si="240"/>
        <v>0.11429999999998176</v>
      </c>
      <c r="FL88" s="907">
        <f t="shared" si="240"/>
        <v>-1.269999999999296E-2</v>
      </c>
      <c r="FM88" s="907">
        <f t="shared" si="240"/>
        <v>0</v>
      </c>
      <c r="FN88" s="907">
        <f t="shared" si="240"/>
        <v>-8.8899999999995843E-2</v>
      </c>
      <c r="FO88" s="907" t="e">
        <f>#REF!*25.4</f>
        <v>#REF!</v>
      </c>
      <c r="FP88" s="907">
        <f t="shared" si="241"/>
        <v>0.20320000000000016</v>
      </c>
      <c r="FQ88" s="907">
        <f t="shared" si="241"/>
        <v>-2.5400000000008482E-2</v>
      </c>
      <c r="FR88" s="907">
        <f t="shared" si="241"/>
        <v>0.16509999999999872</v>
      </c>
      <c r="FS88" s="907">
        <f t="shared" si="241"/>
        <v>3.8100000000001438E-2</v>
      </c>
      <c r="FT88" s="907">
        <f t="shared" si="241"/>
        <v>-5.0799999999994405E-2</v>
      </c>
      <c r="FU88" s="907">
        <f t="shared" si="241"/>
        <v>1.269999999999296E-2</v>
      </c>
      <c r="FV88" s="907">
        <f t="shared" si="241"/>
        <v>-5.0799999999994405E-2</v>
      </c>
      <c r="FW88" s="907">
        <f t="shared" si="241"/>
        <v>0.10159999999998881</v>
      </c>
      <c r="FX88" s="907">
        <f t="shared" si="241"/>
        <v>6.3499999999987358E-2</v>
      </c>
      <c r="FY88" s="907">
        <f t="shared" si="241"/>
        <v>0.24130000000000162</v>
      </c>
      <c r="FZ88" s="907">
        <f t="shared" si="242"/>
        <v>1.269999999999296E-2</v>
      </c>
      <c r="GA88" s="907">
        <f t="shared" si="242"/>
        <v>-2.5400000000008482E-2</v>
      </c>
      <c r="GB88" s="907">
        <f t="shared" si="242"/>
        <v>-2.5400000000008482E-2</v>
      </c>
      <c r="GC88" s="907">
        <f t="shared" si="242"/>
        <v>-3.8100000000001438E-2</v>
      </c>
      <c r="GD88" s="907">
        <f t="shared" si="242"/>
        <v>-0.15240000000000575</v>
      </c>
      <c r="GE88" s="907">
        <f t="shared" si="242"/>
        <v>3.8100000000001438E-2</v>
      </c>
      <c r="GF88" s="907">
        <f t="shared" si="242"/>
        <v>-0.11430000000000433</v>
      </c>
      <c r="GG88" s="907">
        <f t="shared" si="242"/>
        <v>8.8900000000018409E-2</v>
      </c>
      <c r="GH88" s="907">
        <f t="shared" si="242"/>
        <v>2.539999999998592E-2</v>
      </c>
      <c r="GI88" s="907">
        <f t="shared" si="242"/>
        <v>2.5400000000008482E-2</v>
      </c>
      <c r="GJ88" s="907">
        <f t="shared" si="243"/>
        <v>-6.3500000000009924E-2</v>
      </c>
      <c r="GK88" s="907">
        <f t="shared" si="243"/>
        <v>0.11429999999998176</v>
      </c>
      <c r="GL88" s="907">
        <f t="shared" si="243"/>
        <v>3.8100000000001438E-2</v>
      </c>
      <c r="GM88" s="907">
        <f t="shared" si="243"/>
        <v>-1.269999999999296E-2</v>
      </c>
      <c r="GN88" s="907">
        <f t="shared" si="243"/>
        <v>-0.10159999999998881</v>
      </c>
      <c r="GO88" s="907">
        <f t="shared" si="243"/>
        <v>0.11430000000000433</v>
      </c>
      <c r="GP88" s="907">
        <f t="shared" si="243"/>
        <v>0</v>
      </c>
      <c r="GQ88" s="907">
        <f t="shared" si="243"/>
        <v>-0.15240000000000575</v>
      </c>
      <c r="GR88" s="907">
        <f t="shared" si="243"/>
        <v>-7.6200000000002877E-2</v>
      </c>
      <c r="GS88" s="907">
        <f t="shared" si="243"/>
        <v>0.10160000000001136</v>
      </c>
      <c r="GT88" s="907">
        <f t="shared" si="244"/>
        <v>-0.12699999999999728</v>
      </c>
      <c r="GU88" s="907">
        <f t="shared" si="244"/>
        <v>5.0800000000016964E-2</v>
      </c>
      <c r="GV88" s="907">
        <f t="shared" si="244"/>
        <v>2.539999999998592E-2</v>
      </c>
      <c r="GW88" s="907">
        <f t="shared" si="244"/>
        <v>3.8100000000001438E-2</v>
      </c>
      <c r="GX88" s="907">
        <f t="shared" si="244"/>
        <v>-0.15240000000000575</v>
      </c>
      <c r="GY88" s="907">
        <f t="shared" si="244"/>
        <v>-7.6200000000002877E-2</v>
      </c>
      <c r="GZ88" s="907">
        <f t="shared" si="244"/>
        <v>-3.8100000000001438E-2</v>
      </c>
      <c r="HA88" s="907">
        <f t="shared" si="244"/>
        <v>0</v>
      </c>
      <c r="HB88" s="907">
        <f t="shared" si="244"/>
        <v>2.5400000000008482E-2</v>
      </c>
      <c r="HC88" s="907">
        <f t="shared" si="244"/>
        <v>5.0799999999994405E-2</v>
      </c>
      <c r="HD88" s="907">
        <f t="shared" si="245"/>
        <v>-3.8100000000001438E-2</v>
      </c>
      <c r="HE88" s="907">
        <f t="shared" si="245"/>
        <v>2.5400000000008482E-2</v>
      </c>
      <c r="HF88" s="907">
        <f t="shared" si="245"/>
        <v>2.5400000000008482E-2</v>
      </c>
      <c r="HG88" s="907">
        <f t="shared" si="245"/>
        <v>1.270000000001552E-2</v>
      </c>
      <c r="HH88" s="907">
        <f t="shared" si="245"/>
        <v>3.8100000000001438E-2</v>
      </c>
      <c r="HI88" s="907">
        <f t="shared" si="245"/>
        <v>-2.5400000000008482E-2</v>
      </c>
      <c r="HJ88" s="907">
        <f t="shared" si="245"/>
        <v>5.0799999999994405E-2</v>
      </c>
      <c r="HK88" s="907">
        <f t="shared" si="245"/>
        <v>0</v>
      </c>
      <c r="HL88" s="907">
        <f t="shared" si="245"/>
        <v>-0.17780000000001425</v>
      </c>
      <c r="HM88" s="907">
        <f t="shared" si="245"/>
        <v>7.6200000000002877E-2</v>
      </c>
      <c r="HN88" s="907">
        <f t="shared" si="246"/>
        <v>-2.539999999998592E-2</v>
      </c>
      <c r="HO88" s="907">
        <f t="shared" si="246"/>
        <v>1.270000000001552E-2</v>
      </c>
      <c r="HP88" s="907">
        <f t="shared" si="246"/>
        <v>2.539999999998592E-2</v>
      </c>
      <c r="HQ88" s="907">
        <f t="shared" si="246"/>
        <v>3.8100000000001438E-2</v>
      </c>
      <c r="HR88" s="907">
        <f>DL88*25.4</f>
        <v>-2.539999999998592E-2</v>
      </c>
      <c r="HS88" s="907" t="e">
        <f>#REF!*25.4</f>
        <v>#REF!</v>
      </c>
      <c r="HT88" s="924"/>
      <c r="HU88" s="924"/>
      <c r="HV88" s="924"/>
      <c r="HW88" s="924"/>
      <c r="HX88" s="924"/>
    </row>
    <row r="89" spans="1:232" ht="13" thickBot="1">
      <c r="A89" s="1314" t="s">
        <v>586</v>
      </c>
      <c r="B89" s="1315"/>
      <c r="C89" s="908">
        <f t="shared" ref="C89:BQ89" si="251">C38</f>
        <v>-1.6499999999999737E-2</v>
      </c>
      <c r="D89" s="909">
        <f t="shared" si="251"/>
        <v>9.1499999999999915E-2</v>
      </c>
      <c r="E89" s="909" t="e">
        <f t="shared" si="251"/>
        <v>#DIV/0!</v>
      </c>
      <c r="F89" s="909">
        <f t="shared" si="251"/>
        <v>0.11775000000000002</v>
      </c>
      <c r="G89" s="909">
        <f t="shared" si="251"/>
        <v>6.9749999999999979E-2</v>
      </c>
      <c r="H89" s="909">
        <f t="shared" si="251"/>
        <v>-6.7500000000002558E-3</v>
      </c>
      <c r="I89" s="909">
        <f t="shared" si="251"/>
        <v>0.10975000000000001</v>
      </c>
      <c r="J89" s="909">
        <f t="shared" si="251"/>
        <v>-1.3499999999999623E-2</v>
      </c>
      <c r="K89" s="909">
        <f t="shared" si="251"/>
        <v>0.12774999999999981</v>
      </c>
      <c r="L89" s="909" t="e">
        <f t="shared" si="251"/>
        <v>#DIV/0!</v>
      </c>
      <c r="M89" s="909">
        <f t="shared" si="251"/>
        <v>5.400000000000027E-2</v>
      </c>
      <c r="N89" s="909">
        <f t="shared" si="251"/>
        <v>0.10874999999999968</v>
      </c>
      <c r="O89" s="909">
        <f t="shared" si="251"/>
        <v>-7.2000000000000064E-2</v>
      </c>
      <c r="P89" s="909">
        <f t="shared" si="251"/>
        <v>0.14175000000000004</v>
      </c>
      <c r="Q89" s="909">
        <f t="shared" si="251"/>
        <v>0.19050000000000011</v>
      </c>
      <c r="R89" s="909">
        <f t="shared" si="251"/>
        <v>0.12624999999999975</v>
      </c>
      <c r="S89" s="909">
        <f t="shared" si="251"/>
        <v>7.8800000000000203E-2</v>
      </c>
      <c r="T89" s="909">
        <f t="shared" si="251"/>
        <v>0.13949999999999996</v>
      </c>
      <c r="U89" s="909">
        <f t="shared" si="251"/>
        <v>2.1500000000000519E-2</v>
      </c>
      <c r="V89" s="909">
        <f t="shared" si="251"/>
        <v>-6.5999999999999837E-2</v>
      </c>
      <c r="W89" s="909"/>
      <c r="X89" s="909"/>
      <c r="Y89" s="909">
        <f t="shared" si="251"/>
        <v>0.10325000000000006</v>
      </c>
      <c r="Z89" s="909">
        <f t="shared" si="251"/>
        <v>-5.1000000000000156E-2</v>
      </c>
      <c r="AA89" s="909">
        <f t="shared" ref="AA89" si="252">AA38</f>
        <v>0.12025000000000041</v>
      </c>
      <c r="AB89" s="909">
        <f>AB38</f>
        <v>0.20525000000000038</v>
      </c>
      <c r="AC89" s="909">
        <f>AC38</f>
        <v>0.18074999999999974</v>
      </c>
      <c r="AD89" s="909">
        <f t="shared" si="251"/>
        <v>9.8749999999999893E-2</v>
      </c>
      <c r="AE89" s="909">
        <f t="shared" si="251"/>
        <v>0.16199999999999992</v>
      </c>
      <c r="AF89" s="909">
        <f t="shared" si="251"/>
        <v>2.7499999999999858E-2</v>
      </c>
      <c r="AG89" s="909">
        <f t="shared" si="251"/>
        <v>-4.0499999999999758E-2</v>
      </c>
      <c r="AH89" s="909">
        <f t="shared" si="251"/>
        <v>-4.0499999999999758E-2</v>
      </c>
      <c r="AI89" s="909">
        <f t="shared" si="251"/>
        <v>9.2499999999997584E-3</v>
      </c>
      <c r="AJ89" s="909">
        <f t="shared" si="251"/>
        <v>5.6250000000000355E-2</v>
      </c>
      <c r="AK89" s="909">
        <f t="shared" si="251"/>
        <v>-8.0000000000000071E-3</v>
      </c>
      <c r="AL89" s="909">
        <f t="shared" si="251"/>
        <v>-0.25100000000000033</v>
      </c>
      <c r="AM89" s="909">
        <f t="shared" si="251"/>
        <v>-5.4249999999999687E-2</v>
      </c>
      <c r="AN89" s="909">
        <f t="shared" si="251"/>
        <v>2.3500000000000298E-2</v>
      </c>
      <c r="AO89" s="909">
        <f t="shared" si="251"/>
        <v>-0.12800000000000011</v>
      </c>
      <c r="AP89" s="909">
        <f t="shared" si="251"/>
        <v>9.6250000000000391E-2</v>
      </c>
      <c r="AQ89" s="909">
        <f t="shared" si="251"/>
        <v>-0.16375000000000028</v>
      </c>
      <c r="AR89" s="909">
        <f t="shared" si="251"/>
        <v>-0.34750000000000014</v>
      </c>
      <c r="AS89" s="909">
        <f t="shared" si="251"/>
        <v>-9.4500000000000028E-2</v>
      </c>
      <c r="AT89" s="909">
        <f t="shared" si="251"/>
        <v>0.15075000000000038</v>
      </c>
      <c r="AU89" s="909">
        <f t="shared" si="251"/>
        <v>-4.7250000000000014E-2</v>
      </c>
      <c r="AV89" s="909">
        <f t="shared" si="251"/>
        <v>-0.17149999999999999</v>
      </c>
      <c r="AW89" s="909">
        <f t="shared" si="251"/>
        <v>-0.2212499999999995</v>
      </c>
      <c r="AX89" s="909">
        <f t="shared" si="251"/>
        <v>-4.2749999999999844E-2</v>
      </c>
      <c r="AY89" s="909">
        <f t="shared" si="251"/>
        <v>6.5000000000000391E-2</v>
      </c>
      <c r="AZ89" s="909">
        <f t="shared" si="251"/>
        <v>-0.12875000000000014</v>
      </c>
      <c r="BA89" s="909">
        <f t="shared" si="251"/>
        <v>-3.7499999999999645E-2</v>
      </c>
      <c r="BB89" s="909">
        <f t="shared" si="251"/>
        <v>-0.17250000000000032</v>
      </c>
      <c r="BC89" s="909">
        <f t="shared" si="251"/>
        <v>-0.11074999999999946</v>
      </c>
      <c r="BD89" s="909">
        <f t="shared" si="251"/>
        <v>0.18074999999999974</v>
      </c>
      <c r="BE89" s="909">
        <f t="shared" si="251"/>
        <v>-0.20150000000000023</v>
      </c>
      <c r="BF89" s="909">
        <f t="shared" si="251"/>
        <v>0.19200000000000017</v>
      </c>
      <c r="BG89" s="909">
        <f t="shared" si="251"/>
        <v>6.2500000000005329E-3</v>
      </c>
      <c r="BH89" s="909">
        <f t="shared" si="251"/>
        <v>-0.11524999999999963</v>
      </c>
      <c r="BI89" s="909">
        <f t="shared" si="251"/>
        <v>-0.13375000000000004</v>
      </c>
      <c r="BJ89" s="909">
        <f t="shared" si="251"/>
        <v>-7.5000000000000178E-2</v>
      </c>
      <c r="BK89" s="909">
        <f t="shared" si="251"/>
        <v>-0.10475000000000012</v>
      </c>
      <c r="BL89" s="909">
        <f t="shared" si="251"/>
        <v>1.0500000000000398E-2</v>
      </c>
      <c r="BM89" s="909">
        <f t="shared" si="251"/>
        <v>1.3500000000000512E-2</v>
      </c>
      <c r="BN89" s="909">
        <f t="shared" si="251"/>
        <v>-0.14700000000000024</v>
      </c>
      <c r="BO89" s="909">
        <f t="shared" si="251"/>
        <v>-0.1875</v>
      </c>
      <c r="BP89" s="909">
        <f t="shared" si="251"/>
        <v>-6.1499999999999666E-2</v>
      </c>
      <c r="BQ89" s="909">
        <f t="shared" si="251"/>
        <v>8.725000000000005E-2</v>
      </c>
      <c r="BR89" s="909">
        <f t="shared" ref="BR89:CA89" si="253">BR38</f>
        <v>6.1749999999999972E-2</v>
      </c>
      <c r="BS89" s="909">
        <f t="shared" si="253"/>
        <v>-5.1000000000000156E-2</v>
      </c>
      <c r="BT89" s="909">
        <f t="shared" si="253"/>
        <v>-0.22699999999999942</v>
      </c>
      <c r="BU89" s="909">
        <f t="shared" si="253"/>
        <v>-1.499999999999968E-2</v>
      </c>
      <c r="BV89" s="909">
        <f t="shared" si="253"/>
        <v>1.4750000000000263E-2</v>
      </c>
      <c r="BW89" s="909">
        <f t="shared" si="253"/>
        <v>0.11000000000000032</v>
      </c>
      <c r="BX89" s="909">
        <f t="shared" si="253"/>
        <v>-0.2057500000000001</v>
      </c>
      <c r="BY89" s="909">
        <f t="shared" si="253"/>
        <v>-0.16324999999999967</v>
      </c>
      <c r="BZ89" s="909">
        <f t="shared" si="253"/>
        <v>-8.1500000000000128E-2</v>
      </c>
      <c r="CA89" s="909">
        <f t="shared" si="253"/>
        <v>-2.2249999999999659E-2</v>
      </c>
      <c r="CB89" s="909">
        <f t="shared" ref="CB89:DL89" si="254">CB38</f>
        <v>-0.19299999999999962</v>
      </c>
      <c r="CC89" s="909">
        <f t="shared" si="254"/>
        <v>-4.9749999999999517E-2</v>
      </c>
      <c r="CD89" s="909">
        <f t="shared" si="254"/>
        <v>-0.22724999999999973</v>
      </c>
      <c r="CE89" s="909">
        <f t="shared" si="254"/>
        <v>4.5000000000001705E-3</v>
      </c>
      <c r="CF89" s="909">
        <f t="shared" si="254"/>
        <v>1.7500000000003624E-3</v>
      </c>
      <c r="CG89" s="909">
        <f t="shared" si="254"/>
        <v>4.3000000000000149E-2</v>
      </c>
      <c r="CH89" s="909">
        <f t="shared" si="254"/>
        <v>-9.1000000000000192E-2</v>
      </c>
      <c r="CI89" s="909">
        <f t="shared" si="254"/>
        <v>0.11699999999999999</v>
      </c>
      <c r="CJ89" s="909">
        <f t="shared" si="254"/>
        <v>-0.39100000000000001</v>
      </c>
      <c r="CK89" s="909">
        <f t="shared" si="254"/>
        <v>-0.20999999999999996</v>
      </c>
      <c r="CL89" s="909">
        <f t="shared" si="254"/>
        <v>-0.15674999999999972</v>
      </c>
      <c r="CM89" s="909">
        <f t="shared" si="254"/>
        <v>0.18599999999999994</v>
      </c>
      <c r="CN89" s="909">
        <f t="shared" si="254"/>
        <v>-2.0500000000000185E-2</v>
      </c>
      <c r="CO89" s="909">
        <f t="shared" si="254"/>
        <v>-0.17474999999999952</v>
      </c>
      <c r="CP89" s="909">
        <f t="shared" si="254"/>
        <v>6.9749999999999979E-2</v>
      </c>
      <c r="CQ89" s="909">
        <f t="shared" si="254"/>
        <v>0.12525000000000031</v>
      </c>
      <c r="CR89" s="909">
        <f t="shared" si="254"/>
        <v>4.2500000000000426E-2</v>
      </c>
      <c r="CS89" s="909">
        <f t="shared" si="254"/>
        <v>-0.10074999999999967</v>
      </c>
      <c r="CT89" s="909">
        <f t="shared" si="254"/>
        <v>-5.8250000000000135E-2</v>
      </c>
      <c r="CU89" s="909">
        <f t="shared" si="254"/>
        <v>-3.1749999999999723E-2</v>
      </c>
      <c r="CV89" s="909">
        <f t="shared" si="254"/>
        <v>0.12875000000000014</v>
      </c>
      <c r="CW89" s="909">
        <f t="shared" si="254"/>
        <v>3.4500000000000419E-2</v>
      </c>
      <c r="CX89" s="909">
        <f t="shared" si="254"/>
        <v>-9.1249999999999609E-2</v>
      </c>
      <c r="CY89" s="909">
        <f t="shared" si="254"/>
        <v>6.2000000000000277E-2</v>
      </c>
      <c r="CZ89" s="909">
        <f t="shared" si="254"/>
        <v>-0.18599999999999994</v>
      </c>
      <c r="DA89" s="909">
        <f t="shared" si="254"/>
        <v>-5.1249999999999574E-2</v>
      </c>
      <c r="DB89" s="909">
        <f t="shared" si="254"/>
        <v>2.9749999999999943E-2</v>
      </c>
      <c r="DC89" s="909">
        <f t="shared" si="254"/>
        <v>-2.0749999999999602E-2</v>
      </c>
      <c r="DD89" s="909">
        <f t="shared" si="254"/>
        <v>7.7499999999997016E-3</v>
      </c>
      <c r="DE89" s="909">
        <f t="shared" si="254"/>
        <v>8.4500000000000242E-2</v>
      </c>
      <c r="DF89" s="909">
        <f t="shared" si="254"/>
        <v>5.9750000000000192E-2</v>
      </c>
      <c r="DG89" s="909">
        <f t="shared" si="254"/>
        <v>5.7500000000000107E-2</v>
      </c>
      <c r="DH89" s="909">
        <f t="shared" si="254"/>
        <v>7.7500000000000568E-2</v>
      </c>
      <c r="DI89" s="909">
        <f t="shared" si="254"/>
        <v>-0.17924999999999969</v>
      </c>
      <c r="DJ89" s="909">
        <f t="shared" si="254"/>
        <v>-1.9249999999999545E-2</v>
      </c>
      <c r="DK89" s="909"/>
      <c r="DL89" s="909">
        <f t="shared" si="254"/>
        <v>-8.3999999999999631E-2</v>
      </c>
      <c r="DM89" s="909">
        <f t="shared" si="234"/>
        <v>-0.41909999999999331</v>
      </c>
      <c r="DN89" s="909">
        <f t="shared" si="234"/>
        <v>2.3240999999999978</v>
      </c>
      <c r="DO89" s="909" t="e">
        <f t="shared" si="234"/>
        <v>#DIV/0!</v>
      </c>
      <c r="DP89" s="909">
        <f t="shared" si="234"/>
        <v>2.9908500000000005</v>
      </c>
      <c r="DQ89" s="909">
        <f t="shared" si="234"/>
        <v>1.7716499999999993</v>
      </c>
      <c r="DR89" s="909">
        <f t="shared" si="234"/>
        <v>-0.17145000000000649</v>
      </c>
      <c r="DS89" s="909">
        <f t="shared" si="234"/>
        <v>2.7876500000000002</v>
      </c>
      <c r="DT89" s="909">
        <f t="shared" si="234"/>
        <v>-0.34289999999999043</v>
      </c>
      <c r="DU89" s="909">
        <f t="shared" si="234"/>
        <v>3.2448499999999951</v>
      </c>
      <c r="DV89" s="909" t="e">
        <f t="shared" si="234"/>
        <v>#DIV/0!</v>
      </c>
      <c r="DW89" s="909">
        <f t="shared" si="235"/>
        <v>1.3716000000000068</v>
      </c>
      <c r="DX89" s="909">
        <f t="shared" si="235"/>
        <v>2.7622499999999919</v>
      </c>
      <c r="DY89" s="909">
        <f t="shared" si="235"/>
        <v>-1.8288000000000015</v>
      </c>
      <c r="DZ89" s="909">
        <f t="shared" si="235"/>
        <v>3.6004500000000008</v>
      </c>
      <c r="EA89" s="909">
        <f t="shared" si="235"/>
        <v>4.8387000000000029</v>
      </c>
      <c r="EB89" s="909">
        <f t="shared" si="235"/>
        <v>3.2067499999999933</v>
      </c>
      <c r="EC89" s="909">
        <f t="shared" si="235"/>
        <v>2.0015200000000051</v>
      </c>
      <c r="ED89" s="909">
        <f t="shared" si="235"/>
        <v>3.5432999999999986</v>
      </c>
      <c r="EE89" s="909">
        <f t="shared" si="235"/>
        <v>0.54610000000001313</v>
      </c>
      <c r="EF89" s="909">
        <f t="shared" si="235"/>
        <v>-1.6763999999999957</v>
      </c>
      <c r="EG89" s="909">
        <f t="shared" si="236"/>
        <v>2.6225500000000013</v>
      </c>
      <c r="EH89" s="909">
        <f t="shared" si="236"/>
        <v>-1.2954000000000039</v>
      </c>
      <c r="EI89" s="909">
        <f>AB89*25.4</f>
        <v>5.213350000000009</v>
      </c>
      <c r="EJ89" s="909">
        <f t="shared" si="237"/>
        <v>2.5082499999999972</v>
      </c>
      <c r="EK89" s="909">
        <f t="shared" si="237"/>
        <v>4.114799999999998</v>
      </c>
      <c r="EL89" s="909">
        <f t="shared" si="237"/>
        <v>0.69849999999999635</v>
      </c>
      <c r="EM89" s="909">
        <f t="shared" si="237"/>
        <v>-1.0286999999999937</v>
      </c>
      <c r="EN89" s="909">
        <f t="shared" si="237"/>
        <v>-1.0286999999999937</v>
      </c>
      <c r="EO89" s="909">
        <f t="shared" si="237"/>
        <v>0.23494999999999386</v>
      </c>
      <c r="EP89" s="909">
        <f t="shared" si="237"/>
        <v>1.4287500000000088</v>
      </c>
      <c r="EQ89" s="909">
        <f t="shared" si="238"/>
        <v>-0.20320000000000016</v>
      </c>
      <c r="ER89" s="909">
        <f t="shared" si="238"/>
        <v>-6.3754000000000079</v>
      </c>
      <c r="ES89" s="909">
        <f t="shared" si="238"/>
        <v>-1.377949999999992</v>
      </c>
      <c r="ET89" s="909">
        <f t="shared" si="238"/>
        <v>0.59690000000000754</v>
      </c>
      <c r="EU89" s="909">
        <f t="shared" si="238"/>
        <v>-3.2512000000000025</v>
      </c>
      <c r="EV89" s="909">
        <f t="shared" si="238"/>
        <v>2.4447500000000097</v>
      </c>
      <c r="EW89" s="909">
        <f t="shared" si="238"/>
        <v>-4.1592500000000072</v>
      </c>
      <c r="EX89" s="909">
        <f t="shared" si="238"/>
        <v>-8.8265000000000029</v>
      </c>
      <c r="EY89" s="909">
        <f t="shared" si="238"/>
        <v>-2.4003000000000005</v>
      </c>
      <c r="EZ89" s="909">
        <f t="shared" si="238"/>
        <v>3.8290500000000094</v>
      </c>
      <c r="FA89" s="909">
        <f t="shared" si="239"/>
        <v>-1.2001500000000003</v>
      </c>
      <c r="FB89" s="909">
        <f t="shared" si="239"/>
        <v>-4.3560999999999996</v>
      </c>
      <c r="FC89" s="909">
        <f t="shared" si="239"/>
        <v>-5.6197499999999874</v>
      </c>
      <c r="FD89" s="909">
        <f t="shared" si="239"/>
        <v>-1.085849999999996</v>
      </c>
      <c r="FE89" s="909">
        <f t="shared" si="239"/>
        <v>1.6510000000000098</v>
      </c>
      <c r="FF89" s="909">
        <f t="shared" si="239"/>
        <v>-3.2702500000000034</v>
      </c>
      <c r="FG89" s="909">
        <f t="shared" si="239"/>
        <v>-0.95249999999999091</v>
      </c>
      <c r="FH89" s="909">
        <f t="shared" si="239"/>
        <v>-4.3815000000000079</v>
      </c>
      <c r="FI89" s="909">
        <f t="shared" si="239"/>
        <v>-2.8130499999999863</v>
      </c>
      <c r="FJ89" s="909">
        <f t="shared" si="239"/>
        <v>4.591049999999993</v>
      </c>
      <c r="FK89" s="909">
        <f t="shared" si="240"/>
        <v>-5.1181000000000054</v>
      </c>
      <c r="FL89" s="909">
        <f t="shared" si="240"/>
        <v>4.8768000000000038</v>
      </c>
      <c r="FM89" s="909">
        <f t="shared" si="240"/>
        <v>0.15875000000001352</v>
      </c>
      <c r="FN89" s="909">
        <f t="shared" si="240"/>
        <v>-2.9273499999999903</v>
      </c>
      <c r="FO89" s="909" t="e">
        <f>#REF!*25.4</f>
        <v>#REF!</v>
      </c>
      <c r="FP89" s="909">
        <f t="shared" si="241"/>
        <v>-3.3972500000000005</v>
      </c>
      <c r="FQ89" s="909">
        <f t="shared" si="241"/>
        <v>-1.9050000000000045</v>
      </c>
      <c r="FR89" s="909">
        <f t="shared" si="241"/>
        <v>-2.6606500000000031</v>
      </c>
      <c r="FS89" s="909">
        <f t="shared" si="241"/>
        <v>0.2667000000000101</v>
      </c>
      <c r="FT89" s="909">
        <f t="shared" si="241"/>
        <v>0.34290000000001297</v>
      </c>
      <c r="FU89" s="909">
        <f t="shared" si="241"/>
        <v>-3.7338000000000058</v>
      </c>
      <c r="FV89" s="909">
        <f t="shared" si="241"/>
        <v>-4.7624999999999993</v>
      </c>
      <c r="FW89" s="909">
        <f t="shared" si="241"/>
        <v>-1.5620999999999914</v>
      </c>
      <c r="FX89" s="909">
        <f t="shared" si="241"/>
        <v>2.2161500000000012</v>
      </c>
      <c r="FY89" s="909">
        <f t="shared" si="241"/>
        <v>1.5684499999999992</v>
      </c>
      <c r="FZ89" s="909">
        <f t="shared" si="242"/>
        <v>-1.2954000000000039</v>
      </c>
      <c r="GA89" s="909">
        <f t="shared" si="242"/>
        <v>-5.7657999999999854</v>
      </c>
      <c r="GB89" s="909">
        <f t="shared" si="242"/>
        <v>-0.38099999999999185</v>
      </c>
      <c r="GC89" s="909">
        <f t="shared" si="242"/>
        <v>0.37465000000000664</v>
      </c>
      <c r="GD89" s="909">
        <f t="shared" si="242"/>
        <v>2.794000000000008</v>
      </c>
      <c r="GE89" s="909">
        <f t="shared" si="242"/>
        <v>-5.2260500000000025</v>
      </c>
      <c r="GF89" s="909">
        <f t="shared" si="242"/>
        <v>-4.1465499999999915</v>
      </c>
      <c r="GG89" s="909">
        <f t="shared" si="242"/>
        <v>-2.0701000000000032</v>
      </c>
      <c r="GH89" s="909">
        <f t="shared" si="242"/>
        <v>-0.56514999999999127</v>
      </c>
      <c r="GI89" s="909">
        <f t="shared" si="242"/>
        <v>-4.9021999999999899</v>
      </c>
      <c r="GJ89" s="909">
        <f t="shared" si="243"/>
        <v>-1.2636499999999877</v>
      </c>
      <c r="GK89" s="909">
        <f t="shared" si="243"/>
        <v>-5.7721499999999928</v>
      </c>
      <c r="GL89" s="909">
        <f t="shared" si="243"/>
        <v>0.11430000000000433</v>
      </c>
      <c r="GM89" s="909">
        <f t="shared" si="243"/>
        <v>4.4450000000009204E-2</v>
      </c>
      <c r="GN89" s="909">
        <f t="shared" si="243"/>
        <v>1.0922000000000038</v>
      </c>
      <c r="GO89" s="909">
        <f t="shared" si="243"/>
        <v>-2.3114000000000048</v>
      </c>
      <c r="GP89" s="909">
        <f t="shared" si="243"/>
        <v>2.9717999999999996</v>
      </c>
      <c r="GQ89" s="909">
        <f t="shared" si="243"/>
        <v>-9.9314</v>
      </c>
      <c r="GR89" s="909">
        <f t="shared" si="243"/>
        <v>-5.3339999999999987</v>
      </c>
      <c r="GS89" s="909">
        <f t="shared" si="243"/>
        <v>-3.9814499999999926</v>
      </c>
      <c r="GT89" s="909">
        <f t="shared" si="244"/>
        <v>4.7243999999999984</v>
      </c>
      <c r="GU89" s="909">
        <f t="shared" si="244"/>
        <v>-0.52070000000000471</v>
      </c>
      <c r="GV89" s="909">
        <f t="shared" si="244"/>
        <v>-4.4386499999999875</v>
      </c>
      <c r="GW89" s="909">
        <f t="shared" si="244"/>
        <v>1.7716499999999993</v>
      </c>
      <c r="GX89" s="909">
        <f t="shared" si="244"/>
        <v>3.1813500000000077</v>
      </c>
      <c r="GY89" s="909">
        <f t="shared" si="244"/>
        <v>1.0795000000000108</v>
      </c>
      <c r="GZ89" s="909">
        <f t="shared" si="244"/>
        <v>-2.5590499999999916</v>
      </c>
      <c r="HA89" s="909">
        <f t="shared" si="244"/>
        <v>-1.4795500000000033</v>
      </c>
      <c r="HB89" s="909">
        <f t="shared" si="244"/>
        <v>-0.80644999999999289</v>
      </c>
      <c r="HC89" s="909">
        <f t="shared" si="244"/>
        <v>3.2702500000000034</v>
      </c>
      <c r="HD89" s="909">
        <f t="shared" si="245"/>
        <v>0.87630000000001063</v>
      </c>
      <c r="HE89" s="909">
        <f t="shared" si="245"/>
        <v>-2.31774999999999</v>
      </c>
      <c r="HF89" s="909">
        <f t="shared" si="245"/>
        <v>1.5748000000000069</v>
      </c>
      <c r="HG89" s="909">
        <f t="shared" si="245"/>
        <v>-4.7243999999999984</v>
      </c>
      <c r="HH89" s="909">
        <f t="shared" si="245"/>
        <v>-1.3017499999999891</v>
      </c>
      <c r="HI89" s="909">
        <f t="shared" si="245"/>
        <v>0.75564999999999849</v>
      </c>
      <c r="HJ89" s="909">
        <f t="shared" si="245"/>
        <v>-0.52704999999998992</v>
      </c>
      <c r="HK89" s="909">
        <f t="shared" si="245"/>
        <v>0.19684999999999242</v>
      </c>
      <c r="HL89" s="909">
        <f t="shared" si="245"/>
        <v>2.1463000000000059</v>
      </c>
      <c r="HM89" s="909">
        <f t="shared" si="245"/>
        <v>1.5176500000000048</v>
      </c>
      <c r="HN89" s="909">
        <f t="shared" si="246"/>
        <v>1.4605000000000026</v>
      </c>
      <c r="HO89" s="909">
        <f t="shared" si="246"/>
        <v>1.9685000000000143</v>
      </c>
      <c r="HP89" s="909">
        <f t="shared" si="246"/>
        <v>-4.5529499999999921</v>
      </c>
      <c r="HQ89" s="909">
        <f t="shared" si="246"/>
        <v>-0.48894999999998845</v>
      </c>
      <c r="HR89" s="909">
        <f>DL89*25.4</f>
        <v>-2.1335999999999906</v>
      </c>
      <c r="HS89" s="909" t="e">
        <f>#REF!*25.4</f>
        <v>#REF!</v>
      </c>
      <c r="HT89" s="924"/>
      <c r="HU89" s="924"/>
      <c r="HV89" s="924"/>
      <c r="HW89" s="924"/>
      <c r="HX89" s="924"/>
    </row>
    <row r="90" spans="1:232" ht="13" thickTop="1">
      <c r="A90" s="924"/>
      <c r="B90" s="924"/>
      <c r="C90" s="924"/>
      <c r="D90" s="924"/>
      <c r="E90" s="924"/>
      <c r="F90" s="924"/>
      <c r="G90" s="924"/>
      <c r="H90" s="924"/>
      <c r="I90" s="924"/>
      <c r="J90" s="924"/>
      <c r="K90" s="924"/>
      <c r="L90" s="924"/>
      <c r="M90" s="924"/>
      <c r="N90" s="924"/>
      <c r="O90" s="924"/>
      <c r="P90" s="924"/>
      <c r="Q90" s="924"/>
      <c r="R90" s="924"/>
      <c r="S90" s="924"/>
      <c r="T90" s="924"/>
      <c r="U90" s="924"/>
      <c r="V90" s="924"/>
      <c r="W90" s="924"/>
      <c r="X90" s="924"/>
      <c r="Y90" s="924"/>
      <c r="Z90" s="924"/>
      <c r="AA90" s="924"/>
      <c r="AB90" s="924"/>
      <c r="AC90" s="924"/>
      <c r="AD90" s="924"/>
      <c r="AE90" s="924"/>
      <c r="AF90" s="924"/>
      <c r="AG90" s="924"/>
      <c r="AH90" s="924"/>
      <c r="AI90" s="924"/>
      <c r="AJ90" s="924"/>
      <c r="AK90" s="924"/>
      <c r="AL90" s="924"/>
      <c r="AM90" s="924"/>
      <c r="AN90" s="924"/>
      <c r="AO90" s="924"/>
      <c r="AP90" s="924"/>
      <c r="AQ90" s="924"/>
      <c r="AR90" s="924"/>
      <c r="AS90" s="924"/>
      <c r="AT90" s="924"/>
      <c r="AU90" s="924"/>
      <c r="AV90" s="924"/>
      <c r="AW90" s="924"/>
      <c r="AX90" s="924"/>
      <c r="AY90" s="924"/>
      <c r="AZ90" s="924"/>
      <c r="BA90" s="924"/>
      <c r="BB90" s="924"/>
      <c r="BC90" s="924"/>
      <c r="BD90" s="924"/>
      <c r="BE90" s="924"/>
      <c r="BF90" s="924"/>
      <c r="BG90" s="924"/>
      <c r="BH90" s="924"/>
      <c r="BI90" s="924"/>
      <c r="BJ90" s="924"/>
      <c r="BK90" s="924"/>
      <c r="BL90" s="924"/>
      <c r="BM90" s="924"/>
      <c r="BN90" s="924"/>
      <c r="BO90" s="924"/>
      <c r="BP90" s="924"/>
      <c r="BQ90" s="924"/>
      <c r="BR90" s="924"/>
      <c r="BS90" s="924"/>
      <c r="BT90" s="924"/>
      <c r="BU90" s="924"/>
      <c r="BV90" s="924"/>
      <c r="BW90" s="924"/>
      <c r="BX90" s="924"/>
      <c r="BY90" s="924"/>
      <c r="BZ90" s="924"/>
      <c r="CA90" s="924"/>
      <c r="CB90" s="924"/>
      <c r="CC90" s="924"/>
      <c r="CD90" s="924"/>
      <c r="CE90" s="924"/>
      <c r="CF90" s="924"/>
      <c r="CG90" s="924"/>
      <c r="CH90" s="924"/>
      <c r="CI90" s="924"/>
      <c r="CJ90" s="924"/>
      <c r="CK90" s="924"/>
      <c r="CL90" s="924"/>
      <c r="CM90" s="924"/>
      <c r="CN90" s="924"/>
      <c r="CO90" s="924"/>
      <c r="CP90" s="924"/>
      <c r="CQ90" s="924"/>
      <c r="CR90" s="924"/>
      <c r="CS90" s="924"/>
      <c r="CT90" s="924"/>
      <c r="CU90" s="924"/>
      <c r="CV90" s="924"/>
      <c r="CW90" s="924"/>
      <c r="CX90" s="924"/>
      <c r="CY90" s="924"/>
      <c r="CZ90" s="924"/>
      <c r="DA90" s="924"/>
      <c r="DB90" s="924"/>
      <c r="DC90" s="924"/>
      <c r="DD90" s="924"/>
      <c r="DE90" s="924"/>
      <c r="DF90" s="924"/>
      <c r="DG90" s="924"/>
      <c r="DH90" s="924"/>
      <c r="DI90" s="924"/>
      <c r="DJ90" s="924"/>
      <c r="DK90" s="924"/>
      <c r="DL90" s="924"/>
      <c r="DM90" s="924"/>
      <c r="DN90" s="924"/>
      <c r="DO90" s="924"/>
      <c r="DP90" s="924"/>
      <c r="DQ90" s="924"/>
      <c r="DR90" s="924"/>
      <c r="DS90" s="924"/>
      <c r="DT90" s="924"/>
      <c r="DU90" s="924"/>
      <c r="DV90" s="924"/>
      <c r="DW90" s="924"/>
      <c r="DX90" s="924"/>
      <c r="DY90" s="924"/>
      <c r="DZ90" s="924"/>
      <c r="EA90" s="924"/>
      <c r="EB90" s="924"/>
      <c r="EC90" s="924"/>
      <c r="ED90" s="924"/>
      <c r="EE90" s="924"/>
      <c r="EF90" s="924"/>
      <c r="EG90" s="924"/>
      <c r="EH90" s="924"/>
      <c r="EI90" s="924"/>
      <c r="EJ90" s="924"/>
      <c r="EK90" s="924"/>
      <c r="EL90" s="924"/>
      <c r="EM90" s="924"/>
      <c r="EN90" s="924"/>
      <c r="EO90" s="924"/>
      <c r="EP90" s="924"/>
      <c r="EQ90" s="924"/>
      <c r="ER90" s="924"/>
      <c r="ES90" s="924"/>
      <c r="ET90" s="924"/>
      <c r="EU90" s="924"/>
      <c r="EV90" s="924"/>
      <c r="EW90" s="924"/>
      <c r="EX90" s="924"/>
      <c r="EY90" s="924"/>
      <c r="EZ90" s="924"/>
      <c r="FA90" s="924"/>
      <c r="FB90" s="924"/>
      <c r="FC90" s="924"/>
      <c r="FD90" s="924"/>
      <c r="FE90" s="924"/>
      <c r="FF90" s="924"/>
      <c r="FG90" s="924"/>
      <c r="FH90" s="924"/>
      <c r="FI90" s="924"/>
      <c r="FJ90" s="924"/>
      <c r="FK90" s="924"/>
      <c r="FL90" s="924"/>
      <c r="FM90" s="924"/>
      <c r="FN90" s="924"/>
      <c r="FO90" s="924"/>
      <c r="FP90" s="924"/>
      <c r="FQ90" s="924"/>
      <c r="FR90" s="924"/>
      <c r="FS90" s="924"/>
      <c r="FT90" s="924"/>
      <c r="FU90" s="924"/>
      <c r="FV90" s="924"/>
      <c r="FW90" s="924"/>
      <c r="FX90" s="924"/>
      <c r="FY90" s="924"/>
      <c r="FZ90" s="924"/>
      <c r="GA90" s="924"/>
      <c r="GB90" s="924"/>
      <c r="GC90" s="924"/>
      <c r="GD90" s="924"/>
      <c r="GE90" s="924"/>
      <c r="GF90" s="924"/>
      <c r="GG90" s="924"/>
      <c r="GH90" s="924"/>
      <c r="GI90" s="924"/>
      <c r="GJ90" s="924"/>
      <c r="GK90" s="924"/>
      <c r="GL90" s="924"/>
      <c r="GM90" s="924"/>
      <c r="GN90" s="924"/>
      <c r="GO90" s="924"/>
      <c r="GP90" s="924"/>
      <c r="GQ90" s="924"/>
      <c r="GR90" s="924"/>
      <c r="GS90" s="924"/>
      <c r="GT90" s="924"/>
      <c r="GU90" s="924"/>
      <c r="GV90" s="924"/>
      <c r="GW90" s="924"/>
      <c r="GX90" s="924"/>
      <c r="GY90" s="924"/>
      <c r="GZ90" s="924"/>
      <c r="HA90" s="924"/>
      <c r="HB90" s="924"/>
      <c r="HC90" s="924"/>
      <c r="HD90" s="924"/>
      <c r="HE90" s="924"/>
      <c r="HF90" s="924"/>
      <c r="HG90" s="924"/>
      <c r="HH90" s="924"/>
      <c r="HI90" s="924"/>
      <c r="HJ90" s="924"/>
      <c r="HK90" s="924"/>
      <c r="HL90" s="924"/>
      <c r="HM90" s="924"/>
      <c r="HN90" s="924"/>
      <c r="HO90" s="924"/>
      <c r="HP90" s="924"/>
      <c r="HQ90" s="924"/>
      <c r="HR90" s="924"/>
      <c r="HS90" s="924"/>
      <c r="HT90" s="924"/>
      <c r="HU90" s="924"/>
      <c r="HV90" s="924"/>
      <c r="HW90" s="924"/>
      <c r="HX90" s="924"/>
    </row>
    <row r="91" spans="1:232">
      <c r="A91" s="920" t="s">
        <v>517</v>
      </c>
      <c r="B91" s="924"/>
      <c r="C91" s="924"/>
      <c r="D91" s="924"/>
      <c r="E91" s="924"/>
      <c r="F91" s="924"/>
      <c r="G91" s="924"/>
      <c r="H91" s="924"/>
      <c r="I91" s="924"/>
      <c r="J91" s="924"/>
      <c r="K91" s="924"/>
      <c r="L91" s="924"/>
      <c r="M91" s="924"/>
      <c r="N91" s="924"/>
      <c r="O91" s="924"/>
      <c r="P91" s="924"/>
      <c r="Q91" s="924"/>
      <c r="R91" s="924"/>
      <c r="S91" s="924"/>
      <c r="T91" s="924"/>
      <c r="U91" s="924"/>
      <c r="V91" s="924"/>
      <c r="W91" s="924"/>
      <c r="X91" s="924"/>
      <c r="Y91" s="924"/>
      <c r="Z91" s="924"/>
      <c r="AA91" s="924"/>
      <c r="AB91" s="924"/>
      <c r="AC91" s="924"/>
      <c r="AD91" s="924"/>
      <c r="AE91" s="924"/>
      <c r="AF91" s="924"/>
      <c r="AG91" s="924"/>
      <c r="AH91" s="924"/>
      <c r="AI91" s="924"/>
      <c r="AJ91" s="924"/>
      <c r="AK91" s="924"/>
      <c r="AL91" s="924"/>
      <c r="AM91" s="924"/>
      <c r="AN91" s="924"/>
      <c r="AO91" s="924"/>
      <c r="AP91" s="924"/>
      <c r="AQ91" s="924"/>
      <c r="AR91" s="924"/>
      <c r="AS91" s="924"/>
      <c r="AT91" s="924"/>
      <c r="AU91" s="924"/>
      <c r="AV91" s="924"/>
      <c r="AW91" s="924"/>
      <c r="AX91" s="924"/>
      <c r="AY91" s="924"/>
      <c r="AZ91" s="924"/>
      <c r="BA91" s="924"/>
      <c r="BB91" s="924"/>
      <c r="BC91" s="924"/>
      <c r="BD91" s="924"/>
      <c r="BE91" s="924"/>
      <c r="BF91" s="924"/>
      <c r="BG91" s="924"/>
      <c r="BH91" s="924"/>
      <c r="BI91" s="924"/>
      <c r="BJ91" s="924"/>
      <c r="BK91" s="924"/>
      <c r="BL91" s="924"/>
      <c r="BM91" s="924"/>
      <c r="BN91" s="924"/>
      <c r="BO91" s="924"/>
      <c r="BP91" s="924"/>
      <c r="BQ91" s="924"/>
      <c r="BR91" s="924"/>
      <c r="BS91" s="924"/>
      <c r="BT91" s="924"/>
      <c r="BU91" s="924"/>
      <c r="BV91" s="924"/>
      <c r="BW91" s="924"/>
      <c r="BX91" s="924"/>
      <c r="BY91" s="924"/>
      <c r="BZ91" s="924"/>
      <c r="CA91" s="924"/>
      <c r="CB91" s="924"/>
      <c r="CC91" s="924"/>
      <c r="CD91" s="924"/>
      <c r="CE91" s="924"/>
      <c r="CF91" s="924"/>
      <c r="CG91" s="924"/>
      <c r="CH91" s="924"/>
      <c r="CI91" s="924"/>
      <c r="CJ91" s="924"/>
      <c r="CK91" s="924"/>
      <c r="CL91" s="924"/>
      <c r="CM91" s="924"/>
      <c r="CN91" s="924"/>
      <c r="CO91" s="924"/>
      <c r="CP91" s="924"/>
      <c r="CQ91" s="924"/>
      <c r="CR91" s="924"/>
      <c r="CS91" s="924"/>
      <c r="CT91" s="924"/>
      <c r="CU91" s="924"/>
      <c r="CV91" s="924"/>
      <c r="CW91" s="924"/>
      <c r="CX91" s="924"/>
      <c r="CY91" s="924"/>
      <c r="CZ91" s="924"/>
      <c r="DA91" s="924"/>
      <c r="DB91" s="924"/>
      <c r="DC91" s="924"/>
      <c r="DD91" s="924"/>
      <c r="DE91" s="924"/>
      <c r="DF91" s="924"/>
      <c r="DG91" s="924"/>
      <c r="DH91" s="924"/>
      <c r="DI91" s="924"/>
      <c r="DJ91" s="924"/>
      <c r="DK91" s="924"/>
      <c r="DL91" s="924"/>
      <c r="DM91" s="924"/>
      <c r="DN91" s="924"/>
      <c r="DO91" s="924"/>
      <c r="DP91" s="924"/>
      <c r="DQ91" s="924"/>
      <c r="DR91" s="924"/>
      <c r="DS91" s="924"/>
      <c r="DT91" s="924"/>
      <c r="DU91" s="924"/>
      <c r="DV91" s="924"/>
      <c r="DW91" s="924"/>
      <c r="DX91" s="924"/>
      <c r="DY91" s="924"/>
      <c r="DZ91" s="924"/>
      <c r="EA91" s="924"/>
      <c r="EB91" s="924"/>
      <c r="EC91" s="924"/>
      <c r="ED91" s="924"/>
      <c r="EE91" s="924"/>
      <c r="EF91" s="924"/>
      <c r="EG91" s="924"/>
      <c r="EH91" s="924"/>
      <c r="EI91" s="924"/>
      <c r="EJ91" s="924"/>
      <c r="EK91" s="924"/>
      <c r="EL91" s="924"/>
      <c r="EM91" s="924"/>
      <c r="EN91" s="924"/>
      <c r="EO91" s="924"/>
      <c r="EP91" s="924"/>
      <c r="EQ91" s="924"/>
      <c r="ER91" s="924"/>
      <c r="ES91" s="924"/>
      <c r="ET91" s="924"/>
      <c r="EU91" s="924"/>
      <c r="EV91" s="924"/>
      <c r="EW91" s="924"/>
      <c r="EX91" s="924"/>
      <c r="EY91" s="924"/>
      <c r="EZ91" s="924"/>
      <c r="FA91" s="924"/>
      <c r="FB91" s="924"/>
      <c r="FC91" s="924"/>
      <c r="FD91" s="924"/>
      <c r="FE91" s="924"/>
      <c r="FF91" s="924"/>
      <c r="FG91" s="924"/>
      <c r="FH91" s="924"/>
      <c r="FI91" s="924"/>
      <c r="FJ91" s="924"/>
      <c r="FK91" s="924"/>
      <c r="FL91" s="924"/>
      <c r="FM91" s="924"/>
      <c r="FN91" s="924"/>
      <c r="FO91" s="924"/>
      <c r="FP91" s="924"/>
      <c r="FQ91" s="924"/>
      <c r="FR91" s="924"/>
      <c r="FS91" s="924"/>
      <c r="FT91" s="924"/>
      <c r="FU91" s="924"/>
      <c r="FV91" s="924"/>
      <c r="FW91" s="924"/>
      <c r="FX91" s="924"/>
      <c r="FY91" s="924"/>
      <c r="FZ91" s="924"/>
      <c r="GA91" s="924"/>
      <c r="GB91" s="924"/>
      <c r="GC91" s="924"/>
      <c r="GD91" s="924"/>
      <c r="GE91" s="924"/>
      <c r="GF91" s="924"/>
      <c r="GG91" s="924"/>
      <c r="GH91" s="924"/>
      <c r="GI91" s="924"/>
      <c r="GJ91" s="924"/>
      <c r="GK91" s="924"/>
      <c r="GL91" s="924"/>
      <c r="GM91" s="924"/>
      <c r="GN91" s="924"/>
      <c r="GO91" s="924"/>
      <c r="GP91" s="924"/>
      <c r="GQ91" s="924"/>
      <c r="GR91" s="924"/>
      <c r="GS91" s="924"/>
      <c r="GT91" s="924"/>
      <c r="GU91" s="924"/>
      <c r="GV91" s="924"/>
      <c r="GW91" s="924"/>
      <c r="GX91" s="924"/>
      <c r="GY91" s="924"/>
      <c r="GZ91" s="924"/>
      <c r="HA91" s="924"/>
      <c r="HB91" s="924"/>
      <c r="HC91" s="924"/>
      <c r="HD91" s="924"/>
      <c r="HE91" s="924"/>
      <c r="HF91" s="924"/>
      <c r="HG91" s="924"/>
      <c r="HH91" s="924"/>
      <c r="HI91" s="924"/>
      <c r="HJ91" s="924"/>
      <c r="HK91" s="924"/>
      <c r="HL91" s="924"/>
      <c r="HM91" s="924"/>
      <c r="HN91" s="924"/>
      <c r="HO91" s="924"/>
      <c r="HP91" s="924"/>
      <c r="HQ91" s="924"/>
      <c r="HR91" s="924"/>
      <c r="HS91" s="924"/>
      <c r="HT91" s="924"/>
      <c r="HU91" s="924"/>
      <c r="HV91" s="924"/>
      <c r="HW91" s="924"/>
      <c r="HX91" s="924"/>
    </row>
    <row r="92" spans="1:232">
      <c r="A92" s="924"/>
      <c r="B92" s="924"/>
      <c r="C92" s="924"/>
      <c r="D92" s="924"/>
      <c r="E92" s="924"/>
      <c r="F92" s="924"/>
      <c r="G92" s="924"/>
      <c r="H92" s="924"/>
      <c r="I92" s="924"/>
      <c r="J92" s="924"/>
      <c r="K92" s="924"/>
      <c r="L92" s="924"/>
      <c r="M92" s="924"/>
      <c r="N92" s="924"/>
      <c r="O92" s="924"/>
      <c r="P92" s="924"/>
      <c r="Q92" s="924"/>
      <c r="R92" s="924"/>
      <c r="S92" s="924"/>
      <c r="T92" s="924"/>
      <c r="U92" s="924"/>
      <c r="V92" s="924"/>
      <c r="W92" s="924"/>
      <c r="X92" s="924"/>
      <c r="Y92" s="924"/>
      <c r="Z92" s="924"/>
      <c r="AA92" s="924"/>
      <c r="AB92" s="924"/>
      <c r="AC92" s="924"/>
      <c r="AD92" s="924"/>
      <c r="AE92" s="924"/>
      <c r="AF92" s="924"/>
      <c r="AG92" s="924"/>
      <c r="AH92" s="924"/>
      <c r="AI92" s="924"/>
      <c r="AJ92" s="924"/>
      <c r="AK92" s="924"/>
      <c r="AL92" s="924"/>
      <c r="AM92" s="924"/>
      <c r="AN92" s="924"/>
      <c r="AO92" s="924"/>
      <c r="AP92" s="924"/>
      <c r="AQ92" s="924"/>
      <c r="AR92" s="924"/>
      <c r="AS92" s="924"/>
      <c r="AT92" s="924"/>
      <c r="AU92" s="924"/>
      <c r="AV92" s="924"/>
      <c r="AW92" s="924"/>
      <c r="AX92" s="924"/>
      <c r="AY92" s="924"/>
      <c r="AZ92" s="924"/>
      <c r="BA92" s="924"/>
      <c r="BB92" s="924"/>
      <c r="BC92" s="924"/>
      <c r="BD92" s="924"/>
      <c r="BE92" s="924"/>
      <c r="BF92" s="924"/>
      <c r="BG92" s="924"/>
      <c r="BH92" s="924"/>
      <c r="BI92" s="924"/>
      <c r="BJ92" s="924"/>
      <c r="BK92" s="924"/>
      <c r="BL92" s="924"/>
      <c r="BM92" s="924"/>
      <c r="BN92" s="924"/>
      <c r="BO92" s="924"/>
      <c r="BP92" s="924"/>
      <c r="BQ92" s="924"/>
      <c r="BR92" s="924"/>
      <c r="BS92" s="924"/>
      <c r="BT92" s="924"/>
      <c r="BU92" s="924"/>
      <c r="BV92" s="924"/>
      <c r="BW92" s="924"/>
      <c r="BX92" s="924"/>
      <c r="BY92" s="924"/>
      <c r="BZ92" s="924"/>
      <c r="CA92" s="924"/>
      <c r="CB92" s="924"/>
      <c r="CC92" s="924"/>
      <c r="CD92" s="924"/>
      <c r="CE92" s="924"/>
      <c r="CF92" s="924"/>
      <c r="CG92" s="924"/>
      <c r="CH92" s="924"/>
      <c r="CI92" s="924"/>
      <c r="CJ92" s="924"/>
      <c r="CK92" s="924"/>
      <c r="CL92" s="924"/>
      <c r="CM92" s="924"/>
      <c r="CN92" s="924"/>
      <c r="CO92" s="924"/>
      <c r="CP92" s="924"/>
      <c r="CQ92" s="924"/>
      <c r="CR92" s="924"/>
      <c r="CS92" s="924"/>
      <c r="CT92" s="924"/>
      <c r="CU92" s="924"/>
      <c r="CV92" s="924"/>
      <c r="CW92" s="924"/>
      <c r="CX92" s="924"/>
      <c r="CY92" s="924"/>
      <c r="CZ92" s="924"/>
      <c r="DA92" s="924"/>
      <c r="DB92" s="924"/>
      <c r="DC92" s="924"/>
      <c r="DD92" s="924"/>
      <c r="DE92" s="924"/>
      <c r="DF92" s="924"/>
      <c r="DG92" s="924"/>
      <c r="DH92" s="924"/>
      <c r="DI92" s="924"/>
      <c r="DJ92" s="924"/>
      <c r="DK92" s="924"/>
      <c r="DL92" s="924"/>
      <c r="DM92" s="924"/>
      <c r="DN92" s="924"/>
      <c r="DO92" s="924"/>
      <c r="DP92" s="924"/>
      <c r="DQ92" s="924"/>
      <c r="DR92" s="924"/>
      <c r="DS92" s="924"/>
      <c r="DT92" s="924"/>
      <c r="DU92" s="924"/>
      <c r="DV92" s="924"/>
      <c r="DW92" s="924"/>
      <c r="DX92" s="924"/>
      <c r="DY92" s="924"/>
      <c r="DZ92" s="924"/>
      <c r="EA92" s="924"/>
      <c r="EB92" s="924"/>
      <c r="EC92" s="924"/>
      <c r="ED92" s="924"/>
      <c r="EE92" s="924"/>
      <c r="EF92" s="924"/>
      <c r="EG92" s="924"/>
      <c r="EH92" s="924"/>
      <c r="EI92" s="924"/>
      <c r="EJ92" s="924"/>
      <c r="EK92" s="924"/>
      <c r="EL92" s="924"/>
      <c r="EM92" s="924"/>
      <c r="EN92" s="924"/>
      <c r="EO92" s="924"/>
      <c r="EP92" s="924"/>
      <c r="EQ92" s="924"/>
      <c r="ER92" s="924"/>
      <c r="ES92" s="924"/>
      <c r="ET92" s="924"/>
      <c r="EU92" s="924"/>
      <c r="EV92" s="924"/>
      <c r="EW92" s="924"/>
      <c r="EX92" s="924"/>
      <c r="EY92" s="924"/>
      <c r="EZ92" s="924"/>
      <c r="FA92" s="924"/>
      <c r="FB92" s="924"/>
      <c r="FC92" s="924"/>
      <c r="FD92" s="924"/>
      <c r="FE92" s="924"/>
      <c r="FF92" s="924"/>
      <c r="FG92" s="924"/>
      <c r="FH92" s="924"/>
      <c r="FI92" s="924"/>
      <c r="FJ92" s="924"/>
      <c r="FK92" s="924"/>
      <c r="FL92" s="924"/>
      <c r="FM92" s="924"/>
      <c r="FN92" s="924"/>
      <c r="FO92" s="924"/>
      <c r="FP92" s="924"/>
      <c r="FQ92" s="924"/>
      <c r="FR92" s="924"/>
      <c r="FS92" s="924"/>
      <c r="FT92" s="924"/>
      <c r="FU92" s="924"/>
      <c r="FV92" s="924"/>
      <c r="FW92" s="924"/>
      <c r="FX92" s="924"/>
      <c r="FY92" s="924"/>
      <c r="FZ92" s="924"/>
      <c r="GA92" s="924"/>
      <c r="GB92" s="924"/>
      <c r="GC92" s="924"/>
      <c r="GD92" s="924"/>
      <c r="GE92" s="924"/>
      <c r="GF92" s="924"/>
      <c r="GG92" s="924"/>
      <c r="GH92" s="924"/>
      <c r="GI92" s="924"/>
      <c r="GJ92" s="924"/>
      <c r="GK92" s="924"/>
      <c r="GL92" s="924"/>
      <c r="GM92" s="924"/>
      <c r="GN92" s="924"/>
      <c r="GO92" s="924"/>
      <c r="GP92" s="924"/>
      <c r="GQ92" s="924"/>
      <c r="GR92" s="924"/>
      <c r="GS92" s="924"/>
      <c r="GT92" s="924"/>
      <c r="GU92" s="924"/>
      <c r="GV92" s="924"/>
      <c r="GW92" s="924"/>
      <c r="GX92" s="924"/>
      <c r="GY92" s="924"/>
      <c r="GZ92" s="924"/>
      <c r="HA92" s="924"/>
      <c r="HB92" s="924"/>
      <c r="HC92" s="924"/>
      <c r="HD92" s="924"/>
      <c r="HE92" s="924"/>
      <c r="HF92" s="924"/>
      <c r="HG92" s="924"/>
      <c r="HH92" s="924"/>
      <c r="HI92" s="924"/>
      <c r="HJ92" s="924"/>
      <c r="HK92" s="924"/>
      <c r="HL92" s="924"/>
      <c r="HM92" s="924"/>
      <c r="HN92" s="924"/>
      <c r="HO92" s="924"/>
      <c r="HP92" s="924"/>
      <c r="HQ92" s="924"/>
      <c r="HR92" s="924"/>
      <c r="HS92" s="924"/>
      <c r="HT92" s="924"/>
      <c r="HU92" s="924"/>
      <c r="HV92" s="924"/>
      <c r="HW92" s="924"/>
      <c r="HX92" s="924"/>
    </row>
    <row r="93" spans="1:232">
      <c r="A93" s="924"/>
      <c r="B93" s="924"/>
      <c r="C93" s="924"/>
      <c r="D93" s="924"/>
      <c r="E93" s="924"/>
      <c r="F93" s="924"/>
      <c r="G93" s="924"/>
      <c r="H93" s="924"/>
      <c r="I93" s="924"/>
      <c r="J93" s="924"/>
      <c r="K93" s="924"/>
      <c r="L93" s="924"/>
      <c r="M93" s="924"/>
      <c r="N93" s="924"/>
      <c r="O93" s="924"/>
      <c r="P93" s="924"/>
      <c r="Q93" s="924"/>
      <c r="R93" s="924"/>
      <c r="S93" s="924"/>
      <c r="T93" s="924"/>
      <c r="U93" s="924"/>
      <c r="V93" s="924"/>
      <c r="W93" s="924"/>
      <c r="X93" s="924"/>
      <c r="Y93" s="924"/>
      <c r="Z93" s="924"/>
      <c r="AA93" s="924"/>
      <c r="AB93" s="924"/>
      <c r="AC93" s="924"/>
      <c r="AD93" s="924"/>
      <c r="AE93" s="924"/>
      <c r="AF93" s="924"/>
      <c r="AG93" s="924"/>
      <c r="AH93" s="924"/>
      <c r="AI93" s="924"/>
      <c r="AJ93" s="924"/>
      <c r="AK93" s="924"/>
      <c r="AL93" s="924"/>
      <c r="AM93" s="924"/>
      <c r="AN93" s="924"/>
      <c r="AO93" s="924"/>
      <c r="AP93" s="924"/>
      <c r="AQ93" s="924"/>
      <c r="AR93" s="924"/>
      <c r="AS93" s="924"/>
      <c r="AT93" s="924"/>
      <c r="AU93" s="924"/>
      <c r="AV93" s="924"/>
      <c r="AW93" s="924"/>
      <c r="AX93" s="924"/>
      <c r="AY93" s="924"/>
      <c r="AZ93" s="924"/>
      <c r="BA93" s="924"/>
      <c r="BB93" s="924"/>
      <c r="BC93" s="924"/>
      <c r="BD93" s="924"/>
      <c r="BE93" s="924"/>
      <c r="BF93" s="924"/>
      <c r="BG93" s="924"/>
      <c r="BH93" s="924"/>
      <c r="BI93" s="924"/>
      <c r="BJ93" s="924"/>
      <c r="BK93" s="924"/>
      <c r="BL93" s="924"/>
      <c r="BM93" s="924"/>
      <c r="BN93" s="924"/>
      <c r="BO93" s="924"/>
      <c r="BP93" s="924"/>
      <c r="BQ93" s="924"/>
      <c r="BR93" s="924"/>
      <c r="BS93" s="924"/>
      <c r="BT93" s="924"/>
      <c r="BU93" s="924"/>
      <c r="BV93" s="924"/>
      <c r="BW93" s="924"/>
      <c r="BX93" s="924"/>
      <c r="BY93" s="924"/>
      <c r="BZ93" s="924"/>
      <c r="CA93" s="924"/>
      <c r="CB93" s="924"/>
      <c r="CC93" s="924"/>
      <c r="CD93" s="924"/>
      <c r="CE93" s="924"/>
      <c r="CF93" s="924"/>
      <c r="CG93" s="924"/>
      <c r="CH93" s="924"/>
      <c r="CI93" s="924"/>
      <c r="CJ93" s="924"/>
      <c r="CK93" s="924"/>
      <c r="CL93" s="924"/>
      <c r="CM93" s="924"/>
      <c r="CN93" s="924"/>
      <c r="CO93" s="924"/>
      <c r="CP93" s="924"/>
      <c r="CQ93" s="924"/>
      <c r="CR93" s="924"/>
      <c r="CS93" s="924"/>
      <c r="CT93" s="924"/>
      <c r="CU93" s="924"/>
      <c r="CV93" s="924"/>
      <c r="CW93" s="924"/>
      <c r="CX93" s="924"/>
      <c r="CY93" s="924"/>
      <c r="CZ93" s="924"/>
      <c r="DA93" s="924"/>
      <c r="DB93" s="924"/>
      <c r="DC93" s="924"/>
      <c r="DD93" s="924"/>
      <c r="DE93" s="924"/>
      <c r="DF93" s="924"/>
      <c r="DG93" s="924"/>
      <c r="DH93" s="924"/>
      <c r="DI93" s="924"/>
      <c r="DJ93" s="924"/>
      <c r="DK93" s="924"/>
      <c r="DL93" s="924"/>
      <c r="DM93" s="924"/>
      <c r="DN93" s="924"/>
      <c r="DO93" s="924"/>
      <c r="DP93" s="924"/>
      <c r="DQ93" s="924"/>
      <c r="DR93" s="924"/>
      <c r="DS93" s="924"/>
      <c r="DT93" s="924"/>
      <c r="DU93" s="924"/>
      <c r="DV93" s="924"/>
      <c r="DW93" s="924"/>
      <c r="DX93" s="924"/>
      <c r="DY93" s="924"/>
      <c r="DZ93" s="924"/>
      <c r="EA93" s="924"/>
      <c r="EB93" s="924"/>
      <c r="EC93" s="924"/>
      <c r="ED93" s="924"/>
      <c r="EE93" s="924"/>
      <c r="EF93" s="924"/>
      <c r="EG93" s="924"/>
      <c r="EH93" s="924"/>
      <c r="EI93" s="924"/>
      <c r="EJ93" s="924"/>
      <c r="EK93" s="924"/>
      <c r="EL93" s="924"/>
      <c r="EM93" s="924"/>
      <c r="EN93" s="924"/>
      <c r="EO93" s="924"/>
      <c r="EP93" s="924"/>
      <c r="EQ93" s="924"/>
      <c r="ER93" s="924"/>
      <c r="ES93" s="924"/>
      <c r="ET93" s="924"/>
      <c r="EU93" s="924"/>
      <c r="EV93" s="924"/>
      <c r="EW93" s="924"/>
      <c r="EX93" s="924"/>
      <c r="EY93" s="924"/>
      <c r="EZ93" s="924"/>
      <c r="FA93" s="924"/>
      <c r="FB93" s="924"/>
      <c r="FC93" s="924"/>
      <c r="FD93" s="924"/>
      <c r="FE93" s="924"/>
      <c r="FF93" s="924"/>
      <c r="FG93" s="924"/>
      <c r="FH93" s="924"/>
      <c r="FI93" s="924"/>
      <c r="FJ93" s="924"/>
      <c r="FK93" s="924"/>
      <c r="FL93" s="924"/>
      <c r="FM93" s="924"/>
      <c r="FN93" s="924"/>
      <c r="FO93" s="924"/>
      <c r="FP93" s="924"/>
      <c r="FQ93" s="924"/>
      <c r="FR93" s="924"/>
      <c r="FS93" s="924"/>
      <c r="FT93" s="924"/>
      <c r="FU93" s="924"/>
      <c r="FV93" s="924"/>
      <c r="FW93" s="924"/>
      <c r="FX93" s="924"/>
      <c r="FY93" s="924"/>
      <c r="FZ93" s="924"/>
      <c r="GA93" s="924"/>
      <c r="GB93" s="924"/>
      <c r="GC93" s="924"/>
      <c r="GD93" s="924"/>
      <c r="GE93" s="924"/>
      <c r="GF93" s="924"/>
      <c r="GG93" s="924"/>
      <c r="GH93" s="924"/>
      <c r="GI93" s="924"/>
      <c r="GJ93" s="924"/>
      <c r="GK93" s="924"/>
      <c r="GL93" s="924"/>
      <c r="GM93" s="924"/>
      <c r="GN93" s="924"/>
      <c r="GO93" s="924"/>
      <c r="GP93" s="924"/>
      <c r="GQ93" s="924"/>
      <c r="GR93" s="924"/>
      <c r="GS93" s="924"/>
      <c r="GT93" s="924"/>
      <c r="GU93" s="924"/>
      <c r="GV93" s="924"/>
      <c r="GW93" s="924"/>
      <c r="GX93" s="924"/>
      <c r="GY93" s="924"/>
      <c r="GZ93" s="924"/>
      <c r="HA93" s="924"/>
      <c r="HB93" s="924"/>
      <c r="HC93" s="924"/>
      <c r="HD93" s="924"/>
      <c r="HE93" s="924"/>
      <c r="HF93" s="924"/>
      <c r="HG93" s="924"/>
      <c r="HH93" s="924"/>
      <c r="HI93" s="924"/>
      <c r="HJ93" s="924"/>
      <c r="HK93" s="924"/>
      <c r="HL93" s="924"/>
      <c r="HM93" s="924"/>
      <c r="HN93" s="924"/>
      <c r="HO93" s="924"/>
      <c r="HP93" s="924"/>
      <c r="HQ93" s="924"/>
      <c r="HR93" s="924"/>
      <c r="HS93" s="924"/>
      <c r="HT93" s="924"/>
      <c r="HU93" s="924"/>
      <c r="HV93" s="924"/>
      <c r="HW93" s="924"/>
      <c r="HX93" s="924"/>
    </row>
    <row r="94" spans="1:232">
      <c r="A94" s="924"/>
      <c r="B94" s="924"/>
      <c r="C94" s="924"/>
      <c r="D94" s="924"/>
      <c r="E94" s="924"/>
      <c r="F94" s="924"/>
      <c r="G94" s="924"/>
      <c r="H94" s="924"/>
      <c r="I94" s="924"/>
      <c r="J94" s="924"/>
      <c r="K94" s="924"/>
      <c r="L94" s="924"/>
      <c r="M94" s="924"/>
      <c r="N94" s="924"/>
      <c r="O94" s="924"/>
      <c r="P94" s="924"/>
      <c r="Q94" s="924"/>
      <c r="R94" s="924"/>
      <c r="S94" s="924"/>
      <c r="T94" s="924"/>
      <c r="U94" s="924"/>
      <c r="V94" s="924"/>
      <c r="W94" s="924"/>
      <c r="X94" s="924"/>
      <c r="Y94" s="924"/>
      <c r="Z94" s="924"/>
      <c r="AA94" s="924"/>
      <c r="AB94" s="924"/>
      <c r="AC94" s="924"/>
      <c r="AD94" s="924"/>
      <c r="AE94" s="924"/>
      <c r="AF94" s="924"/>
      <c r="AG94" s="924"/>
      <c r="AH94" s="924"/>
      <c r="AI94" s="924"/>
      <c r="AJ94" s="924"/>
      <c r="AK94" s="924"/>
      <c r="AL94" s="924"/>
      <c r="AM94" s="924"/>
      <c r="AN94" s="924"/>
      <c r="AO94" s="924"/>
      <c r="AP94" s="924"/>
      <c r="AQ94" s="924"/>
      <c r="AR94" s="924"/>
      <c r="AS94" s="924"/>
      <c r="AT94" s="924"/>
      <c r="AU94" s="924"/>
      <c r="AV94" s="924"/>
      <c r="AW94" s="924"/>
      <c r="AX94" s="924"/>
      <c r="AY94" s="924"/>
      <c r="AZ94" s="924"/>
      <c r="BA94" s="924"/>
      <c r="BB94" s="924"/>
      <c r="BC94" s="924"/>
      <c r="BD94" s="924"/>
      <c r="BE94" s="924"/>
      <c r="BF94" s="924"/>
      <c r="BG94" s="924"/>
      <c r="BH94" s="924"/>
      <c r="BI94" s="924"/>
      <c r="BJ94" s="924"/>
      <c r="BK94" s="924"/>
      <c r="BL94" s="924"/>
      <c r="BM94" s="924"/>
      <c r="BN94" s="924"/>
      <c r="BO94" s="924"/>
      <c r="BP94" s="924"/>
      <c r="BQ94" s="924"/>
      <c r="BR94" s="924"/>
      <c r="BS94" s="924"/>
      <c r="BT94" s="924"/>
      <c r="BU94" s="924"/>
      <c r="BV94" s="924"/>
      <c r="BW94" s="924"/>
      <c r="BX94" s="924"/>
      <c r="BY94" s="924"/>
      <c r="BZ94" s="924"/>
      <c r="CA94" s="924"/>
      <c r="CB94" s="924"/>
      <c r="CC94" s="924"/>
      <c r="CD94" s="924"/>
      <c r="CE94" s="924"/>
      <c r="CF94" s="924"/>
      <c r="CG94" s="924"/>
      <c r="CH94" s="924"/>
      <c r="CI94" s="924"/>
      <c r="CJ94" s="924"/>
      <c r="CK94" s="924"/>
      <c r="CL94" s="924"/>
      <c r="CM94" s="924"/>
      <c r="CN94" s="924"/>
      <c r="CO94" s="924"/>
      <c r="CP94" s="924"/>
      <c r="CQ94" s="924"/>
      <c r="CR94" s="924"/>
      <c r="CS94" s="924"/>
      <c r="CT94" s="924"/>
      <c r="CU94" s="924"/>
      <c r="CV94" s="924"/>
      <c r="CW94" s="924"/>
      <c r="CX94" s="924"/>
      <c r="CY94" s="924"/>
      <c r="CZ94" s="924"/>
      <c r="DA94" s="924"/>
      <c r="DB94" s="924"/>
      <c r="DC94" s="924"/>
      <c r="DD94" s="924"/>
      <c r="DE94" s="924"/>
      <c r="DF94" s="924"/>
      <c r="DG94" s="924"/>
      <c r="DH94" s="924"/>
      <c r="DI94" s="924"/>
      <c r="DJ94" s="924"/>
      <c r="DK94" s="924"/>
      <c r="DL94" s="924"/>
      <c r="DM94" s="924"/>
      <c r="DN94" s="924"/>
      <c r="DO94" s="924"/>
      <c r="DP94" s="924"/>
      <c r="DQ94" s="924"/>
      <c r="DR94" s="924"/>
      <c r="DS94" s="924"/>
      <c r="DT94" s="924"/>
      <c r="DU94" s="924"/>
      <c r="DV94" s="924"/>
      <c r="DW94" s="924"/>
      <c r="DX94" s="924"/>
      <c r="DY94" s="924"/>
      <c r="DZ94" s="924"/>
      <c r="EA94" s="924"/>
      <c r="EB94" s="924"/>
      <c r="EC94" s="924"/>
      <c r="ED94" s="924"/>
      <c r="EE94" s="924"/>
      <c r="EF94" s="924"/>
      <c r="EG94" s="924"/>
      <c r="EH94" s="924"/>
      <c r="EI94" s="924"/>
      <c r="EJ94" s="924"/>
      <c r="EK94" s="924"/>
      <c r="EL94" s="924"/>
      <c r="EM94" s="924"/>
      <c r="EN94" s="924"/>
      <c r="EO94" s="924"/>
      <c r="EP94" s="924"/>
      <c r="EQ94" s="924"/>
      <c r="ER94" s="924"/>
      <c r="ES94" s="924"/>
      <c r="ET94" s="924"/>
      <c r="EU94" s="924"/>
      <c r="EV94" s="924"/>
      <c r="EW94" s="924"/>
      <c r="EX94" s="924"/>
      <c r="EY94" s="924"/>
      <c r="EZ94" s="924"/>
      <c r="FA94" s="924"/>
      <c r="FB94" s="924"/>
      <c r="FC94" s="924"/>
      <c r="FD94" s="924"/>
      <c r="FE94" s="924"/>
      <c r="FF94" s="924"/>
      <c r="FG94" s="924"/>
      <c r="FH94" s="924"/>
      <c r="FI94" s="924"/>
      <c r="FJ94" s="924"/>
      <c r="FK94" s="924"/>
      <c r="FL94" s="924"/>
      <c r="FM94" s="924"/>
      <c r="FN94" s="924"/>
      <c r="FO94" s="924"/>
      <c r="FP94" s="924"/>
      <c r="FQ94" s="924"/>
      <c r="FR94" s="924"/>
      <c r="FS94" s="924"/>
      <c r="FT94" s="924"/>
      <c r="FU94" s="924"/>
      <c r="FV94" s="924"/>
      <c r="FW94" s="924"/>
      <c r="FX94" s="924"/>
      <c r="FY94" s="924"/>
      <c r="FZ94" s="924"/>
      <c r="GA94" s="924"/>
      <c r="GB94" s="924"/>
      <c r="GC94" s="924"/>
      <c r="GD94" s="924"/>
      <c r="GE94" s="924"/>
      <c r="GF94" s="924"/>
      <c r="GG94" s="924"/>
      <c r="GH94" s="924"/>
      <c r="GI94" s="924"/>
      <c r="GJ94" s="924"/>
      <c r="GK94" s="924"/>
      <c r="GL94" s="924"/>
      <c r="GM94" s="924"/>
      <c r="GN94" s="924"/>
      <c r="GO94" s="924"/>
      <c r="GP94" s="924"/>
      <c r="GQ94" s="924"/>
      <c r="GR94" s="924"/>
      <c r="GS94" s="924"/>
      <c r="GT94" s="924"/>
      <c r="GU94" s="924"/>
      <c r="GV94" s="924"/>
      <c r="GW94" s="924"/>
      <c r="GX94" s="924"/>
      <c r="GY94" s="924"/>
      <c r="GZ94" s="924"/>
      <c r="HA94" s="924"/>
      <c r="HB94" s="924"/>
      <c r="HC94" s="924"/>
      <c r="HD94" s="924"/>
      <c r="HE94" s="924"/>
      <c r="HF94" s="924"/>
      <c r="HG94" s="924"/>
      <c r="HH94" s="924"/>
      <c r="HI94" s="924"/>
      <c r="HJ94" s="924"/>
      <c r="HK94" s="924"/>
      <c r="HL94" s="924"/>
      <c r="HM94" s="924"/>
      <c r="HN94" s="924"/>
      <c r="HO94" s="924"/>
      <c r="HP94" s="924"/>
      <c r="HQ94" s="924"/>
      <c r="HR94" s="924"/>
      <c r="HS94" s="924"/>
      <c r="HT94" s="924"/>
      <c r="HU94" s="924"/>
      <c r="HV94" s="924"/>
      <c r="HW94" s="924"/>
      <c r="HX94" s="924"/>
    </row>
    <row r="95" spans="1:232">
      <c r="A95" s="924"/>
      <c r="B95" s="924"/>
      <c r="C95" s="924"/>
      <c r="D95" s="924"/>
      <c r="E95" s="924"/>
      <c r="F95" s="924"/>
      <c r="G95" s="924"/>
      <c r="H95" s="924"/>
      <c r="I95" s="924"/>
      <c r="J95" s="924"/>
      <c r="K95" s="924"/>
      <c r="L95" s="924"/>
      <c r="M95" s="924"/>
      <c r="N95" s="924"/>
      <c r="O95" s="924"/>
      <c r="P95" s="924"/>
      <c r="Q95" s="924"/>
      <c r="R95" s="924"/>
      <c r="S95" s="924"/>
      <c r="T95" s="924"/>
      <c r="U95" s="924"/>
      <c r="V95" s="924"/>
      <c r="W95" s="924"/>
      <c r="X95" s="924"/>
      <c r="Y95" s="924"/>
      <c r="Z95" s="924"/>
      <c r="AA95" s="924"/>
      <c r="AB95" s="924"/>
      <c r="AC95" s="924"/>
      <c r="AD95" s="924"/>
      <c r="AE95" s="924"/>
      <c r="AF95" s="924"/>
      <c r="AG95" s="924"/>
      <c r="AH95" s="924"/>
      <c r="AI95" s="924"/>
      <c r="AJ95" s="924"/>
      <c r="AK95" s="924"/>
      <c r="AL95" s="924"/>
      <c r="AM95" s="924"/>
      <c r="AN95" s="924"/>
      <c r="AO95" s="924"/>
      <c r="AP95" s="924"/>
      <c r="AQ95" s="924"/>
      <c r="AR95" s="924"/>
      <c r="AS95" s="924"/>
      <c r="AT95" s="924"/>
      <c r="AU95" s="924"/>
      <c r="AV95" s="924"/>
      <c r="AW95" s="924"/>
      <c r="AX95" s="924"/>
      <c r="AY95" s="924"/>
      <c r="AZ95" s="924"/>
      <c r="BA95" s="924"/>
      <c r="BB95" s="924"/>
      <c r="BC95" s="924"/>
      <c r="BD95" s="924"/>
      <c r="BE95" s="924"/>
      <c r="BF95" s="924"/>
      <c r="BG95" s="924"/>
      <c r="BH95" s="924"/>
      <c r="BI95" s="924"/>
      <c r="BJ95" s="924"/>
      <c r="BK95" s="924"/>
      <c r="BL95" s="924"/>
      <c r="BM95" s="924"/>
      <c r="BN95" s="924"/>
      <c r="BO95" s="924"/>
      <c r="BP95" s="924"/>
      <c r="BQ95" s="924"/>
      <c r="BR95" s="924"/>
      <c r="BS95" s="924"/>
      <c r="BT95" s="924"/>
      <c r="BU95" s="924"/>
      <c r="BV95" s="924"/>
      <c r="BW95" s="924"/>
      <c r="BX95" s="924"/>
      <c r="BY95" s="924"/>
      <c r="BZ95" s="924"/>
      <c r="CA95" s="924"/>
      <c r="CB95" s="924"/>
      <c r="CC95" s="924"/>
      <c r="CD95" s="924"/>
      <c r="CE95" s="924"/>
      <c r="CF95" s="924"/>
      <c r="CG95" s="924"/>
      <c r="CH95" s="924"/>
      <c r="CI95" s="924"/>
      <c r="CJ95" s="924"/>
      <c r="CK95" s="924"/>
      <c r="CL95" s="924"/>
      <c r="CM95" s="924"/>
      <c r="CN95" s="924"/>
      <c r="CO95" s="924"/>
      <c r="CP95" s="924"/>
      <c r="CQ95" s="924"/>
      <c r="CR95" s="924"/>
      <c r="CS95" s="924"/>
      <c r="CT95" s="924"/>
      <c r="CU95" s="924"/>
      <c r="CV95" s="924"/>
      <c r="CW95" s="924"/>
      <c r="CX95" s="924"/>
      <c r="CY95" s="924"/>
      <c r="CZ95" s="924"/>
      <c r="DA95" s="924"/>
      <c r="DB95" s="924"/>
      <c r="DC95" s="924"/>
      <c r="DD95" s="924"/>
      <c r="DE95" s="924"/>
      <c r="DF95" s="924"/>
      <c r="DG95" s="924"/>
      <c r="DH95" s="924"/>
      <c r="DI95" s="924"/>
      <c r="DJ95" s="924"/>
      <c r="DK95" s="924"/>
      <c r="DL95" s="924"/>
      <c r="DM95" s="924"/>
      <c r="DN95" s="924"/>
      <c r="DO95" s="924"/>
      <c r="DP95" s="924"/>
      <c r="DQ95" s="924"/>
      <c r="DR95" s="924"/>
      <c r="DS95" s="924"/>
      <c r="DT95" s="924"/>
      <c r="DU95" s="924"/>
      <c r="DV95" s="924"/>
      <c r="DW95" s="924"/>
      <c r="DX95" s="924"/>
      <c r="DY95" s="924"/>
      <c r="DZ95" s="924"/>
      <c r="EA95" s="924"/>
      <c r="EB95" s="924"/>
      <c r="EC95" s="924"/>
      <c r="ED95" s="924"/>
      <c r="EE95" s="924"/>
      <c r="EF95" s="924"/>
      <c r="EG95" s="924"/>
      <c r="EH95" s="924"/>
      <c r="EI95" s="924"/>
      <c r="EJ95" s="924"/>
      <c r="EK95" s="924"/>
      <c r="EL95" s="924"/>
      <c r="EM95" s="924"/>
      <c r="EN95" s="924"/>
      <c r="EO95" s="924"/>
      <c r="EP95" s="924"/>
      <c r="EQ95" s="924"/>
      <c r="ER95" s="924"/>
      <c r="ES95" s="924"/>
      <c r="ET95" s="924"/>
      <c r="EU95" s="924"/>
      <c r="EV95" s="924"/>
      <c r="EW95" s="924"/>
      <c r="EX95" s="924"/>
      <c r="EY95" s="924"/>
      <c r="EZ95" s="924"/>
      <c r="FA95" s="924"/>
      <c r="FB95" s="924"/>
      <c r="FC95" s="924"/>
      <c r="FD95" s="924"/>
      <c r="FE95" s="924"/>
      <c r="FF95" s="924"/>
      <c r="FG95" s="924"/>
      <c r="FH95" s="924"/>
      <c r="FI95" s="924"/>
      <c r="FJ95" s="924"/>
      <c r="FK95" s="924"/>
      <c r="FL95" s="924"/>
      <c r="FM95" s="924"/>
      <c r="FN95" s="924"/>
      <c r="FO95" s="924"/>
      <c r="FP95" s="924"/>
      <c r="FQ95" s="924"/>
      <c r="FR95" s="924"/>
      <c r="FS95" s="924"/>
      <c r="FT95" s="924"/>
      <c r="FU95" s="924"/>
      <c r="FV95" s="924"/>
      <c r="FW95" s="924"/>
      <c r="FX95" s="924"/>
      <c r="FY95" s="924"/>
      <c r="FZ95" s="924"/>
      <c r="GA95" s="924"/>
      <c r="GB95" s="924"/>
      <c r="GC95" s="924"/>
      <c r="GD95" s="924"/>
      <c r="GE95" s="924"/>
      <c r="GF95" s="924"/>
      <c r="GG95" s="924"/>
      <c r="GH95" s="924"/>
      <c r="GI95" s="924"/>
      <c r="GJ95" s="924"/>
      <c r="GK95" s="924"/>
      <c r="GL95" s="924"/>
      <c r="GM95" s="924"/>
      <c r="GN95" s="924"/>
      <c r="GO95" s="924"/>
      <c r="GP95" s="924"/>
      <c r="GQ95" s="924"/>
      <c r="GR95" s="924"/>
      <c r="GS95" s="924"/>
      <c r="GT95" s="924"/>
      <c r="GU95" s="924"/>
      <c r="GV95" s="924"/>
      <c r="GW95" s="924"/>
      <c r="GX95" s="924"/>
      <c r="GY95" s="924"/>
      <c r="GZ95" s="924"/>
      <c r="HA95" s="924"/>
      <c r="HB95" s="924"/>
      <c r="HC95" s="924"/>
      <c r="HD95" s="924"/>
      <c r="HE95" s="924"/>
      <c r="HF95" s="924"/>
      <c r="HG95" s="924"/>
      <c r="HH95" s="924"/>
      <c r="HI95" s="924"/>
      <c r="HJ95" s="924"/>
      <c r="HK95" s="924"/>
      <c r="HL95" s="924"/>
      <c r="HM95" s="924"/>
      <c r="HN95" s="924"/>
      <c r="HO95" s="924"/>
      <c r="HP95" s="924"/>
      <c r="HQ95" s="924"/>
      <c r="HR95" s="924"/>
      <c r="HS95" s="924"/>
      <c r="HT95" s="924"/>
      <c r="HU95" s="924"/>
      <c r="HV95" s="924"/>
      <c r="HW95" s="924"/>
      <c r="HX95" s="924"/>
    </row>
    <row r="96" spans="1:232">
      <c r="A96" s="924"/>
      <c r="B96" s="924"/>
      <c r="C96" s="924"/>
      <c r="D96" s="924"/>
      <c r="E96" s="924"/>
      <c r="F96" s="924"/>
      <c r="G96" s="924"/>
      <c r="H96" s="924"/>
      <c r="I96" s="924"/>
      <c r="J96" s="924"/>
      <c r="K96" s="924"/>
      <c r="L96" s="924"/>
      <c r="M96" s="924"/>
      <c r="N96" s="924"/>
      <c r="O96" s="924"/>
      <c r="P96" s="924"/>
      <c r="Q96" s="924"/>
      <c r="R96" s="924"/>
      <c r="S96" s="924"/>
      <c r="T96" s="924"/>
      <c r="U96" s="924"/>
      <c r="V96" s="924"/>
      <c r="W96" s="924"/>
      <c r="X96" s="924"/>
      <c r="Y96" s="924"/>
      <c r="Z96" s="924"/>
      <c r="AA96" s="924"/>
      <c r="AB96" s="924"/>
      <c r="AC96" s="924"/>
      <c r="AD96" s="924"/>
      <c r="AE96" s="924"/>
      <c r="AF96" s="924"/>
      <c r="AG96" s="924"/>
      <c r="AH96" s="924"/>
      <c r="AI96" s="924"/>
      <c r="AJ96" s="924"/>
      <c r="AK96" s="924"/>
      <c r="AL96" s="924"/>
      <c r="AM96" s="924"/>
      <c r="AN96" s="924"/>
      <c r="AO96" s="924"/>
      <c r="AP96" s="924"/>
      <c r="AQ96" s="924"/>
      <c r="AR96" s="924"/>
      <c r="AS96" s="924"/>
      <c r="AT96" s="924"/>
      <c r="AU96" s="924"/>
      <c r="AV96" s="924"/>
      <c r="AW96" s="924"/>
      <c r="AX96" s="924"/>
      <c r="AY96" s="924"/>
      <c r="AZ96" s="924"/>
      <c r="BA96" s="924"/>
      <c r="BB96" s="924"/>
      <c r="BC96" s="924"/>
      <c r="BD96" s="924"/>
      <c r="BE96" s="924"/>
      <c r="BF96" s="924"/>
      <c r="BG96" s="924"/>
      <c r="BH96" s="924"/>
      <c r="BI96" s="924"/>
      <c r="BJ96" s="924"/>
      <c r="BK96" s="924"/>
      <c r="BL96" s="924"/>
      <c r="BM96" s="924"/>
      <c r="BN96" s="924"/>
      <c r="BO96" s="924"/>
      <c r="BP96" s="924"/>
      <c r="BQ96" s="924"/>
      <c r="BR96" s="924"/>
      <c r="BS96" s="924"/>
      <c r="BT96" s="924"/>
      <c r="BU96" s="924"/>
      <c r="BV96" s="924"/>
      <c r="BW96" s="924"/>
      <c r="BX96" s="924"/>
      <c r="BY96" s="924"/>
      <c r="BZ96" s="924"/>
      <c r="CA96" s="924"/>
      <c r="CB96" s="924"/>
      <c r="CC96" s="924"/>
      <c r="CD96" s="924"/>
      <c r="CE96" s="924"/>
      <c r="CF96" s="924"/>
      <c r="CG96" s="924"/>
      <c r="CH96" s="924"/>
      <c r="CI96" s="924"/>
      <c r="CJ96" s="924"/>
      <c r="CK96" s="924"/>
      <c r="CL96" s="924"/>
      <c r="CM96" s="924"/>
      <c r="CN96" s="924"/>
      <c r="CO96" s="924"/>
      <c r="CP96" s="924"/>
      <c r="CQ96" s="924"/>
      <c r="CR96" s="924"/>
      <c r="CS96" s="924"/>
      <c r="CT96" s="924"/>
      <c r="CU96" s="924"/>
      <c r="CV96" s="924"/>
      <c r="CW96" s="924"/>
      <c r="CX96" s="924"/>
      <c r="CY96" s="924"/>
      <c r="CZ96" s="924"/>
      <c r="DA96" s="924"/>
      <c r="DB96" s="924"/>
      <c r="DC96" s="924"/>
      <c r="DD96" s="924"/>
      <c r="DE96" s="924"/>
      <c r="DF96" s="924"/>
      <c r="DG96" s="924"/>
      <c r="DH96" s="924"/>
      <c r="DI96" s="924"/>
      <c r="DJ96" s="924"/>
      <c r="DK96" s="924"/>
      <c r="DL96" s="924"/>
      <c r="DM96" s="924"/>
      <c r="DN96" s="924"/>
      <c r="DO96" s="924"/>
      <c r="DP96" s="924"/>
      <c r="DQ96" s="924"/>
      <c r="DR96" s="924"/>
      <c r="DS96" s="924"/>
      <c r="DT96" s="924"/>
      <c r="DU96" s="924"/>
      <c r="DV96" s="924"/>
      <c r="DW96" s="924"/>
      <c r="DX96" s="924"/>
      <c r="DY96" s="924"/>
      <c r="DZ96" s="924"/>
      <c r="EA96" s="924"/>
      <c r="EB96" s="924"/>
      <c r="EC96" s="924"/>
      <c r="ED96" s="924"/>
      <c r="EE96" s="924"/>
      <c r="EF96" s="924"/>
      <c r="EG96" s="924"/>
      <c r="EH96" s="924"/>
      <c r="EI96" s="924"/>
      <c r="EJ96" s="924"/>
      <c r="EK96" s="924"/>
      <c r="EL96" s="924"/>
      <c r="EM96" s="924"/>
      <c r="EN96" s="924"/>
      <c r="EO96" s="924"/>
      <c r="EP96" s="924"/>
      <c r="EQ96" s="924"/>
      <c r="ER96" s="924"/>
      <c r="ES96" s="924"/>
      <c r="ET96" s="924"/>
      <c r="EU96" s="924"/>
      <c r="EV96" s="924"/>
      <c r="EW96" s="924"/>
      <c r="EX96" s="924"/>
      <c r="EY96" s="924"/>
      <c r="EZ96" s="924"/>
      <c r="FA96" s="924"/>
      <c r="FB96" s="924"/>
      <c r="FC96" s="924"/>
      <c r="FD96" s="924"/>
      <c r="FE96" s="924"/>
      <c r="FF96" s="924"/>
      <c r="FG96" s="924"/>
      <c r="FH96" s="924"/>
      <c r="FI96" s="924"/>
      <c r="FJ96" s="924"/>
      <c r="FK96" s="924"/>
      <c r="FL96" s="924"/>
      <c r="FM96" s="924"/>
      <c r="FN96" s="924"/>
      <c r="FO96" s="924"/>
      <c r="FP96" s="924"/>
      <c r="FQ96" s="924"/>
      <c r="FR96" s="924"/>
      <c r="FS96" s="924"/>
      <c r="FT96" s="924"/>
      <c r="FU96" s="924"/>
      <c r="FV96" s="924"/>
      <c r="FW96" s="924"/>
      <c r="FX96" s="924"/>
      <c r="FY96" s="924"/>
      <c r="FZ96" s="924"/>
      <c r="GA96" s="924"/>
      <c r="GB96" s="924"/>
      <c r="GC96" s="924"/>
      <c r="GD96" s="924"/>
      <c r="GE96" s="924"/>
      <c r="GF96" s="924"/>
      <c r="GG96" s="924"/>
      <c r="GH96" s="924"/>
      <c r="GI96" s="924"/>
      <c r="GJ96" s="924"/>
      <c r="GK96" s="924"/>
      <c r="GL96" s="924"/>
      <c r="GM96" s="924"/>
      <c r="GN96" s="924"/>
      <c r="GO96" s="924"/>
      <c r="GP96" s="924"/>
      <c r="GQ96" s="924"/>
      <c r="GR96" s="924"/>
      <c r="GS96" s="924"/>
      <c r="GT96" s="924"/>
      <c r="GU96" s="924"/>
      <c r="GV96" s="924"/>
      <c r="GW96" s="924"/>
      <c r="GX96" s="924"/>
      <c r="GY96" s="924"/>
      <c r="GZ96" s="924"/>
      <c r="HA96" s="924"/>
      <c r="HB96" s="924"/>
      <c r="HC96" s="924"/>
      <c r="HD96" s="924"/>
      <c r="HE96" s="924"/>
      <c r="HF96" s="924"/>
      <c r="HG96" s="924"/>
      <c r="HH96" s="924"/>
      <c r="HI96" s="924"/>
      <c r="HJ96" s="924"/>
      <c r="HK96" s="924"/>
      <c r="HL96" s="924"/>
      <c r="HM96" s="924"/>
      <c r="HN96" s="924"/>
      <c r="HO96" s="924"/>
      <c r="HP96" s="924"/>
      <c r="HQ96" s="924"/>
      <c r="HR96" s="924"/>
      <c r="HS96" s="924"/>
      <c r="HT96" s="924"/>
      <c r="HU96" s="924"/>
      <c r="HV96" s="924"/>
      <c r="HW96" s="924"/>
      <c r="HX96" s="924"/>
    </row>
    <row r="97" spans="1:232">
      <c r="A97" s="924"/>
      <c r="B97" s="924"/>
      <c r="C97" s="924"/>
      <c r="D97" s="924"/>
      <c r="E97" s="924"/>
      <c r="F97" s="924"/>
      <c r="G97" s="924"/>
      <c r="H97" s="924"/>
      <c r="I97" s="924"/>
      <c r="J97" s="924"/>
      <c r="K97" s="924"/>
      <c r="L97" s="924"/>
      <c r="M97" s="924"/>
      <c r="N97" s="924"/>
      <c r="O97" s="924"/>
      <c r="P97" s="924"/>
      <c r="Q97" s="924"/>
      <c r="R97" s="924"/>
      <c r="S97" s="924"/>
      <c r="T97" s="924"/>
      <c r="U97" s="924"/>
      <c r="V97" s="924"/>
      <c r="W97" s="924"/>
      <c r="X97" s="924"/>
      <c r="Y97" s="924"/>
      <c r="Z97" s="924"/>
      <c r="AA97" s="924"/>
      <c r="AB97" s="924"/>
      <c r="AC97" s="924"/>
      <c r="AD97" s="924"/>
      <c r="AE97" s="924"/>
      <c r="AF97" s="924"/>
      <c r="AG97" s="924"/>
      <c r="AH97" s="924"/>
      <c r="AI97" s="924"/>
      <c r="AJ97" s="924"/>
      <c r="AK97" s="924"/>
      <c r="AL97" s="924"/>
      <c r="AM97" s="924"/>
      <c r="AN97" s="924"/>
      <c r="AO97" s="924"/>
      <c r="AP97" s="924"/>
      <c r="AQ97" s="924"/>
      <c r="AR97" s="924"/>
      <c r="AS97" s="924"/>
      <c r="AT97" s="924"/>
      <c r="AU97" s="924"/>
      <c r="AV97" s="924"/>
      <c r="AW97" s="924"/>
      <c r="AX97" s="924"/>
      <c r="AY97" s="924"/>
      <c r="AZ97" s="924"/>
      <c r="BA97" s="924"/>
      <c r="BB97" s="924"/>
      <c r="BC97" s="924"/>
      <c r="BD97" s="924"/>
      <c r="BE97" s="924"/>
      <c r="BF97" s="924"/>
      <c r="BG97" s="924"/>
      <c r="BH97" s="924"/>
      <c r="BI97" s="924"/>
      <c r="BJ97" s="924"/>
      <c r="BK97" s="924"/>
      <c r="BL97" s="924"/>
      <c r="BM97" s="924"/>
      <c r="BN97" s="924"/>
      <c r="BO97" s="924"/>
      <c r="BP97" s="924"/>
      <c r="BQ97" s="924"/>
      <c r="BR97" s="924"/>
      <c r="BS97" s="924"/>
      <c r="BT97" s="924"/>
      <c r="BU97" s="924"/>
      <c r="BV97" s="924"/>
      <c r="BW97" s="924"/>
      <c r="BX97" s="924"/>
      <c r="BY97" s="924"/>
      <c r="BZ97" s="924"/>
      <c r="CA97" s="924"/>
      <c r="CB97" s="924"/>
      <c r="CC97" s="924"/>
      <c r="CD97" s="924"/>
      <c r="CE97" s="924"/>
      <c r="CF97" s="924"/>
      <c r="CG97" s="924"/>
      <c r="CH97" s="924"/>
      <c r="CI97" s="924"/>
      <c r="CJ97" s="924"/>
      <c r="CK97" s="924"/>
      <c r="CL97" s="924"/>
      <c r="CM97" s="924"/>
      <c r="CN97" s="924"/>
      <c r="CO97" s="924"/>
      <c r="CP97" s="924"/>
      <c r="CQ97" s="924"/>
      <c r="CR97" s="924"/>
      <c r="CS97" s="924"/>
      <c r="CT97" s="924"/>
      <c r="CU97" s="924"/>
      <c r="CV97" s="924"/>
      <c r="CW97" s="924"/>
      <c r="CX97" s="924"/>
      <c r="CY97" s="924"/>
      <c r="CZ97" s="924"/>
      <c r="DA97" s="924"/>
      <c r="DB97" s="924"/>
      <c r="DC97" s="924"/>
      <c r="DD97" s="924"/>
      <c r="DE97" s="924"/>
      <c r="DF97" s="924"/>
      <c r="DG97" s="924"/>
      <c r="DH97" s="924"/>
      <c r="DI97" s="924"/>
      <c r="DJ97" s="924"/>
      <c r="DK97" s="924"/>
      <c r="DL97" s="924"/>
      <c r="DM97" s="924"/>
      <c r="DN97" s="924"/>
      <c r="DO97" s="924"/>
      <c r="DP97" s="924"/>
      <c r="DQ97" s="924"/>
      <c r="DR97" s="924"/>
      <c r="DS97" s="924"/>
      <c r="DT97" s="924"/>
      <c r="DU97" s="924"/>
      <c r="DV97" s="924"/>
      <c r="DW97" s="924"/>
      <c r="DX97" s="924"/>
      <c r="DY97" s="924"/>
      <c r="DZ97" s="924"/>
      <c r="EA97" s="924"/>
      <c r="EB97" s="924"/>
      <c r="EC97" s="924"/>
      <c r="ED97" s="924"/>
      <c r="EE97" s="924"/>
      <c r="EF97" s="924"/>
      <c r="EG97" s="924"/>
      <c r="EH97" s="924"/>
      <c r="EI97" s="924"/>
      <c r="EJ97" s="924"/>
      <c r="EK97" s="924"/>
      <c r="EL97" s="924"/>
      <c r="EM97" s="924"/>
      <c r="EN97" s="924"/>
      <c r="EO97" s="924"/>
      <c r="EP97" s="924"/>
      <c r="EQ97" s="924"/>
      <c r="ER97" s="924"/>
      <c r="ES97" s="924"/>
      <c r="ET97" s="924"/>
      <c r="EU97" s="924"/>
      <c r="EV97" s="924"/>
      <c r="EW97" s="924"/>
      <c r="EX97" s="924"/>
      <c r="EY97" s="924"/>
      <c r="EZ97" s="924"/>
      <c r="FA97" s="924"/>
      <c r="FB97" s="924"/>
      <c r="FC97" s="924"/>
      <c r="FD97" s="924"/>
      <c r="FE97" s="924"/>
      <c r="FF97" s="924"/>
      <c r="FG97" s="924"/>
      <c r="FH97" s="924"/>
      <c r="FI97" s="924"/>
      <c r="FJ97" s="924"/>
      <c r="FK97" s="924"/>
      <c r="FL97" s="924"/>
      <c r="FM97" s="924"/>
      <c r="FN97" s="924"/>
      <c r="FO97" s="924"/>
      <c r="FP97" s="924"/>
      <c r="FQ97" s="924"/>
      <c r="FR97" s="924"/>
      <c r="FS97" s="924"/>
      <c r="FT97" s="924"/>
      <c r="FU97" s="924"/>
      <c r="FV97" s="924"/>
      <c r="FW97" s="924"/>
      <c r="FX97" s="924"/>
      <c r="FY97" s="924"/>
      <c r="FZ97" s="924"/>
      <c r="GA97" s="924"/>
      <c r="GB97" s="924"/>
      <c r="GC97" s="924"/>
      <c r="GD97" s="924"/>
      <c r="GE97" s="924"/>
      <c r="GF97" s="924"/>
      <c r="GG97" s="924"/>
      <c r="GH97" s="924"/>
      <c r="GI97" s="924"/>
      <c r="GJ97" s="924"/>
      <c r="GK97" s="924"/>
      <c r="GL97" s="924"/>
      <c r="GM97" s="924"/>
      <c r="GN97" s="924"/>
      <c r="GO97" s="924"/>
      <c r="GP97" s="924"/>
      <c r="GQ97" s="924"/>
      <c r="GR97" s="924"/>
      <c r="GS97" s="924"/>
      <c r="GT97" s="924"/>
      <c r="GU97" s="924"/>
      <c r="GV97" s="924"/>
      <c r="GW97" s="924"/>
      <c r="GX97" s="924"/>
      <c r="GY97" s="924"/>
      <c r="GZ97" s="924"/>
      <c r="HA97" s="924"/>
      <c r="HB97" s="924"/>
      <c r="HC97" s="924"/>
      <c r="HD97" s="924"/>
      <c r="HE97" s="924"/>
      <c r="HF97" s="924"/>
      <c r="HG97" s="924"/>
      <c r="HH97" s="924"/>
      <c r="HI97" s="924"/>
      <c r="HJ97" s="924"/>
      <c r="HK97" s="924"/>
      <c r="HL97" s="924"/>
      <c r="HM97" s="924"/>
      <c r="HN97" s="924"/>
      <c r="HO97" s="924"/>
      <c r="HP97" s="924"/>
      <c r="HQ97" s="924"/>
      <c r="HR97" s="924"/>
      <c r="HS97" s="924"/>
      <c r="HT97" s="924"/>
      <c r="HU97" s="924"/>
      <c r="HV97" s="924"/>
      <c r="HW97" s="924"/>
      <c r="HX97" s="924"/>
    </row>
    <row r="98" spans="1:232">
      <c r="A98" s="924"/>
      <c r="B98" s="924"/>
      <c r="C98" s="924"/>
      <c r="D98" s="924"/>
      <c r="E98" s="924"/>
      <c r="F98" s="924"/>
      <c r="G98" s="924"/>
      <c r="H98" s="924"/>
      <c r="I98" s="924"/>
      <c r="J98" s="924"/>
      <c r="K98" s="924"/>
      <c r="L98" s="924"/>
      <c r="M98" s="924"/>
      <c r="N98" s="924"/>
      <c r="O98" s="924"/>
      <c r="P98" s="924"/>
      <c r="Q98" s="924"/>
      <c r="R98" s="924"/>
      <c r="S98" s="924"/>
      <c r="T98" s="924"/>
      <c r="U98" s="924"/>
      <c r="V98" s="924"/>
      <c r="W98" s="924"/>
      <c r="X98" s="924"/>
      <c r="Y98" s="924"/>
      <c r="Z98" s="924"/>
      <c r="AA98" s="924"/>
      <c r="AB98" s="924"/>
      <c r="AC98" s="924"/>
      <c r="AD98" s="924"/>
      <c r="AE98" s="924"/>
      <c r="AF98" s="924"/>
      <c r="AG98" s="924"/>
      <c r="AH98" s="924"/>
      <c r="AI98" s="924"/>
      <c r="AJ98" s="924"/>
      <c r="AK98" s="924"/>
      <c r="AL98" s="924"/>
      <c r="AM98" s="924"/>
      <c r="AN98" s="924"/>
      <c r="AO98" s="924"/>
      <c r="AP98" s="924"/>
      <c r="AQ98" s="924"/>
      <c r="AR98" s="910" t="s">
        <v>758</v>
      </c>
      <c r="AS98" s="910"/>
      <c r="AT98" s="910"/>
      <c r="AU98" s="910"/>
      <c r="AV98" s="910"/>
      <c r="AW98" s="910"/>
      <c r="AX98" s="910"/>
      <c r="AY98" s="910"/>
      <c r="AZ98" s="910"/>
      <c r="BA98" s="910"/>
      <c r="BB98" s="910"/>
      <c r="BC98" s="910"/>
      <c r="BD98" s="910"/>
      <c r="BE98" s="910"/>
      <c r="BF98" s="910"/>
      <c r="BG98" s="910"/>
      <c r="BH98" s="910"/>
      <c r="BI98" s="910"/>
      <c r="BJ98" s="910"/>
      <c r="BK98" s="910"/>
      <c r="BL98" s="910"/>
      <c r="BM98" s="910"/>
      <c r="BN98" s="910"/>
      <c r="BO98" s="910"/>
      <c r="BP98" s="910"/>
      <c r="BQ98" s="910"/>
      <c r="BR98" s="910"/>
      <c r="BS98" s="910"/>
      <c r="BT98" s="910"/>
      <c r="BU98" s="910"/>
      <c r="BV98" s="910"/>
      <c r="BW98" s="910"/>
      <c r="BX98" s="910"/>
      <c r="BY98" s="910"/>
      <c r="BZ98" s="910"/>
      <c r="CA98" s="910"/>
      <c r="DP98" s="924"/>
      <c r="DQ98" s="924"/>
      <c r="DR98" s="924"/>
      <c r="DS98" s="924"/>
      <c r="DT98" s="924"/>
      <c r="DU98" s="924"/>
      <c r="DV98" s="924"/>
      <c r="DW98" s="924"/>
      <c r="DX98" s="924"/>
      <c r="DY98" s="924"/>
      <c r="DZ98" s="924"/>
      <c r="EA98" s="924"/>
      <c r="EB98" s="924"/>
      <c r="EC98" s="924"/>
      <c r="ED98" s="924"/>
      <c r="EE98" s="924"/>
      <c r="EF98" s="924"/>
      <c r="EG98" s="924"/>
      <c r="EH98" s="924"/>
      <c r="EI98" s="924"/>
      <c r="EJ98" s="924"/>
      <c r="EK98" s="924"/>
      <c r="EL98" s="924"/>
      <c r="EM98" s="924"/>
      <c r="EN98" s="924"/>
      <c r="EO98" s="924"/>
      <c r="EP98" s="924"/>
      <c r="EQ98" s="924"/>
      <c r="ER98" s="924"/>
      <c r="ES98" s="924"/>
      <c r="ET98" s="924"/>
      <c r="EU98" s="924"/>
      <c r="EV98" s="924"/>
      <c r="EW98" s="924"/>
      <c r="EX98" s="924"/>
      <c r="EY98" s="924"/>
      <c r="EZ98" s="924"/>
      <c r="FA98" s="924"/>
      <c r="FB98" s="924"/>
      <c r="FC98" s="924"/>
      <c r="FD98" s="924"/>
      <c r="FE98" s="924"/>
      <c r="FF98" s="924"/>
      <c r="FG98" s="924"/>
      <c r="FH98" s="924"/>
      <c r="FI98" s="924"/>
      <c r="FJ98" s="924"/>
      <c r="FK98" s="924"/>
      <c r="FL98" s="924"/>
      <c r="FM98" s="924"/>
      <c r="FN98" s="924"/>
      <c r="FO98" s="924"/>
      <c r="FP98" s="924"/>
      <c r="FQ98" s="924"/>
      <c r="FR98" s="924"/>
      <c r="FS98" s="924"/>
      <c r="FT98" s="924"/>
      <c r="FU98" s="924"/>
      <c r="FV98" s="924"/>
      <c r="FW98" s="924"/>
      <c r="FX98" s="924"/>
      <c r="FY98" s="924"/>
      <c r="FZ98" s="924"/>
      <c r="GA98" s="924"/>
      <c r="GB98" s="924"/>
      <c r="GC98" s="924"/>
      <c r="GD98" s="924"/>
      <c r="GE98" s="924"/>
      <c r="GF98" s="924"/>
      <c r="GG98" s="924"/>
      <c r="GH98" s="924"/>
      <c r="GI98" s="924"/>
      <c r="GJ98" s="924"/>
      <c r="GK98" s="924"/>
      <c r="GL98" s="924"/>
      <c r="GM98" s="924"/>
      <c r="GN98" s="924"/>
      <c r="GO98" s="924"/>
      <c r="GP98" s="924"/>
      <c r="GQ98" s="924"/>
      <c r="GR98" s="924"/>
      <c r="GS98" s="924"/>
      <c r="GT98" s="924"/>
      <c r="GU98" s="924"/>
      <c r="GV98" s="924"/>
      <c r="GW98" s="924"/>
      <c r="GX98" s="924"/>
      <c r="GY98" s="924"/>
      <c r="GZ98" s="924"/>
      <c r="HA98" s="924"/>
      <c r="HB98" s="924"/>
      <c r="HC98" s="924"/>
      <c r="HD98" s="924"/>
      <c r="HE98" s="924"/>
      <c r="HF98" s="924"/>
      <c r="HG98" s="924"/>
      <c r="HH98" s="924"/>
      <c r="HI98" s="924"/>
      <c r="HJ98" s="924"/>
      <c r="HK98" s="924"/>
      <c r="HL98" s="924"/>
      <c r="HM98" s="924"/>
      <c r="HN98" s="924"/>
      <c r="HO98" s="924"/>
      <c r="HP98" s="924"/>
      <c r="HQ98" s="924"/>
      <c r="HR98" s="924"/>
      <c r="HS98" s="924"/>
      <c r="HT98" s="924"/>
      <c r="HU98" s="924"/>
      <c r="HV98" s="924"/>
      <c r="HW98" s="924"/>
      <c r="HX98" s="924"/>
    </row>
    <row r="99" spans="1:232">
      <c r="A99" s="924"/>
      <c r="B99" s="924"/>
      <c r="C99" s="924"/>
      <c r="D99" s="924"/>
      <c r="E99" s="924"/>
      <c r="F99" s="924"/>
      <c r="G99" s="924"/>
      <c r="H99" s="924"/>
      <c r="I99" s="924"/>
      <c r="J99" s="924"/>
      <c r="K99" s="924"/>
      <c r="L99" s="924"/>
      <c r="M99" s="924"/>
      <c r="N99" s="924"/>
      <c r="O99" s="924"/>
      <c r="P99" s="924"/>
      <c r="Q99" s="924"/>
      <c r="R99" s="924"/>
      <c r="S99" s="924"/>
      <c r="T99" s="924"/>
      <c r="U99" s="924"/>
      <c r="V99" s="924"/>
      <c r="W99" s="924"/>
      <c r="X99" s="924"/>
      <c r="Y99" s="924"/>
      <c r="Z99" s="924"/>
      <c r="AA99" s="924"/>
      <c r="AB99" s="924"/>
      <c r="AC99" s="924"/>
      <c r="AD99" s="924"/>
      <c r="AE99" s="924"/>
      <c r="AF99" s="924"/>
      <c r="AG99" s="924"/>
      <c r="AH99" s="924"/>
      <c r="AI99" s="924"/>
      <c r="AJ99" s="924"/>
      <c r="AK99" s="924"/>
      <c r="AL99" s="924"/>
      <c r="AM99" s="924"/>
      <c r="AN99" s="924"/>
      <c r="AO99" s="924"/>
      <c r="AP99" s="924"/>
      <c r="AQ99" s="924"/>
      <c r="AR99" s="910"/>
      <c r="AS99" s="910"/>
      <c r="AT99" s="910"/>
      <c r="AU99" s="910"/>
      <c r="AV99" s="910"/>
      <c r="AW99" s="910"/>
      <c r="AX99" s="910"/>
      <c r="AY99" s="910"/>
      <c r="AZ99" s="910"/>
      <c r="BA99" s="910"/>
      <c r="BB99" s="910"/>
      <c r="BC99" s="910"/>
      <c r="BD99" s="910"/>
      <c r="BE99" s="910"/>
      <c r="BF99" s="910"/>
      <c r="BG99" s="910"/>
      <c r="BH99" s="910"/>
      <c r="BI99" s="910"/>
      <c r="BJ99" s="910"/>
      <c r="BK99" s="910"/>
      <c r="BL99" s="910"/>
      <c r="BM99" s="910"/>
      <c r="BN99" s="910"/>
      <c r="BO99" s="910"/>
      <c r="BP99" s="910"/>
      <c r="BQ99" s="910"/>
      <c r="BR99" s="910"/>
      <c r="BS99" s="910"/>
      <c r="BT99" s="910"/>
      <c r="BU99" s="910"/>
      <c r="BV99" s="910"/>
      <c r="BW99" s="910"/>
      <c r="BX99" s="910"/>
      <c r="BY99" s="910"/>
      <c r="BZ99" s="910"/>
      <c r="CA99" s="910"/>
      <c r="DP99" s="924"/>
      <c r="DQ99" s="924"/>
      <c r="EX99" s="910"/>
      <c r="EY99" s="910"/>
      <c r="EZ99" s="910"/>
      <c r="FA99" s="910"/>
      <c r="FB99" s="910"/>
      <c r="FC99" s="910"/>
      <c r="FD99" s="910"/>
      <c r="FE99" s="910"/>
      <c r="FF99" s="910"/>
      <c r="FG99" s="910"/>
      <c r="FH99" s="910"/>
      <c r="FI99" s="910"/>
      <c r="FJ99" s="910"/>
      <c r="FK99" s="910"/>
      <c r="FL99" s="910"/>
      <c r="FM99" s="910"/>
      <c r="FN99" s="910"/>
      <c r="FO99" s="910"/>
      <c r="FP99" s="910"/>
      <c r="FQ99" s="910"/>
      <c r="FR99" s="910"/>
      <c r="FS99" s="910"/>
      <c r="FT99" s="910"/>
      <c r="FU99" s="910"/>
      <c r="FV99" s="910"/>
      <c r="FW99" s="910"/>
      <c r="FX99" s="910"/>
      <c r="FY99" s="910"/>
      <c r="FZ99" s="910"/>
      <c r="GA99" s="910"/>
      <c r="GB99" s="910"/>
      <c r="GC99" s="910"/>
      <c r="GD99" s="910"/>
      <c r="GE99" s="910"/>
      <c r="GF99" s="910"/>
      <c r="GG99" s="910"/>
      <c r="GH99" s="910"/>
      <c r="GI99" s="910"/>
      <c r="GJ99" s="910"/>
      <c r="GK99" s="910"/>
      <c r="GL99" s="910"/>
      <c r="GM99" s="910"/>
      <c r="GN99" s="910"/>
      <c r="GO99" s="910"/>
      <c r="GP99" s="910"/>
      <c r="GQ99" s="910"/>
      <c r="GR99" s="910"/>
      <c r="GS99" s="910"/>
      <c r="GT99" s="910"/>
      <c r="GU99" s="910"/>
      <c r="GV99" s="910"/>
      <c r="GW99" s="910"/>
      <c r="GX99" s="910"/>
      <c r="GY99" s="910"/>
      <c r="GZ99" s="910"/>
      <c r="HA99" s="910"/>
      <c r="HB99" s="910"/>
      <c r="HC99" s="910"/>
      <c r="HD99" s="910"/>
      <c r="HE99" s="910"/>
      <c r="HF99" s="910"/>
      <c r="HG99" s="910"/>
      <c r="HH99" s="910"/>
      <c r="HI99" s="910"/>
      <c r="HJ99" s="910"/>
      <c r="HK99" s="910"/>
      <c r="HL99" s="910"/>
      <c r="HM99" s="910"/>
      <c r="HN99" s="910"/>
      <c r="HO99" s="910"/>
      <c r="HP99" s="910"/>
      <c r="HQ99" s="910"/>
      <c r="HR99" s="910"/>
      <c r="HV99" s="910"/>
      <c r="HW99" s="910"/>
      <c r="HX99" s="924"/>
    </row>
    <row r="100" spans="1:232">
      <c r="A100" s="924"/>
      <c r="B100" s="924"/>
      <c r="C100" s="924"/>
      <c r="D100" s="924"/>
      <c r="E100" s="924"/>
      <c r="F100" s="924"/>
      <c r="G100" s="924"/>
      <c r="H100" s="924"/>
      <c r="I100" s="924"/>
      <c r="J100" s="924"/>
      <c r="K100" s="924"/>
      <c r="L100" s="924"/>
      <c r="M100" s="924"/>
      <c r="N100" s="924"/>
      <c r="O100" s="924"/>
      <c r="P100" s="924"/>
      <c r="Q100" s="924"/>
      <c r="R100" s="924"/>
      <c r="S100" s="924"/>
      <c r="T100" s="924"/>
      <c r="U100" s="924"/>
      <c r="V100" s="924"/>
      <c r="W100" s="924"/>
      <c r="X100" s="924"/>
      <c r="Y100" s="924"/>
      <c r="Z100" s="924"/>
      <c r="AA100" s="924"/>
      <c r="AB100" s="924"/>
      <c r="AC100" s="924"/>
      <c r="AD100" s="924"/>
      <c r="AE100" s="924"/>
      <c r="AF100" s="924"/>
      <c r="AG100" s="924"/>
      <c r="AH100" s="924"/>
      <c r="AI100" s="924"/>
      <c r="AJ100" s="924"/>
      <c r="AK100" s="924"/>
      <c r="AL100" s="924"/>
      <c r="AM100" s="924"/>
      <c r="AN100" s="924"/>
      <c r="AO100" s="924"/>
      <c r="AP100" s="924"/>
      <c r="AQ100" s="924"/>
      <c r="AR100" s="910"/>
      <c r="AS100" s="911" t="str">
        <f t="shared" ref="AS100:BH100" si="255">"Blade S/N "&amp;C46</f>
        <v>Blade S/N 509</v>
      </c>
      <c r="AT100" s="911" t="str">
        <f t="shared" si="255"/>
        <v>Blade S/N 502</v>
      </c>
      <c r="AU100" s="911" t="str">
        <f t="shared" si="255"/>
        <v>Blade S/N 505</v>
      </c>
      <c r="AV100" s="911" t="str">
        <f t="shared" si="255"/>
        <v>Blade S/N 508</v>
      </c>
      <c r="AW100" s="911" t="str">
        <f t="shared" si="255"/>
        <v>Blade S/N 530</v>
      </c>
      <c r="AX100" s="911" t="str">
        <f t="shared" si="255"/>
        <v>Blade S/N 535</v>
      </c>
      <c r="AY100" s="911" t="str">
        <f t="shared" si="255"/>
        <v>Blade S/N 541</v>
      </c>
      <c r="AZ100" s="911" t="str">
        <f t="shared" si="255"/>
        <v>Blade S/N 546</v>
      </c>
      <c r="BA100" s="911" t="str">
        <f t="shared" si="255"/>
        <v>Blade S/N 551</v>
      </c>
      <c r="BB100" s="911" t="str">
        <f t="shared" si="255"/>
        <v>Blade S/N 557</v>
      </c>
      <c r="BC100" s="911" t="str">
        <f t="shared" si="255"/>
        <v>Blade S/N 562</v>
      </c>
      <c r="BD100" s="911" t="str">
        <f t="shared" si="255"/>
        <v>Blade S/N 571</v>
      </c>
      <c r="BE100" s="911" t="str">
        <f t="shared" si="255"/>
        <v>Blade S/N 578</v>
      </c>
      <c r="BF100" s="911" t="str">
        <f t="shared" si="255"/>
        <v>Blade S/N 583</v>
      </c>
      <c r="BG100" s="911" t="str">
        <f t="shared" si="255"/>
        <v>Blade S/N 588</v>
      </c>
      <c r="BH100" s="911" t="str">
        <f t="shared" si="255"/>
        <v>Blade S/N 594</v>
      </c>
      <c r="BI100" s="911" t="str">
        <f>"Blade S/N "&amp;T46</f>
        <v>Blade S/N 605</v>
      </c>
      <c r="BJ100" s="911" t="str">
        <f>"Blade S/N "&amp;U46</f>
        <v>Blade S/N 609</v>
      </c>
      <c r="BK100" s="911" t="str">
        <f>"Blade S/N "&amp;V46</f>
        <v>Blade S/N 569</v>
      </c>
      <c r="BL100" s="911" t="str">
        <f>"Blade S/N "&amp;Y46</f>
        <v>Blade S/N 611</v>
      </c>
      <c r="BM100" s="911" t="str">
        <f>"Blade S/N "&amp;Z46</f>
        <v xml:space="preserve">Blade S/N </v>
      </c>
      <c r="BN100" s="911" t="str">
        <f>"Blade S/N "&amp;AB46</f>
        <v xml:space="preserve">Blade S/N </v>
      </c>
      <c r="BO100" s="911" t="str">
        <f t="shared" ref="BO100:BZ100" si="256">"Blade S/N "&amp;AD46</f>
        <v xml:space="preserve">Blade S/N </v>
      </c>
      <c r="BP100" s="911" t="str">
        <f t="shared" si="256"/>
        <v xml:space="preserve">Blade S/N </v>
      </c>
      <c r="BQ100" s="911" t="str">
        <f t="shared" si="256"/>
        <v xml:space="preserve">Blade S/N </v>
      </c>
      <c r="BR100" s="911" t="str">
        <f t="shared" si="256"/>
        <v xml:space="preserve">Blade S/N </v>
      </c>
      <c r="BS100" s="911" t="str">
        <f t="shared" si="256"/>
        <v xml:space="preserve">Blade S/N </v>
      </c>
      <c r="BT100" s="911" t="str">
        <f t="shared" si="256"/>
        <v xml:space="preserve">Blade S/N </v>
      </c>
      <c r="BU100" s="911" t="str">
        <f t="shared" si="256"/>
        <v xml:space="preserve">Blade S/N </v>
      </c>
      <c r="BV100" s="911" t="str">
        <f t="shared" si="256"/>
        <v xml:space="preserve">Blade S/N </v>
      </c>
      <c r="BW100" s="911" t="str">
        <f t="shared" si="256"/>
        <v xml:space="preserve">Blade S/N </v>
      </c>
      <c r="BX100" s="911" t="str">
        <f t="shared" si="256"/>
        <v xml:space="preserve">Blade S/N </v>
      </c>
      <c r="BY100" s="911" t="str">
        <f t="shared" si="256"/>
        <v xml:space="preserve">Blade S/N </v>
      </c>
      <c r="BZ100" s="911" t="str">
        <f t="shared" si="256"/>
        <v xml:space="preserve">Blade S/N </v>
      </c>
      <c r="CA100" s="911"/>
      <c r="DP100" s="924"/>
      <c r="DQ100" s="924"/>
      <c r="EX100" s="910"/>
      <c r="EY100" s="910"/>
      <c r="EZ100" s="910"/>
      <c r="FA100" s="910"/>
      <c r="FB100" s="910"/>
      <c r="FC100" s="910"/>
      <c r="FD100" s="910"/>
      <c r="FE100" s="910"/>
      <c r="FF100" s="910"/>
      <c r="FG100" s="910"/>
      <c r="FH100" s="910"/>
      <c r="FI100" s="910"/>
      <c r="FJ100" s="910"/>
      <c r="FK100" s="910"/>
      <c r="FL100" s="910"/>
      <c r="FM100" s="910"/>
      <c r="FN100" s="910"/>
      <c r="FO100" s="910"/>
      <c r="FP100" s="910"/>
      <c r="FQ100" s="910"/>
      <c r="FR100" s="910"/>
      <c r="FS100" s="910"/>
      <c r="FT100" s="910"/>
      <c r="FU100" s="910"/>
      <c r="FV100" s="910"/>
      <c r="FW100" s="910"/>
      <c r="FX100" s="910"/>
      <c r="FY100" s="910"/>
      <c r="FZ100" s="910"/>
      <c r="GA100" s="910"/>
      <c r="GB100" s="910"/>
      <c r="GC100" s="910"/>
      <c r="GD100" s="910"/>
      <c r="GE100" s="910"/>
      <c r="GF100" s="910"/>
      <c r="GG100" s="910"/>
      <c r="GH100" s="910"/>
      <c r="GI100" s="910"/>
      <c r="GJ100" s="910"/>
      <c r="GK100" s="910"/>
      <c r="GL100" s="910"/>
      <c r="GM100" s="910"/>
      <c r="GN100" s="910"/>
      <c r="GO100" s="910"/>
      <c r="GP100" s="910"/>
      <c r="GQ100" s="910"/>
      <c r="GR100" s="910"/>
      <c r="GS100" s="910"/>
      <c r="GT100" s="910"/>
      <c r="GU100" s="910"/>
      <c r="GV100" s="910"/>
      <c r="GW100" s="910"/>
      <c r="GX100" s="910"/>
      <c r="GY100" s="910"/>
      <c r="GZ100" s="910"/>
      <c r="HA100" s="910"/>
      <c r="HB100" s="910"/>
      <c r="HC100" s="910"/>
      <c r="HD100" s="910"/>
      <c r="HE100" s="910"/>
      <c r="HF100" s="910"/>
      <c r="HG100" s="910"/>
      <c r="HH100" s="910"/>
      <c r="HI100" s="910"/>
      <c r="HJ100" s="910"/>
      <c r="HK100" s="910"/>
      <c r="HL100" s="910"/>
      <c r="HM100" s="910"/>
      <c r="HN100" s="910"/>
      <c r="HO100" s="910"/>
      <c r="HP100" s="910"/>
      <c r="HQ100" s="910"/>
      <c r="HR100" s="910"/>
      <c r="HV100" s="910"/>
      <c r="HW100" s="910"/>
    </row>
    <row r="101" spans="1:232">
      <c r="A101" s="924"/>
      <c r="B101" s="924"/>
      <c r="C101" s="924"/>
      <c r="D101" s="924"/>
      <c r="E101" s="924"/>
      <c r="F101" s="924"/>
      <c r="G101" s="924"/>
      <c r="H101" s="924"/>
      <c r="I101" s="924"/>
      <c r="J101" s="924"/>
      <c r="K101" s="924"/>
      <c r="L101" s="924"/>
      <c r="M101" s="924"/>
      <c r="N101" s="924"/>
      <c r="O101" s="924"/>
      <c r="P101" s="924"/>
      <c r="Q101" s="924"/>
      <c r="R101" s="924"/>
      <c r="S101" s="924"/>
      <c r="T101" s="924"/>
      <c r="U101" s="924"/>
      <c r="V101" s="924"/>
      <c r="W101" s="924"/>
      <c r="X101" s="924"/>
      <c r="Y101" s="924"/>
      <c r="Z101" s="924"/>
      <c r="AA101" s="924"/>
      <c r="AB101" s="924"/>
      <c r="AC101" s="924"/>
      <c r="AD101" s="924"/>
      <c r="AE101" s="924"/>
      <c r="AF101" s="924"/>
      <c r="AG101" s="924"/>
      <c r="AH101" s="924"/>
      <c r="AI101" s="924"/>
      <c r="AJ101" s="924"/>
      <c r="AK101" s="924"/>
      <c r="AL101" s="924"/>
      <c r="AM101" s="924"/>
      <c r="AN101" s="924"/>
      <c r="AO101" s="924"/>
      <c r="AP101" s="924"/>
      <c r="AQ101" s="924"/>
      <c r="AR101" s="912">
        <f>B42</f>
        <v>0.5</v>
      </c>
      <c r="AS101" s="913">
        <f t="shared" ref="AS101:BH103" si="257">DM48-DM$47</f>
        <v>-151.16809999999998</v>
      </c>
      <c r="AT101" s="913">
        <f t="shared" si="257"/>
        <v>-152.8826</v>
      </c>
      <c r="AU101" s="913">
        <f t="shared" si="257"/>
        <v>-146.74849999999998</v>
      </c>
      <c r="AV101" s="913">
        <f t="shared" si="257"/>
        <v>-148.55189999999999</v>
      </c>
      <c r="AW101" s="913">
        <f t="shared" si="257"/>
        <v>-149.86000000000001</v>
      </c>
      <c r="AX101" s="913">
        <f t="shared" si="257"/>
        <v>-154.6987</v>
      </c>
      <c r="AY101" s="913">
        <f t="shared" si="257"/>
        <v>-156.3116</v>
      </c>
      <c r="AZ101" s="913">
        <f t="shared" si="257"/>
        <v>-150.02509999999998</v>
      </c>
      <c r="BA101" s="913">
        <f t="shared" si="257"/>
        <v>-150.2664</v>
      </c>
      <c r="BB101" s="913">
        <f t="shared" si="257"/>
        <v>-152.20949999999999</v>
      </c>
      <c r="BC101" s="913">
        <f t="shared" si="257"/>
        <v>-151.07919999999999</v>
      </c>
      <c r="BD101" s="913">
        <f t="shared" si="257"/>
        <v>-158.20389999999998</v>
      </c>
      <c r="BE101" s="913">
        <f t="shared" si="257"/>
        <v>-151.79040000000001</v>
      </c>
      <c r="BF101" s="913">
        <f t="shared" si="257"/>
        <v>-150.0505</v>
      </c>
      <c r="BG101" s="913">
        <f t="shared" si="257"/>
        <v>-152.7175</v>
      </c>
      <c r="BH101" s="913">
        <f t="shared" si="257"/>
        <v>-152.3365</v>
      </c>
      <c r="BI101" s="913">
        <f t="shared" ref="BI101:BZ103" si="258">ED48-ED$47</f>
        <v>-149.75839999999999</v>
      </c>
      <c r="BJ101" s="913">
        <f t="shared" si="258"/>
        <v>-150.9776</v>
      </c>
      <c r="BK101" s="913">
        <f t="shared" si="258"/>
        <v>-156.42589999999998</v>
      </c>
      <c r="BL101" s="913">
        <f t="shared" si="258"/>
        <v>-148.15819999999999</v>
      </c>
      <c r="BM101" s="913">
        <f t="shared" si="258"/>
        <v>0</v>
      </c>
      <c r="BN101" s="913">
        <f t="shared" si="258"/>
        <v>0</v>
      </c>
      <c r="BO101" s="913">
        <f t="shared" si="258"/>
        <v>0</v>
      </c>
      <c r="BP101" s="913">
        <f t="shared" si="258"/>
        <v>0</v>
      </c>
      <c r="BQ101" s="913">
        <f t="shared" si="258"/>
        <v>0</v>
      </c>
      <c r="BR101" s="913">
        <f t="shared" si="258"/>
        <v>0</v>
      </c>
      <c r="BS101" s="913">
        <f t="shared" si="258"/>
        <v>0</v>
      </c>
      <c r="BT101" s="913">
        <f t="shared" si="258"/>
        <v>0</v>
      </c>
      <c r="BU101" s="913">
        <f t="shared" si="258"/>
        <v>0</v>
      </c>
      <c r="BV101" s="913">
        <f t="shared" si="258"/>
        <v>0</v>
      </c>
      <c r="BW101" s="913">
        <f t="shared" si="258"/>
        <v>0</v>
      </c>
      <c r="BX101" s="913">
        <f t="shared" si="258"/>
        <v>0</v>
      </c>
      <c r="BY101" s="913">
        <f t="shared" si="258"/>
        <v>0</v>
      </c>
      <c r="BZ101" s="913">
        <f t="shared" si="258"/>
        <v>0</v>
      </c>
      <c r="CA101" s="913"/>
      <c r="DP101" s="924"/>
      <c r="DQ101" s="924"/>
      <c r="EX101" s="911"/>
      <c r="EY101" s="911"/>
      <c r="EZ101" s="911"/>
      <c r="FA101" s="911"/>
      <c r="FB101" s="911"/>
      <c r="FC101" s="911"/>
      <c r="FD101" s="911"/>
      <c r="FE101" s="911"/>
      <c r="FF101" s="911"/>
      <c r="FG101" s="911"/>
      <c r="FH101" s="911"/>
      <c r="FI101" s="911"/>
      <c r="FJ101" s="911"/>
      <c r="FK101" s="911"/>
      <c r="FL101" s="911"/>
      <c r="FM101" s="911"/>
      <c r="FN101" s="911"/>
      <c r="FO101" s="911"/>
      <c r="FP101" s="911"/>
      <c r="FQ101" s="911"/>
      <c r="FR101" s="911"/>
      <c r="FS101" s="911"/>
      <c r="FT101" s="911"/>
      <c r="FU101" s="911"/>
      <c r="FV101" s="911"/>
      <c r="FW101" s="911"/>
      <c r="FX101" s="911"/>
      <c r="FY101" s="911"/>
      <c r="FZ101" s="911"/>
      <c r="GA101" s="911"/>
      <c r="GB101" s="911"/>
      <c r="GC101" s="911"/>
      <c r="GD101" s="911"/>
      <c r="GE101" s="911"/>
      <c r="GF101" s="911"/>
      <c r="GG101" s="911"/>
      <c r="GH101" s="911"/>
      <c r="GI101" s="911"/>
      <c r="GJ101" s="911"/>
      <c r="GK101" s="911"/>
      <c r="GL101" s="911"/>
      <c r="GM101" s="911"/>
      <c r="GN101" s="911"/>
      <c r="GO101" s="911"/>
      <c r="GP101" s="911"/>
      <c r="GQ101" s="911"/>
      <c r="GR101" s="911"/>
      <c r="GS101" s="911"/>
      <c r="GT101" s="911"/>
      <c r="GU101" s="911"/>
      <c r="GV101" s="911"/>
      <c r="GW101" s="911"/>
      <c r="GX101" s="911"/>
      <c r="GY101" s="911"/>
      <c r="GZ101" s="911"/>
      <c r="HA101" s="911"/>
      <c r="HB101" s="911"/>
      <c r="HC101" s="911"/>
      <c r="HD101" s="911"/>
      <c r="HE101" s="911"/>
      <c r="HF101" s="911"/>
      <c r="HG101" s="911"/>
      <c r="HH101" s="911"/>
      <c r="HI101" s="911"/>
      <c r="HJ101" s="911"/>
      <c r="HK101" s="911"/>
      <c r="HL101" s="911"/>
      <c r="HM101" s="911"/>
      <c r="HN101" s="911"/>
      <c r="HO101" s="911"/>
      <c r="HP101" s="911"/>
      <c r="HQ101" s="911"/>
      <c r="HR101" s="911"/>
      <c r="HV101" s="887"/>
      <c r="HW101" s="887"/>
    </row>
    <row r="102" spans="1:232">
      <c r="A102" s="924"/>
      <c r="B102" s="924"/>
      <c r="C102" s="924"/>
      <c r="D102" s="924"/>
      <c r="E102" s="924"/>
      <c r="F102" s="924"/>
      <c r="G102" s="924"/>
      <c r="H102" s="924"/>
      <c r="I102" s="924"/>
      <c r="J102" s="924"/>
      <c r="K102" s="924"/>
      <c r="L102" s="924"/>
      <c r="M102" s="924"/>
      <c r="N102" s="924"/>
      <c r="O102" s="924"/>
      <c r="P102" s="924"/>
      <c r="Q102" s="924"/>
      <c r="R102" s="924"/>
      <c r="S102" s="924"/>
      <c r="T102" s="924"/>
      <c r="U102" s="924"/>
      <c r="V102" s="924"/>
      <c r="W102" s="924"/>
      <c r="X102" s="924"/>
      <c r="Y102" s="924"/>
      <c r="Z102" s="924"/>
      <c r="AA102" s="924"/>
      <c r="AB102" s="924"/>
      <c r="AC102" s="924"/>
      <c r="AD102" s="924"/>
      <c r="AE102" s="924"/>
      <c r="AF102" s="924"/>
      <c r="AG102" s="924"/>
      <c r="AH102" s="924"/>
      <c r="AI102" s="924"/>
      <c r="AJ102" s="924"/>
      <c r="AK102" s="924"/>
      <c r="AL102" s="924"/>
      <c r="AM102" s="924"/>
      <c r="AN102" s="924"/>
      <c r="AO102" s="924"/>
      <c r="AP102" s="924"/>
      <c r="AQ102" s="924"/>
      <c r="AR102" s="912">
        <f>B43</f>
        <v>0.5</v>
      </c>
      <c r="AS102" s="913">
        <f t="shared" si="257"/>
        <v>-123.20269999999996</v>
      </c>
      <c r="AT102" s="913">
        <f t="shared" si="257"/>
        <v>-124.9426</v>
      </c>
      <c r="AU102" s="913">
        <f t="shared" si="257"/>
        <v>-118.92279999999998</v>
      </c>
      <c r="AV102" s="913">
        <f t="shared" si="257"/>
        <v>-120.49759999999998</v>
      </c>
      <c r="AW102" s="913">
        <f t="shared" si="257"/>
        <v>-122.02160000000001</v>
      </c>
      <c r="AX102" s="913">
        <f t="shared" si="257"/>
        <v>-126.9238</v>
      </c>
      <c r="AY102" s="913">
        <f t="shared" si="257"/>
        <v>-127.88899999999998</v>
      </c>
      <c r="AZ102" s="913">
        <f t="shared" si="257"/>
        <v>-121.80569999999999</v>
      </c>
      <c r="BA102" s="913">
        <f t="shared" si="257"/>
        <v>-122.07239999999999</v>
      </c>
      <c r="BB102" s="913">
        <f t="shared" si="257"/>
        <v>-123.99009999999998</v>
      </c>
      <c r="BC102" s="913">
        <f t="shared" si="257"/>
        <v>-123.31699999999998</v>
      </c>
      <c r="BD102" s="913">
        <f t="shared" si="257"/>
        <v>-130.2004</v>
      </c>
      <c r="BE102" s="913">
        <f t="shared" si="257"/>
        <v>-123.4948</v>
      </c>
      <c r="BF102" s="913">
        <f t="shared" si="257"/>
        <v>-121.90729999999999</v>
      </c>
      <c r="BG102" s="913">
        <f t="shared" si="257"/>
        <v>-124.09169999999999</v>
      </c>
      <c r="BH102" s="913">
        <f t="shared" si="257"/>
        <v>-125.06959999999999</v>
      </c>
      <c r="BI102" s="913">
        <f t="shared" si="258"/>
        <v>-121.95809999999999</v>
      </c>
      <c r="BJ102" s="913">
        <f t="shared" si="258"/>
        <v>-123.9393</v>
      </c>
      <c r="BK102" s="913">
        <f t="shared" si="258"/>
        <v>-128.4605</v>
      </c>
      <c r="BL102" s="913">
        <f t="shared" si="258"/>
        <v>-120.25629999999998</v>
      </c>
      <c r="BM102" s="913">
        <f t="shared" si="258"/>
        <v>0</v>
      </c>
      <c r="BN102" s="913">
        <f t="shared" si="258"/>
        <v>0</v>
      </c>
      <c r="BO102" s="913">
        <f t="shared" si="258"/>
        <v>0</v>
      </c>
      <c r="BP102" s="913">
        <f t="shared" si="258"/>
        <v>0</v>
      </c>
      <c r="BQ102" s="913">
        <f t="shared" si="258"/>
        <v>0</v>
      </c>
      <c r="BR102" s="913">
        <f t="shared" si="258"/>
        <v>0</v>
      </c>
      <c r="BS102" s="913">
        <f t="shared" si="258"/>
        <v>0</v>
      </c>
      <c r="BT102" s="913">
        <f t="shared" si="258"/>
        <v>0</v>
      </c>
      <c r="BU102" s="913">
        <f t="shared" si="258"/>
        <v>0</v>
      </c>
      <c r="BV102" s="913">
        <f t="shared" si="258"/>
        <v>0</v>
      </c>
      <c r="BW102" s="913">
        <f t="shared" si="258"/>
        <v>0</v>
      </c>
      <c r="BX102" s="913">
        <f t="shared" si="258"/>
        <v>0</v>
      </c>
      <c r="BY102" s="913">
        <f t="shared" si="258"/>
        <v>0</v>
      </c>
      <c r="BZ102" s="913">
        <f t="shared" si="258"/>
        <v>0</v>
      </c>
      <c r="CA102" s="913"/>
      <c r="DP102" s="924"/>
      <c r="DQ102" s="924"/>
      <c r="EX102" s="913"/>
      <c r="EY102" s="913"/>
      <c r="EZ102" s="913"/>
      <c r="FA102" s="913"/>
      <c r="FB102" s="913"/>
      <c r="FC102" s="913"/>
      <c r="FD102" s="913"/>
      <c r="FE102" s="913"/>
      <c r="FF102" s="913"/>
      <c r="FG102" s="913"/>
      <c r="FH102" s="913"/>
      <c r="FI102" s="913"/>
      <c r="FJ102" s="913"/>
      <c r="FK102" s="913"/>
      <c r="FL102" s="913"/>
      <c r="FM102" s="913"/>
      <c r="FN102" s="913"/>
      <c r="FO102" s="913"/>
      <c r="FP102" s="913"/>
      <c r="FQ102" s="913"/>
      <c r="FR102" s="913"/>
      <c r="FS102" s="913"/>
      <c r="FT102" s="913"/>
      <c r="FU102" s="913"/>
      <c r="FV102" s="913"/>
      <c r="FW102" s="913"/>
      <c r="FX102" s="913"/>
      <c r="FY102" s="913"/>
      <c r="FZ102" s="913"/>
      <c r="GA102" s="913"/>
      <c r="GB102" s="913"/>
      <c r="GC102" s="913"/>
      <c r="GD102" s="913"/>
      <c r="GE102" s="913"/>
      <c r="GF102" s="913"/>
      <c r="GG102" s="913"/>
      <c r="GH102" s="913"/>
      <c r="GI102" s="913"/>
      <c r="GJ102" s="913"/>
      <c r="GK102" s="913"/>
      <c r="GL102" s="913"/>
      <c r="GM102" s="913"/>
      <c r="GN102" s="913"/>
      <c r="GO102" s="913"/>
      <c r="GP102" s="913"/>
      <c r="GQ102" s="913"/>
      <c r="GR102" s="913"/>
      <c r="GS102" s="913"/>
      <c r="GT102" s="913"/>
      <c r="GU102" s="913"/>
      <c r="GV102" s="913"/>
      <c r="GW102" s="913"/>
      <c r="GX102" s="913"/>
      <c r="GY102" s="913"/>
      <c r="GZ102" s="913"/>
      <c r="HA102" s="913"/>
      <c r="HB102" s="913"/>
      <c r="HC102" s="913"/>
      <c r="HD102" s="913"/>
      <c r="HE102" s="913"/>
      <c r="HF102" s="913"/>
      <c r="HG102" s="913"/>
      <c r="HH102" s="913"/>
      <c r="HI102" s="913"/>
      <c r="HJ102" s="913"/>
      <c r="HK102" s="913"/>
      <c r="HL102" s="913"/>
      <c r="HM102" s="913"/>
      <c r="HN102" s="913"/>
      <c r="HO102" s="913"/>
      <c r="HP102" s="913"/>
      <c r="HQ102" s="913"/>
      <c r="HR102" s="913"/>
      <c r="HV102" s="887"/>
      <c r="HW102" s="887"/>
    </row>
    <row r="103" spans="1:232">
      <c r="A103" s="924"/>
      <c r="B103" s="924"/>
      <c r="C103" s="924"/>
      <c r="D103" s="924"/>
      <c r="E103" s="924"/>
      <c r="F103" s="924"/>
      <c r="G103" s="924"/>
      <c r="H103" s="924"/>
      <c r="I103" s="924"/>
      <c r="J103" s="924"/>
      <c r="K103" s="924"/>
      <c r="L103" s="924"/>
      <c r="M103" s="924"/>
      <c r="N103" s="924"/>
      <c r="O103" s="924"/>
      <c r="P103" s="924"/>
      <c r="Q103" s="924"/>
      <c r="R103" s="924"/>
      <c r="S103" s="924"/>
      <c r="T103" s="924"/>
      <c r="U103" s="924"/>
      <c r="V103" s="924"/>
      <c r="W103" s="924"/>
      <c r="X103" s="924"/>
      <c r="Y103" s="924"/>
      <c r="Z103" s="924"/>
      <c r="AA103" s="924"/>
      <c r="AB103" s="924"/>
      <c r="AC103" s="924"/>
      <c r="AD103" s="924"/>
      <c r="AE103" s="924"/>
      <c r="AF103" s="924"/>
      <c r="AG103" s="924"/>
      <c r="AH103" s="924"/>
      <c r="AI103" s="924"/>
      <c r="AJ103" s="924"/>
      <c r="AK103" s="924"/>
      <c r="AL103" s="924"/>
      <c r="AM103" s="924"/>
      <c r="AN103" s="924"/>
      <c r="AO103" s="924"/>
      <c r="AP103" s="924"/>
      <c r="AQ103" s="924"/>
      <c r="AR103" s="912">
        <f>B44</f>
        <v>0.5</v>
      </c>
      <c r="AS103" s="913">
        <f t="shared" si="257"/>
        <v>-92.481399999999979</v>
      </c>
      <c r="AT103" s="913">
        <f t="shared" si="257"/>
        <v>-93.649799999999999</v>
      </c>
      <c r="AU103" s="913">
        <f t="shared" si="257"/>
        <v>-88.836499999999987</v>
      </c>
      <c r="AV103" s="913">
        <f t="shared" si="257"/>
        <v>-90.030299999999983</v>
      </c>
      <c r="AW103" s="913">
        <f t="shared" si="257"/>
        <v>-91.592400000000012</v>
      </c>
      <c r="AX103" s="913">
        <f t="shared" si="257"/>
        <v>-95.6691</v>
      </c>
      <c r="AY103" s="913">
        <f t="shared" si="257"/>
        <v>-96.761299999999977</v>
      </c>
      <c r="AZ103" s="913">
        <f t="shared" si="257"/>
        <v>-91.833699999999993</v>
      </c>
      <c r="BA103" s="913">
        <f t="shared" si="257"/>
        <v>-90.601799999999997</v>
      </c>
      <c r="BB103" s="913">
        <f t="shared" si="257"/>
        <v>-94.00539999999998</v>
      </c>
      <c r="BC103" s="913">
        <f t="shared" si="257"/>
        <v>-92.697299999999984</v>
      </c>
      <c r="BD103" s="913">
        <f t="shared" si="257"/>
        <v>-98.894900000000007</v>
      </c>
      <c r="BE103" s="913">
        <f t="shared" si="257"/>
        <v>-93.332300000000004</v>
      </c>
      <c r="BF103" s="913">
        <f t="shared" si="257"/>
        <v>-91.770199999999988</v>
      </c>
      <c r="BG103" s="913">
        <f t="shared" si="257"/>
        <v>-93.370400000000004</v>
      </c>
      <c r="BH103" s="913">
        <f t="shared" si="257"/>
        <v>-95.542099999999991</v>
      </c>
      <c r="BI103" s="913">
        <f t="shared" si="258"/>
        <v>-92.252799999999993</v>
      </c>
      <c r="BJ103" s="913">
        <f t="shared" si="258"/>
        <v>-94.259399999999999</v>
      </c>
      <c r="BK103" s="913">
        <f t="shared" si="258"/>
        <v>-90.258899999999997</v>
      </c>
      <c r="BL103" s="913">
        <f t="shared" si="258"/>
        <v>-89.496899999999982</v>
      </c>
      <c r="BM103" s="913">
        <f t="shared" si="258"/>
        <v>0</v>
      </c>
      <c r="BN103" s="913">
        <f t="shared" si="258"/>
        <v>0</v>
      </c>
      <c r="BO103" s="913">
        <f t="shared" si="258"/>
        <v>0</v>
      </c>
      <c r="BP103" s="913">
        <f t="shared" si="258"/>
        <v>0</v>
      </c>
      <c r="BQ103" s="913">
        <f t="shared" si="258"/>
        <v>0</v>
      </c>
      <c r="BR103" s="913">
        <f t="shared" si="258"/>
        <v>0</v>
      </c>
      <c r="BS103" s="913">
        <f t="shared" si="258"/>
        <v>0</v>
      </c>
      <c r="BT103" s="913">
        <f t="shared" si="258"/>
        <v>0</v>
      </c>
      <c r="BU103" s="913">
        <f t="shared" si="258"/>
        <v>0</v>
      </c>
      <c r="BV103" s="913">
        <f t="shared" si="258"/>
        <v>0</v>
      </c>
      <c r="BW103" s="913">
        <f t="shared" si="258"/>
        <v>0</v>
      </c>
      <c r="BX103" s="913">
        <f t="shared" si="258"/>
        <v>0</v>
      </c>
      <c r="BY103" s="913">
        <f t="shared" si="258"/>
        <v>0</v>
      </c>
      <c r="BZ103" s="913">
        <f t="shared" si="258"/>
        <v>0</v>
      </c>
      <c r="CA103" s="913"/>
      <c r="DP103" s="924"/>
      <c r="DQ103" s="924"/>
      <c r="EX103" s="913"/>
      <c r="EY103" s="913"/>
      <c r="EZ103" s="913"/>
      <c r="FA103" s="913"/>
      <c r="FB103" s="913"/>
      <c r="FC103" s="913"/>
      <c r="FD103" s="913"/>
      <c r="FE103" s="913"/>
      <c r="FF103" s="913"/>
      <c r="FG103" s="913"/>
      <c r="FH103" s="913"/>
      <c r="FI103" s="913"/>
      <c r="FJ103" s="913"/>
      <c r="FK103" s="913"/>
      <c r="FL103" s="913"/>
      <c r="FM103" s="913"/>
      <c r="FN103" s="913"/>
      <c r="FO103" s="913"/>
      <c r="FP103" s="913"/>
      <c r="FQ103" s="913"/>
      <c r="FR103" s="913"/>
      <c r="FS103" s="913"/>
      <c r="FT103" s="913"/>
      <c r="FU103" s="913"/>
      <c r="FV103" s="913"/>
      <c r="FW103" s="913"/>
      <c r="FX103" s="913"/>
      <c r="FY103" s="913"/>
      <c r="FZ103" s="913"/>
      <c r="GA103" s="913"/>
      <c r="GB103" s="913"/>
      <c r="GC103" s="913"/>
      <c r="GD103" s="913"/>
      <c r="GE103" s="913"/>
      <c r="GF103" s="913"/>
      <c r="GG103" s="913"/>
      <c r="GH103" s="913"/>
      <c r="GI103" s="913"/>
      <c r="GJ103" s="913"/>
      <c r="GK103" s="913"/>
      <c r="GL103" s="913"/>
      <c r="GM103" s="913"/>
      <c r="GN103" s="913"/>
      <c r="GO103" s="913"/>
      <c r="GP103" s="913"/>
      <c r="GQ103" s="913"/>
      <c r="GR103" s="913"/>
      <c r="GS103" s="913"/>
      <c r="GT103" s="913"/>
      <c r="GU103" s="913"/>
      <c r="GV103" s="913"/>
      <c r="GW103" s="913"/>
      <c r="GX103" s="913"/>
      <c r="GY103" s="913"/>
      <c r="GZ103" s="913"/>
      <c r="HA103" s="913"/>
      <c r="HB103" s="913"/>
      <c r="HC103" s="913"/>
      <c r="HD103" s="913"/>
      <c r="HE103" s="913"/>
      <c r="HF103" s="913"/>
      <c r="HG103" s="913"/>
      <c r="HH103" s="913"/>
      <c r="HI103" s="913"/>
      <c r="HJ103" s="913"/>
      <c r="HK103" s="913"/>
      <c r="HL103" s="913"/>
      <c r="HM103" s="913"/>
      <c r="HN103" s="913"/>
      <c r="HO103" s="913"/>
      <c r="HP103" s="913"/>
      <c r="HQ103" s="913"/>
      <c r="HR103" s="913"/>
      <c r="HV103" s="887"/>
      <c r="HW103" s="887"/>
    </row>
    <row r="104" spans="1:232">
      <c r="A104" s="924"/>
      <c r="B104" s="924"/>
      <c r="C104" s="924"/>
      <c r="D104" s="924"/>
      <c r="E104" s="924"/>
      <c r="F104" s="924"/>
      <c r="G104" s="924"/>
      <c r="H104" s="924"/>
      <c r="I104" s="924"/>
      <c r="J104" s="924"/>
      <c r="K104" s="924"/>
      <c r="L104" s="924"/>
      <c r="M104" s="924"/>
      <c r="N104" s="924"/>
      <c r="O104" s="924"/>
      <c r="P104" s="924"/>
      <c r="Q104" s="924"/>
      <c r="R104" s="924"/>
      <c r="S104" s="924"/>
      <c r="T104" s="924"/>
      <c r="U104" s="924"/>
      <c r="V104" s="924"/>
      <c r="W104" s="924"/>
      <c r="X104" s="924"/>
      <c r="Y104" s="924"/>
      <c r="Z104" s="924"/>
      <c r="AA104" s="924"/>
      <c r="AB104" s="924"/>
      <c r="AC104" s="924"/>
      <c r="AD104" s="924"/>
      <c r="AE104" s="924"/>
      <c r="AF104" s="924"/>
      <c r="AG104" s="924"/>
      <c r="AH104" s="924"/>
      <c r="AI104" s="924"/>
      <c r="AJ104" s="924"/>
      <c r="AK104" s="924"/>
      <c r="AL104" s="924"/>
      <c r="AM104" s="924"/>
      <c r="AN104" s="924"/>
      <c r="AO104" s="924"/>
      <c r="AP104" s="924"/>
      <c r="AQ104" s="924"/>
      <c r="AR104" s="924"/>
      <c r="AS104" s="924"/>
      <c r="AT104" s="924"/>
      <c r="AU104" s="924"/>
      <c r="AV104" s="924"/>
      <c r="AW104" s="924"/>
      <c r="AX104" s="924"/>
      <c r="AY104" s="924"/>
      <c r="AZ104" s="924"/>
      <c r="BA104" s="924"/>
      <c r="BB104" s="924"/>
      <c r="BC104" s="924"/>
      <c r="BD104" s="924"/>
      <c r="BE104" s="924"/>
      <c r="BF104" s="924"/>
      <c r="BG104" s="924"/>
      <c r="BH104" s="924"/>
      <c r="BI104" s="924"/>
      <c r="BJ104" s="924"/>
      <c r="BK104" s="924"/>
      <c r="BL104" s="924"/>
      <c r="BM104" s="924"/>
      <c r="BN104" s="924"/>
      <c r="BO104" s="924"/>
      <c r="BP104" s="924"/>
      <c r="BQ104" s="924"/>
      <c r="BR104" s="924"/>
      <c r="BS104" s="924"/>
      <c r="BT104" s="924"/>
      <c r="BU104" s="924"/>
      <c r="BV104" s="924"/>
      <c r="BW104" s="924"/>
      <c r="BX104" s="924"/>
      <c r="BY104" s="924"/>
      <c r="BZ104" s="924"/>
      <c r="CA104" s="924"/>
      <c r="CB104" s="924"/>
      <c r="CC104" s="924"/>
      <c r="CD104" s="924"/>
      <c r="CE104" s="924"/>
      <c r="CF104" s="924"/>
      <c r="CG104" s="924"/>
      <c r="CH104" s="924"/>
      <c r="CI104" s="924"/>
      <c r="CJ104" s="924"/>
      <c r="CK104" s="924"/>
      <c r="CL104" s="924"/>
      <c r="CM104" s="924"/>
      <c r="CN104" s="924"/>
      <c r="CO104" s="924"/>
      <c r="CP104" s="924"/>
      <c r="CQ104" s="924"/>
      <c r="CR104" s="924"/>
      <c r="CS104" s="924"/>
      <c r="CT104" s="924"/>
      <c r="CU104" s="924"/>
      <c r="CV104" s="924"/>
      <c r="CW104" s="924"/>
      <c r="CX104" s="924"/>
      <c r="CY104" s="924"/>
      <c r="CZ104" s="924"/>
      <c r="DA104" s="924"/>
      <c r="DB104" s="924"/>
      <c r="DC104" s="924"/>
      <c r="DD104" s="924"/>
      <c r="DE104" s="924"/>
      <c r="DF104" s="924"/>
      <c r="DG104" s="924"/>
      <c r="DH104" s="924"/>
      <c r="DI104" s="924"/>
      <c r="DJ104" s="924"/>
      <c r="DK104" s="924"/>
      <c r="DL104" s="924"/>
      <c r="DM104" s="924"/>
      <c r="DN104" s="924"/>
      <c r="DO104" s="924"/>
      <c r="DP104" s="924"/>
      <c r="DQ104" s="924"/>
      <c r="EX104" s="913"/>
      <c r="EY104" s="913"/>
      <c r="EZ104" s="913"/>
      <c r="FA104" s="913"/>
      <c r="FB104" s="913"/>
      <c r="FC104" s="913"/>
      <c r="FD104" s="913"/>
      <c r="FE104" s="913"/>
      <c r="FF104" s="913"/>
      <c r="FG104" s="913"/>
      <c r="FH104" s="913"/>
      <c r="FI104" s="913"/>
      <c r="FJ104" s="913"/>
      <c r="FK104" s="913"/>
      <c r="FL104" s="913"/>
      <c r="FM104" s="913"/>
      <c r="FN104" s="913"/>
      <c r="FO104" s="913"/>
      <c r="FP104" s="913"/>
      <c r="FQ104" s="913"/>
      <c r="FR104" s="913"/>
      <c r="FS104" s="913"/>
      <c r="FT104" s="913"/>
      <c r="FU104" s="913"/>
      <c r="FV104" s="913"/>
      <c r="FW104" s="913"/>
      <c r="FX104" s="913"/>
      <c r="FY104" s="913"/>
      <c r="FZ104" s="913"/>
      <c r="GA104" s="913"/>
      <c r="GB104" s="913"/>
      <c r="GC104" s="913"/>
      <c r="GD104" s="913"/>
      <c r="GE104" s="913"/>
      <c r="GF104" s="913"/>
      <c r="GG104" s="913"/>
      <c r="GH104" s="913"/>
      <c r="GI104" s="913"/>
      <c r="GJ104" s="913"/>
      <c r="GK104" s="913"/>
      <c r="GL104" s="913"/>
      <c r="GM104" s="913"/>
      <c r="GN104" s="913"/>
      <c r="GO104" s="913"/>
      <c r="GP104" s="913"/>
      <c r="GQ104" s="913"/>
      <c r="GR104" s="913"/>
      <c r="GS104" s="913"/>
      <c r="GT104" s="913"/>
      <c r="GU104" s="913"/>
      <c r="GV104" s="913"/>
      <c r="GW104" s="913"/>
      <c r="GX104" s="913"/>
      <c r="GY104" s="913"/>
      <c r="GZ104" s="913"/>
      <c r="HA104" s="913"/>
      <c r="HB104" s="913"/>
      <c r="HC104" s="913"/>
      <c r="HD104" s="913"/>
      <c r="HE104" s="913"/>
      <c r="HF104" s="913"/>
      <c r="HG104" s="913"/>
      <c r="HH104" s="913"/>
      <c r="HI104" s="913"/>
      <c r="HJ104" s="913"/>
      <c r="HK104" s="913"/>
      <c r="HL104" s="913"/>
      <c r="HM104" s="913"/>
      <c r="HN104" s="913"/>
      <c r="HO104" s="913"/>
      <c r="HP104" s="913"/>
      <c r="HQ104" s="913"/>
      <c r="HR104" s="913"/>
      <c r="HV104" s="887"/>
      <c r="HW104" s="887"/>
    </row>
    <row r="105" spans="1:232">
      <c r="A105" s="924"/>
      <c r="B105" s="924"/>
      <c r="C105" s="924"/>
      <c r="D105" s="924"/>
      <c r="E105" s="924"/>
      <c r="F105" s="924"/>
      <c r="G105" s="924"/>
      <c r="H105" s="924"/>
      <c r="I105" s="924"/>
      <c r="J105" s="924"/>
      <c r="K105" s="924"/>
      <c r="L105" s="924"/>
      <c r="M105" s="924"/>
      <c r="N105" s="924"/>
      <c r="O105" s="924"/>
      <c r="P105" s="924"/>
      <c r="Q105" s="924"/>
      <c r="R105" s="924"/>
      <c r="S105" s="924"/>
      <c r="T105" s="924"/>
      <c r="U105" s="924"/>
      <c r="V105" s="924"/>
      <c r="W105" s="924"/>
      <c r="X105" s="924"/>
      <c r="Y105" s="924"/>
      <c r="Z105" s="924"/>
      <c r="AA105" s="924"/>
      <c r="AB105" s="924"/>
      <c r="AC105" s="924"/>
      <c r="AD105" s="924"/>
      <c r="AE105" s="924"/>
      <c r="AF105" s="924"/>
      <c r="AG105" s="924"/>
      <c r="AH105" s="924"/>
      <c r="AI105" s="924"/>
      <c r="AJ105" s="924"/>
      <c r="AK105" s="924"/>
      <c r="AL105" s="924"/>
      <c r="AM105" s="924"/>
      <c r="AN105" s="924"/>
      <c r="AO105" s="924"/>
      <c r="AP105" s="924"/>
      <c r="AQ105" s="924"/>
      <c r="AR105" s="924"/>
      <c r="AS105" s="924"/>
      <c r="AT105" s="924"/>
      <c r="AU105" s="924"/>
      <c r="AV105" s="924"/>
      <c r="AW105" s="924"/>
      <c r="AX105" s="924"/>
      <c r="AY105" s="924"/>
      <c r="AZ105" s="924"/>
      <c r="BA105" s="924"/>
      <c r="BB105" s="924"/>
      <c r="BC105" s="924"/>
      <c r="BD105" s="924"/>
      <c r="BE105" s="924"/>
      <c r="BF105" s="924"/>
      <c r="BG105" s="924"/>
      <c r="BH105" s="924"/>
      <c r="BI105" s="924"/>
      <c r="BJ105" s="924"/>
      <c r="BK105" s="924"/>
      <c r="BL105" s="924"/>
      <c r="BM105" s="924"/>
      <c r="BN105" s="924"/>
      <c r="BO105" s="924"/>
      <c r="BP105" s="924"/>
      <c r="BQ105" s="924"/>
      <c r="BR105" s="924"/>
      <c r="BS105" s="924"/>
      <c r="BT105" s="924"/>
      <c r="BU105" s="924"/>
      <c r="BV105" s="924"/>
      <c r="BW105" s="924"/>
      <c r="BX105" s="924"/>
      <c r="BY105" s="924"/>
      <c r="BZ105" s="924"/>
      <c r="CA105" s="924"/>
      <c r="CB105" s="924"/>
      <c r="CC105" s="924"/>
      <c r="CD105" s="924"/>
      <c r="CE105" s="924"/>
      <c r="CF105" s="924"/>
      <c r="CG105" s="924"/>
      <c r="CH105" s="924"/>
      <c r="CI105" s="924"/>
      <c r="CJ105" s="924"/>
      <c r="CK105" s="924"/>
      <c r="CL105" s="924"/>
      <c r="CM105" s="924"/>
      <c r="CN105" s="924"/>
      <c r="CO105" s="924"/>
      <c r="CP105" s="924"/>
      <c r="CQ105" s="924"/>
      <c r="CR105" s="924"/>
      <c r="CS105" s="924"/>
      <c r="CT105" s="924"/>
      <c r="CU105" s="924"/>
      <c r="CV105" s="924"/>
      <c r="CW105" s="924"/>
      <c r="CX105" s="924"/>
      <c r="CY105" s="924"/>
      <c r="CZ105" s="924"/>
      <c r="DA105" s="924"/>
      <c r="DB105" s="924"/>
      <c r="DC105" s="924"/>
      <c r="DD105" s="924"/>
      <c r="DE105" s="924"/>
      <c r="DF105" s="924"/>
      <c r="DG105" s="924"/>
      <c r="DH105" s="924"/>
      <c r="DI105" s="924"/>
      <c r="DJ105" s="924"/>
      <c r="DK105" s="924"/>
      <c r="DL105" s="924"/>
      <c r="DM105" s="924"/>
      <c r="DN105" s="924"/>
      <c r="DO105" s="924"/>
      <c r="DP105" s="924"/>
      <c r="DQ105" s="924"/>
      <c r="DR105" s="924"/>
      <c r="DS105" s="924"/>
      <c r="DT105" s="924"/>
      <c r="DU105" s="924"/>
      <c r="DV105" s="924"/>
      <c r="DW105" s="924"/>
      <c r="DX105" s="924"/>
      <c r="DY105" s="924"/>
      <c r="DZ105" s="924"/>
      <c r="EA105" s="924"/>
      <c r="EB105" s="924"/>
      <c r="EC105" s="924"/>
      <c r="ED105" s="924"/>
      <c r="EE105" s="924"/>
      <c r="EF105" s="924"/>
      <c r="EG105" s="924"/>
      <c r="EH105" s="924"/>
      <c r="EI105" s="924"/>
      <c r="EJ105" s="924"/>
      <c r="EK105" s="924"/>
      <c r="EL105" s="924"/>
      <c r="EM105" s="924"/>
      <c r="EN105" s="924"/>
      <c r="EO105" s="924"/>
      <c r="EP105" s="924"/>
      <c r="EQ105" s="924"/>
      <c r="ER105" s="924"/>
      <c r="ES105" s="924"/>
      <c r="ET105" s="924"/>
      <c r="EU105" s="924"/>
      <c r="EV105" s="924"/>
      <c r="EW105" s="924"/>
      <c r="EX105" s="924"/>
      <c r="EY105" s="924"/>
      <c r="EZ105" s="924"/>
      <c r="FA105" s="924"/>
      <c r="FB105" s="924"/>
      <c r="FC105" s="924"/>
      <c r="FD105" s="924"/>
      <c r="FE105" s="924"/>
      <c r="FF105" s="924"/>
      <c r="FG105" s="924"/>
      <c r="FH105" s="924"/>
      <c r="FI105" s="924"/>
      <c r="FJ105" s="924"/>
      <c r="FK105" s="924"/>
      <c r="FL105" s="924"/>
      <c r="FM105" s="924"/>
      <c r="FN105" s="924"/>
      <c r="FO105" s="924"/>
      <c r="FP105" s="924"/>
      <c r="FQ105" s="924"/>
      <c r="FR105" s="924"/>
      <c r="FS105" s="924"/>
      <c r="FT105" s="924"/>
      <c r="FU105" s="924"/>
      <c r="FV105" s="924"/>
      <c r="FW105" s="924"/>
      <c r="FX105" s="924"/>
      <c r="FY105" s="924"/>
      <c r="FZ105" s="924"/>
      <c r="GA105" s="924"/>
      <c r="GB105" s="924"/>
      <c r="GC105" s="924"/>
      <c r="GD105" s="924"/>
      <c r="GE105" s="924"/>
      <c r="GF105" s="924"/>
      <c r="GG105" s="924"/>
      <c r="GH105" s="924"/>
      <c r="GI105" s="924"/>
      <c r="GJ105" s="924"/>
      <c r="GK105" s="924"/>
      <c r="GL105" s="924"/>
      <c r="GM105" s="924"/>
      <c r="GN105" s="924"/>
      <c r="GO105" s="924"/>
      <c r="GP105" s="924"/>
      <c r="GQ105" s="924"/>
      <c r="GR105" s="924"/>
      <c r="GS105" s="924"/>
      <c r="GT105" s="924"/>
      <c r="GU105" s="924"/>
      <c r="GV105" s="924"/>
      <c r="GW105" s="924"/>
      <c r="GX105" s="924"/>
      <c r="GY105" s="924"/>
      <c r="GZ105" s="924"/>
      <c r="HA105" s="924"/>
      <c r="HB105" s="924"/>
      <c r="HC105" s="924"/>
      <c r="HD105" s="924"/>
      <c r="HE105" s="924"/>
      <c r="HF105" s="924"/>
      <c r="HG105" s="924"/>
      <c r="HH105" s="924"/>
      <c r="HI105" s="924"/>
      <c r="HJ105" s="924"/>
      <c r="HK105" s="924"/>
      <c r="HL105" s="924"/>
      <c r="HM105" s="924"/>
      <c r="HN105" s="924"/>
      <c r="HO105" s="924"/>
      <c r="HP105" s="924"/>
      <c r="HQ105" s="924"/>
      <c r="HR105" s="924"/>
      <c r="HS105" s="924"/>
      <c r="HT105" s="924"/>
      <c r="HU105" s="924"/>
      <c r="HV105" s="887"/>
      <c r="HW105" s="887"/>
    </row>
    <row r="106" spans="1:232">
      <c r="A106" s="924"/>
      <c r="B106" s="924"/>
      <c r="C106" s="924"/>
      <c r="D106" s="924"/>
      <c r="E106" s="924"/>
      <c r="F106" s="924"/>
      <c r="G106" s="924"/>
      <c r="H106" s="924"/>
      <c r="I106" s="924"/>
      <c r="J106" s="924"/>
      <c r="K106" s="924"/>
      <c r="L106" s="924"/>
      <c r="M106" s="924"/>
      <c r="N106" s="924"/>
      <c r="O106" s="924"/>
      <c r="P106" s="924"/>
      <c r="Q106" s="924"/>
      <c r="R106" s="924"/>
      <c r="S106" s="924"/>
      <c r="T106" s="924"/>
      <c r="U106" s="924"/>
      <c r="V106" s="924"/>
      <c r="W106" s="924"/>
      <c r="X106" s="924"/>
      <c r="Y106" s="924"/>
      <c r="Z106" s="924"/>
      <c r="AA106" s="924"/>
      <c r="AB106" s="924"/>
      <c r="AC106" s="924"/>
      <c r="AD106" s="924"/>
      <c r="AE106" s="924"/>
      <c r="AF106" s="924"/>
      <c r="AG106" s="924"/>
      <c r="AH106" s="924"/>
      <c r="AI106" s="924"/>
      <c r="AJ106" s="924"/>
      <c r="AK106" s="924"/>
      <c r="AL106" s="924"/>
      <c r="AM106" s="924"/>
      <c r="AN106" s="924"/>
      <c r="AO106" s="924"/>
      <c r="AP106" s="924"/>
      <c r="AQ106" s="924"/>
      <c r="AR106" s="924"/>
      <c r="AS106" s="924"/>
      <c r="AT106" s="924"/>
      <c r="AU106" s="924"/>
      <c r="AV106" s="924"/>
      <c r="AW106" s="924"/>
      <c r="AX106" s="924"/>
      <c r="AY106" s="924"/>
      <c r="AZ106" s="924"/>
      <c r="BA106" s="924"/>
      <c r="BB106" s="924"/>
      <c r="BC106" s="924"/>
      <c r="BD106" s="924"/>
      <c r="BE106" s="924"/>
      <c r="BF106" s="924"/>
      <c r="BG106" s="924"/>
      <c r="BH106" s="924"/>
      <c r="BI106" s="924"/>
      <c r="BJ106" s="924"/>
      <c r="BK106" s="924"/>
      <c r="BL106" s="924"/>
      <c r="BM106" s="924"/>
      <c r="BN106" s="924"/>
      <c r="BO106" s="924"/>
      <c r="BP106" s="924"/>
      <c r="BQ106" s="924"/>
      <c r="BR106" s="924"/>
      <c r="BS106" s="924"/>
      <c r="BT106" s="924"/>
      <c r="BU106" s="924"/>
      <c r="BV106" s="924"/>
      <c r="BW106" s="924"/>
      <c r="BX106" s="924"/>
      <c r="BY106" s="924"/>
      <c r="BZ106" s="924"/>
      <c r="CA106" s="924"/>
      <c r="CB106" s="924"/>
      <c r="CC106" s="924"/>
      <c r="CD106" s="924"/>
      <c r="CE106" s="924"/>
      <c r="CF106" s="924"/>
      <c r="CG106" s="924"/>
      <c r="CH106" s="924"/>
      <c r="CI106" s="924"/>
      <c r="CJ106" s="924"/>
      <c r="CK106" s="924"/>
      <c r="CL106" s="924"/>
      <c r="CM106" s="924"/>
      <c r="CN106" s="924"/>
      <c r="CO106" s="924"/>
      <c r="CP106" s="924"/>
      <c r="CQ106" s="924"/>
      <c r="CR106" s="924"/>
      <c r="CS106" s="924"/>
      <c r="CT106" s="924"/>
      <c r="CU106" s="924"/>
      <c r="CV106" s="924"/>
      <c r="CW106" s="924"/>
      <c r="CX106" s="924"/>
      <c r="CY106" s="924"/>
      <c r="CZ106" s="924"/>
      <c r="DA106" s="924"/>
      <c r="DB106" s="924"/>
      <c r="DC106" s="924"/>
      <c r="DD106" s="924"/>
      <c r="DE106" s="924"/>
      <c r="DF106" s="924"/>
      <c r="DG106" s="924"/>
      <c r="DH106" s="924"/>
      <c r="DI106" s="924"/>
      <c r="DJ106" s="924"/>
      <c r="DK106" s="924"/>
      <c r="DL106" s="924"/>
      <c r="DM106" s="924"/>
      <c r="DN106" s="924"/>
      <c r="DO106" s="924"/>
      <c r="DP106" s="924"/>
      <c r="DQ106" s="924"/>
      <c r="DR106" s="924"/>
      <c r="DS106" s="924"/>
      <c r="DT106" s="924"/>
      <c r="DU106" s="924"/>
      <c r="DV106" s="924"/>
      <c r="DW106" s="924"/>
      <c r="DX106" s="924"/>
      <c r="DY106" s="924"/>
      <c r="DZ106" s="924"/>
      <c r="EA106" s="924"/>
      <c r="EB106" s="924"/>
      <c r="EC106" s="924"/>
      <c r="ED106" s="924"/>
      <c r="EE106" s="924"/>
      <c r="EF106" s="924"/>
      <c r="EG106" s="924"/>
      <c r="EH106" s="924"/>
      <c r="EI106" s="924"/>
      <c r="EJ106" s="924"/>
      <c r="EK106" s="924"/>
      <c r="EL106" s="924"/>
      <c r="EM106" s="924"/>
      <c r="EN106" s="924"/>
      <c r="EO106" s="924"/>
      <c r="EP106" s="924"/>
      <c r="EQ106" s="924"/>
      <c r="ER106" s="924"/>
      <c r="ES106" s="924"/>
      <c r="ET106" s="924"/>
      <c r="EU106" s="924"/>
      <c r="EV106" s="924"/>
      <c r="EW106" s="924"/>
      <c r="EX106" s="924"/>
      <c r="EY106" s="924"/>
      <c r="EZ106" s="924"/>
      <c r="FA106" s="924"/>
      <c r="FB106" s="924"/>
      <c r="FC106" s="924"/>
      <c r="FD106" s="924"/>
      <c r="FE106" s="924"/>
      <c r="FF106" s="924"/>
      <c r="FG106" s="924"/>
      <c r="FH106" s="924"/>
      <c r="FI106" s="924"/>
      <c r="FJ106" s="924"/>
      <c r="FK106" s="924"/>
      <c r="FL106" s="924"/>
      <c r="FM106" s="924"/>
      <c r="FN106" s="924"/>
      <c r="FO106" s="924"/>
      <c r="FP106" s="924"/>
      <c r="FQ106" s="924"/>
      <c r="FR106" s="924"/>
      <c r="FS106" s="924"/>
      <c r="FT106" s="924"/>
      <c r="FU106" s="924"/>
      <c r="FV106" s="924"/>
      <c r="FW106" s="924"/>
      <c r="FX106" s="924"/>
      <c r="FY106" s="924"/>
      <c r="FZ106" s="924"/>
      <c r="GA106" s="924"/>
      <c r="GB106" s="924"/>
      <c r="GC106" s="924"/>
      <c r="GD106" s="924"/>
      <c r="GE106" s="924"/>
      <c r="GF106" s="924"/>
      <c r="GG106" s="924"/>
      <c r="GH106" s="924"/>
      <c r="GI106" s="924"/>
      <c r="GJ106" s="924"/>
      <c r="GK106" s="924"/>
      <c r="GL106" s="924"/>
      <c r="GM106" s="924"/>
      <c r="GN106" s="924"/>
      <c r="GO106" s="924"/>
      <c r="GP106" s="924"/>
      <c r="GQ106" s="924"/>
      <c r="GR106" s="924"/>
      <c r="GS106" s="924"/>
      <c r="GT106" s="924"/>
      <c r="GU106" s="924"/>
      <c r="GV106" s="924"/>
      <c r="GW106" s="924"/>
      <c r="GX106" s="924"/>
      <c r="GY106" s="924"/>
      <c r="GZ106" s="924"/>
      <c r="HA106" s="924"/>
      <c r="HB106" s="924"/>
      <c r="HC106" s="924"/>
      <c r="HD106" s="924"/>
      <c r="HE106" s="924"/>
      <c r="HF106" s="924"/>
      <c r="HG106" s="924"/>
      <c r="HH106" s="924"/>
      <c r="HI106" s="924"/>
      <c r="HJ106" s="924"/>
      <c r="HK106" s="924"/>
      <c r="HL106" s="924"/>
      <c r="HM106" s="924"/>
      <c r="HN106" s="924"/>
      <c r="HO106" s="924"/>
      <c r="HP106" s="924"/>
      <c r="HQ106" s="924"/>
      <c r="HR106" s="924"/>
      <c r="HS106" s="924"/>
      <c r="HT106" s="924"/>
      <c r="HU106" s="924"/>
      <c r="HV106" s="924"/>
      <c r="HW106" s="924"/>
      <c r="HX106" s="924"/>
    </row>
    <row r="107" spans="1:232">
      <c r="A107" s="924"/>
      <c r="B107" s="924"/>
      <c r="C107" s="924"/>
      <c r="D107" s="924"/>
      <c r="E107" s="924"/>
      <c r="F107" s="924"/>
      <c r="G107" s="924"/>
      <c r="H107" s="924"/>
      <c r="I107" s="924"/>
      <c r="J107" s="924"/>
      <c r="K107" s="924"/>
      <c r="L107" s="924"/>
      <c r="M107" s="924"/>
      <c r="N107" s="924"/>
      <c r="O107" s="924"/>
      <c r="P107" s="924"/>
      <c r="Q107" s="924"/>
      <c r="R107" s="924"/>
      <c r="S107" s="924"/>
      <c r="T107" s="924"/>
      <c r="U107" s="924"/>
      <c r="V107" s="924"/>
      <c r="W107" s="924"/>
      <c r="X107" s="924"/>
      <c r="Y107" s="924"/>
      <c r="Z107" s="924"/>
      <c r="AA107" s="924"/>
      <c r="AB107" s="924"/>
      <c r="AC107" s="924"/>
      <c r="AD107" s="924"/>
      <c r="AE107" s="924"/>
      <c r="AF107" s="924"/>
      <c r="AG107" s="924"/>
      <c r="AH107" s="924"/>
      <c r="AI107" s="924"/>
      <c r="AJ107" s="924"/>
      <c r="AK107" s="924"/>
      <c r="AL107" s="924"/>
      <c r="AM107" s="924"/>
      <c r="AN107" s="924"/>
      <c r="AO107" s="924"/>
      <c r="AP107" s="924"/>
      <c r="AQ107" s="924"/>
      <c r="AR107" s="924"/>
      <c r="AS107" s="924"/>
      <c r="AT107" s="924"/>
      <c r="AU107" s="924"/>
      <c r="AV107" s="924"/>
      <c r="AW107" s="924"/>
      <c r="AX107" s="924"/>
      <c r="AY107" s="924"/>
      <c r="AZ107" s="924"/>
      <c r="BA107" s="924"/>
      <c r="BB107" s="924"/>
      <c r="BC107" s="924"/>
      <c r="BD107" s="924"/>
      <c r="BE107" s="924"/>
      <c r="BF107" s="924"/>
      <c r="BG107" s="924"/>
      <c r="BH107" s="924"/>
      <c r="BI107" s="924"/>
      <c r="BJ107" s="924"/>
      <c r="BK107" s="924"/>
      <c r="BL107" s="924"/>
      <c r="BM107" s="924"/>
      <c r="BN107" s="924"/>
      <c r="BO107" s="924"/>
      <c r="BP107" s="924"/>
      <c r="BQ107" s="924"/>
      <c r="BR107" s="924"/>
      <c r="BS107" s="924"/>
      <c r="BT107" s="924"/>
      <c r="BU107" s="924"/>
      <c r="BV107" s="924"/>
      <c r="BW107" s="924"/>
      <c r="BX107" s="924"/>
      <c r="BY107" s="924"/>
      <c r="BZ107" s="924"/>
      <c r="CA107" s="924"/>
      <c r="CB107" s="924"/>
      <c r="CC107" s="924"/>
      <c r="CD107" s="924"/>
      <c r="CE107" s="924"/>
      <c r="CF107" s="924"/>
      <c r="CG107" s="924"/>
      <c r="CH107" s="924"/>
      <c r="CI107" s="924"/>
      <c r="CJ107" s="924"/>
      <c r="CK107" s="924"/>
      <c r="CL107" s="924"/>
      <c r="CM107" s="924"/>
      <c r="CN107" s="924"/>
      <c r="CO107" s="924"/>
      <c r="CP107" s="924"/>
      <c r="CQ107" s="924"/>
      <c r="CR107" s="924"/>
      <c r="CS107" s="924"/>
      <c r="CT107" s="924"/>
      <c r="CU107" s="924"/>
      <c r="CV107" s="924"/>
      <c r="CW107" s="924"/>
      <c r="CX107" s="924"/>
      <c r="CY107" s="924"/>
      <c r="CZ107" s="924"/>
      <c r="DA107" s="924"/>
      <c r="DB107" s="924"/>
      <c r="DC107" s="924"/>
      <c r="DD107" s="924"/>
      <c r="DE107" s="924"/>
      <c r="DF107" s="924"/>
      <c r="DG107" s="924"/>
      <c r="DH107" s="924"/>
      <c r="DI107" s="924"/>
      <c r="DJ107" s="924"/>
      <c r="DK107" s="924"/>
      <c r="DL107" s="924"/>
      <c r="DM107" s="924"/>
      <c r="DN107" s="924"/>
      <c r="DO107" s="924"/>
      <c r="DP107" s="924"/>
      <c r="DQ107" s="924"/>
      <c r="DR107" s="924"/>
      <c r="DS107" s="924"/>
      <c r="DT107" s="924"/>
      <c r="DU107" s="924"/>
      <c r="DV107" s="924"/>
      <c r="DW107" s="924"/>
      <c r="DX107" s="924"/>
      <c r="DY107" s="924"/>
      <c r="DZ107" s="924"/>
      <c r="EA107" s="924"/>
      <c r="EB107" s="924"/>
      <c r="EC107" s="924"/>
      <c r="ED107" s="924"/>
      <c r="EE107" s="924"/>
      <c r="EF107" s="924"/>
      <c r="EG107" s="924"/>
      <c r="EH107" s="924"/>
      <c r="EI107" s="924"/>
      <c r="EJ107" s="924"/>
      <c r="EK107" s="924"/>
      <c r="EL107" s="924"/>
      <c r="EM107" s="924"/>
      <c r="EN107" s="924"/>
      <c r="EO107" s="924"/>
      <c r="EP107" s="924"/>
      <c r="EQ107" s="924"/>
      <c r="ER107" s="924"/>
      <c r="ES107" s="924"/>
      <c r="ET107" s="924"/>
      <c r="EU107" s="924"/>
      <c r="EV107" s="924"/>
      <c r="EW107" s="924"/>
      <c r="EX107" s="924"/>
      <c r="EY107" s="924"/>
      <c r="EZ107" s="924"/>
      <c r="FA107" s="924"/>
      <c r="FB107" s="924"/>
      <c r="FC107" s="924"/>
      <c r="FD107" s="924"/>
      <c r="FE107" s="924"/>
      <c r="FF107" s="924"/>
      <c r="FG107" s="924"/>
      <c r="FH107" s="924"/>
      <c r="FI107" s="924"/>
      <c r="FJ107" s="924"/>
      <c r="FK107" s="924"/>
      <c r="FL107" s="924"/>
      <c r="FM107" s="924"/>
      <c r="FN107" s="924"/>
      <c r="FO107" s="924"/>
      <c r="FP107" s="924"/>
      <c r="FQ107" s="924"/>
      <c r="FR107" s="924"/>
      <c r="FS107" s="924"/>
      <c r="FT107" s="924"/>
      <c r="FU107" s="924"/>
      <c r="FV107" s="924"/>
      <c r="FW107" s="924"/>
      <c r="FX107" s="924"/>
      <c r="FY107" s="924"/>
      <c r="FZ107" s="924"/>
      <c r="GA107" s="924"/>
      <c r="GB107" s="924"/>
      <c r="GC107" s="924"/>
      <c r="GD107" s="924"/>
      <c r="GE107" s="924"/>
      <c r="GF107" s="924"/>
      <c r="GG107" s="924"/>
      <c r="GH107" s="924"/>
      <c r="GI107" s="924"/>
      <c r="GJ107" s="924"/>
      <c r="GK107" s="924"/>
      <c r="GL107" s="924"/>
      <c r="GM107" s="924"/>
      <c r="GN107" s="924"/>
      <c r="GO107" s="924"/>
      <c r="GP107" s="924"/>
      <c r="GQ107" s="924"/>
      <c r="GR107" s="924"/>
      <c r="GS107" s="924"/>
      <c r="GT107" s="924"/>
      <c r="GU107" s="924"/>
      <c r="GV107" s="924"/>
      <c r="GW107" s="924"/>
      <c r="GX107" s="924"/>
      <c r="GY107" s="924"/>
      <c r="GZ107" s="924"/>
      <c r="HA107" s="924"/>
      <c r="HB107" s="924"/>
      <c r="HC107" s="924"/>
      <c r="HD107" s="924"/>
      <c r="HE107" s="924"/>
      <c r="HF107" s="924"/>
      <c r="HG107" s="924"/>
      <c r="HH107" s="924"/>
      <c r="HI107" s="924"/>
      <c r="HJ107" s="924"/>
      <c r="HK107" s="924"/>
      <c r="HL107" s="924"/>
      <c r="HM107" s="924"/>
      <c r="HN107" s="924"/>
      <c r="HO107" s="924"/>
      <c r="HP107" s="924"/>
      <c r="HQ107" s="924"/>
      <c r="HR107" s="924"/>
      <c r="HS107" s="924"/>
      <c r="HT107" s="924"/>
      <c r="HU107" s="924"/>
      <c r="HV107" s="924"/>
      <c r="HW107" s="924"/>
      <c r="HX107" s="924"/>
    </row>
    <row r="108" spans="1:232">
      <c r="A108" s="924"/>
      <c r="B108" s="924"/>
      <c r="C108" s="924"/>
      <c r="D108" s="924"/>
      <c r="E108" s="924"/>
      <c r="F108" s="924"/>
      <c r="G108" s="924"/>
      <c r="H108" s="924"/>
      <c r="I108" s="924"/>
      <c r="J108" s="924"/>
      <c r="K108" s="924"/>
      <c r="L108" s="924"/>
      <c r="M108" s="924"/>
      <c r="N108" s="924"/>
      <c r="O108" s="924"/>
      <c r="P108" s="924"/>
      <c r="Q108" s="924"/>
      <c r="R108" s="924"/>
      <c r="S108" s="924"/>
      <c r="T108" s="924"/>
      <c r="U108" s="924"/>
      <c r="V108" s="924"/>
      <c r="W108" s="924"/>
      <c r="X108" s="924"/>
      <c r="Y108" s="924"/>
      <c r="Z108" s="924"/>
      <c r="AA108" s="924"/>
      <c r="AB108" s="924"/>
      <c r="AC108" s="924"/>
      <c r="AD108" s="924"/>
      <c r="AE108" s="924"/>
      <c r="AF108" s="924"/>
      <c r="AG108" s="924"/>
      <c r="AH108" s="924"/>
      <c r="AI108" s="924"/>
      <c r="AJ108" s="924"/>
      <c r="AK108" s="924"/>
      <c r="AL108" s="924"/>
      <c r="AM108" s="924"/>
      <c r="AN108" s="924"/>
      <c r="AO108" s="924"/>
      <c r="AP108" s="924"/>
      <c r="AQ108" s="924"/>
      <c r="AR108" s="924"/>
      <c r="AS108" s="924"/>
      <c r="AT108" s="924"/>
      <c r="AU108" s="924"/>
      <c r="AV108" s="924"/>
      <c r="AW108" s="924"/>
      <c r="AX108" s="924"/>
      <c r="AY108" s="924"/>
      <c r="AZ108" s="924"/>
      <c r="BA108" s="924"/>
      <c r="BB108" s="924"/>
      <c r="BC108" s="924"/>
      <c r="BD108" s="924"/>
      <c r="BE108" s="924"/>
      <c r="BF108" s="924"/>
      <c r="BG108" s="924"/>
      <c r="BH108" s="924"/>
      <c r="BI108" s="924"/>
      <c r="BJ108" s="924"/>
      <c r="BK108" s="924"/>
      <c r="BL108" s="924"/>
      <c r="BM108" s="924"/>
      <c r="BN108" s="924"/>
      <c r="BO108" s="924"/>
      <c r="BP108" s="924"/>
      <c r="BQ108" s="924"/>
      <c r="BR108" s="924"/>
      <c r="BS108" s="924"/>
      <c r="BT108" s="924"/>
      <c r="BU108" s="924"/>
      <c r="BV108" s="924"/>
      <c r="BW108" s="924"/>
      <c r="BX108" s="924"/>
      <c r="BY108" s="924"/>
      <c r="BZ108" s="924"/>
      <c r="CA108" s="924"/>
      <c r="CB108" s="924"/>
      <c r="CC108" s="924"/>
      <c r="CD108" s="924"/>
      <c r="CE108" s="924"/>
      <c r="CF108" s="924"/>
      <c r="CG108" s="924"/>
      <c r="CH108" s="924"/>
      <c r="CI108" s="924"/>
      <c r="CJ108" s="924"/>
      <c r="CK108" s="924"/>
      <c r="CL108" s="924"/>
      <c r="CM108" s="924"/>
      <c r="CN108" s="924"/>
      <c r="CO108" s="924"/>
      <c r="CP108" s="924"/>
      <c r="CQ108" s="924"/>
      <c r="CR108" s="924"/>
      <c r="CS108" s="924"/>
      <c r="CT108" s="924"/>
      <c r="CU108" s="924"/>
      <c r="CV108" s="924"/>
      <c r="CW108" s="924"/>
      <c r="CX108" s="924"/>
      <c r="CY108" s="924"/>
      <c r="CZ108" s="924"/>
      <c r="DA108" s="924"/>
      <c r="DB108" s="924"/>
      <c r="DC108" s="924"/>
      <c r="DD108" s="924"/>
      <c r="DE108" s="924"/>
      <c r="DF108" s="924"/>
      <c r="DG108" s="924"/>
      <c r="DH108" s="924"/>
      <c r="DI108" s="924"/>
      <c r="DJ108" s="924"/>
      <c r="DK108" s="924"/>
      <c r="DL108" s="924"/>
      <c r="DM108" s="924"/>
      <c r="DN108" s="924"/>
      <c r="DO108" s="924"/>
      <c r="DP108" s="924"/>
      <c r="DQ108" s="924"/>
      <c r="DR108" s="924"/>
      <c r="DS108" s="924"/>
      <c r="DT108" s="924"/>
      <c r="DU108" s="924"/>
      <c r="DV108" s="924"/>
      <c r="DW108" s="924"/>
      <c r="DX108" s="924"/>
      <c r="DY108" s="924"/>
      <c r="DZ108" s="924"/>
      <c r="EA108" s="924"/>
      <c r="EB108" s="924"/>
      <c r="EC108" s="924"/>
      <c r="ED108" s="924"/>
      <c r="EE108" s="924"/>
      <c r="EF108" s="924"/>
      <c r="EG108" s="924"/>
      <c r="EH108" s="924"/>
      <c r="EI108" s="924"/>
      <c r="EJ108" s="924"/>
      <c r="EK108" s="924"/>
      <c r="EL108" s="924"/>
      <c r="EM108" s="924"/>
      <c r="EN108" s="924"/>
      <c r="EO108" s="924"/>
      <c r="EP108" s="924"/>
      <c r="EQ108" s="924"/>
      <c r="ER108" s="924"/>
      <c r="ES108" s="924"/>
      <c r="ET108" s="924"/>
      <c r="EU108" s="924"/>
      <c r="EV108" s="924"/>
      <c r="EW108" s="924"/>
      <c r="EX108" s="924"/>
      <c r="EY108" s="924"/>
      <c r="EZ108" s="924"/>
      <c r="FA108" s="924"/>
      <c r="FB108" s="924"/>
      <c r="FC108" s="924"/>
      <c r="FD108" s="924"/>
      <c r="FE108" s="924"/>
      <c r="FF108" s="924"/>
      <c r="FG108" s="924"/>
      <c r="FH108" s="924"/>
      <c r="FI108" s="924"/>
      <c r="FJ108" s="924"/>
      <c r="FK108" s="924"/>
      <c r="FL108" s="924"/>
      <c r="FM108" s="924"/>
      <c r="FN108" s="924"/>
      <c r="FO108" s="924"/>
      <c r="FP108" s="924"/>
      <c r="FQ108" s="924"/>
      <c r="FR108" s="924"/>
      <c r="FS108" s="924"/>
      <c r="FT108" s="924"/>
      <c r="FU108" s="924"/>
      <c r="FV108" s="924"/>
      <c r="FW108" s="924"/>
      <c r="FX108" s="924"/>
      <c r="FY108" s="924"/>
      <c r="FZ108" s="924"/>
      <c r="GA108" s="924"/>
      <c r="GB108" s="924"/>
      <c r="GC108" s="924"/>
      <c r="GD108" s="924"/>
      <c r="GE108" s="924"/>
      <c r="GF108" s="924"/>
      <c r="GG108" s="924"/>
      <c r="GH108" s="924"/>
      <c r="GI108" s="924"/>
      <c r="GJ108" s="924"/>
      <c r="GK108" s="924"/>
      <c r="GL108" s="924"/>
      <c r="GM108" s="924"/>
      <c r="GN108" s="924"/>
      <c r="GO108" s="924"/>
      <c r="GP108" s="924"/>
      <c r="GQ108" s="924"/>
      <c r="GR108" s="924"/>
      <c r="GS108" s="924"/>
      <c r="GT108" s="924"/>
      <c r="GU108" s="924"/>
      <c r="GV108" s="924"/>
      <c r="GW108" s="924"/>
      <c r="GX108" s="924"/>
      <c r="GY108" s="924"/>
      <c r="GZ108" s="924"/>
      <c r="HA108" s="924"/>
      <c r="HB108" s="924"/>
      <c r="HC108" s="924"/>
      <c r="HD108" s="924"/>
      <c r="HE108" s="924"/>
      <c r="HF108" s="924"/>
      <c r="HG108" s="924"/>
      <c r="HH108" s="924"/>
      <c r="HI108" s="924"/>
      <c r="HJ108" s="924"/>
      <c r="HK108" s="924"/>
      <c r="HL108" s="924"/>
      <c r="HM108" s="924"/>
      <c r="HN108" s="924"/>
      <c r="HO108" s="924"/>
      <c r="HP108" s="924"/>
      <c r="HQ108" s="924"/>
      <c r="HR108" s="924"/>
      <c r="HS108" s="924"/>
      <c r="HT108" s="924"/>
      <c r="HU108" s="924"/>
      <c r="HV108" s="924"/>
      <c r="HW108" s="924"/>
      <c r="HX108" s="924"/>
    </row>
    <row r="109" spans="1:232">
      <c r="A109" s="924"/>
      <c r="B109" s="924"/>
      <c r="C109" s="924"/>
      <c r="D109" s="924"/>
      <c r="E109" s="924"/>
      <c r="F109" s="924"/>
      <c r="G109" s="924"/>
      <c r="H109" s="924"/>
      <c r="I109" s="924"/>
      <c r="J109" s="924"/>
      <c r="K109" s="924"/>
      <c r="L109" s="924"/>
      <c r="M109" s="924"/>
      <c r="N109" s="924"/>
      <c r="O109" s="924"/>
      <c r="P109" s="924"/>
      <c r="Q109" s="924"/>
      <c r="R109" s="924"/>
      <c r="S109" s="924"/>
      <c r="T109" s="924"/>
      <c r="U109" s="924"/>
      <c r="V109" s="924"/>
      <c r="W109" s="924"/>
      <c r="X109" s="924"/>
      <c r="Y109" s="924"/>
      <c r="Z109" s="924"/>
      <c r="AA109" s="924"/>
      <c r="AB109" s="924"/>
      <c r="AC109" s="924"/>
      <c r="AD109" s="924"/>
      <c r="AE109" s="924"/>
      <c r="AF109" s="924"/>
      <c r="AG109" s="924"/>
      <c r="AH109" s="924"/>
      <c r="AI109" s="924"/>
      <c r="AJ109" s="924"/>
      <c r="AK109" s="924"/>
      <c r="AL109" s="924"/>
      <c r="AM109" s="924"/>
      <c r="AN109" s="924"/>
      <c r="AO109" s="924"/>
      <c r="AP109" s="924"/>
      <c r="AQ109" s="924"/>
      <c r="AR109" s="924"/>
      <c r="AS109" s="924"/>
      <c r="AT109" s="924"/>
      <c r="AU109" s="924"/>
      <c r="AV109" s="924"/>
      <c r="AW109" s="924"/>
      <c r="AX109" s="924"/>
      <c r="AY109" s="924"/>
      <c r="AZ109" s="924"/>
      <c r="BA109" s="924"/>
      <c r="BB109" s="924"/>
      <c r="BC109" s="924"/>
      <c r="BD109" s="924"/>
      <c r="BE109" s="924"/>
      <c r="BF109" s="924"/>
      <c r="BG109" s="924"/>
      <c r="BH109" s="924"/>
      <c r="BI109" s="924"/>
      <c r="BJ109" s="924"/>
      <c r="BK109" s="924"/>
      <c r="BL109" s="924"/>
      <c r="BM109" s="924"/>
      <c r="BN109" s="924"/>
      <c r="BO109" s="924"/>
      <c r="BP109" s="924"/>
      <c r="BQ109" s="924"/>
      <c r="BR109" s="924"/>
      <c r="BS109" s="924"/>
      <c r="BT109" s="924"/>
      <c r="BU109" s="924"/>
      <c r="BV109" s="924"/>
      <c r="BW109" s="924"/>
      <c r="BX109" s="924"/>
      <c r="BY109" s="924"/>
      <c r="BZ109" s="924"/>
      <c r="CA109" s="924"/>
      <c r="CB109" s="924"/>
      <c r="CC109" s="924"/>
      <c r="CD109" s="924"/>
      <c r="CE109" s="924"/>
      <c r="CF109" s="924"/>
      <c r="CG109" s="924"/>
      <c r="CH109" s="924"/>
      <c r="CI109" s="924"/>
      <c r="CJ109" s="924"/>
      <c r="CK109" s="924"/>
      <c r="CL109" s="924"/>
      <c r="CM109" s="924"/>
      <c r="CN109" s="924"/>
      <c r="CO109" s="924"/>
      <c r="CP109" s="924"/>
      <c r="CQ109" s="924"/>
      <c r="CR109" s="924"/>
      <c r="CS109" s="924"/>
      <c r="CT109" s="924"/>
      <c r="CU109" s="924"/>
      <c r="CV109" s="924"/>
      <c r="CW109" s="924"/>
      <c r="CX109" s="924"/>
      <c r="CY109" s="924"/>
      <c r="CZ109" s="924"/>
      <c r="DA109" s="924"/>
      <c r="DB109" s="924"/>
      <c r="DC109" s="924"/>
      <c r="DD109" s="924"/>
      <c r="DE109" s="924"/>
      <c r="DF109" s="924"/>
      <c r="DG109" s="924"/>
      <c r="DH109" s="924"/>
      <c r="DI109" s="924"/>
      <c r="DJ109" s="924"/>
      <c r="DK109" s="924"/>
      <c r="DL109" s="924"/>
      <c r="DM109" s="924"/>
      <c r="DN109" s="924"/>
      <c r="DO109" s="924"/>
      <c r="DP109" s="924"/>
      <c r="DQ109" s="924"/>
      <c r="DR109" s="924"/>
      <c r="DS109" s="924"/>
      <c r="DT109" s="924"/>
      <c r="DU109" s="924"/>
      <c r="DV109" s="924"/>
      <c r="DW109" s="924"/>
      <c r="DX109" s="924"/>
      <c r="DY109" s="924"/>
      <c r="DZ109" s="924"/>
      <c r="EA109" s="924"/>
      <c r="EB109" s="924"/>
      <c r="EC109" s="924"/>
      <c r="ED109" s="924"/>
      <c r="EE109" s="924"/>
      <c r="EF109" s="924"/>
      <c r="EG109" s="924"/>
      <c r="EH109" s="924"/>
      <c r="EI109" s="924"/>
      <c r="EJ109" s="924"/>
      <c r="EK109" s="924"/>
      <c r="EL109" s="924"/>
      <c r="EM109" s="924"/>
      <c r="EN109" s="924"/>
      <c r="EO109" s="924"/>
      <c r="EP109" s="924"/>
      <c r="EQ109" s="924"/>
      <c r="ER109" s="924"/>
      <c r="ES109" s="924"/>
      <c r="ET109" s="924"/>
      <c r="EU109" s="924"/>
      <c r="EV109" s="924"/>
      <c r="EW109" s="924"/>
      <c r="EX109" s="924"/>
      <c r="EY109" s="924"/>
      <c r="EZ109" s="924"/>
      <c r="FA109" s="924"/>
      <c r="FB109" s="924"/>
      <c r="FC109" s="924"/>
      <c r="FD109" s="924"/>
      <c r="FE109" s="924"/>
      <c r="FF109" s="924"/>
      <c r="FG109" s="924"/>
      <c r="FH109" s="924"/>
      <c r="FI109" s="924"/>
      <c r="FJ109" s="924"/>
      <c r="FK109" s="924"/>
      <c r="FL109" s="924"/>
      <c r="FM109" s="924"/>
      <c r="FN109" s="924"/>
      <c r="FO109" s="924"/>
      <c r="FP109" s="924"/>
      <c r="FQ109" s="924"/>
      <c r="FR109" s="924"/>
      <c r="FS109" s="924"/>
      <c r="FT109" s="924"/>
      <c r="FU109" s="924"/>
      <c r="FV109" s="924"/>
      <c r="FW109" s="924"/>
      <c r="FX109" s="924"/>
      <c r="FY109" s="924"/>
      <c r="FZ109" s="924"/>
      <c r="GA109" s="924"/>
      <c r="GB109" s="924"/>
      <c r="GC109" s="924"/>
      <c r="GD109" s="924"/>
      <c r="GE109" s="924"/>
      <c r="GF109" s="924"/>
      <c r="GG109" s="924"/>
      <c r="GH109" s="924"/>
      <c r="GI109" s="924"/>
      <c r="GJ109" s="924"/>
      <c r="GK109" s="924"/>
      <c r="GL109" s="924"/>
      <c r="GM109" s="924"/>
      <c r="GN109" s="924"/>
      <c r="GO109" s="924"/>
      <c r="GP109" s="924"/>
      <c r="GQ109" s="924"/>
      <c r="GR109" s="924"/>
      <c r="GS109" s="924"/>
      <c r="GT109" s="924"/>
      <c r="GU109" s="924"/>
      <c r="GV109" s="924"/>
      <c r="GW109" s="924"/>
      <c r="GX109" s="924"/>
      <c r="GY109" s="924"/>
      <c r="GZ109" s="924"/>
      <c r="HA109" s="924"/>
      <c r="HB109" s="924"/>
      <c r="HC109" s="924"/>
      <c r="HD109" s="924"/>
      <c r="HE109" s="924"/>
      <c r="HF109" s="924"/>
      <c r="HG109" s="924"/>
      <c r="HH109" s="924"/>
      <c r="HI109" s="924"/>
      <c r="HJ109" s="924"/>
      <c r="HK109" s="924"/>
      <c r="HL109" s="924"/>
      <c r="HM109" s="924"/>
      <c r="HN109" s="924"/>
      <c r="HO109" s="924"/>
      <c r="HP109" s="924"/>
      <c r="HQ109" s="924"/>
      <c r="HR109" s="924"/>
      <c r="HS109" s="924"/>
      <c r="HT109" s="924"/>
      <c r="HU109" s="924"/>
      <c r="HV109" s="918"/>
      <c r="HW109" s="918"/>
      <c r="HX109" s="924"/>
    </row>
    <row r="110" spans="1:232">
      <c r="A110" s="924"/>
      <c r="B110" s="924"/>
      <c r="C110" s="924"/>
      <c r="D110" s="924"/>
      <c r="E110" s="924"/>
      <c r="F110" s="924"/>
      <c r="G110" s="924"/>
      <c r="H110" s="924"/>
      <c r="I110" s="924"/>
      <c r="J110" s="924"/>
      <c r="K110" s="924"/>
      <c r="L110" s="924"/>
      <c r="M110" s="924"/>
      <c r="N110" s="924"/>
      <c r="O110" s="924"/>
      <c r="P110" s="924"/>
      <c r="Q110" s="924"/>
      <c r="R110" s="924"/>
      <c r="S110" s="924"/>
      <c r="T110" s="924"/>
      <c r="U110" s="924"/>
      <c r="V110" s="924"/>
      <c r="W110" s="924"/>
      <c r="X110" s="924"/>
      <c r="Y110" s="924"/>
      <c r="Z110" s="924"/>
      <c r="AA110" s="924"/>
      <c r="AB110" s="924"/>
      <c r="AC110" s="924"/>
      <c r="AD110" s="924"/>
      <c r="AE110" s="924"/>
      <c r="AF110" s="924"/>
      <c r="AG110" s="924"/>
      <c r="AH110" s="924"/>
      <c r="AI110" s="924"/>
      <c r="AJ110" s="924"/>
      <c r="AK110" s="924"/>
      <c r="AL110" s="924"/>
      <c r="AM110" s="924"/>
      <c r="AN110" s="924"/>
      <c r="AO110" s="924"/>
      <c r="AP110" s="924"/>
      <c r="AQ110" s="924"/>
      <c r="AR110" s="924"/>
      <c r="AS110" s="924"/>
      <c r="AT110" s="924"/>
      <c r="AU110" s="924"/>
      <c r="AV110" s="924"/>
      <c r="AW110" s="924"/>
      <c r="AX110" s="924"/>
      <c r="AY110" s="924"/>
      <c r="AZ110" s="924"/>
      <c r="BA110" s="924"/>
      <c r="BB110" s="924"/>
      <c r="BC110" s="924"/>
      <c r="BD110" s="924"/>
      <c r="BE110" s="924"/>
      <c r="BF110" s="924"/>
      <c r="BG110" s="924"/>
      <c r="BH110" s="924"/>
      <c r="BI110" s="924"/>
      <c r="BJ110" s="924"/>
      <c r="BK110" s="924"/>
      <c r="BL110" s="924"/>
      <c r="BM110" s="924"/>
      <c r="BN110" s="924"/>
      <c r="BO110" s="924"/>
      <c r="BP110" s="924"/>
      <c r="BQ110" s="924"/>
      <c r="BR110" s="924"/>
      <c r="BS110" s="924"/>
      <c r="BT110" s="924"/>
      <c r="BU110" s="924"/>
      <c r="BV110" s="924"/>
      <c r="BW110" s="924"/>
      <c r="BX110" s="924"/>
      <c r="BY110" s="924"/>
      <c r="BZ110" s="924"/>
      <c r="CA110" s="924"/>
      <c r="CB110" s="924"/>
      <c r="CC110" s="924"/>
      <c r="CD110" s="924"/>
      <c r="CE110" s="924"/>
      <c r="CF110" s="924"/>
      <c r="CG110" s="924"/>
      <c r="CH110" s="924"/>
      <c r="CI110" s="924"/>
      <c r="CJ110" s="924"/>
      <c r="CK110" s="924"/>
      <c r="CL110" s="924"/>
      <c r="CM110" s="924"/>
      <c r="CN110" s="924"/>
      <c r="CO110" s="924"/>
      <c r="CP110" s="924"/>
      <c r="CQ110" s="924"/>
      <c r="CR110" s="924"/>
      <c r="CS110" s="924"/>
      <c r="CT110" s="924"/>
      <c r="CU110" s="924"/>
      <c r="CV110" s="924"/>
      <c r="CW110" s="924"/>
      <c r="CX110" s="924"/>
      <c r="CY110" s="924"/>
      <c r="CZ110" s="924"/>
      <c r="DA110" s="924"/>
      <c r="DB110" s="924"/>
      <c r="DC110" s="924"/>
      <c r="DD110" s="924"/>
      <c r="DE110" s="924"/>
      <c r="DF110" s="924"/>
      <c r="DG110" s="924"/>
      <c r="DH110" s="924"/>
      <c r="DI110" s="924"/>
      <c r="DJ110" s="924"/>
      <c r="DK110" s="924"/>
      <c r="DL110" s="924"/>
      <c r="DM110" s="924"/>
      <c r="DN110" s="924"/>
      <c r="DO110" s="924"/>
      <c r="DP110" s="924"/>
      <c r="DQ110" s="924"/>
      <c r="DR110" s="924"/>
      <c r="DS110" s="924"/>
      <c r="DT110" s="924"/>
      <c r="DU110" s="924"/>
      <c r="DV110" s="924"/>
      <c r="DW110" s="924"/>
      <c r="DX110" s="924"/>
      <c r="DY110" s="924"/>
      <c r="DZ110" s="924"/>
      <c r="EA110" s="924"/>
      <c r="EB110" s="924"/>
      <c r="EC110" s="924"/>
      <c r="ED110" s="924"/>
      <c r="EE110" s="924"/>
      <c r="EF110" s="924"/>
      <c r="EG110" s="924"/>
      <c r="EH110" s="924"/>
      <c r="EI110" s="924"/>
      <c r="EJ110" s="924"/>
      <c r="EK110" s="924"/>
      <c r="EL110" s="924"/>
      <c r="EM110" s="924"/>
      <c r="EN110" s="924"/>
      <c r="EO110" s="924"/>
      <c r="EP110" s="924"/>
      <c r="EQ110" s="924"/>
      <c r="ER110" s="924"/>
      <c r="ES110" s="924"/>
      <c r="ET110" s="924"/>
      <c r="EU110" s="924"/>
      <c r="EV110" s="924"/>
      <c r="EW110" s="924"/>
      <c r="EX110" s="924"/>
      <c r="EY110" s="924"/>
      <c r="EZ110" s="924"/>
      <c r="FA110" s="924"/>
      <c r="FB110" s="924"/>
      <c r="FC110" s="924"/>
      <c r="FD110" s="924"/>
      <c r="FE110" s="924"/>
      <c r="FF110" s="924"/>
      <c r="FG110" s="924"/>
      <c r="FH110" s="924"/>
      <c r="FI110" s="924"/>
      <c r="FJ110" s="924"/>
      <c r="FK110" s="924"/>
      <c r="FL110" s="924"/>
      <c r="FM110" s="924"/>
      <c r="FN110" s="924"/>
      <c r="FO110" s="924"/>
      <c r="FP110" s="924"/>
      <c r="FQ110" s="924"/>
      <c r="FR110" s="924"/>
      <c r="FS110" s="924"/>
      <c r="FT110" s="924"/>
      <c r="FU110" s="924"/>
      <c r="FV110" s="924"/>
      <c r="FW110" s="924"/>
      <c r="FX110" s="924"/>
      <c r="FY110" s="924"/>
      <c r="FZ110" s="924"/>
      <c r="GA110" s="924"/>
      <c r="GB110" s="924"/>
      <c r="GC110" s="924"/>
      <c r="GD110" s="924"/>
      <c r="GE110" s="924"/>
      <c r="GF110" s="924"/>
      <c r="GG110" s="924"/>
      <c r="GH110" s="924"/>
      <c r="GI110" s="924"/>
      <c r="GJ110" s="924"/>
      <c r="GK110" s="924"/>
      <c r="GL110" s="924"/>
      <c r="GM110" s="924"/>
      <c r="GN110" s="924"/>
      <c r="GO110" s="924"/>
      <c r="GP110" s="924"/>
      <c r="GQ110" s="924"/>
      <c r="GR110" s="924"/>
      <c r="GS110" s="924"/>
      <c r="GT110" s="924"/>
      <c r="GU110" s="924"/>
      <c r="GV110" s="924"/>
      <c r="GW110" s="924"/>
      <c r="GX110" s="924"/>
      <c r="GY110" s="924"/>
      <c r="GZ110" s="924"/>
      <c r="HA110" s="924"/>
      <c r="HB110" s="924"/>
      <c r="HC110" s="924"/>
      <c r="HD110" s="924"/>
      <c r="HE110" s="924"/>
      <c r="HF110" s="924"/>
      <c r="HG110" s="924"/>
      <c r="HH110" s="924"/>
      <c r="HI110" s="924"/>
      <c r="HJ110" s="924"/>
      <c r="HK110" s="924"/>
      <c r="HL110" s="924"/>
      <c r="HM110" s="924"/>
      <c r="HN110" s="924"/>
      <c r="HO110" s="924"/>
      <c r="HP110" s="924"/>
      <c r="HQ110" s="924"/>
      <c r="HR110" s="924"/>
      <c r="HS110" s="924"/>
      <c r="HT110" s="924"/>
      <c r="HU110" s="924"/>
      <c r="HV110" s="924"/>
      <c r="HW110" s="924"/>
      <c r="HX110" s="924"/>
    </row>
    <row r="111" spans="1:232">
      <c r="A111" s="924"/>
      <c r="B111" s="924"/>
      <c r="C111" s="924"/>
      <c r="D111" s="924"/>
      <c r="E111" s="924"/>
      <c r="F111" s="924"/>
      <c r="G111" s="924"/>
      <c r="H111" s="924"/>
      <c r="I111" s="924"/>
      <c r="J111" s="924"/>
      <c r="K111" s="924"/>
      <c r="L111" s="924"/>
      <c r="M111" s="924"/>
      <c r="N111" s="924"/>
      <c r="O111" s="924"/>
      <c r="P111" s="924"/>
      <c r="Q111" s="924"/>
      <c r="R111" s="924"/>
      <c r="S111" s="924"/>
      <c r="T111" s="924"/>
      <c r="U111" s="924"/>
      <c r="V111" s="924"/>
      <c r="W111" s="924"/>
      <c r="X111" s="924"/>
      <c r="Y111" s="924"/>
      <c r="Z111" s="924"/>
      <c r="AA111" s="924"/>
      <c r="AB111" s="924"/>
      <c r="AC111" s="924"/>
      <c r="AD111" s="924"/>
      <c r="AE111" s="924"/>
      <c r="AF111" s="924"/>
      <c r="AG111" s="924"/>
      <c r="AH111" s="924"/>
      <c r="AI111" s="924"/>
      <c r="AJ111" s="924"/>
      <c r="AK111" s="924"/>
      <c r="AL111" s="924"/>
      <c r="AM111" s="924"/>
      <c r="AN111" s="924"/>
      <c r="AO111" s="924"/>
      <c r="AP111" s="924"/>
      <c r="AQ111" s="924"/>
      <c r="AR111" s="924"/>
      <c r="AS111" s="924"/>
      <c r="AT111" s="924"/>
      <c r="AU111" s="924"/>
      <c r="AV111" s="924"/>
      <c r="AW111" s="924"/>
      <c r="AX111" s="924"/>
      <c r="AY111" s="924"/>
      <c r="AZ111" s="924"/>
      <c r="BA111" s="924"/>
      <c r="BB111" s="924"/>
      <c r="BC111" s="924"/>
      <c r="BD111" s="924"/>
      <c r="BE111" s="924"/>
      <c r="BF111" s="924"/>
      <c r="BG111" s="924"/>
      <c r="BH111" s="924"/>
      <c r="BI111" s="924"/>
      <c r="BJ111" s="924"/>
      <c r="BK111" s="924"/>
      <c r="BL111" s="924"/>
      <c r="BM111" s="924"/>
      <c r="BN111" s="924"/>
      <c r="BO111" s="924"/>
      <c r="BP111" s="924"/>
      <c r="BQ111" s="924"/>
      <c r="BR111" s="924"/>
      <c r="BS111" s="924"/>
      <c r="BT111" s="924"/>
      <c r="BU111" s="924"/>
      <c r="BV111" s="924"/>
      <c r="BW111" s="924"/>
      <c r="BX111" s="924"/>
      <c r="BY111" s="924"/>
      <c r="BZ111" s="924"/>
      <c r="CA111" s="924"/>
      <c r="CB111" s="924"/>
      <c r="CC111" s="924"/>
      <c r="CD111" s="924"/>
      <c r="CE111" s="924"/>
      <c r="CF111" s="924"/>
      <c r="CG111" s="924"/>
      <c r="CH111" s="924"/>
      <c r="CI111" s="924"/>
      <c r="CJ111" s="924"/>
      <c r="CK111" s="924"/>
      <c r="CL111" s="924"/>
      <c r="CM111" s="924"/>
      <c r="CN111" s="924"/>
      <c r="CO111" s="924"/>
      <c r="CP111" s="924"/>
      <c r="CQ111" s="924"/>
      <c r="CR111" s="924"/>
      <c r="CS111" s="924"/>
      <c r="CT111" s="924"/>
      <c r="CU111" s="924"/>
      <c r="CV111" s="924"/>
      <c r="CW111" s="924"/>
      <c r="CX111" s="924"/>
      <c r="CY111" s="924"/>
      <c r="CZ111" s="924"/>
      <c r="DA111" s="924"/>
      <c r="DB111" s="924"/>
      <c r="DC111" s="924"/>
      <c r="DD111" s="924"/>
      <c r="DE111" s="924"/>
      <c r="DF111" s="924"/>
      <c r="DG111" s="924"/>
      <c r="DH111" s="924"/>
      <c r="DI111" s="924"/>
      <c r="DJ111" s="924"/>
      <c r="DK111" s="924"/>
      <c r="DL111" s="924"/>
      <c r="DM111" s="924"/>
      <c r="DN111" s="924"/>
      <c r="DO111" s="924"/>
      <c r="DP111" s="924"/>
      <c r="DQ111" s="924"/>
      <c r="DR111" s="924"/>
      <c r="DS111" s="924"/>
      <c r="DT111" s="924"/>
      <c r="DU111" s="924"/>
      <c r="DV111" s="924"/>
      <c r="DW111" s="924"/>
      <c r="DX111" s="924"/>
      <c r="DY111" s="924"/>
      <c r="DZ111" s="924"/>
      <c r="EA111" s="924"/>
      <c r="EB111" s="924"/>
      <c r="EC111" s="924"/>
      <c r="ED111" s="924"/>
      <c r="EE111" s="924"/>
      <c r="EF111" s="924"/>
      <c r="EG111" s="924"/>
      <c r="EH111" s="924"/>
      <c r="EI111" s="924"/>
      <c r="EJ111" s="924"/>
      <c r="EK111" s="924"/>
      <c r="EL111" s="924"/>
      <c r="EM111" s="924"/>
      <c r="EN111" s="924"/>
      <c r="EO111" s="924"/>
      <c r="EP111" s="924"/>
      <c r="EQ111" s="924"/>
      <c r="ER111" s="924"/>
      <c r="ES111" s="924"/>
      <c r="ET111" s="924"/>
      <c r="EU111" s="924"/>
      <c r="EV111" s="924"/>
      <c r="EW111" s="924"/>
      <c r="EX111" s="924"/>
      <c r="EY111" s="924"/>
      <c r="EZ111" s="924"/>
      <c r="FA111" s="924"/>
      <c r="FB111" s="924"/>
      <c r="FC111" s="924"/>
      <c r="FD111" s="924"/>
      <c r="FE111" s="924"/>
      <c r="FF111" s="924"/>
      <c r="FG111" s="924"/>
      <c r="FH111" s="924"/>
      <c r="FI111" s="924"/>
      <c r="FJ111" s="924"/>
      <c r="FK111" s="924"/>
      <c r="FL111" s="924"/>
      <c r="FM111" s="924"/>
      <c r="FN111" s="924"/>
      <c r="FO111" s="924"/>
      <c r="FP111" s="924"/>
      <c r="FQ111" s="924"/>
      <c r="FR111" s="924"/>
      <c r="FS111" s="924"/>
      <c r="FT111" s="924"/>
      <c r="FU111" s="924"/>
      <c r="FV111" s="924"/>
      <c r="FW111" s="924"/>
      <c r="FX111" s="924"/>
      <c r="FY111" s="924"/>
      <c r="FZ111" s="924"/>
      <c r="GA111" s="924"/>
      <c r="GB111" s="924"/>
      <c r="GC111" s="924"/>
      <c r="GD111" s="924"/>
      <c r="GE111" s="924"/>
      <c r="GF111" s="924"/>
      <c r="GG111" s="924"/>
      <c r="GH111" s="924"/>
      <c r="GI111" s="924"/>
      <c r="GJ111" s="924"/>
      <c r="GK111" s="924"/>
      <c r="GL111" s="924"/>
      <c r="GM111" s="924"/>
      <c r="GN111" s="924"/>
      <c r="GO111" s="924"/>
      <c r="GP111" s="924"/>
      <c r="GQ111" s="924"/>
      <c r="GR111" s="924"/>
      <c r="GS111" s="924"/>
      <c r="GT111" s="924"/>
      <c r="GU111" s="924"/>
      <c r="GV111" s="924"/>
      <c r="GW111" s="924"/>
      <c r="GX111" s="924"/>
      <c r="GY111" s="924"/>
      <c r="GZ111" s="924"/>
      <c r="HA111" s="924"/>
      <c r="HB111" s="924"/>
      <c r="HC111" s="924"/>
      <c r="HD111" s="924"/>
      <c r="HE111" s="924"/>
      <c r="HF111" s="924"/>
      <c r="HG111" s="924"/>
      <c r="HH111" s="924"/>
      <c r="HI111" s="924"/>
      <c r="HJ111" s="924"/>
      <c r="HK111" s="924"/>
      <c r="HL111" s="924"/>
      <c r="HM111" s="924"/>
      <c r="HN111" s="924"/>
      <c r="HO111" s="924"/>
      <c r="HP111" s="924"/>
      <c r="HQ111" s="924"/>
      <c r="HR111" s="924"/>
      <c r="HS111" s="924"/>
      <c r="HT111" s="924"/>
      <c r="HU111" s="924"/>
      <c r="HV111" s="924"/>
      <c r="HW111" s="924"/>
      <c r="HX111" s="924"/>
    </row>
    <row r="112" spans="1:232">
      <c r="A112" s="924"/>
      <c r="B112" s="924"/>
      <c r="C112" s="924"/>
      <c r="D112" s="924"/>
      <c r="E112" s="924"/>
      <c r="F112" s="924"/>
      <c r="G112" s="924"/>
      <c r="H112" s="924"/>
      <c r="I112" s="924"/>
      <c r="J112" s="924"/>
      <c r="K112" s="924"/>
      <c r="L112" s="924"/>
      <c r="M112" s="924"/>
      <c r="N112" s="924"/>
      <c r="O112" s="924"/>
      <c r="P112" s="924"/>
      <c r="Q112" s="924"/>
      <c r="R112" s="924"/>
      <c r="S112" s="924"/>
      <c r="T112" s="924"/>
      <c r="U112" s="924"/>
      <c r="V112" s="924"/>
      <c r="W112" s="924"/>
      <c r="X112" s="924"/>
      <c r="Y112" s="924"/>
      <c r="Z112" s="924"/>
      <c r="AA112" s="924"/>
      <c r="AB112" s="924"/>
      <c r="AC112" s="924"/>
      <c r="AD112" s="924"/>
      <c r="AE112" s="924"/>
      <c r="AF112" s="924"/>
      <c r="AG112" s="924"/>
      <c r="AH112" s="924"/>
      <c r="AI112" s="924"/>
      <c r="AJ112" s="924"/>
      <c r="AK112" s="924"/>
      <c r="AL112" s="924"/>
      <c r="AM112" s="924"/>
      <c r="AN112" s="924"/>
      <c r="AO112" s="924"/>
      <c r="AP112" s="924"/>
      <c r="AQ112" s="924"/>
      <c r="AR112" s="924"/>
      <c r="AS112" s="924"/>
      <c r="AT112" s="924"/>
      <c r="AU112" s="924"/>
      <c r="AV112" s="924"/>
      <c r="AW112" s="924"/>
      <c r="AX112" s="924"/>
      <c r="AY112" s="924"/>
      <c r="AZ112" s="924"/>
      <c r="BA112" s="924"/>
      <c r="BB112" s="924"/>
      <c r="BC112" s="924"/>
      <c r="BD112" s="924"/>
      <c r="BE112" s="924"/>
      <c r="BF112" s="924"/>
      <c r="BG112" s="924"/>
      <c r="BH112" s="924"/>
      <c r="BI112" s="924"/>
      <c r="BJ112" s="924"/>
      <c r="BK112" s="924"/>
      <c r="BL112" s="924"/>
      <c r="BM112" s="924"/>
      <c r="BN112" s="924"/>
      <c r="BO112" s="924"/>
      <c r="BP112" s="924"/>
      <c r="BQ112" s="924"/>
      <c r="BR112" s="924"/>
      <c r="BS112" s="924"/>
      <c r="BT112" s="924"/>
      <c r="BU112" s="924"/>
      <c r="BV112" s="924"/>
      <c r="BW112" s="924"/>
      <c r="BX112" s="924"/>
      <c r="BY112" s="924"/>
      <c r="BZ112" s="924"/>
      <c r="CA112" s="924"/>
      <c r="CB112" s="924"/>
      <c r="CC112" s="924"/>
      <c r="CD112" s="924"/>
      <c r="CE112" s="924"/>
      <c r="CF112" s="924"/>
      <c r="CG112" s="924"/>
      <c r="CH112" s="924"/>
      <c r="CI112" s="924"/>
      <c r="CJ112" s="924"/>
      <c r="CK112" s="924"/>
      <c r="CL112" s="924"/>
      <c r="CM112" s="924"/>
      <c r="CN112" s="924"/>
      <c r="CO112" s="924"/>
      <c r="CP112" s="924"/>
      <c r="CQ112" s="924"/>
      <c r="CR112" s="924"/>
      <c r="CS112" s="924"/>
      <c r="CT112" s="924"/>
      <c r="CU112" s="924"/>
      <c r="CV112" s="924"/>
      <c r="CW112" s="924"/>
      <c r="CX112" s="924"/>
      <c r="CY112" s="924"/>
      <c r="CZ112" s="924"/>
      <c r="DA112" s="924"/>
      <c r="DB112" s="924"/>
      <c r="DC112" s="924"/>
      <c r="DD112" s="924"/>
      <c r="DE112" s="924"/>
      <c r="DF112" s="924"/>
      <c r="DG112" s="924"/>
      <c r="DH112" s="924"/>
      <c r="DI112" s="924"/>
      <c r="DJ112" s="924"/>
      <c r="DK112" s="924"/>
      <c r="DL112" s="924"/>
      <c r="DM112" s="924"/>
      <c r="DN112" s="924"/>
      <c r="DO112" s="924"/>
      <c r="DP112" s="924"/>
      <c r="DQ112" s="924"/>
      <c r="DR112" s="924"/>
      <c r="DS112" s="924"/>
      <c r="DT112" s="924"/>
      <c r="DU112" s="924"/>
      <c r="DV112" s="924"/>
      <c r="DW112" s="924"/>
      <c r="DX112" s="924"/>
      <c r="DY112" s="924"/>
      <c r="DZ112" s="924"/>
      <c r="EA112" s="924"/>
      <c r="EB112" s="924"/>
      <c r="EC112" s="924"/>
      <c r="ED112" s="924"/>
      <c r="EE112" s="924"/>
      <c r="EF112" s="924"/>
      <c r="EG112" s="924"/>
      <c r="EH112" s="924"/>
      <c r="EI112" s="924"/>
      <c r="EJ112" s="924"/>
      <c r="EK112" s="924"/>
      <c r="EL112" s="924"/>
      <c r="EM112" s="924"/>
      <c r="EN112" s="924"/>
      <c r="EO112" s="924"/>
      <c r="EP112" s="924"/>
      <c r="EQ112" s="924"/>
      <c r="ER112" s="924"/>
      <c r="ES112" s="924"/>
      <c r="ET112" s="924"/>
      <c r="EU112" s="924"/>
      <c r="EV112" s="924"/>
      <c r="EW112" s="924"/>
      <c r="EX112" s="924"/>
      <c r="EY112" s="924"/>
      <c r="EZ112" s="924"/>
      <c r="FA112" s="924"/>
      <c r="FB112" s="924"/>
      <c r="FC112" s="924"/>
      <c r="FD112" s="924"/>
      <c r="FE112" s="924"/>
      <c r="FF112" s="924"/>
      <c r="FG112" s="924"/>
      <c r="FH112" s="924"/>
      <c r="FI112" s="924"/>
      <c r="FJ112" s="924"/>
      <c r="FK112" s="924"/>
      <c r="FL112" s="924"/>
      <c r="FM112" s="924"/>
      <c r="FN112" s="924"/>
      <c r="FO112" s="924"/>
      <c r="FP112" s="924"/>
      <c r="FQ112" s="924"/>
      <c r="FR112" s="924"/>
      <c r="FS112" s="924"/>
      <c r="FT112" s="924"/>
      <c r="FU112" s="924"/>
      <c r="FV112" s="924"/>
      <c r="FW112" s="924"/>
      <c r="FX112" s="924"/>
      <c r="FY112" s="924"/>
      <c r="FZ112" s="924"/>
      <c r="GA112" s="924"/>
      <c r="GB112" s="924"/>
      <c r="GC112" s="924"/>
      <c r="GD112" s="924"/>
      <c r="GE112" s="924"/>
      <c r="GF112" s="924"/>
      <c r="GG112" s="924"/>
      <c r="GH112" s="924"/>
      <c r="GI112" s="924"/>
      <c r="GJ112" s="924"/>
      <c r="GK112" s="924"/>
      <c r="GL112" s="924"/>
      <c r="GM112" s="924"/>
      <c r="GN112" s="924"/>
      <c r="GO112" s="924"/>
      <c r="GP112" s="924"/>
      <c r="GQ112" s="924"/>
      <c r="GR112" s="924"/>
      <c r="GS112" s="924"/>
      <c r="GT112" s="924"/>
      <c r="GU112" s="924"/>
      <c r="GV112" s="924"/>
      <c r="GW112" s="924"/>
      <c r="GX112" s="924"/>
      <c r="GY112" s="924"/>
      <c r="GZ112" s="924"/>
      <c r="HA112" s="924"/>
      <c r="HB112" s="924"/>
      <c r="HC112" s="924"/>
      <c r="HD112" s="924"/>
      <c r="HE112" s="924"/>
      <c r="HF112" s="924"/>
      <c r="HG112" s="924"/>
      <c r="HH112" s="924"/>
      <c r="HI112" s="924"/>
      <c r="HJ112" s="924"/>
      <c r="HK112" s="924"/>
      <c r="HL112" s="924"/>
      <c r="HM112" s="924"/>
      <c r="HN112" s="924"/>
      <c r="HO112" s="924"/>
      <c r="HP112" s="924"/>
      <c r="HQ112" s="924"/>
      <c r="HR112" s="924"/>
      <c r="HS112" s="924"/>
      <c r="HT112" s="924"/>
      <c r="HU112" s="924"/>
      <c r="HV112" s="924"/>
      <c r="HW112" s="924"/>
      <c r="HX112" s="924"/>
    </row>
    <row r="113" spans="1:232">
      <c r="A113" s="924"/>
      <c r="B113" s="924"/>
      <c r="C113" s="924"/>
      <c r="D113" s="924"/>
      <c r="E113" s="924"/>
      <c r="F113" s="924"/>
      <c r="G113" s="924"/>
      <c r="H113" s="924"/>
      <c r="I113" s="924"/>
      <c r="J113" s="924"/>
      <c r="K113" s="924"/>
      <c r="L113" s="924"/>
      <c r="M113" s="924"/>
      <c r="N113" s="924"/>
      <c r="O113" s="924"/>
      <c r="P113" s="924"/>
      <c r="Q113" s="924"/>
      <c r="R113" s="924"/>
      <c r="S113" s="924"/>
      <c r="T113" s="924"/>
      <c r="U113" s="924"/>
      <c r="V113" s="924"/>
      <c r="W113" s="924"/>
      <c r="X113" s="924"/>
      <c r="Y113" s="924"/>
      <c r="Z113" s="924"/>
      <c r="AA113" s="924"/>
      <c r="AB113" s="924"/>
      <c r="AC113" s="924"/>
      <c r="AD113" s="924"/>
      <c r="AE113" s="924"/>
      <c r="AF113" s="924"/>
      <c r="AG113" s="924"/>
      <c r="AH113" s="924"/>
      <c r="AI113" s="924"/>
      <c r="AJ113" s="924"/>
      <c r="AK113" s="924"/>
      <c r="AL113" s="924"/>
      <c r="AM113" s="924"/>
      <c r="AN113" s="924"/>
      <c r="AO113" s="924"/>
      <c r="AP113" s="924"/>
      <c r="AQ113" s="924"/>
      <c r="AR113" s="924"/>
      <c r="AS113" s="924"/>
      <c r="AT113" s="924"/>
      <c r="AU113" s="924"/>
      <c r="AV113" s="924"/>
      <c r="AW113" s="924"/>
      <c r="AX113" s="924"/>
      <c r="AY113" s="924"/>
      <c r="AZ113" s="924"/>
      <c r="BA113" s="924"/>
      <c r="BB113" s="924"/>
      <c r="BC113" s="924"/>
      <c r="BD113" s="924"/>
      <c r="BE113" s="924"/>
      <c r="BF113" s="924"/>
      <c r="BG113" s="924"/>
      <c r="BH113" s="924"/>
      <c r="BI113" s="924"/>
      <c r="BJ113" s="924"/>
      <c r="BK113" s="924"/>
      <c r="BL113" s="924"/>
      <c r="BM113" s="924"/>
      <c r="BN113" s="924"/>
      <c r="BO113" s="924"/>
      <c r="BP113" s="924"/>
      <c r="BQ113" s="924"/>
      <c r="BR113" s="924"/>
      <c r="BS113" s="924"/>
      <c r="BT113" s="924"/>
      <c r="BU113" s="924"/>
      <c r="BV113" s="924"/>
      <c r="BW113" s="924"/>
      <c r="BX113" s="924"/>
      <c r="BY113" s="924"/>
      <c r="BZ113" s="924"/>
      <c r="CA113" s="924"/>
      <c r="CB113" s="924"/>
      <c r="CC113" s="924"/>
      <c r="CD113" s="924"/>
      <c r="CE113" s="924"/>
      <c r="CF113" s="924"/>
      <c r="CG113" s="924"/>
      <c r="CH113" s="924"/>
      <c r="CI113" s="924"/>
      <c r="CJ113" s="924"/>
      <c r="CK113" s="924"/>
      <c r="CL113" s="924"/>
      <c r="CM113" s="924"/>
      <c r="CN113" s="924"/>
      <c r="CO113" s="924"/>
      <c r="CP113" s="924"/>
      <c r="CQ113" s="924"/>
      <c r="CR113" s="924"/>
      <c r="CS113" s="924"/>
      <c r="CT113" s="924"/>
      <c r="CU113" s="924"/>
      <c r="CV113" s="924"/>
      <c r="CW113" s="924"/>
      <c r="CX113" s="924"/>
      <c r="CY113" s="924"/>
      <c r="CZ113" s="924"/>
      <c r="DA113" s="924"/>
      <c r="DB113" s="924"/>
      <c r="DC113" s="924"/>
      <c r="DD113" s="924"/>
      <c r="DE113" s="924"/>
      <c r="DF113" s="924"/>
      <c r="DG113" s="924"/>
      <c r="DH113" s="924"/>
      <c r="DI113" s="924"/>
      <c r="DJ113" s="924"/>
      <c r="DK113" s="924"/>
      <c r="DL113" s="924"/>
      <c r="DM113" s="924"/>
      <c r="DN113" s="924"/>
      <c r="DO113" s="924"/>
      <c r="DP113" s="924"/>
      <c r="DQ113" s="924"/>
      <c r="DR113" s="924"/>
      <c r="DS113" s="924"/>
      <c r="DT113" s="924"/>
      <c r="DU113" s="924"/>
      <c r="DV113" s="924"/>
      <c r="DW113" s="924"/>
      <c r="DX113" s="924"/>
      <c r="DY113" s="924"/>
      <c r="DZ113" s="924"/>
      <c r="EA113" s="924"/>
      <c r="EB113" s="924"/>
      <c r="EC113" s="924"/>
      <c r="ED113" s="924"/>
      <c r="EE113" s="924"/>
      <c r="EF113" s="924"/>
      <c r="EG113" s="924"/>
      <c r="EH113" s="924"/>
      <c r="EI113" s="924"/>
      <c r="EJ113" s="924"/>
      <c r="EK113" s="924"/>
      <c r="EL113" s="924"/>
      <c r="EM113" s="924"/>
      <c r="EN113" s="924"/>
      <c r="EO113" s="924"/>
      <c r="EP113" s="924"/>
      <c r="EQ113" s="924"/>
      <c r="ER113" s="924"/>
      <c r="ES113" s="924"/>
      <c r="ET113" s="924"/>
      <c r="EU113" s="924"/>
      <c r="EV113" s="924"/>
      <c r="EW113" s="924"/>
      <c r="EX113" s="924"/>
      <c r="EY113" s="924"/>
      <c r="EZ113" s="924"/>
      <c r="FA113" s="924"/>
      <c r="FB113" s="924"/>
      <c r="FC113" s="924"/>
      <c r="FD113" s="924"/>
      <c r="FE113" s="924"/>
      <c r="FF113" s="924"/>
      <c r="FG113" s="924"/>
      <c r="FH113" s="924"/>
      <c r="FI113" s="924"/>
      <c r="FJ113" s="924"/>
      <c r="FK113" s="924"/>
      <c r="FL113" s="924"/>
      <c r="FM113" s="924"/>
      <c r="FN113" s="924"/>
      <c r="FO113" s="924"/>
      <c r="FP113" s="924"/>
      <c r="FQ113" s="924"/>
      <c r="FR113" s="924"/>
      <c r="FS113" s="924"/>
      <c r="FT113" s="924"/>
      <c r="FU113" s="924"/>
      <c r="FV113" s="924"/>
      <c r="FW113" s="924"/>
      <c r="FX113" s="924"/>
      <c r="FY113" s="924"/>
      <c r="FZ113" s="924"/>
      <c r="GA113" s="924"/>
      <c r="GB113" s="924"/>
      <c r="GC113" s="924"/>
      <c r="GD113" s="924"/>
      <c r="GE113" s="924"/>
      <c r="GF113" s="924"/>
      <c r="GG113" s="924"/>
      <c r="GH113" s="924"/>
      <c r="GI113" s="924"/>
      <c r="GJ113" s="924"/>
      <c r="GK113" s="924"/>
      <c r="GL113" s="924"/>
      <c r="GM113" s="924"/>
      <c r="GN113" s="924"/>
      <c r="GO113" s="924"/>
      <c r="GP113" s="924"/>
      <c r="GQ113" s="924"/>
      <c r="GR113" s="924"/>
      <c r="GS113" s="924"/>
      <c r="GT113" s="924"/>
      <c r="GU113" s="924"/>
      <c r="GV113" s="924"/>
      <c r="GW113" s="924"/>
      <c r="GX113" s="924"/>
      <c r="GY113" s="924"/>
      <c r="GZ113" s="924"/>
      <c r="HA113" s="924"/>
      <c r="HB113" s="924"/>
      <c r="HC113" s="924"/>
      <c r="HD113" s="924"/>
      <c r="HE113" s="924"/>
      <c r="HF113" s="924"/>
      <c r="HG113" s="924"/>
      <c r="HH113" s="924"/>
      <c r="HI113" s="924"/>
      <c r="HJ113" s="924"/>
      <c r="HK113" s="924"/>
      <c r="HL113" s="924"/>
      <c r="HM113" s="924"/>
      <c r="HN113" s="924"/>
      <c r="HO113" s="924"/>
      <c r="HP113" s="924"/>
      <c r="HQ113" s="924"/>
      <c r="HR113" s="924"/>
      <c r="HS113" s="924"/>
      <c r="HT113" s="924"/>
      <c r="HU113" s="924"/>
      <c r="HV113" s="924"/>
      <c r="HW113" s="924"/>
      <c r="HX113" s="924"/>
    </row>
    <row r="114" spans="1:232">
      <c r="A114" s="924"/>
      <c r="B114" s="924"/>
      <c r="C114" s="924"/>
      <c r="D114" s="924"/>
      <c r="E114" s="924"/>
      <c r="F114" s="924"/>
      <c r="G114" s="924"/>
      <c r="H114" s="924"/>
      <c r="I114" s="924"/>
      <c r="J114" s="924"/>
      <c r="K114" s="924"/>
      <c r="L114" s="924"/>
      <c r="M114" s="924"/>
      <c r="N114" s="924"/>
      <c r="O114" s="924"/>
      <c r="P114" s="924"/>
      <c r="Q114" s="924"/>
      <c r="R114" s="924"/>
      <c r="S114" s="924"/>
      <c r="T114" s="924"/>
      <c r="U114" s="924"/>
      <c r="V114" s="924"/>
      <c r="W114" s="924"/>
      <c r="X114" s="924"/>
      <c r="Y114" s="924"/>
      <c r="Z114" s="924"/>
      <c r="AA114" s="924"/>
      <c r="AB114" s="924"/>
      <c r="AC114" s="924"/>
      <c r="AD114" s="924"/>
      <c r="AE114" s="924"/>
      <c r="AF114" s="924"/>
      <c r="AG114" s="924"/>
      <c r="AH114" s="924"/>
      <c r="AI114" s="924"/>
      <c r="AJ114" s="924"/>
      <c r="AK114" s="924"/>
      <c r="AL114" s="924"/>
      <c r="AM114" s="924"/>
      <c r="AN114" s="924"/>
      <c r="AO114" s="924"/>
      <c r="AP114" s="924"/>
      <c r="AQ114" s="924"/>
      <c r="AR114" s="924"/>
      <c r="AS114" s="924"/>
      <c r="AT114" s="924"/>
      <c r="AU114" s="924"/>
      <c r="AV114" s="924"/>
      <c r="AW114" s="924"/>
      <c r="AX114" s="924"/>
      <c r="AY114" s="924"/>
      <c r="AZ114" s="924"/>
      <c r="BA114" s="924"/>
      <c r="BB114" s="924"/>
      <c r="BC114" s="924"/>
      <c r="BD114" s="924"/>
      <c r="BE114" s="924"/>
      <c r="BF114" s="924"/>
      <c r="BG114" s="924"/>
      <c r="BH114" s="924"/>
      <c r="BI114" s="924"/>
      <c r="BJ114" s="924"/>
      <c r="BK114" s="924"/>
      <c r="BL114" s="924"/>
      <c r="BM114" s="924"/>
      <c r="BN114" s="924"/>
      <c r="BO114" s="924"/>
      <c r="BP114" s="924"/>
      <c r="BQ114" s="924"/>
      <c r="BR114" s="924"/>
      <c r="BS114" s="924"/>
      <c r="BT114" s="924"/>
      <c r="BU114" s="924"/>
      <c r="BV114" s="924"/>
      <c r="BW114" s="924"/>
      <c r="BX114" s="924"/>
      <c r="BY114" s="924"/>
      <c r="BZ114" s="924"/>
      <c r="CA114" s="924"/>
      <c r="CB114" s="924"/>
      <c r="CC114" s="924"/>
      <c r="CD114" s="924"/>
      <c r="CE114" s="924"/>
      <c r="CF114" s="924"/>
      <c r="CG114" s="924"/>
      <c r="CH114" s="924"/>
      <c r="CI114" s="924"/>
      <c r="CJ114" s="924"/>
      <c r="CK114" s="924"/>
      <c r="CL114" s="924"/>
      <c r="CM114" s="924"/>
      <c r="CN114" s="924"/>
      <c r="CO114" s="924"/>
      <c r="CP114" s="924"/>
      <c r="CQ114" s="924"/>
      <c r="CR114" s="924"/>
      <c r="CS114" s="924"/>
      <c r="CT114" s="924"/>
      <c r="CU114" s="924"/>
      <c r="CV114" s="924"/>
      <c r="CW114" s="924"/>
      <c r="CX114" s="924"/>
      <c r="CY114" s="924"/>
      <c r="CZ114" s="924"/>
      <c r="DA114" s="924"/>
      <c r="DB114" s="924"/>
      <c r="DC114" s="924"/>
      <c r="DD114" s="924"/>
      <c r="DE114" s="924"/>
      <c r="DF114" s="924"/>
      <c r="DG114" s="924"/>
      <c r="DH114" s="924"/>
      <c r="DI114" s="924"/>
      <c r="DJ114" s="924"/>
      <c r="DK114" s="924"/>
      <c r="DL114" s="924"/>
      <c r="DM114" s="924"/>
      <c r="DN114" s="924"/>
      <c r="DO114" s="924"/>
      <c r="DP114" s="924"/>
      <c r="DQ114" s="924"/>
      <c r="DR114" s="924"/>
      <c r="DS114" s="924"/>
      <c r="DT114" s="924"/>
      <c r="DU114" s="924"/>
      <c r="DV114" s="924"/>
      <c r="DW114" s="924"/>
      <c r="DX114" s="924"/>
      <c r="DY114" s="924"/>
      <c r="DZ114" s="924"/>
      <c r="EA114" s="924"/>
      <c r="EB114" s="924"/>
      <c r="EC114" s="924"/>
      <c r="ED114" s="924"/>
      <c r="EE114" s="924"/>
      <c r="EF114" s="924"/>
      <c r="EG114" s="924"/>
      <c r="EH114" s="924"/>
      <c r="EI114" s="924"/>
      <c r="EJ114" s="924"/>
      <c r="EK114" s="924"/>
      <c r="EL114" s="924"/>
      <c r="EM114" s="924"/>
      <c r="EN114" s="924"/>
      <c r="EO114" s="924"/>
      <c r="EP114" s="924"/>
      <c r="EQ114" s="924"/>
      <c r="ER114" s="924"/>
      <c r="ES114" s="924"/>
      <c r="ET114" s="924"/>
      <c r="EU114" s="924"/>
      <c r="EV114" s="924"/>
      <c r="EW114" s="924"/>
      <c r="EX114" s="924"/>
      <c r="EY114" s="924"/>
      <c r="EZ114" s="924"/>
      <c r="FA114" s="924"/>
      <c r="FB114" s="924"/>
      <c r="FC114" s="924"/>
      <c r="FD114" s="924"/>
      <c r="FE114" s="924"/>
      <c r="FF114" s="924"/>
      <c r="FG114" s="924"/>
      <c r="FH114" s="924"/>
      <c r="FI114" s="924"/>
      <c r="FJ114" s="924"/>
      <c r="FK114" s="924"/>
      <c r="FL114" s="924"/>
      <c r="FM114" s="924"/>
      <c r="FN114" s="924"/>
      <c r="FO114" s="924"/>
      <c r="FP114" s="924"/>
      <c r="FQ114" s="924"/>
      <c r="FR114" s="924"/>
      <c r="FS114" s="924"/>
      <c r="FT114" s="924"/>
      <c r="FU114" s="924"/>
      <c r="FV114" s="924"/>
      <c r="FW114" s="924"/>
      <c r="FX114" s="924"/>
      <c r="FY114" s="924"/>
      <c r="FZ114" s="924"/>
      <c r="GA114" s="924"/>
      <c r="GB114" s="924"/>
      <c r="GC114" s="924"/>
      <c r="GD114" s="924"/>
      <c r="GE114" s="924"/>
      <c r="GF114" s="924"/>
      <c r="GG114" s="924"/>
      <c r="GH114" s="924"/>
      <c r="GI114" s="924"/>
      <c r="GJ114" s="924"/>
      <c r="GK114" s="924"/>
      <c r="GL114" s="924"/>
      <c r="GM114" s="924"/>
      <c r="GN114" s="924"/>
      <c r="GO114" s="924"/>
      <c r="GP114" s="924"/>
      <c r="GQ114" s="924"/>
      <c r="GR114" s="924"/>
      <c r="GS114" s="924"/>
      <c r="GT114" s="924"/>
      <c r="GU114" s="924"/>
      <c r="GV114" s="924"/>
      <c r="GW114" s="924"/>
      <c r="GX114" s="924"/>
      <c r="GY114" s="924"/>
      <c r="GZ114" s="924"/>
      <c r="HA114" s="924"/>
      <c r="HB114" s="924"/>
      <c r="HC114" s="924"/>
      <c r="HD114" s="924"/>
      <c r="HE114" s="924"/>
      <c r="HF114" s="924"/>
      <c r="HG114" s="924"/>
      <c r="HH114" s="924"/>
      <c r="HI114" s="924"/>
      <c r="HJ114" s="924"/>
      <c r="HK114" s="924"/>
      <c r="HL114" s="924"/>
      <c r="HM114" s="924"/>
      <c r="HN114" s="924"/>
      <c r="HO114" s="924"/>
      <c r="HP114" s="924"/>
      <c r="HQ114" s="924"/>
      <c r="HR114" s="924"/>
      <c r="HS114" s="924"/>
      <c r="HT114" s="924"/>
      <c r="HU114" s="924"/>
      <c r="HV114" s="924"/>
      <c r="HW114" s="924"/>
      <c r="HX114" s="924"/>
    </row>
    <row r="115" spans="1:232">
      <c r="A115" s="924"/>
      <c r="B115" s="924"/>
      <c r="C115" s="924"/>
      <c r="D115" s="924"/>
      <c r="E115" s="924"/>
      <c r="F115" s="924"/>
      <c r="G115" s="924"/>
      <c r="H115" s="924"/>
      <c r="I115" s="924"/>
      <c r="J115" s="924"/>
      <c r="K115" s="924"/>
      <c r="L115" s="924"/>
      <c r="M115" s="924"/>
      <c r="N115" s="924"/>
      <c r="O115" s="924"/>
      <c r="P115" s="924"/>
      <c r="Q115" s="924"/>
      <c r="R115" s="924"/>
      <c r="S115" s="924"/>
      <c r="T115" s="924"/>
      <c r="U115" s="924"/>
      <c r="V115" s="924"/>
      <c r="W115" s="924"/>
      <c r="X115" s="924"/>
      <c r="Y115" s="924"/>
      <c r="Z115" s="924"/>
      <c r="AA115" s="924"/>
      <c r="AB115" s="924"/>
      <c r="AC115" s="924"/>
      <c r="AD115" s="924"/>
      <c r="AE115" s="924"/>
      <c r="AF115" s="924"/>
      <c r="AG115" s="924"/>
      <c r="AH115" s="924"/>
      <c r="AI115" s="924"/>
      <c r="AJ115" s="924"/>
      <c r="AK115" s="924"/>
      <c r="AL115" s="924"/>
      <c r="AM115" s="924"/>
      <c r="AN115" s="924"/>
      <c r="AO115" s="924"/>
      <c r="AP115" s="924"/>
      <c r="AQ115" s="924"/>
      <c r="AR115" s="924"/>
      <c r="AS115" s="924"/>
      <c r="AT115" s="924"/>
      <c r="AU115" s="924"/>
      <c r="AV115" s="924"/>
      <c r="AW115" s="924"/>
      <c r="AX115" s="924"/>
      <c r="AY115" s="924"/>
      <c r="AZ115" s="924"/>
      <c r="BA115" s="924"/>
      <c r="BB115" s="924"/>
      <c r="BC115" s="924"/>
      <c r="BD115" s="924"/>
      <c r="BE115" s="924"/>
      <c r="BF115" s="924"/>
      <c r="BG115" s="924"/>
      <c r="BH115" s="924"/>
      <c r="BI115" s="924"/>
      <c r="BJ115" s="924"/>
      <c r="BK115" s="924"/>
      <c r="BL115" s="924"/>
      <c r="BM115" s="924"/>
      <c r="BN115" s="924"/>
      <c r="BO115" s="924"/>
      <c r="BP115" s="924"/>
      <c r="BQ115" s="924"/>
      <c r="BR115" s="924"/>
      <c r="BS115" s="924"/>
      <c r="BT115" s="924"/>
      <c r="BU115" s="924"/>
      <c r="BV115" s="924"/>
      <c r="BW115" s="924"/>
      <c r="BX115" s="924"/>
      <c r="BY115" s="924"/>
      <c r="BZ115" s="924"/>
      <c r="CA115" s="924"/>
      <c r="CB115" s="924"/>
      <c r="CC115" s="924"/>
      <c r="CD115" s="924"/>
      <c r="CE115" s="924"/>
      <c r="CF115" s="924"/>
      <c r="CG115" s="924"/>
      <c r="CH115" s="924"/>
      <c r="CI115" s="924"/>
      <c r="CJ115" s="924"/>
      <c r="CK115" s="924"/>
      <c r="CL115" s="924"/>
      <c r="CM115" s="924"/>
      <c r="CN115" s="924"/>
      <c r="CO115" s="924"/>
      <c r="CP115" s="924"/>
      <c r="CQ115" s="924"/>
      <c r="CR115" s="924"/>
      <c r="CS115" s="924"/>
      <c r="CT115" s="924"/>
      <c r="CU115" s="924"/>
      <c r="CV115" s="924"/>
      <c r="CW115" s="924"/>
      <c r="CX115" s="924"/>
      <c r="CY115" s="924"/>
      <c r="CZ115" s="924"/>
      <c r="DA115" s="924"/>
      <c r="DB115" s="924"/>
      <c r="DC115" s="924"/>
      <c r="DD115" s="924"/>
      <c r="DE115" s="924"/>
      <c r="DF115" s="924"/>
      <c r="DG115" s="924"/>
      <c r="DH115" s="924"/>
      <c r="DI115" s="924"/>
      <c r="DJ115" s="924"/>
      <c r="DK115" s="924"/>
      <c r="DL115" s="924"/>
      <c r="DM115" s="924"/>
      <c r="DN115" s="924"/>
      <c r="DO115" s="924"/>
      <c r="DP115" s="924"/>
      <c r="DQ115" s="924"/>
      <c r="DR115" s="924"/>
      <c r="DS115" s="924"/>
      <c r="DT115" s="924"/>
      <c r="DU115" s="924"/>
      <c r="DV115" s="924"/>
      <c r="DW115" s="924"/>
      <c r="DX115" s="924"/>
      <c r="DY115" s="924"/>
      <c r="DZ115" s="924"/>
      <c r="EA115" s="924"/>
      <c r="EB115" s="924"/>
      <c r="EC115" s="924"/>
      <c r="ED115" s="924"/>
      <c r="EE115" s="924"/>
      <c r="EF115" s="924"/>
      <c r="EG115" s="924"/>
      <c r="EH115" s="924"/>
      <c r="EI115" s="924"/>
      <c r="EJ115" s="924"/>
      <c r="EK115" s="924"/>
      <c r="EL115" s="924"/>
      <c r="EM115" s="924"/>
      <c r="EN115" s="924"/>
      <c r="EO115" s="924"/>
      <c r="EP115" s="924"/>
      <c r="EQ115" s="924"/>
      <c r="ER115" s="924"/>
      <c r="ES115" s="924"/>
      <c r="ET115" s="924"/>
      <c r="EU115" s="924"/>
      <c r="EV115" s="924"/>
      <c r="EW115" s="924"/>
      <c r="EX115" s="924"/>
      <c r="EY115" s="924"/>
      <c r="EZ115" s="924"/>
      <c r="FA115" s="924"/>
      <c r="FB115" s="924"/>
      <c r="FC115" s="924"/>
      <c r="FD115" s="924"/>
      <c r="FE115" s="924"/>
      <c r="FF115" s="924"/>
      <c r="FG115" s="924"/>
      <c r="FH115" s="924"/>
      <c r="FI115" s="924"/>
      <c r="FJ115" s="924"/>
      <c r="FK115" s="924"/>
      <c r="FL115" s="924"/>
      <c r="FM115" s="924"/>
      <c r="FN115" s="924"/>
      <c r="FO115" s="924"/>
      <c r="FP115" s="924"/>
      <c r="FQ115" s="924"/>
      <c r="FR115" s="924"/>
      <c r="FS115" s="924"/>
      <c r="FT115" s="924"/>
      <c r="FU115" s="924"/>
      <c r="FV115" s="924"/>
      <c r="FW115" s="924"/>
      <c r="FX115" s="924"/>
      <c r="FY115" s="924"/>
      <c r="FZ115" s="924"/>
      <c r="GA115" s="924"/>
      <c r="GB115" s="924"/>
      <c r="GC115" s="924"/>
      <c r="GD115" s="924"/>
      <c r="GE115" s="924"/>
      <c r="GF115" s="924"/>
      <c r="GG115" s="924"/>
      <c r="GH115" s="924"/>
      <c r="GI115" s="924"/>
      <c r="GJ115" s="924"/>
      <c r="GK115" s="924"/>
      <c r="GL115" s="924"/>
      <c r="GM115" s="924"/>
      <c r="GN115" s="924"/>
      <c r="GO115" s="924"/>
      <c r="GP115" s="924"/>
      <c r="GQ115" s="924"/>
      <c r="GR115" s="924"/>
      <c r="GS115" s="924"/>
      <c r="GT115" s="924"/>
      <c r="GU115" s="924"/>
      <c r="GV115" s="924"/>
      <c r="GW115" s="924"/>
      <c r="GX115" s="924"/>
      <c r="GY115" s="924"/>
      <c r="GZ115" s="924"/>
      <c r="HA115" s="924"/>
      <c r="HB115" s="924"/>
      <c r="HC115" s="924"/>
      <c r="HD115" s="924"/>
      <c r="HE115" s="924"/>
      <c r="HF115" s="924"/>
      <c r="HG115" s="924"/>
      <c r="HH115" s="924"/>
      <c r="HI115" s="924"/>
      <c r="HJ115" s="924"/>
      <c r="HK115" s="924"/>
      <c r="HL115" s="924"/>
      <c r="HM115" s="924"/>
      <c r="HN115" s="924"/>
      <c r="HO115" s="924"/>
      <c r="HP115" s="924"/>
      <c r="HQ115" s="924"/>
      <c r="HR115" s="924"/>
      <c r="HS115" s="924"/>
      <c r="HT115" s="924"/>
      <c r="HU115" s="924"/>
      <c r="HV115" s="924"/>
      <c r="HW115" s="924"/>
      <c r="HX115" s="924"/>
    </row>
    <row r="116" spans="1:232">
      <c r="A116" s="924"/>
      <c r="B116" s="924"/>
      <c r="C116" s="924"/>
      <c r="D116" s="924"/>
      <c r="E116" s="924"/>
      <c r="F116" s="924"/>
      <c r="G116" s="924"/>
      <c r="H116" s="924"/>
      <c r="I116" s="924"/>
      <c r="J116" s="924"/>
      <c r="K116" s="924"/>
      <c r="L116" s="924"/>
      <c r="M116" s="924"/>
      <c r="N116" s="924"/>
      <c r="O116" s="924"/>
      <c r="P116" s="924"/>
      <c r="Q116" s="924"/>
      <c r="R116" s="924"/>
      <c r="S116" s="924"/>
      <c r="T116" s="924"/>
      <c r="U116" s="924"/>
      <c r="V116" s="924"/>
      <c r="W116" s="924"/>
      <c r="X116" s="924"/>
      <c r="Y116" s="924"/>
      <c r="Z116" s="924"/>
      <c r="AA116" s="924"/>
      <c r="AB116" s="924"/>
      <c r="AC116" s="924"/>
      <c r="AD116" s="924"/>
      <c r="AE116" s="924"/>
      <c r="AF116" s="924"/>
      <c r="AG116" s="924"/>
      <c r="AH116" s="924"/>
      <c r="AI116" s="924"/>
      <c r="AJ116" s="924"/>
      <c r="AK116" s="924"/>
      <c r="AL116" s="924"/>
      <c r="AM116" s="924"/>
      <c r="AN116" s="924"/>
      <c r="AO116" s="924"/>
      <c r="AP116" s="924"/>
      <c r="AQ116" s="924"/>
      <c r="AR116" s="924"/>
      <c r="AS116" s="924"/>
      <c r="AT116" s="924"/>
      <c r="AU116" s="924"/>
      <c r="AV116" s="924"/>
      <c r="AW116" s="924"/>
      <c r="AX116" s="924"/>
      <c r="AY116" s="924"/>
      <c r="AZ116" s="924"/>
      <c r="BA116" s="924"/>
      <c r="BB116" s="924"/>
      <c r="BC116" s="924"/>
      <c r="BD116" s="924"/>
      <c r="BE116" s="924"/>
      <c r="BF116" s="924"/>
      <c r="BG116" s="924"/>
      <c r="BH116" s="924"/>
      <c r="BI116" s="924"/>
      <c r="BJ116" s="924"/>
      <c r="BK116" s="924"/>
      <c r="BL116" s="924"/>
      <c r="BM116" s="924"/>
      <c r="BN116" s="924"/>
      <c r="BO116" s="924"/>
      <c r="BP116" s="924"/>
      <c r="BQ116" s="924"/>
      <c r="BR116" s="924"/>
      <c r="BS116" s="924"/>
      <c r="BT116" s="924"/>
      <c r="BU116" s="924"/>
      <c r="BV116" s="924"/>
      <c r="BW116" s="924"/>
      <c r="BX116" s="924"/>
      <c r="BY116" s="924"/>
      <c r="BZ116" s="924"/>
      <c r="CA116" s="924"/>
      <c r="CB116" s="924"/>
      <c r="CC116" s="924"/>
      <c r="CD116" s="924"/>
      <c r="CE116" s="924"/>
      <c r="CF116" s="924"/>
      <c r="CG116" s="924"/>
      <c r="CH116" s="924"/>
      <c r="CI116" s="924"/>
      <c r="CJ116" s="924"/>
      <c r="CK116" s="924"/>
      <c r="CL116" s="924"/>
      <c r="CM116" s="924"/>
      <c r="CN116" s="924"/>
      <c r="CO116" s="924"/>
      <c r="CP116" s="924"/>
      <c r="CQ116" s="924"/>
      <c r="CR116" s="924"/>
      <c r="CS116" s="924"/>
      <c r="CT116" s="924"/>
      <c r="CU116" s="924"/>
      <c r="CV116" s="924"/>
      <c r="CW116" s="924"/>
      <c r="CX116" s="924"/>
      <c r="CY116" s="924"/>
      <c r="CZ116" s="924"/>
      <c r="DA116" s="924"/>
      <c r="DB116" s="924"/>
      <c r="DC116" s="924"/>
      <c r="DD116" s="924"/>
      <c r="DE116" s="924"/>
      <c r="DF116" s="924"/>
      <c r="DG116" s="924"/>
      <c r="DH116" s="924"/>
      <c r="DI116" s="924"/>
      <c r="DJ116" s="924"/>
      <c r="DK116" s="924"/>
      <c r="DL116" s="924"/>
      <c r="DM116" s="924"/>
      <c r="DN116" s="924"/>
      <c r="DO116" s="924"/>
      <c r="DP116" s="924"/>
      <c r="DQ116" s="924"/>
      <c r="DR116" s="924"/>
      <c r="DS116" s="924"/>
      <c r="DT116" s="924"/>
      <c r="DU116" s="924"/>
      <c r="DV116" s="924"/>
      <c r="DW116" s="924"/>
      <c r="DX116" s="924"/>
      <c r="DY116" s="924"/>
      <c r="DZ116" s="924"/>
      <c r="EA116" s="924"/>
      <c r="EB116" s="924"/>
      <c r="EC116" s="924"/>
      <c r="ED116" s="924"/>
      <c r="EE116" s="924"/>
      <c r="EF116" s="924"/>
      <c r="EG116" s="924"/>
      <c r="EH116" s="924"/>
      <c r="EI116" s="924"/>
      <c r="EJ116" s="924"/>
      <c r="EK116" s="924"/>
      <c r="EL116" s="924"/>
      <c r="EM116" s="924"/>
      <c r="EN116" s="924"/>
      <c r="EO116" s="924"/>
      <c r="EP116" s="924"/>
      <c r="EQ116" s="924"/>
      <c r="ER116" s="924"/>
      <c r="ES116" s="924"/>
      <c r="ET116" s="924"/>
      <c r="EU116" s="924"/>
      <c r="EV116" s="924"/>
      <c r="EW116" s="924"/>
      <c r="EX116" s="924"/>
      <c r="EY116" s="924"/>
      <c r="EZ116" s="924"/>
      <c r="FA116" s="924"/>
      <c r="FB116" s="924"/>
      <c r="FC116" s="924"/>
      <c r="FD116" s="924"/>
      <c r="FE116" s="924"/>
      <c r="FF116" s="924"/>
      <c r="FG116" s="924"/>
      <c r="FH116" s="924"/>
      <c r="FI116" s="924"/>
      <c r="FJ116" s="924"/>
      <c r="FK116" s="924"/>
      <c r="FL116" s="924"/>
      <c r="FM116" s="924"/>
      <c r="FN116" s="924"/>
      <c r="FO116" s="924"/>
      <c r="FP116" s="924"/>
      <c r="FQ116" s="924"/>
      <c r="FR116" s="924"/>
      <c r="FS116" s="924"/>
      <c r="FT116" s="924"/>
      <c r="FU116" s="924"/>
      <c r="FV116" s="924"/>
      <c r="FW116" s="924"/>
      <c r="FX116" s="924"/>
      <c r="FY116" s="924"/>
      <c r="FZ116" s="924"/>
      <c r="GA116" s="924"/>
      <c r="GB116" s="924"/>
      <c r="GC116" s="924"/>
      <c r="GD116" s="924"/>
      <c r="GE116" s="924"/>
      <c r="GF116" s="924"/>
      <c r="GG116" s="924"/>
      <c r="GH116" s="924"/>
      <c r="GI116" s="924"/>
      <c r="GJ116" s="924"/>
      <c r="GK116" s="924"/>
      <c r="GL116" s="924"/>
      <c r="GM116" s="924"/>
      <c r="GN116" s="924"/>
      <c r="GO116" s="924"/>
      <c r="GP116" s="924"/>
      <c r="GQ116" s="924"/>
      <c r="GR116" s="924"/>
      <c r="GS116" s="924"/>
      <c r="GT116" s="924"/>
      <c r="GU116" s="924"/>
      <c r="GV116" s="924"/>
      <c r="GW116" s="924"/>
      <c r="GX116" s="924"/>
      <c r="GY116" s="924"/>
      <c r="GZ116" s="924"/>
      <c r="HA116" s="924"/>
      <c r="HB116" s="924"/>
      <c r="HC116" s="924"/>
      <c r="HD116" s="924"/>
      <c r="HE116" s="924"/>
      <c r="HF116" s="924"/>
      <c r="HG116" s="924"/>
      <c r="HH116" s="924"/>
      <c r="HI116" s="924"/>
      <c r="HJ116" s="924"/>
      <c r="HK116" s="924"/>
      <c r="HL116" s="924"/>
      <c r="HM116" s="924"/>
      <c r="HN116" s="924"/>
      <c r="HO116" s="924"/>
      <c r="HP116" s="924"/>
      <c r="HQ116" s="924"/>
      <c r="HR116" s="924"/>
      <c r="HS116" s="924"/>
      <c r="HT116" s="924"/>
      <c r="HU116" s="924"/>
      <c r="HV116" s="924"/>
      <c r="HW116" s="924"/>
      <c r="HX116" s="924"/>
    </row>
    <row r="117" spans="1:232">
      <c r="A117" s="924"/>
      <c r="B117" s="924"/>
      <c r="C117" s="924"/>
      <c r="D117" s="924"/>
      <c r="E117" s="924"/>
      <c r="F117" s="924"/>
      <c r="G117" s="924"/>
      <c r="H117" s="924"/>
      <c r="I117" s="924"/>
      <c r="J117" s="924"/>
      <c r="K117" s="924"/>
      <c r="L117" s="924"/>
      <c r="M117" s="924"/>
      <c r="N117" s="924"/>
      <c r="O117" s="924"/>
      <c r="P117" s="924"/>
      <c r="Q117" s="924"/>
      <c r="R117" s="924"/>
      <c r="S117" s="924"/>
      <c r="T117" s="924"/>
      <c r="U117" s="924"/>
      <c r="V117" s="924"/>
      <c r="W117" s="924"/>
      <c r="X117" s="924"/>
      <c r="Y117" s="924"/>
      <c r="Z117" s="924"/>
      <c r="AA117" s="924"/>
      <c r="AB117" s="924"/>
      <c r="AC117" s="924"/>
      <c r="AD117" s="924"/>
      <c r="AE117" s="924"/>
      <c r="AF117" s="924"/>
      <c r="AG117" s="924"/>
      <c r="AH117" s="924"/>
      <c r="AI117" s="924"/>
      <c r="AJ117" s="924"/>
      <c r="AK117" s="924"/>
      <c r="AL117" s="924"/>
      <c r="AM117" s="924"/>
      <c r="AN117" s="924"/>
      <c r="AO117" s="924"/>
      <c r="AP117" s="924"/>
      <c r="AQ117" s="924"/>
      <c r="AR117" s="924"/>
      <c r="AS117" s="924"/>
      <c r="AT117" s="924"/>
      <c r="AU117" s="924"/>
      <c r="AV117" s="924"/>
      <c r="AW117" s="924"/>
      <c r="AX117" s="924"/>
      <c r="AY117" s="924"/>
      <c r="AZ117" s="924"/>
      <c r="BA117" s="924"/>
      <c r="BB117" s="924"/>
      <c r="BC117" s="924"/>
      <c r="BD117" s="924"/>
      <c r="BE117" s="924"/>
      <c r="BF117" s="924"/>
      <c r="BG117" s="924"/>
      <c r="BH117" s="924"/>
      <c r="BI117" s="924"/>
      <c r="BJ117" s="924"/>
      <c r="BK117" s="924"/>
      <c r="BL117" s="924"/>
      <c r="BM117" s="924"/>
      <c r="BN117" s="924"/>
      <c r="BO117" s="924"/>
      <c r="BP117" s="924"/>
      <c r="BQ117" s="924"/>
      <c r="BR117" s="924"/>
      <c r="BS117" s="924"/>
      <c r="BT117" s="924"/>
      <c r="BU117" s="924"/>
      <c r="BV117" s="924"/>
      <c r="BW117" s="924"/>
      <c r="BX117" s="924"/>
      <c r="BY117" s="924"/>
      <c r="BZ117" s="924"/>
      <c r="CA117" s="924"/>
      <c r="CB117" s="924"/>
      <c r="CC117" s="924"/>
      <c r="CD117" s="924"/>
      <c r="CE117" s="924"/>
      <c r="CF117" s="924"/>
      <c r="CG117" s="924"/>
      <c r="CH117" s="924"/>
      <c r="CI117" s="924"/>
      <c r="CJ117" s="924"/>
      <c r="CK117" s="924"/>
      <c r="CL117" s="924"/>
      <c r="CM117" s="924"/>
      <c r="CN117" s="924"/>
      <c r="CO117" s="924"/>
      <c r="CP117" s="924"/>
      <c r="CQ117" s="924"/>
      <c r="CR117" s="924"/>
      <c r="CS117" s="924"/>
      <c r="CT117" s="924"/>
      <c r="CU117" s="924"/>
      <c r="CV117" s="924"/>
      <c r="CW117" s="924"/>
      <c r="CX117" s="924"/>
      <c r="CY117" s="924"/>
      <c r="CZ117" s="924"/>
      <c r="DA117" s="924"/>
      <c r="DB117" s="924"/>
      <c r="DC117" s="924"/>
      <c r="DD117" s="924"/>
      <c r="DE117" s="924"/>
      <c r="DF117" s="924"/>
      <c r="DG117" s="924"/>
      <c r="DH117" s="924"/>
      <c r="DI117" s="924"/>
      <c r="DJ117" s="924"/>
      <c r="DK117" s="924"/>
      <c r="DL117" s="924"/>
      <c r="DM117" s="924"/>
      <c r="DN117" s="924"/>
      <c r="DO117" s="924"/>
      <c r="DP117" s="924"/>
      <c r="DQ117" s="924"/>
      <c r="DR117" s="924"/>
      <c r="DS117" s="924"/>
      <c r="DT117" s="924"/>
      <c r="DU117" s="924"/>
      <c r="DV117" s="924"/>
      <c r="DW117" s="924"/>
      <c r="DX117" s="924"/>
      <c r="DY117" s="924"/>
      <c r="DZ117" s="924"/>
      <c r="EA117" s="924"/>
      <c r="EB117" s="924"/>
      <c r="EC117" s="924"/>
      <c r="ED117" s="924"/>
      <c r="EE117" s="924"/>
      <c r="EF117" s="924"/>
      <c r="EG117" s="924"/>
      <c r="EH117" s="924"/>
      <c r="EI117" s="924"/>
      <c r="EJ117" s="924"/>
      <c r="EK117" s="924"/>
      <c r="EL117" s="924"/>
      <c r="EM117" s="924"/>
      <c r="EN117" s="924"/>
      <c r="EO117" s="924"/>
      <c r="EP117" s="924"/>
      <c r="EQ117" s="924"/>
      <c r="ER117" s="924"/>
      <c r="ES117" s="924"/>
      <c r="ET117" s="924"/>
      <c r="EU117" s="924"/>
      <c r="EV117" s="924"/>
      <c r="EW117" s="924"/>
      <c r="EX117" s="924"/>
      <c r="EY117" s="924"/>
      <c r="EZ117" s="924"/>
      <c r="FA117" s="924"/>
      <c r="FB117" s="924"/>
      <c r="FC117" s="924"/>
      <c r="FD117" s="924"/>
      <c r="FE117" s="924"/>
      <c r="FF117" s="924"/>
      <c r="FG117" s="924"/>
      <c r="FH117" s="924"/>
      <c r="FI117" s="924"/>
      <c r="FJ117" s="924"/>
      <c r="FK117" s="924"/>
      <c r="FL117" s="924"/>
      <c r="FM117" s="924"/>
      <c r="FN117" s="924"/>
      <c r="FO117" s="924"/>
      <c r="FP117" s="924"/>
      <c r="FQ117" s="924"/>
      <c r="FR117" s="924"/>
      <c r="FS117" s="924"/>
      <c r="FT117" s="924"/>
      <c r="FU117" s="924"/>
      <c r="FV117" s="924"/>
      <c r="FW117" s="924"/>
      <c r="FX117" s="924"/>
      <c r="FY117" s="924"/>
      <c r="FZ117" s="924"/>
      <c r="GA117" s="924"/>
      <c r="GB117" s="924"/>
      <c r="GC117" s="924"/>
      <c r="GD117" s="924"/>
      <c r="GE117" s="924"/>
      <c r="GF117" s="924"/>
      <c r="GG117" s="924"/>
      <c r="GH117" s="924"/>
      <c r="GI117" s="924"/>
      <c r="GJ117" s="924"/>
      <c r="GK117" s="924"/>
      <c r="GL117" s="924"/>
      <c r="GM117" s="924"/>
      <c r="GN117" s="924"/>
      <c r="GO117" s="924"/>
      <c r="GP117" s="924"/>
      <c r="GQ117" s="924"/>
      <c r="GR117" s="924"/>
      <c r="GS117" s="924"/>
      <c r="GT117" s="924"/>
      <c r="GU117" s="924"/>
      <c r="GV117" s="924"/>
      <c r="GW117" s="924"/>
      <c r="GX117" s="924"/>
      <c r="GY117" s="924"/>
      <c r="GZ117" s="924"/>
      <c r="HA117" s="924"/>
      <c r="HB117" s="924"/>
      <c r="HC117" s="924"/>
      <c r="HD117" s="924"/>
      <c r="HE117" s="924"/>
      <c r="HF117" s="924"/>
      <c r="HG117" s="924"/>
      <c r="HH117" s="924"/>
      <c r="HI117" s="924"/>
      <c r="HJ117" s="924"/>
      <c r="HK117" s="924"/>
      <c r="HL117" s="924"/>
      <c r="HM117" s="924"/>
      <c r="HN117" s="924"/>
      <c r="HO117" s="924"/>
      <c r="HP117" s="924"/>
      <c r="HQ117" s="924"/>
      <c r="HR117" s="924"/>
      <c r="HS117" s="924"/>
      <c r="HT117" s="924"/>
      <c r="HU117" s="924"/>
      <c r="HV117" s="924"/>
      <c r="HW117" s="924"/>
      <c r="HX117" s="924"/>
    </row>
    <row r="118" spans="1:232">
      <c r="A118" s="924"/>
      <c r="B118" s="924"/>
      <c r="C118" s="924"/>
      <c r="D118" s="924"/>
      <c r="E118" s="924"/>
      <c r="F118" s="924"/>
      <c r="G118" s="924"/>
      <c r="H118" s="924"/>
      <c r="I118" s="924"/>
      <c r="J118" s="924"/>
      <c r="K118" s="924"/>
      <c r="L118" s="924"/>
      <c r="M118" s="924"/>
      <c r="N118" s="924"/>
      <c r="O118" s="924"/>
      <c r="P118" s="924"/>
      <c r="Q118" s="924"/>
      <c r="R118" s="924"/>
      <c r="S118" s="924"/>
      <c r="T118" s="924"/>
      <c r="U118" s="924"/>
      <c r="V118" s="924"/>
      <c r="W118" s="924"/>
      <c r="X118" s="924"/>
      <c r="Y118" s="924"/>
      <c r="Z118" s="924"/>
      <c r="AA118" s="924"/>
      <c r="AB118" s="924"/>
      <c r="AC118" s="924"/>
      <c r="AD118" s="924"/>
      <c r="AE118" s="924"/>
      <c r="AF118" s="924"/>
      <c r="AG118" s="924"/>
      <c r="AH118" s="924"/>
      <c r="AI118" s="924"/>
      <c r="AJ118" s="924"/>
      <c r="AK118" s="924"/>
      <c r="AL118" s="924"/>
      <c r="AM118" s="924"/>
      <c r="AN118" s="924"/>
      <c r="AO118" s="924"/>
      <c r="AP118" s="924"/>
      <c r="AQ118" s="924"/>
      <c r="AR118" s="924"/>
      <c r="AS118" s="924"/>
      <c r="AT118" s="924"/>
      <c r="AU118" s="924"/>
      <c r="AV118" s="924"/>
      <c r="AW118" s="924"/>
      <c r="AX118" s="924"/>
      <c r="AY118" s="924"/>
      <c r="AZ118" s="924"/>
      <c r="BA118" s="924"/>
      <c r="BB118" s="924"/>
      <c r="BC118" s="924"/>
      <c r="BD118" s="924"/>
      <c r="BE118" s="924"/>
      <c r="BF118" s="924"/>
      <c r="BG118" s="924"/>
      <c r="BH118" s="924"/>
      <c r="BI118" s="924"/>
      <c r="BJ118" s="924"/>
      <c r="BK118" s="924"/>
      <c r="BL118" s="924"/>
      <c r="BM118" s="924"/>
      <c r="BN118" s="924"/>
      <c r="BO118" s="924"/>
      <c r="BP118" s="924"/>
      <c r="BQ118" s="924"/>
      <c r="BR118" s="924"/>
      <c r="BS118" s="924"/>
      <c r="BT118" s="924"/>
      <c r="BU118" s="924"/>
      <c r="BV118" s="924"/>
      <c r="BW118" s="924"/>
      <c r="BX118" s="924"/>
      <c r="BY118" s="924"/>
      <c r="BZ118" s="924"/>
      <c r="CA118" s="924"/>
      <c r="CB118" s="924"/>
      <c r="CC118" s="924"/>
      <c r="CD118" s="924"/>
      <c r="CE118" s="924"/>
      <c r="CF118" s="924"/>
      <c r="CG118" s="924"/>
      <c r="CH118" s="924"/>
      <c r="CI118" s="924"/>
      <c r="CJ118" s="924"/>
      <c r="CK118" s="924"/>
      <c r="CL118" s="924"/>
      <c r="CM118" s="924"/>
      <c r="CN118" s="924"/>
      <c r="CO118" s="924"/>
      <c r="CP118" s="924"/>
      <c r="CQ118" s="924"/>
      <c r="CR118" s="924"/>
      <c r="CS118" s="924"/>
      <c r="CT118" s="924"/>
      <c r="CU118" s="924"/>
      <c r="CV118" s="924"/>
      <c r="CW118" s="924"/>
      <c r="CX118" s="924"/>
      <c r="CY118" s="924"/>
      <c r="CZ118" s="924"/>
      <c r="DA118" s="924"/>
      <c r="DB118" s="924"/>
      <c r="DC118" s="924"/>
      <c r="DD118" s="924"/>
      <c r="DE118" s="924"/>
      <c r="DF118" s="924"/>
      <c r="DG118" s="924"/>
      <c r="DH118" s="924"/>
      <c r="DI118" s="924"/>
      <c r="DJ118" s="924"/>
      <c r="DK118" s="924"/>
      <c r="DL118" s="924"/>
      <c r="DM118" s="924"/>
      <c r="DN118" s="924"/>
      <c r="DO118" s="924"/>
      <c r="DP118" s="924"/>
      <c r="DQ118" s="924"/>
      <c r="DR118" s="924"/>
      <c r="DS118" s="924"/>
      <c r="DT118" s="924"/>
      <c r="DU118" s="924"/>
      <c r="DV118" s="924"/>
      <c r="DW118" s="924"/>
      <c r="DX118" s="924"/>
      <c r="DY118" s="924"/>
      <c r="DZ118" s="924"/>
      <c r="EA118" s="924"/>
      <c r="EB118" s="924"/>
      <c r="EC118" s="924"/>
      <c r="ED118" s="924"/>
      <c r="EE118" s="924"/>
      <c r="EF118" s="924"/>
      <c r="EG118" s="924"/>
      <c r="EH118" s="924"/>
      <c r="EI118" s="924"/>
      <c r="EJ118" s="924"/>
      <c r="EK118" s="924"/>
      <c r="EL118" s="924"/>
      <c r="EM118" s="924"/>
      <c r="EN118" s="924"/>
      <c r="EO118" s="924"/>
      <c r="EP118" s="924"/>
      <c r="EQ118" s="924"/>
      <c r="ER118" s="924"/>
      <c r="ES118" s="924"/>
      <c r="ET118" s="924"/>
      <c r="EU118" s="924"/>
      <c r="EV118" s="924"/>
      <c r="EW118" s="924"/>
      <c r="EX118" s="924"/>
      <c r="EY118" s="924"/>
      <c r="EZ118" s="924"/>
      <c r="FA118" s="924"/>
      <c r="FB118" s="924"/>
      <c r="FC118" s="924"/>
      <c r="FD118" s="924"/>
      <c r="FE118" s="924"/>
      <c r="FF118" s="924"/>
      <c r="FG118" s="924"/>
      <c r="FH118" s="924"/>
      <c r="FI118" s="924"/>
      <c r="FJ118" s="924"/>
      <c r="FK118" s="924"/>
      <c r="FL118" s="924"/>
      <c r="FM118" s="924"/>
      <c r="FN118" s="924"/>
      <c r="FO118" s="924"/>
      <c r="FP118" s="924"/>
      <c r="FQ118" s="924"/>
      <c r="FR118" s="924"/>
      <c r="FS118" s="924"/>
      <c r="FT118" s="924"/>
      <c r="FU118" s="924"/>
      <c r="FV118" s="924"/>
      <c r="FW118" s="924"/>
      <c r="FX118" s="924"/>
      <c r="FY118" s="924"/>
      <c r="FZ118" s="924"/>
      <c r="GA118" s="924"/>
      <c r="GB118" s="924"/>
      <c r="GC118" s="924"/>
      <c r="GD118" s="924"/>
      <c r="GE118" s="924"/>
      <c r="GF118" s="924"/>
      <c r="GG118" s="924"/>
      <c r="GH118" s="924"/>
      <c r="GI118" s="924"/>
      <c r="GJ118" s="924"/>
      <c r="GK118" s="924"/>
      <c r="GL118" s="924"/>
      <c r="GM118" s="924"/>
      <c r="GN118" s="924"/>
      <c r="GO118" s="924"/>
      <c r="GP118" s="924"/>
      <c r="GQ118" s="924"/>
      <c r="GR118" s="924"/>
      <c r="GS118" s="924"/>
      <c r="GT118" s="924"/>
      <c r="GU118" s="924"/>
      <c r="GV118" s="924"/>
      <c r="GW118" s="924"/>
      <c r="GX118" s="924"/>
      <c r="GY118" s="924"/>
      <c r="GZ118" s="924"/>
      <c r="HA118" s="924"/>
      <c r="HB118" s="924"/>
      <c r="HC118" s="924"/>
      <c r="HD118" s="924"/>
      <c r="HE118" s="924"/>
      <c r="HF118" s="924"/>
      <c r="HG118" s="924"/>
      <c r="HH118" s="924"/>
      <c r="HI118" s="924"/>
      <c r="HJ118" s="924"/>
      <c r="HK118" s="924"/>
      <c r="HL118" s="924"/>
      <c r="HM118" s="924"/>
      <c r="HN118" s="924"/>
      <c r="HO118" s="924"/>
      <c r="HP118" s="924"/>
      <c r="HQ118" s="924"/>
      <c r="HR118" s="924"/>
      <c r="HS118" s="924"/>
      <c r="HT118" s="924"/>
      <c r="HU118" s="924"/>
      <c r="HV118" s="924"/>
      <c r="HW118" s="924"/>
      <c r="HX118" s="924"/>
    </row>
    <row r="119" spans="1:232">
      <c r="A119" s="924"/>
      <c r="B119" s="924"/>
      <c r="C119" s="924"/>
      <c r="D119" s="924"/>
      <c r="E119" s="924"/>
      <c r="F119" s="924"/>
      <c r="G119" s="924"/>
      <c r="H119" s="924"/>
      <c r="I119" s="924"/>
      <c r="J119" s="924"/>
      <c r="K119" s="924"/>
      <c r="L119" s="924"/>
      <c r="M119" s="924"/>
      <c r="N119" s="924"/>
      <c r="O119" s="924"/>
      <c r="P119" s="924"/>
      <c r="Q119" s="924"/>
      <c r="R119" s="924"/>
      <c r="S119" s="924"/>
      <c r="T119" s="924"/>
      <c r="U119" s="924"/>
      <c r="V119" s="924"/>
      <c r="W119" s="924"/>
      <c r="X119" s="924"/>
      <c r="Y119" s="924"/>
      <c r="Z119" s="924"/>
      <c r="AA119" s="924"/>
      <c r="AB119" s="924"/>
      <c r="AC119" s="924"/>
      <c r="AD119" s="924"/>
      <c r="AE119" s="924"/>
      <c r="AF119" s="924"/>
      <c r="AG119" s="924"/>
      <c r="AH119" s="924"/>
      <c r="AI119" s="924"/>
      <c r="AJ119" s="924"/>
      <c r="AK119" s="924"/>
      <c r="AL119" s="924"/>
      <c r="AM119" s="924"/>
      <c r="AN119" s="924"/>
      <c r="AO119" s="924"/>
      <c r="AP119" s="924"/>
      <c r="AQ119" s="924"/>
      <c r="AR119" s="924"/>
      <c r="AS119" s="924"/>
      <c r="AT119" s="924"/>
      <c r="AU119" s="924"/>
      <c r="AV119" s="924"/>
      <c r="AW119" s="924"/>
      <c r="AX119" s="924"/>
      <c r="AY119" s="924"/>
      <c r="AZ119" s="924"/>
      <c r="BA119" s="924"/>
      <c r="BB119" s="924"/>
      <c r="BC119" s="924"/>
      <c r="BD119" s="924"/>
      <c r="BE119" s="924"/>
      <c r="BF119" s="924"/>
      <c r="BG119" s="924"/>
      <c r="BH119" s="924"/>
      <c r="BI119" s="924"/>
      <c r="BJ119" s="924"/>
      <c r="BK119" s="924"/>
      <c r="BL119" s="924"/>
      <c r="BM119" s="924"/>
      <c r="BN119" s="924"/>
      <c r="BO119" s="924"/>
      <c r="BP119" s="924"/>
      <c r="BQ119" s="924"/>
      <c r="BR119" s="924"/>
      <c r="BS119" s="924"/>
      <c r="BT119" s="924"/>
      <c r="BU119" s="924"/>
      <c r="BV119" s="924"/>
      <c r="BW119" s="924"/>
      <c r="BX119" s="924"/>
      <c r="BY119" s="924"/>
      <c r="BZ119" s="924"/>
      <c r="CA119" s="924"/>
      <c r="CB119" s="924"/>
      <c r="CC119" s="924"/>
      <c r="CD119" s="924"/>
      <c r="CE119" s="924"/>
      <c r="CF119" s="924"/>
      <c r="CG119" s="924"/>
      <c r="CH119" s="924"/>
      <c r="CI119" s="924"/>
      <c r="CJ119" s="924"/>
      <c r="CK119" s="924"/>
      <c r="CL119" s="924"/>
      <c r="CM119" s="924"/>
      <c r="CN119" s="924"/>
      <c r="CO119" s="924"/>
      <c r="CP119" s="924"/>
      <c r="CQ119" s="924"/>
      <c r="CR119" s="924"/>
      <c r="CS119" s="924"/>
      <c r="CT119" s="924"/>
      <c r="CU119" s="924"/>
      <c r="CV119" s="924"/>
      <c r="CW119" s="924"/>
      <c r="CX119" s="924"/>
      <c r="CY119" s="924"/>
      <c r="CZ119" s="924"/>
      <c r="DA119" s="924"/>
      <c r="DB119" s="924"/>
      <c r="DC119" s="924"/>
      <c r="DD119" s="924"/>
      <c r="DE119" s="924"/>
      <c r="DF119" s="924"/>
      <c r="DG119" s="924"/>
      <c r="DH119" s="924"/>
      <c r="DI119" s="924"/>
      <c r="DJ119" s="924"/>
      <c r="DK119" s="924"/>
      <c r="DL119" s="924"/>
      <c r="DM119" s="924"/>
      <c r="DN119" s="924"/>
      <c r="DO119" s="924"/>
      <c r="DP119" s="924"/>
      <c r="DQ119" s="924"/>
      <c r="DR119" s="924"/>
      <c r="DS119" s="924"/>
      <c r="DT119" s="924"/>
      <c r="DU119" s="924"/>
      <c r="DV119" s="924"/>
      <c r="DW119" s="924"/>
      <c r="DX119" s="924"/>
      <c r="DY119" s="924"/>
      <c r="DZ119" s="924"/>
      <c r="EA119" s="924"/>
      <c r="EB119" s="924"/>
      <c r="EC119" s="924"/>
      <c r="ED119" s="924"/>
      <c r="EE119" s="924"/>
      <c r="EF119" s="924"/>
      <c r="EG119" s="924"/>
      <c r="EH119" s="924"/>
      <c r="EI119" s="924"/>
      <c r="EJ119" s="924"/>
      <c r="EK119" s="924"/>
      <c r="EL119" s="924"/>
      <c r="EM119" s="924"/>
      <c r="EN119" s="924"/>
      <c r="EO119" s="924"/>
      <c r="EP119" s="924"/>
      <c r="EQ119" s="924"/>
      <c r="ER119" s="924"/>
      <c r="ES119" s="924"/>
      <c r="ET119" s="924"/>
      <c r="EU119" s="924"/>
      <c r="EV119" s="924"/>
      <c r="EW119" s="924"/>
      <c r="EX119" s="924"/>
      <c r="EY119" s="924"/>
      <c r="EZ119" s="924"/>
      <c r="FA119" s="924"/>
      <c r="FB119" s="924"/>
      <c r="FC119" s="924"/>
      <c r="FD119" s="924"/>
      <c r="FE119" s="924"/>
      <c r="FF119" s="924"/>
      <c r="FG119" s="924"/>
      <c r="FH119" s="924"/>
      <c r="FI119" s="924"/>
      <c r="FJ119" s="924"/>
      <c r="FK119" s="924"/>
      <c r="FL119" s="924"/>
      <c r="FM119" s="924"/>
      <c r="FN119" s="924"/>
      <c r="FO119" s="924"/>
      <c r="FP119" s="924"/>
      <c r="FQ119" s="924"/>
      <c r="FR119" s="924"/>
      <c r="FS119" s="924"/>
      <c r="FT119" s="924"/>
      <c r="FU119" s="924"/>
      <c r="FV119" s="924"/>
      <c r="FW119" s="924"/>
      <c r="FX119" s="924"/>
      <c r="FY119" s="924"/>
      <c r="FZ119" s="924"/>
      <c r="GA119" s="924"/>
      <c r="GB119" s="924"/>
      <c r="GC119" s="924"/>
      <c r="GD119" s="924"/>
      <c r="GE119" s="924"/>
      <c r="GF119" s="924"/>
      <c r="GG119" s="924"/>
      <c r="GH119" s="924"/>
      <c r="GI119" s="924"/>
      <c r="GJ119" s="924"/>
      <c r="GK119" s="924"/>
      <c r="GL119" s="924"/>
      <c r="GM119" s="924"/>
      <c r="GN119" s="924"/>
      <c r="GO119" s="924"/>
      <c r="GP119" s="924"/>
      <c r="GQ119" s="924"/>
      <c r="GR119" s="924"/>
      <c r="GS119" s="924"/>
      <c r="GT119" s="924"/>
      <c r="GU119" s="924"/>
      <c r="GV119" s="924"/>
      <c r="GW119" s="924"/>
      <c r="GX119" s="924"/>
      <c r="GY119" s="924"/>
      <c r="GZ119" s="924"/>
      <c r="HA119" s="924"/>
      <c r="HB119" s="924"/>
      <c r="HC119" s="924"/>
      <c r="HD119" s="924"/>
      <c r="HE119" s="924"/>
      <c r="HF119" s="924"/>
      <c r="HG119" s="924"/>
      <c r="HH119" s="924"/>
      <c r="HI119" s="924"/>
      <c r="HJ119" s="924"/>
      <c r="HK119" s="924"/>
      <c r="HL119" s="924"/>
      <c r="HM119" s="924"/>
      <c r="HN119" s="924"/>
      <c r="HO119" s="924"/>
      <c r="HP119" s="924"/>
      <c r="HQ119" s="924"/>
      <c r="HR119" s="924"/>
      <c r="HS119" s="924"/>
      <c r="HT119" s="924"/>
      <c r="HU119" s="924"/>
      <c r="HV119" s="924"/>
      <c r="HW119" s="924"/>
      <c r="HX119" s="924"/>
    </row>
    <row r="120" spans="1:232">
      <c r="A120" s="924"/>
      <c r="B120" s="924"/>
      <c r="C120" s="924"/>
      <c r="D120" s="924"/>
      <c r="E120" s="924"/>
      <c r="F120" s="924"/>
      <c r="G120" s="924"/>
      <c r="H120" s="924"/>
      <c r="I120" s="924"/>
      <c r="J120" s="924"/>
      <c r="K120" s="924"/>
      <c r="L120" s="924"/>
      <c r="M120" s="924"/>
      <c r="N120" s="924"/>
      <c r="O120" s="924"/>
      <c r="P120" s="924"/>
      <c r="Q120" s="924"/>
      <c r="R120" s="924"/>
      <c r="S120" s="924"/>
      <c r="T120" s="924"/>
      <c r="U120" s="924"/>
      <c r="V120" s="924"/>
      <c r="W120" s="924"/>
      <c r="X120" s="924"/>
      <c r="Y120" s="924"/>
      <c r="Z120" s="924"/>
      <c r="AA120" s="924"/>
      <c r="AB120" s="924"/>
      <c r="AC120" s="924"/>
      <c r="AD120" s="924"/>
      <c r="AE120" s="924"/>
      <c r="AF120" s="924"/>
      <c r="AG120" s="924"/>
      <c r="AH120" s="924"/>
      <c r="AI120" s="924"/>
      <c r="AJ120" s="924"/>
      <c r="AK120" s="924"/>
      <c r="AL120" s="924"/>
      <c r="AM120" s="924"/>
      <c r="AN120" s="924"/>
      <c r="AO120" s="924"/>
      <c r="AP120" s="924"/>
      <c r="AQ120" s="924"/>
      <c r="AR120" s="924"/>
      <c r="AS120" s="924"/>
      <c r="AT120" s="924"/>
      <c r="AU120" s="924"/>
      <c r="AV120" s="924"/>
      <c r="AW120" s="924"/>
      <c r="AX120" s="924"/>
      <c r="AY120" s="924"/>
      <c r="AZ120" s="924"/>
      <c r="BA120" s="924"/>
      <c r="BB120" s="924"/>
      <c r="BC120" s="924"/>
      <c r="BD120" s="924"/>
      <c r="BE120" s="924"/>
      <c r="BF120" s="924"/>
      <c r="BG120" s="924"/>
      <c r="BH120" s="924"/>
      <c r="BI120" s="924"/>
      <c r="BJ120" s="924"/>
      <c r="BK120" s="924"/>
      <c r="BL120" s="924"/>
      <c r="BM120" s="924"/>
      <c r="BN120" s="924"/>
      <c r="BO120" s="924"/>
      <c r="BP120" s="924"/>
      <c r="BQ120" s="924"/>
      <c r="BR120" s="924"/>
      <c r="BS120" s="924"/>
      <c r="BT120" s="924"/>
      <c r="BU120" s="924"/>
      <c r="BV120" s="924"/>
      <c r="BW120" s="924"/>
      <c r="BX120" s="924"/>
      <c r="BY120" s="924"/>
      <c r="BZ120" s="924"/>
      <c r="CA120" s="924"/>
      <c r="CB120" s="924"/>
      <c r="CC120" s="924"/>
      <c r="CD120" s="924"/>
      <c r="CE120" s="924"/>
      <c r="CF120" s="924"/>
      <c r="CG120" s="924"/>
      <c r="CH120" s="924"/>
      <c r="CI120" s="924"/>
      <c r="CJ120" s="924"/>
      <c r="CK120" s="924"/>
      <c r="CL120" s="924"/>
      <c r="CM120" s="924"/>
      <c r="CN120" s="924"/>
      <c r="CO120" s="924"/>
      <c r="CP120" s="924"/>
      <c r="CQ120" s="924"/>
      <c r="CR120" s="924"/>
      <c r="CS120" s="924"/>
      <c r="CT120" s="924"/>
      <c r="CU120" s="924"/>
      <c r="CV120" s="924"/>
      <c r="CW120" s="924"/>
      <c r="CX120" s="924"/>
      <c r="CY120" s="924"/>
      <c r="CZ120" s="924"/>
      <c r="DA120" s="924"/>
      <c r="DB120" s="924"/>
      <c r="DC120" s="924"/>
      <c r="DD120" s="924"/>
      <c r="DE120" s="924"/>
      <c r="DF120" s="924"/>
      <c r="DG120" s="924"/>
      <c r="DH120" s="924"/>
      <c r="DI120" s="924"/>
      <c r="DJ120" s="924"/>
      <c r="DK120" s="924"/>
      <c r="DL120" s="924"/>
      <c r="DM120" s="924"/>
      <c r="DN120" s="924"/>
      <c r="DO120" s="924"/>
      <c r="DP120" s="924"/>
      <c r="DQ120" s="924"/>
      <c r="DR120" s="924"/>
      <c r="DS120" s="924"/>
      <c r="DT120" s="924"/>
      <c r="DU120" s="924"/>
      <c r="DV120" s="924"/>
      <c r="DW120" s="924"/>
      <c r="DX120" s="924"/>
      <c r="DY120" s="924"/>
      <c r="DZ120" s="924"/>
      <c r="EA120" s="924"/>
      <c r="EB120" s="924"/>
      <c r="EC120" s="924"/>
      <c r="ED120" s="924"/>
      <c r="EE120" s="924"/>
      <c r="EF120" s="924"/>
      <c r="EG120" s="924"/>
      <c r="EH120" s="924"/>
      <c r="EI120" s="924"/>
      <c r="EJ120" s="924"/>
      <c r="EK120" s="924"/>
      <c r="EL120" s="924"/>
      <c r="EM120" s="924"/>
      <c r="EN120" s="924"/>
      <c r="EO120" s="924"/>
      <c r="EP120" s="924"/>
      <c r="EQ120" s="924"/>
      <c r="ER120" s="924"/>
      <c r="ES120" s="924"/>
      <c r="ET120" s="924"/>
      <c r="EU120" s="924"/>
      <c r="EV120" s="924"/>
      <c r="EW120" s="924"/>
      <c r="EX120" s="924"/>
      <c r="EY120" s="924"/>
      <c r="EZ120" s="924"/>
      <c r="FA120" s="924"/>
      <c r="FB120" s="924"/>
      <c r="FC120" s="924"/>
      <c r="FD120" s="924"/>
      <c r="FE120" s="924"/>
      <c r="FF120" s="924"/>
      <c r="FG120" s="924"/>
      <c r="FH120" s="924"/>
      <c r="FI120" s="924"/>
      <c r="FJ120" s="924"/>
      <c r="FK120" s="924"/>
      <c r="FL120" s="924"/>
      <c r="FM120" s="924"/>
      <c r="FN120" s="924"/>
      <c r="FO120" s="924"/>
      <c r="FP120" s="924"/>
      <c r="FQ120" s="924"/>
      <c r="FR120" s="924"/>
      <c r="FS120" s="924"/>
      <c r="FT120" s="924"/>
      <c r="FU120" s="924"/>
      <c r="FV120" s="924"/>
      <c r="FW120" s="924"/>
      <c r="FX120" s="924"/>
      <c r="FY120" s="924"/>
      <c r="FZ120" s="924"/>
      <c r="GA120" s="924"/>
      <c r="GB120" s="924"/>
      <c r="GC120" s="924"/>
      <c r="GD120" s="924"/>
      <c r="GE120" s="924"/>
      <c r="GF120" s="924"/>
      <c r="GG120" s="924"/>
      <c r="GH120" s="924"/>
      <c r="GI120" s="924"/>
      <c r="GJ120" s="924"/>
      <c r="GK120" s="924"/>
      <c r="GL120" s="924"/>
      <c r="GM120" s="924"/>
      <c r="GN120" s="924"/>
      <c r="GO120" s="924"/>
      <c r="GP120" s="924"/>
      <c r="GQ120" s="924"/>
      <c r="GR120" s="924"/>
      <c r="GS120" s="924"/>
      <c r="GT120" s="924"/>
      <c r="GU120" s="924"/>
      <c r="GV120" s="924"/>
      <c r="GW120" s="924"/>
      <c r="GX120" s="924"/>
      <c r="GY120" s="924"/>
      <c r="GZ120" s="924"/>
      <c r="HA120" s="924"/>
      <c r="HB120" s="924"/>
      <c r="HC120" s="924"/>
      <c r="HD120" s="924"/>
      <c r="HE120" s="924"/>
      <c r="HF120" s="924"/>
      <c r="HG120" s="924"/>
      <c r="HH120" s="924"/>
      <c r="HI120" s="924"/>
      <c r="HJ120" s="924"/>
      <c r="HK120" s="924"/>
      <c r="HL120" s="924"/>
      <c r="HM120" s="924"/>
      <c r="HN120" s="924"/>
      <c r="HO120" s="924"/>
      <c r="HP120" s="924"/>
      <c r="HQ120" s="924"/>
      <c r="HR120" s="924"/>
      <c r="HS120" s="924"/>
      <c r="HT120" s="924"/>
      <c r="HU120" s="924"/>
      <c r="HV120" s="924"/>
      <c r="HW120" s="924"/>
      <c r="HX120" s="924"/>
    </row>
    <row r="121" spans="1:232">
      <c r="A121" s="924"/>
      <c r="B121" s="924"/>
      <c r="C121" s="924"/>
      <c r="D121" s="924"/>
      <c r="E121" s="924"/>
      <c r="F121" s="924"/>
      <c r="G121" s="924"/>
      <c r="H121" s="924"/>
      <c r="I121" s="924"/>
      <c r="J121" s="924"/>
      <c r="K121" s="924"/>
      <c r="L121" s="924"/>
      <c r="M121" s="924"/>
      <c r="N121" s="924"/>
      <c r="O121" s="924"/>
      <c r="P121" s="924"/>
      <c r="Q121" s="924"/>
      <c r="R121" s="924"/>
      <c r="S121" s="924"/>
      <c r="T121" s="924"/>
      <c r="U121" s="924"/>
      <c r="V121" s="924"/>
      <c r="W121" s="924"/>
      <c r="X121" s="924"/>
      <c r="Y121" s="924"/>
      <c r="Z121" s="924"/>
      <c r="AA121" s="924"/>
      <c r="AB121" s="924"/>
      <c r="AC121" s="924"/>
      <c r="AD121" s="924"/>
      <c r="AE121" s="924"/>
      <c r="AF121" s="924"/>
      <c r="AG121" s="924"/>
      <c r="AH121" s="924"/>
      <c r="AI121" s="924"/>
      <c r="AJ121" s="924"/>
      <c r="AK121" s="924"/>
      <c r="AL121" s="924"/>
      <c r="AM121" s="924"/>
      <c r="AN121" s="924"/>
      <c r="AO121" s="924"/>
      <c r="AP121" s="924"/>
      <c r="AQ121" s="924"/>
      <c r="AR121" s="924"/>
      <c r="AS121" s="924"/>
      <c r="AT121" s="924"/>
      <c r="AU121" s="924"/>
      <c r="AV121" s="924"/>
      <c r="AW121" s="924"/>
      <c r="AX121" s="924"/>
      <c r="AY121" s="924"/>
      <c r="AZ121" s="924"/>
      <c r="BA121" s="924"/>
      <c r="BB121" s="924"/>
      <c r="BC121" s="924"/>
      <c r="BD121" s="924"/>
      <c r="BE121" s="924"/>
      <c r="BF121" s="924"/>
      <c r="BG121" s="924"/>
      <c r="BH121" s="924"/>
      <c r="BI121" s="924"/>
      <c r="BJ121" s="924"/>
      <c r="BK121" s="924"/>
      <c r="BL121" s="924"/>
      <c r="BM121" s="924"/>
      <c r="BN121" s="924"/>
      <c r="BO121" s="924"/>
      <c r="BP121" s="924"/>
      <c r="BQ121" s="924"/>
      <c r="BR121" s="924"/>
      <c r="BS121" s="924"/>
      <c r="BT121" s="924"/>
      <c r="BU121" s="924"/>
      <c r="BV121" s="924"/>
      <c r="BW121" s="924"/>
      <c r="BX121" s="924"/>
      <c r="BY121" s="924"/>
      <c r="BZ121" s="924"/>
      <c r="CA121" s="924"/>
      <c r="CB121" s="924"/>
      <c r="CC121" s="924"/>
      <c r="CD121" s="924"/>
      <c r="CE121" s="924"/>
      <c r="CF121" s="924"/>
      <c r="CG121" s="924"/>
      <c r="CH121" s="924"/>
      <c r="CI121" s="924"/>
      <c r="CJ121" s="924"/>
      <c r="CK121" s="924"/>
      <c r="CL121" s="924"/>
      <c r="CM121" s="924"/>
      <c r="CN121" s="924"/>
      <c r="CO121" s="924"/>
      <c r="CP121" s="924"/>
      <c r="CQ121" s="924"/>
      <c r="CR121" s="924"/>
      <c r="CS121" s="924"/>
      <c r="CT121" s="924"/>
      <c r="CU121" s="924"/>
      <c r="CV121" s="924"/>
      <c r="CW121" s="924"/>
      <c r="CX121" s="924"/>
      <c r="CY121" s="924"/>
      <c r="CZ121" s="924"/>
      <c r="DA121" s="924"/>
      <c r="DB121" s="924"/>
      <c r="DC121" s="924"/>
      <c r="DD121" s="924"/>
      <c r="DE121" s="924"/>
      <c r="DF121" s="924"/>
      <c r="DG121" s="924"/>
      <c r="DH121" s="924"/>
      <c r="DI121" s="924"/>
      <c r="DJ121" s="924"/>
      <c r="DK121" s="924"/>
      <c r="DL121" s="924"/>
      <c r="DM121" s="924"/>
      <c r="DN121" s="924"/>
      <c r="DO121" s="924"/>
      <c r="DP121" s="924"/>
      <c r="DQ121" s="924"/>
      <c r="DR121" s="924"/>
      <c r="DS121" s="924"/>
      <c r="DT121" s="924"/>
      <c r="DU121" s="924"/>
      <c r="DV121" s="924"/>
      <c r="DW121" s="924"/>
      <c r="DX121" s="924"/>
      <c r="DY121" s="924"/>
      <c r="DZ121" s="924"/>
      <c r="EA121" s="924"/>
      <c r="EB121" s="924"/>
      <c r="EC121" s="924"/>
      <c r="ED121" s="924"/>
      <c r="EE121" s="924"/>
      <c r="EF121" s="924"/>
      <c r="EG121" s="924"/>
      <c r="EH121" s="924"/>
      <c r="EI121" s="924"/>
      <c r="EJ121" s="924"/>
      <c r="EK121" s="924"/>
      <c r="EL121" s="924"/>
      <c r="EM121" s="924"/>
      <c r="EN121" s="924"/>
      <c r="EO121" s="924"/>
      <c r="EP121" s="924"/>
      <c r="EQ121" s="924"/>
      <c r="ER121" s="924"/>
      <c r="ES121" s="924"/>
      <c r="ET121" s="924"/>
      <c r="EU121" s="924"/>
      <c r="EV121" s="924"/>
      <c r="EW121" s="924"/>
      <c r="EX121" s="924"/>
      <c r="EY121" s="924"/>
      <c r="EZ121" s="924"/>
      <c r="FA121" s="924"/>
      <c r="FB121" s="924"/>
      <c r="FC121" s="924"/>
      <c r="FD121" s="924"/>
      <c r="FE121" s="924"/>
      <c r="FF121" s="924"/>
      <c r="FG121" s="924"/>
      <c r="FH121" s="924"/>
      <c r="FI121" s="924"/>
      <c r="FJ121" s="924"/>
      <c r="FK121" s="924"/>
      <c r="FL121" s="924"/>
      <c r="FM121" s="924"/>
      <c r="FN121" s="924"/>
      <c r="FO121" s="924"/>
      <c r="FP121" s="924"/>
      <c r="FQ121" s="924"/>
      <c r="FR121" s="924"/>
      <c r="FS121" s="924"/>
      <c r="FT121" s="924"/>
      <c r="FU121" s="924"/>
      <c r="FV121" s="924"/>
      <c r="FW121" s="924"/>
      <c r="FX121" s="924"/>
      <c r="FY121" s="924"/>
      <c r="FZ121" s="924"/>
      <c r="GA121" s="924"/>
      <c r="GB121" s="924"/>
      <c r="GC121" s="924"/>
      <c r="GD121" s="924"/>
      <c r="GE121" s="924"/>
      <c r="GF121" s="924"/>
      <c r="GG121" s="924"/>
      <c r="GH121" s="924"/>
      <c r="GI121" s="924"/>
      <c r="GJ121" s="924"/>
      <c r="GK121" s="924"/>
      <c r="GL121" s="924"/>
      <c r="GM121" s="924"/>
      <c r="GN121" s="924"/>
      <c r="GO121" s="924"/>
      <c r="GP121" s="924"/>
      <c r="GQ121" s="924"/>
      <c r="GR121" s="924"/>
      <c r="GS121" s="924"/>
      <c r="GT121" s="924"/>
      <c r="GU121" s="924"/>
      <c r="GV121" s="924"/>
      <c r="GW121" s="924"/>
      <c r="GX121" s="924"/>
      <c r="GY121" s="924"/>
      <c r="GZ121" s="924"/>
      <c r="HA121" s="924"/>
      <c r="HB121" s="924"/>
      <c r="HC121" s="924"/>
      <c r="HD121" s="924"/>
      <c r="HE121" s="924"/>
      <c r="HF121" s="924"/>
      <c r="HG121" s="924"/>
      <c r="HH121" s="924"/>
      <c r="HI121" s="924"/>
      <c r="HJ121" s="924"/>
      <c r="HK121" s="924"/>
      <c r="HL121" s="924"/>
      <c r="HM121" s="924"/>
      <c r="HN121" s="924"/>
      <c r="HO121" s="924"/>
      <c r="HP121" s="924"/>
      <c r="HQ121" s="924"/>
      <c r="HR121" s="924"/>
      <c r="HS121" s="924"/>
      <c r="HT121" s="924"/>
      <c r="HU121" s="924"/>
      <c r="HV121" s="924"/>
      <c r="HW121" s="924"/>
      <c r="HX121" s="924"/>
    </row>
    <row r="122" spans="1:232">
      <c r="A122" s="924"/>
      <c r="B122" s="924"/>
      <c r="C122" s="924"/>
      <c r="D122" s="924"/>
      <c r="E122" s="924"/>
      <c r="F122" s="924"/>
      <c r="G122" s="924"/>
      <c r="H122" s="924"/>
      <c r="I122" s="924"/>
      <c r="J122" s="924"/>
      <c r="K122" s="924"/>
      <c r="L122" s="924"/>
      <c r="M122" s="924"/>
      <c r="N122" s="924"/>
      <c r="O122" s="924"/>
      <c r="P122" s="924"/>
      <c r="Q122" s="924"/>
      <c r="R122" s="924"/>
      <c r="S122" s="924"/>
      <c r="T122" s="924"/>
      <c r="U122" s="924"/>
      <c r="V122" s="924"/>
      <c r="W122" s="924"/>
      <c r="X122" s="924"/>
      <c r="Y122" s="924"/>
      <c r="Z122" s="924"/>
      <c r="AA122" s="924"/>
      <c r="AB122" s="924"/>
      <c r="AC122" s="924"/>
      <c r="AD122" s="924"/>
      <c r="AE122" s="924"/>
      <c r="AF122" s="924"/>
      <c r="AG122" s="924"/>
      <c r="AH122" s="924"/>
      <c r="AI122" s="924"/>
      <c r="AJ122" s="924"/>
      <c r="AK122" s="924"/>
      <c r="AL122" s="924"/>
      <c r="AM122" s="924"/>
      <c r="AN122" s="924"/>
      <c r="AO122" s="924"/>
      <c r="AP122" s="924"/>
      <c r="AQ122" s="924"/>
      <c r="AR122" s="924"/>
      <c r="AS122" s="924"/>
      <c r="AT122" s="924"/>
      <c r="AU122" s="924"/>
      <c r="AV122" s="924"/>
      <c r="AW122" s="924"/>
      <c r="AX122" s="924"/>
      <c r="AY122" s="924"/>
      <c r="AZ122" s="924"/>
      <c r="BA122" s="924"/>
      <c r="BB122" s="924"/>
      <c r="BC122" s="924"/>
      <c r="BD122" s="924"/>
      <c r="BE122" s="924"/>
      <c r="BF122" s="924"/>
      <c r="BG122" s="924"/>
      <c r="BH122" s="924"/>
      <c r="BI122" s="924"/>
      <c r="BJ122" s="924"/>
      <c r="BK122" s="924"/>
      <c r="BL122" s="924"/>
      <c r="BM122" s="924"/>
      <c r="BN122" s="924"/>
      <c r="BO122" s="924"/>
      <c r="BP122" s="924"/>
      <c r="BQ122" s="924"/>
      <c r="BR122" s="924"/>
      <c r="BS122" s="924"/>
      <c r="BT122" s="924"/>
      <c r="BU122" s="924"/>
      <c r="BV122" s="924"/>
      <c r="BW122" s="924"/>
      <c r="BX122" s="924"/>
      <c r="BY122" s="924"/>
      <c r="BZ122" s="924"/>
      <c r="CA122" s="924"/>
      <c r="CB122" s="924"/>
      <c r="CC122" s="924"/>
      <c r="CD122" s="924"/>
      <c r="CE122" s="924"/>
      <c r="CF122" s="924"/>
      <c r="CG122" s="924"/>
      <c r="CH122" s="924"/>
      <c r="CI122" s="924"/>
      <c r="CJ122" s="924"/>
      <c r="CK122" s="924"/>
      <c r="CL122" s="924"/>
      <c r="CM122" s="924"/>
      <c r="CN122" s="924"/>
      <c r="CO122" s="924"/>
      <c r="CP122" s="924"/>
      <c r="CQ122" s="924"/>
      <c r="CR122" s="924"/>
      <c r="CS122" s="924"/>
      <c r="CT122" s="924"/>
      <c r="CU122" s="924"/>
      <c r="CV122" s="924"/>
      <c r="CW122" s="924"/>
      <c r="CX122" s="924"/>
      <c r="CY122" s="924"/>
      <c r="CZ122" s="924"/>
      <c r="DA122" s="924"/>
      <c r="DB122" s="924"/>
      <c r="DC122" s="924"/>
      <c r="DD122" s="924"/>
      <c r="DE122" s="924"/>
      <c r="DF122" s="924"/>
      <c r="DG122" s="924"/>
      <c r="DH122" s="924"/>
      <c r="DI122" s="924"/>
      <c r="DJ122" s="924"/>
      <c r="DK122" s="924"/>
      <c r="DL122" s="924"/>
      <c r="DM122" s="924"/>
      <c r="DN122" s="924"/>
      <c r="DO122" s="924"/>
      <c r="DP122" s="924"/>
      <c r="DQ122" s="924"/>
      <c r="DR122" s="924"/>
      <c r="DS122" s="924"/>
      <c r="DT122" s="924"/>
      <c r="DU122" s="924"/>
      <c r="DV122" s="924"/>
      <c r="DW122" s="924"/>
      <c r="DX122" s="924"/>
      <c r="DY122" s="924"/>
      <c r="DZ122" s="924"/>
      <c r="EA122" s="924"/>
      <c r="EB122" s="924"/>
      <c r="EC122" s="924"/>
      <c r="ED122" s="924"/>
      <c r="EE122" s="924"/>
      <c r="EF122" s="924"/>
      <c r="EG122" s="924"/>
      <c r="EH122" s="924"/>
      <c r="EI122" s="924"/>
      <c r="EJ122" s="924"/>
      <c r="EK122" s="924"/>
      <c r="EL122" s="924"/>
      <c r="EM122" s="924"/>
      <c r="EN122" s="924"/>
      <c r="EO122" s="924"/>
      <c r="EP122" s="924"/>
      <c r="EQ122" s="924"/>
      <c r="ER122" s="924"/>
      <c r="ES122" s="924"/>
      <c r="ET122" s="924"/>
      <c r="EU122" s="924"/>
      <c r="EV122" s="924"/>
      <c r="EW122" s="924"/>
      <c r="EX122" s="924"/>
      <c r="EY122" s="924"/>
      <c r="EZ122" s="924"/>
      <c r="FA122" s="924"/>
      <c r="FB122" s="924"/>
      <c r="FC122" s="924"/>
      <c r="FD122" s="924"/>
      <c r="FE122" s="924"/>
      <c r="FF122" s="924"/>
      <c r="FG122" s="924"/>
      <c r="FH122" s="924"/>
      <c r="FI122" s="924"/>
      <c r="FJ122" s="924"/>
      <c r="FK122" s="924"/>
      <c r="FL122" s="924"/>
      <c r="FM122" s="924"/>
      <c r="FN122" s="924"/>
      <c r="FO122" s="924"/>
      <c r="FP122" s="924"/>
      <c r="FQ122" s="924"/>
      <c r="FR122" s="924"/>
      <c r="FS122" s="924"/>
      <c r="FT122" s="924"/>
      <c r="FU122" s="924"/>
      <c r="FV122" s="924"/>
      <c r="FW122" s="924"/>
      <c r="FX122" s="924"/>
      <c r="FY122" s="924"/>
      <c r="FZ122" s="924"/>
      <c r="GA122" s="924"/>
      <c r="GB122" s="924"/>
      <c r="GC122" s="924"/>
      <c r="GD122" s="924"/>
      <c r="GE122" s="924"/>
      <c r="GF122" s="924"/>
      <c r="GG122" s="924"/>
      <c r="GH122" s="924"/>
      <c r="GI122" s="924"/>
      <c r="GJ122" s="924"/>
      <c r="GK122" s="924"/>
      <c r="GL122" s="924"/>
      <c r="GM122" s="924"/>
      <c r="GN122" s="924"/>
      <c r="GO122" s="924"/>
      <c r="GP122" s="924"/>
      <c r="GQ122" s="924"/>
      <c r="GR122" s="924"/>
      <c r="GS122" s="924"/>
      <c r="GT122" s="924"/>
      <c r="GU122" s="924"/>
      <c r="GV122" s="924"/>
      <c r="GW122" s="924"/>
      <c r="GX122" s="924"/>
      <c r="GY122" s="924"/>
      <c r="GZ122" s="924"/>
      <c r="HA122" s="924"/>
      <c r="HB122" s="924"/>
      <c r="HC122" s="924"/>
      <c r="HD122" s="924"/>
      <c r="HE122" s="924"/>
      <c r="HF122" s="924"/>
      <c r="HG122" s="924"/>
      <c r="HH122" s="924"/>
      <c r="HI122" s="924"/>
      <c r="HJ122" s="924"/>
      <c r="HK122" s="924"/>
      <c r="HL122" s="924"/>
      <c r="HM122" s="924"/>
      <c r="HN122" s="924"/>
      <c r="HO122" s="924"/>
      <c r="HP122" s="924"/>
      <c r="HQ122" s="924"/>
      <c r="HR122" s="924"/>
      <c r="HS122" s="924"/>
      <c r="HT122" s="924"/>
      <c r="HU122" s="924"/>
      <c r="HV122" s="924"/>
      <c r="HW122" s="924"/>
      <c r="HX122" s="924"/>
    </row>
    <row r="123" spans="1:232" ht="13" thickBot="1">
      <c r="A123" s="924"/>
      <c r="B123" s="924"/>
      <c r="C123" s="924"/>
      <c r="D123" s="924"/>
      <c r="E123" s="924"/>
      <c r="F123" s="924"/>
      <c r="G123" s="924"/>
      <c r="H123" s="924"/>
      <c r="I123" s="924"/>
      <c r="J123" s="924"/>
      <c r="K123" s="924"/>
      <c r="L123" s="924"/>
      <c r="M123" s="924"/>
      <c r="N123" s="924"/>
      <c r="O123" s="924"/>
      <c r="P123" s="924"/>
      <c r="Q123" s="924"/>
      <c r="R123" s="924"/>
      <c r="S123" s="924"/>
      <c r="T123" s="924"/>
      <c r="U123" s="924"/>
      <c r="V123" s="924"/>
      <c r="W123" s="924"/>
      <c r="X123" s="924"/>
      <c r="Y123" s="924"/>
      <c r="Z123" s="924"/>
      <c r="AA123" s="924"/>
      <c r="AB123" s="924"/>
      <c r="AC123" s="924"/>
      <c r="AD123" s="924"/>
      <c r="AE123" s="924"/>
      <c r="AF123" s="924"/>
      <c r="AG123" s="924"/>
      <c r="AH123" s="924"/>
      <c r="AI123" s="924"/>
      <c r="AJ123" s="924"/>
      <c r="AK123" s="924"/>
      <c r="AL123" s="924"/>
      <c r="AM123" s="924"/>
      <c r="AN123" s="924"/>
      <c r="AO123" s="924"/>
      <c r="AP123" s="924"/>
      <c r="AQ123" s="924"/>
      <c r="AR123" s="924"/>
      <c r="AS123" s="924"/>
      <c r="AT123" s="924"/>
      <c r="AU123" s="924"/>
      <c r="AV123" s="924"/>
      <c r="AW123" s="924"/>
      <c r="AX123" s="924"/>
      <c r="AY123" s="924"/>
      <c r="AZ123" s="924"/>
      <c r="BA123" s="924"/>
      <c r="BB123" s="924"/>
      <c r="BC123" s="924"/>
      <c r="BD123" s="924"/>
      <c r="BE123" s="924"/>
      <c r="BF123" s="924"/>
      <c r="BG123" s="924"/>
      <c r="BH123" s="924"/>
      <c r="BI123" s="924"/>
      <c r="BJ123" s="924"/>
      <c r="BK123" s="924"/>
      <c r="BL123" s="924"/>
      <c r="BM123" s="924"/>
      <c r="BN123" s="924"/>
      <c r="BO123" s="924"/>
      <c r="BP123" s="924"/>
      <c r="BQ123" s="924"/>
      <c r="BR123" s="924"/>
      <c r="BS123" s="924"/>
      <c r="BT123" s="924"/>
      <c r="BU123" s="924"/>
      <c r="BV123" s="924"/>
      <c r="BW123" s="924"/>
      <c r="BX123" s="924"/>
      <c r="BY123" s="924"/>
      <c r="BZ123" s="924"/>
      <c r="CA123" s="924"/>
      <c r="CB123" s="924"/>
      <c r="CC123" s="924"/>
      <c r="CD123" s="924"/>
      <c r="CE123" s="924"/>
      <c r="CF123" s="924"/>
      <c r="CG123" s="924"/>
      <c r="CH123" s="924"/>
      <c r="CI123" s="924"/>
      <c r="CJ123" s="924"/>
      <c r="CK123" s="924"/>
      <c r="CL123" s="924"/>
      <c r="CM123" s="924"/>
      <c r="CN123" s="924"/>
      <c r="CO123" s="924"/>
      <c r="CP123" s="924"/>
      <c r="CQ123" s="924"/>
      <c r="CR123" s="924"/>
      <c r="CS123" s="924"/>
      <c r="CT123" s="924"/>
      <c r="CU123" s="924"/>
      <c r="CV123" s="924"/>
      <c r="CW123" s="924"/>
      <c r="CX123" s="924"/>
      <c r="CY123" s="924"/>
      <c r="CZ123" s="924"/>
      <c r="DA123" s="924"/>
      <c r="DB123" s="924"/>
      <c r="DC123" s="924"/>
      <c r="DD123" s="924"/>
      <c r="DE123" s="924"/>
      <c r="DF123" s="924"/>
      <c r="DG123" s="924"/>
      <c r="DH123" s="924"/>
      <c r="DI123" s="924"/>
      <c r="DJ123" s="924"/>
      <c r="DK123" s="924"/>
      <c r="DL123" s="924"/>
      <c r="DM123" s="924"/>
      <c r="DN123" s="924"/>
      <c r="DO123" s="924"/>
      <c r="DP123" s="924"/>
      <c r="DQ123" s="924"/>
      <c r="DR123" s="924"/>
      <c r="DS123" s="924"/>
      <c r="DT123" s="924"/>
      <c r="DU123" s="924"/>
      <c r="DV123" s="924"/>
      <c r="DW123" s="924"/>
      <c r="DX123" s="924"/>
      <c r="DY123" s="924"/>
      <c r="DZ123" s="924"/>
      <c r="EA123" s="924"/>
      <c r="EB123" s="924"/>
      <c r="EC123" s="924"/>
      <c r="ED123" s="924"/>
      <c r="EE123" s="924"/>
      <c r="EF123" s="924"/>
      <c r="EG123" s="924"/>
      <c r="EH123" s="924"/>
      <c r="EI123" s="924"/>
      <c r="EJ123" s="924"/>
      <c r="EK123" s="924"/>
      <c r="EL123" s="924"/>
      <c r="EM123" s="924"/>
      <c r="EN123" s="924"/>
      <c r="EO123" s="924"/>
      <c r="EP123" s="924"/>
      <c r="EQ123" s="924"/>
      <c r="ER123" s="924"/>
      <c r="ES123" s="924"/>
      <c r="ET123" s="924"/>
      <c r="EU123" s="924"/>
      <c r="EV123" s="924"/>
      <c r="EW123" s="924"/>
      <c r="EX123" s="924"/>
      <c r="EY123" s="924"/>
      <c r="EZ123" s="924"/>
      <c r="FA123" s="924"/>
      <c r="FB123" s="924"/>
      <c r="FC123" s="924"/>
      <c r="FD123" s="924"/>
      <c r="FE123" s="924"/>
      <c r="FF123" s="924"/>
      <c r="FG123" s="924"/>
      <c r="FH123" s="924"/>
      <c r="FI123" s="924"/>
      <c r="FJ123" s="924"/>
      <c r="FK123" s="924"/>
      <c r="FL123" s="924"/>
      <c r="FM123" s="924"/>
      <c r="FN123" s="924"/>
      <c r="FO123" s="924"/>
      <c r="FP123" s="924"/>
      <c r="FQ123" s="924"/>
      <c r="FR123" s="924"/>
      <c r="FS123" s="924"/>
      <c r="FT123" s="924"/>
      <c r="FU123" s="924"/>
      <c r="FV123" s="924"/>
      <c r="FW123" s="924"/>
      <c r="FX123" s="924"/>
      <c r="FY123" s="924"/>
      <c r="FZ123" s="924"/>
      <c r="GA123" s="924"/>
      <c r="GB123" s="924"/>
      <c r="GC123" s="924"/>
      <c r="GD123" s="924"/>
      <c r="GE123" s="924"/>
      <c r="GF123" s="924"/>
      <c r="GG123" s="924"/>
      <c r="GH123" s="924"/>
      <c r="GI123" s="924"/>
      <c r="GJ123" s="924"/>
      <c r="GK123" s="924"/>
      <c r="GL123" s="924"/>
      <c r="GM123" s="924"/>
      <c r="GN123" s="924"/>
      <c r="GO123" s="924"/>
      <c r="GP123" s="924"/>
      <c r="GQ123" s="924"/>
      <c r="GR123" s="924"/>
      <c r="GS123" s="924"/>
      <c r="GT123" s="924"/>
      <c r="GU123" s="924"/>
      <c r="GV123" s="924"/>
      <c r="GW123" s="924"/>
      <c r="GX123" s="924"/>
      <c r="GY123" s="924"/>
      <c r="GZ123" s="924"/>
      <c r="HA123" s="924"/>
      <c r="HB123" s="924"/>
      <c r="HC123" s="924"/>
      <c r="HD123" s="924"/>
      <c r="HE123" s="924"/>
      <c r="HF123" s="924"/>
      <c r="HG123" s="924"/>
      <c r="HH123" s="924"/>
      <c r="HI123" s="924"/>
      <c r="HJ123" s="924"/>
      <c r="HK123" s="924"/>
      <c r="HL123" s="924"/>
      <c r="HM123" s="924"/>
      <c r="HN123" s="924"/>
      <c r="HO123" s="924"/>
      <c r="HP123" s="924"/>
      <c r="HQ123" s="924"/>
      <c r="HR123" s="924"/>
      <c r="HS123" s="924"/>
      <c r="HT123" s="924"/>
      <c r="HU123" s="924"/>
      <c r="HV123" s="924"/>
      <c r="HW123" s="924"/>
      <c r="HX123" s="924"/>
    </row>
    <row r="124" spans="1:232" ht="13" thickBot="1">
      <c r="A124" s="914" t="s">
        <v>637</v>
      </c>
      <c r="B124" s="896" t="str">
        <f t="shared" ref="B124:AM124" si="259">C46</f>
        <v>509</v>
      </c>
      <c r="C124" s="897" t="str">
        <f t="shared" si="259"/>
        <v>502</v>
      </c>
      <c r="D124" s="897" t="str">
        <f t="shared" si="259"/>
        <v>505</v>
      </c>
      <c r="E124" s="897" t="str">
        <f t="shared" si="259"/>
        <v>508</v>
      </c>
      <c r="F124" s="897" t="str">
        <f>G46</f>
        <v>530</v>
      </c>
      <c r="G124" s="897" t="str">
        <f t="shared" si="259"/>
        <v>535</v>
      </c>
      <c r="H124" s="897" t="str">
        <f t="shared" si="259"/>
        <v>541</v>
      </c>
      <c r="I124" s="897" t="str">
        <f t="shared" si="259"/>
        <v>546</v>
      </c>
      <c r="J124" s="897" t="str">
        <f t="shared" si="259"/>
        <v>551</v>
      </c>
      <c r="K124" s="897" t="str">
        <f t="shared" si="259"/>
        <v>557</v>
      </c>
      <c r="L124" s="897" t="str">
        <f t="shared" si="259"/>
        <v>562</v>
      </c>
      <c r="M124" s="897" t="str">
        <f t="shared" si="259"/>
        <v>571</v>
      </c>
      <c r="N124" s="897" t="str">
        <f t="shared" si="259"/>
        <v>578</v>
      </c>
      <c r="O124" s="897" t="str">
        <f t="shared" si="259"/>
        <v>583</v>
      </c>
      <c r="P124" s="897" t="str">
        <f t="shared" si="259"/>
        <v>588</v>
      </c>
      <c r="Q124" s="897" t="str">
        <f t="shared" si="259"/>
        <v>594</v>
      </c>
      <c r="R124" s="897" t="str">
        <f t="shared" si="259"/>
        <v>599</v>
      </c>
      <c r="S124" s="897" t="str">
        <f t="shared" si="259"/>
        <v>605</v>
      </c>
      <c r="T124" s="897" t="str">
        <f t="shared" si="259"/>
        <v>609</v>
      </c>
      <c r="U124" s="897" t="str">
        <f t="shared" si="259"/>
        <v>569</v>
      </c>
      <c r="V124" s="897" t="str">
        <f>Y46</f>
        <v>611</v>
      </c>
      <c r="W124" s="897"/>
      <c r="X124" s="897"/>
      <c r="Y124" s="897">
        <f t="shared" si="259"/>
        <v>0</v>
      </c>
      <c r="Z124" s="897">
        <f>AB46</f>
        <v>0</v>
      </c>
      <c r="AA124" s="897">
        <f>AE46</f>
        <v>0</v>
      </c>
      <c r="AB124" s="897">
        <f>AD46</f>
        <v>0</v>
      </c>
      <c r="AC124" s="897">
        <f>AD46</f>
        <v>0</v>
      </c>
      <c r="AD124" s="897">
        <f t="shared" si="259"/>
        <v>0</v>
      </c>
      <c r="AE124" s="897">
        <f t="shared" si="259"/>
        <v>0</v>
      </c>
      <c r="AF124" s="897">
        <f t="shared" si="259"/>
        <v>0</v>
      </c>
      <c r="AG124" s="897">
        <f t="shared" si="259"/>
        <v>0</v>
      </c>
      <c r="AH124" s="897">
        <f t="shared" si="259"/>
        <v>0</v>
      </c>
      <c r="AI124" s="897">
        <f t="shared" si="259"/>
        <v>0</v>
      </c>
      <c r="AJ124" s="897">
        <f t="shared" si="259"/>
        <v>0</v>
      </c>
      <c r="AK124" s="897">
        <f t="shared" si="259"/>
        <v>0</v>
      </c>
      <c r="AL124" s="897">
        <f t="shared" si="259"/>
        <v>0</v>
      </c>
      <c r="AM124" s="897">
        <f t="shared" si="259"/>
        <v>0</v>
      </c>
      <c r="AN124" s="897">
        <f>AO46</f>
        <v>0</v>
      </c>
      <c r="AO124" s="897">
        <f>AP46</f>
        <v>0</v>
      </c>
      <c r="AP124" s="953"/>
      <c r="AQ124" s="953"/>
      <c r="AR124" s="953"/>
      <c r="AS124" s="953"/>
      <c r="AT124" s="953"/>
      <c r="AU124" s="953"/>
      <c r="AV124" s="953"/>
      <c r="AW124" s="953"/>
      <c r="AX124" s="953"/>
      <c r="AY124" s="953"/>
      <c r="AZ124" s="953"/>
      <c r="BA124" s="953"/>
      <c r="BB124" s="953"/>
      <c r="BC124" s="953"/>
      <c r="BD124" s="953"/>
      <c r="BE124" s="953"/>
      <c r="BF124" s="953"/>
      <c r="BG124" s="953"/>
      <c r="BH124" s="953"/>
      <c r="BI124" s="953"/>
      <c r="BJ124" s="953"/>
      <c r="BK124" s="953"/>
      <c r="BL124" s="953"/>
      <c r="BM124" s="953"/>
      <c r="BN124" s="953"/>
      <c r="BO124" s="953"/>
      <c r="BP124" s="953"/>
      <c r="BQ124" s="953"/>
      <c r="BR124" s="953"/>
      <c r="BS124" s="953"/>
      <c r="BT124" s="953"/>
      <c r="BU124" s="953"/>
      <c r="BV124" s="953"/>
      <c r="BW124" s="953"/>
      <c r="BX124" s="953"/>
      <c r="BY124" s="953"/>
      <c r="BZ124" s="953"/>
      <c r="CA124" s="953"/>
      <c r="CB124" s="953"/>
      <c r="CC124" s="953"/>
      <c r="CD124" s="953"/>
      <c r="CE124" s="953"/>
      <c r="CF124" s="953"/>
      <c r="CG124" s="953"/>
      <c r="CH124" s="953"/>
      <c r="CI124" s="953"/>
      <c r="CJ124" s="953"/>
      <c r="CK124" s="953"/>
      <c r="CL124" s="953"/>
      <c r="CM124" s="953"/>
      <c r="CN124" s="953"/>
      <c r="CO124" s="953"/>
      <c r="CP124" s="953"/>
      <c r="CQ124" s="953"/>
      <c r="CR124" s="953"/>
      <c r="CS124" s="953"/>
      <c r="CT124" s="953"/>
      <c r="CU124" s="953"/>
      <c r="CV124" s="953"/>
      <c r="CW124" s="953"/>
      <c r="CX124" s="953"/>
      <c r="CY124" s="953"/>
      <c r="CZ124" s="953"/>
      <c r="DA124" s="953"/>
      <c r="DB124" s="953"/>
      <c r="DC124" s="953"/>
      <c r="DD124" s="953"/>
      <c r="DE124" s="953"/>
      <c r="DF124" s="953"/>
      <c r="DG124" s="953"/>
      <c r="DH124" s="953"/>
      <c r="DI124" s="953"/>
      <c r="DJ124" s="953"/>
      <c r="DK124" s="953"/>
      <c r="DL124" s="953"/>
      <c r="DM124" s="932"/>
      <c r="DN124" s="924"/>
      <c r="DO124" s="924"/>
      <c r="DP124" s="924"/>
      <c r="DQ124" s="924"/>
      <c r="DR124" s="924"/>
      <c r="DS124" s="924"/>
      <c r="DT124" s="924"/>
      <c r="DU124" s="924"/>
      <c r="DV124" s="924"/>
      <c r="DW124" s="924"/>
      <c r="DX124" s="924"/>
      <c r="DY124" s="924"/>
      <c r="DZ124" s="924"/>
      <c r="EA124" s="924"/>
      <c r="EB124" s="924"/>
      <c r="EC124" s="924"/>
      <c r="ED124" s="924"/>
      <c r="EE124" s="924"/>
      <c r="EF124" s="924"/>
      <c r="EG124" s="924"/>
      <c r="EH124" s="924"/>
      <c r="EI124" s="924"/>
      <c r="EJ124" s="924"/>
      <c r="EK124" s="924"/>
      <c r="EL124" s="924"/>
      <c r="EM124" s="924"/>
      <c r="EN124" s="924"/>
      <c r="EO124" s="924"/>
      <c r="EP124" s="924"/>
      <c r="EQ124" s="924"/>
      <c r="ER124" s="924"/>
      <c r="ES124" s="924"/>
      <c r="ET124" s="924"/>
      <c r="EU124" s="924"/>
      <c r="EV124" s="924"/>
      <c r="EW124" s="924"/>
      <c r="EX124" s="924"/>
      <c r="EY124" s="924"/>
      <c r="EZ124" s="924"/>
      <c r="FA124" s="924"/>
      <c r="FB124" s="924"/>
      <c r="FC124" s="924"/>
      <c r="FD124" s="924"/>
      <c r="FE124" s="924"/>
      <c r="FF124" s="924"/>
      <c r="FG124" s="924"/>
      <c r="FH124" s="924"/>
      <c r="FI124" s="924"/>
      <c r="FJ124" s="924"/>
      <c r="FK124" s="924"/>
      <c r="FL124" s="924"/>
      <c r="FM124" s="924"/>
      <c r="FN124" s="924"/>
      <c r="FO124" s="924"/>
      <c r="FP124" s="924"/>
      <c r="FQ124" s="924"/>
      <c r="FR124" s="924"/>
      <c r="FS124" s="924"/>
      <c r="FT124" s="924"/>
      <c r="FU124" s="924"/>
      <c r="FV124" s="924"/>
      <c r="FW124" s="924"/>
      <c r="FX124" s="924"/>
      <c r="FY124" s="924"/>
      <c r="FZ124" s="924"/>
      <c r="GA124" s="924"/>
      <c r="GB124" s="924"/>
      <c r="GC124" s="924"/>
      <c r="GD124" s="924"/>
      <c r="GE124" s="924"/>
      <c r="GF124" s="924"/>
      <c r="GG124" s="924"/>
      <c r="GH124" s="924"/>
      <c r="GI124" s="924"/>
      <c r="GJ124" s="924"/>
      <c r="GK124" s="924"/>
      <c r="GL124" s="924"/>
      <c r="GM124" s="924"/>
      <c r="GN124" s="924"/>
      <c r="GO124" s="924"/>
      <c r="GP124" s="924"/>
      <c r="GQ124" s="924"/>
      <c r="GR124" s="924"/>
      <c r="GS124" s="924"/>
      <c r="GT124" s="924"/>
      <c r="GU124" s="924"/>
      <c r="GV124" s="924"/>
      <c r="GW124" s="924"/>
      <c r="GX124" s="924"/>
      <c r="GY124" s="924"/>
      <c r="GZ124" s="924"/>
      <c r="HA124" s="924"/>
      <c r="HB124" s="924"/>
      <c r="HC124" s="924"/>
      <c r="HD124" s="924"/>
      <c r="HE124" s="924"/>
      <c r="HF124" s="924"/>
      <c r="HG124" s="924"/>
      <c r="HH124" s="924"/>
      <c r="HI124" s="924"/>
      <c r="HJ124" s="924"/>
      <c r="HK124" s="924"/>
      <c r="HL124" s="924"/>
      <c r="HM124" s="924"/>
      <c r="HN124" s="924"/>
      <c r="HO124" s="924"/>
      <c r="HP124" s="924"/>
      <c r="HQ124" s="924"/>
      <c r="HR124" s="924"/>
      <c r="HS124" s="924"/>
      <c r="HT124" s="924"/>
      <c r="HU124" s="924"/>
      <c r="HV124" s="924"/>
      <c r="HW124" s="924"/>
      <c r="HX124" s="924"/>
    </row>
    <row r="125" spans="1:232" ht="13" thickBot="1">
      <c r="A125" s="915" t="s">
        <v>587</v>
      </c>
      <c r="B125" s="916" t="e">
        <f t="shared" ref="B125:Q125" si="260">RSQ(AS101:AS103,$AR101:$AR103)</f>
        <v>#DIV/0!</v>
      </c>
      <c r="C125" s="917" t="e">
        <f t="shared" si="260"/>
        <v>#DIV/0!</v>
      </c>
      <c r="D125" s="917" t="e">
        <f t="shared" si="260"/>
        <v>#DIV/0!</v>
      </c>
      <c r="E125" s="917" t="e">
        <f t="shared" si="260"/>
        <v>#DIV/0!</v>
      </c>
      <c r="F125" s="917" t="e">
        <f t="shared" si="260"/>
        <v>#DIV/0!</v>
      </c>
      <c r="G125" s="917" t="e">
        <f t="shared" si="260"/>
        <v>#DIV/0!</v>
      </c>
      <c r="H125" s="917" t="e">
        <f t="shared" si="260"/>
        <v>#DIV/0!</v>
      </c>
      <c r="I125" s="917" t="e">
        <f t="shared" si="260"/>
        <v>#DIV/0!</v>
      </c>
      <c r="J125" s="917" t="e">
        <f t="shared" si="260"/>
        <v>#DIV/0!</v>
      </c>
      <c r="K125" s="917" t="e">
        <f t="shared" si="260"/>
        <v>#DIV/0!</v>
      </c>
      <c r="L125" s="917" t="e">
        <f t="shared" si="260"/>
        <v>#DIV/0!</v>
      </c>
      <c r="M125" s="917" t="e">
        <f t="shared" si="260"/>
        <v>#DIV/0!</v>
      </c>
      <c r="N125" s="917" t="e">
        <f t="shared" si="260"/>
        <v>#DIV/0!</v>
      </c>
      <c r="O125" s="917" t="e">
        <f t="shared" si="260"/>
        <v>#DIV/0!</v>
      </c>
      <c r="P125" s="917" t="e">
        <f t="shared" si="260"/>
        <v>#DIV/0!</v>
      </c>
      <c r="Q125" s="917" t="e">
        <f t="shared" si="260"/>
        <v>#DIV/0!</v>
      </c>
      <c r="R125" s="917" t="e">
        <f>RSQ(#REF!,$AR101:$AR103)</f>
        <v>#REF!</v>
      </c>
      <c r="S125" s="917" t="e">
        <f>RSQ(IP103:IP105,$AR101:$AR103)</f>
        <v>#DIV/0!</v>
      </c>
      <c r="T125" s="917" t="e">
        <f>RSQ(IQ103:IQ105,$AR101:$AR103)</f>
        <v>#DIV/0!</v>
      </c>
      <c r="U125" s="917" t="e">
        <f>RSQ(IR103:IR105,$AR101:$AR103)</f>
        <v>#DIV/0!</v>
      </c>
      <c r="V125" s="917" t="e">
        <f>RSQ(IS103:IS105,$AR101:$AR103)</f>
        <v>#DIV/0!</v>
      </c>
      <c r="W125" s="917"/>
      <c r="X125" s="917"/>
      <c r="Y125" s="917" t="e">
        <f>RSQ(IT103:IT105,$AR101:$AR103)</f>
        <v>#DIV/0!</v>
      </c>
      <c r="Z125" s="917" t="e">
        <f>RSQ(IU103:IU105,$AR101:$AR103)</f>
        <v>#DIV/0!</v>
      </c>
      <c r="AA125" s="917" t="e">
        <f>RSQ(IW103:IW105,$AR101:$AR103)</f>
        <v>#DIV/0!</v>
      </c>
      <c r="AB125" s="917" t="e">
        <f>RSQ(IV103:IV105,$AR101:$AR103)</f>
        <v>#DIV/0!</v>
      </c>
      <c r="AC125" s="917" t="e">
        <f t="shared" ref="AC125:AO125" si="261">RSQ(IV103:IV105,$AR101:$AR103)</f>
        <v>#DIV/0!</v>
      </c>
      <c r="AD125" s="917" t="e">
        <f t="shared" si="261"/>
        <v>#DIV/0!</v>
      </c>
      <c r="AE125" s="917" t="e">
        <f t="shared" si="261"/>
        <v>#DIV/0!</v>
      </c>
      <c r="AF125" s="917" t="e">
        <f t="shared" si="261"/>
        <v>#DIV/0!</v>
      </c>
      <c r="AG125" s="917" t="e">
        <f t="shared" si="261"/>
        <v>#DIV/0!</v>
      </c>
      <c r="AH125" s="917" t="e">
        <f t="shared" si="261"/>
        <v>#DIV/0!</v>
      </c>
      <c r="AI125" s="917" t="e">
        <f t="shared" si="261"/>
        <v>#DIV/0!</v>
      </c>
      <c r="AJ125" s="917" t="e">
        <f t="shared" si="261"/>
        <v>#DIV/0!</v>
      </c>
      <c r="AK125" s="917" t="e">
        <f t="shared" si="261"/>
        <v>#DIV/0!</v>
      </c>
      <c r="AL125" s="917" t="e">
        <f t="shared" si="261"/>
        <v>#DIV/0!</v>
      </c>
      <c r="AM125" s="917" t="e">
        <f t="shared" si="261"/>
        <v>#DIV/0!</v>
      </c>
      <c r="AN125" s="917" t="e">
        <f t="shared" si="261"/>
        <v>#DIV/0!</v>
      </c>
      <c r="AO125" s="917" t="e">
        <f t="shared" si="261"/>
        <v>#DIV/0!</v>
      </c>
      <c r="AP125" s="918"/>
      <c r="AQ125" s="918"/>
      <c r="AR125" s="918"/>
      <c r="AS125" s="918"/>
      <c r="AT125" s="918"/>
      <c r="AU125" s="918"/>
      <c r="AV125" s="918"/>
      <c r="AW125" s="918"/>
      <c r="AX125" s="918"/>
      <c r="AY125" s="918"/>
      <c r="AZ125" s="918"/>
      <c r="BA125" s="918"/>
      <c r="BB125" s="918"/>
      <c r="BC125" s="918"/>
      <c r="BD125" s="918"/>
      <c r="BE125" s="918"/>
      <c r="BF125" s="918"/>
      <c r="BG125" s="918"/>
      <c r="BH125" s="918"/>
      <c r="BI125" s="918"/>
      <c r="BJ125" s="918"/>
      <c r="BK125" s="918"/>
      <c r="BL125" s="918"/>
      <c r="BM125" s="918"/>
      <c r="BN125" s="918"/>
      <c r="BO125" s="918"/>
      <c r="BP125" s="918"/>
      <c r="BQ125" s="918"/>
      <c r="BR125" s="918"/>
      <c r="BS125" s="918"/>
      <c r="BT125" s="918"/>
      <c r="BU125" s="918"/>
      <c r="BV125" s="918"/>
      <c r="BW125" s="918"/>
      <c r="BX125" s="918"/>
      <c r="BY125" s="918"/>
      <c r="BZ125" s="918"/>
      <c r="CA125" s="918"/>
      <c r="CB125" s="918"/>
      <c r="CC125" s="918"/>
      <c r="CD125" s="918"/>
      <c r="CE125" s="918"/>
      <c r="CF125" s="918"/>
      <c r="CG125" s="918"/>
      <c r="CH125" s="918"/>
      <c r="CI125" s="918"/>
      <c r="CJ125" s="918"/>
      <c r="CK125" s="918"/>
      <c r="CL125" s="918"/>
      <c r="CM125" s="918"/>
      <c r="CN125" s="918"/>
      <c r="CO125" s="918"/>
      <c r="CP125" s="918"/>
      <c r="CQ125" s="918"/>
      <c r="CR125" s="918"/>
      <c r="CS125" s="918"/>
      <c r="CT125" s="918"/>
      <c r="CU125" s="918"/>
      <c r="CV125" s="918"/>
      <c r="CW125" s="918"/>
      <c r="CX125" s="918"/>
      <c r="CY125" s="918"/>
      <c r="CZ125" s="918"/>
      <c r="DA125" s="918"/>
      <c r="DB125" s="918"/>
      <c r="DC125" s="918"/>
      <c r="DD125" s="918"/>
      <c r="DE125" s="918"/>
      <c r="DF125" s="918"/>
      <c r="DG125" s="918"/>
      <c r="DH125" s="918"/>
      <c r="DI125" s="918"/>
      <c r="DJ125" s="918"/>
      <c r="DK125" s="918"/>
      <c r="DL125" s="918"/>
      <c r="DM125" s="924"/>
      <c r="DN125" s="924"/>
      <c r="DO125" s="924"/>
      <c r="DP125" s="924"/>
      <c r="DQ125" s="924"/>
      <c r="DR125" s="924"/>
      <c r="DS125" s="924"/>
      <c r="DT125" s="924"/>
      <c r="DU125" s="924"/>
      <c r="DV125" s="924"/>
      <c r="DW125" s="924"/>
      <c r="DX125" s="924"/>
      <c r="DY125" s="924"/>
      <c r="DZ125" s="924"/>
      <c r="EA125" s="924"/>
      <c r="EB125" s="924"/>
      <c r="EC125" s="924"/>
      <c r="ED125" s="924"/>
      <c r="EE125" s="924"/>
      <c r="EF125" s="924"/>
      <c r="EG125" s="924"/>
      <c r="EH125" s="924"/>
      <c r="EI125" s="924"/>
      <c r="EJ125" s="924"/>
      <c r="EK125" s="924"/>
      <c r="EL125" s="924"/>
      <c r="EM125" s="924"/>
      <c r="EN125" s="924"/>
      <c r="EO125" s="924"/>
      <c r="EP125" s="924"/>
      <c r="EQ125" s="924"/>
      <c r="ER125" s="924"/>
      <c r="ES125" s="924"/>
      <c r="ET125" s="924"/>
      <c r="EU125" s="924"/>
      <c r="EV125" s="924"/>
      <c r="EW125" s="924"/>
      <c r="EX125" s="924"/>
      <c r="EY125" s="924"/>
      <c r="EZ125" s="924"/>
      <c r="FA125" s="924"/>
      <c r="FB125" s="924"/>
      <c r="FC125" s="924"/>
      <c r="FD125" s="924"/>
      <c r="FE125" s="924"/>
      <c r="FF125" s="924"/>
      <c r="FG125" s="924"/>
      <c r="FH125" s="924"/>
      <c r="FI125" s="924"/>
      <c r="FJ125" s="924"/>
      <c r="FK125" s="924"/>
      <c r="FL125" s="924"/>
      <c r="FM125" s="924"/>
      <c r="FN125" s="924"/>
      <c r="FO125" s="924"/>
      <c r="FP125" s="924"/>
      <c r="FQ125" s="924"/>
      <c r="FR125" s="924"/>
      <c r="FS125" s="924"/>
      <c r="FT125" s="924"/>
      <c r="FU125" s="924"/>
      <c r="FV125" s="924"/>
      <c r="FW125" s="924"/>
      <c r="FX125" s="924"/>
      <c r="FY125" s="924"/>
      <c r="FZ125" s="924"/>
      <c r="GA125" s="924"/>
      <c r="GB125" s="924"/>
      <c r="GC125" s="924"/>
      <c r="GD125" s="924"/>
      <c r="GE125" s="924"/>
      <c r="GF125" s="924"/>
      <c r="GG125" s="924"/>
      <c r="GH125" s="924"/>
      <c r="GI125" s="924"/>
      <c r="GJ125" s="924"/>
      <c r="GK125" s="924"/>
      <c r="GL125" s="924"/>
      <c r="GM125" s="924"/>
      <c r="GN125" s="924"/>
      <c r="GO125" s="924"/>
      <c r="GP125" s="924"/>
      <c r="GQ125" s="924"/>
      <c r="GR125" s="924"/>
      <c r="GS125" s="924"/>
      <c r="GT125" s="924"/>
      <c r="GU125" s="924"/>
      <c r="GV125" s="924"/>
      <c r="GW125" s="924"/>
      <c r="GX125" s="924"/>
      <c r="GY125" s="924"/>
      <c r="GZ125" s="924"/>
      <c r="HA125" s="924"/>
      <c r="HB125" s="924"/>
      <c r="HC125" s="924"/>
      <c r="HD125" s="924"/>
      <c r="HE125" s="924"/>
      <c r="HF125" s="924"/>
      <c r="HG125" s="924"/>
      <c r="HH125" s="924"/>
      <c r="HI125" s="924"/>
      <c r="HJ125" s="924"/>
      <c r="HK125" s="924"/>
      <c r="HL125" s="924"/>
      <c r="HM125" s="924"/>
      <c r="HN125" s="924"/>
      <c r="HO125" s="924"/>
      <c r="HP125" s="924"/>
      <c r="HQ125" s="924"/>
      <c r="HR125" s="924"/>
      <c r="HS125" s="924"/>
      <c r="HT125" s="924"/>
      <c r="HU125" s="924"/>
      <c r="HV125" s="924"/>
      <c r="HW125" s="924"/>
      <c r="HX125" s="924"/>
    </row>
    <row r="126" spans="1:232">
      <c r="A126" s="924"/>
      <c r="B126" s="924"/>
      <c r="C126" s="924"/>
      <c r="D126" s="924"/>
      <c r="E126" s="924"/>
      <c r="F126" s="924"/>
      <c r="G126" s="924"/>
      <c r="H126" s="924"/>
      <c r="I126" s="924"/>
      <c r="J126" s="924"/>
      <c r="K126" s="924"/>
      <c r="L126" s="924"/>
      <c r="M126" s="924"/>
      <c r="N126" s="924"/>
      <c r="O126" s="924"/>
      <c r="P126" s="924"/>
      <c r="Q126" s="924"/>
      <c r="R126" s="924"/>
      <c r="S126" s="924"/>
      <c r="T126" s="924"/>
      <c r="U126" s="924"/>
      <c r="V126" s="924"/>
      <c r="W126" s="924"/>
      <c r="X126" s="924"/>
      <c r="Y126" s="924"/>
      <c r="Z126" s="924"/>
      <c r="AA126" s="924"/>
      <c r="AB126" s="924"/>
      <c r="AC126" s="924"/>
      <c r="AD126" s="924"/>
      <c r="AE126" s="924"/>
      <c r="AF126" s="924"/>
      <c r="AG126" s="924"/>
      <c r="AH126" s="924"/>
      <c r="AI126" s="924"/>
      <c r="AJ126" s="924"/>
      <c r="AK126" s="924"/>
      <c r="AL126" s="924"/>
      <c r="AM126" s="924"/>
      <c r="AN126" s="924"/>
      <c r="AO126" s="924"/>
      <c r="AP126" s="924"/>
      <c r="AQ126" s="924"/>
      <c r="AR126" s="924"/>
      <c r="AS126" s="924"/>
      <c r="AT126" s="924"/>
      <c r="AU126" s="924"/>
      <c r="AV126" s="924"/>
      <c r="AW126" s="924"/>
      <c r="AX126" s="924"/>
      <c r="AY126" s="924"/>
      <c r="AZ126" s="924"/>
      <c r="BA126" s="924"/>
      <c r="BB126" s="924"/>
      <c r="BC126" s="924"/>
      <c r="BD126" s="924"/>
      <c r="BE126" s="924"/>
      <c r="BF126" s="924"/>
      <c r="BG126" s="924"/>
      <c r="BH126" s="924"/>
      <c r="BI126" s="924"/>
      <c r="BJ126" s="924"/>
      <c r="BK126" s="924"/>
      <c r="BL126" s="924"/>
      <c r="BM126" s="924"/>
      <c r="BN126" s="924"/>
      <c r="BO126" s="924"/>
      <c r="BP126" s="924"/>
      <c r="BQ126" s="924"/>
      <c r="BR126" s="924"/>
      <c r="BS126" s="924"/>
      <c r="BT126" s="924"/>
      <c r="BU126" s="924"/>
      <c r="BV126" s="924"/>
      <c r="BW126" s="924"/>
      <c r="BX126" s="924"/>
      <c r="BY126" s="924"/>
      <c r="BZ126" s="924"/>
      <c r="CA126" s="924"/>
      <c r="CB126" s="924"/>
      <c r="CC126" s="924"/>
      <c r="CD126" s="924"/>
      <c r="CE126" s="924"/>
      <c r="CF126" s="924"/>
      <c r="CG126" s="924"/>
      <c r="CH126" s="924"/>
      <c r="CI126" s="924"/>
      <c r="CJ126" s="924"/>
      <c r="CK126" s="924"/>
      <c r="CL126" s="924"/>
      <c r="CM126" s="924"/>
      <c r="CN126" s="924"/>
      <c r="CO126" s="924"/>
      <c r="CP126" s="924"/>
      <c r="CQ126" s="924"/>
      <c r="CR126" s="924"/>
      <c r="CS126" s="924"/>
      <c r="CT126" s="924"/>
      <c r="CU126" s="924"/>
      <c r="CV126" s="924"/>
      <c r="CW126" s="924"/>
      <c r="CX126" s="924"/>
      <c r="CY126" s="924"/>
      <c r="CZ126" s="924"/>
      <c r="DA126" s="924"/>
      <c r="DB126" s="924"/>
      <c r="DC126" s="924"/>
      <c r="DD126" s="924"/>
      <c r="DE126" s="924"/>
      <c r="DF126" s="924"/>
      <c r="DG126" s="924"/>
      <c r="DH126" s="924"/>
      <c r="DI126" s="924"/>
      <c r="DJ126" s="924"/>
      <c r="DK126" s="924"/>
      <c r="DL126" s="924"/>
      <c r="DM126" s="924"/>
      <c r="DN126" s="924"/>
      <c r="DO126" s="924"/>
      <c r="DP126" s="924"/>
      <c r="DQ126" s="924"/>
      <c r="DR126" s="924"/>
      <c r="DS126" s="924"/>
      <c r="DT126" s="924"/>
      <c r="DU126" s="924"/>
      <c r="DV126" s="924"/>
      <c r="DW126" s="924"/>
      <c r="DX126" s="924"/>
      <c r="DY126" s="924"/>
      <c r="DZ126" s="924"/>
      <c r="EA126" s="924"/>
      <c r="EB126" s="924"/>
      <c r="EC126" s="924"/>
      <c r="ED126" s="924"/>
      <c r="EE126" s="924"/>
      <c r="EF126" s="924"/>
      <c r="EG126" s="924"/>
      <c r="EH126" s="924"/>
      <c r="EI126" s="924"/>
      <c r="EJ126" s="924"/>
      <c r="EK126" s="924"/>
      <c r="EL126" s="924"/>
      <c r="EM126" s="924"/>
      <c r="EN126" s="924"/>
      <c r="EO126" s="924"/>
      <c r="EP126" s="924"/>
      <c r="EQ126" s="924"/>
      <c r="ER126" s="924"/>
      <c r="ES126" s="924"/>
      <c r="ET126" s="924"/>
      <c r="EU126" s="924"/>
      <c r="EV126" s="924"/>
      <c r="EW126" s="924"/>
      <c r="EX126" s="924"/>
      <c r="EY126" s="924"/>
      <c r="EZ126" s="924"/>
      <c r="FA126" s="924"/>
      <c r="FB126" s="924"/>
      <c r="FC126" s="924"/>
      <c r="FD126" s="924"/>
      <c r="FE126" s="924"/>
      <c r="FF126" s="924"/>
      <c r="FG126" s="924"/>
      <c r="FH126" s="924"/>
      <c r="FI126" s="924"/>
      <c r="FJ126" s="924"/>
      <c r="FK126" s="924"/>
      <c r="FL126" s="924"/>
      <c r="FM126" s="924"/>
      <c r="FN126" s="924"/>
      <c r="FO126" s="924"/>
      <c r="FP126" s="924"/>
      <c r="FQ126" s="924"/>
      <c r="FR126" s="924"/>
      <c r="FS126" s="924"/>
      <c r="FT126" s="924"/>
      <c r="FU126" s="924"/>
      <c r="FV126" s="924"/>
      <c r="FW126" s="924"/>
      <c r="FX126" s="924"/>
      <c r="FY126" s="924"/>
      <c r="FZ126" s="924"/>
      <c r="GA126" s="924"/>
      <c r="GB126" s="924"/>
      <c r="GC126" s="924"/>
      <c r="GD126" s="924"/>
      <c r="GE126" s="924"/>
      <c r="GF126" s="924"/>
      <c r="GG126" s="924"/>
      <c r="GH126" s="924"/>
      <c r="GI126" s="924"/>
      <c r="GJ126" s="924"/>
      <c r="GK126" s="924"/>
      <c r="GL126" s="924"/>
      <c r="GM126" s="924"/>
      <c r="GN126" s="924"/>
      <c r="GO126" s="924"/>
      <c r="GP126" s="924"/>
      <c r="GQ126" s="924"/>
      <c r="GR126" s="924"/>
      <c r="GS126" s="924"/>
      <c r="GT126" s="924"/>
      <c r="GU126" s="924"/>
      <c r="GV126" s="924"/>
      <c r="GW126" s="924"/>
      <c r="GX126" s="924"/>
      <c r="GY126" s="924"/>
      <c r="GZ126" s="924"/>
      <c r="HA126" s="924"/>
      <c r="HB126" s="924"/>
      <c r="HC126" s="924"/>
      <c r="HD126" s="924"/>
      <c r="HE126" s="924"/>
      <c r="HF126" s="924"/>
      <c r="HG126" s="924"/>
      <c r="HH126" s="924"/>
      <c r="HI126" s="924"/>
      <c r="HJ126" s="924"/>
      <c r="HK126" s="924"/>
      <c r="HL126" s="924"/>
      <c r="HM126" s="924"/>
      <c r="HN126" s="924"/>
      <c r="HO126" s="924"/>
      <c r="HP126" s="924"/>
      <c r="HQ126" s="924"/>
      <c r="HR126" s="924"/>
      <c r="HS126" s="924"/>
      <c r="HT126" s="924"/>
      <c r="HU126" s="924"/>
      <c r="HV126" s="924"/>
      <c r="HW126" s="924"/>
      <c r="HX126" s="924"/>
    </row>
    <row r="127" spans="1:232">
      <c r="A127" s="920" t="s">
        <v>687</v>
      </c>
      <c r="B127" s="924"/>
      <c r="C127" s="924"/>
      <c r="D127" s="924"/>
      <c r="E127" s="924"/>
      <c r="F127" s="924"/>
      <c r="G127" s="924"/>
      <c r="H127" s="924"/>
      <c r="I127" s="924"/>
      <c r="J127" s="924"/>
      <c r="K127" s="924"/>
      <c r="L127" s="924"/>
      <c r="M127" s="924"/>
      <c r="N127" s="924"/>
      <c r="O127" s="924"/>
      <c r="P127" s="924"/>
      <c r="Q127" s="924"/>
      <c r="R127" s="924"/>
      <c r="S127" s="924"/>
      <c r="T127" s="924"/>
      <c r="U127" s="924"/>
      <c r="V127" s="924"/>
      <c r="W127" s="924"/>
      <c r="X127" s="924"/>
      <c r="Y127" s="924"/>
      <c r="Z127" s="924"/>
      <c r="AA127" s="924"/>
      <c r="AB127" s="924"/>
      <c r="AC127" s="924"/>
      <c r="AD127" s="924"/>
      <c r="AE127" s="924"/>
      <c r="AF127" s="924"/>
      <c r="AG127" s="924"/>
      <c r="AH127" s="924"/>
      <c r="AI127" s="924"/>
      <c r="AJ127" s="924"/>
      <c r="AK127" s="924"/>
      <c r="AL127" s="924"/>
      <c r="AM127" s="924"/>
      <c r="AN127" s="924"/>
      <c r="AO127" s="924"/>
      <c r="AP127" s="924"/>
      <c r="AQ127" s="924"/>
      <c r="AR127" s="924"/>
      <c r="AS127" s="924"/>
      <c r="AT127" s="924"/>
      <c r="AU127" s="924"/>
      <c r="AV127" s="924"/>
      <c r="AW127" s="924"/>
      <c r="AX127" s="924"/>
      <c r="AY127" s="924"/>
      <c r="AZ127" s="924"/>
      <c r="BA127" s="924"/>
      <c r="BB127" s="924"/>
      <c r="BC127" s="924"/>
      <c r="BD127" s="924"/>
      <c r="BE127" s="924"/>
      <c r="BF127" s="924"/>
      <c r="BG127" s="924"/>
      <c r="BH127" s="924"/>
      <c r="BI127" s="924"/>
      <c r="BJ127" s="924"/>
      <c r="BK127" s="924"/>
      <c r="BL127" s="924"/>
      <c r="BM127" s="924"/>
      <c r="BN127" s="924"/>
      <c r="BO127" s="924"/>
      <c r="BP127" s="924"/>
      <c r="BQ127" s="924"/>
      <c r="BR127" s="924"/>
      <c r="BS127" s="924"/>
      <c r="BT127" s="924"/>
      <c r="BU127" s="924"/>
      <c r="BV127" s="924"/>
      <c r="BW127" s="924"/>
      <c r="BX127" s="924"/>
      <c r="BY127" s="924"/>
      <c r="BZ127" s="924"/>
      <c r="CA127" s="924"/>
      <c r="CB127" s="924"/>
      <c r="CC127" s="924"/>
      <c r="CD127" s="924"/>
      <c r="CE127" s="924"/>
      <c r="CF127" s="924"/>
      <c r="CG127" s="924"/>
      <c r="CH127" s="924"/>
      <c r="CI127" s="924"/>
      <c r="CJ127" s="924"/>
      <c r="CK127" s="924"/>
      <c r="CL127" s="924"/>
      <c r="CM127" s="924"/>
      <c r="CN127" s="924"/>
      <c r="CO127" s="924"/>
      <c r="CP127" s="924"/>
      <c r="CQ127" s="924"/>
      <c r="CR127" s="924"/>
      <c r="CS127" s="924"/>
      <c r="CT127" s="924"/>
      <c r="CU127" s="924"/>
      <c r="CV127" s="924"/>
      <c r="CW127" s="924"/>
      <c r="CX127" s="924"/>
      <c r="CY127" s="924"/>
      <c r="CZ127" s="924"/>
      <c r="DA127" s="924"/>
      <c r="DB127" s="924"/>
      <c r="DC127" s="924"/>
      <c r="DD127" s="924"/>
      <c r="DE127" s="924"/>
      <c r="DF127" s="924"/>
      <c r="DG127" s="924"/>
      <c r="DH127" s="924"/>
      <c r="DI127" s="924"/>
      <c r="DJ127" s="924"/>
      <c r="DK127" s="924"/>
      <c r="DL127" s="924"/>
      <c r="DM127" s="924"/>
      <c r="DN127" s="924"/>
      <c r="DO127" s="924"/>
      <c r="DP127" s="924"/>
      <c r="DQ127" s="924"/>
      <c r="DR127" s="924"/>
      <c r="DS127" s="924"/>
      <c r="DT127" s="924"/>
      <c r="DU127" s="924"/>
      <c r="DV127" s="924"/>
      <c r="DW127" s="924"/>
      <c r="DX127" s="924"/>
      <c r="DY127" s="924"/>
      <c r="DZ127" s="924"/>
      <c r="EA127" s="924"/>
      <c r="EB127" s="924"/>
      <c r="EC127" s="924"/>
      <c r="ED127" s="924"/>
      <c r="EE127" s="924"/>
      <c r="EF127" s="924"/>
      <c r="EG127" s="924"/>
      <c r="EH127" s="924"/>
      <c r="EI127" s="924"/>
      <c r="EJ127" s="924"/>
      <c r="EK127" s="924"/>
      <c r="EL127" s="924"/>
      <c r="EM127" s="924"/>
      <c r="EN127" s="924"/>
      <c r="EO127" s="924"/>
      <c r="EP127" s="924"/>
      <c r="EQ127" s="924"/>
      <c r="ER127" s="924"/>
      <c r="ES127" s="924"/>
      <c r="ET127" s="924"/>
      <c r="EU127" s="924"/>
      <c r="EV127" s="924"/>
      <c r="EW127" s="924"/>
      <c r="EX127" s="924"/>
      <c r="EY127" s="924"/>
      <c r="EZ127" s="924"/>
      <c r="FA127" s="924"/>
      <c r="FB127" s="924"/>
      <c r="FC127" s="924"/>
      <c r="FD127" s="924"/>
      <c r="FE127" s="924"/>
      <c r="FF127" s="924"/>
      <c r="FG127" s="924"/>
      <c r="FH127" s="924"/>
      <c r="FI127" s="924"/>
      <c r="FJ127" s="924"/>
      <c r="FK127" s="924"/>
      <c r="FL127" s="924"/>
      <c r="FM127" s="924"/>
      <c r="FN127" s="924"/>
      <c r="FO127" s="924"/>
      <c r="FP127" s="924"/>
      <c r="FQ127" s="924"/>
      <c r="FR127" s="924"/>
      <c r="FS127" s="924"/>
      <c r="FT127" s="924"/>
      <c r="FU127" s="924"/>
      <c r="FV127" s="924"/>
      <c r="FW127" s="924"/>
      <c r="FX127" s="924"/>
      <c r="FY127" s="924"/>
      <c r="FZ127" s="924"/>
      <c r="GA127" s="924"/>
      <c r="GB127" s="924"/>
      <c r="GC127" s="924"/>
      <c r="GD127" s="924"/>
      <c r="GE127" s="924"/>
      <c r="GF127" s="924"/>
      <c r="GG127" s="924"/>
      <c r="GH127" s="924"/>
      <c r="GI127" s="924"/>
      <c r="GJ127" s="924"/>
      <c r="GK127" s="924"/>
      <c r="GL127" s="924"/>
      <c r="GM127" s="924"/>
      <c r="GN127" s="924"/>
      <c r="GO127" s="924"/>
      <c r="GP127" s="924"/>
      <c r="GQ127" s="924"/>
      <c r="GR127" s="924"/>
      <c r="GS127" s="924"/>
      <c r="GT127" s="924"/>
      <c r="GU127" s="924"/>
      <c r="GV127" s="924"/>
      <c r="GW127" s="924"/>
      <c r="GX127" s="924"/>
      <c r="GY127" s="924"/>
      <c r="GZ127" s="924"/>
      <c r="HA127" s="924"/>
      <c r="HB127" s="924"/>
      <c r="HC127" s="924"/>
      <c r="HD127" s="924"/>
      <c r="HE127" s="924"/>
      <c r="HF127" s="924"/>
      <c r="HG127" s="924"/>
      <c r="HH127" s="924"/>
      <c r="HI127" s="924"/>
      <c r="HJ127" s="924"/>
      <c r="HK127" s="924"/>
      <c r="HL127" s="924"/>
      <c r="HM127" s="924"/>
      <c r="HN127" s="924"/>
      <c r="HO127" s="924"/>
      <c r="HP127" s="924"/>
      <c r="HQ127" s="924"/>
      <c r="HR127" s="924"/>
      <c r="HS127" s="924"/>
      <c r="HT127" s="924"/>
      <c r="HU127" s="924"/>
      <c r="HV127" s="924"/>
      <c r="HW127" s="924"/>
      <c r="HX127" s="924"/>
    </row>
    <row r="128" spans="1:232">
      <c r="A128" s="924"/>
      <c r="B128" s="924"/>
      <c r="C128" s="924"/>
      <c r="D128" s="924"/>
      <c r="E128" s="924"/>
      <c r="F128" s="924"/>
      <c r="G128" s="924"/>
      <c r="H128" s="924"/>
      <c r="I128" s="924"/>
      <c r="J128" s="924"/>
      <c r="K128" s="924"/>
      <c r="L128" s="924"/>
      <c r="M128" s="924"/>
      <c r="N128" s="924"/>
      <c r="O128" s="924"/>
      <c r="P128" s="924"/>
      <c r="Q128" s="924"/>
      <c r="R128" s="924"/>
      <c r="S128" s="924"/>
      <c r="T128" s="924"/>
      <c r="U128" s="924"/>
      <c r="V128" s="924"/>
      <c r="W128" s="924"/>
      <c r="X128" s="924"/>
      <c r="Y128" s="924"/>
      <c r="Z128" s="924"/>
      <c r="AA128" s="924"/>
      <c r="AB128" s="924"/>
      <c r="AC128" s="924"/>
      <c r="AD128" s="924"/>
      <c r="AE128" s="924"/>
      <c r="AF128" s="924"/>
      <c r="AG128" s="924"/>
      <c r="AH128" s="924"/>
      <c r="AI128" s="924"/>
      <c r="AJ128" s="924"/>
      <c r="AK128" s="924"/>
      <c r="AL128" s="924"/>
      <c r="AM128" s="924"/>
      <c r="AN128" s="924"/>
      <c r="AO128" s="924"/>
      <c r="AP128" s="924"/>
      <c r="AQ128" s="924"/>
      <c r="AR128" s="924"/>
      <c r="AS128" s="924"/>
      <c r="AT128" s="924"/>
      <c r="AU128" s="924"/>
      <c r="AV128" s="924"/>
      <c r="AW128" s="924"/>
      <c r="AX128" s="924"/>
      <c r="AY128" s="924"/>
      <c r="AZ128" s="924"/>
      <c r="BA128" s="924"/>
      <c r="BB128" s="924"/>
      <c r="BC128" s="924"/>
      <c r="BD128" s="924"/>
      <c r="BE128" s="924"/>
      <c r="BF128" s="924"/>
      <c r="BG128" s="924"/>
      <c r="BH128" s="924"/>
      <c r="BI128" s="924"/>
      <c r="BJ128" s="924"/>
      <c r="BK128" s="924"/>
      <c r="BL128" s="924"/>
      <c r="BM128" s="924"/>
      <c r="BN128" s="924"/>
      <c r="BO128" s="924"/>
      <c r="BP128" s="924"/>
      <c r="BQ128" s="924"/>
      <c r="BR128" s="924"/>
      <c r="BS128" s="924"/>
      <c r="BT128" s="924"/>
      <c r="BU128" s="924"/>
      <c r="BV128" s="924"/>
      <c r="BW128" s="924"/>
      <c r="BX128" s="924"/>
      <c r="BY128" s="924"/>
      <c r="BZ128" s="924"/>
      <c r="CA128" s="924"/>
      <c r="CB128" s="924"/>
      <c r="CC128" s="924"/>
      <c r="CD128" s="924"/>
      <c r="CE128" s="924"/>
      <c r="CF128" s="924"/>
      <c r="CG128" s="924"/>
      <c r="CH128" s="924"/>
      <c r="CI128" s="924"/>
      <c r="CJ128" s="924"/>
      <c r="CK128" s="924"/>
      <c r="CL128" s="924"/>
      <c r="CM128" s="924"/>
      <c r="CN128" s="924"/>
      <c r="CO128" s="924"/>
      <c r="CP128" s="924"/>
      <c r="CQ128" s="924"/>
      <c r="CR128" s="924"/>
      <c r="CS128" s="924"/>
      <c r="CT128" s="924"/>
      <c r="CU128" s="924"/>
      <c r="CV128" s="924"/>
      <c r="CW128" s="924"/>
      <c r="CX128" s="924"/>
      <c r="CY128" s="924"/>
      <c r="CZ128" s="924"/>
      <c r="DA128" s="924"/>
      <c r="DB128" s="924"/>
      <c r="DC128" s="924"/>
      <c r="DD128" s="924"/>
      <c r="DE128" s="924"/>
      <c r="DF128" s="924"/>
      <c r="DG128" s="924"/>
      <c r="DH128" s="924"/>
      <c r="DI128" s="924"/>
      <c r="DJ128" s="924"/>
      <c r="DK128" s="924"/>
      <c r="DL128" s="924"/>
      <c r="DM128" s="924"/>
      <c r="DN128" s="924"/>
      <c r="DO128" s="924"/>
      <c r="DP128" s="924"/>
      <c r="DQ128" s="924"/>
      <c r="DR128" s="924"/>
      <c r="DS128" s="924"/>
      <c r="DT128" s="924"/>
      <c r="DU128" s="924"/>
      <c r="DV128" s="924"/>
      <c r="DW128" s="924"/>
      <c r="DX128" s="924"/>
      <c r="DY128" s="924"/>
      <c r="DZ128" s="924"/>
      <c r="EA128" s="924"/>
      <c r="EB128" s="924"/>
      <c r="EC128" s="924"/>
      <c r="ED128" s="924"/>
      <c r="EE128" s="924"/>
      <c r="EF128" s="924"/>
      <c r="EG128" s="924"/>
      <c r="EH128" s="924"/>
      <c r="EI128" s="924"/>
      <c r="EJ128" s="924"/>
      <c r="EK128" s="924"/>
      <c r="EL128" s="924"/>
      <c r="EM128" s="924"/>
      <c r="EN128" s="924"/>
      <c r="EO128" s="924"/>
      <c r="EP128" s="924"/>
      <c r="EQ128" s="924"/>
      <c r="ER128" s="924"/>
      <c r="ES128" s="924"/>
      <c r="ET128" s="924"/>
      <c r="EU128" s="924"/>
      <c r="EV128" s="924"/>
      <c r="EW128" s="924"/>
      <c r="EX128" s="924"/>
      <c r="EY128" s="924"/>
      <c r="EZ128" s="924"/>
      <c r="FA128" s="924"/>
      <c r="FB128" s="924"/>
      <c r="FC128" s="924"/>
      <c r="FD128" s="924"/>
      <c r="FE128" s="924"/>
      <c r="FF128" s="924"/>
      <c r="FG128" s="924"/>
      <c r="FH128" s="924"/>
      <c r="FI128" s="924"/>
      <c r="FJ128" s="924"/>
      <c r="FK128" s="924"/>
      <c r="FL128" s="924"/>
      <c r="FM128" s="924"/>
      <c r="FN128" s="924"/>
      <c r="FO128" s="924"/>
      <c r="FP128" s="924"/>
      <c r="FQ128" s="924"/>
      <c r="FR128" s="924"/>
      <c r="FS128" s="924"/>
      <c r="FT128" s="924"/>
      <c r="FU128" s="924"/>
      <c r="FV128" s="924"/>
      <c r="FW128" s="924"/>
      <c r="FX128" s="924"/>
      <c r="FY128" s="924"/>
      <c r="FZ128" s="924"/>
      <c r="GA128" s="924"/>
      <c r="GB128" s="924"/>
      <c r="GC128" s="924"/>
      <c r="GD128" s="924"/>
      <c r="GE128" s="924"/>
      <c r="GF128" s="924"/>
      <c r="GG128" s="924"/>
      <c r="GH128" s="924"/>
      <c r="GI128" s="924"/>
      <c r="GJ128" s="924"/>
      <c r="GK128" s="924"/>
      <c r="GL128" s="924"/>
      <c r="GM128" s="924"/>
      <c r="GN128" s="924"/>
      <c r="GO128" s="924"/>
      <c r="GP128" s="924"/>
      <c r="GQ128" s="924"/>
      <c r="GR128" s="924"/>
      <c r="GS128" s="924"/>
      <c r="GT128" s="924"/>
      <c r="GU128" s="924"/>
      <c r="GV128" s="924"/>
      <c r="GW128" s="924"/>
      <c r="GX128" s="924"/>
      <c r="GY128" s="924"/>
      <c r="GZ128" s="924"/>
      <c r="HA128" s="924"/>
      <c r="HB128" s="924"/>
      <c r="HC128" s="924"/>
      <c r="HD128" s="924"/>
      <c r="HE128" s="924"/>
      <c r="HF128" s="924"/>
      <c r="HG128" s="924"/>
      <c r="HH128" s="924"/>
      <c r="HI128" s="924"/>
      <c r="HJ128" s="924"/>
      <c r="HK128" s="924"/>
      <c r="HL128" s="924"/>
      <c r="HM128" s="924"/>
      <c r="HN128" s="924"/>
      <c r="HO128" s="924"/>
      <c r="HP128" s="924"/>
      <c r="HQ128" s="924"/>
      <c r="HR128" s="924"/>
      <c r="HS128" s="924"/>
      <c r="HT128" s="924"/>
      <c r="HU128" s="924"/>
      <c r="HV128" s="924"/>
      <c r="HW128" s="924"/>
      <c r="HX128" s="924"/>
    </row>
    <row r="129" spans="1:232">
      <c r="A129" s="924"/>
      <c r="B129" s="924"/>
      <c r="C129" s="924"/>
      <c r="D129" s="924"/>
      <c r="E129" s="924"/>
      <c r="F129" s="924"/>
      <c r="G129" s="924"/>
      <c r="H129" s="924"/>
      <c r="I129" s="924"/>
      <c r="J129" s="924"/>
      <c r="K129" s="924"/>
      <c r="L129" s="924"/>
      <c r="M129" s="924"/>
      <c r="N129" s="924"/>
      <c r="O129" s="924"/>
      <c r="P129" s="924"/>
      <c r="Q129" s="924"/>
      <c r="R129" s="924"/>
      <c r="S129" s="924"/>
      <c r="T129" s="924"/>
      <c r="U129" s="924"/>
      <c r="V129" s="924"/>
      <c r="W129" s="924"/>
      <c r="X129" s="924"/>
      <c r="Y129" s="924"/>
      <c r="Z129" s="924"/>
      <c r="AA129" s="924"/>
      <c r="AB129" s="924"/>
      <c r="AC129" s="924"/>
      <c r="AD129" s="924"/>
      <c r="AE129" s="924"/>
      <c r="AF129" s="924"/>
      <c r="AG129" s="924"/>
      <c r="AH129" s="924"/>
      <c r="AI129" s="924"/>
      <c r="AJ129" s="924"/>
      <c r="AK129" s="924"/>
      <c r="AL129" s="924"/>
      <c r="AM129" s="924"/>
      <c r="AN129" s="924"/>
      <c r="AO129" s="924"/>
      <c r="AP129" s="924"/>
      <c r="AQ129" s="924"/>
      <c r="AR129" s="924"/>
      <c r="AS129" s="924"/>
      <c r="AT129" s="924"/>
      <c r="AU129" s="924"/>
      <c r="AV129" s="924"/>
      <c r="AW129" s="924"/>
      <c r="AX129" s="924"/>
      <c r="AY129" s="924"/>
      <c r="AZ129" s="924"/>
      <c r="BA129" s="924"/>
      <c r="BB129" s="924"/>
      <c r="BC129" s="924"/>
      <c r="BD129" s="924"/>
      <c r="BE129" s="924"/>
      <c r="BF129" s="924"/>
      <c r="BG129" s="924"/>
      <c r="BH129" s="924"/>
      <c r="BI129" s="924"/>
      <c r="BJ129" s="924"/>
      <c r="BK129" s="924"/>
      <c r="BL129" s="924"/>
      <c r="BM129" s="924"/>
      <c r="BN129" s="924"/>
      <c r="BO129" s="924"/>
      <c r="BP129" s="924"/>
      <c r="BQ129" s="924"/>
      <c r="BR129" s="924"/>
      <c r="BS129" s="924"/>
      <c r="BT129" s="924"/>
      <c r="BU129" s="924"/>
      <c r="BV129" s="924"/>
      <c r="BW129" s="924"/>
      <c r="BX129" s="924"/>
      <c r="BY129" s="924"/>
      <c r="BZ129" s="924"/>
      <c r="CA129" s="924"/>
      <c r="CB129" s="924"/>
      <c r="CC129" s="924"/>
      <c r="CD129" s="924"/>
      <c r="CE129" s="924"/>
      <c r="CF129" s="924"/>
      <c r="CG129" s="924"/>
      <c r="CH129" s="924"/>
      <c r="CI129" s="924"/>
      <c r="CJ129" s="924"/>
      <c r="CK129" s="924"/>
      <c r="CL129" s="924"/>
      <c r="CM129" s="924"/>
      <c r="CN129" s="924"/>
      <c r="CO129" s="924"/>
      <c r="CP129" s="924"/>
      <c r="CQ129" s="924"/>
      <c r="CR129" s="924"/>
      <c r="CS129" s="924"/>
      <c r="CT129" s="924"/>
      <c r="CU129" s="924"/>
      <c r="CV129" s="924"/>
      <c r="CW129" s="924"/>
      <c r="CX129" s="924"/>
      <c r="CY129" s="924"/>
      <c r="CZ129" s="924"/>
      <c r="DA129" s="924"/>
      <c r="DB129" s="924"/>
      <c r="DC129" s="924"/>
      <c r="DD129" s="924"/>
      <c r="DE129" s="924"/>
      <c r="DF129" s="924"/>
      <c r="DG129" s="924"/>
      <c r="DH129" s="924"/>
      <c r="DI129" s="924"/>
      <c r="DJ129" s="924"/>
      <c r="DK129" s="924"/>
      <c r="DL129" s="924"/>
      <c r="DM129" s="924"/>
      <c r="DN129" s="924"/>
      <c r="DO129" s="924"/>
      <c r="DP129" s="924"/>
      <c r="DQ129" s="924"/>
      <c r="DR129" s="924"/>
      <c r="DS129" s="924"/>
      <c r="DT129" s="924"/>
      <c r="DU129" s="924"/>
      <c r="DV129" s="924"/>
      <c r="DW129" s="924"/>
      <c r="DX129" s="924"/>
      <c r="DY129" s="924"/>
      <c r="DZ129" s="924"/>
      <c r="EA129" s="924"/>
      <c r="EB129" s="924"/>
      <c r="EC129" s="924"/>
      <c r="ED129" s="924"/>
      <c r="EE129" s="924"/>
      <c r="EF129" s="924"/>
      <c r="EG129" s="924"/>
      <c r="EH129" s="924"/>
      <c r="EI129" s="924"/>
      <c r="EJ129" s="924"/>
      <c r="EK129" s="924"/>
      <c r="EL129" s="924"/>
      <c r="EM129" s="924"/>
      <c r="EN129" s="924"/>
      <c r="EO129" s="924"/>
      <c r="EP129" s="924"/>
      <c r="EQ129" s="924"/>
      <c r="ER129" s="924"/>
      <c r="ES129" s="924"/>
      <c r="ET129" s="924"/>
      <c r="EU129" s="924"/>
      <c r="EV129" s="924"/>
      <c r="EW129" s="924"/>
      <c r="EX129" s="924"/>
      <c r="EY129" s="924"/>
      <c r="EZ129" s="924"/>
      <c r="FA129" s="924"/>
      <c r="FB129" s="924"/>
      <c r="FC129" s="924"/>
      <c r="FD129" s="924"/>
      <c r="FE129" s="924"/>
      <c r="FF129" s="924"/>
      <c r="FG129" s="924"/>
      <c r="FH129" s="924"/>
      <c r="FI129" s="924"/>
      <c r="FJ129" s="924"/>
      <c r="FK129" s="924"/>
      <c r="FL129" s="924"/>
      <c r="FM129" s="924"/>
      <c r="FN129" s="924"/>
      <c r="FO129" s="924"/>
      <c r="FP129" s="924"/>
      <c r="FQ129" s="924"/>
      <c r="FR129" s="924"/>
      <c r="FS129" s="924"/>
      <c r="FT129" s="924"/>
      <c r="FU129" s="924"/>
      <c r="FV129" s="924"/>
      <c r="FW129" s="924"/>
      <c r="FX129" s="924"/>
      <c r="FY129" s="924"/>
      <c r="FZ129" s="924"/>
      <c r="GA129" s="924"/>
      <c r="GB129" s="924"/>
      <c r="GC129" s="924"/>
      <c r="GD129" s="924"/>
      <c r="GE129" s="924"/>
      <c r="GF129" s="924"/>
      <c r="GG129" s="924"/>
      <c r="GH129" s="924"/>
      <c r="GI129" s="924"/>
      <c r="GJ129" s="924"/>
      <c r="GK129" s="924"/>
      <c r="GL129" s="924"/>
      <c r="GM129" s="924"/>
      <c r="GN129" s="924"/>
      <c r="GO129" s="924"/>
      <c r="GP129" s="924"/>
      <c r="GQ129" s="924"/>
      <c r="GR129" s="924"/>
      <c r="GS129" s="924"/>
      <c r="GT129" s="924"/>
      <c r="GU129" s="924"/>
      <c r="GV129" s="924"/>
      <c r="GW129" s="924"/>
      <c r="GX129" s="924"/>
      <c r="GY129" s="924"/>
      <c r="GZ129" s="924"/>
      <c r="HA129" s="924"/>
      <c r="HB129" s="924"/>
      <c r="HC129" s="924"/>
      <c r="HD129" s="924"/>
      <c r="HE129" s="924"/>
      <c r="HF129" s="924"/>
      <c r="HG129" s="924"/>
      <c r="HH129" s="924"/>
      <c r="HI129" s="924"/>
      <c r="HJ129" s="924"/>
      <c r="HK129" s="924"/>
      <c r="HL129" s="924"/>
      <c r="HM129" s="924"/>
      <c r="HN129" s="924"/>
      <c r="HO129" s="924"/>
      <c r="HP129" s="924"/>
      <c r="HQ129" s="924"/>
      <c r="HR129" s="924"/>
      <c r="HS129" s="924"/>
      <c r="HT129" s="924"/>
      <c r="HU129" s="924"/>
      <c r="HV129" s="924"/>
      <c r="HW129" s="924"/>
      <c r="HX129" s="924"/>
    </row>
    <row r="130" spans="1:232">
      <c r="A130" s="924"/>
      <c r="B130" s="924"/>
      <c r="C130" s="924"/>
      <c r="D130" s="924"/>
      <c r="E130" s="924"/>
      <c r="F130" s="924"/>
      <c r="G130" s="924"/>
      <c r="H130" s="924"/>
      <c r="I130" s="924"/>
      <c r="J130" s="924"/>
      <c r="K130" s="924"/>
      <c r="L130" s="924"/>
      <c r="M130" s="924"/>
      <c r="N130" s="924"/>
      <c r="O130" s="924"/>
      <c r="P130" s="924"/>
      <c r="Q130" s="924"/>
      <c r="R130" s="924"/>
      <c r="S130" s="924"/>
      <c r="T130" s="924"/>
      <c r="U130" s="924"/>
      <c r="V130" s="924"/>
      <c r="W130" s="924"/>
      <c r="X130" s="924"/>
      <c r="Y130" s="924"/>
      <c r="Z130" s="924"/>
      <c r="AA130" s="924"/>
      <c r="AB130" s="924"/>
      <c r="AC130" s="924"/>
      <c r="AD130" s="924"/>
      <c r="AE130" s="924"/>
      <c r="AF130" s="924"/>
      <c r="AG130" s="924"/>
      <c r="AH130" s="924"/>
      <c r="AI130" s="924"/>
      <c r="AJ130" s="924"/>
      <c r="AK130" s="924"/>
      <c r="AL130" s="924"/>
      <c r="AM130" s="924"/>
      <c r="AN130" s="924"/>
      <c r="AO130" s="924"/>
      <c r="AP130" s="924"/>
      <c r="AQ130" s="924"/>
      <c r="AR130" s="924"/>
      <c r="AS130" s="924"/>
      <c r="AT130" s="924"/>
      <c r="AU130" s="924"/>
      <c r="AV130" s="924"/>
      <c r="AW130" s="924"/>
      <c r="AX130" s="924"/>
      <c r="AY130" s="924"/>
      <c r="AZ130" s="924"/>
      <c r="BA130" s="924"/>
      <c r="BB130" s="924"/>
      <c r="BC130" s="924"/>
      <c r="BD130" s="924"/>
      <c r="BE130" s="924"/>
      <c r="BF130" s="924"/>
      <c r="BG130" s="924"/>
      <c r="BH130" s="924"/>
      <c r="BI130" s="924"/>
      <c r="BJ130" s="924"/>
      <c r="BK130" s="924"/>
      <c r="BL130" s="924"/>
      <c r="BM130" s="924"/>
      <c r="BN130" s="924"/>
      <c r="BO130" s="924"/>
      <c r="BP130" s="924"/>
      <c r="BQ130" s="924"/>
      <c r="BR130" s="924"/>
      <c r="BS130" s="924"/>
      <c r="BT130" s="924"/>
      <c r="BU130" s="924"/>
      <c r="BV130" s="924"/>
      <c r="BW130" s="924"/>
      <c r="BX130" s="924"/>
      <c r="BY130" s="924"/>
      <c r="BZ130" s="924"/>
      <c r="CA130" s="924"/>
      <c r="CB130" s="924"/>
      <c r="CC130" s="924"/>
      <c r="CD130" s="924"/>
      <c r="CE130" s="924"/>
      <c r="CF130" s="924"/>
      <c r="CG130" s="924"/>
      <c r="CH130" s="924"/>
      <c r="CI130" s="924"/>
      <c r="CJ130" s="924"/>
      <c r="CK130" s="924"/>
      <c r="CL130" s="924"/>
      <c r="CM130" s="924"/>
      <c r="CN130" s="924"/>
      <c r="CO130" s="924"/>
      <c r="CP130" s="924"/>
      <c r="CQ130" s="924"/>
      <c r="CR130" s="924"/>
      <c r="CS130" s="924"/>
      <c r="CT130" s="924"/>
      <c r="CU130" s="924"/>
      <c r="CV130" s="924"/>
      <c r="CW130" s="924"/>
      <c r="CX130" s="924"/>
      <c r="CY130" s="924"/>
      <c r="CZ130" s="924"/>
      <c r="DA130" s="924"/>
      <c r="DB130" s="924"/>
      <c r="DC130" s="924"/>
      <c r="DD130" s="924"/>
      <c r="DE130" s="924"/>
      <c r="DF130" s="924"/>
      <c r="DG130" s="924"/>
      <c r="DH130" s="924"/>
      <c r="DI130" s="924"/>
      <c r="DJ130" s="924"/>
      <c r="DK130" s="924"/>
      <c r="DL130" s="924"/>
      <c r="DM130" s="924"/>
      <c r="DN130" s="924"/>
      <c r="DO130" s="924"/>
      <c r="DP130" s="924"/>
      <c r="DQ130" s="924"/>
      <c r="DR130" s="924"/>
      <c r="DS130" s="924"/>
      <c r="DT130" s="924"/>
      <c r="DU130" s="924"/>
      <c r="DV130" s="924"/>
      <c r="DW130" s="924"/>
      <c r="DX130" s="924"/>
      <c r="DY130" s="924"/>
      <c r="DZ130" s="924"/>
      <c r="EA130" s="924"/>
      <c r="EB130" s="924"/>
      <c r="EC130" s="924"/>
      <c r="ED130" s="924"/>
      <c r="EE130" s="924"/>
      <c r="EF130" s="924"/>
      <c r="EG130" s="924"/>
      <c r="EH130" s="924"/>
      <c r="EI130" s="924"/>
      <c r="EJ130" s="924"/>
      <c r="EK130" s="924"/>
      <c r="EL130" s="924"/>
      <c r="EM130" s="924"/>
      <c r="EN130" s="924"/>
      <c r="EO130" s="924"/>
      <c r="EP130" s="924"/>
      <c r="EQ130" s="924"/>
      <c r="ER130" s="924"/>
      <c r="ES130" s="924"/>
      <c r="ET130" s="924"/>
      <c r="EU130" s="924"/>
      <c r="EV130" s="924"/>
      <c r="EW130" s="924"/>
      <c r="EX130" s="924"/>
      <c r="EY130" s="924"/>
      <c r="EZ130" s="924"/>
      <c r="FA130" s="924"/>
      <c r="FB130" s="924"/>
      <c r="FC130" s="924"/>
      <c r="FD130" s="924"/>
      <c r="FE130" s="924"/>
      <c r="FF130" s="924"/>
      <c r="FG130" s="924"/>
      <c r="FH130" s="924"/>
      <c r="FI130" s="924"/>
      <c r="FJ130" s="924"/>
      <c r="FK130" s="924"/>
      <c r="FL130" s="924"/>
      <c r="FM130" s="924"/>
      <c r="FN130" s="924"/>
      <c r="FO130" s="924"/>
      <c r="FP130" s="924"/>
      <c r="FQ130" s="924"/>
      <c r="FR130" s="924"/>
      <c r="FS130" s="924"/>
      <c r="FT130" s="924"/>
      <c r="FU130" s="924"/>
      <c r="FV130" s="924"/>
      <c r="FW130" s="924"/>
      <c r="FX130" s="924"/>
      <c r="FY130" s="924"/>
      <c r="FZ130" s="924"/>
      <c r="GA130" s="924"/>
      <c r="GB130" s="924"/>
      <c r="GC130" s="924"/>
      <c r="GD130" s="924"/>
      <c r="GE130" s="924"/>
      <c r="GF130" s="924"/>
      <c r="GG130" s="924"/>
      <c r="GH130" s="924"/>
      <c r="GI130" s="924"/>
      <c r="GJ130" s="924"/>
      <c r="GK130" s="924"/>
      <c r="GL130" s="924"/>
      <c r="GM130" s="924"/>
      <c r="GN130" s="924"/>
      <c r="GO130" s="924"/>
      <c r="GP130" s="924"/>
      <c r="GQ130" s="924"/>
      <c r="GR130" s="924"/>
      <c r="GS130" s="924"/>
      <c r="GT130" s="924"/>
      <c r="GU130" s="924"/>
      <c r="GV130" s="924"/>
      <c r="GW130" s="924"/>
      <c r="GX130" s="924"/>
      <c r="GY130" s="924"/>
      <c r="GZ130" s="924"/>
      <c r="HA130" s="924"/>
      <c r="HB130" s="924"/>
      <c r="HC130" s="924"/>
      <c r="HD130" s="924"/>
      <c r="HE130" s="924"/>
      <c r="HF130" s="924"/>
      <c r="HG130" s="924"/>
      <c r="HH130" s="924"/>
      <c r="HI130" s="924"/>
      <c r="HJ130" s="924"/>
      <c r="HK130" s="924"/>
      <c r="HL130" s="924"/>
      <c r="HM130" s="924"/>
      <c r="HN130" s="924"/>
      <c r="HO130" s="924"/>
      <c r="HP130" s="924"/>
      <c r="HQ130" s="924"/>
      <c r="HR130" s="924"/>
      <c r="HS130" s="924"/>
      <c r="HT130" s="924"/>
      <c r="HU130" s="924"/>
      <c r="HV130" s="924"/>
      <c r="HW130" s="924"/>
      <c r="HX130" s="924"/>
    </row>
    <row r="131" spans="1:232">
      <c r="A131" s="924"/>
      <c r="B131" s="924"/>
      <c r="C131" s="924"/>
      <c r="D131" s="924"/>
      <c r="E131" s="924"/>
      <c r="F131" s="924"/>
      <c r="G131" s="924"/>
      <c r="H131" s="924"/>
      <c r="I131" s="924"/>
      <c r="J131" s="924"/>
      <c r="K131" s="924"/>
      <c r="L131" s="924"/>
      <c r="M131" s="924"/>
      <c r="N131" s="924"/>
      <c r="O131" s="924"/>
      <c r="P131" s="924"/>
      <c r="Q131" s="924"/>
      <c r="R131" s="924"/>
      <c r="S131" s="924"/>
      <c r="T131" s="924"/>
      <c r="U131" s="924"/>
      <c r="V131" s="924"/>
      <c r="W131" s="924"/>
      <c r="X131" s="924"/>
      <c r="Y131" s="924"/>
      <c r="Z131" s="924"/>
      <c r="AA131" s="924"/>
      <c r="AB131" s="924"/>
      <c r="AC131" s="924"/>
      <c r="AD131" s="924"/>
      <c r="AE131" s="924"/>
      <c r="AF131" s="924"/>
      <c r="AG131" s="924"/>
      <c r="AH131" s="924"/>
      <c r="AI131" s="924"/>
      <c r="AJ131" s="924"/>
      <c r="AK131" s="924"/>
      <c r="AL131" s="924"/>
      <c r="AM131" s="924"/>
      <c r="AN131" s="924"/>
      <c r="AO131" s="924"/>
      <c r="AP131" s="924"/>
      <c r="AQ131" s="924"/>
      <c r="AR131" s="924"/>
      <c r="AS131" s="924"/>
      <c r="AT131" s="924"/>
      <c r="AU131" s="924"/>
      <c r="AV131" s="924"/>
      <c r="AW131" s="924"/>
      <c r="AX131" s="924"/>
      <c r="AY131" s="924"/>
      <c r="AZ131" s="924"/>
      <c r="BA131" s="924"/>
      <c r="BB131" s="924"/>
      <c r="BC131" s="924"/>
      <c r="BD131" s="924"/>
      <c r="BE131" s="924"/>
      <c r="BF131" s="924"/>
      <c r="BG131" s="924"/>
      <c r="BH131" s="924"/>
      <c r="BI131" s="924"/>
      <c r="BJ131" s="924"/>
      <c r="BK131" s="924"/>
      <c r="BL131" s="924"/>
      <c r="BM131" s="924"/>
      <c r="BN131" s="924"/>
      <c r="BO131" s="924"/>
      <c r="BP131" s="924"/>
      <c r="BQ131" s="924"/>
      <c r="BR131" s="924"/>
      <c r="BS131" s="924"/>
      <c r="BT131" s="924"/>
      <c r="BU131" s="924"/>
      <c r="BV131" s="924"/>
      <c r="BW131" s="924"/>
      <c r="BX131" s="924"/>
      <c r="BY131" s="924"/>
      <c r="BZ131" s="924"/>
      <c r="CA131" s="924"/>
      <c r="CB131" s="924"/>
      <c r="CC131" s="924"/>
      <c r="CD131" s="924"/>
      <c r="CE131" s="924"/>
      <c r="CF131" s="924"/>
      <c r="CG131" s="924"/>
      <c r="CH131" s="924"/>
      <c r="CI131" s="924"/>
      <c r="CJ131" s="924"/>
      <c r="CK131" s="924"/>
      <c r="CL131" s="924"/>
      <c r="CM131" s="924"/>
      <c r="CN131" s="924"/>
      <c r="CO131" s="924"/>
      <c r="CP131" s="924"/>
      <c r="CQ131" s="924"/>
      <c r="CR131" s="924"/>
      <c r="CS131" s="924"/>
      <c r="CT131" s="924"/>
      <c r="CU131" s="924"/>
      <c r="CV131" s="924"/>
      <c r="CW131" s="924"/>
      <c r="CX131" s="924"/>
      <c r="CY131" s="924"/>
      <c r="CZ131" s="924"/>
      <c r="DA131" s="924"/>
      <c r="DB131" s="924"/>
      <c r="DC131" s="924"/>
      <c r="DD131" s="924"/>
      <c r="DE131" s="924"/>
      <c r="DF131" s="924"/>
      <c r="DG131" s="924"/>
      <c r="DH131" s="924"/>
      <c r="DI131" s="924"/>
      <c r="DJ131" s="924"/>
      <c r="DK131" s="924"/>
      <c r="DL131" s="924"/>
      <c r="DM131" s="924"/>
      <c r="DN131" s="924"/>
      <c r="DO131" s="924"/>
      <c r="DP131" s="924"/>
      <c r="DQ131" s="924"/>
      <c r="DR131" s="924"/>
      <c r="DS131" s="924"/>
      <c r="DT131" s="924"/>
      <c r="DU131" s="924"/>
      <c r="DV131" s="924"/>
      <c r="DW131" s="924"/>
      <c r="DX131" s="924"/>
      <c r="DY131" s="924"/>
      <c r="DZ131" s="924"/>
      <c r="EA131" s="924"/>
      <c r="EB131" s="924"/>
      <c r="EC131" s="924"/>
      <c r="ED131" s="924"/>
      <c r="EE131" s="924"/>
      <c r="EF131" s="924"/>
      <c r="EG131" s="924"/>
      <c r="EH131" s="924"/>
      <c r="EI131" s="924"/>
      <c r="EJ131" s="924"/>
      <c r="EK131" s="924"/>
      <c r="EL131" s="924"/>
      <c r="EM131" s="924"/>
      <c r="EN131" s="924"/>
      <c r="EO131" s="924"/>
      <c r="EP131" s="924"/>
      <c r="EQ131" s="924"/>
      <c r="ER131" s="924"/>
      <c r="ES131" s="924"/>
      <c r="ET131" s="924"/>
      <c r="EU131" s="924"/>
      <c r="EV131" s="924"/>
      <c r="EW131" s="924"/>
      <c r="EX131" s="924"/>
      <c r="EY131" s="924"/>
      <c r="EZ131" s="924"/>
      <c r="FA131" s="924"/>
      <c r="FB131" s="924"/>
      <c r="FC131" s="924"/>
      <c r="FD131" s="924"/>
      <c r="FE131" s="924"/>
      <c r="FF131" s="924"/>
      <c r="FG131" s="924"/>
      <c r="FH131" s="924"/>
      <c r="FI131" s="924"/>
      <c r="FJ131" s="924"/>
      <c r="FK131" s="924"/>
      <c r="FL131" s="924"/>
      <c r="FM131" s="924"/>
      <c r="FN131" s="924"/>
      <c r="FO131" s="924"/>
      <c r="FP131" s="924"/>
      <c r="FQ131" s="924"/>
      <c r="FR131" s="924"/>
      <c r="FS131" s="924"/>
      <c r="FT131" s="924"/>
      <c r="FU131" s="924"/>
      <c r="FV131" s="924"/>
      <c r="FW131" s="924"/>
      <c r="FX131" s="924"/>
      <c r="FY131" s="924"/>
      <c r="FZ131" s="924"/>
      <c r="GA131" s="924"/>
      <c r="GB131" s="924"/>
      <c r="GC131" s="924"/>
      <c r="GD131" s="924"/>
      <c r="GE131" s="924"/>
      <c r="GF131" s="924"/>
      <c r="GG131" s="924"/>
      <c r="GH131" s="924"/>
      <c r="GI131" s="924"/>
      <c r="GJ131" s="924"/>
      <c r="GK131" s="924"/>
      <c r="GL131" s="924"/>
      <c r="GM131" s="924"/>
      <c r="GN131" s="924"/>
      <c r="GO131" s="924"/>
      <c r="GP131" s="924"/>
      <c r="GQ131" s="924"/>
      <c r="GR131" s="924"/>
      <c r="GS131" s="924"/>
      <c r="GT131" s="924"/>
      <c r="GU131" s="924"/>
      <c r="GV131" s="924"/>
      <c r="GW131" s="924"/>
      <c r="GX131" s="924"/>
      <c r="GY131" s="924"/>
      <c r="GZ131" s="924"/>
      <c r="HA131" s="924"/>
      <c r="HB131" s="924"/>
      <c r="HC131" s="924"/>
      <c r="HD131" s="924"/>
      <c r="HE131" s="924"/>
      <c r="HF131" s="924"/>
      <c r="HG131" s="924"/>
      <c r="HH131" s="924"/>
      <c r="HI131" s="924"/>
      <c r="HJ131" s="924"/>
      <c r="HK131" s="924"/>
      <c r="HL131" s="924"/>
      <c r="HM131" s="924"/>
      <c r="HN131" s="924"/>
      <c r="HO131" s="924"/>
      <c r="HP131" s="924"/>
      <c r="HQ131" s="924"/>
      <c r="HR131" s="924"/>
      <c r="HS131" s="924"/>
      <c r="HT131" s="924"/>
      <c r="HU131" s="924"/>
      <c r="HV131" s="924"/>
      <c r="HW131" s="924"/>
      <c r="HX131" s="924"/>
    </row>
    <row r="132" spans="1:232">
      <c r="A132" s="924"/>
      <c r="B132" s="924"/>
      <c r="C132" s="924"/>
      <c r="D132" s="924"/>
      <c r="E132" s="924"/>
      <c r="F132" s="924"/>
      <c r="G132" s="924"/>
      <c r="H132" s="924"/>
      <c r="I132" s="924"/>
      <c r="J132" s="924"/>
      <c r="K132" s="924"/>
      <c r="L132" s="924"/>
      <c r="M132" s="924"/>
      <c r="N132" s="924"/>
      <c r="O132" s="924"/>
      <c r="P132" s="924"/>
      <c r="Q132" s="924"/>
      <c r="R132" s="924"/>
      <c r="S132" s="924"/>
      <c r="T132" s="924"/>
      <c r="U132" s="924"/>
      <c r="V132" s="924"/>
      <c r="W132" s="924"/>
      <c r="X132" s="924"/>
      <c r="Y132" s="924"/>
      <c r="Z132" s="924"/>
      <c r="AA132" s="924"/>
      <c r="AB132" s="924"/>
      <c r="AC132" s="924"/>
      <c r="AD132" s="924"/>
      <c r="AE132" s="924"/>
      <c r="AF132" s="924"/>
      <c r="AG132" s="924"/>
      <c r="AH132" s="924"/>
      <c r="AI132" s="924"/>
      <c r="AJ132" s="924"/>
      <c r="AK132" s="924"/>
      <c r="AL132" s="924"/>
      <c r="AM132" s="924"/>
      <c r="AN132" s="924"/>
      <c r="AO132" s="924"/>
      <c r="AP132" s="924"/>
      <c r="AQ132" s="924"/>
      <c r="AR132" s="924"/>
      <c r="AS132" s="924"/>
      <c r="AT132" s="924"/>
      <c r="AU132" s="924"/>
      <c r="AV132" s="924"/>
      <c r="AW132" s="924"/>
      <c r="AX132" s="924"/>
      <c r="AY132" s="924"/>
      <c r="AZ132" s="924"/>
      <c r="BA132" s="924"/>
      <c r="BB132" s="924"/>
      <c r="BC132" s="924"/>
      <c r="BD132" s="924"/>
      <c r="BE132" s="924"/>
      <c r="BF132" s="924"/>
      <c r="BG132" s="924"/>
      <c r="BH132" s="924"/>
      <c r="BI132" s="924"/>
      <c r="BJ132" s="924"/>
      <c r="BK132" s="924"/>
      <c r="BL132" s="924"/>
      <c r="BM132" s="924"/>
      <c r="BN132" s="924"/>
      <c r="BO132" s="924"/>
      <c r="BP132" s="924"/>
      <c r="BQ132" s="924"/>
      <c r="BR132" s="924"/>
      <c r="BS132" s="924"/>
      <c r="BT132" s="924"/>
      <c r="BU132" s="924"/>
      <c r="BV132" s="924"/>
      <c r="BW132" s="924"/>
      <c r="BX132" s="924"/>
      <c r="BY132" s="924"/>
      <c r="BZ132" s="924"/>
      <c r="CA132" s="924"/>
      <c r="CB132" s="924"/>
      <c r="CC132" s="924"/>
      <c r="CD132" s="924"/>
      <c r="CE132" s="924"/>
      <c r="CF132" s="924"/>
      <c r="CG132" s="924"/>
      <c r="CH132" s="924"/>
      <c r="CI132" s="924"/>
      <c r="CJ132" s="924"/>
      <c r="CK132" s="924"/>
      <c r="CL132" s="924"/>
      <c r="CM132" s="924"/>
      <c r="CN132" s="924"/>
      <c r="CO132" s="924"/>
      <c r="CP132" s="924"/>
      <c r="CQ132" s="924"/>
      <c r="CR132" s="924"/>
      <c r="CS132" s="924"/>
      <c r="CT132" s="924"/>
      <c r="CU132" s="924"/>
      <c r="CV132" s="924"/>
      <c r="CW132" s="924"/>
      <c r="CX132" s="924"/>
      <c r="CY132" s="924"/>
      <c r="CZ132" s="924"/>
      <c r="DA132" s="924"/>
      <c r="DB132" s="924"/>
      <c r="DC132" s="924"/>
      <c r="DD132" s="924"/>
      <c r="DE132" s="924"/>
      <c r="DF132" s="924"/>
      <c r="DG132" s="924"/>
      <c r="DH132" s="924"/>
      <c r="DI132" s="924"/>
      <c r="DJ132" s="924"/>
      <c r="DK132" s="924"/>
      <c r="DL132" s="924"/>
      <c r="DM132" s="924"/>
      <c r="DN132" s="924"/>
      <c r="DO132" s="924"/>
      <c r="DP132" s="924"/>
      <c r="DQ132" s="924"/>
      <c r="DR132" s="924"/>
      <c r="DS132" s="924"/>
      <c r="DT132" s="924"/>
      <c r="DU132" s="924"/>
      <c r="DV132" s="924"/>
      <c r="DW132" s="924"/>
      <c r="DX132" s="924"/>
      <c r="DY132" s="924"/>
      <c r="DZ132" s="924"/>
      <c r="EA132" s="924"/>
      <c r="EB132" s="924"/>
      <c r="EC132" s="924"/>
      <c r="ED132" s="924"/>
      <c r="EE132" s="924"/>
      <c r="EF132" s="924"/>
      <c r="EG132" s="924"/>
      <c r="EH132" s="924"/>
      <c r="EI132" s="924"/>
      <c r="EJ132" s="924"/>
      <c r="EK132" s="924"/>
      <c r="EL132" s="924"/>
      <c r="EM132" s="924"/>
      <c r="EN132" s="924"/>
      <c r="EO132" s="924"/>
      <c r="EP132" s="924"/>
      <c r="EQ132" s="924"/>
      <c r="ER132" s="924"/>
      <c r="ES132" s="924"/>
      <c r="ET132" s="924"/>
      <c r="EU132" s="924"/>
      <c r="EV132" s="924"/>
      <c r="EW132" s="924"/>
      <c r="EX132" s="924"/>
      <c r="EY132" s="924"/>
      <c r="EZ132" s="924"/>
      <c r="FA132" s="924"/>
      <c r="FB132" s="924"/>
      <c r="FC132" s="924"/>
      <c r="FD132" s="924"/>
      <c r="FE132" s="924"/>
      <c r="FF132" s="924"/>
      <c r="FG132" s="924"/>
      <c r="FH132" s="924"/>
      <c r="FI132" s="924"/>
      <c r="FJ132" s="924"/>
      <c r="FK132" s="924"/>
      <c r="FL132" s="924"/>
      <c r="FM132" s="924"/>
      <c r="FN132" s="924"/>
      <c r="FO132" s="924"/>
      <c r="FP132" s="924"/>
      <c r="FQ132" s="924"/>
      <c r="FR132" s="924"/>
      <c r="FS132" s="924"/>
      <c r="FT132" s="924"/>
      <c r="FU132" s="924"/>
      <c r="FV132" s="924"/>
      <c r="FW132" s="924"/>
      <c r="FX132" s="924"/>
      <c r="FY132" s="924"/>
      <c r="FZ132" s="924"/>
      <c r="GA132" s="924"/>
      <c r="GB132" s="924"/>
      <c r="GC132" s="924"/>
      <c r="GD132" s="924"/>
      <c r="GE132" s="924"/>
      <c r="GF132" s="924"/>
      <c r="GG132" s="924"/>
      <c r="GH132" s="924"/>
      <c r="GI132" s="924"/>
      <c r="GJ132" s="924"/>
      <c r="GK132" s="924"/>
      <c r="GL132" s="924"/>
      <c r="GM132" s="924"/>
      <c r="GN132" s="924"/>
      <c r="GO132" s="924"/>
      <c r="GP132" s="924"/>
      <c r="GQ132" s="924"/>
      <c r="GR132" s="924"/>
      <c r="GS132" s="924"/>
      <c r="GT132" s="924"/>
      <c r="GU132" s="924"/>
      <c r="GV132" s="924"/>
      <c r="GW132" s="924"/>
      <c r="GX132" s="924"/>
      <c r="GY132" s="924"/>
      <c r="GZ132" s="924"/>
      <c r="HA132" s="924"/>
      <c r="HB132" s="924"/>
      <c r="HC132" s="924"/>
      <c r="HD132" s="924"/>
      <c r="HE132" s="924"/>
      <c r="HF132" s="924"/>
      <c r="HG132" s="924"/>
      <c r="HH132" s="924"/>
      <c r="HI132" s="924"/>
      <c r="HJ132" s="924"/>
      <c r="HK132" s="924"/>
      <c r="HL132" s="924"/>
      <c r="HM132" s="924"/>
      <c r="HN132" s="924"/>
      <c r="HO132" s="924"/>
      <c r="HP132" s="924"/>
      <c r="HQ132" s="924"/>
      <c r="HR132" s="924"/>
      <c r="HS132" s="924"/>
      <c r="HT132" s="924"/>
      <c r="HU132" s="924"/>
      <c r="HV132" s="924"/>
      <c r="HW132" s="924"/>
      <c r="HX132" s="924"/>
    </row>
    <row r="133" spans="1:232">
      <c r="A133" s="924"/>
      <c r="B133" s="924"/>
      <c r="C133" s="924"/>
      <c r="D133" s="924"/>
      <c r="E133" s="924"/>
      <c r="F133" s="924"/>
      <c r="G133" s="924"/>
      <c r="H133" s="924"/>
      <c r="I133" s="924"/>
      <c r="J133" s="924"/>
      <c r="K133" s="924"/>
      <c r="L133" s="924"/>
      <c r="M133" s="924"/>
      <c r="N133" s="924"/>
      <c r="O133" s="924"/>
      <c r="P133" s="924"/>
      <c r="Q133" s="924"/>
      <c r="R133" s="924"/>
      <c r="S133" s="924"/>
      <c r="T133" s="924"/>
      <c r="U133" s="924"/>
      <c r="V133" s="924"/>
      <c r="W133" s="924"/>
      <c r="X133" s="924"/>
      <c r="Y133" s="924"/>
      <c r="Z133" s="924"/>
      <c r="AA133" s="924"/>
      <c r="AB133" s="924"/>
      <c r="AC133" s="924"/>
      <c r="AD133" s="924"/>
      <c r="AE133" s="924"/>
      <c r="AF133" s="924"/>
      <c r="AG133" s="924"/>
      <c r="AH133" s="924"/>
      <c r="AI133" s="924"/>
      <c r="AJ133" s="924"/>
      <c r="AK133" s="924"/>
      <c r="AL133" s="924"/>
      <c r="AM133" s="924"/>
      <c r="AN133" s="924"/>
      <c r="AO133" s="924"/>
      <c r="AP133" s="924"/>
      <c r="AQ133" s="924"/>
      <c r="AR133" s="924"/>
      <c r="AS133" s="924"/>
      <c r="AT133" s="924"/>
      <c r="AU133" s="924"/>
      <c r="AV133" s="924"/>
      <c r="AW133" s="924"/>
      <c r="AX133" s="924"/>
      <c r="AY133" s="924"/>
      <c r="AZ133" s="924"/>
      <c r="BA133" s="924"/>
      <c r="BB133" s="924"/>
      <c r="BC133" s="924"/>
      <c r="BD133" s="924"/>
      <c r="BE133" s="924"/>
      <c r="BF133" s="924"/>
      <c r="BG133" s="924"/>
      <c r="BH133" s="924"/>
      <c r="BI133" s="924"/>
      <c r="BJ133" s="924"/>
      <c r="BK133" s="924"/>
      <c r="BL133" s="924"/>
      <c r="BM133" s="924"/>
      <c r="BN133" s="924"/>
      <c r="BO133" s="924"/>
      <c r="BP133" s="924"/>
      <c r="BQ133" s="924"/>
      <c r="BR133" s="924"/>
      <c r="BS133" s="924"/>
      <c r="BT133" s="924"/>
      <c r="BU133" s="924"/>
      <c r="BV133" s="924"/>
      <c r="BW133" s="924"/>
      <c r="BX133" s="924"/>
      <c r="BY133" s="924"/>
      <c r="BZ133" s="924"/>
      <c r="CA133" s="924"/>
      <c r="CB133" s="924"/>
      <c r="CC133" s="924"/>
      <c r="CD133" s="924"/>
      <c r="CE133" s="924"/>
      <c r="CF133" s="924"/>
      <c r="CG133" s="924"/>
      <c r="CH133" s="924"/>
      <c r="CI133" s="924"/>
      <c r="CJ133" s="924"/>
      <c r="CK133" s="924"/>
      <c r="CL133" s="924"/>
      <c r="CM133" s="924"/>
      <c r="CN133" s="924"/>
      <c r="CO133" s="924"/>
      <c r="CP133" s="924"/>
      <c r="CQ133" s="924"/>
      <c r="CR133" s="924"/>
      <c r="CS133" s="924"/>
      <c r="CT133" s="924"/>
      <c r="CU133" s="924"/>
      <c r="CV133" s="924"/>
      <c r="CW133" s="924"/>
      <c r="CX133" s="924"/>
      <c r="CY133" s="924"/>
      <c r="CZ133" s="924"/>
      <c r="DA133" s="924"/>
      <c r="DB133" s="924"/>
      <c r="DC133" s="924"/>
      <c r="DD133" s="924"/>
      <c r="DE133" s="924"/>
      <c r="DF133" s="924"/>
      <c r="DG133" s="924"/>
      <c r="DH133" s="924"/>
      <c r="DI133" s="924"/>
      <c r="DJ133" s="924"/>
      <c r="DK133" s="924"/>
      <c r="DL133" s="924"/>
      <c r="DM133" s="924"/>
      <c r="DN133" s="924"/>
      <c r="DO133" s="924"/>
      <c r="DP133" s="924"/>
      <c r="DQ133" s="924"/>
      <c r="DR133" s="924"/>
      <c r="DS133" s="924"/>
      <c r="DT133" s="924"/>
      <c r="DU133" s="924"/>
      <c r="DV133" s="924"/>
      <c r="DW133" s="924"/>
      <c r="DX133" s="924"/>
      <c r="DY133" s="924"/>
      <c r="DZ133" s="924"/>
      <c r="EA133" s="924"/>
      <c r="EB133" s="924"/>
      <c r="EC133" s="924"/>
      <c r="ED133" s="924"/>
      <c r="EE133" s="924"/>
      <c r="EF133" s="924"/>
      <c r="EG133" s="924"/>
      <c r="EH133" s="924"/>
      <c r="EI133" s="924"/>
      <c r="EJ133" s="924"/>
      <c r="EK133" s="924"/>
      <c r="EL133" s="924"/>
      <c r="EM133" s="924"/>
      <c r="EN133" s="924"/>
      <c r="EO133" s="924"/>
      <c r="EP133" s="924"/>
      <c r="EQ133" s="924"/>
      <c r="ER133" s="924"/>
      <c r="ES133" s="924"/>
      <c r="ET133" s="924"/>
      <c r="EU133" s="924"/>
      <c r="EV133" s="924"/>
      <c r="EW133" s="924"/>
      <c r="EX133" s="924"/>
      <c r="EY133" s="924"/>
      <c r="EZ133" s="924"/>
      <c r="FA133" s="924"/>
      <c r="FB133" s="924"/>
      <c r="FC133" s="924"/>
      <c r="FD133" s="924"/>
      <c r="FE133" s="924"/>
      <c r="FF133" s="924"/>
      <c r="FG133" s="924"/>
      <c r="FH133" s="924"/>
      <c r="FI133" s="924"/>
      <c r="FJ133" s="924"/>
      <c r="FK133" s="924"/>
      <c r="FL133" s="924"/>
      <c r="FM133" s="924"/>
      <c r="FN133" s="924"/>
      <c r="FO133" s="924"/>
      <c r="FP133" s="924"/>
      <c r="FQ133" s="924"/>
      <c r="FR133" s="924"/>
      <c r="FS133" s="924"/>
      <c r="FT133" s="924"/>
      <c r="FU133" s="924"/>
      <c r="FV133" s="924"/>
      <c r="FW133" s="924"/>
      <c r="FX133" s="924"/>
      <c r="FY133" s="924"/>
      <c r="FZ133" s="924"/>
      <c r="GA133" s="924"/>
      <c r="GB133" s="924"/>
      <c r="GC133" s="924"/>
      <c r="GD133" s="924"/>
      <c r="GE133" s="924"/>
      <c r="GF133" s="924"/>
      <c r="GG133" s="924"/>
      <c r="GH133" s="924"/>
      <c r="GI133" s="924"/>
      <c r="GJ133" s="924"/>
      <c r="GK133" s="924"/>
      <c r="GL133" s="924"/>
      <c r="GM133" s="924"/>
      <c r="GN133" s="924"/>
      <c r="GO133" s="924"/>
      <c r="GP133" s="924"/>
      <c r="GQ133" s="924"/>
      <c r="GR133" s="924"/>
      <c r="GS133" s="924"/>
      <c r="GT133" s="924"/>
      <c r="GU133" s="924"/>
      <c r="GV133" s="924"/>
      <c r="GW133" s="924"/>
      <c r="GX133" s="924"/>
      <c r="GY133" s="924"/>
      <c r="GZ133" s="924"/>
      <c r="HA133" s="924"/>
      <c r="HB133" s="924"/>
      <c r="HC133" s="924"/>
      <c r="HD133" s="924"/>
      <c r="HE133" s="924"/>
      <c r="HF133" s="924"/>
      <c r="HG133" s="924"/>
      <c r="HH133" s="924"/>
      <c r="HI133" s="924"/>
      <c r="HJ133" s="924"/>
      <c r="HK133" s="924"/>
      <c r="HL133" s="924"/>
      <c r="HM133" s="924"/>
      <c r="HN133" s="924"/>
      <c r="HO133" s="924"/>
      <c r="HP133" s="924"/>
      <c r="HQ133" s="924"/>
      <c r="HR133" s="924"/>
      <c r="HS133" s="924"/>
      <c r="HT133" s="924"/>
      <c r="HU133" s="924"/>
      <c r="HV133" s="924"/>
      <c r="HW133" s="924"/>
      <c r="HX133" s="924"/>
    </row>
    <row r="134" spans="1:232">
      <c r="A134" s="924"/>
      <c r="B134" s="924"/>
      <c r="C134" s="924"/>
      <c r="D134" s="924"/>
      <c r="E134" s="924"/>
      <c r="F134" s="924"/>
      <c r="G134" s="924"/>
      <c r="H134" s="924"/>
      <c r="I134" s="924"/>
      <c r="J134" s="924"/>
      <c r="K134" s="924"/>
      <c r="L134" s="924"/>
      <c r="M134" s="924"/>
      <c r="N134" s="924"/>
      <c r="O134" s="924"/>
      <c r="P134" s="924"/>
      <c r="Q134" s="924"/>
      <c r="R134" s="924"/>
      <c r="S134" s="924"/>
      <c r="T134" s="924"/>
      <c r="U134" s="924"/>
      <c r="V134" s="924"/>
      <c r="W134" s="924"/>
      <c r="X134" s="924"/>
      <c r="Y134" s="924"/>
      <c r="Z134" s="924"/>
      <c r="AA134" s="924"/>
      <c r="AB134" s="924"/>
      <c r="AC134" s="924"/>
      <c r="AD134" s="924"/>
      <c r="AE134" s="924"/>
      <c r="AF134" s="924"/>
      <c r="AG134" s="924"/>
      <c r="AH134" s="924"/>
      <c r="AI134" s="924"/>
      <c r="AJ134" s="924"/>
      <c r="AK134" s="924"/>
      <c r="AL134" s="924"/>
      <c r="AM134" s="924"/>
      <c r="AN134" s="924"/>
      <c r="AO134" s="924"/>
      <c r="AP134" s="924"/>
      <c r="AQ134" s="924"/>
      <c r="AR134" s="924"/>
      <c r="AS134" s="924"/>
      <c r="AT134" s="924"/>
      <c r="AU134" s="924"/>
      <c r="AV134" s="924"/>
      <c r="AW134" s="924"/>
      <c r="AX134" s="924"/>
      <c r="AY134" s="924"/>
      <c r="AZ134" s="924"/>
      <c r="BA134" s="924"/>
      <c r="BB134" s="924"/>
      <c r="BC134" s="924"/>
      <c r="BD134" s="924"/>
      <c r="BE134" s="924"/>
      <c r="BF134" s="924"/>
      <c r="BG134" s="924"/>
      <c r="BH134" s="924"/>
      <c r="BI134" s="924"/>
      <c r="BJ134" s="924"/>
      <c r="BK134" s="924"/>
      <c r="BL134" s="924"/>
      <c r="BM134" s="924"/>
      <c r="BN134" s="924"/>
      <c r="BO134" s="924"/>
      <c r="BP134" s="924"/>
      <c r="BQ134" s="924"/>
      <c r="BR134" s="924"/>
      <c r="BS134" s="924"/>
      <c r="BT134" s="924"/>
      <c r="BU134" s="924"/>
      <c r="BV134" s="924"/>
      <c r="BW134" s="924"/>
      <c r="BX134" s="924"/>
      <c r="BY134" s="924"/>
      <c r="BZ134" s="924"/>
      <c r="CA134" s="924"/>
      <c r="CB134" s="924"/>
      <c r="CC134" s="924"/>
      <c r="CD134" s="924"/>
      <c r="CE134" s="924"/>
      <c r="CF134" s="924"/>
      <c r="CG134" s="924"/>
      <c r="CH134" s="924"/>
      <c r="CI134" s="924"/>
      <c r="CJ134" s="924"/>
      <c r="CK134" s="924"/>
      <c r="CL134" s="924"/>
      <c r="CM134" s="924"/>
      <c r="CN134" s="924"/>
      <c r="CO134" s="924"/>
      <c r="CP134" s="924"/>
      <c r="CQ134" s="924"/>
      <c r="CR134" s="924"/>
      <c r="CS134" s="924"/>
      <c r="CT134" s="924"/>
      <c r="CU134" s="924"/>
      <c r="CV134" s="924"/>
      <c r="CW134" s="924"/>
      <c r="CX134" s="924"/>
      <c r="CY134" s="924"/>
      <c r="CZ134" s="924"/>
      <c r="DA134" s="924"/>
      <c r="DB134" s="924"/>
      <c r="DC134" s="924"/>
      <c r="DD134" s="924"/>
      <c r="DE134" s="924"/>
      <c r="DF134" s="924"/>
      <c r="DG134" s="924"/>
      <c r="DH134" s="924"/>
      <c r="DI134" s="924"/>
      <c r="DJ134" s="924"/>
      <c r="DK134" s="924"/>
      <c r="DL134" s="924"/>
      <c r="DM134" s="924"/>
      <c r="DN134" s="924"/>
      <c r="DO134" s="924"/>
      <c r="DP134" s="924"/>
      <c r="DQ134" s="924"/>
      <c r="DR134" s="924"/>
      <c r="DS134" s="924"/>
      <c r="DT134" s="924"/>
      <c r="DU134" s="924"/>
      <c r="DV134" s="924"/>
      <c r="DW134" s="924"/>
      <c r="DX134" s="924"/>
      <c r="DY134" s="924"/>
      <c r="DZ134" s="924"/>
      <c r="EA134" s="924"/>
      <c r="EB134" s="924"/>
      <c r="EC134" s="924"/>
      <c r="ED134" s="924"/>
      <c r="EE134" s="924"/>
      <c r="EF134" s="924"/>
      <c r="EG134" s="924"/>
      <c r="EH134" s="924"/>
      <c r="EI134" s="924"/>
      <c r="EJ134" s="924"/>
      <c r="EK134" s="924"/>
      <c r="EL134" s="924"/>
      <c r="EM134" s="924"/>
      <c r="EN134" s="924"/>
      <c r="EO134" s="924"/>
      <c r="EP134" s="924"/>
      <c r="EQ134" s="924"/>
      <c r="ER134" s="924"/>
      <c r="ES134" s="924"/>
      <c r="ET134" s="924"/>
      <c r="EU134" s="924"/>
      <c r="EV134" s="924"/>
      <c r="EW134" s="924"/>
      <c r="EX134" s="924"/>
      <c r="EY134" s="924"/>
      <c r="EZ134" s="924"/>
      <c r="FA134" s="924"/>
      <c r="FB134" s="924"/>
      <c r="FC134" s="924"/>
      <c r="FD134" s="924"/>
      <c r="FE134" s="924"/>
      <c r="FF134" s="924"/>
      <c r="FG134" s="924"/>
      <c r="FH134" s="924"/>
      <c r="FI134" s="924"/>
      <c r="FJ134" s="924"/>
      <c r="FK134" s="924"/>
      <c r="FL134" s="924"/>
      <c r="FM134" s="924"/>
      <c r="FN134" s="924"/>
      <c r="FO134" s="924"/>
      <c r="FP134" s="924"/>
      <c r="FQ134" s="924"/>
      <c r="FR134" s="924"/>
      <c r="FS134" s="924"/>
      <c r="FT134" s="924"/>
      <c r="FU134" s="924"/>
      <c r="FV134" s="924"/>
      <c r="FW134" s="924"/>
      <c r="FX134" s="924"/>
      <c r="FY134" s="924"/>
      <c r="FZ134" s="924"/>
      <c r="GA134" s="924"/>
      <c r="GB134" s="924"/>
      <c r="GC134" s="924"/>
      <c r="GD134" s="924"/>
      <c r="GE134" s="924"/>
      <c r="GF134" s="924"/>
      <c r="GG134" s="924"/>
      <c r="GH134" s="924"/>
      <c r="GI134" s="924"/>
      <c r="GJ134" s="924"/>
      <c r="GK134" s="924"/>
      <c r="GL134" s="924"/>
      <c r="GM134" s="924"/>
      <c r="GN134" s="924"/>
      <c r="GO134" s="924"/>
      <c r="GP134" s="924"/>
      <c r="GQ134" s="924"/>
      <c r="GR134" s="924"/>
      <c r="GS134" s="924"/>
      <c r="GT134" s="924"/>
      <c r="GU134" s="924"/>
      <c r="GV134" s="924"/>
      <c r="GW134" s="924"/>
      <c r="GX134" s="924"/>
      <c r="GY134" s="924"/>
      <c r="GZ134" s="924"/>
      <c r="HA134" s="924"/>
      <c r="HB134" s="924"/>
      <c r="HC134" s="924"/>
      <c r="HD134" s="924"/>
      <c r="HE134" s="924"/>
      <c r="HF134" s="924"/>
      <c r="HG134" s="924"/>
      <c r="HH134" s="924"/>
      <c r="HI134" s="924"/>
      <c r="HJ134" s="924"/>
      <c r="HK134" s="924"/>
      <c r="HL134" s="924"/>
      <c r="HM134" s="924"/>
      <c r="HN134" s="924"/>
      <c r="HO134" s="924"/>
      <c r="HP134" s="924"/>
      <c r="HQ134" s="924"/>
      <c r="HR134" s="924"/>
      <c r="HS134" s="924"/>
      <c r="HT134" s="924"/>
      <c r="HU134" s="924"/>
      <c r="HV134" s="887"/>
      <c r="HW134" s="887"/>
    </row>
    <row r="135" spans="1:232">
      <c r="A135" s="924"/>
      <c r="B135" s="924"/>
      <c r="C135" s="924"/>
      <c r="D135" s="924"/>
      <c r="E135" s="924"/>
      <c r="F135" s="924"/>
      <c r="G135" s="924"/>
      <c r="H135" s="924"/>
      <c r="I135" s="924"/>
      <c r="J135" s="924"/>
      <c r="K135" s="924"/>
      <c r="L135" s="924"/>
      <c r="M135" s="924"/>
      <c r="N135" s="924"/>
      <c r="O135" s="924"/>
      <c r="P135" s="924"/>
      <c r="Q135" s="924"/>
      <c r="R135" s="924"/>
      <c r="S135" s="924"/>
      <c r="T135" s="924"/>
      <c r="U135" s="924"/>
      <c r="V135" s="924"/>
      <c r="W135" s="924"/>
      <c r="X135" s="924"/>
      <c r="Y135" s="924"/>
      <c r="Z135" s="924"/>
      <c r="AA135" s="924"/>
      <c r="AB135" s="924"/>
      <c r="AC135" s="924"/>
      <c r="AD135" s="924"/>
      <c r="AE135" s="924"/>
      <c r="AF135" s="924"/>
      <c r="AG135" s="924"/>
      <c r="AH135" s="924"/>
      <c r="AI135" s="924"/>
      <c r="AJ135" s="924"/>
      <c r="AK135" s="924"/>
      <c r="AL135" s="924"/>
      <c r="AM135" s="924"/>
      <c r="AN135" s="924"/>
      <c r="AO135" s="924"/>
      <c r="AP135" s="924"/>
      <c r="AQ135" s="924"/>
      <c r="AR135" s="910" t="s">
        <v>758</v>
      </c>
      <c r="AS135" s="910"/>
      <c r="AT135" s="910"/>
      <c r="AU135" s="910"/>
      <c r="AV135" s="910"/>
      <c r="AW135" s="910"/>
      <c r="AX135" s="910"/>
      <c r="AY135" s="910"/>
      <c r="AZ135" s="910"/>
      <c r="BA135" s="910"/>
      <c r="BB135" s="910"/>
      <c r="BC135" s="910"/>
      <c r="BD135" s="910"/>
      <c r="BE135" s="910"/>
      <c r="BF135" s="910"/>
      <c r="BG135" s="910"/>
      <c r="BH135" s="910"/>
      <c r="BI135" s="910"/>
      <c r="BJ135" s="910"/>
      <c r="BK135" s="910"/>
      <c r="BL135" s="910"/>
      <c r="BM135" s="910"/>
      <c r="BN135" s="910"/>
      <c r="BO135" s="910"/>
      <c r="BP135" s="910"/>
      <c r="BQ135" s="910"/>
      <c r="BR135" s="910"/>
      <c r="BS135" s="910"/>
      <c r="BT135" s="910"/>
      <c r="BU135" s="910"/>
      <c r="BV135" s="910"/>
      <c r="BW135" s="910"/>
      <c r="BX135" s="910"/>
      <c r="BY135" s="910"/>
      <c r="BZ135" s="910"/>
      <c r="CA135" s="910"/>
      <c r="DP135" s="924"/>
      <c r="DQ135" s="924"/>
      <c r="DR135" s="924"/>
      <c r="EX135" s="910"/>
      <c r="EY135" s="910"/>
      <c r="EZ135" s="910"/>
      <c r="FA135" s="910"/>
      <c r="FB135" s="910"/>
      <c r="FC135" s="910"/>
      <c r="FD135" s="910"/>
      <c r="FE135" s="910"/>
      <c r="FF135" s="910"/>
      <c r="FG135" s="910"/>
      <c r="FH135" s="910"/>
      <c r="FI135" s="910"/>
      <c r="FJ135" s="910"/>
      <c r="FK135" s="910"/>
      <c r="FL135" s="910"/>
      <c r="FM135" s="910"/>
      <c r="FN135" s="910"/>
      <c r="FO135" s="910"/>
      <c r="FP135" s="910"/>
      <c r="FQ135" s="910"/>
      <c r="FR135" s="910"/>
      <c r="FS135" s="910"/>
      <c r="FT135" s="910"/>
      <c r="FU135" s="910"/>
      <c r="FV135" s="910"/>
      <c r="FW135" s="910"/>
      <c r="FX135" s="910"/>
      <c r="FY135" s="910"/>
      <c r="FZ135" s="910"/>
      <c r="GA135" s="910"/>
      <c r="GB135" s="910"/>
      <c r="GC135" s="910"/>
      <c r="GD135" s="910"/>
      <c r="GE135" s="910"/>
      <c r="GF135" s="910"/>
      <c r="GG135" s="910"/>
      <c r="GH135" s="910"/>
      <c r="GI135" s="910"/>
      <c r="GJ135" s="910"/>
      <c r="GK135" s="910"/>
      <c r="GL135" s="910"/>
      <c r="GM135" s="910"/>
      <c r="GN135" s="910"/>
      <c r="GO135" s="910"/>
      <c r="GP135" s="910"/>
      <c r="GQ135" s="910"/>
      <c r="GR135" s="910"/>
      <c r="GS135" s="910"/>
      <c r="GT135" s="910"/>
      <c r="GU135" s="910"/>
      <c r="GV135" s="910"/>
      <c r="GW135" s="910"/>
      <c r="GX135" s="910"/>
      <c r="GY135" s="910"/>
      <c r="GZ135" s="910"/>
      <c r="HA135" s="910"/>
      <c r="HB135" s="910"/>
      <c r="HC135" s="910"/>
      <c r="HD135" s="910"/>
      <c r="HE135" s="910"/>
      <c r="HF135" s="910"/>
      <c r="HG135" s="910"/>
      <c r="HH135" s="910"/>
      <c r="HI135" s="910"/>
      <c r="HJ135" s="910"/>
      <c r="HK135" s="910"/>
      <c r="HL135" s="910"/>
      <c r="HM135" s="910"/>
      <c r="HN135" s="910"/>
      <c r="HO135" s="910"/>
      <c r="HP135" s="910"/>
      <c r="HQ135" s="910"/>
      <c r="HR135" s="910"/>
      <c r="HW135" s="910"/>
    </row>
    <row r="136" spans="1:232">
      <c r="A136" s="924"/>
      <c r="B136" s="924"/>
      <c r="C136" s="924"/>
      <c r="D136" s="924"/>
      <c r="E136" s="924"/>
      <c r="F136" s="924"/>
      <c r="G136" s="924"/>
      <c r="H136" s="924"/>
      <c r="I136" s="924"/>
      <c r="J136" s="924"/>
      <c r="K136" s="924"/>
      <c r="L136" s="924"/>
      <c r="M136" s="924"/>
      <c r="N136" s="924"/>
      <c r="O136" s="924"/>
      <c r="P136" s="924"/>
      <c r="Q136" s="924"/>
      <c r="R136" s="924"/>
      <c r="S136" s="924"/>
      <c r="T136" s="924"/>
      <c r="U136" s="924"/>
      <c r="V136" s="924"/>
      <c r="W136" s="924"/>
      <c r="X136" s="924"/>
      <c r="Y136" s="924"/>
      <c r="Z136" s="924"/>
      <c r="AA136" s="924"/>
      <c r="AB136" s="924"/>
      <c r="AC136" s="924"/>
      <c r="AD136" s="924"/>
      <c r="AE136" s="924"/>
      <c r="AF136" s="924"/>
      <c r="AG136" s="924"/>
      <c r="AH136" s="924"/>
      <c r="AI136" s="924"/>
      <c r="AJ136" s="924"/>
      <c r="AK136" s="924"/>
      <c r="AL136" s="924"/>
      <c r="AM136" s="924"/>
      <c r="AN136" s="924"/>
      <c r="AO136" s="924"/>
      <c r="AP136" s="924"/>
      <c r="AQ136" s="924"/>
      <c r="AR136" s="910"/>
      <c r="AS136" s="910"/>
      <c r="AT136" s="910"/>
      <c r="AU136" s="910"/>
      <c r="AV136" s="910"/>
      <c r="AW136" s="910"/>
      <c r="AX136" s="910"/>
      <c r="AY136" s="910"/>
      <c r="AZ136" s="910"/>
      <c r="BA136" s="910"/>
      <c r="BB136" s="910"/>
      <c r="BC136" s="910"/>
      <c r="BD136" s="910"/>
      <c r="BE136" s="910"/>
      <c r="BF136" s="910"/>
      <c r="BG136" s="910"/>
      <c r="BH136" s="910"/>
      <c r="BI136" s="910"/>
      <c r="BJ136" s="910"/>
      <c r="BK136" s="910"/>
      <c r="BL136" s="910"/>
      <c r="BM136" s="910"/>
      <c r="BN136" s="910"/>
      <c r="BO136" s="910"/>
      <c r="BP136" s="910"/>
      <c r="BQ136" s="910"/>
      <c r="BR136" s="910"/>
      <c r="BS136" s="910"/>
      <c r="BT136" s="910"/>
      <c r="BU136" s="910"/>
      <c r="BV136" s="910"/>
      <c r="BW136" s="910"/>
      <c r="BX136" s="910"/>
      <c r="BY136" s="910"/>
      <c r="BZ136" s="910"/>
      <c r="CA136" s="910"/>
      <c r="DP136" s="924"/>
      <c r="DQ136" s="924"/>
      <c r="DR136" s="924"/>
      <c r="EX136" s="910"/>
      <c r="EY136" s="910"/>
      <c r="EZ136" s="910"/>
      <c r="FA136" s="910"/>
      <c r="FB136" s="910"/>
      <c r="FC136" s="910"/>
      <c r="FD136" s="910"/>
      <c r="FE136" s="910"/>
      <c r="FF136" s="910"/>
      <c r="FG136" s="910"/>
      <c r="FH136" s="910"/>
      <c r="FI136" s="910"/>
      <c r="FJ136" s="910"/>
      <c r="FK136" s="910"/>
      <c r="FL136" s="910"/>
      <c r="FM136" s="910"/>
      <c r="FN136" s="910"/>
      <c r="FO136" s="910"/>
      <c r="FP136" s="910"/>
      <c r="FQ136" s="910"/>
      <c r="FR136" s="910"/>
      <c r="FS136" s="910"/>
      <c r="FT136" s="910"/>
      <c r="FU136" s="910"/>
      <c r="FV136" s="910"/>
      <c r="FW136" s="910"/>
      <c r="FX136" s="910"/>
      <c r="FY136" s="910"/>
      <c r="FZ136" s="910"/>
      <c r="GA136" s="910"/>
      <c r="GB136" s="910"/>
      <c r="GC136" s="910"/>
      <c r="GD136" s="910"/>
      <c r="GE136" s="910"/>
      <c r="GF136" s="910"/>
      <c r="GG136" s="910"/>
      <c r="GH136" s="910"/>
      <c r="GI136" s="910"/>
      <c r="GJ136" s="910"/>
      <c r="GK136" s="910"/>
      <c r="GL136" s="910"/>
      <c r="GM136" s="910"/>
      <c r="GN136" s="910"/>
      <c r="GO136" s="910"/>
      <c r="GP136" s="910"/>
      <c r="GQ136" s="910"/>
      <c r="GR136" s="910"/>
      <c r="GS136" s="910"/>
      <c r="GT136" s="910"/>
      <c r="GU136" s="910"/>
      <c r="GV136" s="910"/>
      <c r="GW136" s="910"/>
      <c r="GX136" s="910"/>
      <c r="GY136" s="910"/>
      <c r="GZ136" s="910"/>
      <c r="HA136" s="910"/>
      <c r="HB136" s="910"/>
      <c r="HC136" s="910"/>
      <c r="HD136" s="910"/>
      <c r="HE136" s="910"/>
      <c r="HF136" s="910"/>
      <c r="HG136" s="910"/>
      <c r="HH136" s="910"/>
      <c r="HI136" s="910"/>
      <c r="HJ136" s="910"/>
      <c r="HK136" s="910"/>
      <c r="HL136" s="910"/>
      <c r="HM136" s="910"/>
      <c r="HN136" s="910"/>
      <c r="HO136" s="910"/>
      <c r="HP136" s="910"/>
      <c r="HQ136" s="910"/>
      <c r="HR136" s="910"/>
      <c r="HW136" s="910"/>
    </row>
    <row r="137" spans="1:232">
      <c r="A137" s="924"/>
      <c r="B137" s="924"/>
      <c r="C137" s="924"/>
      <c r="D137" s="924"/>
      <c r="E137" s="924"/>
      <c r="F137" s="924"/>
      <c r="G137" s="924"/>
      <c r="H137" s="924"/>
      <c r="I137" s="924"/>
      <c r="J137" s="924"/>
      <c r="K137" s="924"/>
      <c r="L137" s="924"/>
      <c r="M137" s="924"/>
      <c r="N137" s="924"/>
      <c r="O137" s="924"/>
      <c r="P137" s="924"/>
      <c r="Q137" s="924"/>
      <c r="R137" s="924"/>
      <c r="S137" s="924"/>
      <c r="T137" s="924"/>
      <c r="U137" s="924"/>
      <c r="V137" s="924"/>
      <c r="W137" s="924"/>
      <c r="X137" s="924"/>
      <c r="Y137" s="924"/>
      <c r="Z137" s="924"/>
      <c r="AA137" s="924"/>
      <c r="AB137" s="924"/>
      <c r="AC137" s="924"/>
      <c r="AD137" s="924"/>
      <c r="AE137" s="924"/>
      <c r="AF137" s="924"/>
      <c r="AG137" s="924"/>
      <c r="AH137" s="924"/>
      <c r="AI137" s="924"/>
      <c r="AJ137" s="924"/>
      <c r="AK137" s="924"/>
      <c r="AL137" s="924"/>
      <c r="AM137" s="924"/>
      <c r="AN137" s="924"/>
      <c r="AO137" s="924"/>
      <c r="AP137" s="924"/>
      <c r="AQ137" s="924"/>
      <c r="AR137" s="910"/>
      <c r="AS137" s="911" t="str">
        <f t="shared" ref="AS137:BH137" si="262">"Blade S/N "&amp;C57</f>
        <v>Blade S/N 509</v>
      </c>
      <c r="AT137" s="911" t="str">
        <f t="shared" si="262"/>
        <v>Blade S/N 502</v>
      </c>
      <c r="AU137" s="911" t="str">
        <f t="shared" si="262"/>
        <v>Blade S/N 505</v>
      </c>
      <c r="AV137" s="911" t="str">
        <f t="shared" si="262"/>
        <v>Blade S/N 508</v>
      </c>
      <c r="AW137" s="911" t="str">
        <f t="shared" si="262"/>
        <v>Blade S/N 530</v>
      </c>
      <c r="AX137" s="911" t="str">
        <f t="shared" si="262"/>
        <v>Blade S/N 535</v>
      </c>
      <c r="AY137" s="911" t="str">
        <f t="shared" si="262"/>
        <v>Blade S/N 541</v>
      </c>
      <c r="AZ137" s="911" t="str">
        <f t="shared" si="262"/>
        <v>Blade S/N 546</v>
      </c>
      <c r="BA137" s="911" t="str">
        <f t="shared" si="262"/>
        <v>Blade S/N 551</v>
      </c>
      <c r="BB137" s="911" t="str">
        <f t="shared" si="262"/>
        <v>Blade S/N 557</v>
      </c>
      <c r="BC137" s="911" t="str">
        <f t="shared" si="262"/>
        <v>Blade S/N 562</v>
      </c>
      <c r="BD137" s="911" t="str">
        <f t="shared" si="262"/>
        <v>Blade S/N 571</v>
      </c>
      <c r="BE137" s="911" t="str">
        <f t="shared" si="262"/>
        <v>Blade S/N 578</v>
      </c>
      <c r="BF137" s="911" t="str">
        <f t="shared" si="262"/>
        <v>Blade S/N 583</v>
      </c>
      <c r="BG137" s="911" t="str">
        <f t="shared" si="262"/>
        <v>Blade S/N 588</v>
      </c>
      <c r="BH137" s="911" t="str">
        <f t="shared" si="262"/>
        <v>Blade S/N 594</v>
      </c>
      <c r="BI137" s="911" t="str">
        <f>"Blade S/N "&amp;T57</f>
        <v>Blade S/N 605</v>
      </c>
      <c r="BJ137" s="911" t="str">
        <f>"Blade S/N "&amp;U57</f>
        <v>Blade S/N 609</v>
      </c>
      <c r="BK137" s="911" t="str">
        <f>"Blade S/N "&amp;V57</f>
        <v xml:space="preserve">Blade S/N </v>
      </c>
      <c r="BL137" s="911" t="str">
        <f>"Blade S/N "&amp;Y57</f>
        <v>Blade S/N 611</v>
      </c>
      <c r="BM137" s="911" t="str">
        <f>"Blade S/N "&amp;Z57</f>
        <v xml:space="preserve">Blade S/N </v>
      </c>
      <c r="BN137" s="911" t="str">
        <f>"Blade S/N "&amp;AB57</f>
        <v xml:space="preserve">Blade S/N </v>
      </c>
      <c r="BO137" s="911" t="str">
        <f t="shared" ref="BO137:BZ137" si="263">"Blade S/N "&amp;AD57</f>
        <v xml:space="preserve">Blade S/N </v>
      </c>
      <c r="BP137" s="911" t="str">
        <f t="shared" si="263"/>
        <v xml:space="preserve">Blade S/N </v>
      </c>
      <c r="BQ137" s="911" t="str">
        <f t="shared" si="263"/>
        <v xml:space="preserve">Blade S/N </v>
      </c>
      <c r="BR137" s="911" t="str">
        <f t="shared" si="263"/>
        <v xml:space="preserve">Blade S/N </v>
      </c>
      <c r="BS137" s="911" t="str">
        <f t="shared" si="263"/>
        <v xml:space="preserve">Blade S/N </v>
      </c>
      <c r="BT137" s="911" t="str">
        <f t="shared" si="263"/>
        <v xml:space="preserve">Blade S/N </v>
      </c>
      <c r="BU137" s="911" t="str">
        <f t="shared" si="263"/>
        <v xml:space="preserve">Blade S/N </v>
      </c>
      <c r="BV137" s="911" t="str">
        <f t="shared" si="263"/>
        <v xml:space="preserve">Blade S/N </v>
      </c>
      <c r="BW137" s="911" t="str">
        <f t="shared" si="263"/>
        <v xml:space="preserve">Blade S/N </v>
      </c>
      <c r="BX137" s="911" t="str">
        <f t="shared" si="263"/>
        <v xml:space="preserve">Blade S/N </v>
      </c>
      <c r="BY137" s="911" t="str">
        <f t="shared" si="263"/>
        <v xml:space="preserve">Blade S/N </v>
      </c>
      <c r="BZ137" s="911" t="str">
        <f t="shared" si="263"/>
        <v xml:space="preserve">Blade S/N </v>
      </c>
      <c r="CA137" s="911"/>
      <c r="DP137" s="924"/>
      <c r="DQ137" s="924"/>
      <c r="DR137" s="924"/>
      <c r="EX137" s="911"/>
      <c r="EY137" s="911"/>
      <c r="EZ137" s="911"/>
      <c r="FA137" s="911"/>
      <c r="FB137" s="911"/>
      <c r="FC137" s="911"/>
      <c r="FD137" s="911"/>
      <c r="FE137" s="911"/>
      <c r="FF137" s="911"/>
      <c r="FG137" s="911"/>
      <c r="FH137" s="911"/>
      <c r="FI137" s="911"/>
      <c r="FJ137" s="911"/>
      <c r="FK137" s="911"/>
      <c r="FL137" s="911"/>
      <c r="FM137" s="911"/>
      <c r="FN137" s="911"/>
      <c r="FO137" s="911"/>
      <c r="FP137" s="911"/>
      <c r="FQ137" s="911"/>
      <c r="FR137" s="911"/>
      <c r="FS137" s="911"/>
      <c r="FT137" s="911"/>
      <c r="FU137" s="911"/>
      <c r="FV137" s="911"/>
      <c r="FW137" s="911"/>
      <c r="FX137" s="911"/>
      <c r="FY137" s="911"/>
      <c r="FZ137" s="911"/>
      <c r="GA137" s="911"/>
      <c r="GB137" s="911"/>
      <c r="GC137" s="911"/>
      <c r="GD137" s="911"/>
      <c r="GE137" s="911"/>
      <c r="GF137" s="911"/>
      <c r="GG137" s="911"/>
      <c r="GH137" s="911"/>
      <c r="GI137" s="911"/>
      <c r="GJ137" s="911"/>
      <c r="GK137" s="911"/>
      <c r="GL137" s="911"/>
      <c r="GM137" s="911"/>
      <c r="GN137" s="911"/>
      <c r="GO137" s="911"/>
      <c r="GP137" s="911"/>
      <c r="GQ137" s="911"/>
      <c r="GR137" s="911"/>
      <c r="GS137" s="911"/>
      <c r="GT137" s="911"/>
      <c r="GU137" s="911"/>
      <c r="GV137" s="911"/>
      <c r="GW137" s="911"/>
      <c r="GX137" s="911"/>
      <c r="GY137" s="911"/>
      <c r="GZ137" s="911"/>
      <c r="HA137" s="911"/>
      <c r="HB137" s="911"/>
      <c r="HC137" s="911"/>
      <c r="HD137" s="911"/>
      <c r="HE137" s="911"/>
      <c r="HF137" s="911"/>
      <c r="HG137" s="911"/>
      <c r="HH137" s="911"/>
      <c r="HI137" s="911"/>
      <c r="HJ137" s="911"/>
      <c r="HK137" s="911"/>
      <c r="HL137" s="911"/>
      <c r="HM137" s="911"/>
      <c r="HN137" s="911"/>
      <c r="HO137" s="911"/>
      <c r="HP137" s="911"/>
      <c r="HQ137" s="911"/>
      <c r="HR137" s="911"/>
      <c r="HW137" s="911" t="e">
        <f>"Blade S/N "&amp;#REF!</f>
        <v>#REF!</v>
      </c>
    </row>
    <row r="138" spans="1:232">
      <c r="A138" s="924"/>
      <c r="B138" s="924"/>
      <c r="C138" s="924"/>
      <c r="D138" s="924"/>
      <c r="E138" s="924"/>
      <c r="F138" s="924"/>
      <c r="G138" s="924"/>
      <c r="H138" s="924"/>
      <c r="I138" s="924"/>
      <c r="J138" s="924"/>
      <c r="K138" s="924"/>
      <c r="L138" s="924"/>
      <c r="M138" s="924"/>
      <c r="N138" s="924"/>
      <c r="O138" s="924"/>
      <c r="P138" s="924"/>
      <c r="Q138" s="924"/>
      <c r="R138" s="924"/>
      <c r="S138" s="924"/>
      <c r="T138" s="924"/>
      <c r="U138" s="924"/>
      <c r="V138" s="924"/>
      <c r="W138" s="924"/>
      <c r="X138" s="924"/>
      <c r="Y138" s="924"/>
      <c r="Z138" s="924"/>
      <c r="AA138" s="924"/>
      <c r="AB138" s="924"/>
      <c r="AC138" s="924"/>
      <c r="AD138" s="924"/>
      <c r="AE138" s="924"/>
      <c r="AF138" s="924"/>
      <c r="AG138" s="924"/>
      <c r="AH138" s="924"/>
      <c r="AI138" s="924"/>
      <c r="AJ138" s="924"/>
      <c r="AK138" s="924"/>
      <c r="AL138" s="924"/>
      <c r="AM138" s="924"/>
      <c r="AN138" s="924"/>
      <c r="AO138" s="924"/>
      <c r="AP138" s="924"/>
      <c r="AQ138" s="924"/>
      <c r="AR138" s="910">
        <v>0</v>
      </c>
      <c r="AS138" s="913">
        <f t="shared" ref="AS138:BH138" si="264">DM58</f>
        <v>176.33949999999999</v>
      </c>
      <c r="AT138" s="913">
        <f t="shared" si="264"/>
        <v>177.2158</v>
      </c>
      <c r="AU138" s="913">
        <f t="shared" si="264"/>
        <v>177.12689999999998</v>
      </c>
      <c r="AV138" s="913">
        <f t="shared" si="264"/>
        <v>176.83479999999997</v>
      </c>
      <c r="AW138" s="913">
        <f t="shared" si="264"/>
        <v>177.05070000000001</v>
      </c>
      <c r="AX138" s="913">
        <f t="shared" si="264"/>
        <v>177.1523</v>
      </c>
      <c r="AY138" s="913">
        <f t="shared" si="264"/>
        <v>176.96179999999998</v>
      </c>
      <c r="AZ138" s="913">
        <f t="shared" si="264"/>
        <v>177.10149999999999</v>
      </c>
      <c r="BA138" s="913">
        <f t="shared" si="264"/>
        <v>177.39359999999999</v>
      </c>
      <c r="BB138" s="913">
        <f t="shared" si="264"/>
        <v>176.87289999999999</v>
      </c>
      <c r="BC138" s="913">
        <f t="shared" si="264"/>
        <v>176.75859999999997</v>
      </c>
      <c r="BD138" s="913">
        <f t="shared" si="264"/>
        <v>177.24119999999999</v>
      </c>
      <c r="BE138" s="913">
        <f t="shared" si="264"/>
        <v>177.08879999999999</v>
      </c>
      <c r="BF138" s="913">
        <f t="shared" si="264"/>
        <v>177.40629999999999</v>
      </c>
      <c r="BG138" s="913">
        <f t="shared" si="264"/>
        <v>177.46979999999999</v>
      </c>
      <c r="BH138" s="913">
        <f t="shared" si="264"/>
        <v>175.95849999999999</v>
      </c>
      <c r="BI138" s="913">
        <f t="shared" ref="BI138:BZ138" si="265">ED58</f>
        <v>175.94579999999999</v>
      </c>
      <c r="BJ138" s="913">
        <f t="shared" si="265"/>
        <v>176.32679999999999</v>
      </c>
      <c r="BK138" s="913">
        <f t="shared" si="265"/>
        <v>177.10149999999999</v>
      </c>
      <c r="BL138" s="913">
        <f t="shared" si="265"/>
        <v>177.19039999999998</v>
      </c>
      <c r="BM138" s="913">
        <f t="shared" si="265"/>
        <v>0</v>
      </c>
      <c r="BN138" s="913">
        <f t="shared" si="265"/>
        <v>0</v>
      </c>
      <c r="BO138" s="913">
        <f t="shared" si="265"/>
        <v>0</v>
      </c>
      <c r="BP138" s="913">
        <f t="shared" si="265"/>
        <v>0</v>
      </c>
      <c r="BQ138" s="913">
        <f t="shared" si="265"/>
        <v>0</v>
      </c>
      <c r="BR138" s="913">
        <f t="shared" si="265"/>
        <v>0</v>
      </c>
      <c r="BS138" s="913">
        <f t="shared" si="265"/>
        <v>0</v>
      </c>
      <c r="BT138" s="913">
        <f t="shared" si="265"/>
        <v>0</v>
      </c>
      <c r="BU138" s="913">
        <f t="shared" si="265"/>
        <v>0</v>
      </c>
      <c r="BV138" s="913">
        <f t="shared" si="265"/>
        <v>0</v>
      </c>
      <c r="BW138" s="913">
        <f t="shared" si="265"/>
        <v>0</v>
      </c>
      <c r="BX138" s="913">
        <f t="shared" si="265"/>
        <v>0</v>
      </c>
      <c r="BY138" s="913">
        <f t="shared" si="265"/>
        <v>0</v>
      </c>
      <c r="BZ138" s="913">
        <f t="shared" si="265"/>
        <v>0</v>
      </c>
      <c r="CA138" s="913"/>
      <c r="DP138" s="924"/>
      <c r="DQ138" s="924"/>
      <c r="DR138" s="924"/>
      <c r="EX138" s="913"/>
      <c r="EY138" s="913"/>
      <c r="EZ138" s="913"/>
      <c r="FA138" s="913"/>
      <c r="FB138" s="913"/>
      <c r="FC138" s="913"/>
      <c r="FD138" s="913"/>
      <c r="FE138" s="913"/>
      <c r="FF138" s="913"/>
      <c r="FG138" s="913"/>
      <c r="FH138" s="913"/>
      <c r="FI138" s="913"/>
      <c r="FJ138" s="913"/>
      <c r="FK138" s="913"/>
      <c r="FL138" s="913"/>
      <c r="FM138" s="913"/>
      <c r="FN138" s="913"/>
      <c r="FO138" s="913"/>
      <c r="FP138" s="913"/>
      <c r="FQ138" s="913"/>
      <c r="FR138" s="913"/>
      <c r="FS138" s="913"/>
      <c r="FT138" s="913"/>
      <c r="FU138" s="913"/>
      <c r="FV138" s="913"/>
      <c r="FW138" s="913"/>
      <c r="FX138" s="913"/>
      <c r="FY138" s="913"/>
      <c r="FZ138" s="913"/>
      <c r="GA138" s="913"/>
      <c r="GB138" s="913"/>
      <c r="GC138" s="913"/>
      <c r="GD138" s="913"/>
      <c r="GE138" s="913"/>
      <c r="GF138" s="913"/>
      <c r="GG138" s="913"/>
      <c r="GH138" s="913"/>
      <c r="GI138" s="913"/>
      <c r="GJ138" s="913"/>
      <c r="GK138" s="913"/>
      <c r="GL138" s="913"/>
      <c r="GM138" s="913"/>
      <c r="GN138" s="913"/>
      <c r="GO138" s="913"/>
      <c r="GP138" s="913"/>
      <c r="GQ138" s="913"/>
      <c r="GR138" s="913"/>
      <c r="GS138" s="913"/>
      <c r="GT138" s="913"/>
      <c r="GU138" s="913"/>
      <c r="GV138" s="913"/>
      <c r="GW138" s="913"/>
      <c r="GX138" s="913"/>
      <c r="GY138" s="913"/>
      <c r="GZ138" s="913"/>
      <c r="HA138" s="913"/>
      <c r="HB138" s="913"/>
      <c r="HC138" s="913"/>
      <c r="HD138" s="913"/>
      <c r="HE138" s="913"/>
      <c r="HF138" s="913"/>
      <c r="HG138" s="913"/>
      <c r="HH138" s="913"/>
      <c r="HI138" s="913"/>
      <c r="HJ138" s="913"/>
      <c r="HK138" s="913"/>
      <c r="HL138" s="913"/>
      <c r="HM138" s="913"/>
      <c r="HN138" s="913"/>
      <c r="HO138" s="913"/>
      <c r="HP138" s="913"/>
      <c r="HQ138" s="913"/>
      <c r="HR138" s="913"/>
      <c r="HW138" s="913" t="e">
        <f>#REF!</f>
        <v>#REF!</v>
      </c>
    </row>
    <row r="139" spans="1:232">
      <c r="A139" s="924"/>
      <c r="B139" s="924"/>
      <c r="C139" s="924"/>
      <c r="D139" s="924"/>
      <c r="E139" s="924"/>
      <c r="F139" s="924"/>
      <c r="G139" s="924"/>
      <c r="H139" s="924"/>
      <c r="I139" s="924"/>
      <c r="J139" s="924"/>
      <c r="K139" s="924"/>
      <c r="L139" s="924"/>
      <c r="M139" s="924"/>
      <c r="N139" s="924"/>
      <c r="O139" s="924"/>
      <c r="P139" s="924"/>
      <c r="Q139" s="924"/>
      <c r="R139" s="924"/>
      <c r="S139" s="924"/>
      <c r="T139" s="924"/>
      <c r="U139" s="924"/>
      <c r="V139" s="924"/>
      <c r="W139" s="924"/>
      <c r="X139" s="924"/>
      <c r="Y139" s="924"/>
      <c r="Z139" s="924"/>
      <c r="AA139" s="924"/>
      <c r="AB139" s="924"/>
      <c r="AC139" s="924"/>
      <c r="AD139" s="924"/>
      <c r="AE139" s="924"/>
      <c r="AF139" s="924"/>
      <c r="AG139" s="924"/>
      <c r="AH139" s="924"/>
      <c r="AI139" s="924"/>
      <c r="AJ139" s="924"/>
      <c r="AK139" s="924"/>
      <c r="AL139" s="924"/>
      <c r="AM139" s="924"/>
      <c r="AN139" s="924"/>
      <c r="AO139" s="924"/>
      <c r="AP139" s="924"/>
      <c r="AQ139" s="924"/>
      <c r="AR139" s="912">
        <f>B4</f>
        <v>4.4829999999999997</v>
      </c>
      <c r="AS139" s="913">
        <f t="shared" ref="AS139:BH141" si="266">DM59-DM$58</f>
        <v>-175.79339999999999</v>
      </c>
      <c r="AT139" s="913">
        <f t="shared" si="266"/>
        <v>-177.43170000000001</v>
      </c>
      <c r="AU139" s="913">
        <f t="shared" si="266"/>
        <v>-172.09769999999997</v>
      </c>
      <c r="AV139" s="913">
        <f t="shared" si="266"/>
        <v>-173.41849999999997</v>
      </c>
      <c r="AW139" s="913">
        <f t="shared" si="266"/>
        <v>-174.52340000000001</v>
      </c>
      <c r="AX139" s="913">
        <f t="shared" si="266"/>
        <v>-179.45099999999999</v>
      </c>
      <c r="AY139" s="913">
        <f t="shared" si="266"/>
        <v>-181.00039999999998</v>
      </c>
      <c r="AZ139" s="913">
        <f t="shared" si="266"/>
        <v>-174.7012</v>
      </c>
      <c r="BA139" s="913">
        <f t="shared" si="266"/>
        <v>-175.2346</v>
      </c>
      <c r="BB139" s="913">
        <f t="shared" si="266"/>
        <v>-176.3776</v>
      </c>
      <c r="BC139" s="913">
        <f t="shared" si="266"/>
        <v>-175.37429999999998</v>
      </c>
      <c r="BD139" s="913">
        <f t="shared" si="266"/>
        <v>-182.3974</v>
      </c>
      <c r="BE139" s="913">
        <f t="shared" si="266"/>
        <v>-176.0728</v>
      </c>
      <c r="BF139" s="913">
        <f t="shared" si="266"/>
        <v>-174.84089999999998</v>
      </c>
      <c r="BG139" s="913">
        <f t="shared" si="266"/>
        <v>-177.5968</v>
      </c>
      <c r="BH139" s="913">
        <f t="shared" si="266"/>
        <v>-177.46979999999999</v>
      </c>
      <c r="BI139" s="913">
        <f t="shared" ref="BI139:BZ141" si="267">ED59-ED$58</f>
        <v>-175.26</v>
      </c>
      <c r="BJ139" s="913">
        <f t="shared" si="267"/>
        <v>-175.71719999999999</v>
      </c>
      <c r="BK139" s="913">
        <f t="shared" si="267"/>
        <v>-181.15279999999998</v>
      </c>
      <c r="BL139" s="913">
        <f t="shared" si="267"/>
        <v>-173.15179999999998</v>
      </c>
      <c r="BM139" s="913">
        <f t="shared" si="267"/>
        <v>0</v>
      </c>
      <c r="BN139" s="913">
        <f t="shared" si="267"/>
        <v>0</v>
      </c>
      <c r="BO139" s="913">
        <f t="shared" si="267"/>
        <v>0</v>
      </c>
      <c r="BP139" s="913">
        <f t="shared" si="267"/>
        <v>0</v>
      </c>
      <c r="BQ139" s="913">
        <f t="shared" si="267"/>
        <v>0</v>
      </c>
      <c r="BR139" s="913">
        <f t="shared" si="267"/>
        <v>0</v>
      </c>
      <c r="BS139" s="913">
        <f t="shared" si="267"/>
        <v>0</v>
      </c>
      <c r="BT139" s="913">
        <f t="shared" si="267"/>
        <v>0</v>
      </c>
      <c r="BU139" s="913">
        <f t="shared" si="267"/>
        <v>0</v>
      </c>
      <c r="BV139" s="913">
        <f t="shared" si="267"/>
        <v>0</v>
      </c>
      <c r="BW139" s="913">
        <f t="shared" si="267"/>
        <v>0</v>
      </c>
      <c r="BX139" s="913">
        <f t="shared" si="267"/>
        <v>0</v>
      </c>
      <c r="BY139" s="913">
        <f t="shared" si="267"/>
        <v>0</v>
      </c>
      <c r="BZ139" s="913">
        <f t="shared" si="267"/>
        <v>0</v>
      </c>
      <c r="CA139" s="913"/>
      <c r="DP139" s="924"/>
      <c r="DQ139" s="924"/>
      <c r="DR139" s="924"/>
      <c r="EX139" s="913"/>
      <c r="EY139" s="913"/>
      <c r="EZ139" s="913"/>
      <c r="FA139" s="913"/>
      <c r="FB139" s="913"/>
      <c r="FC139" s="913"/>
      <c r="FD139" s="913"/>
      <c r="FE139" s="913"/>
      <c r="FF139" s="913"/>
      <c r="FG139" s="913"/>
      <c r="FH139" s="913"/>
      <c r="FI139" s="913"/>
      <c r="FJ139" s="913"/>
      <c r="FK139" s="913"/>
      <c r="FL139" s="913"/>
      <c r="FM139" s="913"/>
      <c r="FN139" s="913"/>
      <c r="FO139" s="913"/>
      <c r="FP139" s="913"/>
      <c r="FQ139" s="913"/>
      <c r="FR139" s="913"/>
      <c r="FS139" s="913"/>
      <c r="FT139" s="913"/>
      <c r="FU139" s="913"/>
      <c r="FV139" s="913"/>
      <c r="FW139" s="913"/>
      <c r="FX139" s="913"/>
      <c r="FY139" s="913"/>
      <c r="FZ139" s="913"/>
      <c r="GA139" s="913"/>
      <c r="GB139" s="913"/>
      <c r="GC139" s="913"/>
      <c r="GD139" s="913"/>
      <c r="GE139" s="913"/>
      <c r="GF139" s="913"/>
      <c r="GG139" s="913"/>
      <c r="GH139" s="913"/>
      <c r="GI139" s="913"/>
      <c r="GJ139" s="913"/>
      <c r="GK139" s="913"/>
      <c r="GL139" s="913"/>
      <c r="GM139" s="913"/>
      <c r="GN139" s="913"/>
      <c r="GO139" s="913"/>
      <c r="GP139" s="913"/>
      <c r="GQ139" s="913"/>
      <c r="GR139" s="913"/>
      <c r="GS139" s="913"/>
      <c r="GT139" s="913"/>
      <c r="GU139" s="913"/>
      <c r="GV139" s="913"/>
      <c r="GW139" s="913"/>
      <c r="GX139" s="913"/>
      <c r="GY139" s="913"/>
      <c r="GZ139" s="913"/>
      <c r="HA139" s="913"/>
      <c r="HB139" s="913"/>
      <c r="HC139" s="913"/>
      <c r="HD139" s="913"/>
      <c r="HE139" s="913"/>
      <c r="HF139" s="913"/>
      <c r="HG139" s="913"/>
      <c r="HH139" s="913"/>
      <c r="HI139" s="913"/>
      <c r="HJ139" s="913"/>
      <c r="HK139" s="913"/>
      <c r="HL139" s="913"/>
      <c r="HM139" s="913"/>
      <c r="HN139" s="913"/>
      <c r="HO139" s="913"/>
      <c r="HP139" s="913"/>
      <c r="HQ139" s="913"/>
      <c r="HR139" s="913"/>
      <c r="HW139" s="913" t="e">
        <f>#REF!-#REF!</f>
        <v>#REF!</v>
      </c>
    </row>
    <row r="140" spans="1:232">
      <c r="A140" s="924"/>
      <c r="B140" s="924"/>
      <c r="C140" s="924"/>
      <c r="D140" s="924"/>
      <c r="E140" s="924"/>
      <c r="F140" s="924"/>
      <c r="G140" s="924"/>
      <c r="H140" s="924"/>
      <c r="I140" s="924"/>
      <c r="J140" s="924"/>
      <c r="K140" s="924"/>
      <c r="L140" s="924"/>
      <c r="M140" s="924"/>
      <c r="N140" s="924"/>
      <c r="O140" s="924"/>
      <c r="P140" s="924"/>
      <c r="Q140" s="924"/>
      <c r="R140" s="924"/>
      <c r="S140" s="924"/>
      <c r="T140" s="924"/>
      <c r="U140" s="924"/>
      <c r="V140" s="924"/>
      <c r="W140" s="924"/>
      <c r="X140" s="924"/>
      <c r="Y140" s="924"/>
      <c r="Z140" s="924"/>
      <c r="AA140" s="924"/>
      <c r="AB140" s="924"/>
      <c r="AC140" s="924"/>
      <c r="AD140" s="924"/>
      <c r="AE140" s="924"/>
      <c r="AF140" s="924"/>
      <c r="AG140" s="924"/>
      <c r="AH140" s="924"/>
      <c r="AI140" s="924"/>
      <c r="AJ140" s="924"/>
      <c r="AK140" s="924"/>
      <c r="AL140" s="924"/>
      <c r="AM140" s="924"/>
      <c r="AN140" s="924"/>
      <c r="AO140" s="924"/>
      <c r="AP140" s="924"/>
      <c r="AQ140" s="924"/>
      <c r="AR140" s="912">
        <f>B54</f>
        <v>5.4829999999999997</v>
      </c>
      <c r="AS140" s="913">
        <f t="shared" si="266"/>
        <v>-214.33789999999999</v>
      </c>
      <c r="AT140" s="913">
        <f t="shared" si="266"/>
        <v>-216.42070000000001</v>
      </c>
      <c r="AU140" s="913">
        <f t="shared" si="266"/>
        <v>-211.20099999999996</v>
      </c>
      <c r="AV140" s="913">
        <f t="shared" si="266"/>
        <v>-212.61069999999998</v>
      </c>
      <c r="AW140" s="913">
        <f t="shared" si="266"/>
        <v>-214.7697</v>
      </c>
      <c r="AX140" s="913">
        <f t="shared" si="266"/>
        <v>-218.0463</v>
      </c>
      <c r="AY140" s="913">
        <f t="shared" si="266"/>
        <v>-220.12909999999999</v>
      </c>
      <c r="AZ140" s="913">
        <f t="shared" si="266"/>
        <v>-214.12199999999999</v>
      </c>
      <c r="BA140" s="913">
        <f t="shared" si="266"/>
        <v>-214.52839999999998</v>
      </c>
      <c r="BB140" s="913">
        <f t="shared" si="266"/>
        <v>-215.93809999999999</v>
      </c>
      <c r="BC140" s="913">
        <f t="shared" si="266"/>
        <v>-213.94419999999997</v>
      </c>
      <c r="BD140" s="913">
        <f t="shared" si="266"/>
        <v>-220.52279999999999</v>
      </c>
      <c r="BE140" s="913">
        <f t="shared" si="266"/>
        <v>-214.94749999999999</v>
      </c>
      <c r="BF140" s="913">
        <f t="shared" si="266"/>
        <v>-213.80449999999999</v>
      </c>
      <c r="BG140" s="913">
        <f t="shared" si="266"/>
        <v>-215.3158</v>
      </c>
      <c r="BH140" s="913">
        <f t="shared" si="266"/>
        <v>-214.42679999999999</v>
      </c>
      <c r="BI140" s="913">
        <f t="shared" si="267"/>
        <v>-213.41079999999999</v>
      </c>
      <c r="BJ140" s="913">
        <f t="shared" si="267"/>
        <v>-214.33789999999999</v>
      </c>
      <c r="BK140" s="913">
        <f t="shared" si="267"/>
        <v>-219.0369</v>
      </c>
      <c r="BL140" s="913">
        <f t="shared" si="267"/>
        <v>-210.46439999999998</v>
      </c>
      <c r="BM140" s="913">
        <f t="shared" si="267"/>
        <v>0</v>
      </c>
      <c r="BN140" s="913">
        <f t="shared" si="267"/>
        <v>0</v>
      </c>
      <c r="BO140" s="913">
        <f t="shared" si="267"/>
        <v>0</v>
      </c>
      <c r="BP140" s="913">
        <f t="shared" si="267"/>
        <v>0</v>
      </c>
      <c r="BQ140" s="913">
        <f t="shared" si="267"/>
        <v>0</v>
      </c>
      <c r="BR140" s="913">
        <f t="shared" si="267"/>
        <v>0</v>
      </c>
      <c r="BS140" s="913">
        <f t="shared" si="267"/>
        <v>0</v>
      </c>
      <c r="BT140" s="913">
        <f t="shared" si="267"/>
        <v>0</v>
      </c>
      <c r="BU140" s="913">
        <f t="shared" si="267"/>
        <v>0</v>
      </c>
      <c r="BV140" s="913">
        <f t="shared" si="267"/>
        <v>0</v>
      </c>
      <c r="BW140" s="913">
        <f t="shared" si="267"/>
        <v>0</v>
      </c>
      <c r="BX140" s="913">
        <f t="shared" si="267"/>
        <v>0</v>
      </c>
      <c r="BY140" s="913">
        <f t="shared" si="267"/>
        <v>0</v>
      </c>
      <c r="BZ140" s="913">
        <f t="shared" si="267"/>
        <v>0</v>
      </c>
      <c r="CA140" s="913"/>
      <c r="DP140" s="924"/>
      <c r="DQ140" s="924"/>
      <c r="DR140" s="924"/>
      <c r="EX140" s="913"/>
      <c r="EY140" s="913"/>
      <c r="EZ140" s="913"/>
      <c r="FA140" s="913"/>
      <c r="FB140" s="913"/>
      <c r="FC140" s="913"/>
      <c r="FD140" s="913"/>
      <c r="FE140" s="913"/>
      <c r="FF140" s="913"/>
      <c r="FG140" s="913"/>
      <c r="FH140" s="913"/>
      <c r="FI140" s="913"/>
      <c r="FJ140" s="913"/>
      <c r="FK140" s="913"/>
      <c r="FL140" s="913"/>
      <c r="FM140" s="913"/>
      <c r="FN140" s="913"/>
      <c r="FO140" s="913"/>
      <c r="FP140" s="913"/>
      <c r="FQ140" s="913"/>
      <c r="FR140" s="913"/>
      <c r="FS140" s="913"/>
      <c r="FT140" s="913"/>
      <c r="FU140" s="913"/>
      <c r="FV140" s="913"/>
      <c r="FW140" s="913"/>
      <c r="FX140" s="913"/>
      <c r="FY140" s="913"/>
      <c r="FZ140" s="913"/>
      <c r="GA140" s="913"/>
      <c r="GB140" s="913"/>
      <c r="GC140" s="913"/>
      <c r="GD140" s="913"/>
      <c r="GE140" s="913"/>
      <c r="GF140" s="913"/>
      <c r="GG140" s="913"/>
      <c r="GH140" s="913"/>
      <c r="GI140" s="913"/>
      <c r="GJ140" s="913"/>
      <c r="GK140" s="913"/>
      <c r="GL140" s="913"/>
      <c r="GM140" s="913"/>
      <c r="GN140" s="913"/>
      <c r="GO140" s="913"/>
      <c r="GP140" s="913"/>
      <c r="GQ140" s="913"/>
      <c r="GR140" s="913"/>
      <c r="GS140" s="913"/>
      <c r="GT140" s="913"/>
      <c r="GU140" s="913"/>
      <c r="GV140" s="913"/>
      <c r="GW140" s="913"/>
      <c r="GX140" s="913"/>
      <c r="GY140" s="913"/>
      <c r="GZ140" s="913"/>
      <c r="HA140" s="913"/>
      <c r="HB140" s="913"/>
      <c r="HC140" s="913"/>
      <c r="HD140" s="913"/>
      <c r="HE140" s="913"/>
      <c r="HF140" s="913"/>
      <c r="HG140" s="913"/>
      <c r="HH140" s="913"/>
      <c r="HI140" s="913"/>
      <c r="HJ140" s="913"/>
      <c r="HK140" s="913"/>
      <c r="HL140" s="913"/>
      <c r="HM140" s="913"/>
      <c r="HN140" s="913"/>
      <c r="HO140" s="913"/>
      <c r="HP140" s="913"/>
      <c r="HQ140" s="913"/>
      <c r="HR140" s="913"/>
      <c r="HW140" s="913" t="e">
        <f>#REF!-#REF!</f>
        <v>#REF!</v>
      </c>
    </row>
    <row r="141" spans="1:232">
      <c r="A141" s="924"/>
      <c r="B141" s="924"/>
      <c r="C141" s="924"/>
      <c r="D141" s="924"/>
      <c r="E141" s="924"/>
      <c r="F141" s="924"/>
      <c r="G141" s="924"/>
      <c r="H141" s="924"/>
      <c r="I141" s="924"/>
      <c r="J141" s="924"/>
      <c r="K141" s="924"/>
      <c r="L141" s="924"/>
      <c r="M141" s="924"/>
      <c r="N141" s="924"/>
      <c r="O141" s="924"/>
      <c r="P141" s="924"/>
      <c r="Q141" s="924"/>
      <c r="R141" s="924"/>
      <c r="S141" s="924"/>
      <c r="T141" s="924"/>
      <c r="U141" s="924"/>
      <c r="V141" s="924"/>
      <c r="W141" s="924"/>
      <c r="X141" s="924"/>
      <c r="Y141" s="924"/>
      <c r="Z141" s="924"/>
      <c r="AA141" s="924"/>
      <c r="AB141" s="924"/>
      <c r="AC141" s="924"/>
      <c r="AD141" s="924"/>
      <c r="AE141" s="924"/>
      <c r="AF141" s="924"/>
      <c r="AG141" s="924"/>
      <c r="AH141" s="924"/>
      <c r="AI141" s="924"/>
      <c r="AJ141" s="924"/>
      <c r="AK141" s="924"/>
      <c r="AL141" s="924"/>
      <c r="AM141" s="924"/>
      <c r="AN141" s="924"/>
      <c r="AO141" s="924"/>
      <c r="AP141" s="924"/>
      <c r="AQ141" s="924"/>
      <c r="AR141" s="912">
        <f>B54</f>
        <v>5.4829999999999997</v>
      </c>
      <c r="AS141" s="913">
        <f t="shared" si="266"/>
        <v>-214.23629999999997</v>
      </c>
      <c r="AT141" s="913">
        <f t="shared" si="266"/>
        <v>-216.09049999999999</v>
      </c>
      <c r="AU141" s="913">
        <f t="shared" si="266"/>
        <v>-211.23909999999998</v>
      </c>
      <c r="AV141" s="913">
        <f t="shared" si="266"/>
        <v>-212.90279999999996</v>
      </c>
      <c r="AW141" s="913">
        <f t="shared" si="266"/>
        <v>-213.86799999999999</v>
      </c>
      <c r="AX141" s="913">
        <f t="shared" si="266"/>
        <v>-218.44</v>
      </c>
      <c r="AY141" s="913">
        <f t="shared" si="266"/>
        <v>-220.07829999999998</v>
      </c>
      <c r="AZ141" s="913">
        <f t="shared" si="266"/>
        <v>-213.93149999999997</v>
      </c>
      <c r="BA141" s="913">
        <f t="shared" si="266"/>
        <v>-214.49029999999999</v>
      </c>
      <c r="BB141" s="913">
        <f t="shared" si="266"/>
        <v>-215.79839999999999</v>
      </c>
      <c r="BC141" s="913">
        <f t="shared" si="266"/>
        <v>-213.82989999999998</v>
      </c>
      <c r="BD141" s="913">
        <f t="shared" si="266"/>
        <v>-220.77679999999998</v>
      </c>
      <c r="BE141" s="913">
        <f t="shared" si="266"/>
        <v>-215.0745</v>
      </c>
      <c r="BF141" s="913">
        <f t="shared" si="266"/>
        <v>-213.99499999999998</v>
      </c>
      <c r="BG141" s="913">
        <f t="shared" si="266"/>
        <v>-216.70009999999999</v>
      </c>
      <c r="BH141" s="913">
        <f t="shared" si="266"/>
        <v>-214.64269999999999</v>
      </c>
      <c r="BI141" s="913">
        <f t="shared" si="267"/>
        <v>-213.3854</v>
      </c>
      <c r="BJ141" s="913">
        <f t="shared" si="267"/>
        <v>-213.90609999999998</v>
      </c>
      <c r="BK141" s="913">
        <f t="shared" si="267"/>
        <v>-219.08769999999998</v>
      </c>
      <c r="BL141" s="913">
        <f t="shared" si="267"/>
        <v>-211.92489999999998</v>
      </c>
      <c r="BM141" s="913">
        <f t="shared" si="267"/>
        <v>0</v>
      </c>
      <c r="BN141" s="913">
        <f t="shared" si="267"/>
        <v>0</v>
      </c>
      <c r="BO141" s="913">
        <f t="shared" si="267"/>
        <v>0</v>
      </c>
      <c r="BP141" s="913">
        <f t="shared" si="267"/>
        <v>0</v>
      </c>
      <c r="BQ141" s="913">
        <f t="shared" si="267"/>
        <v>0</v>
      </c>
      <c r="BR141" s="913">
        <f t="shared" si="267"/>
        <v>0</v>
      </c>
      <c r="BS141" s="913">
        <f t="shared" si="267"/>
        <v>0</v>
      </c>
      <c r="BT141" s="913">
        <f t="shared" si="267"/>
        <v>0</v>
      </c>
      <c r="BU141" s="913">
        <f t="shared" si="267"/>
        <v>0</v>
      </c>
      <c r="BV141" s="913">
        <f t="shared" si="267"/>
        <v>0</v>
      </c>
      <c r="BW141" s="913">
        <f t="shared" si="267"/>
        <v>0</v>
      </c>
      <c r="BX141" s="913">
        <f t="shared" si="267"/>
        <v>0</v>
      </c>
      <c r="BY141" s="913">
        <f t="shared" si="267"/>
        <v>0</v>
      </c>
      <c r="BZ141" s="913">
        <f t="shared" si="267"/>
        <v>0</v>
      </c>
      <c r="CA141" s="913"/>
      <c r="DP141" s="924"/>
      <c r="DQ141" s="924"/>
      <c r="DR141" s="924"/>
      <c r="EX141" s="913"/>
      <c r="EY141" s="913"/>
      <c r="EZ141" s="913"/>
      <c r="FA141" s="913"/>
      <c r="FB141" s="913"/>
      <c r="FC141" s="913"/>
      <c r="FD141" s="913"/>
      <c r="FE141" s="913"/>
      <c r="FF141" s="913"/>
      <c r="FG141" s="913"/>
      <c r="FH141" s="913"/>
      <c r="FI141" s="913"/>
      <c r="FJ141" s="913"/>
      <c r="FK141" s="913"/>
      <c r="FL141" s="913"/>
      <c r="FM141" s="913"/>
      <c r="FN141" s="913"/>
      <c r="FO141" s="913"/>
      <c r="FP141" s="913"/>
      <c r="FQ141" s="913"/>
      <c r="FR141" s="913"/>
      <c r="FS141" s="913"/>
      <c r="FT141" s="913"/>
      <c r="FU141" s="913"/>
      <c r="FV141" s="913"/>
      <c r="FW141" s="913"/>
      <c r="FX141" s="913"/>
      <c r="FY141" s="913"/>
      <c r="FZ141" s="913"/>
      <c r="GA141" s="913"/>
      <c r="GB141" s="913"/>
      <c r="GC141" s="913"/>
      <c r="GD141" s="913"/>
      <c r="GE141" s="913"/>
      <c r="GF141" s="913"/>
      <c r="GG141" s="913"/>
      <c r="GH141" s="913"/>
      <c r="GI141" s="913"/>
      <c r="GJ141" s="913"/>
      <c r="GK141" s="913"/>
      <c r="GL141" s="913"/>
      <c r="GM141" s="913"/>
      <c r="GN141" s="913"/>
      <c r="GO141" s="913"/>
      <c r="GP141" s="913"/>
      <c r="GQ141" s="913"/>
      <c r="GR141" s="913"/>
      <c r="GS141" s="913"/>
      <c r="GT141" s="913"/>
      <c r="GU141" s="913"/>
      <c r="GV141" s="913"/>
      <c r="GW141" s="913"/>
      <c r="GX141" s="913"/>
      <c r="GY141" s="913"/>
      <c r="GZ141" s="913"/>
      <c r="HA141" s="913"/>
      <c r="HB141" s="913"/>
      <c r="HC141" s="913"/>
      <c r="HD141" s="913"/>
      <c r="HE141" s="913"/>
      <c r="HF141" s="913"/>
      <c r="HG141" s="913"/>
      <c r="HH141" s="913"/>
      <c r="HI141" s="913"/>
      <c r="HJ141" s="913"/>
      <c r="HK141" s="913"/>
      <c r="HL141" s="913"/>
      <c r="HM141" s="913"/>
      <c r="HN141" s="913"/>
      <c r="HO141" s="913"/>
      <c r="HP141" s="913"/>
      <c r="HQ141" s="913"/>
      <c r="HR141" s="913"/>
      <c r="HW141" s="913" t="e">
        <f>#REF!-#REF!</f>
        <v>#REF!</v>
      </c>
      <c r="HX141" s="924"/>
    </row>
    <row r="142" spans="1:232">
      <c r="A142" s="924"/>
      <c r="B142" s="924"/>
      <c r="C142" s="924"/>
      <c r="D142" s="924"/>
      <c r="E142" s="924"/>
      <c r="F142" s="924"/>
      <c r="G142" s="924"/>
      <c r="H142" s="924"/>
      <c r="I142" s="924"/>
      <c r="J142" s="924"/>
      <c r="K142" s="924"/>
      <c r="L142" s="924"/>
      <c r="M142" s="924"/>
      <c r="N142" s="924"/>
      <c r="O142" s="924"/>
      <c r="P142" s="924"/>
      <c r="Q142" s="924"/>
      <c r="R142" s="924"/>
      <c r="S142" s="924"/>
      <c r="T142" s="924"/>
      <c r="U142" s="924"/>
      <c r="V142" s="924"/>
      <c r="W142" s="924"/>
      <c r="X142" s="924"/>
      <c r="Y142" s="924"/>
      <c r="Z142" s="924"/>
      <c r="AA142" s="924"/>
      <c r="AB142" s="924"/>
      <c r="AC142" s="924"/>
      <c r="AD142" s="924"/>
      <c r="AE142" s="924"/>
      <c r="AF142" s="924"/>
      <c r="AG142" s="924"/>
      <c r="AH142" s="924"/>
      <c r="AI142" s="924"/>
      <c r="AJ142" s="924"/>
      <c r="AK142" s="924"/>
      <c r="AL142" s="924"/>
      <c r="AM142" s="924"/>
      <c r="AN142" s="924"/>
      <c r="AO142" s="924"/>
      <c r="AP142" s="924"/>
      <c r="AQ142" s="924"/>
      <c r="AR142" s="924"/>
      <c r="AS142" s="924"/>
      <c r="AT142" s="924"/>
      <c r="AU142" s="924"/>
      <c r="AV142" s="924"/>
      <c r="AW142" s="924"/>
      <c r="AX142" s="924"/>
      <c r="AY142" s="924"/>
      <c r="AZ142" s="924"/>
      <c r="BA142" s="924"/>
      <c r="BB142" s="924"/>
      <c r="BC142" s="924"/>
      <c r="BD142" s="924"/>
      <c r="BE142" s="924"/>
      <c r="BF142" s="924"/>
      <c r="BG142" s="924"/>
      <c r="BH142" s="924"/>
      <c r="BI142" s="924"/>
      <c r="BJ142" s="924"/>
      <c r="BK142" s="924"/>
      <c r="BL142" s="924"/>
      <c r="BM142" s="924"/>
      <c r="BN142" s="924"/>
      <c r="BO142" s="924"/>
      <c r="BP142" s="924"/>
      <c r="BQ142" s="924"/>
      <c r="BR142" s="924"/>
      <c r="BS142" s="924"/>
      <c r="BT142" s="924"/>
      <c r="BU142" s="924"/>
      <c r="BV142" s="924"/>
      <c r="BW142" s="924"/>
      <c r="BX142" s="924"/>
      <c r="BY142" s="924"/>
      <c r="BZ142" s="924"/>
      <c r="CA142" s="924"/>
      <c r="CB142" s="924"/>
      <c r="CC142" s="924"/>
      <c r="CD142" s="924"/>
      <c r="CE142" s="924"/>
      <c r="CF142" s="924"/>
      <c r="CG142" s="924"/>
      <c r="CH142" s="924"/>
      <c r="CI142" s="924"/>
      <c r="CJ142" s="924"/>
      <c r="CK142" s="924"/>
      <c r="CL142" s="924"/>
      <c r="CM142" s="924"/>
      <c r="CN142" s="924"/>
      <c r="CO142" s="924"/>
      <c r="CP142" s="924"/>
      <c r="CQ142" s="924"/>
      <c r="CR142" s="924"/>
      <c r="CS142" s="924"/>
      <c r="CT142" s="924"/>
      <c r="CU142" s="924"/>
      <c r="CV142" s="924"/>
      <c r="CW142" s="924"/>
      <c r="CX142" s="924"/>
      <c r="CY142" s="924"/>
      <c r="CZ142" s="924"/>
      <c r="DA142" s="924"/>
      <c r="DB142" s="924"/>
      <c r="DC142" s="924"/>
      <c r="DD142" s="924"/>
      <c r="DE142" s="924"/>
      <c r="DF142" s="924"/>
      <c r="DG142" s="924"/>
      <c r="DH142" s="924"/>
      <c r="DI142" s="924"/>
      <c r="DJ142" s="924"/>
      <c r="DK142" s="924"/>
      <c r="DL142" s="924"/>
      <c r="DM142" s="924"/>
      <c r="DN142" s="924"/>
      <c r="DO142" s="924"/>
      <c r="DP142" s="924"/>
      <c r="DQ142" s="924"/>
      <c r="DR142" s="924"/>
      <c r="DS142" s="924"/>
      <c r="DT142" s="924"/>
      <c r="DU142" s="924"/>
      <c r="DV142" s="924"/>
      <c r="DW142" s="924"/>
      <c r="DX142" s="924"/>
      <c r="DY142" s="924"/>
      <c r="DZ142" s="924"/>
      <c r="EA142" s="924"/>
      <c r="EB142" s="924"/>
      <c r="EC142" s="924"/>
      <c r="ED142" s="924"/>
      <c r="EE142" s="924"/>
      <c r="EF142" s="924"/>
      <c r="EG142" s="924"/>
      <c r="EH142" s="924"/>
      <c r="EI142" s="924"/>
      <c r="EJ142" s="924"/>
      <c r="EK142" s="924"/>
      <c r="EL142" s="924"/>
      <c r="EM142" s="924"/>
      <c r="EN142" s="924"/>
      <c r="EO142" s="924"/>
      <c r="EP142" s="924"/>
      <c r="EQ142" s="924"/>
      <c r="ER142" s="924"/>
      <c r="ES142" s="924"/>
      <c r="ET142" s="924"/>
      <c r="EU142" s="924"/>
      <c r="EV142" s="924"/>
      <c r="EW142" s="924"/>
      <c r="EX142" s="924"/>
      <c r="EY142" s="924"/>
      <c r="EZ142" s="924"/>
      <c r="FA142" s="924"/>
      <c r="FB142" s="924"/>
      <c r="FC142" s="924"/>
      <c r="FD142" s="924"/>
      <c r="FE142" s="924"/>
      <c r="FF142" s="924"/>
      <c r="FG142" s="924"/>
      <c r="FH142" s="924"/>
      <c r="FI142" s="924"/>
      <c r="FJ142" s="924"/>
      <c r="FK142" s="924"/>
      <c r="FL142" s="924"/>
      <c r="FM142" s="924"/>
      <c r="FN142" s="924"/>
      <c r="FO142" s="924"/>
      <c r="FP142" s="924"/>
      <c r="FQ142" s="924"/>
      <c r="FR142" s="924"/>
      <c r="FS142" s="924"/>
      <c r="FT142" s="924"/>
      <c r="FU142" s="924"/>
      <c r="FV142" s="924"/>
      <c r="FW142" s="924"/>
      <c r="FX142" s="924"/>
      <c r="FY142" s="924"/>
      <c r="FZ142" s="924"/>
      <c r="GA142" s="924"/>
      <c r="GB142" s="924"/>
      <c r="GC142" s="924"/>
      <c r="GD142" s="924"/>
      <c r="GE142" s="924"/>
      <c r="GF142" s="924"/>
      <c r="GG142" s="924"/>
      <c r="GH142" s="924"/>
      <c r="GI142" s="924"/>
      <c r="GJ142" s="924"/>
      <c r="GK142" s="924"/>
      <c r="GL142" s="924"/>
      <c r="GM142" s="924"/>
      <c r="GN142" s="924"/>
      <c r="GO142" s="924"/>
      <c r="GP142" s="924"/>
      <c r="GQ142" s="924"/>
      <c r="GR142" s="924"/>
      <c r="GS142" s="924"/>
      <c r="GT142" s="924"/>
      <c r="GU142" s="924"/>
      <c r="GV142" s="924"/>
      <c r="GW142" s="924"/>
      <c r="GX142" s="924"/>
      <c r="GY142" s="924"/>
      <c r="GZ142" s="924"/>
      <c r="HA142" s="924"/>
      <c r="HB142" s="924"/>
      <c r="HC142" s="924"/>
      <c r="HD142" s="924"/>
      <c r="HE142" s="924"/>
      <c r="HF142" s="924"/>
      <c r="HG142" s="924"/>
      <c r="HH142" s="924"/>
      <c r="HI142" s="924"/>
      <c r="HJ142" s="924"/>
      <c r="HK142" s="924"/>
      <c r="HL142" s="924"/>
      <c r="HM142" s="924"/>
      <c r="HN142" s="924"/>
      <c r="HO142" s="924"/>
      <c r="HP142" s="924"/>
      <c r="HQ142" s="924"/>
      <c r="HR142" s="924"/>
      <c r="HS142" s="924"/>
      <c r="HT142" s="924"/>
      <c r="HU142" s="924"/>
      <c r="HV142" s="924"/>
      <c r="HW142" s="924"/>
      <c r="HX142" s="924"/>
    </row>
    <row r="143" spans="1:232">
      <c r="A143" s="924"/>
      <c r="B143" s="924"/>
      <c r="C143" s="924"/>
      <c r="D143" s="924"/>
      <c r="E143" s="924"/>
      <c r="F143" s="924"/>
      <c r="G143" s="924"/>
      <c r="H143" s="924"/>
      <c r="I143" s="924"/>
      <c r="J143" s="924"/>
      <c r="K143" s="924"/>
      <c r="L143" s="924"/>
      <c r="M143" s="924"/>
      <c r="N143" s="924"/>
      <c r="O143" s="924"/>
      <c r="P143" s="924"/>
      <c r="Q143" s="924"/>
      <c r="R143" s="924"/>
      <c r="S143" s="924"/>
      <c r="T143" s="924"/>
      <c r="U143" s="924"/>
      <c r="V143" s="924"/>
      <c r="W143" s="924"/>
      <c r="X143" s="924"/>
      <c r="Y143" s="924"/>
      <c r="Z143" s="924"/>
      <c r="AA143" s="924"/>
      <c r="AB143" s="924"/>
      <c r="AC143" s="924"/>
      <c r="AD143" s="924"/>
      <c r="AE143" s="924"/>
      <c r="AF143" s="924"/>
      <c r="AG143" s="924"/>
      <c r="AH143" s="924"/>
      <c r="AI143" s="924"/>
      <c r="AJ143" s="924"/>
      <c r="AK143" s="924"/>
      <c r="AL143" s="924"/>
      <c r="AM143" s="924"/>
      <c r="AN143" s="924"/>
      <c r="AO143" s="924"/>
      <c r="AP143" s="924"/>
      <c r="AQ143" s="924"/>
      <c r="AR143" s="924"/>
      <c r="AS143" s="924"/>
      <c r="AT143" s="924"/>
      <c r="AU143" s="924"/>
      <c r="AV143" s="924"/>
      <c r="AW143" s="924"/>
      <c r="AX143" s="924"/>
      <c r="AY143" s="924"/>
      <c r="AZ143" s="924"/>
      <c r="BA143" s="924"/>
      <c r="BB143" s="924"/>
      <c r="BC143" s="924"/>
      <c r="BD143" s="924"/>
      <c r="BE143" s="924"/>
      <c r="BF143" s="924"/>
      <c r="BG143" s="924"/>
      <c r="BH143" s="924"/>
      <c r="BI143" s="924"/>
      <c r="BJ143" s="924"/>
      <c r="BK143" s="924"/>
      <c r="BL143" s="924"/>
      <c r="BM143" s="924"/>
      <c r="BN143" s="924"/>
      <c r="BO143" s="924"/>
      <c r="BP143" s="924"/>
      <c r="BQ143" s="924"/>
      <c r="BR143" s="924"/>
      <c r="BS143" s="924"/>
      <c r="BT143" s="924"/>
      <c r="BU143" s="924"/>
      <c r="BV143" s="924"/>
      <c r="BW143" s="924"/>
      <c r="BX143" s="924"/>
      <c r="BY143" s="924"/>
      <c r="BZ143" s="924"/>
      <c r="CA143" s="924"/>
      <c r="CB143" s="924"/>
      <c r="CC143" s="924"/>
      <c r="CD143" s="924"/>
      <c r="CE143" s="924"/>
      <c r="CF143" s="924"/>
      <c r="CG143" s="924"/>
      <c r="CH143" s="924"/>
      <c r="CI143" s="924"/>
      <c r="CJ143" s="924"/>
      <c r="CK143" s="924"/>
      <c r="CL143" s="924"/>
      <c r="CM143" s="924"/>
      <c r="CN143" s="924"/>
      <c r="CO143" s="924"/>
      <c r="CP143" s="924"/>
      <c r="CQ143" s="924"/>
      <c r="CR143" s="924"/>
      <c r="CS143" s="924"/>
      <c r="CT143" s="924"/>
      <c r="CU143" s="924"/>
      <c r="CV143" s="924"/>
      <c r="CW143" s="924"/>
      <c r="CX143" s="924"/>
      <c r="CY143" s="924"/>
      <c r="CZ143" s="924"/>
      <c r="DA143" s="924"/>
      <c r="DB143" s="924"/>
      <c r="DC143" s="924"/>
      <c r="DD143" s="924"/>
      <c r="DE143" s="924"/>
      <c r="DF143" s="924"/>
      <c r="DG143" s="924"/>
      <c r="DH143" s="924"/>
      <c r="DI143" s="924"/>
      <c r="DJ143" s="924"/>
      <c r="DK143" s="924"/>
      <c r="DL143" s="924"/>
      <c r="DM143" s="924"/>
      <c r="DN143" s="924"/>
      <c r="DO143" s="924"/>
      <c r="DP143" s="924"/>
      <c r="DQ143" s="924"/>
      <c r="DR143" s="924"/>
      <c r="DS143" s="924"/>
      <c r="DT143" s="924"/>
      <c r="DU143" s="924"/>
      <c r="DV143" s="924"/>
      <c r="DW143" s="924"/>
      <c r="DX143" s="924"/>
      <c r="DY143" s="924"/>
      <c r="DZ143" s="924"/>
      <c r="EA143" s="924"/>
      <c r="EB143" s="924"/>
      <c r="EC143" s="924"/>
      <c r="ED143" s="924"/>
      <c r="EE143" s="924"/>
      <c r="EF143" s="924"/>
      <c r="EG143" s="924"/>
      <c r="EH143" s="924"/>
      <c r="EI143" s="924"/>
      <c r="EJ143" s="924"/>
      <c r="EK143" s="924"/>
      <c r="EL143" s="924"/>
      <c r="EM143" s="924"/>
      <c r="EN143" s="924"/>
      <c r="EO143" s="924"/>
      <c r="EP143" s="924"/>
      <c r="EQ143" s="924"/>
      <c r="ER143" s="924"/>
      <c r="ES143" s="924"/>
      <c r="ET143" s="924"/>
      <c r="EU143" s="924"/>
      <c r="EV143" s="924"/>
      <c r="EW143" s="924"/>
      <c r="EX143" s="924"/>
      <c r="EY143" s="924"/>
      <c r="EZ143" s="924"/>
      <c r="FA143" s="924"/>
      <c r="FB143" s="924"/>
      <c r="FC143" s="924"/>
      <c r="FD143" s="924"/>
      <c r="FE143" s="924"/>
      <c r="FF143" s="924"/>
      <c r="FG143" s="924"/>
      <c r="FH143" s="924"/>
      <c r="FI143" s="924"/>
      <c r="FJ143" s="924"/>
      <c r="FK143" s="924"/>
      <c r="FL143" s="924"/>
      <c r="FM143" s="924"/>
      <c r="FN143" s="924"/>
      <c r="FO143" s="924"/>
      <c r="FP143" s="924"/>
      <c r="FQ143" s="924"/>
      <c r="FR143" s="924"/>
      <c r="FS143" s="924"/>
      <c r="FT143" s="924"/>
      <c r="FU143" s="924"/>
      <c r="FV143" s="924"/>
      <c r="FW143" s="924"/>
      <c r="FX143" s="924"/>
      <c r="FY143" s="924"/>
      <c r="FZ143" s="924"/>
      <c r="GA143" s="924"/>
      <c r="GB143" s="924"/>
      <c r="GC143" s="924"/>
      <c r="GD143" s="924"/>
      <c r="GE143" s="924"/>
      <c r="GF143" s="924"/>
      <c r="GG143" s="924"/>
      <c r="GH143" s="924"/>
      <c r="GI143" s="924"/>
      <c r="GJ143" s="924"/>
      <c r="GK143" s="924"/>
      <c r="GL143" s="924"/>
      <c r="GM143" s="924"/>
      <c r="GN143" s="924"/>
      <c r="GO143" s="924"/>
      <c r="GP143" s="924"/>
      <c r="GQ143" s="924"/>
      <c r="GR143" s="924"/>
      <c r="GS143" s="924"/>
      <c r="GT143" s="924"/>
      <c r="GU143" s="924"/>
      <c r="GV143" s="924"/>
      <c r="GW143" s="924"/>
      <c r="GX143" s="924"/>
      <c r="GY143" s="924"/>
      <c r="GZ143" s="924"/>
      <c r="HA143" s="924"/>
      <c r="HB143" s="924"/>
      <c r="HC143" s="924"/>
      <c r="HD143" s="924"/>
      <c r="HE143" s="924"/>
      <c r="HF143" s="924"/>
      <c r="HG143" s="924"/>
      <c r="HH143" s="924"/>
      <c r="HI143" s="924"/>
      <c r="HJ143" s="924"/>
      <c r="HK143" s="924"/>
      <c r="HL143" s="924"/>
      <c r="HM143" s="924"/>
      <c r="HN143" s="924"/>
      <c r="HO143" s="924"/>
      <c r="HP143" s="924"/>
      <c r="HQ143" s="924"/>
      <c r="HR143" s="924"/>
      <c r="HS143" s="924"/>
      <c r="HT143" s="924"/>
      <c r="HU143" s="924"/>
      <c r="HV143" s="924"/>
      <c r="HW143" s="924"/>
      <c r="HX143" s="924"/>
    </row>
    <row r="144" spans="1:232">
      <c r="A144" s="924"/>
      <c r="B144" s="924"/>
      <c r="C144" s="924"/>
      <c r="D144" s="924"/>
      <c r="E144" s="924"/>
      <c r="F144" s="924"/>
      <c r="G144" s="924"/>
      <c r="H144" s="924"/>
      <c r="I144" s="924"/>
      <c r="J144" s="924"/>
      <c r="K144" s="924"/>
      <c r="L144" s="924"/>
      <c r="M144" s="924"/>
      <c r="N144" s="924"/>
      <c r="O144" s="924"/>
      <c r="P144" s="924"/>
      <c r="Q144" s="924"/>
      <c r="R144" s="924"/>
      <c r="S144" s="924"/>
      <c r="T144" s="924"/>
      <c r="U144" s="924"/>
      <c r="V144" s="924"/>
      <c r="W144" s="924"/>
      <c r="X144" s="924"/>
      <c r="Y144" s="924"/>
      <c r="Z144" s="924"/>
      <c r="AA144" s="924"/>
      <c r="AB144" s="924"/>
      <c r="AC144" s="924"/>
      <c r="AD144" s="924"/>
      <c r="AE144" s="924"/>
      <c r="AF144" s="924"/>
      <c r="AG144" s="924"/>
      <c r="AH144" s="924"/>
      <c r="AI144" s="924"/>
      <c r="AJ144" s="924"/>
      <c r="AK144" s="924"/>
      <c r="AL144" s="924"/>
      <c r="AM144" s="924"/>
      <c r="AN144" s="924"/>
      <c r="AO144" s="924"/>
      <c r="AP144" s="924"/>
      <c r="AQ144" s="924"/>
      <c r="AR144" s="924"/>
      <c r="AS144" s="924"/>
      <c r="AT144" s="924"/>
      <c r="AU144" s="924"/>
      <c r="AV144" s="924"/>
      <c r="AW144" s="924"/>
      <c r="AX144" s="924"/>
      <c r="AY144" s="924"/>
      <c r="AZ144" s="924"/>
      <c r="BA144" s="924"/>
      <c r="BB144" s="924"/>
      <c r="BC144" s="924"/>
      <c r="BD144" s="924"/>
      <c r="BE144" s="924"/>
      <c r="BF144" s="924"/>
      <c r="BG144" s="924"/>
      <c r="BH144" s="924"/>
      <c r="BI144" s="924"/>
      <c r="BJ144" s="924"/>
      <c r="BK144" s="924"/>
      <c r="BL144" s="924"/>
      <c r="BM144" s="924"/>
      <c r="BN144" s="924"/>
      <c r="BO144" s="924"/>
      <c r="BP144" s="924"/>
      <c r="BQ144" s="924"/>
      <c r="BR144" s="924"/>
      <c r="BS144" s="924"/>
      <c r="BT144" s="924"/>
      <c r="BU144" s="924"/>
      <c r="BV144" s="924"/>
      <c r="BW144" s="924"/>
      <c r="BX144" s="924"/>
      <c r="BY144" s="924"/>
      <c r="BZ144" s="924"/>
      <c r="CA144" s="924"/>
      <c r="CB144" s="924"/>
      <c r="CC144" s="924"/>
      <c r="CD144" s="924"/>
      <c r="CE144" s="924"/>
      <c r="CF144" s="924"/>
      <c r="CG144" s="924"/>
      <c r="CH144" s="924"/>
      <c r="CI144" s="924"/>
      <c r="CJ144" s="924"/>
      <c r="CK144" s="924"/>
      <c r="CL144" s="924"/>
      <c r="CM144" s="924"/>
      <c r="CN144" s="924"/>
      <c r="CO144" s="924"/>
      <c r="CP144" s="924"/>
      <c r="CQ144" s="924"/>
      <c r="CR144" s="924"/>
      <c r="CS144" s="924"/>
      <c r="CT144" s="924"/>
      <c r="CU144" s="924"/>
      <c r="CV144" s="924"/>
      <c r="CW144" s="924"/>
      <c r="CX144" s="924"/>
      <c r="CY144" s="924"/>
      <c r="CZ144" s="924"/>
      <c r="DA144" s="924"/>
      <c r="DB144" s="924"/>
      <c r="DC144" s="924"/>
      <c r="DD144" s="924"/>
      <c r="DE144" s="924"/>
      <c r="DF144" s="924"/>
      <c r="DG144" s="924"/>
      <c r="DH144" s="924"/>
      <c r="DI144" s="924"/>
      <c r="DJ144" s="924"/>
      <c r="DK144" s="924"/>
      <c r="DL144" s="924"/>
      <c r="DM144" s="924"/>
      <c r="DN144" s="924"/>
      <c r="DO144" s="924"/>
      <c r="DP144" s="924"/>
      <c r="DQ144" s="924"/>
      <c r="DR144" s="924"/>
      <c r="DS144" s="924"/>
      <c r="DT144" s="924"/>
      <c r="DU144" s="924"/>
      <c r="DV144" s="924"/>
      <c r="DW144" s="924"/>
      <c r="DX144" s="924"/>
      <c r="DY144" s="924"/>
      <c r="DZ144" s="924"/>
      <c r="EA144" s="924"/>
      <c r="EB144" s="924"/>
      <c r="EC144" s="924"/>
      <c r="ED144" s="924"/>
      <c r="EE144" s="924"/>
      <c r="EF144" s="924"/>
      <c r="EG144" s="924"/>
      <c r="EH144" s="924"/>
      <c r="EI144" s="924"/>
      <c r="EJ144" s="924"/>
      <c r="EK144" s="924"/>
      <c r="EL144" s="924"/>
      <c r="EM144" s="924"/>
      <c r="EN144" s="924"/>
      <c r="EO144" s="924"/>
      <c r="EP144" s="924"/>
      <c r="EQ144" s="924"/>
      <c r="ER144" s="924"/>
      <c r="ES144" s="924"/>
      <c r="ET144" s="924"/>
      <c r="EU144" s="924"/>
      <c r="EV144" s="924"/>
      <c r="EW144" s="924"/>
      <c r="EX144" s="924"/>
      <c r="EY144" s="924"/>
      <c r="EZ144" s="924"/>
      <c r="FA144" s="924"/>
      <c r="FB144" s="924"/>
      <c r="FC144" s="924"/>
      <c r="FD144" s="924"/>
      <c r="FE144" s="924"/>
      <c r="FF144" s="924"/>
      <c r="FG144" s="924"/>
      <c r="FH144" s="924"/>
      <c r="FI144" s="924"/>
      <c r="FJ144" s="924"/>
      <c r="FK144" s="924"/>
      <c r="FL144" s="924"/>
      <c r="FM144" s="924"/>
      <c r="FN144" s="924"/>
      <c r="FO144" s="924"/>
      <c r="FP144" s="924"/>
      <c r="FQ144" s="924"/>
      <c r="FR144" s="924"/>
      <c r="FS144" s="924"/>
      <c r="FT144" s="924"/>
      <c r="FU144" s="924"/>
      <c r="FV144" s="924"/>
      <c r="FW144" s="924"/>
      <c r="FX144" s="924"/>
      <c r="FY144" s="924"/>
      <c r="FZ144" s="924"/>
      <c r="GA144" s="924"/>
      <c r="GB144" s="924"/>
      <c r="GC144" s="924"/>
      <c r="GD144" s="924"/>
      <c r="GE144" s="924"/>
      <c r="GF144" s="924"/>
      <c r="GG144" s="924"/>
      <c r="GH144" s="924"/>
      <c r="GI144" s="924"/>
      <c r="GJ144" s="924"/>
      <c r="GK144" s="924"/>
      <c r="GL144" s="924"/>
      <c r="GM144" s="924"/>
      <c r="GN144" s="924"/>
      <c r="GO144" s="924"/>
      <c r="GP144" s="924"/>
      <c r="GQ144" s="924"/>
      <c r="GR144" s="924"/>
      <c r="GS144" s="924"/>
      <c r="GT144" s="924"/>
      <c r="GU144" s="924"/>
      <c r="GV144" s="924"/>
      <c r="GW144" s="924"/>
      <c r="GX144" s="924"/>
      <c r="GY144" s="924"/>
      <c r="GZ144" s="924"/>
      <c r="HA144" s="924"/>
      <c r="HB144" s="924"/>
      <c r="HC144" s="924"/>
      <c r="HD144" s="924"/>
      <c r="HE144" s="924"/>
      <c r="HF144" s="924"/>
      <c r="HG144" s="924"/>
      <c r="HH144" s="924"/>
      <c r="HI144" s="924"/>
      <c r="HJ144" s="924"/>
      <c r="HK144" s="924"/>
      <c r="HL144" s="924"/>
      <c r="HM144" s="924"/>
      <c r="HN144" s="924"/>
      <c r="HO144" s="924"/>
      <c r="HP144" s="924"/>
      <c r="HQ144" s="924"/>
      <c r="HR144" s="924"/>
      <c r="HS144" s="924"/>
      <c r="HT144" s="924"/>
      <c r="HU144" s="924"/>
      <c r="HV144" s="924"/>
      <c r="HW144" s="924"/>
      <c r="HX144" s="924"/>
    </row>
    <row r="145" spans="1:232">
      <c r="A145" s="924"/>
      <c r="B145" s="924"/>
      <c r="C145" s="924"/>
      <c r="D145" s="924"/>
      <c r="E145" s="924"/>
      <c r="F145" s="924"/>
      <c r="G145" s="924"/>
      <c r="H145" s="924"/>
      <c r="I145" s="924"/>
      <c r="J145" s="924"/>
      <c r="K145" s="924"/>
      <c r="L145" s="924"/>
      <c r="M145" s="924"/>
      <c r="N145" s="924"/>
      <c r="O145" s="924"/>
      <c r="P145" s="924"/>
      <c r="Q145" s="924"/>
      <c r="R145" s="924"/>
      <c r="S145" s="924"/>
      <c r="T145" s="924"/>
      <c r="U145" s="924"/>
      <c r="V145" s="924"/>
      <c r="W145" s="924"/>
      <c r="X145" s="924"/>
      <c r="Y145" s="924"/>
      <c r="Z145" s="924"/>
      <c r="AA145" s="924"/>
      <c r="AB145" s="924"/>
      <c r="AC145" s="924"/>
      <c r="AD145" s="924"/>
      <c r="AE145" s="924"/>
      <c r="AF145" s="924"/>
      <c r="AG145" s="924"/>
      <c r="AH145" s="924"/>
      <c r="AI145" s="924"/>
      <c r="AJ145" s="924"/>
      <c r="AK145" s="924"/>
      <c r="AL145" s="924"/>
      <c r="AM145" s="924"/>
      <c r="AN145" s="924"/>
      <c r="AO145" s="924"/>
      <c r="AP145" s="924"/>
      <c r="AQ145" s="924"/>
      <c r="AR145" s="924"/>
      <c r="AS145" s="924"/>
      <c r="AT145" s="924"/>
      <c r="AU145" s="924"/>
      <c r="AV145" s="924"/>
      <c r="AW145" s="924"/>
      <c r="AX145" s="924"/>
      <c r="AY145" s="924"/>
      <c r="AZ145" s="924"/>
      <c r="BA145" s="924"/>
      <c r="BB145" s="924"/>
      <c r="BC145" s="924"/>
      <c r="BD145" s="924"/>
      <c r="BE145" s="924"/>
      <c r="BF145" s="924"/>
      <c r="BG145" s="924"/>
      <c r="BH145" s="924"/>
      <c r="BI145" s="924"/>
      <c r="BJ145" s="924"/>
      <c r="BK145" s="924"/>
      <c r="BL145" s="924"/>
      <c r="BM145" s="924"/>
      <c r="BN145" s="924"/>
      <c r="BO145" s="924"/>
      <c r="BP145" s="924"/>
      <c r="BQ145" s="924"/>
      <c r="BR145" s="924"/>
      <c r="BS145" s="924"/>
      <c r="BT145" s="924"/>
      <c r="BU145" s="924"/>
      <c r="BV145" s="924"/>
      <c r="BW145" s="924"/>
      <c r="BX145" s="924"/>
      <c r="BY145" s="924"/>
      <c r="BZ145" s="924"/>
      <c r="CA145" s="924"/>
      <c r="CB145" s="924"/>
      <c r="CC145" s="924"/>
      <c r="CD145" s="924"/>
      <c r="CE145" s="924"/>
      <c r="CF145" s="924"/>
      <c r="CG145" s="924"/>
      <c r="CH145" s="924"/>
      <c r="CI145" s="924"/>
      <c r="CJ145" s="924"/>
      <c r="CK145" s="924"/>
      <c r="CL145" s="924"/>
      <c r="CM145" s="924"/>
      <c r="CN145" s="924"/>
      <c r="CO145" s="924"/>
      <c r="CP145" s="924"/>
      <c r="CQ145" s="924"/>
      <c r="CR145" s="924"/>
      <c r="CS145" s="924"/>
      <c r="CT145" s="924"/>
      <c r="CU145" s="924"/>
      <c r="CV145" s="924"/>
      <c r="CW145" s="924"/>
      <c r="CX145" s="924"/>
      <c r="CY145" s="924"/>
      <c r="CZ145" s="924"/>
      <c r="DA145" s="924"/>
      <c r="DB145" s="924"/>
      <c r="DC145" s="924"/>
      <c r="DD145" s="924"/>
      <c r="DE145" s="924"/>
      <c r="DF145" s="924"/>
      <c r="DG145" s="924"/>
      <c r="DH145" s="924"/>
      <c r="DI145" s="924"/>
      <c r="DJ145" s="924"/>
      <c r="DK145" s="924"/>
      <c r="DL145" s="924"/>
      <c r="DM145" s="924"/>
      <c r="DN145" s="924"/>
      <c r="DO145" s="924"/>
      <c r="DP145" s="924"/>
      <c r="DQ145" s="924"/>
      <c r="DR145" s="924"/>
      <c r="DS145" s="924"/>
      <c r="DT145" s="924"/>
      <c r="DU145" s="924"/>
      <c r="DV145" s="924"/>
      <c r="DW145" s="924"/>
      <c r="DX145" s="924"/>
      <c r="DY145" s="924"/>
      <c r="DZ145" s="924"/>
      <c r="EA145" s="924"/>
      <c r="EB145" s="924"/>
      <c r="EC145" s="924"/>
      <c r="ED145" s="924"/>
      <c r="EE145" s="924"/>
      <c r="EF145" s="924"/>
      <c r="EG145" s="924"/>
      <c r="EH145" s="924"/>
      <c r="EI145" s="924"/>
      <c r="EJ145" s="924"/>
      <c r="EK145" s="924"/>
      <c r="EL145" s="924"/>
      <c r="EM145" s="924"/>
      <c r="EN145" s="924"/>
      <c r="EO145" s="924"/>
      <c r="EP145" s="924"/>
      <c r="EQ145" s="924"/>
      <c r="ER145" s="924"/>
      <c r="ES145" s="924"/>
      <c r="ET145" s="924"/>
      <c r="EU145" s="924"/>
      <c r="EV145" s="924"/>
      <c r="EW145" s="924"/>
      <c r="EX145" s="924"/>
      <c r="EY145" s="924"/>
      <c r="EZ145" s="924"/>
      <c r="FA145" s="924"/>
      <c r="FB145" s="924"/>
      <c r="FC145" s="924"/>
      <c r="FD145" s="924"/>
      <c r="FE145" s="924"/>
      <c r="FF145" s="924"/>
      <c r="FG145" s="924"/>
      <c r="FH145" s="924"/>
      <c r="FI145" s="924"/>
      <c r="FJ145" s="924"/>
      <c r="FK145" s="924"/>
      <c r="FL145" s="924"/>
      <c r="FM145" s="924"/>
      <c r="FN145" s="924"/>
      <c r="FO145" s="924"/>
      <c r="FP145" s="924"/>
      <c r="FQ145" s="924"/>
      <c r="FR145" s="924"/>
      <c r="FS145" s="924"/>
      <c r="FT145" s="924"/>
      <c r="FU145" s="924"/>
      <c r="FV145" s="924"/>
      <c r="FW145" s="924"/>
      <c r="FX145" s="924"/>
      <c r="FY145" s="924"/>
      <c r="FZ145" s="924"/>
      <c r="GA145" s="924"/>
      <c r="GB145" s="924"/>
      <c r="GC145" s="924"/>
      <c r="GD145" s="924"/>
      <c r="GE145" s="924"/>
      <c r="GF145" s="924"/>
      <c r="GG145" s="924"/>
      <c r="GH145" s="924"/>
      <c r="GI145" s="924"/>
      <c r="GJ145" s="924"/>
      <c r="GK145" s="924"/>
      <c r="GL145" s="924"/>
      <c r="GM145" s="924"/>
      <c r="GN145" s="924"/>
      <c r="GO145" s="924"/>
      <c r="GP145" s="924"/>
      <c r="GQ145" s="924"/>
      <c r="GR145" s="924"/>
      <c r="GS145" s="924"/>
      <c r="GT145" s="924"/>
      <c r="GU145" s="924"/>
      <c r="GV145" s="924"/>
      <c r="GW145" s="924"/>
      <c r="GX145" s="924"/>
      <c r="GY145" s="924"/>
      <c r="GZ145" s="924"/>
      <c r="HA145" s="924"/>
      <c r="HB145" s="924"/>
      <c r="HC145" s="924"/>
      <c r="HD145" s="924"/>
      <c r="HE145" s="924"/>
      <c r="HF145" s="924"/>
      <c r="HG145" s="924"/>
      <c r="HH145" s="924"/>
      <c r="HI145" s="924"/>
      <c r="HJ145" s="924"/>
      <c r="HK145" s="924"/>
      <c r="HL145" s="924"/>
      <c r="HM145" s="924"/>
      <c r="HN145" s="924"/>
      <c r="HO145" s="924"/>
      <c r="HP145" s="924"/>
      <c r="HQ145" s="924"/>
      <c r="HR145" s="924"/>
      <c r="HS145" s="924"/>
      <c r="HT145" s="924"/>
      <c r="HU145" s="924"/>
      <c r="HV145" s="924"/>
      <c r="HW145" s="924"/>
      <c r="HX145" s="924"/>
    </row>
    <row r="146" spans="1:232">
      <c r="A146" s="924"/>
      <c r="B146" s="924"/>
      <c r="C146" s="924"/>
      <c r="D146" s="924"/>
      <c r="E146" s="924"/>
      <c r="F146" s="924"/>
      <c r="G146" s="924"/>
      <c r="H146" s="924"/>
      <c r="I146" s="924"/>
      <c r="J146" s="924"/>
      <c r="K146" s="924"/>
      <c r="L146" s="924"/>
      <c r="M146" s="924"/>
      <c r="N146" s="924"/>
      <c r="O146" s="924"/>
      <c r="P146" s="924"/>
      <c r="Q146" s="924"/>
      <c r="R146" s="924"/>
      <c r="S146" s="924"/>
      <c r="T146" s="924"/>
      <c r="U146" s="924"/>
      <c r="V146" s="924"/>
      <c r="W146" s="924"/>
      <c r="X146" s="924"/>
      <c r="Y146" s="924"/>
      <c r="Z146" s="924"/>
      <c r="AA146" s="924"/>
      <c r="AB146" s="924"/>
      <c r="AC146" s="924"/>
      <c r="AD146" s="924"/>
      <c r="AE146" s="924"/>
      <c r="AF146" s="924"/>
      <c r="AG146" s="924"/>
      <c r="AH146" s="924"/>
      <c r="AI146" s="924"/>
      <c r="AJ146" s="924"/>
      <c r="AK146" s="924"/>
      <c r="AL146" s="924"/>
      <c r="AM146" s="924"/>
      <c r="AN146" s="924"/>
      <c r="AO146" s="924"/>
      <c r="AP146" s="924"/>
      <c r="AQ146" s="924"/>
      <c r="AR146" s="924"/>
      <c r="AS146" s="924"/>
      <c r="AT146" s="924"/>
      <c r="AU146" s="924"/>
      <c r="AV146" s="924"/>
      <c r="AW146" s="924"/>
      <c r="AX146" s="924"/>
      <c r="AY146" s="924"/>
      <c r="AZ146" s="924"/>
      <c r="BA146" s="924"/>
      <c r="BB146" s="924"/>
      <c r="BC146" s="924"/>
      <c r="BD146" s="924"/>
      <c r="BE146" s="924"/>
      <c r="BF146" s="924"/>
      <c r="BG146" s="924"/>
      <c r="BH146" s="924"/>
      <c r="BI146" s="924"/>
      <c r="BJ146" s="924"/>
      <c r="BK146" s="924"/>
      <c r="BL146" s="924"/>
      <c r="BM146" s="924"/>
      <c r="BN146" s="924"/>
      <c r="BO146" s="924"/>
      <c r="BP146" s="924"/>
      <c r="BQ146" s="924"/>
      <c r="BR146" s="924"/>
      <c r="BS146" s="924"/>
      <c r="BT146" s="924"/>
      <c r="BU146" s="924"/>
      <c r="BV146" s="924"/>
      <c r="BW146" s="924"/>
      <c r="BX146" s="924"/>
      <c r="BY146" s="924"/>
      <c r="BZ146" s="924"/>
      <c r="CA146" s="924"/>
      <c r="CB146" s="924"/>
      <c r="CC146" s="924"/>
      <c r="CD146" s="924"/>
      <c r="CE146" s="924"/>
      <c r="CF146" s="924"/>
      <c r="CG146" s="924"/>
      <c r="CH146" s="924"/>
      <c r="CI146" s="924"/>
      <c r="CJ146" s="924"/>
      <c r="CK146" s="924"/>
      <c r="CL146" s="924"/>
      <c r="CM146" s="924"/>
      <c r="CN146" s="924"/>
      <c r="CO146" s="924"/>
      <c r="CP146" s="924"/>
      <c r="CQ146" s="924"/>
      <c r="CR146" s="924"/>
      <c r="CS146" s="924"/>
      <c r="CT146" s="924"/>
      <c r="CU146" s="924"/>
      <c r="CV146" s="924"/>
      <c r="CW146" s="924"/>
      <c r="CX146" s="924"/>
      <c r="CY146" s="924"/>
      <c r="CZ146" s="924"/>
      <c r="DA146" s="924"/>
      <c r="DB146" s="924"/>
      <c r="DC146" s="924"/>
      <c r="DD146" s="924"/>
      <c r="DE146" s="924"/>
      <c r="DF146" s="924"/>
      <c r="DG146" s="924"/>
      <c r="DH146" s="924"/>
      <c r="DI146" s="924"/>
      <c r="DJ146" s="924"/>
      <c r="DK146" s="924"/>
      <c r="DL146" s="924"/>
      <c r="DM146" s="924"/>
      <c r="DN146" s="924"/>
      <c r="DO146" s="924"/>
      <c r="DP146" s="924"/>
      <c r="DQ146" s="924"/>
      <c r="DR146" s="924"/>
      <c r="DS146" s="924"/>
      <c r="DT146" s="924"/>
      <c r="DU146" s="924"/>
      <c r="DV146" s="924"/>
      <c r="DW146" s="924"/>
      <c r="DX146" s="924"/>
      <c r="DY146" s="924"/>
      <c r="DZ146" s="924"/>
      <c r="EA146" s="924"/>
      <c r="EB146" s="924"/>
      <c r="EC146" s="924"/>
      <c r="ED146" s="924"/>
      <c r="EE146" s="924"/>
      <c r="EF146" s="924"/>
      <c r="EG146" s="924"/>
      <c r="EH146" s="924"/>
      <c r="EI146" s="924"/>
      <c r="EJ146" s="924"/>
      <c r="EK146" s="924"/>
      <c r="EL146" s="924"/>
      <c r="EM146" s="924"/>
      <c r="EN146" s="924"/>
      <c r="EO146" s="924"/>
      <c r="EP146" s="924"/>
      <c r="EQ146" s="924"/>
      <c r="ER146" s="924"/>
      <c r="ES146" s="924"/>
      <c r="ET146" s="924"/>
      <c r="EU146" s="924"/>
      <c r="EV146" s="924"/>
      <c r="EW146" s="924"/>
      <c r="EX146" s="924"/>
      <c r="EY146" s="924"/>
      <c r="EZ146" s="924"/>
      <c r="FA146" s="924"/>
      <c r="FB146" s="924"/>
      <c r="FC146" s="924"/>
      <c r="FD146" s="924"/>
      <c r="FE146" s="924"/>
      <c r="FF146" s="924"/>
      <c r="FG146" s="924"/>
      <c r="FH146" s="924"/>
      <c r="FI146" s="924"/>
      <c r="FJ146" s="924"/>
      <c r="FK146" s="924"/>
      <c r="FL146" s="924"/>
      <c r="FM146" s="924"/>
      <c r="FN146" s="924"/>
      <c r="FO146" s="924"/>
      <c r="FP146" s="924"/>
      <c r="FQ146" s="924"/>
      <c r="FR146" s="924"/>
      <c r="FS146" s="924"/>
      <c r="FT146" s="924"/>
      <c r="FU146" s="924"/>
      <c r="FV146" s="924"/>
      <c r="FW146" s="924"/>
      <c r="FX146" s="924"/>
      <c r="FY146" s="924"/>
      <c r="FZ146" s="924"/>
      <c r="GA146" s="924"/>
      <c r="GB146" s="924"/>
      <c r="GC146" s="924"/>
      <c r="GD146" s="924"/>
      <c r="GE146" s="924"/>
      <c r="GF146" s="924"/>
      <c r="GG146" s="924"/>
      <c r="GH146" s="924"/>
      <c r="GI146" s="924"/>
      <c r="GJ146" s="924"/>
      <c r="GK146" s="924"/>
      <c r="GL146" s="924"/>
      <c r="GM146" s="924"/>
      <c r="GN146" s="924"/>
      <c r="GO146" s="924"/>
      <c r="GP146" s="924"/>
      <c r="GQ146" s="924"/>
      <c r="GR146" s="924"/>
      <c r="GS146" s="924"/>
      <c r="GT146" s="924"/>
      <c r="GU146" s="924"/>
      <c r="GV146" s="924"/>
      <c r="GW146" s="924"/>
      <c r="GX146" s="924"/>
      <c r="GY146" s="924"/>
      <c r="GZ146" s="924"/>
      <c r="HA146" s="924"/>
      <c r="HB146" s="924"/>
      <c r="HC146" s="924"/>
      <c r="HD146" s="924"/>
      <c r="HE146" s="924"/>
      <c r="HF146" s="924"/>
      <c r="HG146" s="924"/>
      <c r="HH146" s="924"/>
      <c r="HI146" s="924"/>
      <c r="HJ146" s="924"/>
      <c r="HK146" s="924"/>
      <c r="HL146" s="924"/>
      <c r="HM146" s="924"/>
      <c r="HN146" s="924"/>
      <c r="HO146" s="924"/>
      <c r="HP146" s="924"/>
      <c r="HQ146" s="924"/>
      <c r="HR146" s="924"/>
      <c r="HS146" s="924"/>
      <c r="HT146" s="924"/>
      <c r="HU146" s="924"/>
      <c r="HV146" s="924"/>
      <c r="HW146" s="924"/>
      <c r="HX146" s="924"/>
    </row>
    <row r="147" spans="1:232">
      <c r="A147" s="924"/>
      <c r="B147" s="924"/>
      <c r="C147" s="924"/>
      <c r="D147" s="924"/>
      <c r="E147" s="924"/>
      <c r="F147" s="924"/>
      <c r="G147" s="924"/>
      <c r="H147" s="924"/>
      <c r="I147" s="924"/>
      <c r="J147" s="924"/>
      <c r="K147" s="924"/>
      <c r="L147" s="924"/>
      <c r="M147" s="924"/>
      <c r="N147" s="924"/>
      <c r="O147" s="924"/>
      <c r="P147" s="924"/>
      <c r="Q147" s="924"/>
      <c r="R147" s="924"/>
      <c r="S147" s="924"/>
      <c r="T147" s="924"/>
      <c r="U147" s="924"/>
      <c r="V147" s="924"/>
      <c r="W147" s="924"/>
      <c r="X147" s="924"/>
      <c r="Y147" s="924"/>
      <c r="Z147" s="924"/>
      <c r="AA147" s="924"/>
      <c r="AB147" s="924"/>
      <c r="AC147" s="924"/>
      <c r="AD147" s="924"/>
      <c r="AE147" s="924"/>
      <c r="AF147" s="924"/>
      <c r="AG147" s="924"/>
      <c r="AH147" s="924"/>
      <c r="AI147" s="924"/>
      <c r="AJ147" s="924"/>
      <c r="AK147" s="924"/>
      <c r="AL147" s="924"/>
      <c r="AM147" s="924"/>
      <c r="AN147" s="924"/>
      <c r="AO147" s="924"/>
      <c r="AP147" s="924"/>
      <c r="AQ147" s="924"/>
      <c r="AR147" s="924"/>
      <c r="AS147" s="924"/>
      <c r="AT147" s="924"/>
      <c r="AU147" s="924"/>
      <c r="AV147" s="924"/>
      <c r="AW147" s="924"/>
      <c r="AX147" s="924"/>
      <c r="AY147" s="924"/>
      <c r="AZ147" s="924"/>
      <c r="BA147" s="924"/>
      <c r="BB147" s="924"/>
      <c r="BC147" s="924"/>
      <c r="BD147" s="924"/>
      <c r="BE147" s="924"/>
      <c r="BF147" s="924"/>
      <c r="BG147" s="924"/>
      <c r="BH147" s="924"/>
      <c r="BI147" s="924"/>
      <c r="BJ147" s="924"/>
      <c r="BK147" s="924"/>
      <c r="BL147" s="924"/>
      <c r="BM147" s="924"/>
      <c r="BN147" s="924"/>
      <c r="BO147" s="924"/>
      <c r="BP147" s="924"/>
      <c r="BQ147" s="924"/>
      <c r="BR147" s="924"/>
      <c r="BS147" s="924"/>
      <c r="BT147" s="924"/>
      <c r="BU147" s="924"/>
      <c r="BV147" s="924"/>
      <c r="BW147" s="924"/>
      <c r="BX147" s="924"/>
      <c r="BY147" s="924"/>
      <c r="BZ147" s="924"/>
      <c r="CA147" s="924"/>
      <c r="CB147" s="924"/>
      <c r="CC147" s="924"/>
      <c r="CD147" s="924"/>
      <c r="CE147" s="924"/>
      <c r="CF147" s="924"/>
      <c r="CG147" s="924"/>
      <c r="CH147" s="924"/>
      <c r="CI147" s="924"/>
      <c r="CJ147" s="924"/>
      <c r="CK147" s="924"/>
      <c r="CL147" s="924"/>
      <c r="CM147" s="924"/>
      <c r="CN147" s="924"/>
      <c r="CO147" s="924"/>
      <c r="CP147" s="924"/>
      <c r="CQ147" s="924"/>
      <c r="CR147" s="924"/>
      <c r="CS147" s="924"/>
      <c r="CT147" s="924"/>
      <c r="CU147" s="924"/>
      <c r="CV147" s="924"/>
      <c r="CW147" s="924"/>
      <c r="CX147" s="924"/>
      <c r="CY147" s="924"/>
      <c r="CZ147" s="924"/>
      <c r="DA147" s="924"/>
      <c r="DB147" s="924"/>
      <c r="DC147" s="924"/>
      <c r="DD147" s="924"/>
      <c r="DE147" s="924"/>
      <c r="DF147" s="924"/>
      <c r="DG147" s="924"/>
      <c r="DH147" s="924"/>
      <c r="DI147" s="924"/>
      <c r="DJ147" s="924"/>
      <c r="DK147" s="924"/>
      <c r="DL147" s="924"/>
      <c r="DM147" s="924"/>
      <c r="DN147" s="924"/>
      <c r="DO147" s="924"/>
      <c r="DP147" s="924"/>
      <c r="DQ147" s="924"/>
      <c r="DR147" s="924"/>
      <c r="DS147" s="924"/>
      <c r="DT147" s="924"/>
      <c r="DU147" s="924"/>
      <c r="DV147" s="924"/>
      <c r="DW147" s="924"/>
      <c r="DX147" s="924"/>
      <c r="DY147" s="924"/>
      <c r="DZ147" s="924"/>
      <c r="EA147" s="924"/>
      <c r="EB147" s="924"/>
      <c r="EC147" s="924"/>
      <c r="ED147" s="924"/>
      <c r="EE147" s="924"/>
      <c r="EF147" s="924"/>
      <c r="EG147" s="924"/>
      <c r="EH147" s="924"/>
      <c r="EI147" s="924"/>
      <c r="EJ147" s="924"/>
      <c r="EK147" s="924"/>
      <c r="EL147" s="924"/>
      <c r="EM147" s="924"/>
      <c r="EN147" s="924"/>
      <c r="EO147" s="924"/>
      <c r="EP147" s="924"/>
      <c r="EQ147" s="924"/>
      <c r="ER147" s="924"/>
      <c r="ES147" s="924"/>
      <c r="ET147" s="924"/>
      <c r="EU147" s="924"/>
      <c r="EV147" s="924"/>
      <c r="EW147" s="924"/>
      <c r="EX147" s="924"/>
      <c r="EY147" s="924"/>
      <c r="EZ147" s="924"/>
      <c r="FA147" s="924"/>
      <c r="FB147" s="924"/>
      <c r="FC147" s="924"/>
      <c r="FD147" s="924"/>
      <c r="FE147" s="924"/>
      <c r="FF147" s="924"/>
      <c r="FG147" s="924"/>
      <c r="FH147" s="924"/>
      <c r="FI147" s="924"/>
      <c r="FJ147" s="924"/>
      <c r="FK147" s="924"/>
      <c r="FL147" s="924"/>
      <c r="FM147" s="924"/>
      <c r="FN147" s="924"/>
      <c r="FO147" s="924"/>
      <c r="FP147" s="924"/>
      <c r="FQ147" s="924"/>
      <c r="FR147" s="924"/>
      <c r="FS147" s="924"/>
      <c r="FT147" s="924"/>
      <c r="FU147" s="924"/>
      <c r="FV147" s="924"/>
      <c r="FW147" s="924"/>
      <c r="FX147" s="924"/>
      <c r="FY147" s="924"/>
      <c r="FZ147" s="924"/>
      <c r="GA147" s="924"/>
      <c r="GB147" s="924"/>
      <c r="GC147" s="924"/>
      <c r="GD147" s="924"/>
      <c r="GE147" s="924"/>
      <c r="GF147" s="924"/>
      <c r="GG147" s="924"/>
      <c r="GH147" s="924"/>
      <c r="GI147" s="924"/>
      <c r="GJ147" s="924"/>
      <c r="GK147" s="924"/>
      <c r="GL147" s="924"/>
      <c r="GM147" s="924"/>
      <c r="GN147" s="924"/>
      <c r="GO147" s="924"/>
      <c r="GP147" s="924"/>
      <c r="GQ147" s="924"/>
      <c r="GR147" s="924"/>
      <c r="GS147" s="924"/>
      <c r="GT147" s="924"/>
      <c r="GU147" s="924"/>
      <c r="GV147" s="924"/>
      <c r="GW147" s="924"/>
      <c r="GX147" s="924"/>
      <c r="GY147" s="924"/>
      <c r="GZ147" s="924"/>
      <c r="HA147" s="924"/>
      <c r="HB147" s="924"/>
      <c r="HC147" s="924"/>
      <c r="HD147" s="924"/>
      <c r="HE147" s="924"/>
      <c r="HF147" s="924"/>
      <c r="HG147" s="924"/>
      <c r="HH147" s="924"/>
      <c r="HI147" s="924"/>
      <c r="HJ147" s="924"/>
      <c r="HK147" s="924"/>
      <c r="HL147" s="924"/>
      <c r="HM147" s="924"/>
      <c r="HN147" s="924"/>
      <c r="HO147" s="924"/>
      <c r="HP147" s="924"/>
      <c r="HQ147" s="924"/>
      <c r="HR147" s="924"/>
      <c r="HS147" s="924"/>
      <c r="HT147" s="924"/>
      <c r="HU147" s="924"/>
      <c r="HV147" s="924"/>
      <c r="HW147" s="924"/>
      <c r="HX147" s="924"/>
    </row>
    <row r="148" spans="1:232">
      <c r="A148" s="924"/>
      <c r="B148" s="924"/>
      <c r="C148" s="924"/>
      <c r="D148" s="924"/>
      <c r="E148" s="924"/>
      <c r="F148" s="924"/>
      <c r="G148" s="924"/>
      <c r="H148" s="924"/>
      <c r="I148" s="924"/>
      <c r="J148" s="924"/>
      <c r="K148" s="924"/>
      <c r="L148" s="924"/>
      <c r="M148" s="924"/>
      <c r="N148" s="924"/>
      <c r="O148" s="924"/>
      <c r="P148" s="924"/>
      <c r="Q148" s="924"/>
      <c r="R148" s="924"/>
      <c r="S148" s="924"/>
      <c r="T148" s="924"/>
      <c r="U148" s="924"/>
      <c r="V148" s="924"/>
      <c r="W148" s="924"/>
      <c r="X148" s="924"/>
      <c r="Y148" s="924"/>
      <c r="Z148" s="924"/>
      <c r="AA148" s="924"/>
      <c r="AB148" s="924"/>
      <c r="AC148" s="924"/>
      <c r="AD148" s="924"/>
      <c r="AE148" s="924"/>
      <c r="AF148" s="924"/>
      <c r="AG148" s="924"/>
      <c r="AH148" s="924"/>
      <c r="AI148" s="924"/>
      <c r="AJ148" s="924"/>
      <c r="AK148" s="924"/>
      <c r="AL148" s="924"/>
      <c r="AM148" s="924"/>
      <c r="AN148" s="924"/>
      <c r="AO148" s="924"/>
      <c r="AP148" s="924"/>
      <c r="AQ148" s="924"/>
      <c r="AR148" s="924"/>
      <c r="AS148" s="924"/>
      <c r="AT148" s="924"/>
      <c r="AU148" s="924"/>
      <c r="AV148" s="924"/>
      <c r="AW148" s="924"/>
      <c r="AX148" s="924"/>
      <c r="AY148" s="924"/>
      <c r="AZ148" s="924"/>
      <c r="BA148" s="924"/>
      <c r="BB148" s="924"/>
      <c r="BC148" s="924"/>
      <c r="BD148" s="924"/>
      <c r="BE148" s="924"/>
      <c r="BF148" s="924"/>
      <c r="BG148" s="924"/>
      <c r="BH148" s="924"/>
      <c r="BI148" s="924"/>
      <c r="BJ148" s="924"/>
      <c r="BK148" s="924"/>
      <c r="BL148" s="924"/>
      <c r="BM148" s="924"/>
      <c r="BN148" s="924"/>
      <c r="BO148" s="924"/>
      <c r="BP148" s="924"/>
      <c r="BQ148" s="924"/>
      <c r="BR148" s="924"/>
      <c r="BS148" s="924"/>
      <c r="BT148" s="924"/>
      <c r="BU148" s="924"/>
      <c r="BV148" s="924"/>
      <c r="BW148" s="924"/>
      <c r="BX148" s="924"/>
      <c r="BY148" s="924"/>
      <c r="BZ148" s="924"/>
      <c r="CA148" s="924"/>
      <c r="CB148" s="924"/>
      <c r="CC148" s="924"/>
      <c r="CD148" s="924"/>
      <c r="CE148" s="924"/>
      <c r="CF148" s="924"/>
      <c r="CG148" s="924"/>
      <c r="CH148" s="924"/>
      <c r="CI148" s="924"/>
      <c r="CJ148" s="924"/>
      <c r="CK148" s="924"/>
      <c r="CL148" s="924"/>
      <c r="CM148" s="924"/>
      <c r="CN148" s="924"/>
      <c r="CO148" s="924"/>
      <c r="CP148" s="924"/>
      <c r="CQ148" s="924"/>
      <c r="CR148" s="924"/>
      <c r="CS148" s="924"/>
      <c r="CT148" s="924"/>
      <c r="CU148" s="924"/>
      <c r="CV148" s="924"/>
      <c r="CW148" s="924"/>
      <c r="CX148" s="924"/>
      <c r="CY148" s="924"/>
      <c r="CZ148" s="924"/>
      <c r="DA148" s="924"/>
      <c r="DB148" s="924"/>
      <c r="DC148" s="924"/>
      <c r="DD148" s="924"/>
      <c r="DE148" s="924"/>
      <c r="DF148" s="924"/>
      <c r="DG148" s="924"/>
      <c r="DH148" s="924"/>
      <c r="DI148" s="924"/>
      <c r="DJ148" s="924"/>
      <c r="DK148" s="924"/>
      <c r="DL148" s="924"/>
      <c r="DM148" s="924"/>
      <c r="DN148" s="924"/>
      <c r="DO148" s="924"/>
      <c r="DP148" s="924"/>
      <c r="DQ148" s="924"/>
      <c r="DR148" s="924"/>
      <c r="DS148" s="924"/>
      <c r="DT148" s="924"/>
      <c r="DU148" s="924"/>
      <c r="DV148" s="924"/>
      <c r="DW148" s="924"/>
      <c r="DX148" s="924"/>
      <c r="DY148" s="924"/>
      <c r="DZ148" s="924"/>
      <c r="EA148" s="924"/>
      <c r="EB148" s="924"/>
      <c r="EC148" s="924"/>
      <c r="ED148" s="924"/>
      <c r="EE148" s="924"/>
      <c r="EF148" s="924"/>
      <c r="EG148" s="924"/>
      <c r="EH148" s="924"/>
      <c r="EI148" s="924"/>
      <c r="EJ148" s="924"/>
      <c r="EK148" s="924"/>
      <c r="EL148" s="924"/>
      <c r="EM148" s="924"/>
      <c r="EN148" s="924"/>
      <c r="EO148" s="924"/>
      <c r="EP148" s="924"/>
      <c r="EQ148" s="924"/>
      <c r="ER148" s="924"/>
      <c r="ES148" s="924"/>
      <c r="ET148" s="924"/>
      <c r="EU148" s="924"/>
      <c r="EV148" s="924"/>
      <c r="EW148" s="924"/>
      <c r="EX148" s="924"/>
      <c r="EY148" s="924"/>
      <c r="EZ148" s="924"/>
      <c r="FA148" s="924"/>
      <c r="FB148" s="924"/>
      <c r="FC148" s="924"/>
      <c r="FD148" s="924"/>
      <c r="FE148" s="924"/>
      <c r="FF148" s="924"/>
      <c r="FG148" s="924"/>
      <c r="FH148" s="924"/>
      <c r="FI148" s="924"/>
      <c r="FJ148" s="924"/>
      <c r="FK148" s="924"/>
      <c r="FL148" s="924"/>
      <c r="FM148" s="924"/>
      <c r="FN148" s="924"/>
      <c r="FO148" s="924"/>
      <c r="FP148" s="924"/>
      <c r="FQ148" s="924"/>
      <c r="FR148" s="924"/>
      <c r="FS148" s="924"/>
      <c r="FT148" s="924"/>
      <c r="FU148" s="924"/>
      <c r="FV148" s="924"/>
      <c r="FW148" s="924"/>
      <c r="FX148" s="924"/>
      <c r="FY148" s="924"/>
      <c r="FZ148" s="924"/>
      <c r="GA148" s="924"/>
      <c r="GB148" s="924"/>
      <c r="GC148" s="924"/>
      <c r="GD148" s="924"/>
      <c r="GE148" s="924"/>
      <c r="GF148" s="924"/>
      <c r="GG148" s="924"/>
      <c r="GH148" s="924"/>
      <c r="GI148" s="924"/>
      <c r="GJ148" s="924"/>
      <c r="GK148" s="924"/>
      <c r="GL148" s="924"/>
      <c r="GM148" s="924"/>
      <c r="GN148" s="924"/>
      <c r="GO148" s="924"/>
      <c r="GP148" s="924"/>
      <c r="GQ148" s="924"/>
      <c r="GR148" s="924"/>
      <c r="GS148" s="924"/>
      <c r="GT148" s="924"/>
      <c r="GU148" s="924"/>
      <c r="GV148" s="924"/>
      <c r="GW148" s="924"/>
      <c r="GX148" s="924"/>
      <c r="GY148" s="924"/>
      <c r="GZ148" s="924"/>
      <c r="HA148" s="924"/>
      <c r="HB148" s="924"/>
      <c r="HC148" s="924"/>
      <c r="HD148" s="924"/>
      <c r="HE148" s="924"/>
      <c r="HF148" s="924"/>
      <c r="HG148" s="924"/>
      <c r="HH148" s="924"/>
      <c r="HI148" s="924"/>
      <c r="HJ148" s="924"/>
      <c r="HK148" s="924"/>
      <c r="HL148" s="924"/>
      <c r="HM148" s="924"/>
      <c r="HN148" s="924"/>
      <c r="HO148" s="924"/>
      <c r="HP148" s="924"/>
      <c r="HQ148" s="924"/>
      <c r="HR148" s="924"/>
      <c r="HS148" s="924"/>
      <c r="HT148" s="924"/>
      <c r="HU148" s="924"/>
      <c r="HV148" s="924"/>
      <c r="HW148" s="924"/>
      <c r="HX148" s="924"/>
    </row>
    <row r="149" spans="1:232">
      <c r="A149" s="924"/>
      <c r="B149" s="924"/>
      <c r="C149" s="924"/>
      <c r="D149" s="924"/>
      <c r="E149" s="924"/>
      <c r="F149" s="924"/>
      <c r="G149" s="924"/>
      <c r="H149" s="924"/>
      <c r="I149" s="924"/>
      <c r="J149" s="924"/>
      <c r="K149" s="924"/>
      <c r="L149" s="924"/>
      <c r="M149" s="924"/>
      <c r="N149" s="924"/>
      <c r="O149" s="924"/>
      <c r="P149" s="924"/>
      <c r="Q149" s="924"/>
      <c r="R149" s="924"/>
      <c r="S149" s="924"/>
      <c r="T149" s="924"/>
      <c r="U149" s="924"/>
      <c r="V149" s="924"/>
      <c r="W149" s="924"/>
      <c r="X149" s="924"/>
      <c r="Y149" s="924"/>
      <c r="Z149" s="924"/>
      <c r="AA149" s="924"/>
      <c r="AB149" s="924"/>
      <c r="AC149" s="924"/>
      <c r="AD149" s="924"/>
      <c r="AE149" s="924"/>
      <c r="AF149" s="924"/>
      <c r="AG149" s="924"/>
      <c r="AH149" s="924"/>
      <c r="AI149" s="924"/>
      <c r="AJ149" s="924"/>
      <c r="AK149" s="924"/>
      <c r="AL149" s="924"/>
      <c r="AM149" s="924"/>
      <c r="AN149" s="924"/>
      <c r="AO149" s="924"/>
      <c r="AP149" s="924"/>
      <c r="AQ149" s="924"/>
      <c r="AR149" s="924"/>
      <c r="AS149" s="924"/>
      <c r="AT149" s="924"/>
      <c r="AU149" s="924"/>
      <c r="AV149" s="924"/>
      <c r="AW149" s="924"/>
      <c r="AX149" s="924"/>
      <c r="AY149" s="924"/>
      <c r="AZ149" s="924"/>
      <c r="BA149" s="924"/>
      <c r="BB149" s="924"/>
      <c r="BC149" s="924"/>
      <c r="BD149" s="924"/>
      <c r="BE149" s="924"/>
      <c r="BF149" s="924"/>
      <c r="BG149" s="924"/>
      <c r="BH149" s="924"/>
      <c r="BI149" s="924"/>
      <c r="BJ149" s="924"/>
      <c r="BK149" s="924"/>
      <c r="BL149" s="924"/>
      <c r="BM149" s="924"/>
      <c r="BN149" s="924"/>
      <c r="BO149" s="924"/>
      <c r="BP149" s="924"/>
      <c r="BQ149" s="924"/>
      <c r="BR149" s="924"/>
      <c r="BS149" s="924"/>
      <c r="BT149" s="924"/>
      <c r="BU149" s="924"/>
      <c r="BV149" s="924"/>
      <c r="BW149" s="924"/>
      <c r="BX149" s="924"/>
      <c r="BY149" s="924"/>
      <c r="BZ149" s="924"/>
      <c r="CA149" s="924"/>
      <c r="CB149" s="924"/>
      <c r="CC149" s="924"/>
      <c r="CD149" s="924"/>
      <c r="CE149" s="924"/>
      <c r="CF149" s="924"/>
      <c r="CG149" s="924"/>
      <c r="CH149" s="924"/>
      <c r="CI149" s="924"/>
      <c r="CJ149" s="924"/>
      <c r="CK149" s="924"/>
      <c r="CL149" s="924"/>
      <c r="CM149" s="924"/>
      <c r="CN149" s="924"/>
      <c r="CO149" s="924"/>
      <c r="CP149" s="924"/>
      <c r="CQ149" s="924"/>
      <c r="CR149" s="924"/>
      <c r="CS149" s="924"/>
      <c r="CT149" s="924"/>
      <c r="CU149" s="924"/>
      <c r="CV149" s="924"/>
      <c r="CW149" s="924"/>
      <c r="CX149" s="924"/>
      <c r="CY149" s="924"/>
      <c r="CZ149" s="924"/>
      <c r="DA149" s="924"/>
      <c r="DB149" s="924"/>
      <c r="DC149" s="924"/>
      <c r="DD149" s="924"/>
      <c r="DE149" s="924"/>
      <c r="DF149" s="924"/>
      <c r="DG149" s="924"/>
      <c r="DH149" s="924"/>
      <c r="DI149" s="924"/>
      <c r="DJ149" s="924"/>
      <c r="DK149" s="924"/>
      <c r="DL149" s="924"/>
      <c r="DM149" s="924"/>
      <c r="DN149" s="924"/>
      <c r="DO149" s="924"/>
      <c r="DP149" s="924"/>
      <c r="DQ149" s="924"/>
      <c r="DR149" s="924"/>
      <c r="DS149" s="924"/>
      <c r="DT149" s="924"/>
      <c r="DU149" s="924"/>
      <c r="DV149" s="924"/>
      <c r="DW149" s="924"/>
      <c r="DX149" s="924"/>
      <c r="DY149" s="924"/>
      <c r="DZ149" s="924"/>
      <c r="EA149" s="924"/>
      <c r="EB149" s="924"/>
      <c r="EC149" s="924"/>
      <c r="ED149" s="924"/>
      <c r="EE149" s="924"/>
      <c r="EF149" s="924"/>
      <c r="EG149" s="924"/>
      <c r="EH149" s="924"/>
      <c r="EI149" s="924"/>
      <c r="EJ149" s="924"/>
      <c r="EK149" s="924"/>
      <c r="EL149" s="924"/>
      <c r="EM149" s="924"/>
      <c r="EN149" s="924"/>
      <c r="EO149" s="924"/>
      <c r="EP149" s="924"/>
      <c r="EQ149" s="924"/>
      <c r="ER149" s="924"/>
      <c r="ES149" s="924"/>
      <c r="ET149" s="924"/>
      <c r="EU149" s="924"/>
      <c r="EV149" s="924"/>
      <c r="EW149" s="924"/>
      <c r="EX149" s="924"/>
      <c r="EY149" s="924"/>
      <c r="EZ149" s="924"/>
      <c r="FA149" s="924"/>
      <c r="FB149" s="924"/>
      <c r="FC149" s="924"/>
      <c r="FD149" s="924"/>
      <c r="FE149" s="924"/>
      <c r="FF149" s="924"/>
      <c r="FG149" s="924"/>
      <c r="FH149" s="924"/>
      <c r="FI149" s="924"/>
      <c r="FJ149" s="924"/>
      <c r="FK149" s="924"/>
      <c r="FL149" s="924"/>
      <c r="FM149" s="924"/>
      <c r="FN149" s="924"/>
      <c r="FO149" s="924"/>
      <c r="FP149" s="924"/>
      <c r="FQ149" s="924"/>
      <c r="FR149" s="924"/>
      <c r="FS149" s="924"/>
      <c r="FT149" s="924"/>
      <c r="FU149" s="924"/>
      <c r="FV149" s="924"/>
      <c r="FW149" s="924"/>
      <c r="FX149" s="924"/>
      <c r="FY149" s="924"/>
      <c r="FZ149" s="924"/>
      <c r="GA149" s="924"/>
      <c r="GB149" s="924"/>
      <c r="GC149" s="924"/>
      <c r="GD149" s="924"/>
      <c r="GE149" s="924"/>
      <c r="GF149" s="924"/>
      <c r="GG149" s="924"/>
      <c r="GH149" s="924"/>
      <c r="GI149" s="924"/>
      <c r="GJ149" s="924"/>
      <c r="GK149" s="924"/>
      <c r="GL149" s="924"/>
      <c r="GM149" s="924"/>
      <c r="GN149" s="924"/>
      <c r="GO149" s="924"/>
      <c r="GP149" s="924"/>
      <c r="GQ149" s="924"/>
      <c r="GR149" s="924"/>
      <c r="GS149" s="924"/>
      <c r="GT149" s="924"/>
      <c r="GU149" s="924"/>
      <c r="GV149" s="924"/>
      <c r="GW149" s="924"/>
      <c r="GX149" s="924"/>
      <c r="GY149" s="924"/>
      <c r="GZ149" s="924"/>
      <c r="HA149" s="924"/>
      <c r="HB149" s="924"/>
      <c r="HC149" s="924"/>
      <c r="HD149" s="924"/>
      <c r="HE149" s="924"/>
      <c r="HF149" s="924"/>
      <c r="HG149" s="924"/>
      <c r="HH149" s="924"/>
      <c r="HI149" s="924"/>
      <c r="HJ149" s="924"/>
      <c r="HK149" s="924"/>
      <c r="HL149" s="924"/>
      <c r="HM149" s="924"/>
      <c r="HN149" s="924"/>
      <c r="HO149" s="924"/>
      <c r="HP149" s="924"/>
      <c r="HQ149" s="924"/>
      <c r="HR149" s="924"/>
      <c r="HS149" s="924"/>
      <c r="HT149" s="924"/>
      <c r="HU149" s="924"/>
      <c r="HV149" s="924"/>
      <c r="HW149" s="924"/>
      <c r="HX149" s="924"/>
    </row>
    <row r="150" spans="1:232">
      <c r="A150" s="924"/>
      <c r="B150" s="924"/>
      <c r="C150" s="924"/>
      <c r="D150" s="924"/>
      <c r="E150" s="924"/>
      <c r="F150" s="924"/>
      <c r="G150" s="924"/>
      <c r="H150" s="924"/>
      <c r="I150" s="924"/>
      <c r="J150" s="924"/>
      <c r="K150" s="924"/>
      <c r="L150" s="924"/>
      <c r="M150" s="924"/>
      <c r="N150" s="924"/>
      <c r="O150" s="924"/>
      <c r="P150" s="924"/>
      <c r="Q150" s="924"/>
      <c r="R150" s="924"/>
      <c r="S150" s="924"/>
      <c r="T150" s="924"/>
      <c r="U150" s="924"/>
      <c r="V150" s="924"/>
      <c r="W150" s="924"/>
      <c r="X150" s="924"/>
      <c r="Y150" s="924"/>
      <c r="Z150" s="924"/>
      <c r="AA150" s="924"/>
      <c r="AB150" s="924"/>
      <c r="AC150" s="924"/>
      <c r="AD150" s="924"/>
      <c r="AE150" s="924"/>
      <c r="AF150" s="924"/>
      <c r="AG150" s="924"/>
      <c r="AH150" s="924"/>
      <c r="AI150" s="924"/>
      <c r="AJ150" s="924"/>
      <c r="AK150" s="924"/>
      <c r="AL150" s="924"/>
      <c r="AM150" s="924"/>
      <c r="AN150" s="924"/>
      <c r="AO150" s="924"/>
      <c r="AP150" s="924"/>
      <c r="AQ150" s="924"/>
      <c r="AR150" s="924"/>
      <c r="AS150" s="924"/>
      <c r="AT150" s="924"/>
      <c r="AU150" s="924"/>
      <c r="AV150" s="924"/>
      <c r="AW150" s="924"/>
      <c r="AX150" s="924"/>
      <c r="AY150" s="924"/>
      <c r="AZ150" s="924"/>
      <c r="BA150" s="924"/>
      <c r="BB150" s="924"/>
      <c r="BC150" s="924"/>
      <c r="BD150" s="924"/>
      <c r="BE150" s="924"/>
      <c r="BF150" s="924"/>
      <c r="BG150" s="924"/>
      <c r="BH150" s="924"/>
      <c r="BI150" s="924"/>
      <c r="BJ150" s="924"/>
      <c r="BK150" s="924"/>
      <c r="BL150" s="924"/>
      <c r="BM150" s="924"/>
      <c r="BN150" s="924"/>
      <c r="BO150" s="924"/>
      <c r="BP150" s="924"/>
      <c r="BQ150" s="924"/>
      <c r="BR150" s="924"/>
      <c r="BS150" s="924"/>
      <c r="BT150" s="924"/>
      <c r="BU150" s="924"/>
      <c r="BV150" s="924"/>
      <c r="BW150" s="924"/>
      <c r="BX150" s="924"/>
      <c r="BY150" s="924"/>
      <c r="BZ150" s="924"/>
      <c r="CA150" s="924"/>
      <c r="CB150" s="924"/>
      <c r="CC150" s="924"/>
      <c r="CD150" s="924"/>
      <c r="CE150" s="924"/>
      <c r="CF150" s="924"/>
      <c r="CG150" s="924"/>
      <c r="CH150" s="924"/>
      <c r="CI150" s="924"/>
      <c r="CJ150" s="924"/>
      <c r="CK150" s="924"/>
      <c r="CL150" s="924"/>
      <c r="CM150" s="924"/>
      <c r="CN150" s="924"/>
      <c r="CO150" s="924"/>
      <c r="CP150" s="924"/>
      <c r="CQ150" s="924"/>
      <c r="CR150" s="924"/>
      <c r="CS150" s="924"/>
      <c r="CT150" s="924"/>
      <c r="CU150" s="924"/>
      <c r="CV150" s="924"/>
      <c r="CW150" s="924"/>
      <c r="CX150" s="924"/>
      <c r="CY150" s="924"/>
      <c r="CZ150" s="924"/>
      <c r="DA150" s="924"/>
      <c r="DB150" s="924"/>
      <c r="DC150" s="924"/>
      <c r="DD150" s="924"/>
      <c r="DE150" s="924"/>
      <c r="DF150" s="924"/>
      <c r="DG150" s="924"/>
      <c r="DH150" s="924"/>
      <c r="DI150" s="924"/>
      <c r="DJ150" s="924"/>
      <c r="DK150" s="924"/>
      <c r="DL150" s="924"/>
      <c r="DM150" s="924"/>
      <c r="DN150" s="924"/>
      <c r="DO150" s="924"/>
      <c r="DP150" s="924"/>
      <c r="DQ150" s="924"/>
      <c r="DR150" s="924"/>
      <c r="DS150" s="924"/>
      <c r="DT150" s="924"/>
      <c r="DU150" s="924"/>
      <c r="DV150" s="924"/>
      <c r="DW150" s="924"/>
      <c r="DX150" s="924"/>
      <c r="DY150" s="924"/>
      <c r="DZ150" s="924"/>
      <c r="EA150" s="924"/>
      <c r="EB150" s="924"/>
      <c r="EC150" s="924"/>
      <c r="ED150" s="924"/>
      <c r="EE150" s="924"/>
      <c r="EF150" s="924"/>
      <c r="EG150" s="924"/>
      <c r="EH150" s="924"/>
      <c r="EI150" s="924"/>
      <c r="EJ150" s="924"/>
      <c r="EK150" s="924"/>
      <c r="EL150" s="924"/>
      <c r="EM150" s="924"/>
      <c r="EN150" s="924"/>
      <c r="EO150" s="924"/>
      <c r="EP150" s="924"/>
      <c r="EQ150" s="924"/>
      <c r="ER150" s="924"/>
      <c r="ES150" s="924"/>
      <c r="ET150" s="924"/>
      <c r="EU150" s="924"/>
      <c r="EV150" s="924"/>
      <c r="EW150" s="924"/>
      <c r="EX150" s="924"/>
      <c r="EY150" s="924"/>
      <c r="EZ150" s="924"/>
      <c r="FA150" s="924"/>
      <c r="FB150" s="924"/>
      <c r="FC150" s="924"/>
      <c r="FD150" s="924"/>
      <c r="FE150" s="924"/>
      <c r="FF150" s="924"/>
      <c r="FG150" s="924"/>
      <c r="FH150" s="924"/>
      <c r="FI150" s="924"/>
      <c r="FJ150" s="924"/>
      <c r="FK150" s="924"/>
      <c r="FL150" s="924"/>
      <c r="FM150" s="924"/>
      <c r="FN150" s="924"/>
      <c r="FO150" s="924"/>
      <c r="FP150" s="924"/>
      <c r="FQ150" s="924"/>
      <c r="FR150" s="924"/>
      <c r="FS150" s="924"/>
      <c r="FT150" s="924"/>
      <c r="FU150" s="924"/>
      <c r="FV150" s="924"/>
      <c r="FW150" s="924"/>
      <c r="FX150" s="924"/>
      <c r="FY150" s="924"/>
      <c r="FZ150" s="924"/>
      <c r="GA150" s="924"/>
      <c r="GB150" s="924"/>
      <c r="GC150" s="924"/>
      <c r="GD150" s="924"/>
      <c r="GE150" s="924"/>
      <c r="GF150" s="924"/>
      <c r="GG150" s="924"/>
      <c r="GH150" s="924"/>
      <c r="GI150" s="924"/>
      <c r="GJ150" s="924"/>
      <c r="GK150" s="924"/>
      <c r="GL150" s="924"/>
      <c r="GM150" s="924"/>
      <c r="GN150" s="924"/>
      <c r="GO150" s="924"/>
      <c r="GP150" s="924"/>
      <c r="GQ150" s="924"/>
      <c r="GR150" s="924"/>
      <c r="GS150" s="924"/>
      <c r="GT150" s="924"/>
      <c r="GU150" s="924"/>
      <c r="GV150" s="924"/>
      <c r="GW150" s="924"/>
      <c r="GX150" s="924"/>
      <c r="GY150" s="924"/>
      <c r="GZ150" s="924"/>
      <c r="HA150" s="924"/>
      <c r="HB150" s="924"/>
      <c r="HC150" s="924"/>
      <c r="HD150" s="924"/>
      <c r="HE150" s="924"/>
      <c r="HF150" s="924"/>
      <c r="HG150" s="924"/>
      <c r="HH150" s="924"/>
      <c r="HI150" s="924"/>
      <c r="HJ150" s="924"/>
      <c r="HK150" s="924"/>
      <c r="HL150" s="924"/>
      <c r="HM150" s="924"/>
      <c r="HN150" s="924"/>
      <c r="HO150" s="924"/>
      <c r="HP150" s="924"/>
      <c r="HQ150" s="924"/>
      <c r="HR150" s="924"/>
      <c r="HS150" s="924"/>
      <c r="HT150" s="924"/>
      <c r="HU150" s="924"/>
      <c r="HV150" s="924"/>
      <c r="HW150" s="924"/>
      <c r="HX150" s="924"/>
    </row>
    <row r="151" spans="1:232">
      <c r="A151" s="924"/>
      <c r="B151" s="924"/>
      <c r="C151" s="924"/>
      <c r="D151" s="924"/>
      <c r="E151" s="924"/>
      <c r="F151" s="924"/>
      <c r="G151" s="924"/>
      <c r="H151" s="924"/>
      <c r="I151" s="924"/>
      <c r="J151" s="924"/>
      <c r="K151" s="924"/>
      <c r="L151" s="924"/>
      <c r="M151" s="924"/>
      <c r="N151" s="924"/>
      <c r="O151" s="924"/>
      <c r="P151" s="924"/>
      <c r="Q151" s="924"/>
      <c r="R151" s="924"/>
      <c r="S151" s="924"/>
      <c r="T151" s="924"/>
      <c r="U151" s="924"/>
      <c r="V151" s="924"/>
      <c r="W151" s="924"/>
      <c r="X151" s="924"/>
      <c r="Y151" s="924"/>
      <c r="Z151" s="924"/>
      <c r="AA151" s="924"/>
      <c r="AB151" s="924"/>
      <c r="AC151" s="924"/>
      <c r="AD151" s="924"/>
      <c r="AE151" s="924"/>
      <c r="AF151" s="924"/>
      <c r="AG151" s="924"/>
      <c r="AH151" s="924"/>
      <c r="AI151" s="924"/>
      <c r="AJ151" s="924"/>
      <c r="AK151" s="924"/>
      <c r="AL151" s="924"/>
      <c r="AM151" s="924"/>
      <c r="AN151" s="924"/>
      <c r="AO151" s="924"/>
      <c r="AP151" s="924"/>
      <c r="AQ151" s="924"/>
      <c r="AR151" s="924"/>
      <c r="AS151" s="924"/>
      <c r="AT151" s="924"/>
      <c r="AU151" s="924"/>
      <c r="AV151" s="924"/>
      <c r="AW151" s="924"/>
      <c r="AX151" s="924"/>
      <c r="AY151" s="924"/>
      <c r="AZ151" s="924"/>
      <c r="BA151" s="924"/>
      <c r="BB151" s="924"/>
      <c r="BC151" s="924"/>
      <c r="BD151" s="924"/>
      <c r="BE151" s="924"/>
      <c r="BF151" s="924"/>
      <c r="BG151" s="924"/>
      <c r="BH151" s="924"/>
      <c r="BI151" s="924"/>
      <c r="BJ151" s="924"/>
      <c r="BK151" s="924"/>
      <c r="BL151" s="924"/>
      <c r="BM151" s="924"/>
      <c r="BN151" s="924"/>
      <c r="BO151" s="924"/>
      <c r="BP151" s="924"/>
      <c r="BQ151" s="924"/>
      <c r="BR151" s="924"/>
      <c r="BS151" s="924"/>
      <c r="BT151" s="924"/>
      <c r="BU151" s="924"/>
      <c r="BV151" s="924"/>
      <c r="BW151" s="924"/>
      <c r="BX151" s="924"/>
      <c r="BY151" s="924"/>
      <c r="BZ151" s="924"/>
      <c r="CA151" s="924"/>
      <c r="CB151" s="924"/>
      <c r="CC151" s="924"/>
      <c r="CD151" s="924"/>
      <c r="CE151" s="924"/>
      <c r="CF151" s="924"/>
      <c r="CG151" s="924"/>
      <c r="CH151" s="924"/>
      <c r="CI151" s="924"/>
      <c r="CJ151" s="924"/>
      <c r="CK151" s="924"/>
      <c r="CL151" s="924"/>
      <c r="CM151" s="924"/>
      <c r="CN151" s="924"/>
      <c r="CO151" s="924"/>
      <c r="CP151" s="924"/>
      <c r="CQ151" s="924"/>
      <c r="CR151" s="924"/>
      <c r="CS151" s="924"/>
      <c r="CT151" s="924"/>
      <c r="CU151" s="924"/>
      <c r="CV151" s="924"/>
      <c r="CW151" s="924"/>
      <c r="CX151" s="924"/>
      <c r="CY151" s="924"/>
      <c r="CZ151" s="924"/>
      <c r="DA151" s="924"/>
      <c r="DB151" s="924"/>
      <c r="DC151" s="924"/>
      <c r="DD151" s="924"/>
      <c r="DE151" s="924"/>
      <c r="DF151" s="924"/>
      <c r="DG151" s="924"/>
      <c r="DH151" s="924"/>
      <c r="DI151" s="924"/>
      <c r="DJ151" s="924"/>
      <c r="DK151" s="924"/>
      <c r="DL151" s="924"/>
      <c r="DM151" s="924"/>
      <c r="DN151" s="924"/>
      <c r="DO151" s="924"/>
      <c r="DP151" s="924"/>
      <c r="DQ151" s="924"/>
      <c r="DR151" s="924"/>
      <c r="DS151" s="924"/>
      <c r="DT151" s="924"/>
      <c r="DU151" s="924"/>
      <c r="DV151" s="924"/>
      <c r="DW151" s="924"/>
      <c r="DX151" s="924"/>
      <c r="DY151" s="924"/>
      <c r="DZ151" s="924"/>
      <c r="EA151" s="924"/>
      <c r="EB151" s="924"/>
      <c r="EC151" s="924"/>
      <c r="ED151" s="924"/>
      <c r="EE151" s="924"/>
      <c r="EF151" s="924"/>
      <c r="EG151" s="924"/>
      <c r="EH151" s="924"/>
      <c r="EI151" s="924"/>
      <c r="EJ151" s="924"/>
      <c r="EK151" s="924"/>
      <c r="EL151" s="924"/>
      <c r="EM151" s="924"/>
      <c r="EN151" s="924"/>
      <c r="EO151" s="924"/>
      <c r="EP151" s="924"/>
      <c r="EQ151" s="924"/>
      <c r="ER151" s="924"/>
      <c r="ES151" s="924"/>
      <c r="ET151" s="924"/>
      <c r="EU151" s="924"/>
      <c r="EV151" s="924"/>
      <c r="EW151" s="924"/>
      <c r="EX151" s="924"/>
      <c r="EY151" s="924"/>
      <c r="EZ151" s="924"/>
      <c r="FA151" s="924"/>
      <c r="FB151" s="924"/>
      <c r="FC151" s="924"/>
      <c r="FD151" s="924"/>
      <c r="FE151" s="924"/>
      <c r="FF151" s="924"/>
      <c r="FG151" s="924"/>
      <c r="FH151" s="924"/>
      <c r="FI151" s="924"/>
      <c r="FJ151" s="924"/>
      <c r="FK151" s="924"/>
      <c r="FL151" s="924"/>
      <c r="FM151" s="924"/>
      <c r="FN151" s="924"/>
      <c r="FO151" s="924"/>
      <c r="FP151" s="924"/>
      <c r="FQ151" s="924"/>
      <c r="FR151" s="924"/>
      <c r="FS151" s="924"/>
      <c r="FT151" s="924"/>
      <c r="FU151" s="924"/>
      <c r="FV151" s="924"/>
      <c r="FW151" s="924"/>
      <c r="FX151" s="924"/>
      <c r="FY151" s="924"/>
      <c r="FZ151" s="924"/>
      <c r="GA151" s="924"/>
      <c r="GB151" s="924"/>
      <c r="GC151" s="924"/>
      <c r="GD151" s="924"/>
      <c r="GE151" s="924"/>
      <c r="GF151" s="924"/>
      <c r="GG151" s="924"/>
      <c r="GH151" s="924"/>
      <c r="GI151" s="924"/>
      <c r="GJ151" s="924"/>
      <c r="GK151" s="924"/>
      <c r="GL151" s="924"/>
      <c r="GM151" s="924"/>
      <c r="GN151" s="924"/>
      <c r="GO151" s="924"/>
      <c r="GP151" s="924"/>
      <c r="GQ151" s="924"/>
      <c r="GR151" s="924"/>
      <c r="GS151" s="924"/>
      <c r="GT151" s="924"/>
      <c r="GU151" s="924"/>
      <c r="GV151" s="924"/>
      <c r="GW151" s="924"/>
      <c r="GX151" s="924"/>
      <c r="GY151" s="924"/>
      <c r="GZ151" s="924"/>
      <c r="HA151" s="924"/>
      <c r="HB151" s="924"/>
      <c r="HC151" s="924"/>
      <c r="HD151" s="924"/>
      <c r="HE151" s="924"/>
      <c r="HF151" s="924"/>
      <c r="HG151" s="924"/>
      <c r="HH151" s="924"/>
      <c r="HI151" s="924"/>
      <c r="HJ151" s="924"/>
      <c r="HK151" s="924"/>
      <c r="HL151" s="924"/>
      <c r="HM151" s="924"/>
      <c r="HN151" s="924"/>
      <c r="HO151" s="924"/>
      <c r="HP151" s="924"/>
      <c r="HQ151" s="924"/>
      <c r="HR151" s="924"/>
      <c r="HS151" s="924"/>
      <c r="HT151" s="924"/>
      <c r="HU151" s="924"/>
      <c r="HV151" s="924"/>
      <c r="HW151" s="924"/>
      <c r="HX151" s="924"/>
    </row>
    <row r="152" spans="1:232">
      <c r="A152" s="924"/>
      <c r="B152" s="924"/>
      <c r="C152" s="924"/>
      <c r="D152" s="924"/>
      <c r="E152" s="924"/>
      <c r="F152" s="924"/>
      <c r="G152" s="924"/>
      <c r="H152" s="924"/>
      <c r="I152" s="924"/>
      <c r="J152" s="924"/>
      <c r="K152" s="924"/>
      <c r="L152" s="924"/>
      <c r="M152" s="924"/>
      <c r="N152" s="924"/>
      <c r="O152" s="924"/>
      <c r="P152" s="924"/>
      <c r="Q152" s="924"/>
      <c r="R152" s="924"/>
      <c r="S152" s="924"/>
      <c r="T152" s="924"/>
      <c r="U152" s="924"/>
      <c r="V152" s="924"/>
      <c r="W152" s="924"/>
      <c r="X152" s="924"/>
      <c r="Y152" s="924"/>
      <c r="Z152" s="924"/>
      <c r="AA152" s="924"/>
      <c r="AB152" s="924"/>
      <c r="AC152" s="924"/>
      <c r="AD152" s="924"/>
      <c r="AE152" s="924"/>
      <c r="AF152" s="924"/>
      <c r="AG152" s="924"/>
      <c r="AH152" s="924"/>
      <c r="AI152" s="924"/>
      <c r="AJ152" s="924"/>
      <c r="AK152" s="924"/>
      <c r="AL152" s="924"/>
      <c r="AM152" s="924"/>
      <c r="AN152" s="924"/>
      <c r="AO152" s="924"/>
      <c r="AP152" s="924"/>
      <c r="AQ152" s="924"/>
      <c r="AR152" s="924"/>
      <c r="AS152" s="924"/>
      <c r="AT152" s="924"/>
      <c r="AU152" s="924"/>
      <c r="AV152" s="924"/>
      <c r="AW152" s="924"/>
      <c r="AX152" s="924"/>
      <c r="AY152" s="924"/>
      <c r="AZ152" s="924"/>
      <c r="BA152" s="924"/>
      <c r="BB152" s="924"/>
      <c r="BC152" s="924"/>
      <c r="BD152" s="924"/>
      <c r="BE152" s="924"/>
      <c r="BF152" s="924"/>
      <c r="BG152" s="924"/>
      <c r="BH152" s="924"/>
      <c r="BI152" s="924"/>
      <c r="BJ152" s="924"/>
      <c r="BK152" s="924"/>
      <c r="BL152" s="924"/>
      <c r="BM152" s="924"/>
      <c r="BN152" s="924"/>
      <c r="BO152" s="924"/>
      <c r="BP152" s="924"/>
      <c r="BQ152" s="924"/>
      <c r="BR152" s="924"/>
      <c r="BS152" s="924"/>
      <c r="BT152" s="924"/>
      <c r="BU152" s="924"/>
      <c r="BV152" s="924"/>
      <c r="BW152" s="924"/>
      <c r="BX152" s="924"/>
      <c r="BY152" s="924"/>
      <c r="BZ152" s="924"/>
      <c r="CA152" s="924"/>
      <c r="CB152" s="924"/>
      <c r="CC152" s="924"/>
      <c r="CD152" s="924"/>
      <c r="CE152" s="924"/>
      <c r="CF152" s="924"/>
      <c r="CG152" s="924"/>
      <c r="CH152" s="924"/>
      <c r="CI152" s="924"/>
      <c r="CJ152" s="924"/>
      <c r="CK152" s="924"/>
      <c r="CL152" s="924"/>
      <c r="CM152" s="924"/>
      <c r="CN152" s="924"/>
      <c r="CO152" s="924"/>
      <c r="CP152" s="924"/>
      <c r="CQ152" s="924"/>
      <c r="CR152" s="924"/>
      <c r="CS152" s="924"/>
      <c r="CT152" s="924"/>
      <c r="CU152" s="924"/>
      <c r="CV152" s="924"/>
      <c r="CW152" s="924"/>
      <c r="CX152" s="924"/>
      <c r="CY152" s="924"/>
      <c r="CZ152" s="924"/>
      <c r="DA152" s="924"/>
      <c r="DB152" s="924"/>
      <c r="DC152" s="924"/>
      <c r="DD152" s="924"/>
      <c r="DE152" s="924"/>
      <c r="DF152" s="924"/>
      <c r="DG152" s="924"/>
      <c r="DH152" s="924"/>
      <c r="DI152" s="924"/>
      <c r="DJ152" s="924"/>
      <c r="DK152" s="924"/>
      <c r="DL152" s="924"/>
      <c r="DM152" s="924"/>
      <c r="DN152" s="924"/>
      <c r="DO152" s="924"/>
      <c r="DP152" s="924"/>
      <c r="DQ152" s="924"/>
      <c r="DR152" s="924"/>
      <c r="DS152" s="924"/>
      <c r="DT152" s="924"/>
      <c r="DU152" s="924"/>
      <c r="DV152" s="924"/>
      <c r="DW152" s="924"/>
      <c r="DX152" s="924"/>
      <c r="DY152" s="924"/>
      <c r="DZ152" s="924"/>
      <c r="EA152" s="924"/>
      <c r="EB152" s="924"/>
      <c r="EC152" s="924"/>
      <c r="ED152" s="924"/>
      <c r="EE152" s="924"/>
      <c r="EF152" s="924"/>
      <c r="EG152" s="924"/>
      <c r="EH152" s="924"/>
      <c r="EI152" s="924"/>
      <c r="EJ152" s="924"/>
      <c r="EK152" s="924"/>
      <c r="EL152" s="924"/>
      <c r="EM152" s="924"/>
      <c r="EN152" s="924"/>
      <c r="EO152" s="924"/>
      <c r="EP152" s="924"/>
      <c r="EQ152" s="924"/>
      <c r="ER152" s="924"/>
      <c r="ES152" s="924"/>
      <c r="ET152" s="924"/>
      <c r="EU152" s="924"/>
      <c r="EV152" s="924"/>
      <c r="EW152" s="924"/>
      <c r="EX152" s="924"/>
      <c r="EY152" s="924"/>
      <c r="EZ152" s="924"/>
      <c r="FA152" s="924"/>
      <c r="FB152" s="924"/>
      <c r="FC152" s="924"/>
      <c r="FD152" s="924"/>
      <c r="FE152" s="924"/>
      <c r="FF152" s="924"/>
      <c r="FG152" s="924"/>
      <c r="FH152" s="924"/>
      <c r="FI152" s="924"/>
      <c r="FJ152" s="924"/>
      <c r="FK152" s="924"/>
      <c r="FL152" s="924"/>
      <c r="FM152" s="924"/>
      <c r="FN152" s="924"/>
      <c r="FO152" s="924"/>
      <c r="FP152" s="924"/>
      <c r="FQ152" s="924"/>
      <c r="FR152" s="924"/>
      <c r="FS152" s="924"/>
      <c r="FT152" s="924"/>
      <c r="FU152" s="924"/>
      <c r="FV152" s="924"/>
      <c r="FW152" s="924"/>
      <c r="FX152" s="924"/>
      <c r="FY152" s="924"/>
      <c r="FZ152" s="924"/>
      <c r="GA152" s="924"/>
      <c r="GB152" s="924"/>
      <c r="GC152" s="924"/>
      <c r="GD152" s="924"/>
      <c r="GE152" s="924"/>
      <c r="GF152" s="924"/>
      <c r="GG152" s="924"/>
      <c r="GH152" s="924"/>
      <c r="GI152" s="924"/>
      <c r="GJ152" s="924"/>
      <c r="GK152" s="924"/>
      <c r="GL152" s="924"/>
      <c r="GM152" s="924"/>
      <c r="GN152" s="924"/>
      <c r="GO152" s="924"/>
      <c r="GP152" s="924"/>
      <c r="GQ152" s="924"/>
      <c r="GR152" s="924"/>
      <c r="GS152" s="924"/>
      <c r="GT152" s="924"/>
      <c r="GU152" s="924"/>
      <c r="GV152" s="924"/>
      <c r="GW152" s="924"/>
      <c r="GX152" s="924"/>
      <c r="GY152" s="924"/>
      <c r="GZ152" s="924"/>
      <c r="HA152" s="924"/>
      <c r="HB152" s="924"/>
      <c r="HC152" s="924"/>
      <c r="HD152" s="924"/>
      <c r="HE152" s="924"/>
      <c r="HF152" s="924"/>
      <c r="HG152" s="924"/>
      <c r="HH152" s="924"/>
      <c r="HI152" s="924"/>
      <c r="HJ152" s="924"/>
      <c r="HK152" s="924"/>
      <c r="HL152" s="924"/>
      <c r="HM152" s="924"/>
      <c r="HN152" s="924"/>
      <c r="HO152" s="924"/>
      <c r="HP152" s="924"/>
      <c r="HQ152" s="924"/>
      <c r="HR152" s="924"/>
      <c r="HS152" s="924"/>
      <c r="HT152" s="924"/>
      <c r="HU152" s="924"/>
      <c r="HV152" s="924"/>
      <c r="HW152" s="924"/>
      <c r="HX152" s="924"/>
    </row>
    <row r="153" spans="1:232">
      <c r="A153" s="924"/>
      <c r="B153" s="924"/>
      <c r="C153" s="924"/>
      <c r="D153" s="924"/>
      <c r="E153" s="924"/>
      <c r="F153" s="924"/>
      <c r="G153" s="924"/>
      <c r="H153" s="924"/>
      <c r="I153" s="924"/>
      <c r="J153" s="924"/>
      <c r="K153" s="924"/>
      <c r="L153" s="924"/>
      <c r="M153" s="924"/>
      <c r="N153" s="924"/>
      <c r="O153" s="924"/>
      <c r="P153" s="924"/>
      <c r="Q153" s="924"/>
      <c r="R153" s="924"/>
      <c r="S153" s="924"/>
      <c r="T153" s="924"/>
      <c r="U153" s="924"/>
      <c r="V153" s="924"/>
      <c r="W153" s="924"/>
      <c r="X153" s="924"/>
      <c r="Y153" s="924"/>
      <c r="Z153" s="924"/>
      <c r="AA153" s="924"/>
      <c r="AB153" s="924"/>
      <c r="AC153" s="924"/>
      <c r="AD153" s="924"/>
      <c r="AE153" s="924"/>
      <c r="AF153" s="924"/>
      <c r="AG153" s="924"/>
      <c r="AH153" s="924"/>
      <c r="AI153" s="924"/>
      <c r="AJ153" s="924"/>
      <c r="AK153" s="924"/>
      <c r="AL153" s="924"/>
      <c r="AM153" s="924"/>
      <c r="AN153" s="924"/>
      <c r="AO153" s="924"/>
      <c r="AP153" s="924"/>
      <c r="AQ153" s="924"/>
      <c r="AR153" s="924"/>
      <c r="AS153" s="924"/>
      <c r="AT153" s="924"/>
      <c r="AU153" s="924"/>
      <c r="AV153" s="924"/>
      <c r="AW153" s="924"/>
      <c r="AX153" s="924"/>
      <c r="AY153" s="924"/>
      <c r="AZ153" s="924"/>
      <c r="BA153" s="924"/>
      <c r="BB153" s="924"/>
      <c r="BC153" s="924"/>
      <c r="BD153" s="924"/>
      <c r="BE153" s="924"/>
      <c r="BF153" s="924"/>
      <c r="BG153" s="924"/>
      <c r="BH153" s="924"/>
      <c r="BI153" s="924"/>
      <c r="BJ153" s="924"/>
      <c r="BK153" s="924"/>
      <c r="BL153" s="924"/>
      <c r="BM153" s="924"/>
      <c r="BN153" s="924"/>
      <c r="BO153" s="924"/>
      <c r="BP153" s="924"/>
      <c r="BQ153" s="924"/>
      <c r="BR153" s="924"/>
      <c r="BS153" s="924"/>
      <c r="BT153" s="924"/>
      <c r="BU153" s="924"/>
      <c r="BV153" s="924"/>
      <c r="BW153" s="924"/>
      <c r="BX153" s="924"/>
      <c r="BY153" s="924"/>
      <c r="BZ153" s="924"/>
      <c r="CA153" s="924"/>
      <c r="CB153" s="924"/>
      <c r="CC153" s="924"/>
      <c r="CD153" s="924"/>
      <c r="CE153" s="924"/>
      <c r="CF153" s="924"/>
      <c r="CG153" s="924"/>
      <c r="CH153" s="924"/>
      <c r="CI153" s="924"/>
      <c r="CJ153" s="924"/>
      <c r="CK153" s="924"/>
      <c r="CL153" s="924"/>
      <c r="CM153" s="924"/>
      <c r="CN153" s="924"/>
      <c r="CO153" s="924"/>
      <c r="CP153" s="924"/>
      <c r="CQ153" s="924"/>
      <c r="CR153" s="924"/>
      <c r="CS153" s="924"/>
      <c r="CT153" s="924"/>
      <c r="CU153" s="924"/>
      <c r="CV153" s="924"/>
      <c r="CW153" s="924"/>
      <c r="CX153" s="924"/>
      <c r="CY153" s="924"/>
      <c r="CZ153" s="924"/>
      <c r="DA153" s="924"/>
      <c r="DB153" s="924"/>
      <c r="DC153" s="924"/>
      <c r="DD153" s="924"/>
      <c r="DE153" s="924"/>
      <c r="DF153" s="924"/>
      <c r="DG153" s="924"/>
      <c r="DH153" s="924"/>
      <c r="DI153" s="924"/>
      <c r="DJ153" s="924"/>
      <c r="DK153" s="924"/>
      <c r="DL153" s="924"/>
      <c r="DM153" s="924"/>
      <c r="DN153" s="924"/>
      <c r="DO153" s="924"/>
      <c r="DP153" s="924"/>
      <c r="DQ153" s="924"/>
      <c r="DR153" s="924"/>
      <c r="DS153" s="924"/>
      <c r="DT153" s="924"/>
      <c r="DU153" s="924"/>
      <c r="DV153" s="924"/>
      <c r="DW153" s="924"/>
      <c r="DX153" s="924"/>
      <c r="DY153" s="924"/>
      <c r="DZ153" s="924"/>
      <c r="EA153" s="924"/>
      <c r="EB153" s="924"/>
      <c r="EC153" s="924"/>
      <c r="ED153" s="924"/>
      <c r="EE153" s="924"/>
      <c r="EF153" s="924"/>
      <c r="EG153" s="924"/>
      <c r="EH153" s="924"/>
      <c r="EI153" s="924"/>
      <c r="EJ153" s="924"/>
      <c r="EK153" s="924"/>
      <c r="EL153" s="924"/>
      <c r="EM153" s="924"/>
      <c r="EN153" s="924"/>
      <c r="EO153" s="924"/>
      <c r="EP153" s="924"/>
      <c r="EQ153" s="924"/>
      <c r="ER153" s="924"/>
      <c r="ES153" s="924"/>
      <c r="ET153" s="924"/>
      <c r="EU153" s="924"/>
      <c r="EV153" s="924"/>
      <c r="EW153" s="924"/>
      <c r="EX153" s="924"/>
      <c r="EY153" s="924"/>
      <c r="EZ153" s="924"/>
      <c r="FA153" s="924"/>
      <c r="FB153" s="924"/>
      <c r="FC153" s="924"/>
      <c r="FD153" s="924"/>
      <c r="FE153" s="924"/>
      <c r="FF153" s="924"/>
      <c r="FG153" s="924"/>
      <c r="FH153" s="924"/>
      <c r="FI153" s="924"/>
      <c r="FJ153" s="924"/>
      <c r="FK153" s="924"/>
      <c r="FL153" s="924"/>
      <c r="FM153" s="924"/>
      <c r="FN153" s="924"/>
      <c r="FO153" s="924"/>
      <c r="FP153" s="924"/>
      <c r="FQ153" s="924"/>
      <c r="FR153" s="924"/>
      <c r="FS153" s="924"/>
      <c r="FT153" s="924"/>
      <c r="FU153" s="924"/>
      <c r="FV153" s="924"/>
      <c r="FW153" s="924"/>
      <c r="FX153" s="924"/>
      <c r="FY153" s="924"/>
      <c r="FZ153" s="924"/>
      <c r="GA153" s="924"/>
      <c r="GB153" s="924"/>
      <c r="GC153" s="924"/>
      <c r="GD153" s="924"/>
      <c r="GE153" s="924"/>
      <c r="GF153" s="924"/>
      <c r="GG153" s="924"/>
      <c r="GH153" s="924"/>
      <c r="GI153" s="924"/>
      <c r="GJ153" s="924"/>
      <c r="GK153" s="924"/>
      <c r="GL153" s="924"/>
      <c r="GM153" s="924"/>
      <c r="GN153" s="924"/>
      <c r="GO153" s="924"/>
      <c r="GP153" s="924"/>
      <c r="GQ153" s="924"/>
      <c r="GR153" s="924"/>
      <c r="GS153" s="924"/>
      <c r="GT153" s="924"/>
      <c r="GU153" s="924"/>
      <c r="GV153" s="924"/>
      <c r="GW153" s="924"/>
      <c r="GX153" s="924"/>
      <c r="GY153" s="924"/>
      <c r="GZ153" s="924"/>
      <c r="HA153" s="924"/>
      <c r="HB153" s="924"/>
      <c r="HC153" s="924"/>
      <c r="HD153" s="924"/>
      <c r="HE153" s="924"/>
      <c r="HF153" s="924"/>
      <c r="HG153" s="924"/>
      <c r="HH153" s="924"/>
      <c r="HI153" s="924"/>
      <c r="HJ153" s="924"/>
      <c r="HK153" s="924"/>
      <c r="HL153" s="924"/>
      <c r="HM153" s="924"/>
      <c r="HN153" s="924"/>
      <c r="HO153" s="924"/>
      <c r="HP153" s="924"/>
      <c r="HQ153" s="924"/>
      <c r="HR153" s="924"/>
      <c r="HS153" s="924"/>
      <c r="HT153" s="924"/>
      <c r="HU153" s="924"/>
      <c r="HV153" s="924"/>
      <c r="HW153" s="924"/>
      <c r="HX153" s="924"/>
    </row>
    <row r="154" spans="1:232">
      <c r="A154" s="924"/>
      <c r="B154" s="924"/>
      <c r="C154" s="924"/>
      <c r="D154" s="924"/>
      <c r="E154" s="924"/>
      <c r="F154" s="924"/>
      <c r="G154" s="924"/>
      <c r="H154" s="924"/>
      <c r="I154" s="924"/>
      <c r="J154" s="924"/>
      <c r="K154" s="924"/>
      <c r="L154" s="924"/>
      <c r="M154" s="924"/>
      <c r="N154" s="924"/>
      <c r="O154" s="924"/>
      <c r="P154" s="924"/>
      <c r="Q154" s="924"/>
      <c r="R154" s="924"/>
      <c r="S154" s="924"/>
      <c r="T154" s="924"/>
      <c r="U154" s="924"/>
      <c r="V154" s="924"/>
      <c r="W154" s="924"/>
      <c r="X154" s="924"/>
      <c r="Y154" s="924"/>
      <c r="Z154" s="924"/>
      <c r="AA154" s="924"/>
      <c r="AB154" s="924"/>
      <c r="AC154" s="924"/>
      <c r="AD154" s="924"/>
      <c r="AE154" s="924"/>
      <c r="AF154" s="924"/>
      <c r="AG154" s="924"/>
      <c r="AH154" s="924"/>
      <c r="AI154" s="924"/>
      <c r="AJ154" s="924"/>
      <c r="AK154" s="924"/>
      <c r="AL154" s="924"/>
      <c r="AM154" s="924"/>
      <c r="AN154" s="924"/>
      <c r="AO154" s="924"/>
      <c r="AP154" s="924"/>
      <c r="AQ154" s="924"/>
      <c r="AR154" s="924"/>
      <c r="AS154" s="924"/>
      <c r="AT154" s="924"/>
      <c r="AU154" s="924"/>
      <c r="AV154" s="924"/>
      <c r="AW154" s="924"/>
      <c r="AX154" s="924"/>
      <c r="AY154" s="924"/>
      <c r="AZ154" s="924"/>
      <c r="BA154" s="924"/>
      <c r="BB154" s="924"/>
      <c r="BC154" s="924"/>
      <c r="BD154" s="924"/>
      <c r="BE154" s="924"/>
      <c r="BF154" s="924"/>
      <c r="BG154" s="924"/>
      <c r="BH154" s="924"/>
      <c r="BI154" s="924"/>
      <c r="BJ154" s="924"/>
      <c r="BK154" s="924"/>
      <c r="BL154" s="924"/>
      <c r="BM154" s="924"/>
      <c r="BN154" s="924"/>
      <c r="BO154" s="924"/>
      <c r="BP154" s="924"/>
      <c r="BQ154" s="924"/>
      <c r="BR154" s="924"/>
      <c r="BS154" s="924"/>
      <c r="BT154" s="924"/>
      <c r="BU154" s="924"/>
      <c r="BV154" s="924"/>
      <c r="BW154" s="924"/>
      <c r="BX154" s="924"/>
      <c r="BY154" s="924"/>
      <c r="BZ154" s="924"/>
      <c r="CA154" s="924"/>
      <c r="CB154" s="924"/>
      <c r="CC154" s="924"/>
      <c r="CD154" s="924"/>
      <c r="CE154" s="924"/>
      <c r="CF154" s="924"/>
      <c r="CG154" s="924"/>
      <c r="CH154" s="924"/>
      <c r="CI154" s="924"/>
      <c r="CJ154" s="924"/>
      <c r="CK154" s="924"/>
      <c r="CL154" s="924"/>
      <c r="CM154" s="924"/>
      <c r="CN154" s="924"/>
      <c r="CO154" s="924"/>
      <c r="CP154" s="924"/>
      <c r="CQ154" s="924"/>
      <c r="CR154" s="924"/>
      <c r="CS154" s="924"/>
      <c r="CT154" s="924"/>
      <c r="CU154" s="924"/>
      <c r="CV154" s="924"/>
      <c r="CW154" s="924"/>
      <c r="CX154" s="924"/>
      <c r="CY154" s="924"/>
      <c r="CZ154" s="924"/>
      <c r="DA154" s="924"/>
      <c r="DB154" s="924"/>
      <c r="DC154" s="924"/>
      <c r="DD154" s="924"/>
      <c r="DE154" s="924"/>
      <c r="DF154" s="924"/>
      <c r="DG154" s="924"/>
      <c r="DH154" s="924"/>
      <c r="DI154" s="924"/>
      <c r="DJ154" s="924"/>
      <c r="DK154" s="924"/>
      <c r="DL154" s="924"/>
      <c r="DM154" s="924"/>
      <c r="DN154" s="924"/>
      <c r="DO154" s="924"/>
      <c r="DP154" s="924"/>
      <c r="DQ154" s="924"/>
      <c r="DR154" s="924"/>
      <c r="DS154" s="924"/>
      <c r="DT154" s="924"/>
      <c r="DU154" s="924"/>
      <c r="DV154" s="924"/>
      <c r="DW154" s="924"/>
      <c r="DX154" s="924"/>
      <c r="DY154" s="924"/>
      <c r="DZ154" s="924"/>
      <c r="EA154" s="924"/>
      <c r="EB154" s="924"/>
      <c r="EC154" s="924"/>
      <c r="ED154" s="924"/>
      <c r="EE154" s="924"/>
      <c r="EF154" s="924"/>
      <c r="EG154" s="924"/>
      <c r="EH154" s="924"/>
      <c r="EI154" s="924"/>
      <c r="EJ154" s="924"/>
      <c r="EK154" s="924"/>
      <c r="EL154" s="924"/>
      <c r="EM154" s="924"/>
      <c r="EN154" s="924"/>
      <c r="EO154" s="924"/>
      <c r="EP154" s="924"/>
      <c r="EQ154" s="924"/>
      <c r="ER154" s="924"/>
      <c r="ES154" s="924"/>
      <c r="ET154" s="924"/>
      <c r="EU154" s="924"/>
      <c r="EV154" s="924"/>
      <c r="EW154" s="924"/>
      <c r="EX154" s="924"/>
      <c r="EY154" s="924"/>
      <c r="EZ154" s="924"/>
      <c r="FA154" s="924"/>
      <c r="FB154" s="924"/>
      <c r="FC154" s="924"/>
      <c r="FD154" s="924"/>
      <c r="FE154" s="924"/>
      <c r="FF154" s="924"/>
      <c r="FG154" s="924"/>
      <c r="FH154" s="924"/>
      <c r="FI154" s="924"/>
      <c r="FJ154" s="924"/>
      <c r="FK154" s="924"/>
      <c r="FL154" s="924"/>
      <c r="FM154" s="924"/>
      <c r="FN154" s="924"/>
      <c r="FO154" s="924"/>
      <c r="FP154" s="924"/>
      <c r="FQ154" s="924"/>
      <c r="FR154" s="924"/>
      <c r="FS154" s="924"/>
      <c r="FT154" s="924"/>
      <c r="FU154" s="924"/>
      <c r="FV154" s="924"/>
      <c r="FW154" s="924"/>
      <c r="FX154" s="924"/>
      <c r="FY154" s="924"/>
      <c r="FZ154" s="924"/>
      <c r="GA154" s="924"/>
      <c r="GB154" s="924"/>
      <c r="GC154" s="924"/>
      <c r="GD154" s="924"/>
      <c r="GE154" s="924"/>
      <c r="GF154" s="924"/>
      <c r="GG154" s="924"/>
      <c r="GH154" s="924"/>
      <c r="GI154" s="924"/>
      <c r="GJ154" s="924"/>
      <c r="GK154" s="924"/>
      <c r="GL154" s="924"/>
      <c r="GM154" s="924"/>
      <c r="GN154" s="924"/>
      <c r="GO154" s="924"/>
      <c r="GP154" s="924"/>
      <c r="GQ154" s="924"/>
      <c r="GR154" s="924"/>
      <c r="GS154" s="924"/>
      <c r="GT154" s="924"/>
      <c r="GU154" s="924"/>
      <c r="GV154" s="924"/>
      <c r="GW154" s="924"/>
      <c r="GX154" s="924"/>
      <c r="GY154" s="924"/>
      <c r="GZ154" s="924"/>
      <c r="HA154" s="924"/>
      <c r="HB154" s="924"/>
      <c r="HC154" s="924"/>
      <c r="HD154" s="924"/>
      <c r="HE154" s="924"/>
      <c r="HF154" s="924"/>
      <c r="HG154" s="924"/>
      <c r="HH154" s="924"/>
      <c r="HI154" s="924"/>
      <c r="HJ154" s="924"/>
      <c r="HK154" s="924"/>
      <c r="HL154" s="924"/>
      <c r="HM154" s="924"/>
      <c r="HN154" s="924"/>
      <c r="HO154" s="924"/>
      <c r="HP154" s="924"/>
      <c r="HQ154" s="924"/>
      <c r="HR154" s="924"/>
      <c r="HS154" s="924"/>
      <c r="HT154" s="924"/>
      <c r="HU154" s="924"/>
      <c r="HV154" s="924"/>
      <c r="HW154" s="924"/>
      <c r="HX154" s="924"/>
    </row>
    <row r="155" spans="1:232">
      <c r="A155" s="924"/>
      <c r="B155" s="924"/>
      <c r="C155" s="924"/>
      <c r="D155" s="924"/>
      <c r="E155" s="924"/>
      <c r="F155" s="924"/>
      <c r="G155" s="924"/>
      <c r="H155" s="924"/>
      <c r="I155" s="924"/>
      <c r="J155" s="924"/>
      <c r="K155" s="924"/>
      <c r="L155" s="924"/>
      <c r="M155" s="924"/>
      <c r="N155" s="924"/>
      <c r="O155" s="924"/>
      <c r="P155" s="924"/>
      <c r="Q155" s="924"/>
      <c r="R155" s="924"/>
      <c r="S155" s="924"/>
      <c r="T155" s="924"/>
      <c r="U155" s="924"/>
      <c r="V155" s="924"/>
      <c r="W155" s="924"/>
      <c r="X155" s="924"/>
      <c r="Y155" s="924"/>
      <c r="Z155" s="924"/>
      <c r="AA155" s="924"/>
      <c r="AB155" s="924"/>
      <c r="AC155" s="924"/>
      <c r="AD155" s="924"/>
      <c r="AE155" s="924"/>
      <c r="AF155" s="924"/>
      <c r="AG155" s="924"/>
      <c r="AH155" s="924"/>
      <c r="AI155" s="924"/>
      <c r="AJ155" s="924"/>
      <c r="AK155" s="924"/>
      <c r="AL155" s="924"/>
      <c r="AM155" s="924"/>
      <c r="AN155" s="924"/>
      <c r="AO155" s="924"/>
      <c r="AP155" s="924"/>
      <c r="AQ155" s="924"/>
      <c r="AR155" s="924"/>
      <c r="AS155" s="924"/>
      <c r="AT155" s="924"/>
      <c r="AU155" s="924"/>
      <c r="AV155" s="924"/>
      <c r="AW155" s="924"/>
      <c r="AX155" s="924"/>
      <c r="AY155" s="924"/>
      <c r="AZ155" s="924"/>
      <c r="BA155" s="924"/>
      <c r="BB155" s="924"/>
      <c r="BC155" s="924"/>
      <c r="BD155" s="924"/>
      <c r="BE155" s="924"/>
      <c r="BF155" s="924"/>
      <c r="BG155" s="924"/>
      <c r="BH155" s="924"/>
      <c r="BI155" s="924"/>
      <c r="BJ155" s="924"/>
      <c r="BK155" s="924"/>
      <c r="BL155" s="924"/>
      <c r="BM155" s="924"/>
      <c r="BN155" s="924"/>
      <c r="BO155" s="924"/>
      <c r="BP155" s="924"/>
      <c r="BQ155" s="924"/>
      <c r="BR155" s="924"/>
      <c r="BS155" s="924"/>
      <c r="BT155" s="924"/>
      <c r="BU155" s="924"/>
      <c r="BV155" s="924"/>
      <c r="BW155" s="924"/>
      <c r="BX155" s="924"/>
      <c r="BY155" s="924"/>
      <c r="BZ155" s="924"/>
      <c r="CA155" s="924"/>
      <c r="CB155" s="924"/>
      <c r="CC155" s="924"/>
      <c r="CD155" s="924"/>
      <c r="CE155" s="924"/>
      <c r="CF155" s="924"/>
      <c r="CG155" s="924"/>
      <c r="CH155" s="924"/>
      <c r="CI155" s="924"/>
      <c r="CJ155" s="924"/>
      <c r="CK155" s="924"/>
      <c r="CL155" s="924"/>
      <c r="CM155" s="924"/>
      <c r="CN155" s="924"/>
      <c r="CO155" s="924"/>
      <c r="CP155" s="924"/>
      <c r="CQ155" s="924"/>
      <c r="CR155" s="924"/>
      <c r="CS155" s="924"/>
      <c r="CT155" s="924"/>
      <c r="CU155" s="924"/>
      <c r="CV155" s="924"/>
      <c r="CW155" s="924"/>
      <c r="CX155" s="924"/>
      <c r="CY155" s="924"/>
      <c r="CZ155" s="924"/>
      <c r="DA155" s="924"/>
      <c r="DB155" s="924"/>
      <c r="DC155" s="924"/>
      <c r="DD155" s="924"/>
      <c r="DE155" s="924"/>
      <c r="DF155" s="924"/>
      <c r="DG155" s="924"/>
      <c r="DH155" s="924"/>
      <c r="DI155" s="924"/>
      <c r="DJ155" s="924"/>
      <c r="DK155" s="924"/>
      <c r="DL155" s="924"/>
      <c r="DM155" s="924"/>
      <c r="DN155" s="924"/>
      <c r="DO155" s="924"/>
      <c r="DP155" s="924"/>
      <c r="DQ155" s="924"/>
      <c r="DR155" s="924"/>
      <c r="DS155" s="924"/>
      <c r="DT155" s="924"/>
      <c r="DU155" s="924"/>
      <c r="DV155" s="924"/>
      <c r="DW155" s="924"/>
      <c r="DX155" s="924"/>
      <c r="DY155" s="924"/>
      <c r="DZ155" s="924"/>
      <c r="EA155" s="924"/>
      <c r="EB155" s="924"/>
      <c r="EC155" s="924"/>
      <c r="ED155" s="924"/>
      <c r="EE155" s="924"/>
      <c r="EF155" s="924"/>
      <c r="EG155" s="924"/>
      <c r="EH155" s="924"/>
      <c r="EI155" s="924"/>
      <c r="EJ155" s="924"/>
      <c r="EK155" s="924"/>
      <c r="EL155" s="924"/>
      <c r="EM155" s="924"/>
      <c r="EN155" s="924"/>
      <c r="EO155" s="924"/>
      <c r="EP155" s="924"/>
      <c r="EQ155" s="924"/>
      <c r="ER155" s="924"/>
      <c r="ES155" s="924"/>
      <c r="ET155" s="924"/>
      <c r="EU155" s="924"/>
      <c r="EV155" s="924"/>
      <c r="EW155" s="924"/>
      <c r="EX155" s="924"/>
      <c r="EY155" s="924"/>
      <c r="EZ155" s="924"/>
      <c r="FA155" s="924"/>
      <c r="FB155" s="924"/>
      <c r="FC155" s="924"/>
      <c r="FD155" s="924"/>
      <c r="FE155" s="924"/>
      <c r="FF155" s="924"/>
      <c r="FG155" s="924"/>
      <c r="FH155" s="924"/>
      <c r="FI155" s="924"/>
      <c r="FJ155" s="924"/>
      <c r="FK155" s="924"/>
      <c r="FL155" s="924"/>
      <c r="FM155" s="924"/>
      <c r="FN155" s="924"/>
      <c r="FO155" s="924"/>
      <c r="FP155" s="924"/>
      <c r="FQ155" s="924"/>
      <c r="FR155" s="924"/>
      <c r="FS155" s="924"/>
      <c r="FT155" s="924"/>
      <c r="FU155" s="924"/>
      <c r="FV155" s="924"/>
      <c r="FW155" s="924"/>
      <c r="FX155" s="924"/>
      <c r="FY155" s="924"/>
      <c r="FZ155" s="924"/>
      <c r="GA155" s="924"/>
      <c r="GB155" s="924"/>
      <c r="GC155" s="924"/>
      <c r="GD155" s="924"/>
      <c r="GE155" s="924"/>
      <c r="GF155" s="924"/>
      <c r="GG155" s="924"/>
      <c r="GH155" s="924"/>
      <c r="GI155" s="924"/>
      <c r="GJ155" s="924"/>
      <c r="GK155" s="924"/>
      <c r="GL155" s="924"/>
      <c r="GM155" s="924"/>
      <c r="GN155" s="924"/>
      <c r="GO155" s="924"/>
      <c r="GP155" s="924"/>
      <c r="GQ155" s="924"/>
      <c r="GR155" s="924"/>
      <c r="GS155" s="924"/>
      <c r="GT155" s="924"/>
      <c r="GU155" s="924"/>
      <c r="GV155" s="924"/>
      <c r="GW155" s="924"/>
      <c r="GX155" s="924"/>
      <c r="GY155" s="924"/>
      <c r="GZ155" s="924"/>
      <c r="HA155" s="924"/>
      <c r="HB155" s="924"/>
      <c r="HC155" s="924"/>
      <c r="HD155" s="924"/>
      <c r="HE155" s="924"/>
      <c r="HF155" s="924"/>
      <c r="HG155" s="924"/>
      <c r="HH155" s="924"/>
      <c r="HI155" s="924"/>
      <c r="HJ155" s="924"/>
      <c r="HK155" s="924"/>
      <c r="HL155" s="924"/>
      <c r="HM155" s="924"/>
      <c r="HN155" s="924"/>
      <c r="HO155" s="924"/>
      <c r="HP155" s="924"/>
      <c r="HQ155" s="924"/>
      <c r="HR155" s="924"/>
      <c r="HS155" s="924"/>
      <c r="HT155" s="924"/>
      <c r="HU155" s="924"/>
      <c r="HV155" s="924"/>
      <c r="HW155" s="924"/>
      <c r="HX155" s="924"/>
    </row>
    <row r="156" spans="1:232">
      <c r="A156" s="924"/>
      <c r="B156" s="924"/>
      <c r="C156" s="924"/>
      <c r="D156" s="924"/>
      <c r="E156" s="924"/>
      <c r="F156" s="924"/>
      <c r="G156" s="924"/>
      <c r="H156" s="924"/>
      <c r="I156" s="924"/>
      <c r="J156" s="924"/>
      <c r="K156" s="924"/>
      <c r="L156" s="924"/>
      <c r="M156" s="924"/>
      <c r="N156" s="924"/>
      <c r="O156" s="924"/>
      <c r="P156" s="924"/>
      <c r="Q156" s="924"/>
      <c r="R156" s="924"/>
      <c r="S156" s="924"/>
      <c r="T156" s="924"/>
      <c r="U156" s="924"/>
      <c r="V156" s="924"/>
      <c r="W156" s="924"/>
      <c r="X156" s="924"/>
      <c r="Y156" s="924"/>
      <c r="Z156" s="924"/>
      <c r="AA156" s="924"/>
      <c r="AB156" s="924"/>
      <c r="AC156" s="924"/>
      <c r="AD156" s="924"/>
      <c r="AE156" s="924"/>
      <c r="AF156" s="924"/>
      <c r="AG156" s="924"/>
      <c r="AH156" s="924"/>
      <c r="AI156" s="924"/>
      <c r="AJ156" s="924"/>
      <c r="AK156" s="924"/>
      <c r="AL156" s="924"/>
      <c r="AM156" s="924"/>
      <c r="AN156" s="924"/>
      <c r="AO156" s="924"/>
      <c r="AP156" s="924"/>
      <c r="AQ156" s="924"/>
      <c r="AR156" s="924"/>
      <c r="AS156" s="924"/>
      <c r="AT156" s="924"/>
      <c r="AU156" s="924"/>
      <c r="AV156" s="924"/>
      <c r="AW156" s="924"/>
      <c r="AX156" s="924"/>
      <c r="AY156" s="924"/>
      <c r="AZ156" s="924"/>
      <c r="BA156" s="924"/>
      <c r="BB156" s="924"/>
      <c r="BC156" s="924"/>
      <c r="BD156" s="924"/>
      <c r="BE156" s="924"/>
      <c r="BF156" s="924"/>
      <c r="BG156" s="924"/>
      <c r="BH156" s="924"/>
      <c r="BI156" s="924"/>
      <c r="BJ156" s="924"/>
      <c r="BK156" s="924"/>
      <c r="BL156" s="924"/>
      <c r="BM156" s="924"/>
      <c r="BN156" s="924"/>
      <c r="BO156" s="924"/>
      <c r="BP156" s="924"/>
      <c r="BQ156" s="924"/>
      <c r="BR156" s="924"/>
      <c r="BS156" s="924"/>
      <c r="BT156" s="924"/>
      <c r="BU156" s="924"/>
      <c r="BV156" s="924"/>
      <c r="BW156" s="924"/>
      <c r="BX156" s="924"/>
      <c r="BY156" s="924"/>
      <c r="BZ156" s="924"/>
      <c r="CA156" s="924"/>
      <c r="CB156" s="924"/>
      <c r="CC156" s="924"/>
      <c r="CD156" s="924"/>
      <c r="CE156" s="924"/>
      <c r="CF156" s="924"/>
      <c r="CG156" s="924"/>
      <c r="CH156" s="924"/>
      <c r="CI156" s="924"/>
      <c r="CJ156" s="924"/>
      <c r="CK156" s="924"/>
      <c r="CL156" s="924"/>
      <c r="CM156" s="924"/>
      <c r="CN156" s="924"/>
      <c r="CO156" s="924"/>
      <c r="CP156" s="924"/>
      <c r="CQ156" s="924"/>
      <c r="CR156" s="924"/>
      <c r="CS156" s="924"/>
      <c r="CT156" s="924"/>
      <c r="CU156" s="924"/>
      <c r="CV156" s="924"/>
      <c r="CW156" s="924"/>
      <c r="CX156" s="924"/>
      <c r="CY156" s="924"/>
      <c r="CZ156" s="924"/>
      <c r="DA156" s="924"/>
      <c r="DB156" s="924"/>
      <c r="DC156" s="924"/>
      <c r="DD156" s="924"/>
      <c r="DE156" s="924"/>
      <c r="DF156" s="924"/>
      <c r="DG156" s="924"/>
      <c r="DH156" s="924"/>
      <c r="DI156" s="924"/>
      <c r="DJ156" s="924"/>
      <c r="DK156" s="924"/>
      <c r="DL156" s="924"/>
      <c r="DM156" s="924"/>
      <c r="DN156" s="924"/>
      <c r="DO156" s="924"/>
      <c r="DP156" s="924"/>
      <c r="DQ156" s="924"/>
      <c r="DR156" s="924"/>
      <c r="DS156" s="924"/>
      <c r="DT156" s="924"/>
      <c r="DU156" s="924"/>
      <c r="DV156" s="924"/>
      <c r="DW156" s="924"/>
      <c r="DX156" s="924"/>
      <c r="DY156" s="924"/>
      <c r="DZ156" s="924"/>
      <c r="EA156" s="924"/>
      <c r="EB156" s="924"/>
      <c r="EC156" s="924"/>
      <c r="ED156" s="924"/>
      <c r="EE156" s="924"/>
      <c r="EF156" s="924"/>
      <c r="EG156" s="924"/>
      <c r="EH156" s="924"/>
      <c r="EI156" s="924"/>
      <c r="EJ156" s="924"/>
      <c r="EK156" s="924"/>
      <c r="EL156" s="924"/>
      <c r="EM156" s="924"/>
      <c r="EN156" s="924"/>
      <c r="EO156" s="924"/>
      <c r="EP156" s="924"/>
      <c r="EQ156" s="924"/>
      <c r="ER156" s="924"/>
      <c r="ES156" s="924"/>
      <c r="ET156" s="924"/>
      <c r="EU156" s="924"/>
      <c r="EV156" s="924"/>
      <c r="EW156" s="924"/>
      <c r="EX156" s="924"/>
      <c r="EY156" s="924"/>
      <c r="EZ156" s="924"/>
      <c r="FA156" s="924"/>
      <c r="FB156" s="924"/>
      <c r="FC156" s="924"/>
      <c r="FD156" s="924"/>
      <c r="FE156" s="924"/>
      <c r="FF156" s="924"/>
      <c r="FG156" s="924"/>
      <c r="FH156" s="924"/>
      <c r="FI156" s="924"/>
      <c r="FJ156" s="924"/>
      <c r="FK156" s="924"/>
      <c r="FL156" s="924"/>
      <c r="FM156" s="924"/>
      <c r="FN156" s="924"/>
      <c r="FO156" s="924"/>
      <c r="FP156" s="924"/>
      <c r="FQ156" s="924"/>
      <c r="FR156" s="924"/>
      <c r="FS156" s="924"/>
      <c r="FT156" s="924"/>
      <c r="FU156" s="924"/>
      <c r="FV156" s="924"/>
      <c r="FW156" s="924"/>
      <c r="FX156" s="924"/>
      <c r="FY156" s="924"/>
      <c r="FZ156" s="924"/>
      <c r="GA156" s="924"/>
      <c r="GB156" s="924"/>
      <c r="GC156" s="924"/>
      <c r="GD156" s="924"/>
      <c r="GE156" s="924"/>
      <c r="GF156" s="924"/>
      <c r="GG156" s="924"/>
      <c r="GH156" s="924"/>
      <c r="GI156" s="924"/>
      <c r="GJ156" s="924"/>
      <c r="GK156" s="924"/>
      <c r="GL156" s="924"/>
      <c r="GM156" s="924"/>
      <c r="GN156" s="924"/>
      <c r="GO156" s="924"/>
      <c r="GP156" s="924"/>
      <c r="GQ156" s="924"/>
      <c r="GR156" s="924"/>
      <c r="GS156" s="924"/>
      <c r="GT156" s="924"/>
      <c r="GU156" s="924"/>
      <c r="GV156" s="924"/>
      <c r="GW156" s="924"/>
      <c r="GX156" s="924"/>
      <c r="GY156" s="924"/>
      <c r="GZ156" s="924"/>
      <c r="HA156" s="924"/>
      <c r="HB156" s="924"/>
      <c r="HC156" s="924"/>
      <c r="HD156" s="924"/>
      <c r="HE156" s="924"/>
      <c r="HF156" s="924"/>
      <c r="HG156" s="924"/>
      <c r="HH156" s="924"/>
      <c r="HI156" s="924"/>
      <c r="HJ156" s="924"/>
      <c r="HK156" s="924"/>
      <c r="HL156" s="924"/>
      <c r="HM156" s="924"/>
      <c r="HN156" s="924"/>
      <c r="HO156" s="924"/>
      <c r="HP156" s="924"/>
      <c r="HQ156" s="924"/>
      <c r="HR156" s="924"/>
      <c r="HS156" s="924"/>
      <c r="HT156" s="924"/>
      <c r="HU156" s="924"/>
      <c r="HV156" s="924"/>
      <c r="HW156" s="924"/>
      <c r="HX156" s="924"/>
    </row>
    <row r="157" spans="1:232">
      <c r="A157" s="924"/>
      <c r="B157" s="924"/>
      <c r="C157" s="924"/>
      <c r="D157" s="924"/>
      <c r="E157" s="924"/>
      <c r="F157" s="924"/>
      <c r="G157" s="924"/>
      <c r="H157" s="924"/>
      <c r="I157" s="924"/>
      <c r="J157" s="924"/>
      <c r="K157" s="924"/>
      <c r="L157" s="924"/>
      <c r="M157" s="924"/>
      <c r="N157" s="924"/>
      <c r="O157" s="924"/>
      <c r="P157" s="924"/>
      <c r="Q157" s="924"/>
      <c r="R157" s="924"/>
      <c r="S157" s="924"/>
      <c r="T157" s="924"/>
      <c r="U157" s="924"/>
      <c r="V157" s="924"/>
      <c r="W157" s="924"/>
      <c r="X157" s="924"/>
      <c r="Y157" s="924"/>
      <c r="Z157" s="924"/>
      <c r="AA157" s="924"/>
      <c r="AB157" s="924"/>
      <c r="AC157" s="924"/>
      <c r="AD157" s="924"/>
      <c r="AE157" s="924"/>
      <c r="AF157" s="924"/>
      <c r="AG157" s="924"/>
      <c r="AH157" s="924"/>
      <c r="AI157" s="924"/>
      <c r="AJ157" s="924"/>
      <c r="AK157" s="924"/>
      <c r="AL157" s="924"/>
      <c r="AM157" s="924"/>
      <c r="AN157" s="924"/>
      <c r="AO157" s="924"/>
      <c r="AP157" s="924"/>
      <c r="AQ157" s="924"/>
      <c r="AR157" s="924"/>
      <c r="AS157" s="924"/>
      <c r="AT157" s="924"/>
      <c r="AU157" s="924"/>
      <c r="AV157" s="924"/>
      <c r="AW157" s="924"/>
      <c r="AX157" s="924"/>
      <c r="AY157" s="924"/>
      <c r="AZ157" s="924"/>
      <c r="BA157" s="924"/>
      <c r="BB157" s="924"/>
      <c r="BC157" s="924"/>
      <c r="BD157" s="924"/>
      <c r="BE157" s="924"/>
      <c r="BF157" s="924"/>
      <c r="BG157" s="924"/>
      <c r="BH157" s="924"/>
      <c r="BI157" s="924"/>
      <c r="BJ157" s="924"/>
      <c r="BK157" s="924"/>
      <c r="BL157" s="924"/>
      <c r="BM157" s="924"/>
      <c r="BN157" s="924"/>
      <c r="BO157" s="924"/>
      <c r="BP157" s="924"/>
      <c r="BQ157" s="924"/>
      <c r="BR157" s="924"/>
      <c r="BS157" s="924"/>
      <c r="BT157" s="924"/>
      <c r="BU157" s="924"/>
      <c r="BV157" s="924"/>
      <c r="BW157" s="924"/>
      <c r="BX157" s="924"/>
      <c r="BY157" s="924"/>
      <c r="BZ157" s="924"/>
      <c r="CA157" s="924"/>
      <c r="CB157" s="924"/>
      <c r="CC157" s="924"/>
      <c r="CD157" s="924"/>
      <c r="CE157" s="924"/>
      <c r="CF157" s="924"/>
      <c r="CG157" s="924"/>
      <c r="CH157" s="924"/>
      <c r="CI157" s="924"/>
      <c r="CJ157" s="924"/>
      <c r="CK157" s="924"/>
      <c r="CL157" s="924"/>
      <c r="CM157" s="924"/>
      <c r="CN157" s="924"/>
      <c r="CO157" s="924"/>
      <c r="CP157" s="924"/>
      <c r="CQ157" s="924"/>
      <c r="CR157" s="924"/>
      <c r="CS157" s="924"/>
      <c r="CT157" s="924"/>
      <c r="CU157" s="924"/>
      <c r="CV157" s="924"/>
      <c r="CW157" s="924"/>
      <c r="CX157" s="924"/>
      <c r="CY157" s="924"/>
      <c r="CZ157" s="924"/>
      <c r="DA157" s="924"/>
      <c r="DB157" s="924"/>
      <c r="DC157" s="924"/>
      <c r="DD157" s="924"/>
      <c r="DE157" s="924"/>
      <c r="DF157" s="924"/>
      <c r="DG157" s="924"/>
      <c r="DH157" s="924"/>
      <c r="DI157" s="924"/>
      <c r="DJ157" s="924"/>
      <c r="DK157" s="924"/>
      <c r="DL157" s="924"/>
      <c r="DM157" s="924"/>
      <c r="DN157" s="924"/>
      <c r="DO157" s="924"/>
      <c r="DP157" s="924"/>
      <c r="DQ157" s="924"/>
      <c r="DR157" s="924"/>
      <c r="DS157" s="924"/>
      <c r="DT157" s="924"/>
      <c r="DU157" s="924"/>
      <c r="DV157" s="924"/>
      <c r="DW157" s="924"/>
      <c r="DX157" s="924"/>
      <c r="DY157" s="924"/>
      <c r="DZ157" s="924"/>
      <c r="EA157" s="924"/>
      <c r="EB157" s="924"/>
      <c r="EC157" s="924"/>
      <c r="ED157" s="924"/>
      <c r="EE157" s="924"/>
      <c r="EF157" s="924"/>
      <c r="EG157" s="924"/>
      <c r="EH157" s="924"/>
      <c r="EI157" s="924"/>
      <c r="EJ157" s="924"/>
      <c r="EK157" s="924"/>
      <c r="EL157" s="924"/>
      <c r="EM157" s="924"/>
      <c r="EN157" s="924"/>
      <c r="EO157" s="924"/>
      <c r="EP157" s="924"/>
      <c r="EQ157" s="924"/>
      <c r="ER157" s="924"/>
      <c r="ES157" s="924"/>
      <c r="ET157" s="924"/>
      <c r="EU157" s="924"/>
      <c r="EV157" s="924"/>
      <c r="EW157" s="924"/>
      <c r="EX157" s="924"/>
      <c r="EY157" s="924"/>
      <c r="EZ157" s="924"/>
      <c r="FA157" s="924"/>
      <c r="FB157" s="924"/>
      <c r="FC157" s="924"/>
      <c r="FD157" s="924"/>
      <c r="FE157" s="924"/>
      <c r="FF157" s="924"/>
      <c r="FG157" s="924"/>
      <c r="FH157" s="924"/>
      <c r="FI157" s="924"/>
      <c r="FJ157" s="924"/>
      <c r="FK157" s="924"/>
      <c r="FL157" s="924"/>
      <c r="FM157" s="924"/>
      <c r="FN157" s="924"/>
      <c r="FO157" s="924"/>
      <c r="FP157" s="924"/>
      <c r="FQ157" s="924"/>
      <c r="FR157" s="924"/>
      <c r="FS157" s="924"/>
      <c r="FT157" s="924"/>
      <c r="FU157" s="924"/>
      <c r="FV157" s="924"/>
      <c r="FW157" s="924"/>
      <c r="FX157" s="924"/>
      <c r="FY157" s="924"/>
      <c r="FZ157" s="924"/>
      <c r="GA157" s="924"/>
      <c r="GB157" s="924"/>
      <c r="GC157" s="924"/>
      <c r="GD157" s="924"/>
      <c r="GE157" s="924"/>
      <c r="GF157" s="924"/>
      <c r="GG157" s="924"/>
      <c r="GH157" s="924"/>
      <c r="GI157" s="924"/>
      <c r="GJ157" s="924"/>
      <c r="GK157" s="924"/>
      <c r="GL157" s="924"/>
      <c r="GM157" s="924"/>
      <c r="GN157" s="924"/>
      <c r="GO157" s="924"/>
      <c r="GP157" s="924"/>
      <c r="GQ157" s="924"/>
      <c r="GR157" s="924"/>
      <c r="GS157" s="924"/>
      <c r="GT157" s="924"/>
      <c r="GU157" s="924"/>
      <c r="GV157" s="924"/>
      <c r="GW157" s="924"/>
      <c r="GX157" s="924"/>
      <c r="GY157" s="924"/>
      <c r="GZ157" s="924"/>
      <c r="HA157" s="924"/>
      <c r="HB157" s="924"/>
      <c r="HC157" s="924"/>
      <c r="HD157" s="924"/>
      <c r="HE157" s="924"/>
      <c r="HF157" s="924"/>
      <c r="HG157" s="924"/>
      <c r="HH157" s="924"/>
      <c r="HI157" s="924"/>
      <c r="HJ157" s="924"/>
      <c r="HK157" s="924"/>
      <c r="HL157" s="924"/>
      <c r="HM157" s="924"/>
      <c r="HN157" s="924"/>
      <c r="HO157" s="924"/>
      <c r="HP157" s="924"/>
      <c r="HQ157" s="924"/>
      <c r="HR157" s="924"/>
      <c r="HS157" s="924"/>
      <c r="HT157" s="924"/>
      <c r="HU157" s="924"/>
      <c r="HV157" s="924"/>
      <c r="HW157" s="924"/>
      <c r="HX157" s="924"/>
    </row>
    <row r="158" spans="1:232">
      <c r="A158" s="924"/>
      <c r="B158" s="924"/>
      <c r="C158" s="924"/>
      <c r="D158" s="924"/>
      <c r="E158" s="924"/>
      <c r="F158" s="924"/>
      <c r="G158" s="924"/>
      <c r="H158" s="924"/>
      <c r="I158" s="924"/>
      <c r="J158" s="924"/>
      <c r="K158" s="924"/>
      <c r="L158" s="924"/>
      <c r="M158" s="924"/>
      <c r="N158" s="924"/>
      <c r="O158" s="924"/>
      <c r="P158" s="924"/>
      <c r="Q158" s="924"/>
      <c r="R158" s="924"/>
      <c r="S158" s="924"/>
      <c r="T158" s="924"/>
      <c r="U158" s="924"/>
      <c r="V158" s="924"/>
      <c r="W158" s="924"/>
      <c r="X158" s="924"/>
      <c r="Y158" s="924"/>
      <c r="Z158" s="924"/>
      <c r="AA158" s="924"/>
      <c r="AB158" s="924"/>
      <c r="AC158" s="924"/>
      <c r="AD158" s="924"/>
      <c r="AE158" s="924"/>
      <c r="AF158" s="924"/>
      <c r="AG158" s="924"/>
      <c r="AH158" s="924"/>
      <c r="AI158" s="924"/>
      <c r="AJ158" s="924"/>
      <c r="AK158" s="924"/>
      <c r="AL158" s="924"/>
      <c r="AM158" s="924"/>
      <c r="AN158" s="924"/>
      <c r="AO158" s="924"/>
      <c r="AP158" s="924"/>
      <c r="AQ158" s="924"/>
      <c r="AR158" s="924"/>
      <c r="AS158" s="924"/>
      <c r="AT158" s="924"/>
      <c r="AU158" s="924"/>
      <c r="AV158" s="924"/>
      <c r="AW158" s="924"/>
      <c r="AX158" s="924"/>
      <c r="AY158" s="924"/>
      <c r="AZ158" s="924"/>
      <c r="BA158" s="924"/>
      <c r="BB158" s="924"/>
      <c r="BC158" s="924"/>
      <c r="BD158" s="924"/>
      <c r="BE158" s="924"/>
      <c r="BF158" s="924"/>
      <c r="BG158" s="924"/>
      <c r="BH158" s="924"/>
      <c r="BI158" s="924"/>
      <c r="BJ158" s="924"/>
      <c r="BK158" s="924"/>
      <c r="BL158" s="924"/>
      <c r="BM158" s="924"/>
      <c r="BN158" s="924"/>
      <c r="BO158" s="924"/>
      <c r="BP158" s="924"/>
      <c r="BQ158" s="924"/>
      <c r="BR158" s="924"/>
      <c r="BS158" s="924"/>
      <c r="BT158" s="924"/>
      <c r="BU158" s="924"/>
      <c r="BV158" s="924"/>
      <c r="BW158" s="924"/>
      <c r="BX158" s="924"/>
      <c r="BY158" s="924"/>
      <c r="BZ158" s="924"/>
      <c r="CA158" s="924"/>
      <c r="CB158" s="924"/>
      <c r="CC158" s="924"/>
      <c r="CD158" s="924"/>
      <c r="CE158" s="924"/>
      <c r="CF158" s="924"/>
      <c r="CG158" s="924"/>
      <c r="CH158" s="924"/>
      <c r="CI158" s="924"/>
      <c r="CJ158" s="924"/>
      <c r="CK158" s="924"/>
      <c r="CL158" s="924"/>
      <c r="CM158" s="924"/>
      <c r="CN158" s="924"/>
      <c r="CO158" s="924"/>
      <c r="CP158" s="924"/>
      <c r="CQ158" s="924"/>
      <c r="CR158" s="924"/>
      <c r="CS158" s="924"/>
      <c r="CT158" s="924"/>
      <c r="CU158" s="924"/>
      <c r="CV158" s="924"/>
      <c r="CW158" s="924"/>
      <c r="CX158" s="924"/>
      <c r="CY158" s="924"/>
      <c r="CZ158" s="924"/>
      <c r="DA158" s="924"/>
      <c r="DB158" s="924"/>
      <c r="DC158" s="924"/>
      <c r="DD158" s="924"/>
      <c r="DE158" s="924"/>
      <c r="DF158" s="924"/>
      <c r="DG158" s="924"/>
      <c r="DH158" s="924"/>
      <c r="DI158" s="924"/>
      <c r="DJ158" s="924"/>
      <c r="DK158" s="924"/>
      <c r="DL158" s="924"/>
      <c r="DM158" s="924"/>
      <c r="DN158" s="924"/>
      <c r="DO158" s="924"/>
      <c r="DP158" s="924"/>
      <c r="DQ158" s="924"/>
      <c r="DR158" s="924"/>
      <c r="DS158" s="924"/>
      <c r="DT158" s="924"/>
      <c r="DU158" s="924"/>
      <c r="DV158" s="924"/>
      <c r="DW158" s="924"/>
      <c r="DX158" s="924"/>
      <c r="DY158" s="924"/>
      <c r="DZ158" s="924"/>
      <c r="EA158" s="924"/>
      <c r="EB158" s="924"/>
      <c r="EC158" s="924"/>
      <c r="ED158" s="924"/>
      <c r="EE158" s="924"/>
      <c r="EF158" s="924"/>
      <c r="EG158" s="924"/>
      <c r="EH158" s="924"/>
      <c r="EI158" s="924"/>
      <c r="EJ158" s="924"/>
      <c r="EK158" s="924"/>
      <c r="EL158" s="924"/>
      <c r="EM158" s="924"/>
      <c r="EN158" s="924"/>
      <c r="EO158" s="924"/>
      <c r="EP158" s="924"/>
      <c r="EQ158" s="924"/>
      <c r="ER158" s="924"/>
      <c r="ES158" s="924"/>
      <c r="ET158" s="924"/>
      <c r="EU158" s="924"/>
      <c r="EV158" s="924"/>
      <c r="EW158" s="924"/>
      <c r="EX158" s="924"/>
      <c r="EY158" s="924"/>
      <c r="EZ158" s="924"/>
      <c r="FA158" s="924"/>
      <c r="FB158" s="924"/>
      <c r="FC158" s="924"/>
      <c r="FD158" s="924"/>
      <c r="FE158" s="924"/>
      <c r="FF158" s="924"/>
      <c r="FG158" s="924"/>
      <c r="FH158" s="924"/>
      <c r="FI158" s="924"/>
      <c r="FJ158" s="924"/>
      <c r="FK158" s="924"/>
      <c r="FL158" s="924"/>
      <c r="FM158" s="924"/>
      <c r="FN158" s="924"/>
      <c r="FO158" s="924"/>
      <c r="FP158" s="924"/>
      <c r="FQ158" s="924"/>
      <c r="FR158" s="924"/>
      <c r="FS158" s="924"/>
      <c r="FT158" s="924"/>
      <c r="FU158" s="924"/>
      <c r="FV158" s="924"/>
      <c r="FW158" s="924"/>
      <c r="FX158" s="924"/>
      <c r="FY158" s="924"/>
      <c r="FZ158" s="924"/>
      <c r="GA158" s="924"/>
      <c r="GB158" s="924"/>
      <c r="GC158" s="924"/>
      <c r="GD158" s="924"/>
      <c r="GE158" s="924"/>
      <c r="GF158" s="924"/>
      <c r="GG158" s="924"/>
      <c r="GH158" s="924"/>
      <c r="GI158" s="924"/>
      <c r="GJ158" s="924"/>
      <c r="GK158" s="924"/>
      <c r="GL158" s="924"/>
      <c r="GM158" s="924"/>
      <c r="GN158" s="924"/>
      <c r="GO158" s="924"/>
      <c r="GP158" s="924"/>
      <c r="GQ158" s="924"/>
      <c r="GR158" s="924"/>
      <c r="GS158" s="924"/>
      <c r="GT158" s="924"/>
      <c r="GU158" s="924"/>
      <c r="GV158" s="924"/>
      <c r="GW158" s="924"/>
      <c r="GX158" s="924"/>
      <c r="GY158" s="924"/>
      <c r="GZ158" s="924"/>
      <c r="HA158" s="924"/>
      <c r="HB158" s="924"/>
      <c r="HC158" s="924"/>
      <c r="HD158" s="924"/>
      <c r="HE158" s="924"/>
      <c r="HF158" s="924"/>
      <c r="HG158" s="924"/>
      <c r="HH158" s="924"/>
      <c r="HI158" s="924"/>
      <c r="HJ158" s="924"/>
      <c r="HK158" s="924"/>
      <c r="HL158" s="924"/>
      <c r="HM158" s="924"/>
      <c r="HN158" s="924"/>
      <c r="HO158" s="924"/>
      <c r="HP158" s="924"/>
      <c r="HQ158" s="924"/>
      <c r="HR158" s="924"/>
      <c r="HS158" s="924"/>
      <c r="HT158" s="924"/>
      <c r="HU158" s="924"/>
      <c r="HV158" s="924"/>
      <c r="HW158" s="924"/>
      <c r="HX158" s="924"/>
    </row>
    <row r="159" spans="1:232">
      <c r="A159" s="924"/>
      <c r="B159" s="924"/>
      <c r="C159" s="924"/>
      <c r="D159" s="924"/>
      <c r="E159" s="924"/>
      <c r="F159" s="924"/>
      <c r="G159" s="924"/>
      <c r="H159" s="924"/>
      <c r="I159" s="924"/>
      <c r="J159" s="924"/>
      <c r="K159" s="924"/>
      <c r="L159" s="924"/>
      <c r="M159" s="924"/>
      <c r="N159" s="924"/>
      <c r="O159" s="924"/>
      <c r="P159" s="924"/>
      <c r="Q159" s="924"/>
      <c r="R159" s="924"/>
      <c r="S159" s="924"/>
      <c r="T159" s="924"/>
      <c r="U159" s="924"/>
      <c r="V159" s="924"/>
      <c r="W159" s="924"/>
      <c r="X159" s="924"/>
      <c r="Y159" s="924"/>
      <c r="Z159" s="924"/>
      <c r="AA159" s="924"/>
      <c r="AB159" s="924"/>
      <c r="AC159" s="924"/>
      <c r="AD159" s="924"/>
      <c r="AE159" s="924"/>
      <c r="AF159" s="924"/>
      <c r="AG159" s="924"/>
      <c r="AH159" s="924"/>
      <c r="AI159" s="924"/>
      <c r="AJ159" s="924"/>
      <c r="AK159" s="924"/>
      <c r="AL159" s="924"/>
      <c r="AM159" s="924"/>
      <c r="AN159" s="924"/>
      <c r="AO159" s="924"/>
      <c r="AP159" s="924"/>
      <c r="AQ159" s="924"/>
      <c r="AR159" s="924"/>
      <c r="AS159" s="924"/>
      <c r="AT159" s="924"/>
      <c r="AU159" s="924"/>
      <c r="AV159" s="924"/>
      <c r="AW159" s="924"/>
      <c r="AX159" s="924"/>
      <c r="AY159" s="924"/>
      <c r="AZ159" s="924"/>
      <c r="BA159" s="924"/>
      <c r="BB159" s="924"/>
      <c r="BC159" s="924"/>
      <c r="BD159" s="924"/>
      <c r="BE159" s="924"/>
      <c r="BF159" s="924"/>
      <c r="BG159" s="924"/>
      <c r="BH159" s="924"/>
      <c r="BI159" s="924"/>
      <c r="BJ159" s="924"/>
      <c r="BK159" s="924"/>
      <c r="BL159" s="924"/>
      <c r="BM159" s="924"/>
      <c r="BN159" s="924"/>
      <c r="BO159" s="924"/>
      <c r="BP159" s="924"/>
      <c r="BQ159" s="924"/>
      <c r="BR159" s="924"/>
      <c r="BS159" s="924"/>
      <c r="BT159" s="924"/>
      <c r="BU159" s="924"/>
      <c r="BV159" s="924"/>
      <c r="BW159" s="924"/>
      <c r="BX159" s="924"/>
      <c r="BY159" s="924"/>
      <c r="BZ159" s="924"/>
      <c r="CA159" s="924"/>
      <c r="CB159" s="924"/>
      <c r="CC159" s="924"/>
      <c r="CD159" s="924"/>
      <c r="CE159" s="924"/>
      <c r="CF159" s="924"/>
      <c r="CG159" s="924"/>
      <c r="CH159" s="924"/>
      <c r="CI159" s="924"/>
      <c r="CJ159" s="924"/>
      <c r="CK159" s="924"/>
      <c r="CL159" s="924"/>
      <c r="CM159" s="924"/>
      <c r="CN159" s="924"/>
      <c r="CO159" s="924"/>
      <c r="CP159" s="924"/>
      <c r="CQ159" s="924"/>
      <c r="CR159" s="924"/>
      <c r="CS159" s="924"/>
      <c r="CT159" s="924"/>
      <c r="CU159" s="924"/>
      <c r="CV159" s="924"/>
      <c r="CW159" s="924"/>
      <c r="CX159" s="924"/>
      <c r="CY159" s="924"/>
      <c r="CZ159" s="924"/>
      <c r="DA159" s="924"/>
      <c r="DB159" s="924"/>
      <c r="DC159" s="924"/>
      <c r="DD159" s="924"/>
      <c r="DE159" s="924"/>
      <c r="DF159" s="924"/>
      <c r="DG159" s="924"/>
      <c r="DH159" s="924"/>
      <c r="DI159" s="924"/>
      <c r="DJ159" s="924"/>
      <c r="DK159" s="924"/>
      <c r="DL159" s="924"/>
      <c r="DM159" s="924"/>
      <c r="DN159" s="924"/>
      <c r="DO159" s="924"/>
      <c r="DP159" s="924"/>
      <c r="DQ159" s="924"/>
      <c r="DR159" s="924"/>
      <c r="DS159" s="924"/>
      <c r="DT159" s="924"/>
      <c r="DU159" s="924"/>
      <c r="DV159" s="924"/>
      <c r="DW159" s="924"/>
      <c r="DX159" s="924"/>
      <c r="DY159" s="924"/>
      <c r="DZ159" s="924"/>
      <c r="EA159" s="924"/>
      <c r="EB159" s="924"/>
      <c r="EC159" s="924"/>
      <c r="ED159" s="924"/>
      <c r="EE159" s="924"/>
      <c r="EF159" s="924"/>
      <c r="EG159" s="924"/>
      <c r="EH159" s="924"/>
      <c r="EI159" s="924"/>
      <c r="EJ159" s="924"/>
      <c r="EK159" s="924"/>
      <c r="EL159" s="924"/>
      <c r="EM159" s="924"/>
      <c r="EN159" s="924"/>
      <c r="EO159" s="924"/>
      <c r="EP159" s="924"/>
      <c r="EQ159" s="924"/>
      <c r="ER159" s="924"/>
      <c r="ES159" s="924"/>
      <c r="ET159" s="924"/>
      <c r="EU159" s="924"/>
      <c r="EV159" s="924"/>
      <c r="EW159" s="924"/>
      <c r="EX159" s="924"/>
      <c r="EY159" s="924"/>
      <c r="EZ159" s="924"/>
      <c r="FA159" s="924"/>
      <c r="FB159" s="924"/>
      <c r="FC159" s="924"/>
      <c r="FD159" s="924"/>
      <c r="FE159" s="924"/>
      <c r="FF159" s="924"/>
      <c r="FG159" s="924"/>
      <c r="FH159" s="924"/>
      <c r="FI159" s="924"/>
      <c r="FJ159" s="924"/>
      <c r="FK159" s="924"/>
      <c r="FL159" s="924"/>
      <c r="FM159" s="924"/>
      <c r="FN159" s="924"/>
      <c r="FO159" s="924"/>
      <c r="FP159" s="924"/>
      <c r="FQ159" s="924"/>
      <c r="FR159" s="924"/>
      <c r="FS159" s="924"/>
      <c r="FT159" s="924"/>
      <c r="FU159" s="924"/>
      <c r="FV159" s="924"/>
      <c r="FW159" s="924"/>
      <c r="FX159" s="924"/>
      <c r="FY159" s="924"/>
      <c r="FZ159" s="924"/>
      <c r="GA159" s="924"/>
      <c r="GB159" s="924"/>
      <c r="GC159" s="924"/>
      <c r="GD159" s="924"/>
      <c r="GE159" s="924"/>
      <c r="GF159" s="924"/>
      <c r="GG159" s="924"/>
      <c r="GH159" s="924"/>
      <c r="GI159" s="924"/>
      <c r="GJ159" s="924"/>
      <c r="GK159" s="924"/>
      <c r="GL159" s="924"/>
      <c r="GM159" s="924"/>
      <c r="GN159" s="924"/>
      <c r="GO159" s="924"/>
      <c r="GP159" s="924"/>
      <c r="GQ159" s="924"/>
      <c r="GR159" s="924"/>
      <c r="GS159" s="924"/>
      <c r="GT159" s="924"/>
      <c r="GU159" s="924"/>
      <c r="GV159" s="924"/>
      <c r="GW159" s="924"/>
      <c r="GX159" s="924"/>
      <c r="GY159" s="924"/>
      <c r="GZ159" s="924"/>
      <c r="HA159" s="924"/>
      <c r="HB159" s="924"/>
      <c r="HC159" s="924"/>
      <c r="HD159" s="924"/>
      <c r="HE159" s="924"/>
      <c r="HF159" s="924"/>
      <c r="HG159" s="924"/>
      <c r="HH159" s="924"/>
      <c r="HI159" s="924"/>
      <c r="HJ159" s="924"/>
      <c r="HK159" s="924"/>
      <c r="HL159" s="924"/>
      <c r="HM159" s="924"/>
      <c r="HN159" s="924"/>
      <c r="HO159" s="924"/>
      <c r="HP159" s="924"/>
      <c r="HQ159" s="924"/>
      <c r="HR159" s="924"/>
      <c r="HS159" s="924"/>
      <c r="HT159" s="924"/>
      <c r="HU159" s="924"/>
      <c r="HV159" s="924"/>
      <c r="HW159" s="924"/>
      <c r="HX159" s="924"/>
    </row>
    <row r="160" spans="1:232">
      <c r="A160" s="924"/>
      <c r="B160" s="924"/>
      <c r="C160" s="924"/>
      <c r="D160" s="924"/>
      <c r="E160" s="924"/>
      <c r="F160" s="924"/>
      <c r="G160" s="924"/>
      <c r="H160" s="924"/>
      <c r="I160" s="924"/>
      <c r="J160" s="924"/>
      <c r="K160" s="924"/>
      <c r="L160" s="924"/>
      <c r="M160" s="924"/>
      <c r="N160" s="924"/>
      <c r="O160" s="924"/>
      <c r="P160" s="924"/>
      <c r="Q160" s="924"/>
      <c r="R160" s="924"/>
      <c r="S160" s="924"/>
      <c r="T160" s="924"/>
      <c r="U160" s="924"/>
      <c r="V160" s="924"/>
      <c r="W160" s="924"/>
      <c r="X160" s="924"/>
      <c r="Y160" s="924"/>
      <c r="Z160" s="924"/>
      <c r="AA160" s="924"/>
      <c r="AB160" s="924"/>
      <c r="AC160" s="924"/>
      <c r="AD160" s="924"/>
      <c r="AE160" s="924"/>
      <c r="AF160" s="924"/>
      <c r="AG160" s="924"/>
      <c r="AH160" s="924"/>
      <c r="AI160" s="924"/>
      <c r="AJ160" s="924"/>
      <c r="AK160" s="924"/>
      <c r="AL160" s="924"/>
      <c r="AM160" s="924"/>
      <c r="AN160" s="924"/>
      <c r="AO160" s="924"/>
      <c r="AP160" s="924"/>
      <c r="AQ160" s="924"/>
      <c r="AR160" s="924"/>
      <c r="AS160" s="924"/>
      <c r="AT160" s="924"/>
      <c r="AU160" s="924"/>
      <c r="AV160" s="924"/>
      <c r="AW160" s="924"/>
      <c r="AX160" s="924"/>
      <c r="AY160" s="924"/>
      <c r="AZ160" s="924"/>
      <c r="BA160" s="924"/>
      <c r="BB160" s="924"/>
      <c r="BC160" s="924"/>
      <c r="BD160" s="924"/>
      <c r="BE160" s="924"/>
      <c r="BF160" s="924"/>
      <c r="BG160" s="924"/>
      <c r="BH160" s="924"/>
      <c r="BI160" s="924"/>
      <c r="BJ160" s="924"/>
      <c r="BK160" s="924"/>
      <c r="BL160" s="924"/>
      <c r="BM160" s="924"/>
      <c r="BN160" s="924"/>
      <c r="BO160" s="924"/>
      <c r="BP160" s="924"/>
      <c r="BQ160" s="924"/>
      <c r="BR160" s="924"/>
      <c r="BS160" s="924"/>
      <c r="BT160" s="924"/>
      <c r="BU160" s="924"/>
      <c r="BV160" s="924"/>
      <c r="BW160" s="924"/>
      <c r="BX160" s="924"/>
      <c r="BY160" s="924"/>
      <c r="BZ160" s="924"/>
      <c r="CA160" s="924"/>
      <c r="CB160" s="924"/>
      <c r="CC160" s="924"/>
      <c r="CD160" s="924"/>
      <c r="CE160" s="924"/>
      <c r="CF160" s="924"/>
      <c r="CG160" s="924"/>
      <c r="CH160" s="924"/>
      <c r="CI160" s="924"/>
      <c r="CJ160" s="924"/>
      <c r="CK160" s="924"/>
      <c r="CL160" s="924"/>
      <c r="CM160" s="924"/>
      <c r="CN160" s="924"/>
      <c r="CO160" s="924"/>
      <c r="CP160" s="924"/>
      <c r="CQ160" s="924"/>
      <c r="CR160" s="924"/>
      <c r="CS160" s="924"/>
      <c r="CT160" s="924"/>
      <c r="CU160" s="924"/>
      <c r="CV160" s="924"/>
      <c r="CW160" s="924"/>
      <c r="CX160" s="924"/>
      <c r="CY160" s="924"/>
      <c r="CZ160" s="924"/>
      <c r="DA160" s="924"/>
      <c r="DB160" s="924"/>
      <c r="DC160" s="924"/>
      <c r="DD160" s="924"/>
      <c r="DE160" s="924"/>
      <c r="DF160" s="924"/>
      <c r="DG160" s="924"/>
      <c r="DH160" s="924"/>
      <c r="DI160" s="924"/>
      <c r="DJ160" s="924"/>
      <c r="DK160" s="924"/>
      <c r="DL160" s="924"/>
      <c r="DM160" s="924"/>
      <c r="DN160" s="924"/>
      <c r="DO160" s="924"/>
      <c r="DP160" s="924"/>
      <c r="DQ160" s="924"/>
      <c r="DR160" s="924"/>
      <c r="DS160" s="924"/>
      <c r="DT160" s="924"/>
      <c r="DU160" s="924"/>
      <c r="DV160" s="924"/>
      <c r="DW160" s="924"/>
      <c r="DX160" s="924"/>
      <c r="DY160" s="924"/>
      <c r="DZ160" s="924"/>
      <c r="EA160" s="924"/>
      <c r="EB160" s="924"/>
      <c r="EC160" s="924"/>
      <c r="ED160" s="924"/>
      <c r="EE160" s="924"/>
      <c r="EF160" s="924"/>
      <c r="EG160" s="924"/>
      <c r="EH160" s="924"/>
      <c r="EI160" s="924"/>
      <c r="EJ160" s="924"/>
      <c r="EK160" s="924"/>
      <c r="EL160" s="924"/>
      <c r="EM160" s="924"/>
      <c r="EN160" s="924"/>
      <c r="EO160" s="924"/>
      <c r="EP160" s="924"/>
      <c r="EQ160" s="924"/>
      <c r="ER160" s="924"/>
      <c r="ES160" s="924"/>
      <c r="ET160" s="924"/>
      <c r="EU160" s="924"/>
      <c r="EV160" s="924"/>
      <c r="EW160" s="924"/>
      <c r="EX160" s="924"/>
      <c r="EY160" s="924"/>
      <c r="EZ160" s="924"/>
      <c r="FA160" s="924"/>
      <c r="FB160" s="924"/>
      <c r="FC160" s="924"/>
      <c r="FD160" s="924"/>
      <c r="FE160" s="924"/>
      <c r="FF160" s="924"/>
      <c r="FG160" s="924"/>
      <c r="FH160" s="924"/>
      <c r="FI160" s="924"/>
      <c r="FJ160" s="924"/>
      <c r="FK160" s="924"/>
      <c r="FL160" s="924"/>
      <c r="FM160" s="924"/>
      <c r="FN160" s="924"/>
      <c r="FO160" s="924"/>
      <c r="FP160" s="924"/>
      <c r="FQ160" s="924"/>
      <c r="FR160" s="924"/>
      <c r="FS160" s="924"/>
      <c r="FT160" s="924"/>
      <c r="FU160" s="924"/>
      <c r="FV160" s="924"/>
      <c r="FW160" s="924"/>
      <c r="FX160" s="924"/>
      <c r="FY160" s="924"/>
      <c r="FZ160" s="924"/>
      <c r="GA160" s="924"/>
      <c r="GB160" s="924"/>
      <c r="GC160" s="924"/>
      <c r="GD160" s="924"/>
      <c r="GE160" s="924"/>
      <c r="GF160" s="924"/>
      <c r="GG160" s="924"/>
      <c r="GH160" s="924"/>
      <c r="GI160" s="924"/>
      <c r="GJ160" s="924"/>
      <c r="GK160" s="924"/>
      <c r="GL160" s="924"/>
      <c r="GM160" s="924"/>
      <c r="GN160" s="924"/>
      <c r="GO160" s="924"/>
      <c r="GP160" s="924"/>
      <c r="GQ160" s="924"/>
      <c r="GR160" s="924"/>
      <c r="GS160" s="924"/>
      <c r="GT160" s="924"/>
      <c r="GU160" s="924"/>
      <c r="GV160" s="924"/>
      <c r="GW160" s="924"/>
      <c r="GX160" s="924"/>
      <c r="GY160" s="924"/>
      <c r="GZ160" s="924"/>
      <c r="HA160" s="924"/>
      <c r="HB160" s="924"/>
      <c r="HC160" s="924"/>
      <c r="HD160" s="924"/>
      <c r="HE160" s="924"/>
      <c r="HF160" s="924"/>
      <c r="HG160" s="924"/>
      <c r="HH160" s="924"/>
      <c r="HI160" s="924"/>
      <c r="HJ160" s="924"/>
      <c r="HK160" s="924"/>
      <c r="HL160" s="924"/>
      <c r="HM160" s="924"/>
      <c r="HN160" s="924"/>
      <c r="HO160" s="924"/>
      <c r="HP160" s="924"/>
      <c r="HQ160" s="924"/>
      <c r="HR160" s="924"/>
      <c r="HS160" s="924"/>
      <c r="HT160" s="924"/>
      <c r="HU160" s="924"/>
      <c r="HV160" s="924"/>
      <c r="HW160" s="924"/>
      <c r="HX160" s="924"/>
    </row>
    <row r="161" spans="1:232">
      <c r="A161" s="924"/>
      <c r="B161" s="924"/>
      <c r="C161" s="924"/>
      <c r="D161" s="924"/>
      <c r="E161" s="924"/>
      <c r="F161" s="924"/>
      <c r="G161" s="924"/>
      <c r="H161" s="924"/>
      <c r="I161" s="924"/>
      <c r="J161" s="924"/>
      <c r="K161" s="924"/>
      <c r="L161" s="924"/>
      <c r="M161" s="924"/>
      <c r="N161" s="924"/>
      <c r="O161" s="924"/>
      <c r="P161" s="924"/>
      <c r="Q161" s="924"/>
      <c r="R161" s="924"/>
      <c r="S161" s="924"/>
      <c r="T161" s="924"/>
      <c r="U161" s="924"/>
      <c r="V161" s="924"/>
      <c r="W161" s="924"/>
      <c r="X161" s="924"/>
      <c r="Y161" s="924"/>
      <c r="Z161" s="924"/>
      <c r="AA161" s="924"/>
      <c r="AB161" s="924"/>
      <c r="AC161" s="924"/>
      <c r="AD161" s="924"/>
      <c r="AE161" s="924"/>
      <c r="AF161" s="924"/>
      <c r="AG161" s="924"/>
      <c r="AH161" s="924"/>
      <c r="AI161" s="924"/>
      <c r="AJ161" s="924"/>
      <c r="AK161" s="924"/>
      <c r="AL161" s="924"/>
      <c r="AM161" s="924"/>
      <c r="AN161" s="924"/>
      <c r="AO161" s="924"/>
      <c r="AP161" s="924"/>
      <c r="AQ161" s="924"/>
      <c r="AR161" s="924"/>
      <c r="AS161" s="924"/>
      <c r="AT161" s="924"/>
      <c r="AU161" s="924"/>
      <c r="AV161" s="924"/>
      <c r="AW161" s="924"/>
      <c r="AX161" s="924"/>
      <c r="AY161" s="924"/>
      <c r="AZ161" s="924"/>
      <c r="BA161" s="924"/>
      <c r="BB161" s="924"/>
      <c r="BC161" s="924"/>
      <c r="BD161" s="924"/>
      <c r="BE161" s="924"/>
      <c r="BF161" s="924"/>
      <c r="BG161" s="924"/>
      <c r="BH161" s="924"/>
      <c r="BI161" s="924"/>
      <c r="BJ161" s="924"/>
      <c r="BK161" s="924"/>
      <c r="BL161" s="924"/>
      <c r="BM161" s="924"/>
      <c r="BN161" s="924"/>
      <c r="BO161" s="924"/>
      <c r="BP161" s="924"/>
      <c r="BQ161" s="924"/>
      <c r="BR161" s="924"/>
      <c r="BS161" s="924"/>
      <c r="BT161" s="924"/>
      <c r="BU161" s="924"/>
      <c r="BV161" s="924"/>
      <c r="BW161" s="924"/>
      <c r="BX161" s="924"/>
      <c r="BY161" s="924"/>
      <c r="BZ161" s="924"/>
      <c r="CA161" s="924"/>
      <c r="CB161" s="924"/>
      <c r="CC161" s="924"/>
      <c r="CD161" s="924"/>
      <c r="CE161" s="924"/>
      <c r="CF161" s="924"/>
      <c r="CG161" s="924"/>
      <c r="CH161" s="924"/>
      <c r="CI161" s="924"/>
      <c r="CJ161" s="924"/>
      <c r="CK161" s="924"/>
      <c r="CL161" s="924"/>
      <c r="CM161" s="924"/>
      <c r="CN161" s="924"/>
      <c r="CO161" s="924"/>
      <c r="CP161" s="924"/>
      <c r="CQ161" s="924"/>
      <c r="CR161" s="924"/>
      <c r="CS161" s="924"/>
      <c r="CT161" s="924"/>
      <c r="CU161" s="924"/>
      <c r="CV161" s="924"/>
      <c r="CW161" s="924"/>
      <c r="CX161" s="924"/>
      <c r="CY161" s="924"/>
      <c r="CZ161" s="924"/>
      <c r="DA161" s="924"/>
      <c r="DB161" s="924"/>
      <c r="DC161" s="924"/>
      <c r="DD161" s="924"/>
      <c r="DE161" s="924"/>
      <c r="DF161" s="924"/>
      <c r="DG161" s="924"/>
      <c r="DH161" s="924"/>
      <c r="DI161" s="924"/>
      <c r="DJ161" s="924"/>
      <c r="DK161" s="924"/>
      <c r="DL161" s="924"/>
      <c r="DM161" s="924"/>
      <c r="DN161" s="924"/>
      <c r="DO161" s="924"/>
      <c r="DP161" s="924"/>
      <c r="DQ161" s="924"/>
      <c r="DR161" s="924"/>
      <c r="DS161" s="924"/>
      <c r="DT161" s="924"/>
      <c r="DU161" s="924"/>
      <c r="DV161" s="924"/>
      <c r="DW161" s="924"/>
      <c r="DX161" s="924"/>
      <c r="DY161" s="924"/>
      <c r="DZ161" s="924"/>
      <c r="EA161" s="924"/>
      <c r="EB161" s="924"/>
      <c r="EC161" s="924"/>
      <c r="ED161" s="924"/>
      <c r="EE161" s="924"/>
      <c r="EF161" s="924"/>
      <c r="EG161" s="924"/>
      <c r="EH161" s="924"/>
      <c r="EI161" s="924"/>
      <c r="EJ161" s="924"/>
      <c r="EK161" s="924"/>
      <c r="EL161" s="924"/>
      <c r="EM161" s="924"/>
      <c r="EN161" s="924"/>
      <c r="EO161" s="924"/>
      <c r="EP161" s="924"/>
      <c r="EQ161" s="924"/>
      <c r="ER161" s="924"/>
      <c r="ES161" s="924"/>
      <c r="ET161" s="924"/>
      <c r="EU161" s="924"/>
      <c r="EV161" s="924"/>
      <c r="EW161" s="924"/>
      <c r="EX161" s="924"/>
      <c r="EY161" s="924"/>
      <c r="EZ161" s="924"/>
      <c r="FA161" s="924"/>
      <c r="FB161" s="924"/>
      <c r="FC161" s="924"/>
      <c r="FD161" s="924"/>
      <c r="FE161" s="924"/>
      <c r="FF161" s="924"/>
      <c r="FG161" s="924"/>
      <c r="FH161" s="924"/>
      <c r="FI161" s="924"/>
      <c r="FJ161" s="924"/>
      <c r="FK161" s="924"/>
      <c r="FL161" s="924"/>
      <c r="FM161" s="924"/>
      <c r="FN161" s="924"/>
      <c r="FO161" s="924"/>
      <c r="FP161" s="924"/>
      <c r="FQ161" s="924"/>
      <c r="FR161" s="924"/>
      <c r="FS161" s="924"/>
      <c r="FT161" s="924"/>
      <c r="FU161" s="924"/>
      <c r="FV161" s="924"/>
      <c r="FW161" s="924"/>
      <c r="FX161" s="924"/>
      <c r="FY161" s="924"/>
      <c r="FZ161" s="924"/>
      <c r="GA161" s="924"/>
      <c r="GB161" s="924"/>
      <c r="GC161" s="924"/>
      <c r="GD161" s="924"/>
      <c r="GE161" s="924"/>
      <c r="GF161" s="924"/>
      <c r="GG161" s="924"/>
      <c r="GH161" s="924"/>
      <c r="GI161" s="924"/>
      <c r="GJ161" s="924"/>
      <c r="GK161" s="924"/>
      <c r="GL161" s="924"/>
      <c r="GM161" s="924"/>
      <c r="GN161" s="924"/>
      <c r="GO161" s="924"/>
      <c r="GP161" s="924"/>
      <c r="GQ161" s="924"/>
      <c r="GR161" s="924"/>
      <c r="GS161" s="924"/>
      <c r="GT161" s="924"/>
      <c r="GU161" s="924"/>
      <c r="GV161" s="924"/>
      <c r="GW161" s="924"/>
      <c r="GX161" s="924"/>
      <c r="GY161" s="924"/>
      <c r="GZ161" s="924"/>
      <c r="HA161" s="924"/>
      <c r="HB161" s="924"/>
      <c r="HC161" s="924"/>
      <c r="HD161" s="924"/>
      <c r="HE161" s="924"/>
      <c r="HF161" s="924"/>
      <c r="HG161" s="924"/>
      <c r="HH161" s="924"/>
      <c r="HI161" s="924"/>
      <c r="HJ161" s="924"/>
      <c r="HK161" s="924"/>
      <c r="HL161" s="924"/>
      <c r="HM161" s="924"/>
      <c r="HN161" s="924"/>
      <c r="HO161" s="924"/>
      <c r="HP161" s="924"/>
      <c r="HQ161" s="924"/>
      <c r="HR161" s="924"/>
      <c r="HS161" s="924"/>
      <c r="HT161" s="924"/>
      <c r="HU161" s="924"/>
      <c r="HV161" s="924"/>
      <c r="HW161" s="924"/>
      <c r="HX161" s="924"/>
    </row>
    <row r="162" spans="1:232">
      <c r="A162" s="924"/>
      <c r="B162" s="924"/>
      <c r="C162" s="924"/>
      <c r="D162" s="924"/>
      <c r="E162" s="924"/>
      <c r="F162" s="924"/>
      <c r="G162" s="924"/>
      <c r="H162" s="924"/>
      <c r="I162" s="924"/>
      <c r="J162" s="924"/>
      <c r="K162" s="924"/>
      <c r="L162" s="924"/>
      <c r="M162" s="924"/>
      <c r="N162" s="924"/>
      <c r="O162" s="924"/>
      <c r="P162" s="924"/>
      <c r="Q162" s="924"/>
      <c r="R162" s="924"/>
      <c r="S162" s="924"/>
      <c r="T162" s="924"/>
      <c r="U162" s="924"/>
      <c r="V162" s="924"/>
      <c r="W162" s="924"/>
      <c r="X162" s="924"/>
      <c r="Y162" s="924"/>
      <c r="Z162" s="924"/>
      <c r="AA162" s="924"/>
      <c r="AB162" s="924"/>
      <c r="AC162" s="924"/>
      <c r="AD162" s="924"/>
      <c r="AE162" s="924"/>
      <c r="AF162" s="924"/>
      <c r="AG162" s="924"/>
      <c r="AH162" s="924"/>
      <c r="AI162" s="924"/>
      <c r="AJ162" s="924"/>
      <c r="AK162" s="924"/>
      <c r="AL162" s="924"/>
      <c r="AM162" s="924"/>
      <c r="AN162" s="924"/>
      <c r="AO162" s="924"/>
      <c r="AP162" s="924"/>
      <c r="AQ162" s="924"/>
      <c r="AR162" s="924"/>
      <c r="AS162" s="924"/>
      <c r="AT162" s="924"/>
      <c r="AU162" s="924"/>
      <c r="AV162" s="924"/>
      <c r="AW162" s="924"/>
      <c r="AX162" s="924"/>
      <c r="AY162" s="924"/>
      <c r="AZ162" s="924"/>
      <c r="BA162" s="924"/>
      <c r="BB162" s="924"/>
      <c r="BC162" s="924"/>
      <c r="BD162" s="924"/>
      <c r="BE162" s="924"/>
      <c r="BF162" s="924"/>
      <c r="BG162" s="924"/>
      <c r="BH162" s="924"/>
      <c r="BI162" s="924"/>
      <c r="BJ162" s="924"/>
      <c r="BK162" s="924"/>
      <c r="BL162" s="924"/>
      <c r="BM162" s="924"/>
      <c r="BN162" s="924"/>
      <c r="BO162" s="924"/>
      <c r="BP162" s="924"/>
      <c r="BQ162" s="924"/>
      <c r="BR162" s="924"/>
      <c r="BS162" s="924"/>
      <c r="BT162" s="924"/>
      <c r="BU162" s="924"/>
      <c r="BV162" s="924"/>
      <c r="BW162" s="924"/>
      <c r="BX162" s="924"/>
      <c r="BY162" s="924"/>
      <c r="BZ162" s="924"/>
      <c r="CA162" s="924"/>
      <c r="CB162" s="924"/>
      <c r="CC162" s="924"/>
      <c r="CD162" s="924"/>
      <c r="CE162" s="924"/>
      <c r="CF162" s="924"/>
      <c r="CG162" s="924"/>
      <c r="CH162" s="924"/>
      <c r="CI162" s="924"/>
      <c r="CJ162" s="924"/>
      <c r="CK162" s="924"/>
      <c r="CL162" s="924"/>
      <c r="CM162" s="924"/>
      <c r="CN162" s="924"/>
      <c r="CO162" s="924"/>
      <c r="CP162" s="924"/>
      <c r="CQ162" s="924"/>
      <c r="CR162" s="924"/>
      <c r="CS162" s="924"/>
      <c r="CT162" s="924"/>
      <c r="CU162" s="924"/>
      <c r="CV162" s="924"/>
      <c r="CW162" s="924"/>
      <c r="CX162" s="924"/>
      <c r="CY162" s="924"/>
      <c r="CZ162" s="924"/>
      <c r="DA162" s="924"/>
      <c r="DB162" s="924"/>
      <c r="DC162" s="924"/>
      <c r="DD162" s="924"/>
      <c r="DE162" s="924"/>
      <c r="DF162" s="924"/>
      <c r="DG162" s="924"/>
      <c r="DH162" s="924"/>
      <c r="DI162" s="924"/>
      <c r="DJ162" s="924"/>
      <c r="DK162" s="924"/>
      <c r="DL162" s="924"/>
      <c r="DM162" s="924"/>
      <c r="DN162" s="924"/>
      <c r="DO162" s="924"/>
      <c r="DP162" s="924"/>
      <c r="DQ162" s="924"/>
      <c r="DR162" s="924"/>
      <c r="DS162" s="924"/>
      <c r="DT162" s="924"/>
      <c r="DU162" s="924"/>
      <c r="DV162" s="924"/>
      <c r="DW162" s="924"/>
      <c r="DX162" s="924"/>
      <c r="DY162" s="924"/>
      <c r="DZ162" s="924"/>
      <c r="EA162" s="924"/>
      <c r="EB162" s="924"/>
      <c r="EC162" s="924"/>
      <c r="ED162" s="924"/>
      <c r="EE162" s="924"/>
      <c r="EF162" s="924"/>
      <c r="EG162" s="924"/>
      <c r="EH162" s="924"/>
      <c r="EI162" s="924"/>
      <c r="EJ162" s="924"/>
      <c r="EK162" s="924"/>
      <c r="EL162" s="924"/>
      <c r="EM162" s="924"/>
      <c r="EN162" s="924"/>
      <c r="EO162" s="924"/>
      <c r="EP162" s="924"/>
      <c r="EQ162" s="924"/>
      <c r="ER162" s="924"/>
      <c r="ES162" s="924"/>
      <c r="ET162" s="924"/>
      <c r="EU162" s="924"/>
      <c r="EV162" s="924"/>
      <c r="EW162" s="924"/>
      <c r="EX162" s="924"/>
      <c r="EY162" s="924"/>
      <c r="EZ162" s="924"/>
      <c r="FA162" s="924"/>
      <c r="FB162" s="924"/>
      <c r="FC162" s="924"/>
      <c r="FD162" s="924"/>
      <c r="FE162" s="924"/>
      <c r="FF162" s="924"/>
      <c r="FG162" s="924"/>
      <c r="FH162" s="924"/>
      <c r="FI162" s="924"/>
      <c r="FJ162" s="924"/>
      <c r="FK162" s="924"/>
      <c r="FL162" s="924"/>
      <c r="FM162" s="924"/>
      <c r="FN162" s="924"/>
      <c r="FO162" s="924"/>
      <c r="FP162" s="924"/>
      <c r="FQ162" s="924"/>
      <c r="FR162" s="924"/>
      <c r="FS162" s="924"/>
      <c r="FT162" s="924"/>
      <c r="FU162" s="924"/>
      <c r="FV162" s="924"/>
      <c r="FW162" s="924"/>
      <c r="FX162" s="924"/>
      <c r="FY162" s="924"/>
      <c r="FZ162" s="924"/>
      <c r="GA162" s="924"/>
      <c r="GB162" s="924"/>
      <c r="GC162" s="924"/>
      <c r="GD162" s="924"/>
      <c r="GE162" s="924"/>
      <c r="GF162" s="924"/>
      <c r="GG162" s="924"/>
      <c r="GH162" s="924"/>
      <c r="GI162" s="924"/>
      <c r="GJ162" s="924"/>
      <c r="GK162" s="924"/>
      <c r="GL162" s="924"/>
      <c r="GM162" s="924"/>
      <c r="GN162" s="924"/>
      <c r="GO162" s="924"/>
      <c r="GP162" s="924"/>
      <c r="GQ162" s="924"/>
      <c r="GR162" s="924"/>
      <c r="GS162" s="924"/>
      <c r="GT162" s="924"/>
      <c r="GU162" s="924"/>
      <c r="GV162" s="924"/>
      <c r="GW162" s="924"/>
      <c r="GX162" s="924"/>
      <c r="GY162" s="924"/>
      <c r="GZ162" s="924"/>
      <c r="HA162" s="924"/>
      <c r="HB162" s="924"/>
      <c r="HC162" s="924"/>
      <c r="HD162" s="924"/>
      <c r="HE162" s="924"/>
      <c r="HF162" s="924"/>
      <c r="HG162" s="924"/>
      <c r="HH162" s="924"/>
      <c r="HI162" s="924"/>
      <c r="HJ162" s="924"/>
      <c r="HK162" s="924"/>
      <c r="HL162" s="924"/>
      <c r="HM162" s="924"/>
      <c r="HN162" s="924"/>
      <c r="HO162" s="924"/>
      <c r="HP162" s="924"/>
      <c r="HQ162" s="924"/>
      <c r="HR162" s="924"/>
      <c r="HS162" s="924"/>
      <c r="HT162" s="924"/>
      <c r="HU162" s="924"/>
      <c r="HV162" s="924"/>
      <c r="HW162" s="924"/>
      <c r="HX162" s="924"/>
    </row>
    <row r="163" spans="1:232">
      <c r="A163" s="924"/>
      <c r="B163" s="924"/>
      <c r="C163" s="924"/>
      <c r="D163" s="924"/>
      <c r="E163" s="924"/>
      <c r="F163" s="924"/>
      <c r="G163" s="924"/>
      <c r="H163" s="924"/>
      <c r="I163" s="924"/>
      <c r="J163" s="924"/>
      <c r="K163" s="924"/>
      <c r="L163" s="924"/>
      <c r="M163" s="924"/>
      <c r="N163" s="924"/>
      <c r="O163" s="924"/>
      <c r="P163" s="924"/>
      <c r="Q163" s="924"/>
      <c r="R163" s="924"/>
      <c r="S163" s="924"/>
      <c r="T163" s="924"/>
      <c r="U163" s="924"/>
      <c r="V163" s="924"/>
      <c r="W163" s="924"/>
      <c r="X163" s="924"/>
      <c r="Y163" s="924"/>
      <c r="Z163" s="924"/>
      <c r="AA163" s="924"/>
      <c r="AB163" s="924"/>
      <c r="AC163" s="924"/>
      <c r="AD163" s="924"/>
      <c r="AE163" s="924"/>
      <c r="AF163" s="924"/>
      <c r="AG163" s="924"/>
      <c r="AH163" s="924"/>
      <c r="AI163" s="924"/>
      <c r="AJ163" s="924"/>
      <c r="AK163" s="924"/>
      <c r="AL163" s="924"/>
      <c r="AM163" s="924"/>
      <c r="AN163" s="924"/>
      <c r="AO163" s="924"/>
      <c r="AP163" s="924"/>
      <c r="AQ163" s="924"/>
      <c r="AR163" s="924"/>
      <c r="AS163" s="924"/>
      <c r="AT163" s="924"/>
      <c r="AU163" s="924"/>
      <c r="AV163" s="924"/>
      <c r="AW163" s="924"/>
      <c r="AX163" s="924"/>
      <c r="AY163" s="924"/>
      <c r="AZ163" s="924"/>
      <c r="BA163" s="924"/>
      <c r="BB163" s="924"/>
      <c r="BC163" s="924"/>
      <c r="BD163" s="924"/>
      <c r="BE163" s="924"/>
      <c r="BF163" s="924"/>
      <c r="BG163" s="924"/>
      <c r="BH163" s="924"/>
      <c r="BI163" s="924"/>
      <c r="BJ163" s="924"/>
      <c r="BK163" s="924"/>
      <c r="BL163" s="924"/>
      <c r="BM163" s="924"/>
      <c r="BN163" s="924"/>
      <c r="BO163" s="924"/>
      <c r="BP163" s="924"/>
      <c r="BQ163" s="924"/>
      <c r="BR163" s="924"/>
      <c r="BS163" s="924"/>
      <c r="BT163" s="924"/>
      <c r="BU163" s="924"/>
      <c r="BV163" s="924"/>
      <c r="BW163" s="924"/>
      <c r="BX163" s="924"/>
      <c r="BY163" s="924"/>
      <c r="BZ163" s="924"/>
      <c r="CA163" s="924"/>
      <c r="CB163" s="924"/>
      <c r="CC163" s="924"/>
      <c r="CD163" s="924"/>
      <c r="CE163" s="924"/>
      <c r="CF163" s="924"/>
      <c r="CG163" s="924"/>
      <c r="CH163" s="924"/>
      <c r="CI163" s="924"/>
      <c r="CJ163" s="924"/>
      <c r="CK163" s="924"/>
      <c r="CL163" s="924"/>
      <c r="CM163" s="924"/>
      <c r="CN163" s="924"/>
      <c r="CO163" s="924"/>
      <c r="CP163" s="924"/>
      <c r="CQ163" s="924"/>
      <c r="CR163" s="924"/>
      <c r="CS163" s="924"/>
      <c r="CT163" s="924"/>
      <c r="CU163" s="924"/>
      <c r="CV163" s="924"/>
      <c r="CW163" s="924"/>
      <c r="CX163" s="924"/>
      <c r="CY163" s="924"/>
      <c r="CZ163" s="924"/>
      <c r="DA163" s="924"/>
      <c r="DB163" s="924"/>
      <c r="DC163" s="924"/>
      <c r="DD163" s="924"/>
      <c r="DE163" s="924"/>
      <c r="DF163" s="924"/>
      <c r="DG163" s="924"/>
      <c r="DH163" s="924"/>
      <c r="DI163" s="924"/>
      <c r="DJ163" s="924"/>
      <c r="DK163" s="924"/>
      <c r="DL163" s="924"/>
      <c r="DM163" s="924"/>
      <c r="DN163" s="924"/>
      <c r="DO163" s="924"/>
      <c r="DP163" s="924"/>
      <c r="DQ163" s="924"/>
      <c r="DR163" s="924"/>
      <c r="DS163" s="924"/>
      <c r="DT163" s="924"/>
      <c r="DU163" s="924"/>
      <c r="DV163" s="924"/>
      <c r="DW163" s="924"/>
      <c r="DX163" s="924"/>
      <c r="DY163" s="924"/>
      <c r="DZ163" s="924"/>
      <c r="EA163" s="924"/>
      <c r="EB163" s="924"/>
      <c r="EC163" s="924"/>
      <c r="ED163" s="924"/>
      <c r="EE163" s="924"/>
      <c r="EF163" s="924"/>
      <c r="EG163" s="924"/>
      <c r="EH163" s="924"/>
      <c r="EI163" s="924"/>
      <c r="EJ163" s="924"/>
      <c r="EK163" s="924"/>
      <c r="EL163" s="924"/>
      <c r="EM163" s="924"/>
      <c r="EN163" s="924"/>
      <c r="EO163" s="924"/>
      <c r="EP163" s="924"/>
      <c r="EQ163" s="924"/>
      <c r="ER163" s="924"/>
      <c r="ES163" s="924"/>
      <c r="ET163" s="924"/>
      <c r="EU163" s="924"/>
      <c r="EV163" s="924"/>
      <c r="EW163" s="924"/>
      <c r="EX163" s="924"/>
      <c r="EY163" s="924"/>
      <c r="EZ163" s="924"/>
      <c r="FA163" s="924"/>
      <c r="FB163" s="924"/>
      <c r="FC163" s="924"/>
      <c r="FD163" s="924"/>
      <c r="FE163" s="924"/>
      <c r="FF163" s="924"/>
      <c r="FG163" s="924"/>
      <c r="FH163" s="924"/>
      <c r="FI163" s="924"/>
      <c r="FJ163" s="924"/>
      <c r="FK163" s="924"/>
      <c r="FL163" s="924"/>
      <c r="FM163" s="924"/>
      <c r="FN163" s="924"/>
      <c r="FO163" s="924"/>
      <c r="FP163" s="924"/>
      <c r="FQ163" s="924"/>
      <c r="FR163" s="924"/>
      <c r="FS163" s="924"/>
      <c r="FT163" s="924"/>
      <c r="FU163" s="924"/>
      <c r="FV163" s="924"/>
      <c r="FW163" s="924"/>
      <c r="FX163" s="924"/>
      <c r="FY163" s="924"/>
      <c r="FZ163" s="924"/>
      <c r="GA163" s="924"/>
      <c r="GB163" s="924"/>
      <c r="GC163" s="924"/>
      <c r="GD163" s="924"/>
      <c r="GE163" s="924"/>
      <c r="GF163" s="924"/>
      <c r="GG163" s="924"/>
      <c r="GH163" s="924"/>
      <c r="GI163" s="924"/>
      <c r="GJ163" s="924"/>
      <c r="GK163" s="924"/>
      <c r="GL163" s="924"/>
      <c r="GM163" s="924"/>
      <c r="GN163" s="924"/>
      <c r="GO163" s="924"/>
      <c r="GP163" s="924"/>
      <c r="GQ163" s="924"/>
      <c r="GR163" s="924"/>
      <c r="GS163" s="924"/>
      <c r="GT163" s="924"/>
      <c r="GU163" s="924"/>
      <c r="GV163" s="924"/>
      <c r="GW163" s="924"/>
      <c r="GX163" s="924"/>
      <c r="GY163" s="924"/>
      <c r="GZ163" s="924"/>
      <c r="HA163" s="924"/>
      <c r="HB163" s="924"/>
      <c r="HC163" s="924"/>
      <c r="HD163" s="924"/>
      <c r="HE163" s="924"/>
      <c r="HF163" s="924"/>
      <c r="HG163" s="924"/>
      <c r="HH163" s="924"/>
      <c r="HI163" s="924"/>
      <c r="HJ163" s="924"/>
      <c r="HK163" s="924"/>
      <c r="HL163" s="924"/>
      <c r="HM163" s="924"/>
      <c r="HN163" s="924"/>
      <c r="HO163" s="924"/>
      <c r="HP163" s="924"/>
      <c r="HQ163" s="924"/>
      <c r="HR163" s="924"/>
      <c r="HS163" s="924"/>
      <c r="HT163" s="924"/>
      <c r="HU163" s="924"/>
      <c r="HV163" s="924"/>
      <c r="HW163" s="924"/>
      <c r="HX163" s="924"/>
    </row>
    <row r="164" spans="1:232">
      <c r="A164" s="924"/>
      <c r="B164" s="924"/>
      <c r="C164" s="924"/>
      <c r="D164" s="924"/>
      <c r="E164" s="924"/>
      <c r="F164" s="924"/>
      <c r="G164" s="924"/>
      <c r="H164" s="924"/>
      <c r="I164" s="924"/>
      <c r="J164" s="924"/>
      <c r="K164" s="924"/>
      <c r="L164" s="924"/>
      <c r="M164" s="924"/>
      <c r="N164" s="924"/>
      <c r="O164" s="924"/>
      <c r="P164" s="924"/>
      <c r="Q164" s="924"/>
      <c r="R164" s="924"/>
      <c r="S164" s="924"/>
      <c r="T164" s="924"/>
      <c r="U164" s="924"/>
      <c r="V164" s="924"/>
      <c r="W164" s="924"/>
      <c r="X164" s="924"/>
      <c r="Y164" s="924"/>
      <c r="Z164" s="924"/>
      <c r="AA164" s="924"/>
      <c r="AB164" s="924"/>
      <c r="AC164" s="924"/>
      <c r="AD164" s="924"/>
      <c r="AE164" s="924"/>
      <c r="AF164" s="924"/>
      <c r="AG164" s="924"/>
      <c r="AH164" s="924"/>
      <c r="AI164" s="924"/>
      <c r="AJ164" s="924"/>
      <c r="AK164" s="924"/>
      <c r="AL164" s="924"/>
      <c r="AM164" s="924"/>
      <c r="AN164" s="924"/>
      <c r="AO164" s="924"/>
      <c r="AP164" s="924"/>
      <c r="AQ164" s="924"/>
      <c r="AR164" s="924"/>
      <c r="AS164" s="924"/>
      <c r="AT164" s="924"/>
      <c r="AU164" s="924"/>
      <c r="AV164" s="924"/>
      <c r="AW164" s="924"/>
      <c r="AX164" s="924"/>
      <c r="AY164" s="924"/>
      <c r="AZ164" s="924"/>
      <c r="BA164" s="924"/>
      <c r="BB164" s="924"/>
      <c r="BC164" s="924"/>
      <c r="BD164" s="924"/>
      <c r="BE164" s="924"/>
      <c r="BF164" s="924"/>
      <c r="BG164" s="924"/>
      <c r="BH164" s="924"/>
      <c r="BI164" s="924"/>
      <c r="BJ164" s="924"/>
      <c r="BK164" s="924"/>
      <c r="BL164" s="924"/>
      <c r="BM164" s="924"/>
      <c r="BN164" s="924"/>
      <c r="BO164" s="924"/>
      <c r="BP164" s="924"/>
      <c r="BQ164" s="924"/>
      <c r="BR164" s="924"/>
      <c r="BS164" s="924"/>
      <c r="BT164" s="924"/>
      <c r="BU164" s="924"/>
      <c r="BV164" s="924"/>
      <c r="BW164" s="924"/>
      <c r="BX164" s="924"/>
      <c r="BY164" s="924"/>
      <c r="BZ164" s="924"/>
      <c r="CA164" s="924"/>
      <c r="CB164" s="924"/>
      <c r="CC164" s="924"/>
      <c r="CD164" s="924"/>
      <c r="CE164" s="924"/>
      <c r="CF164" s="924"/>
      <c r="CG164" s="924"/>
      <c r="CH164" s="924"/>
      <c r="CI164" s="924"/>
      <c r="CJ164" s="924"/>
      <c r="CK164" s="924"/>
      <c r="CL164" s="924"/>
      <c r="CM164" s="924"/>
      <c r="CN164" s="924"/>
      <c r="CO164" s="924"/>
      <c r="CP164" s="924"/>
      <c r="CQ164" s="924"/>
      <c r="CR164" s="924"/>
      <c r="CS164" s="924"/>
      <c r="CT164" s="924"/>
      <c r="CU164" s="924"/>
      <c r="CV164" s="924"/>
      <c r="CW164" s="924"/>
      <c r="CX164" s="924"/>
      <c r="CY164" s="924"/>
      <c r="CZ164" s="924"/>
      <c r="DA164" s="924"/>
      <c r="DB164" s="924"/>
      <c r="DC164" s="924"/>
      <c r="DD164" s="924"/>
      <c r="DE164" s="924"/>
      <c r="DF164" s="924"/>
      <c r="DG164" s="924"/>
      <c r="DH164" s="924"/>
      <c r="DI164" s="924"/>
      <c r="DJ164" s="924"/>
      <c r="DK164" s="924"/>
      <c r="DL164" s="924"/>
      <c r="DM164" s="924"/>
      <c r="DN164" s="924"/>
      <c r="DO164" s="924"/>
      <c r="DP164" s="924"/>
      <c r="DQ164" s="924"/>
      <c r="DR164" s="924"/>
      <c r="DS164" s="924"/>
      <c r="DT164" s="924"/>
      <c r="DU164" s="924"/>
      <c r="DV164" s="924"/>
      <c r="DW164" s="924"/>
      <c r="DX164" s="924"/>
      <c r="DY164" s="924"/>
      <c r="DZ164" s="924"/>
      <c r="EA164" s="924"/>
      <c r="EB164" s="924"/>
      <c r="EC164" s="924"/>
      <c r="ED164" s="924"/>
      <c r="EE164" s="924"/>
      <c r="EF164" s="924"/>
      <c r="EG164" s="924"/>
      <c r="EH164" s="924"/>
      <c r="EI164" s="924"/>
      <c r="EJ164" s="924"/>
      <c r="EK164" s="924"/>
      <c r="EL164" s="924"/>
      <c r="EM164" s="924"/>
      <c r="EN164" s="924"/>
      <c r="EO164" s="924"/>
      <c r="EP164" s="924"/>
      <c r="EQ164" s="924"/>
      <c r="ER164" s="924"/>
      <c r="ES164" s="924"/>
      <c r="ET164" s="924"/>
      <c r="EU164" s="924"/>
      <c r="EV164" s="924"/>
      <c r="EW164" s="924"/>
      <c r="EX164" s="924"/>
      <c r="EY164" s="924"/>
      <c r="EZ164" s="924"/>
      <c r="FA164" s="924"/>
      <c r="FB164" s="924"/>
      <c r="FC164" s="924"/>
      <c r="FD164" s="924"/>
      <c r="FE164" s="924"/>
      <c r="FF164" s="924"/>
      <c r="FG164" s="924"/>
      <c r="FH164" s="924"/>
      <c r="FI164" s="924"/>
      <c r="FJ164" s="924"/>
      <c r="FK164" s="924"/>
      <c r="FL164" s="924"/>
      <c r="FM164" s="924"/>
      <c r="FN164" s="924"/>
      <c r="FO164" s="924"/>
      <c r="FP164" s="924"/>
      <c r="FQ164" s="924"/>
      <c r="FR164" s="924"/>
      <c r="FS164" s="924"/>
      <c r="FT164" s="924"/>
      <c r="FU164" s="924"/>
      <c r="FV164" s="924"/>
      <c r="FW164" s="924"/>
      <c r="FX164" s="924"/>
      <c r="FY164" s="924"/>
      <c r="FZ164" s="924"/>
      <c r="GA164" s="924"/>
      <c r="GB164" s="924"/>
      <c r="GC164" s="924"/>
      <c r="GD164" s="924"/>
      <c r="GE164" s="924"/>
      <c r="GF164" s="924"/>
      <c r="GG164" s="924"/>
      <c r="GH164" s="924"/>
      <c r="GI164" s="924"/>
      <c r="GJ164" s="924"/>
      <c r="GK164" s="924"/>
      <c r="GL164" s="924"/>
      <c r="GM164" s="924"/>
      <c r="GN164" s="924"/>
      <c r="GO164" s="924"/>
      <c r="GP164" s="924"/>
      <c r="GQ164" s="924"/>
      <c r="GR164" s="924"/>
      <c r="GS164" s="924"/>
      <c r="GT164" s="924"/>
      <c r="GU164" s="924"/>
      <c r="GV164" s="924"/>
      <c r="GW164" s="924"/>
      <c r="GX164" s="924"/>
      <c r="GY164" s="924"/>
      <c r="GZ164" s="924"/>
      <c r="HA164" s="924"/>
      <c r="HB164" s="924"/>
      <c r="HC164" s="924"/>
      <c r="HD164" s="924"/>
      <c r="HE164" s="924"/>
      <c r="HF164" s="924"/>
      <c r="HG164" s="924"/>
      <c r="HH164" s="924"/>
      <c r="HI164" s="924"/>
      <c r="HJ164" s="924"/>
      <c r="HK164" s="924"/>
      <c r="HL164" s="924"/>
      <c r="HM164" s="924"/>
      <c r="HN164" s="924"/>
      <c r="HO164" s="924"/>
      <c r="HP164" s="924"/>
      <c r="HQ164" s="924"/>
      <c r="HR164" s="924"/>
      <c r="HS164" s="924"/>
      <c r="HT164" s="924"/>
      <c r="HU164" s="924"/>
      <c r="HV164" s="924"/>
      <c r="HW164" s="924"/>
      <c r="HX164" s="924"/>
    </row>
    <row r="165" spans="1:232">
      <c r="A165" s="924"/>
      <c r="B165" s="924"/>
      <c r="C165" s="924"/>
      <c r="D165" s="924"/>
      <c r="E165" s="924"/>
      <c r="F165" s="924"/>
      <c r="G165" s="924"/>
      <c r="H165" s="924"/>
      <c r="I165" s="924"/>
      <c r="J165" s="924"/>
      <c r="K165" s="924"/>
      <c r="L165" s="924"/>
      <c r="M165" s="924"/>
      <c r="N165" s="924"/>
      <c r="O165" s="924"/>
      <c r="P165" s="924"/>
      <c r="Q165" s="924"/>
      <c r="R165" s="924"/>
      <c r="S165" s="924"/>
      <c r="T165" s="924"/>
      <c r="U165" s="924"/>
      <c r="V165" s="924"/>
      <c r="W165" s="924"/>
      <c r="X165" s="924"/>
      <c r="Y165" s="924"/>
      <c r="Z165" s="924"/>
      <c r="AA165" s="924"/>
      <c r="AB165" s="924"/>
      <c r="AC165" s="924"/>
      <c r="AD165" s="924"/>
      <c r="AE165" s="924"/>
      <c r="AF165" s="924"/>
      <c r="AG165" s="924"/>
      <c r="AH165" s="924"/>
      <c r="AI165" s="924"/>
      <c r="AJ165" s="924"/>
      <c r="AK165" s="924"/>
      <c r="AL165" s="924"/>
      <c r="AM165" s="924"/>
      <c r="AN165" s="924"/>
      <c r="AO165" s="924"/>
      <c r="AP165" s="924"/>
      <c r="AQ165" s="924"/>
      <c r="AR165" s="924"/>
      <c r="AS165" s="924"/>
      <c r="AT165" s="924"/>
      <c r="AU165" s="924"/>
      <c r="AV165" s="924"/>
      <c r="AW165" s="924"/>
      <c r="AX165" s="924"/>
      <c r="AY165" s="924"/>
      <c r="AZ165" s="924"/>
      <c r="BA165" s="924"/>
      <c r="BB165" s="924"/>
      <c r="BC165" s="924"/>
      <c r="BD165" s="924"/>
      <c r="BE165" s="924"/>
      <c r="BF165" s="924"/>
      <c r="BG165" s="924"/>
      <c r="BH165" s="924"/>
      <c r="BI165" s="924"/>
      <c r="BJ165" s="924"/>
      <c r="BK165" s="924"/>
      <c r="BL165" s="924"/>
      <c r="BM165" s="924"/>
      <c r="BN165" s="924"/>
      <c r="BO165" s="924"/>
      <c r="BP165" s="924"/>
      <c r="BQ165" s="924"/>
      <c r="BR165" s="924"/>
      <c r="BS165" s="924"/>
      <c r="BT165" s="924"/>
      <c r="BU165" s="924"/>
      <c r="BV165" s="924"/>
      <c r="BW165" s="924"/>
      <c r="BX165" s="924"/>
      <c r="BY165" s="924"/>
      <c r="BZ165" s="924"/>
      <c r="CA165" s="924"/>
      <c r="CB165" s="924"/>
      <c r="CC165" s="924"/>
      <c r="CD165" s="924"/>
      <c r="CE165" s="924"/>
      <c r="CF165" s="924"/>
      <c r="CG165" s="924"/>
      <c r="CH165" s="924"/>
      <c r="CI165" s="924"/>
      <c r="CJ165" s="924"/>
      <c r="CK165" s="924"/>
      <c r="CL165" s="924"/>
      <c r="CM165" s="924"/>
      <c r="CN165" s="924"/>
      <c r="CO165" s="924"/>
      <c r="CP165" s="924"/>
      <c r="CQ165" s="924"/>
      <c r="CR165" s="924"/>
      <c r="CS165" s="924"/>
      <c r="CT165" s="924"/>
      <c r="CU165" s="924"/>
      <c r="CV165" s="924"/>
      <c r="CW165" s="924"/>
      <c r="CX165" s="924"/>
      <c r="CY165" s="924"/>
      <c r="CZ165" s="924"/>
      <c r="DA165" s="924"/>
      <c r="DB165" s="924"/>
      <c r="DC165" s="924"/>
      <c r="DD165" s="924"/>
      <c r="DE165" s="924"/>
      <c r="DF165" s="924"/>
      <c r="DG165" s="924"/>
      <c r="DH165" s="924"/>
      <c r="DI165" s="924"/>
      <c r="DJ165" s="924"/>
      <c r="DK165" s="924"/>
      <c r="DL165" s="924"/>
      <c r="DM165" s="924"/>
      <c r="DN165" s="924"/>
      <c r="DO165" s="924"/>
      <c r="DP165" s="924"/>
      <c r="DQ165" s="924"/>
      <c r="DR165" s="924"/>
      <c r="DS165" s="924"/>
      <c r="DT165" s="924"/>
      <c r="DU165" s="924"/>
      <c r="DV165" s="924"/>
      <c r="DW165" s="924"/>
      <c r="DX165" s="924"/>
      <c r="DY165" s="924"/>
      <c r="DZ165" s="924"/>
      <c r="EA165" s="924"/>
      <c r="EB165" s="924"/>
      <c r="EC165" s="924"/>
      <c r="ED165" s="924"/>
      <c r="EE165" s="924"/>
      <c r="EF165" s="924"/>
      <c r="EG165" s="924"/>
      <c r="EH165" s="924"/>
      <c r="EI165" s="924"/>
      <c r="EJ165" s="924"/>
      <c r="EK165" s="924"/>
      <c r="EL165" s="924"/>
      <c r="EM165" s="924"/>
      <c r="EN165" s="924"/>
      <c r="EO165" s="924"/>
      <c r="EP165" s="924"/>
      <c r="EQ165" s="924"/>
      <c r="ER165" s="924"/>
      <c r="ES165" s="924"/>
      <c r="ET165" s="924"/>
      <c r="EU165" s="924"/>
      <c r="EV165" s="924"/>
      <c r="EW165" s="924"/>
      <c r="EX165" s="924"/>
      <c r="EY165" s="924"/>
      <c r="EZ165" s="924"/>
      <c r="FA165" s="924"/>
      <c r="FB165" s="924"/>
      <c r="FC165" s="924"/>
      <c r="FD165" s="924"/>
      <c r="FE165" s="924"/>
      <c r="FF165" s="924"/>
      <c r="FG165" s="924"/>
      <c r="FH165" s="924"/>
      <c r="FI165" s="924"/>
      <c r="FJ165" s="924"/>
      <c r="FK165" s="924"/>
      <c r="FL165" s="924"/>
      <c r="FM165" s="924"/>
      <c r="FN165" s="924"/>
      <c r="FO165" s="924"/>
      <c r="FP165" s="924"/>
      <c r="FQ165" s="924"/>
      <c r="FR165" s="924"/>
      <c r="FS165" s="924"/>
      <c r="FT165" s="924"/>
      <c r="FU165" s="924"/>
      <c r="FV165" s="924"/>
      <c r="FW165" s="924"/>
      <c r="FX165" s="924"/>
      <c r="FY165" s="924"/>
      <c r="FZ165" s="924"/>
      <c r="GA165" s="924"/>
      <c r="GB165" s="924"/>
      <c r="GC165" s="924"/>
      <c r="GD165" s="924"/>
      <c r="GE165" s="924"/>
      <c r="GF165" s="924"/>
      <c r="GG165" s="924"/>
      <c r="GH165" s="924"/>
      <c r="GI165" s="924"/>
      <c r="GJ165" s="924"/>
      <c r="GK165" s="924"/>
      <c r="GL165" s="924"/>
      <c r="GM165" s="924"/>
      <c r="GN165" s="924"/>
      <c r="GO165" s="924"/>
      <c r="GP165" s="924"/>
      <c r="GQ165" s="924"/>
      <c r="GR165" s="924"/>
      <c r="GS165" s="924"/>
      <c r="GT165" s="924"/>
      <c r="GU165" s="924"/>
      <c r="GV165" s="924"/>
      <c r="GW165" s="924"/>
      <c r="GX165" s="924"/>
      <c r="GY165" s="924"/>
      <c r="GZ165" s="924"/>
      <c r="HA165" s="924"/>
      <c r="HB165" s="924"/>
      <c r="HC165" s="924"/>
      <c r="HD165" s="924"/>
      <c r="HE165" s="924"/>
      <c r="HF165" s="924"/>
      <c r="HG165" s="924"/>
      <c r="HH165" s="924"/>
      <c r="HI165" s="924"/>
      <c r="HJ165" s="924"/>
      <c r="HK165" s="924"/>
      <c r="HL165" s="924"/>
      <c r="HM165" s="924"/>
      <c r="HN165" s="924"/>
      <c r="HO165" s="924"/>
      <c r="HP165" s="924"/>
      <c r="HQ165" s="924"/>
      <c r="HR165" s="924"/>
      <c r="HS165" s="924"/>
      <c r="HT165" s="924"/>
      <c r="HU165" s="924"/>
      <c r="HV165" s="924"/>
      <c r="HW165" s="924"/>
      <c r="HX165" s="924"/>
    </row>
    <row r="166" spans="1:232">
      <c r="A166" s="924"/>
      <c r="B166" s="924"/>
      <c r="C166" s="924"/>
      <c r="D166" s="924"/>
      <c r="E166" s="924"/>
      <c r="F166" s="924"/>
      <c r="G166" s="924"/>
      <c r="H166" s="924"/>
      <c r="I166" s="924"/>
      <c r="J166" s="924"/>
      <c r="K166" s="924"/>
      <c r="L166" s="924"/>
      <c r="M166" s="924"/>
      <c r="N166" s="924"/>
      <c r="O166" s="924"/>
      <c r="P166" s="924"/>
      <c r="Q166" s="924"/>
      <c r="R166" s="924"/>
      <c r="S166" s="924"/>
      <c r="T166" s="924"/>
      <c r="U166" s="924"/>
      <c r="V166" s="924"/>
      <c r="W166" s="924"/>
      <c r="X166" s="924"/>
      <c r="Y166" s="924"/>
      <c r="Z166" s="924"/>
      <c r="AA166" s="924"/>
      <c r="AB166" s="924"/>
      <c r="AC166" s="924"/>
      <c r="AD166" s="924"/>
      <c r="AE166" s="924"/>
      <c r="AF166" s="924"/>
      <c r="AG166" s="924"/>
      <c r="AH166" s="924"/>
      <c r="AI166" s="924"/>
      <c r="AJ166" s="924"/>
      <c r="AK166" s="924"/>
      <c r="AL166" s="924"/>
      <c r="AM166" s="924"/>
      <c r="AN166" s="924"/>
      <c r="AO166" s="924"/>
      <c r="AP166" s="924"/>
      <c r="AQ166" s="924"/>
      <c r="AR166" s="924"/>
      <c r="AS166" s="924"/>
      <c r="AT166" s="924"/>
      <c r="AU166" s="924"/>
      <c r="AV166" s="924"/>
      <c r="AW166" s="924"/>
      <c r="AX166" s="924"/>
      <c r="AY166" s="924"/>
      <c r="AZ166" s="924"/>
      <c r="BA166" s="924"/>
      <c r="BB166" s="924"/>
      <c r="BC166" s="924"/>
      <c r="BD166" s="924"/>
      <c r="BE166" s="924"/>
      <c r="BF166" s="924"/>
      <c r="BG166" s="924"/>
      <c r="BH166" s="924"/>
      <c r="BI166" s="924"/>
      <c r="BJ166" s="924"/>
      <c r="BK166" s="924"/>
      <c r="BL166" s="924"/>
      <c r="BM166" s="924"/>
      <c r="BN166" s="924"/>
      <c r="BO166" s="924"/>
      <c r="BP166" s="924"/>
      <c r="BQ166" s="924"/>
      <c r="BR166" s="924"/>
      <c r="BS166" s="924"/>
      <c r="BT166" s="924"/>
      <c r="BU166" s="924"/>
      <c r="BV166" s="924"/>
      <c r="BW166" s="924"/>
      <c r="BX166" s="924"/>
      <c r="BY166" s="924"/>
      <c r="BZ166" s="924"/>
      <c r="CA166" s="924"/>
      <c r="CB166" s="924"/>
      <c r="CC166" s="924"/>
      <c r="CD166" s="924"/>
      <c r="CE166" s="924"/>
      <c r="CF166" s="924"/>
      <c r="CG166" s="924"/>
      <c r="CH166" s="924"/>
      <c r="CI166" s="924"/>
      <c r="CJ166" s="924"/>
      <c r="CK166" s="924"/>
      <c r="CL166" s="924"/>
      <c r="CM166" s="924"/>
      <c r="CN166" s="924"/>
      <c r="CO166" s="924"/>
      <c r="CP166" s="924"/>
      <c r="CQ166" s="924"/>
      <c r="CR166" s="924"/>
      <c r="CS166" s="924"/>
      <c r="CT166" s="924"/>
      <c r="CU166" s="924"/>
      <c r="CV166" s="924"/>
      <c r="CW166" s="924"/>
      <c r="CX166" s="924"/>
      <c r="CY166" s="924"/>
      <c r="CZ166" s="924"/>
      <c r="DA166" s="924"/>
      <c r="DB166" s="924"/>
      <c r="DC166" s="924"/>
      <c r="DD166" s="924"/>
      <c r="DE166" s="924"/>
      <c r="DF166" s="924"/>
      <c r="DG166" s="924"/>
      <c r="DH166" s="924"/>
      <c r="DI166" s="924"/>
      <c r="DJ166" s="924"/>
      <c r="DK166" s="924"/>
      <c r="DL166" s="924"/>
      <c r="DM166" s="924"/>
      <c r="DN166" s="924"/>
      <c r="DO166" s="924"/>
      <c r="DP166" s="924"/>
      <c r="DQ166" s="924"/>
      <c r="DR166" s="924"/>
      <c r="DS166" s="924"/>
      <c r="DT166" s="924"/>
      <c r="DU166" s="924"/>
      <c r="DV166" s="924"/>
      <c r="DW166" s="924"/>
      <c r="DX166" s="924"/>
      <c r="DY166" s="924"/>
      <c r="DZ166" s="924"/>
      <c r="EA166" s="924"/>
      <c r="EB166" s="924"/>
      <c r="EC166" s="924"/>
      <c r="ED166" s="924"/>
      <c r="EE166" s="924"/>
      <c r="EF166" s="924"/>
      <c r="EG166" s="924"/>
      <c r="EH166" s="924"/>
      <c r="EI166" s="924"/>
      <c r="EJ166" s="924"/>
      <c r="EK166" s="924"/>
      <c r="EL166" s="924"/>
      <c r="EM166" s="924"/>
      <c r="EN166" s="924"/>
      <c r="EO166" s="924"/>
      <c r="EP166" s="924"/>
      <c r="EQ166" s="924"/>
      <c r="ER166" s="924"/>
      <c r="ES166" s="924"/>
      <c r="ET166" s="924"/>
      <c r="EU166" s="924"/>
      <c r="EV166" s="924"/>
      <c r="EW166" s="924"/>
      <c r="EX166" s="924"/>
      <c r="EY166" s="924"/>
      <c r="EZ166" s="924"/>
      <c r="FA166" s="924"/>
      <c r="FB166" s="924"/>
      <c r="FC166" s="924"/>
      <c r="FD166" s="924"/>
      <c r="FE166" s="924"/>
      <c r="FF166" s="924"/>
      <c r="FG166" s="924"/>
      <c r="FH166" s="924"/>
      <c r="FI166" s="924"/>
      <c r="FJ166" s="924"/>
      <c r="FK166" s="924"/>
      <c r="FL166" s="924"/>
      <c r="FM166" s="924"/>
      <c r="FN166" s="924"/>
      <c r="FO166" s="924"/>
      <c r="FP166" s="924"/>
      <c r="FQ166" s="924"/>
      <c r="FR166" s="924"/>
      <c r="FS166" s="924"/>
      <c r="FT166" s="924"/>
      <c r="FU166" s="924"/>
      <c r="FV166" s="924"/>
      <c r="FW166" s="924"/>
      <c r="FX166" s="924"/>
      <c r="FY166" s="924"/>
      <c r="FZ166" s="924"/>
      <c r="GA166" s="924"/>
      <c r="GB166" s="924"/>
      <c r="GC166" s="924"/>
      <c r="GD166" s="924"/>
      <c r="GE166" s="924"/>
      <c r="GF166" s="924"/>
      <c r="GG166" s="924"/>
      <c r="GH166" s="924"/>
      <c r="GI166" s="924"/>
      <c r="GJ166" s="924"/>
      <c r="GK166" s="924"/>
      <c r="GL166" s="924"/>
      <c r="GM166" s="924"/>
      <c r="GN166" s="924"/>
      <c r="GO166" s="924"/>
      <c r="GP166" s="924"/>
      <c r="GQ166" s="924"/>
      <c r="GR166" s="924"/>
      <c r="GS166" s="924"/>
      <c r="GT166" s="924"/>
      <c r="GU166" s="924"/>
      <c r="GV166" s="924"/>
      <c r="GW166" s="924"/>
      <c r="GX166" s="924"/>
      <c r="GY166" s="924"/>
      <c r="GZ166" s="924"/>
      <c r="HA166" s="924"/>
      <c r="HB166" s="924"/>
      <c r="HC166" s="924"/>
      <c r="HD166" s="924"/>
      <c r="HE166" s="924"/>
      <c r="HF166" s="924"/>
      <c r="HG166" s="924"/>
      <c r="HH166" s="924"/>
      <c r="HI166" s="924"/>
      <c r="HJ166" s="924"/>
      <c r="HK166" s="924"/>
      <c r="HL166" s="924"/>
      <c r="HM166" s="924"/>
      <c r="HN166" s="924"/>
      <c r="HO166" s="924"/>
      <c r="HP166" s="924"/>
      <c r="HQ166" s="924"/>
      <c r="HR166" s="924"/>
      <c r="HS166" s="924"/>
      <c r="HT166" s="924"/>
      <c r="HU166" s="924"/>
      <c r="HV166" s="924"/>
      <c r="HW166" s="924"/>
      <c r="HX166" s="924"/>
    </row>
    <row r="167" spans="1:232">
      <c r="A167" s="924"/>
      <c r="B167" s="924"/>
      <c r="C167" s="924"/>
      <c r="D167" s="924"/>
      <c r="E167" s="924"/>
      <c r="F167" s="924"/>
      <c r="G167" s="924"/>
      <c r="H167" s="924"/>
      <c r="I167" s="924"/>
      <c r="J167" s="924"/>
      <c r="K167" s="924"/>
      <c r="L167" s="924"/>
      <c r="M167" s="924"/>
      <c r="N167" s="924"/>
      <c r="O167" s="924"/>
      <c r="P167" s="924"/>
      <c r="Q167" s="924"/>
      <c r="R167" s="924"/>
      <c r="S167" s="924"/>
      <c r="T167" s="924"/>
      <c r="U167" s="924"/>
      <c r="V167" s="924"/>
      <c r="W167" s="924"/>
      <c r="X167" s="924"/>
      <c r="Y167" s="924"/>
      <c r="Z167" s="924"/>
      <c r="AA167" s="924"/>
      <c r="AB167" s="924"/>
      <c r="AC167" s="924"/>
      <c r="AD167" s="924"/>
      <c r="AE167" s="924"/>
      <c r="AF167" s="924"/>
      <c r="AG167" s="924"/>
      <c r="AH167" s="924"/>
      <c r="AI167" s="924"/>
      <c r="AJ167" s="924"/>
      <c r="AK167" s="924"/>
      <c r="AL167" s="924"/>
      <c r="AM167" s="924"/>
      <c r="AN167" s="924"/>
      <c r="AO167" s="924"/>
      <c r="AP167" s="924"/>
      <c r="AQ167" s="924"/>
      <c r="AR167" s="924"/>
      <c r="AS167" s="924"/>
      <c r="AT167" s="924"/>
      <c r="AU167" s="924"/>
      <c r="AV167" s="924"/>
      <c r="AW167" s="924"/>
      <c r="AX167" s="924"/>
      <c r="AY167" s="924"/>
      <c r="AZ167" s="924"/>
      <c r="BA167" s="924"/>
      <c r="BB167" s="924"/>
      <c r="BC167" s="924"/>
      <c r="BD167" s="924"/>
      <c r="BE167" s="924"/>
      <c r="BF167" s="924"/>
      <c r="BG167" s="924"/>
      <c r="BH167" s="924"/>
      <c r="BI167" s="924"/>
      <c r="BJ167" s="924"/>
      <c r="BK167" s="924"/>
      <c r="BL167" s="924"/>
      <c r="BM167" s="924"/>
      <c r="BN167" s="924"/>
      <c r="BO167" s="924"/>
      <c r="BP167" s="924"/>
      <c r="BQ167" s="924"/>
      <c r="BR167" s="924"/>
      <c r="BS167" s="924"/>
      <c r="BT167" s="924"/>
      <c r="BU167" s="924"/>
      <c r="BV167" s="924"/>
      <c r="BW167" s="924"/>
      <c r="BX167" s="924"/>
      <c r="BY167" s="924"/>
      <c r="BZ167" s="924"/>
      <c r="CA167" s="924"/>
      <c r="CB167" s="924"/>
      <c r="CC167" s="924"/>
      <c r="CD167" s="924"/>
      <c r="CE167" s="924"/>
      <c r="CF167" s="924"/>
      <c r="CG167" s="924"/>
      <c r="CH167" s="924"/>
      <c r="CI167" s="924"/>
      <c r="CJ167" s="924"/>
      <c r="CK167" s="924"/>
      <c r="CL167" s="924"/>
      <c r="CM167" s="924"/>
      <c r="CN167" s="924"/>
      <c r="CO167" s="924"/>
      <c r="CP167" s="924"/>
      <c r="CQ167" s="924"/>
      <c r="CR167" s="924"/>
      <c r="CS167" s="924"/>
      <c r="CT167" s="924"/>
      <c r="CU167" s="924"/>
      <c r="CV167" s="924"/>
      <c r="CW167" s="924"/>
      <c r="CX167" s="924"/>
      <c r="CY167" s="924"/>
      <c r="CZ167" s="924"/>
      <c r="DA167" s="924"/>
      <c r="DB167" s="924"/>
      <c r="DC167" s="924"/>
      <c r="DD167" s="924"/>
      <c r="DE167" s="924"/>
      <c r="DF167" s="924"/>
      <c r="DG167" s="924"/>
      <c r="DH167" s="924"/>
      <c r="DI167" s="924"/>
      <c r="DJ167" s="924"/>
      <c r="DK167" s="924"/>
      <c r="DL167" s="924"/>
      <c r="DM167" s="924"/>
      <c r="DN167" s="924"/>
      <c r="DO167" s="924"/>
      <c r="DP167" s="924"/>
      <c r="DQ167" s="924"/>
      <c r="DR167" s="924"/>
      <c r="DS167" s="924"/>
      <c r="DT167" s="924"/>
      <c r="DU167" s="924"/>
      <c r="DV167" s="924"/>
      <c r="DW167" s="924"/>
      <c r="DX167" s="924"/>
      <c r="DY167" s="924"/>
      <c r="DZ167" s="924"/>
      <c r="EA167" s="924"/>
      <c r="EB167" s="924"/>
      <c r="EC167" s="924"/>
      <c r="ED167" s="924"/>
      <c r="EE167" s="924"/>
      <c r="EF167" s="924"/>
      <c r="EG167" s="924"/>
      <c r="EH167" s="924"/>
      <c r="EI167" s="924"/>
      <c r="EJ167" s="924"/>
      <c r="EK167" s="924"/>
      <c r="EL167" s="924"/>
      <c r="EM167" s="924"/>
      <c r="EN167" s="924"/>
      <c r="EO167" s="924"/>
      <c r="EP167" s="924"/>
      <c r="EQ167" s="924"/>
      <c r="ER167" s="924"/>
      <c r="ES167" s="924"/>
      <c r="ET167" s="924"/>
      <c r="EU167" s="924"/>
      <c r="EV167" s="924"/>
      <c r="EW167" s="924"/>
      <c r="EX167" s="924"/>
      <c r="EY167" s="924"/>
      <c r="EZ167" s="924"/>
      <c r="FA167" s="924"/>
      <c r="FB167" s="924"/>
      <c r="FC167" s="924"/>
      <c r="FD167" s="924"/>
      <c r="FE167" s="924"/>
      <c r="FF167" s="924"/>
      <c r="FG167" s="924"/>
      <c r="FH167" s="924"/>
      <c r="FI167" s="924"/>
      <c r="FJ167" s="924"/>
      <c r="FK167" s="924"/>
      <c r="FL167" s="924"/>
      <c r="FM167" s="924"/>
      <c r="FN167" s="924"/>
      <c r="FO167" s="924"/>
      <c r="FP167" s="924"/>
      <c r="FQ167" s="924"/>
      <c r="FR167" s="924"/>
      <c r="FS167" s="924"/>
      <c r="FT167" s="924"/>
      <c r="FU167" s="924"/>
      <c r="FV167" s="924"/>
      <c r="FW167" s="924"/>
      <c r="FX167" s="924"/>
      <c r="FY167" s="924"/>
      <c r="FZ167" s="924"/>
      <c r="GA167" s="924"/>
      <c r="GB167" s="924"/>
      <c r="GC167" s="924"/>
      <c r="GD167" s="924"/>
      <c r="GE167" s="924"/>
      <c r="GF167" s="924"/>
      <c r="GG167" s="924"/>
      <c r="GH167" s="924"/>
      <c r="GI167" s="924"/>
      <c r="GJ167" s="924"/>
      <c r="GK167" s="924"/>
      <c r="GL167" s="924"/>
      <c r="GM167" s="924"/>
      <c r="GN167" s="924"/>
      <c r="GO167" s="924"/>
      <c r="GP167" s="924"/>
      <c r="GQ167" s="924"/>
      <c r="GR167" s="924"/>
      <c r="GS167" s="924"/>
      <c r="GT167" s="924"/>
      <c r="GU167" s="924"/>
      <c r="GV167" s="924"/>
      <c r="GW167" s="924"/>
      <c r="GX167" s="924"/>
      <c r="GY167" s="924"/>
      <c r="GZ167" s="924"/>
      <c r="HA167" s="924"/>
      <c r="HB167" s="924"/>
      <c r="HC167" s="924"/>
      <c r="HD167" s="924"/>
      <c r="HE167" s="924"/>
      <c r="HF167" s="924"/>
      <c r="HG167" s="924"/>
      <c r="HH167" s="924"/>
      <c r="HI167" s="924"/>
      <c r="HJ167" s="924"/>
      <c r="HK167" s="924"/>
      <c r="HL167" s="924"/>
      <c r="HM167" s="924"/>
      <c r="HN167" s="924"/>
      <c r="HO167" s="924"/>
      <c r="HP167" s="924"/>
      <c r="HQ167" s="924"/>
      <c r="HR167" s="924"/>
      <c r="HS167" s="924"/>
      <c r="HT167" s="924"/>
      <c r="HU167" s="924"/>
      <c r="HV167" s="924"/>
      <c r="HW167" s="924"/>
      <c r="HX167" s="924"/>
    </row>
    <row r="168" spans="1:232">
      <c r="A168" s="924"/>
      <c r="B168" s="924"/>
      <c r="C168" s="924"/>
      <c r="D168" s="924"/>
      <c r="E168" s="924"/>
      <c r="F168" s="924"/>
      <c r="G168" s="924"/>
      <c r="H168" s="924"/>
      <c r="I168" s="924"/>
      <c r="J168" s="924"/>
      <c r="K168" s="924"/>
      <c r="L168" s="924"/>
      <c r="M168" s="924"/>
      <c r="N168" s="924"/>
      <c r="O168" s="924"/>
      <c r="P168" s="924"/>
      <c r="Q168" s="924"/>
      <c r="R168" s="924"/>
      <c r="S168" s="924"/>
      <c r="T168" s="924"/>
      <c r="U168" s="924"/>
      <c r="V168" s="924"/>
      <c r="W168" s="924"/>
      <c r="X168" s="924"/>
      <c r="Y168" s="924"/>
      <c r="Z168" s="924"/>
      <c r="AA168" s="924"/>
      <c r="AB168" s="924"/>
      <c r="AC168" s="924"/>
      <c r="AD168" s="924"/>
      <c r="AE168" s="924"/>
      <c r="AF168" s="924"/>
      <c r="AG168" s="924"/>
      <c r="AH168" s="924"/>
      <c r="AI168" s="924"/>
      <c r="AJ168" s="924"/>
      <c r="AK168" s="924"/>
      <c r="AL168" s="924"/>
      <c r="AM168" s="924"/>
      <c r="AN168" s="924"/>
      <c r="AO168" s="924"/>
      <c r="AP168" s="924"/>
      <c r="AQ168" s="924"/>
      <c r="AR168" s="924"/>
      <c r="AS168" s="924"/>
      <c r="AT168" s="924"/>
      <c r="AU168" s="924"/>
      <c r="AV168" s="924"/>
      <c r="AW168" s="924"/>
      <c r="AX168" s="924"/>
      <c r="AY168" s="924"/>
      <c r="AZ168" s="924"/>
      <c r="BA168" s="924"/>
      <c r="BB168" s="924"/>
      <c r="BC168" s="924"/>
      <c r="BD168" s="924"/>
      <c r="BE168" s="924"/>
      <c r="BF168" s="924"/>
      <c r="BG168" s="924"/>
      <c r="BH168" s="924"/>
      <c r="BI168" s="924"/>
      <c r="BJ168" s="924"/>
      <c r="BK168" s="924"/>
      <c r="BL168" s="924"/>
      <c r="BM168" s="924"/>
      <c r="BN168" s="924"/>
      <c r="BO168" s="924"/>
      <c r="BP168" s="924"/>
      <c r="BQ168" s="924"/>
      <c r="BR168" s="924"/>
      <c r="BS168" s="924"/>
      <c r="BT168" s="924"/>
      <c r="BU168" s="924"/>
      <c r="BV168" s="924"/>
      <c r="BW168" s="924"/>
      <c r="BX168" s="924"/>
      <c r="BY168" s="924"/>
      <c r="BZ168" s="924"/>
      <c r="CA168" s="924"/>
      <c r="CB168" s="924"/>
      <c r="CC168" s="924"/>
      <c r="CD168" s="924"/>
      <c r="CE168" s="924"/>
      <c r="CF168" s="924"/>
      <c r="CG168" s="924"/>
      <c r="CH168" s="924"/>
      <c r="CI168" s="924"/>
      <c r="CJ168" s="924"/>
      <c r="CK168" s="924"/>
      <c r="CL168" s="924"/>
      <c r="CM168" s="924"/>
      <c r="CN168" s="924"/>
      <c r="CO168" s="924"/>
      <c r="CP168" s="924"/>
      <c r="CQ168" s="924"/>
      <c r="CR168" s="924"/>
      <c r="CS168" s="924"/>
      <c r="CT168" s="924"/>
      <c r="CU168" s="924"/>
      <c r="CV168" s="924"/>
      <c r="CW168" s="924"/>
      <c r="CX168" s="924"/>
      <c r="CY168" s="924"/>
      <c r="CZ168" s="924"/>
      <c r="DA168" s="924"/>
      <c r="DB168" s="924"/>
      <c r="DC168" s="924"/>
      <c r="DD168" s="924"/>
      <c r="DE168" s="924"/>
      <c r="DF168" s="924"/>
      <c r="DG168" s="924"/>
      <c r="DH168" s="924"/>
      <c r="DI168" s="924"/>
      <c r="DJ168" s="924"/>
      <c r="DK168" s="924"/>
      <c r="DL168" s="924"/>
      <c r="DM168" s="924"/>
      <c r="DN168" s="924"/>
      <c r="DO168" s="924"/>
      <c r="DP168" s="924"/>
      <c r="DQ168" s="924"/>
      <c r="DR168" s="924"/>
      <c r="DS168" s="924"/>
      <c r="DT168" s="924"/>
      <c r="DU168" s="924"/>
      <c r="DV168" s="924"/>
      <c r="DW168" s="924"/>
      <c r="DX168" s="924"/>
      <c r="DY168" s="924"/>
      <c r="DZ168" s="924"/>
      <c r="EA168" s="924"/>
      <c r="EB168" s="924"/>
      <c r="EC168" s="924"/>
      <c r="ED168" s="924"/>
      <c r="EE168" s="924"/>
      <c r="EF168" s="924"/>
      <c r="EG168" s="924"/>
      <c r="EH168" s="924"/>
      <c r="EI168" s="924"/>
      <c r="EJ168" s="924"/>
      <c r="EK168" s="924"/>
      <c r="EL168" s="924"/>
      <c r="EM168" s="924"/>
      <c r="EN168" s="924"/>
      <c r="EO168" s="924"/>
      <c r="EP168" s="924"/>
      <c r="EQ168" s="924"/>
      <c r="ER168" s="924"/>
      <c r="ES168" s="924"/>
      <c r="ET168" s="924"/>
      <c r="EU168" s="924"/>
      <c r="EV168" s="924"/>
      <c r="EW168" s="924"/>
      <c r="EX168" s="924"/>
      <c r="EY168" s="924"/>
      <c r="EZ168" s="924"/>
      <c r="FA168" s="924"/>
      <c r="FB168" s="924"/>
      <c r="FC168" s="924"/>
      <c r="FD168" s="924"/>
      <c r="FE168" s="924"/>
      <c r="FF168" s="924"/>
      <c r="FG168" s="924"/>
      <c r="FH168" s="924"/>
      <c r="FI168" s="924"/>
      <c r="FJ168" s="924"/>
      <c r="FK168" s="924"/>
      <c r="FL168" s="924"/>
      <c r="FM168" s="924"/>
      <c r="FN168" s="924"/>
      <c r="FO168" s="924"/>
      <c r="FP168" s="924"/>
      <c r="FQ168" s="924"/>
      <c r="FR168" s="924"/>
      <c r="FS168" s="924"/>
      <c r="FT168" s="924"/>
      <c r="FU168" s="924"/>
      <c r="FV168" s="924"/>
      <c r="FW168" s="924"/>
      <c r="FX168" s="924"/>
      <c r="FY168" s="924"/>
      <c r="FZ168" s="924"/>
      <c r="GA168" s="924"/>
      <c r="GB168" s="924"/>
      <c r="GC168" s="924"/>
      <c r="GD168" s="924"/>
      <c r="GE168" s="924"/>
      <c r="GF168" s="924"/>
      <c r="GG168" s="924"/>
      <c r="GH168" s="924"/>
      <c r="GI168" s="924"/>
      <c r="GJ168" s="924"/>
      <c r="GK168" s="924"/>
      <c r="GL168" s="924"/>
      <c r="GM168" s="924"/>
      <c r="GN168" s="924"/>
      <c r="GO168" s="924"/>
      <c r="GP168" s="924"/>
      <c r="GQ168" s="924"/>
      <c r="GR168" s="924"/>
      <c r="GS168" s="924"/>
      <c r="GT168" s="924"/>
      <c r="GU168" s="924"/>
      <c r="GV168" s="924"/>
      <c r="GW168" s="924"/>
      <c r="GX168" s="924"/>
      <c r="GY168" s="924"/>
      <c r="GZ168" s="924"/>
      <c r="HA168" s="924"/>
      <c r="HB168" s="924"/>
      <c r="HC168" s="924"/>
      <c r="HD168" s="924"/>
      <c r="HE168" s="924"/>
      <c r="HF168" s="924"/>
      <c r="HG168" s="924"/>
      <c r="HH168" s="924"/>
      <c r="HI168" s="924"/>
      <c r="HJ168" s="924"/>
      <c r="HK168" s="924"/>
      <c r="HL168" s="924"/>
      <c r="HM168" s="924"/>
      <c r="HN168" s="924"/>
      <c r="HO168" s="924"/>
      <c r="HP168" s="924"/>
      <c r="HQ168" s="924"/>
      <c r="HR168" s="924"/>
      <c r="HS168" s="924"/>
      <c r="HT168" s="924"/>
      <c r="HU168" s="924"/>
      <c r="HV168" s="924"/>
      <c r="HW168" s="924"/>
      <c r="HX168" s="924"/>
    </row>
  </sheetData>
  <mergeCells count="52">
    <mergeCell ref="A21:B21"/>
    <mergeCell ref="B1:G1"/>
    <mergeCell ref="B2:G2"/>
    <mergeCell ref="A13:B13"/>
    <mergeCell ref="A14:B14"/>
    <mergeCell ref="A15:B15"/>
    <mergeCell ref="A16:B16"/>
    <mergeCell ref="A17:B17"/>
    <mergeCell ref="A18:B18"/>
    <mergeCell ref="A19:B19"/>
    <mergeCell ref="A20:B20"/>
    <mergeCell ref="A33:B33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61:B61"/>
    <mergeCell ref="A48:B48"/>
    <mergeCell ref="A34:B34"/>
    <mergeCell ref="A35:B35"/>
    <mergeCell ref="A36:B36"/>
    <mergeCell ref="A37:B37"/>
    <mergeCell ref="A38:B38"/>
    <mergeCell ref="A39:B39"/>
    <mergeCell ref="A40:B40"/>
    <mergeCell ref="A41:B41"/>
    <mergeCell ref="A45:B45"/>
    <mergeCell ref="A46:B46"/>
    <mergeCell ref="A47:B47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89:B89"/>
    <mergeCell ref="DM84:HS84"/>
    <mergeCell ref="A85:B85"/>
    <mergeCell ref="A86:B86"/>
    <mergeCell ref="A87:B87"/>
    <mergeCell ref="A88:B88"/>
  </mergeCells>
  <phoneticPr fontId="3" type="noConversion"/>
  <conditionalFormatting sqref="K87:R88 AM87:HS88 AD80:HS81 J80:Z81 AB80:AB81">
    <cfRule type="expression" dxfId="269" priority="65" stopIfTrue="1">
      <formula>ABS(J80)&gt;=2</formula>
    </cfRule>
    <cfRule type="expression" priority="66" stopIfTrue="1">
      <formula>ABS(J80)&gt;1</formula>
    </cfRule>
  </conditionalFormatting>
  <conditionalFormatting sqref="K89:R89 AM89:HS89 AD82:HS82 J82:Z82 AB82">
    <cfRule type="expression" dxfId="268" priority="63" stopIfTrue="1">
      <formula>ABS(J82)&gt;=3</formula>
    </cfRule>
    <cfRule type="expression" dxfId="267" priority="64" stopIfTrue="1">
      <formula>ABS(J82)&gt;2</formula>
    </cfRule>
  </conditionalFormatting>
  <conditionalFormatting sqref="C35:D36 DL35:DL36 AD35:DJ36 AD87:DL88 AD80:DL81 B80:Z81 AB80:AB81 C87:Z88 AB87:AB88 F35:V36 AB35:AB36 Y35:Z36">
    <cfRule type="expression" dxfId="266" priority="61" stopIfTrue="1">
      <formula>ABS(B35)&gt;=0.07874</formula>
    </cfRule>
    <cfRule type="expression" dxfId="265" priority="62" stopIfTrue="1">
      <formula>ABS(B35)&gt;0.03937</formula>
    </cfRule>
  </conditionalFormatting>
  <conditionalFormatting sqref="AD89:DL89 AD82:DL82 B82:Z82 AB82 C89:Z89 AB89">
    <cfRule type="expression" dxfId="264" priority="59" stopIfTrue="1">
      <formula>ABS(B82)&gt;=0.11811</formula>
    </cfRule>
    <cfRule type="expression" dxfId="263" priority="60" stopIfTrue="1">
      <formula>ABS(B82)&gt;0.07874</formula>
    </cfRule>
  </conditionalFormatting>
  <conditionalFormatting sqref="K35:R36 DL35:HS36 AM35:DJ36">
    <cfRule type="expression" dxfId="262" priority="57" stopIfTrue="1">
      <formula>ABS(K35)&gt;=2</formula>
    </cfRule>
    <cfRule type="expression" dxfId="261" priority="58" stopIfTrue="1">
      <formula>ABS(K35)&gt;1</formula>
    </cfRule>
  </conditionalFormatting>
  <conditionalFormatting sqref="K38:R38 DL38:HS38 AM38:DJ38">
    <cfRule type="expression" dxfId="260" priority="55" stopIfTrue="1">
      <formula>ABS(K38)&gt;=3</formula>
    </cfRule>
    <cfRule type="expression" dxfId="259" priority="56" stopIfTrue="1">
      <formula>ABS(K38)&gt;2</formula>
    </cfRule>
  </conditionalFormatting>
  <conditionalFormatting sqref="C38:D38 DL38 AD38:DJ38 F38:V38 AB38 Y38:Z38">
    <cfRule type="expression" dxfId="258" priority="53" stopIfTrue="1">
      <formula>ABS(C38)&gt;=0.1181</formula>
    </cfRule>
    <cfRule type="expression" dxfId="257" priority="54" stopIfTrue="1">
      <formula>ABS(C38)&gt;0.07874</formula>
    </cfRule>
  </conditionalFormatting>
  <conditionalFormatting sqref="DM87:DM88">
    <cfRule type="expression" dxfId="256" priority="51" stopIfTrue="1">
      <formula>ABS(DM87)&gt;=0.07874</formula>
    </cfRule>
    <cfRule type="expression" dxfId="255" priority="52" stopIfTrue="1">
      <formula>ABS(DM87)&gt;0.03937</formula>
    </cfRule>
  </conditionalFormatting>
  <conditionalFormatting sqref="DM89">
    <cfRule type="expression" dxfId="254" priority="49" stopIfTrue="1">
      <formula>ABS(DM89)&gt;=0.11811</formula>
    </cfRule>
    <cfRule type="expression" dxfId="253" priority="50" stopIfTrue="1">
      <formula>ABS(DM89)&gt;0.07874</formula>
    </cfRule>
  </conditionalFormatting>
  <conditionalFormatting sqref="DK35:DK36">
    <cfRule type="expression" dxfId="252" priority="47" stopIfTrue="1">
      <formula>ABS(DK35)&gt;=0.07874</formula>
    </cfRule>
    <cfRule type="expression" dxfId="251" priority="48" stopIfTrue="1">
      <formula>ABS(DK35)&gt;0.03937</formula>
    </cfRule>
  </conditionalFormatting>
  <conditionalFormatting sqref="DK35:DK36">
    <cfRule type="expression" dxfId="250" priority="45" stopIfTrue="1">
      <formula>ABS(DK35)&gt;=2</formula>
    </cfRule>
    <cfRule type="expression" dxfId="249" priority="46" stopIfTrue="1">
      <formula>ABS(DK35)&gt;1</formula>
    </cfRule>
  </conditionalFormatting>
  <conditionalFormatting sqref="DK38">
    <cfRule type="expression" dxfId="248" priority="43" stopIfTrue="1">
      <formula>ABS(DK38)&gt;=3</formula>
    </cfRule>
    <cfRule type="expression" dxfId="247" priority="44" stopIfTrue="1">
      <formula>ABS(DK38)&gt;2</formula>
    </cfRule>
  </conditionalFormatting>
  <conditionalFormatting sqref="DK38">
    <cfRule type="expression" dxfId="246" priority="41" stopIfTrue="1">
      <formula>ABS(DK38)&gt;=0.1181</formula>
    </cfRule>
    <cfRule type="expression" dxfId="245" priority="42" stopIfTrue="1">
      <formula>ABS(DK38)&gt;0.07874</formula>
    </cfRule>
  </conditionalFormatting>
  <conditionalFormatting sqref="E38">
    <cfRule type="expression" dxfId="244" priority="29" stopIfTrue="1">
      <formula>ABS(E38)&gt;=0.1181</formula>
    </cfRule>
    <cfRule type="expression" dxfId="243" priority="30" stopIfTrue="1">
      <formula>ABS(E38)&gt;0.07874</formula>
    </cfRule>
  </conditionalFormatting>
  <conditionalFormatting sqref="E35:E36">
    <cfRule type="expression" dxfId="242" priority="31" stopIfTrue="1">
      <formula>ABS(E35)&gt;=0.07874</formula>
    </cfRule>
    <cfRule type="expression" dxfId="241" priority="32" stopIfTrue="1">
      <formula>ABS(E35)&gt;0.03937</formula>
    </cfRule>
  </conditionalFormatting>
  <conditionalFormatting sqref="AA80:AA81">
    <cfRule type="expression" dxfId="240" priority="27" stopIfTrue="1">
      <formula>ABS(AA80)&gt;=2</formula>
    </cfRule>
    <cfRule type="expression" priority="28" stopIfTrue="1">
      <formula>ABS(AA80)&gt;1</formula>
    </cfRule>
  </conditionalFormatting>
  <conditionalFormatting sqref="AA82">
    <cfRule type="expression" dxfId="239" priority="25" stopIfTrue="1">
      <formula>ABS(AA82)&gt;=3</formula>
    </cfRule>
    <cfRule type="expression" dxfId="238" priority="26" stopIfTrue="1">
      <formula>ABS(AA82)&gt;2</formula>
    </cfRule>
  </conditionalFormatting>
  <conditionalFormatting sqref="AA80:AA81 AA87:AA88 AA35:AA36">
    <cfRule type="expression" dxfId="237" priority="23" stopIfTrue="1">
      <formula>ABS(AA35)&gt;=0.07874</formula>
    </cfRule>
    <cfRule type="expression" dxfId="236" priority="24" stopIfTrue="1">
      <formula>ABS(AA35)&gt;0.03937</formula>
    </cfRule>
  </conditionalFormatting>
  <conditionalFormatting sqref="AA82 AA89">
    <cfRule type="expression" dxfId="235" priority="21" stopIfTrue="1">
      <formula>ABS(AA82)&gt;=0.11811</formula>
    </cfRule>
    <cfRule type="expression" dxfId="234" priority="22" stopIfTrue="1">
      <formula>ABS(AA82)&gt;0.07874</formula>
    </cfRule>
  </conditionalFormatting>
  <conditionalFormatting sqref="AA38">
    <cfRule type="expression" dxfId="233" priority="19" stopIfTrue="1">
      <formula>ABS(AA38)&gt;=0.1181</formula>
    </cfRule>
    <cfRule type="expression" dxfId="232" priority="20" stopIfTrue="1">
      <formula>ABS(AA38)&gt;0.07874</formula>
    </cfRule>
  </conditionalFormatting>
  <conditionalFormatting sqref="AC80:AC81">
    <cfRule type="expression" dxfId="231" priority="17" stopIfTrue="1">
      <formula>ABS(AC80)&gt;=2</formula>
    </cfRule>
    <cfRule type="expression" priority="18" stopIfTrue="1">
      <formula>ABS(AC80)&gt;1</formula>
    </cfRule>
  </conditionalFormatting>
  <conditionalFormatting sqref="AC82">
    <cfRule type="expression" dxfId="230" priority="15" stopIfTrue="1">
      <formula>ABS(AC82)&gt;=3</formula>
    </cfRule>
    <cfRule type="expression" dxfId="229" priority="16" stopIfTrue="1">
      <formula>ABS(AC82)&gt;2</formula>
    </cfRule>
  </conditionalFormatting>
  <conditionalFormatting sqref="AC80:AC81 AC87:AC88 AC35:AC36">
    <cfRule type="expression" dxfId="228" priority="13" stopIfTrue="1">
      <formula>ABS(AC35)&gt;=0.07874</formula>
    </cfRule>
    <cfRule type="expression" dxfId="227" priority="14" stopIfTrue="1">
      <formula>ABS(AC35)&gt;0.03937</formula>
    </cfRule>
  </conditionalFormatting>
  <conditionalFormatting sqref="AC82 AC89">
    <cfRule type="expression" dxfId="226" priority="11" stopIfTrue="1">
      <formula>ABS(AC82)&gt;=0.11811</formula>
    </cfRule>
    <cfRule type="expression" dxfId="225" priority="12" stopIfTrue="1">
      <formula>ABS(AC82)&gt;0.07874</formula>
    </cfRule>
  </conditionalFormatting>
  <conditionalFormatting sqref="AC38">
    <cfRule type="expression" dxfId="224" priority="9" stopIfTrue="1">
      <formula>ABS(AC38)&gt;=0.1181</formula>
    </cfRule>
    <cfRule type="expression" dxfId="223" priority="10" stopIfTrue="1">
      <formula>ABS(AC38)&gt;0.07874</formula>
    </cfRule>
  </conditionalFormatting>
  <conditionalFormatting sqref="W35:W36">
    <cfRule type="expression" dxfId="222" priority="7" stopIfTrue="1">
      <formula>ABS(W35)&gt;=0.07874</formula>
    </cfRule>
    <cfRule type="expression" dxfId="221" priority="8" stopIfTrue="1">
      <formula>ABS(W35)&gt;0.03937</formula>
    </cfRule>
  </conditionalFormatting>
  <conditionalFormatting sqref="W38">
    <cfRule type="expression" dxfId="220" priority="5" stopIfTrue="1">
      <formula>ABS(W38)&gt;=0.1181</formula>
    </cfRule>
    <cfRule type="expression" dxfId="219" priority="6" stopIfTrue="1">
      <formula>ABS(W38)&gt;0.07874</formula>
    </cfRule>
  </conditionalFormatting>
  <conditionalFormatting sqref="X35:X36">
    <cfRule type="expression" dxfId="218" priority="3" stopIfTrue="1">
      <formula>ABS(X35)&gt;=0.07874</formula>
    </cfRule>
    <cfRule type="expression" dxfId="217" priority="4" stopIfTrue="1">
      <formula>ABS(X35)&gt;0.03937</formula>
    </cfRule>
  </conditionalFormatting>
  <conditionalFormatting sqref="X38">
    <cfRule type="expression" dxfId="216" priority="1" stopIfTrue="1">
      <formula>ABS(X38)&gt;=0.1181</formula>
    </cfRule>
    <cfRule type="expression" dxfId="215" priority="2" stopIfTrue="1">
      <formula>ABS(X38)&gt;0.07874</formula>
    </cfRule>
  </conditionalFormatting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48"/>
  <sheetViews>
    <sheetView topLeftCell="A43" zoomScale="150" workbookViewId="0">
      <selection activeCell="A35" sqref="A35"/>
    </sheetView>
  </sheetViews>
  <sheetFormatPr baseColWidth="10" defaultColWidth="8.83203125" defaultRowHeight="12" x14ac:dyDescent="0"/>
  <cols>
    <col min="1" max="1" width="35.33203125" bestFit="1" customWidth="1"/>
    <col min="2" max="2" width="161.1640625" customWidth="1"/>
  </cols>
  <sheetData>
    <row r="1" spans="1:2">
      <c r="A1" s="4" t="s">
        <v>655</v>
      </c>
      <c r="B1" s="4" t="s">
        <v>656</v>
      </c>
    </row>
    <row r="2" spans="1:2">
      <c r="A2" s="5"/>
      <c r="B2" s="5"/>
    </row>
    <row r="3" spans="1:2">
      <c r="A3" s="5" t="s">
        <v>654</v>
      </c>
      <c r="B3" s="5" t="s">
        <v>658</v>
      </c>
    </row>
    <row r="4" spans="1:2">
      <c r="A4" s="5" t="s">
        <v>657</v>
      </c>
      <c r="B4" s="5" t="s">
        <v>766</v>
      </c>
    </row>
    <row r="5" spans="1:2">
      <c r="A5" s="5" t="s">
        <v>767</v>
      </c>
      <c r="B5" s="5" t="s">
        <v>455</v>
      </c>
    </row>
    <row r="6" spans="1:2">
      <c r="A6" s="5" t="s">
        <v>458</v>
      </c>
      <c r="B6" s="5" t="s">
        <v>760</v>
      </c>
    </row>
    <row r="7" spans="1:2">
      <c r="A7" s="5"/>
      <c r="B7" s="5"/>
    </row>
    <row r="8" spans="1:2">
      <c r="A8" s="1178" t="s">
        <v>659</v>
      </c>
      <c r="B8" s="1178"/>
    </row>
    <row r="9" spans="1:2">
      <c r="A9" s="5" t="s">
        <v>637</v>
      </c>
      <c r="B9" s="5" t="s">
        <v>761</v>
      </c>
    </row>
    <row r="10" spans="1:2">
      <c r="A10" s="6" t="s">
        <v>635</v>
      </c>
      <c r="B10" s="6" t="s">
        <v>762</v>
      </c>
    </row>
    <row r="11" spans="1:2">
      <c r="A11" s="6" t="s">
        <v>636</v>
      </c>
      <c r="B11" s="6" t="s">
        <v>763</v>
      </c>
    </row>
    <row r="12" spans="1:2">
      <c r="A12" s="6" t="s">
        <v>638</v>
      </c>
      <c r="B12" s="6" t="s">
        <v>764</v>
      </c>
    </row>
    <row r="13" spans="1:2">
      <c r="A13" s="6" t="s">
        <v>639</v>
      </c>
      <c r="B13" s="6" t="s">
        <v>764</v>
      </c>
    </row>
    <row r="14" spans="1:2">
      <c r="A14" s="6" t="s">
        <v>640</v>
      </c>
      <c r="B14" s="6" t="s">
        <v>764</v>
      </c>
    </row>
    <row r="15" spans="1:2">
      <c r="A15" s="6" t="s">
        <v>641</v>
      </c>
      <c r="B15" s="6" t="s">
        <v>764</v>
      </c>
    </row>
    <row r="16" spans="1:2">
      <c r="A16" s="6" t="s">
        <v>642</v>
      </c>
      <c r="B16" s="6" t="s">
        <v>764</v>
      </c>
    </row>
    <row r="17" spans="1:2">
      <c r="A17" s="6" t="s">
        <v>643</v>
      </c>
      <c r="B17" s="6" t="s">
        <v>764</v>
      </c>
    </row>
    <row r="18" spans="1:2">
      <c r="A18" s="6" t="s">
        <v>644</v>
      </c>
      <c r="B18" s="6" t="s">
        <v>456</v>
      </c>
    </row>
    <row r="19" spans="1:2">
      <c r="A19" s="6" t="s">
        <v>645</v>
      </c>
      <c r="B19" s="6" t="s">
        <v>765</v>
      </c>
    </row>
    <row r="20" spans="1:2">
      <c r="A20" s="6" t="s">
        <v>648</v>
      </c>
      <c r="B20" s="6" t="s">
        <v>506</v>
      </c>
    </row>
    <row r="21" spans="1:2">
      <c r="A21" s="6" t="s">
        <v>650</v>
      </c>
      <c r="B21" s="6" t="s">
        <v>768</v>
      </c>
    </row>
    <row r="22" spans="1:2">
      <c r="A22" s="6" t="s">
        <v>649</v>
      </c>
      <c r="B22" s="6" t="s">
        <v>771</v>
      </c>
    </row>
    <row r="23" spans="1:2">
      <c r="A23" s="6" t="s">
        <v>651</v>
      </c>
      <c r="B23" s="6" t="s">
        <v>770</v>
      </c>
    </row>
    <row r="24" spans="1:2">
      <c r="A24" s="6" t="s">
        <v>652</v>
      </c>
      <c r="B24" s="6" t="s">
        <v>769</v>
      </c>
    </row>
    <row r="25" spans="1:2">
      <c r="A25" s="6" t="s">
        <v>646</v>
      </c>
      <c r="B25" s="6" t="s">
        <v>508</v>
      </c>
    </row>
    <row r="26" spans="1:2">
      <c r="A26" s="6" t="s">
        <v>647</v>
      </c>
      <c r="B26" s="6" t="s">
        <v>509</v>
      </c>
    </row>
    <row r="27" spans="1:2">
      <c r="A27" s="6"/>
      <c r="B27" s="6"/>
    </row>
    <row r="28" spans="1:2">
      <c r="A28" s="6" t="s">
        <v>653</v>
      </c>
      <c r="B28" s="6" t="s">
        <v>510</v>
      </c>
    </row>
    <row r="29" spans="1:2">
      <c r="A29" s="6" t="s">
        <v>511</v>
      </c>
      <c r="B29" s="6" t="s">
        <v>512</v>
      </c>
    </row>
    <row r="30" spans="1:2">
      <c r="A30" s="6" t="s">
        <v>513</v>
      </c>
      <c r="B30" s="6" t="s">
        <v>617</v>
      </c>
    </row>
    <row r="31" spans="1:2">
      <c r="A31" s="6" t="s">
        <v>585</v>
      </c>
      <c r="B31" s="6" t="s">
        <v>515</v>
      </c>
    </row>
    <row r="32" spans="1:2">
      <c r="A32" s="6" t="s">
        <v>586</v>
      </c>
      <c r="B32" s="6" t="s">
        <v>516</v>
      </c>
    </row>
    <row r="33" spans="1:2">
      <c r="A33" s="5"/>
      <c r="B33" s="5"/>
    </row>
    <row r="34" spans="1:2">
      <c r="A34" s="4" t="s">
        <v>517</v>
      </c>
      <c r="B34" s="5" t="s">
        <v>518</v>
      </c>
    </row>
    <row r="35" spans="1:2">
      <c r="A35" s="5" t="s">
        <v>663</v>
      </c>
      <c r="B35" s="6" t="s">
        <v>686</v>
      </c>
    </row>
    <row r="36" spans="1:2">
      <c r="A36" s="5" t="s">
        <v>466</v>
      </c>
      <c r="B36" s="6" t="s">
        <v>506</v>
      </c>
    </row>
    <row r="37" spans="1:2">
      <c r="A37" s="5" t="s">
        <v>463</v>
      </c>
      <c r="B37" s="6" t="s">
        <v>660</v>
      </c>
    </row>
    <row r="38" spans="1:2">
      <c r="A38" s="5" t="s">
        <v>465</v>
      </c>
      <c r="B38" s="6" t="s">
        <v>661</v>
      </c>
    </row>
    <row r="39" spans="1:2">
      <c r="A39" s="5" t="s">
        <v>464</v>
      </c>
      <c r="B39" s="6" t="s">
        <v>662</v>
      </c>
    </row>
    <row r="40" spans="1:2">
      <c r="A40" s="5"/>
      <c r="B40" s="5"/>
    </row>
    <row r="41" spans="1:2">
      <c r="A41" s="4" t="s">
        <v>687</v>
      </c>
      <c r="B41" s="5" t="s">
        <v>688</v>
      </c>
    </row>
    <row r="42" spans="1:2">
      <c r="A42" s="5" t="s">
        <v>689</v>
      </c>
      <c r="B42" s="5" t="s">
        <v>454</v>
      </c>
    </row>
    <row r="43" spans="1:2">
      <c r="A43" s="5" t="s">
        <v>470</v>
      </c>
      <c r="B43" s="6" t="s">
        <v>506</v>
      </c>
    </row>
    <row r="44" spans="1:2">
      <c r="A44" s="8" t="s">
        <v>588</v>
      </c>
      <c r="B44" s="7" t="s">
        <v>591</v>
      </c>
    </row>
    <row r="45" spans="1:2">
      <c r="A45" s="5" t="s">
        <v>469</v>
      </c>
      <c r="B45" s="5" t="s">
        <v>694</v>
      </c>
    </row>
    <row r="46" spans="1:2">
      <c r="A46" s="5" t="s">
        <v>468</v>
      </c>
      <c r="B46" s="5" t="s">
        <v>541</v>
      </c>
    </row>
    <row r="48" spans="1:2">
      <c r="A48" s="3" t="s">
        <v>542</v>
      </c>
    </row>
  </sheetData>
  <sheetProtection password="E9FE" sheet="1" objects="1" scenarios="1"/>
  <mergeCells count="1">
    <mergeCell ref="A8:B8"/>
  </mergeCells>
  <phoneticPr fontId="3" type="noConversion"/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PE168"/>
  <sheetViews>
    <sheetView tabSelected="1" zoomScale="125" zoomScaleNormal="125" zoomScalePageLayoutView="12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EO30" sqref="EO30"/>
    </sheetView>
  </sheetViews>
  <sheetFormatPr baseColWidth="10" defaultColWidth="8.83203125" defaultRowHeight="12" x14ac:dyDescent="0"/>
  <cols>
    <col min="1" max="1" width="31" style="885" customWidth="1"/>
    <col min="2" max="66" width="8.83203125" style="885"/>
    <col min="67" max="67" width="9.1640625" style="885" bestFit="1" customWidth="1"/>
    <col min="68" max="90" width="8.83203125" style="885"/>
    <col min="91" max="91" width="9.6640625" style="885" bestFit="1" customWidth="1"/>
    <col min="92" max="156" width="8.83203125" style="885"/>
    <col min="157" max="157" width="9.6640625" style="885" bestFit="1" customWidth="1"/>
    <col min="158" max="16384" width="8.83203125" style="885"/>
  </cols>
  <sheetData>
    <row r="1" spans="1:420" ht="13" thickBot="1">
      <c r="A1" s="845" t="s">
        <v>633</v>
      </c>
      <c r="B1" s="1103" t="s">
        <v>408</v>
      </c>
      <c r="C1" s="1085"/>
      <c r="D1" s="1066"/>
      <c r="E1" s="1066"/>
      <c r="F1" s="1066"/>
      <c r="G1" s="1066"/>
      <c r="H1" s="887"/>
      <c r="I1" s="887"/>
      <c r="J1" s="140"/>
      <c r="K1" s="632"/>
      <c r="L1" s="632"/>
      <c r="M1" s="632"/>
      <c r="N1" s="632"/>
      <c r="O1" s="632"/>
      <c r="P1" s="887"/>
      <c r="Q1" s="887"/>
      <c r="R1" s="887"/>
      <c r="S1" s="887"/>
      <c r="T1" s="887"/>
      <c r="U1" s="887"/>
      <c r="V1" s="887"/>
      <c r="W1" s="887"/>
      <c r="X1" s="887"/>
      <c r="Y1" s="887"/>
      <c r="Z1" s="887"/>
      <c r="AA1" s="887"/>
      <c r="AB1" s="887"/>
      <c r="AC1" s="887"/>
      <c r="AD1" s="887"/>
      <c r="AE1" s="887"/>
      <c r="AF1" s="887"/>
      <c r="AG1" s="887"/>
      <c r="AH1" s="887"/>
      <c r="AI1" s="887"/>
      <c r="AJ1" s="887"/>
      <c r="AK1" s="887"/>
      <c r="AL1" s="887"/>
      <c r="AM1" s="887"/>
      <c r="AN1" s="887"/>
      <c r="AO1" s="887"/>
      <c r="AP1" s="887"/>
      <c r="AQ1" s="887"/>
      <c r="AR1" s="887"/>
      <c r="AS1" s="887"/>
      <c r="AT1" s="887"/>
      <c r="AU1" s="887"/>
      <c r="AV1" s="887"/>
      <c r="AW1" s="887"/>
      <c r="AX1" s="887"/>
      <c r="AY1" s="887"/>
      <c r="AZ1" s="887"/>
      <c r="BA1" s="887"/>
      <c r="BB1" s="887"/>
      <c r="BC1" s="887"/>
      <c r="BD1" s="887"/>
      <c r="BE1" s="887"/>
      <c r="BF1" s="887"/>
      <c r="BG1" s="887"/>
      <c r="BH1" s="887"/>
      <c r="BI1" s="887"/>
      <c r="BJ1" s="887"/>
      <c r="BK1" s="887"/>
      <c r="BL1" s="887"/>
      <c r="BM1" s="887"/>
      <c r="BN1" s="887"/>
      <c r="BO1" s="887"/>
      <c r="BP1" s="887"/>
      <c r="BQ1" s="1171"/>
      <c r="BR1" s="887"/>
      <c r="BS1" s="887"/>
      <c r="BT1" s="887"/>
      <c r="BU1" s="887"/>
      <c r="BV1" s="887"/>
      <c r="BW1" s="887"/>
      <c r="BX1" s="887"/>
      <c r="BY1" s="887"/>
      <c r="BZ1" s="887"/>
      <c r="CA1" s="887"/>
      <c r="CB1" s="887"/>
      <c r="CC1" s="887"/>
      <c r="CD1" s="887"/>
      <c r="CE1" s="887"/>
      <c r="CF1" s="887"/>
      <c r="CG1" s="887"/>
      <c r="CH1" s="887"/>
      <c r="CI1" s="887"/>
      <c r="CJ1" s="887"/>
      <c r="CK1" s="887"/>
      <c r="CL1" s="887"/>
      <c r="CM1" s="887"/>
      <c r="CN1" s="887"/>
      <c r="CO1" s="887"/>
      <c r="CP1" s="887"/>
      <c r="CQ1" s="887"/>
      <c r="CR1" s="887"/>
      <c r="CS1" s="887"/>
      <c r="CT1" s="887"/>
      <c r="CU1" s="887"/>
      <c r="CV1" s="887"/>
      <c r="CW1" s="887"/>
      <c r="CX1" s="887"/>
      <c r="CY1" s="887"/>
      <c r="CZ1" s="887"/>
      <c r="DA1" s="887"/>
      <c r="DB1" s="887"/>
      <c r="DC1" s="887"/>
      <c r="DD1" s="887"/>
      <c r="DE1" s="1151"/>
      <c r="DF1" s="1151"/>
      <c r="DG1" s="887"/>
      <c r="DH1" s="887"/>
      <c r="DI1" s="887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887"/>
      <c r="EC1" s="887"/>
      <c r="ED1" s="887"/>
      <c r="EE1" s="887"/>
      <c r="EF1" s="887"/>
      <c r="EG1" s="887"/>
      <c r="EH1" s="887"/>
      <c r="EI1" s="887"/>
      <c r="EJ1" s="887"/>
      <c r="EK1" s="887"/>
      <c r="EL1" s="887"/>
      <c r="EM1" s="887"/>
      <c r="EN1" s="1151"/>
      <c r="EO1" s="1151"/>
      <c r="EP1" s="887"/>
      <c r="EQ1" s="887"/>
      <c r="ER1" s="887"/>
      <c r="ES1" s="887"/>
      <c r="ET1" s="887"/>
      <c r="EU1" s="887"/>
      <c r="EV1" s="887"/>
      <c r="EW1" s="887"/>
      <c r="EX1" s="887"/>
      <c r="EY1" s="887"/>
      <c r="EZ1" s="887"/>
      <c r="FA1" s="887"/>
      <c r="FB1" s="887"/>
      <c r="FC1" s="887"/>
      <c r="FD1" s="887"/>
      <c r="FE1" s="887"/>
      <c r="FF1" s="887"/>
      <c r="FG1" s="887"/>
      <c r="FH1" s="887"/>
      <c r="FI1" s="887"/>
      <c r="FJ1" s="887"/>
      <c r="FK1" s="887"/>
      <c r="FL1" s="887"/>
      <c r="FM1" s="887"/>
      <c r="FN1" s="887"/>
      <c r="FO1" s="887"/>
      <c r="FP1" s="887"/>
      <c r="FQ1" s="887"/>
      <c r="FR1" s="887"/>
      <c r="FS1" s="887"/>
      <c r="FT1" s="887"/>
      <c r="FU1" s="887"/>
      <c r="FV1" s="887"/>
      <c r="FW1" s="887"/>
      <c r="FX1" s="887"/>
      <c r="FY1" s="1151"/>
      <c r="FZ1" s="1151"/>
      <c r="GA1" s="887"/>
      <c r="GB1" s="887"/>
      <c r="GC1" s="887"/>
      <c r="GD1" s="887"/>
      <c r="GE1" s="887"/>
      <c r="GF1" s="887"/>
      <c r="GG1" s="887"/>
      <c r="GH1" s="887"/>
      <c r="GI1" s="887"/>
      <c r="GJ1" s="887"/>
      <c r="GK1" s="887"/>
      <c r="GL1" s="1151"/>
      <c r="GM1" s="1151"/>
      <c r="GN1" s="887"/>
      <c r="GO1" s="887"/>
      <c r="GP1" s="887"/>
      <c r="GQ1" s="887"/>
      <c r="GR1" s="887"/>
      <c r="GS1" s="887"/>
      <c r="GT1" s="887"/>
      <c r="GU1" s="887"/>
      <c r="GV1" s="887"/>
      <c r="GW1" s="1084"/>
      <c r="GX1" s="887"/>
      <c r="GY1" s="887"/>
      <c r="GZ1" s="887"/>
      <c r="HA1" s="887"/>
      <c r="HB1" s="887"/>
      <c r="HC1" s="887"/>
      <c r="HD1" s="887"/>
      <c r="HE1" s="887"/>
      <c r="HF1" s="887"/>
      <c r="HG1" s="887"/>
      <c r="HH1" s="887"/>
      <c r="HI1" s="887"/>
      <c r="HJ1" s="887"/>
      <c r="HK1" s="887"/>
      <c r="HL1" s="887"/>
      <c r="HM1" s="887"/>
      <c r="HN1" s="887"/>
      <c r="HO1" s="887"/>
      <c r="HP1" s="887"/>
      <c r="HQ1" s="887"/>
      <c r="HR1" s="887"/>
      <c r="HS1" s="887"/>
      <c r="HT1" s="887"/>
      <c r="HU1" s="887"/>
      <c r="HV1" s="887"/>
      <c r="HW1" s="887"/>
      <c r="HX1" s="887"/>
      <c r="HY1" s="887"/>
      <c r="HZ1" s="887"/>
      <c r="IA1" s="887"/>
      <c r="IB1" s="887"/>
      <c r="IC1" s="887"/>
      <c r="ID1" s="887"/>
      <c r="IE1" s="887"/>
      <c r="IF1" s="887"/>
      <c r="IG1" s="887"/>
      <c r="IH1" s="887"/>
      <c r="II1" s="887"/>
      <c r="IJ1" s="887"/>
      <c r="IK1" s="887"/>
      <c r="IL1" s="887"/>
      <c r="IM1" s="887"/>
      <c r="IN1" s="887"/>
      <c r="IO1" s="887"/>
      <c r="IP1" s="887"/>
      <c r="IQ1" s="887"/>
      <c r="IR1" s="887"/>
      <c r="IS1" s="887"/>
      <c r="IT1" s="887"/>
      <c r="IU1" s="887"/>
      <c r="IV1" s="887"/>
      <c r="IW1" s="887"/>
      <c r="IX1" s="887"/>
      <c r="IY1" s="887"/>
      <c r="IZ1" s="887"/>
      <c r="JA1" s="887"/>
      <c r="JB1" s="887"/>
      <c r="JC1" s="887"/>
      <c r="JD1" s="887"/>
      <c r="JE1" s="887"/>
      <c r="JF1" s="887"/>
      <c r="JG1" s="887"/>
      <c r="JH1" s="887"/>
      <c r="JI1" s="887"/>
      <c r="JJ1" s="887"/>
      <c r="JK1" s="887"/>
      <c r="JL1" s="887"/>
      <c r="JM1" s="887"/>
      <c r="JN1" s="887"/>
      <c r="JO1" s="887"/>
      <c r="JP1" s="887"/>
      <c r="JQ1" s="887"/>
      <c r="JR1" s="887"/>
      <c r="JS1" s="887"/>
      <c r="JT1" s="1173"/>
      <c r="JU1" s="887"/>
      <c r="JV1" s="887"/>
      <c r="JW1" s="887"/>
      <c r="JX1" s="887"/>
      <c r="JY1" s="887"/>
      <c r="JZ1" s="887"/>
      <c r="KA1" s="887"/>
      <c r="KB1" s="887"/>
      <c r="KC1" s="887"/>
      <c r="KD1" s="887"/>
      <c r="KE1" s="887"/>
      <c r="KF1" s="887"/>
      <c r="KG1" s="887"/>
      <c r="KH1" s="887"/>
      <c r="KI1" s="887"/>
      <c r="KJ1" s="887"/>
      <c r="KK1" s="887"/>
      <c r="KL1" s="887"/>
      <c r="KM1" s="887"/>
      <c r="KN1" s="887"/>
      <c r="KO1" s="887"/>
      <c r="KP1" s="887"/>
      <c r="KQ1" s="887"/>
      <c r="KR1" s="887"/>
      <c r="KS1" s="887"/>
      <c r="KT1" s="887"/>
      <c r="KU1" s="887"/>
      <c r="KV1" s="887"/>
      <c r="KW1" s="887"/>
      <c r="KX1" s="887"/>
      <c r="KY1" s="887"/>
      <c r="KZ1" s="887"/>
      <c r="LA1" s="887"/>
      <c r="LB1" s="887"/>
      <c r="LC1" s="887"/>
      <c r="LD1" s="887"/>
      <c r="LE1" s="887"/>
      <c r="LF1" s="887"/>
      <c r="LG1" s="887"/>
      <c r="LH1" s="887"/>
      <c r="LI1" s="887"/>
      <c r="LJ1" s="887"/>
      <c r="LK1" s="887"/>
      <c r="LL1" s="887"/>
      <c r="LM1" s="887"/>
      <c r="LN1" s="887"/>
      <c r="LO1" s="887"/>
      <c r="LP1" s="887"/>
      <c r="LQ1" s="887"/>
      <c r="LR1" s="887"/>
      <c r="LS1" s="887"/>
      <c r="LT1" s="887"/>
      <c r="LU1" s="887"/>
      <c r="LV1" s="887"/>
      <c r="LW1" s="887"/>
      <c r="LX1" s="887"/>
      <c r="LY1" s="887"/>
      <c r="LZ1" s="887"/>
      <c r="MA1" s="887"/>
      <c r="MB1" s="887"/>
      <c r="MC1" s="887"/>
      <c r="MD1" s="887"/>
      <c r="ME1" s="887"/>
      <c r="MF1" s="887"/>
      <c r="MG1" s="887"/>
      <c r="MH1" s="887"/>
      <c r="MI1" s="887"/>
      <c r="MJ1" s="887"/>
      <c r="MK1" s="887"/>
      <c r="ML1" s="887"/>
      <c r="MM1" s="887"/>
      <c r="MN1" s="887"/>
      <c r="MO1" s="887"/>
      <c r="MP1" s="887"/>
      <c r="MQ1" s="887"/>
      <c r="MR1" s="887"/>
      <c r="MS1" s="887"/>
      <c r="MT1" s="887"/>
      <c r="MU1" s="887"/>
      <c r="MV1" s="887"/>
      <c r="MW1" s="887"/>
      <c r="MX1" s="887"/>
      <c r="MY1" s="887"/>
      <c r="MZ1" s="887"/>
      <c r="NA1" s="887"/>
      <c r="NB1" s="887"/>
      <c r="NC1" s="887"/>
      <c r="ND1" s="887"/>
      <c r="NE1" s="887"/>
      <c r="NF1" s="887"/>
      <c r="NG1" s="887"/>
      <c r="NH1" s="887"/>
      <c r="NI1" s="887"/>
      <c r="NJ1" s="887"/>
      <c r="NK1" s="887"/>
      <c r="NL1" s="887"/>
      <c r="NM1" s="887"/>
      <c r="NN1" s="887"/>
      <c r="NO1" s="887"/>
      <c r="NP1" s="887"/>
      <c r="NQ1" s="887"/>
      <c r="NR1" s="887"/>
      <c r="NS1" s="887"/>
      <c r="NT1" s="887"/>
      <c r="NU1" s="887"/>
      <c r="NV1" s="887"/>
      <c r="NW1" s="887"/>
      <c r="NX1" s="887"/>
      <c r="NY1" s="887"/>
      <c r="NZ1" s="887"/>
      <c r="OA1" s="887"/>
      <c r="OB1" s="887"/>
      <c r="OC1" s="887"/>
      <c r="OD1" s="887"/>
      <c r="OE1" s="887"/>
      <c r="OF1" s="887"/>
      <c r="OG1" s="887"/>
      <c r="OH1" s="887"/>
      <c r="OI1" s="887"/>
      <c r="OJ1" s="887"/>
      <c r="OK1" s="887"/>
      <c r="OL1" s="887"/>
      <c r="OM1" s="887"/>
      <c r="ON1" s="887"/>
      <c r="OO1" s="887"/>
      <c r="OP1" s="887"/>
      <c r="OQ1" s="887"/>
      <c r="OR1" s="887"/>
      <c r="OS1" s="887"/>
      <c r="OT1" s="887"/>
      <c r="OU1" s="887"/>
      <c r="OV1" s="887"/>
      <c r="OW1" s="887"/>
      <c r="OX1" s="887"/>
      <c r="OY1" s="887"/>
      <c r="OZ1" s="887"/>
      <c r="PA1" s="887"/>
      <c r="PB1" s="887"/>
      <c r="PC1" s="887"/>
      <c r="PD1" s="887"/>
    </row>
    <row r="2" spans="1:420" ht="13" thickBot="1">
      <c r="A2" s="846" t="s">
        <v>634</v>
      </c>
      <c r="B2" s="1103" t="s">
        <v>484</v>
      </c>
      <c r="C2" s="1085"/>
      <c r="D2" s="1066"/>
      <c r="E2" s="1066"/>
      <c r="F2" s="1066"/>
      <c r="G2" s="1066"/>
      <c r="H2" s="887"/>
      <c r="I2" s="887"/>
      <c r="J2" s="140"/>
      <c r="K2" s="632"/>
      <c r="L2" s="632"/>
      <c r="M2" s="632"/>
      <c r="N2" s="632"/>
      <c r="O2" s="632"/>
      <c r="P2" s="887"/>
      <c r="Q2" s="887"/>
      <c r="R2" s="887"/>
      <c r="S2" s="887"/>
      <c r="T2" s="887"/>
      <c r="U2" s="887"/>
      <c r="V2" s="887"/>
      <c r="W2" s="887"/>
      <c r="X2" s="887"/>
      <c r="Y2" s="887"/>
      <c r="Z2" s="887"/>
      <c r="AA2" s="887"/>
      <c r="AB2" s="887"/>
      <c r="AC2" s="887"/>
      <c r="AD2" s="887"/>
      <c r="AE2" s="887"/>
      <c r="AF2" s="887"/>
      <c r="AG2" s="887"/>
      <c r="AH2" s="887"/>
      <c r="AI2" s="887"/>
      <c r="AJ2" s="887"/>
      <c r="AK2" s="887"/>
      <c r="AL2" s="887"/>
      <c r="AM2" s="887"/>
      <c r="AN2" s="887"/>
      <c r="AO2" s="887"/>
      <c r="AP2" s="887"/>
      <c r="AQ2" s="887"/>
      <c r="AR2" s="887"/>
      <c r="AS2" s="887"/>
      <c r="AT2" s="887"/>
      <c r="AU2" s="887"/>
      <c r="AV2" s="887"/>
      <c r="AW2" s="887"/>
      <c r="AX2" s="887"/>
      <c r="AY2" s="887"/>
      <c r="AZ2" s="887"/>
      <c r="BA2" s="887"/>
      <c r="BB2" s="887"/>
      <c r="BC2" s="887"/>
      <c r="BD2" s="887"/>
      <c r="BE2" s="887"/>
      <c r="BF2" s="887"/>
      <c r="BG2" s="887"/>
      <c r="BH2" s="887"/>
      <c r="BI2" s="887"/>
      <c r="BJ2" s="887"/>
      <c r="BK2" s="887"/>
      <c r="BL2" s="887"/>
      <c r="BM2" s="887"/>
      <c r="BN2" s="887"/>
      <c r="BO2" s="887"/>
      <c r="BP2" s="887"/>
      <c r="BQ2" s="1171"/>
      <c r="BR2" s="887"/>
      <c r="BS2" s="887"/>
      <c r="BT2" s="887"/>
      <c r="BU2" s="887"/>
      <c r="BV2" s="887"/>
      <c r="BW2" s="887"/>
      <c r="BX2" s="887"/>
      <c r="BY2" s="887"/>
      <c r="BZ2" s="887"/>
      <c r="CA2" s="887"/>
      <c r="CB2" s="887"/>
      <c r="CC2" s="887"/>
      <c r="CD2" s="887"/>
      <c r="CE2" s="887"/>
      <c r="CF2" s="887"/>
      <c r="CG2" s="887"/>
      <c r="CH2" s="887"/>
      <c r="CI2" s="887"/>
      <c r="CJ2" s="887"/>
      <c r="CK2" s="887"/>
      <c r="CL2" s="887"/>
      <c r="CM2" s="887"/>
      <c r="CN2" s="887"/>
      <c r="CO2" s="887"/>
      <c r="CP2" s="887"/>
      <c r="CQ2" s="887"/>
      <c r="CR2" s="887"/>
      <c r="CS2" s="887"/>
      <c r="CT2" s="887"/>
      <c r="CU2" s="887"/>
      <c r="CV2" s="887"/>
      <c r="CW2" s="887"/>
      <c r="CX2" s="887"/>
      <c r="CY2" s="887"/>
      <c r="CZ2" s="887"/>
      <c r="DA2" s="887"/>
      <c r="DB2" s="887"/>
      <c r="DC2" s="887"/>
      <c r="DD2" s="887"/>
      <c r="DE2" s="1151"/>
      <c r="DF2" s="1151"/>
      <c r="DG2" s="887"/>
      <c r="DH2" s="887"/>
      <c r="DI2" s="887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887"/>
      <c r="EC2" s="887"/>
      <c r="ED2" s="887"/>
      <c r="EE2" s="887"/>
      <c r="EF2" s="887"/>
      <c r="EG2" s="887"/>
      <c r="EH2" s="887"/>
      <c r="EI2" s="887"/>
      <c r="EJ2" s="887"/>
      <c r="EK2" s="887"/>
      <c r="EL2" s="887"/>
      <c r="EM2" s="887"/>
      <c r="EN2" s="1151"/>
      <c r="EO2" s="1151"/>
      <c r="EP2" s="887"/>
      <c r="EQ2" s="887"/>
      <c r="ER2" s="887"/>
      <c r="ES2" s="887"/>
      <c r="ET2" s="887"/>
      <c r="EU2" s="887"/>
      <c r="EV2" s="887"/>
      <c r="EW2" s="887"/>
      <c r="EX2" s="887"/>
      <c r="EY2" s="887"/>
      <c r="EZ2" s="887"/>
      <c r="FA2" s="887"/>
      <c r="FB2" s="887"/>
      <c r="FC2" s="887"/>
      <c r="FD2" s="887"/>
      <c r="FE2" s="887"/>
      <c r="FF2" s="887"/>
      <c r="FG2" s="887"/>
      <c r="FH2" s="887"/>
      <c r="FI2" s="887"/>
      <c r="FJ2" s="887"/>
      <c r="FK2" s="887"/>
      <c r="FL2" s="887"/>
      <c r="FM2" s="887"/>
      <c r="FN2" s="887"/>
      <c r="FO2" s="887"/>
      <c r="FP2" s="887"/>
      <c r="FQ2" s="887"/>
      <c r="FR2" s="887"/>
      <c r="FS2" s="887"/>
      <c r="FT2" s="887"/>
      <c r="FU2" s="887"/>
      <c r="FV2" s="887"/>
      <c r="FW2" s="887"/>
      <c r="FX2" s="887"/>
      <c r="FY2" s="1151"/>
      <c r="FZ2" s="1151"/>
      <c r="GA2" s="887"/>
      <c r="GB2" s="887"/>
      <c r="GC2" s="887"/>
      <c r="GD2" s="887"/>
      <c r="GE2" s="887"/>
      <c r="GF2" s="887"/>
      <c r="GG2" s="887"/>
      <c r="GH2" s="887"/>
      <c r="GI2" s="887"/>
      <c r="GJ2" s="887"/>
      <c r="GK2" s="887"/>
      <c r="GL2" s="1151"/>
      <c r="GM2" s="1151"/>
      <c r="GN2" s="887"/>
      <c r="GO2" s="887"/>
      <c r="GP2" s="887"/>
      <c r="GQ2" s="887"/>
      <c r="GR2" s="887"/>
      <c r="GS2" s="887"/>
      <c r="GT2" s="887"/>
      <c r="GU2" s="887"/>
      <c r="GV2" s="887"/>
      <c r="GW2" s="1084"/>
      <c r="GX2" s="887"/>
      <c r="GY2" s="887"/>
      <c r="GZ2" s="887"/>
      <c r="HA2" s="887"/>
      <c r="HB2" s="887"/>
      <c r="HC2" s="887"/>
      <c r="HD2" s="887"/>
      <c r="HE2" s="887"/>
      <c r="HF2" s="887"/>
      <c r="HG2" s="887"/>
      <c r="HH2" s="887"/>
      <c r="HI2" s="887"/>
      <c r="HJ2" s="887"/>
      <c r="HK2" s="887"/>
      <c r="HL2" s="887"/>
      <c r="HM2" s="887"/>
      <c r="HN2" s="887"/>
      <c r="HO2" s="887"/>
      <c r="HP2" s="887"/>
      <c r="HQ2" s="887"/>
      <c r="HR2" s="887"/>
      <c r="HS2" s="887"/>
      <c r="HT2" s="887"/>
      <c r="HU2" s="887"/>
      <c r="HV2" s="887"/>
      <c r="HW2" s="887"/>
      <c r="HX2" s="887"/>
      <c r="HY2" s="887"/>
      <c r="HZ2" s="887"/>
      <c r="IA2" s="887"/>
      <c r="IB2" s="887"/>
      <c r="IC2" s="887"/>
      <c r="ID2" s="887"/>
      <c r="IE2" s="887"/>
      <c r="IF2" s="887"/>
      <c r="IG2" s="887"/>
      <c r="IH2" s="887"/>
      <c r="II2" s="887"/>
      <c r="IJ2" s="887"/>
      <c r="IK2" s="887"/>
      <c r="IL2" s="887"/>
      <c r="IM2" s="887"/>
      <c r="IN2" s="887"/>
      <c r="IO2" s="887"/>
      <c r="IP2" s="887"/>
      <c r="IQ2" s="887"/>
      <c r="IR2" s="887"/>
      <c r="IS2" s="887"/>
      <c r="IT2" s="887"/>
      <c r="IU2" s="887"/>
      <c r="IV2" s="887"/>
      <c r="IW2" s="887"/>
      <c r="IX2" s="887"/>
      <c r="IY2" s="887"/>
      <c r="IZ2" s="887"/>
      <c r="JA2" s="887"/>
      <c r="JB2" s="887"/>
      <c r="JC2" s="887"/>
      <c r="JD2" s="887"/>
      <c r="JE2" s="887"/>
      <c r="JF2" s="887"/>
      <c r="JG2" s="887"/>
      <c r="JH2" s="887"/>
      <c r="JI2" s="887"/>
      <c r="JJ2" s="887"/>
      <c r="JK2" s="887"/>
      <c r="JL2" s="887"/>
      <c r="JM2" s="887"/>
      <c r="JN2" s="887"/>
      <c r="JO2" s="887"/>
      <c r="JP2" s="887"/>
      <c r="JQ2" s="887"/>
      <c r="JR2" s="887"/>
      <c r="JS2" s="887"/>
      <c r="JT2" s="1173"/>
      <c r="JU2" s="887"/>
      <c r="JV2" s="887"/>
      <c r="JW2" s="887"/>
      <c r="JX2" s="887"/>
      <c r="JY2" s="887"/>
      <c r="JZ2" s="887"/>
      <c r="KA2" s="887"/>
      <c r="KB2" s="887"/>
      <c r="KC2" s="887"/>
      <c r="KD2" s="887"/>
      <c r="KE2" s="887"/>
      <c r="KF2" s="887"/>
      <c r="KG2" s="887"/>
      <c r="KH2" s="887"/>
      <c r="KI2" s="887"/>
      <c r="KJ2" s="887"/>
      <c r="KK2" s="887"/>
      <c r="KL2" s="887"/>
      <c r="KM2" s="887"/>
      <c r="KN2" s="887"/>
      <c r="KO2" s="887"/>
      <c r="KP2" s="887"/>
      <c r="KQ2" s="887"/>
      <c r="KR2" s="887"/>
      <c r="KS2" s="887"/>
      <c r="KT2" s="887"/>
      <c r="KU2" s="887"/>
      <c r="KV2" s="887"/>
      <c r="KW2" s="887"/>
      <c r="KX2" s="887"/>
      <c r="KY2" s="887"/>
      <c r="KZ2" s="887"/>
      <c r="LA2" s="887"/>
      <c r="LB2" s="887"/>
      <c r="LC2" s="887"/>
      <c r="LD2" s="887"/>
      <c r="LE2" s="887"/>
      <c r="LF2" s="887"/>
      <c r="LG2" s="887"/>
      <c r="LH2" s="887"/>
      <c r="LI2" s="887"/>
      <c r="LJ2" s="887"/>
      <c r="LK2" s="887"/>
      <c r="LL2" s="887"/>
      <c r="LM2" s="887"/>
      <c r="LN2" s="887"/>
      <c r="LO2" s="887"/>
      <c r="LP2" s="887"/>
      <c r="LQ2" s="887"/>
      <c r="LR2" s="887"/>
      <c r="LS2" s="887"/>
      <c r="LT2" s="887"/>
      <c r="LU2" s="887"/>
      <c r="LV2" s="887"/>
      <c r="LW2" s="887"/>
      <c r="LX2" s="887"/>
      <c r="LY2" s="887"/>
      <c r="LZ2" s="887"/>
      <c r="MA2" s="887"/>
      <c r="MB2" s="887"/>
      <c r="MC2" s="887"/>
      <c r="MD2" s="887"/>
      <c r="ME2" s="887"/>
      <c r="MF2" s="887"/>
      <c r="MG2" s="887"/>
      <c r="MH2" s="887"/>
      <c r="MI2" s="887"/>
      <c r="MJ2" s="887"/>
      <c r="MK2" s="887"/>
      <c r="ML2" s="887"/>
      <c r="MM2" s="887"/>
      <c r="MN2" s="887"/>
      <c r="MO2" s="887"/>
      <c r="MP2" s="887"/>
      <c r="MQ2" s="887"/>
      <c r="MR2" s="887"/>
      <c r="MS2" s="887"/>
      <c r="MT2" s="887"/>
      <c r="MU2" s="887"/>
      <c r="MV2" s="887"/>
      <c r="MW2" s="887"/>
      <c r="MX2" s="887"/>
      <c r="MY2" s="887"/>
      <c r="MZ2" s="887"/>
      <c r="NA2" s="887"/>
      <c r="NB2" s="887"/>
      <c r="NC2" s="887"/>
      <c r="ND2" s="887"/>
      <c r="NE2" s="887"/>
      <c r="NF2" s="887"/>
      <c r="NG2" s="887"/>
      <c r="NH2" s="887"/>
      <c r="NI2" s="887"/>
      <c r="NJ2" s="887"/>
      <c r="NK2" s="887"/>
      <c r="NL2" s="887"/>
      <c r="NM2" s="887"/>
      <c r="NN2" s="887"/>
      <c r="NO2" s="887"/>
      <c r="NP2" s="887"/>
      <c r="NQ2" s="887"/>
      <c r="NR2" s="887"/>
      <c r="NS2" s="887"/>
      <c r="NT2" s="887"/>
      <c r="NU2" s="887"/>
      <c r="NV2" s="887"/>
      <c r="NW2" s="887"/>
      <c r="NX2" s="887"/>
      <c r="NY2" s="887"/>
      <c r="NZ2" s="887"/>
      <c r="OA2" s="887"/>
      <c r="OB2" s="887"/>
      <c r="OC2" s="887"/>
      <c r="OD2" s="887"/>
      <c r="OE2" s="887"/>
      <c r="OF2" s="887"/>
      <c r="OG2" s="887"/>
      <c r="OH2" s="887"/>
      <c r="OI2" s="887"/>
      <c r="OJ2" s="887"/>
      <c r="OK2" s="887"/>
      <c r="OL2" s="887"/>
      <c r="OM2" s="887"/>
      <c r="ON2" s="887"/>
      <c r="OO2" s="887"/>
      <c r="OP2" s="887"/>
      <c r="OQ2" s="887"/>
      <c r="OR2" s="887"/>
      <c r="OS2" s="887"/>
      <c r="OT2" s="887"/>
      <c r="OU2" s="887"/>
      <c r="OV2" s="887"/>
      <c r="OW2" s="887"/>
      <c r="OX2" s="887"/>
      <c r="OY2" s="887"/>
      <c r="OZ2" s="887"/>
      <c r="PA2" s="887"/>
      <c r="PB2" s="887"/>
      <c r="PC2" s="887"/>
      <c r="PD2" s="887"/>
    </row>
    <row r="3" spans="1:420" ht="13" thickBot="1">
      <c r="A3" s="846" t="s">
        <v>457</v>
      </c>
      <c r="B3" s="116">
        <v>1.6E-2</v>
      </c>
      <c r="C3" s="924" t="s">
        <v>476</v>
      </c>
      <c r="D3" s="1066"/>
      <c r="E3" s="1066"/>
      <c r="F3" s="1066"/>
      <c r="G3" s="1066"/>
      <c r="H3" s="887"/>
      <c r="I3" s="887"/>
      <c r="J3" s="887"/>
      <c r="K3" s="887"/>
      <c r="L3" s="887"/>
      <c r="N3" s="887"/>
      <c r="O3" s="1084"/>
      <c r="P3" s="887"/>
      <c r="Q3" s="887"/>
      <c r="R3" s="887"/>
      <c r="S3" s="887"/>
      <c r="T3" s="887"/>
      <c r="U3" s="887"/>
      <c r="V3" s="887"/>
      <c r="W3" s="887"/>
      <c r="X3" s="887"/>
      <c r="Y3" s="887"/>
      <c r="Z3" s="887"/>
      <c r="AA3" s="887"/>
      <c r="AB3" s="887"/>
      <c r="AC3" s="887"/>
      <c r="AD3" s="887"/>
      <c r="AE3" s="887"/>
      <c r="AF3" s="887"/>
      <c r="AG3" s="887"/>
      <c r="AH3" s="887"/>
      <c r="AI3" s="887"/>
      <c r="AJ3" s="887"/>
      <c r="AK3" s="887"/>
      <c r="AL3" s="887"/>
      <c r="AM3" s="887"/>
      <c r="AN3" s="887"/>
      <c r="AO3" s="887"/>
      <c r="AP3" s="887"/>
      <c r="AQ3" s="887"/>
      <c r="AR3" s="887"/>
      <c r="AS3" s="887"/>
      <c r="AT3" s="887"/>
      <c r="AU3" s="887"/>
      <c r="AV3" s="887"/>
      <c r="AW3" s="887"/>
      <c r="AX3" s="887"/>
      <c r="AY3" s="887"/>
      <c r="AZ3" s="887"/>
      <c r="BA3" s="887"/>
      <c r="BB3" s="887"/>
      <c r="BC3" s="887"/>
      <c r="BD3" s="887"/>
      <c r="BE3" s="887"/>
      <c r="BF3" s="887"/>
      <c r="BG3" s="887"/>
      <c r="BH3" s="887"/>
      <c r="BI3" s="887"/>
      <c r="BJ3" s="887"/>
      <c r="BK3" s="887"/>
      <c r="BL3" s="887"/>
      <c r="BM3" s="887"/>
      <c r="BN3" s="887"/>
      <c r="BO3" s="887"/>
      <c r="BP3" s="887"/>
      <c r="BQ3" s="1171"/>
      <c r="BR3" s="887"/>
      <c r="BS3" s="887"/>
      <c r="BT3" s="887"/>
      <c r="BU3" s="887"/>
      <c r="BV3" s="887"/>
      <c r="BW3" s="887"/>
      <c r="BX3" s="887"/>
      <c r="BY3" s="887"/>
      <c r="BZ3" s="887"/>
      <c r="CA3" s="887"/>
      <c r="CB3" s="887"/>
      <c r="CC3" s="887"/>
      <c r="CD3" s="887"/>
      <c r="CE3" s="887"/>
      <c r="CF3" s="887"/>
      <c r="CG3" s="887"/>
      <c r="CH3" s="887"/>
      <c r="CI3" s="887"/>
      <c r="CJ3" s="887"/>
      <c r="CK3" s="887"/>
      <c r="CL3" s="887"/>
      <c r="CM3" s="887"/>
      <c r="CN3" s="887"/>
      <c r="CO3" s="887"/>
      <c r="CP3" s="887"/>
      <c r="CQ3" s="887"/>
      <c r="CR3" s="887"/>
      <c r="CS3" s="887"/>
      <c r="CT3" s="887"/>
      <c r="CU3" s="887"/>
      <c r="CV3" s="887"/>
      <c r="CW3" s="887"/>
      <c r="CX3" s="887"/>
      <c r="CY3" s="887"/>
      <c r="CZ3" s="887"/>
      <c r="DA3" s="887"/>
      <c r="DB3" s="887"/>
      <c r="DC3" s="887"/>
      <c r="DD3" s="887"/>
      <c r="DE3" s="1151"/>
      <c r="DF3" s="1151"/>
      <c r="DG3" s="887"/>
      <c r="DH3" s="887"/>
      <c r="DI3" s="887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887"/>
      <c r="EC3" s="887"/>
      <c r="ED3" s="887"/>
      <c r="EE3" s="887"/>
      <c r="EF3" s="887"/>
      <c r="EG3" s="887"/>
      <c r="EH3" s="887"/>
      <c r="EI3" s="887"/>
      <c r="EJ3" s="887"/>
      <c r="EK3" s="887"/>
      <c r="EL3" s="887"/>
      <c r="EM3" s="887"/>
      <c r="EN3" s="1151"/>
      <c r="EO3" s="1151"/>
      <c r="EP3" s="887"/>
      <c r="EQ3" s="887"/>
      <c r="ER3" s="887"/>
      <c r="ES3" s="887"/>
      <c r="ET3" s="887"/>
      <c r="EU3" s="887"/>
      <c r="EV3" s="887"/>
      <c r="EW3" s="887"/>
      <c r="EX3" s="887"/>
      <c r="EY3" s="887"/>
      <c r="EZ3" s="887"/>
      <c r="FA3" s="887"/>
      <c r="FB3" s="887"/>
      <c r="FC3" s="887"/>
      <c r="FD3" s="887"/>
      <c r="FE3" s="887"/>
      <c r="FF3" s="887"/>
      <c r="FG3" s="887"/>
      <c r="FH3" s="887"/>
      <c r="FI3" s="887"/>
      <c r="FJ3" s="887"/>
      <c r="FK3" s="887"/>
      <c r="FL3" s="887"/>
      <c r="FM3" s="887"/>
      <c r="FN3" s="887"/>
      <c r="FO3" s="887"/>
      <c r="FP3" s="887"/>
      <c r="FQ3" s="887"/>
      <c r="FR3" s="887"/>
      <c r="FS3" s="887"/>
      <c r="FT3" s="887"/>
      <c r="FU3" s="887"/>
      <c r="FV3" s="887"/>
      <c r="FW3" s="887"/>
      <c r="FX3" s="887"/>
      <c r="FY3" s="1151"/>
      <c r="FZ3" s="1151"/>
      <c r="GA3" s="887"/>
      <c r="GB3" s="887"/>
      <c r="GC3" s="887"/>
      <c r="GD3" s="887"/>
      <c r="GE3" s="887"/>
      <c r="GF3" s="887"/>
      <c r="GG3" s="887"/>
      <c r="GH3" s="887"/>
      <c r="GI3" s="887"/>
      <c r="GJ3" s="887"/>
      <c r="GK3" s="887"/>
      <c r="GL3" s="1151"/>
      <c r="GM3" s="1151"/>
      <c r="GN3" s="887"/>
      <c r="GO3" s="887"/>
      <c r="GP3" s="887"/>
      <c r="GQ3" s="887"/>
      <c r="GR3" s="887"/>
      <c r="GS3" s="887"/>
      <c r="GT3" s="887"/>
      <c r="GU3" s="887"/>
      <c r="GV3" s="887"/>
      <c r="GW3" s="1084"/>
      <c r="GX3" s="887"/>
      <c r="GY3" s="887"/>
      <c r="GZ3" s="887"/>
      <c r="HA3" s="887"/>
      <c r="HB3" s="887"/>
      <c r="HC3" s="887"/>
      <c r="HD3" s="887"/>
      <c r="HE3" s="887"/>
      <c r="HF3" s="887"/>
      <c r="HG3" s="887"/>
      <c r="HH3" s="887"/>
      <c r="HI3" s="887"/>
      <c r="HJ3" s="887"/>
      <c r="HK3" s="887"/>
      <c r="HL3" s="887"/>
      <c r="HM3" s="887"/>
      <c r="HN3" s="887"/>
      <c r="HO3" s="887"/>
      <c r="HP3" s="887"/>
      <c r="HQ3" s="887"/>
      <c r="HR3" s="887"/>
      <c r="HS3" s="887"/>
      <c r="HT3" s="887"/>
      <c r="HU3" s="887"/>
      <c r="HV3" s="887"/>
      <c r="HW3" s="887"/>
      <c r="HX3" s="887"/>
      <c r="HY3" s="887"/>
      <c r="HZ3" s="887"/>
      <c r="IA3" s="887"/>
      <c r="IB3" s="887"/>
      <c r="IC3" s="887"/>
      <c r="ID3" s="887"/>
      <c r="IE3" s="887"/>
      <c r="IF3" s="887"/>
      <c r="IG3" s="887"/>
      <c r="IH3" s="887"/>
      <c r="II3" s="887"/>
      <c r="IJ3" s="887"/>
      <c r="IK3" s="887"/>
      <c r="IL3" s="887"/>
      <c r="IM3" s="887"/>
      <c r="IN3" s="887"/>
      <c r="IO3" s="887"/>
      <c r="IP3" s="887"/>
      <c r="IQ3" s="887"/>
      <c r="IR3" s="887"/>
      <c r="IS3" s="887"/>
      <c r="IT3" s="887"/>
      <c r="IU3" s="887"/>
      <c r="IV3" s="887"/>
      <c r="IW3" s="887"/>
      <c r="IX3" s="887"/>
      <c r="IY3" s="887"/>
      <c r="IZ3" s="887"/>
      <c r="JA3" s="887"/>
      <c r="JB3" s="887"/>
      <c r="JC3" s="887"/>
      <c r="JD3" s="887"/>
      <c r="JE3" s="887"/>
      <c r="JF3" s="887"/>
      <c r="JG3" s="887"/>
      <c r="JH3" s="887"/>
      <c r="JI3" s="887"/>
      <c r="JJ3" s="887"/>
      <c r="JK3" s="887"/>
      <c r="JL3" s="887"/>
      <c r="JM3" s="887"/>
      <c r="JN3" s="887"/>
      <c r="JO3" s="887"/>
      <c r="JP3" s="887"/>
      <c r="JQ3" s="887"/>
      <c r="JR3" s="887"/>
      <c r="JS3" s="887"/>
      <c r="JT3" s="1173"/>
      <c r="JU3" s="887"/>
      <c r="JV3" s="887"/>
      <c r="JW3" s="887"/>
      <c r="JX3" s="887"/>
      <c r="JY3" s="887"/>
      <c r="JZ3" s="887"/>
      <c r="KA3" s="887"/>
      <c r="KB3" s="887"/>
      <c r="KC3" s="887"/>
      <c r="KD3" s="887"/>
      <c r="KE3" s="887"/>
      <c r="KF3" s="887"/>
      <c r="KG3" s="887"/>
      <c r="KH3" s="887"/>
      <c r="KI3" s="887"/>
      <c r="KJ3" s="887"/>
      <c r="KK3" s="887"/>
      <c r="KL3" s="887"/>
      <c r="KM3" s="887"/>
      <c r="KN3" s="887"/>
      <c r="KO3" s="887"/>
      <c r="KP3" s="887"/>
      <c r="KQ3" s="887"/>
      <c r="KR3" s="887"/>
      <c r="KS3" s="887"/>
      <c r="KT3" s="887"/>
      <c r="KU3" s="887"/>
      <c r="KV3" s="887"/>
      <c r="KW3" s="887"/>
      <c r="KX3" s="887"/>
      <c r="KY3" s="887"/>
      <c r="KZ3" s="887"/>
      <c r="LA3" s="887"/>
      <c r="LB3" s="887"/>
      <c r="LC3" s="887"/>
      <c r="LD3" s="887"/>
      <c r="LE3" s="887"/>
      <c r="LF3" s="887"/>
      <c r="LG3" s="887"/>
      <c r="LH3" s="887"/>
      <c r="LI3" s="887"/>
      <c r="LJ3" s="887"/>
      <c r="LK3" s="887"/>
      <c r="LL3" s="887"/>
      <c r="LM3" s="887"/>
      <c r="LN3" s="887"/>
      <c r="LO3" s="887"/>
      <c r="LP3" s="887"/>
      <c r="LQ3" s="887"/>
      <c r="LR3" s="887"/>
      <c r="LS3" s="887"/>
      <c r="LT3" s="887"/>
      <c r="LU3" s="887"/>
      <c r="LV3" s="887"/>
      <c r="LW3" s="887"/>
      <c r="LX3" s="887"/>
      <c r="LY3" s="887"/>
      <c r="LZ3" s="887"/>
      <c r="MA3" s="887"/>
      <c r="MB3" s="887"/>
      <c r="MC3" s="887"/>
      <c r="MD3" s="887"/>
      <c r="ME3" s="887"/>
      <c r="MF3" s="887"/>
      <c r="MG3" s="887"/>
      <c r="MH3" s="887"/>
      <c r="MI3" s="887"/>
      <c r="MJ3" s="887"/>
      <c r="MK3" s="887"/>
      <c r="ML3" s="887"/>
      <c r="MM3" s="887"/>
      <c r="MN3" s="887"/>
      <c r="MO3" s="887"/>
      <c r="MP3" s="887"/>
      <c r="MQ3" s="887"/>
      <c r="MR3" s="887"/>
      <c r="MS3" s="887"/>
      <c r="MT3" s="887"/>
      <c r="MU3" s="887"/>
      <c r="MV3" s="887"/>
      <c r="MW3" s="887"/>
      <c r="MX3" s="887"/>
      <c r="MY3" s="887"/>
      <c r="MZ3" s="887"/>
      <c r="NA3" s="887"/>
      <c r="NB3" s="887"/>
      <c r="NC3" s="887"/>
      <c r="ND3" s="887"/>
      <c r="NE3" s="887"/>
      <c r="NF3" s="887"/>
      <c r="NG3" s="887"/>
      <c r="NH3" s="887"/>
      <c r="NI3" s="887"/>
      <c r="NJ3" s="887"/>
      <c r="NK3" s="887"/>
      <c r="NL3" s="887"/>
      <c r="NM3" s="887"/>
      <c r="NN3" s="887"/>
      <c r="NO3" s="887"/>
      <c r="NP3" s="887"/>
      <c r="NQ3" s="887"/>
      <c r="NR3" s="887"/>
      <c r="NS3" s="887"/>
      <c r="NT3" s="887"/>
      <c r="NU3" s="887"/>
      <c r="NV3" s="887"/>
      <c r="NW3" s="887"/>
      <c r="NX3" s="887"/>
      <c r="NY3" s="887"/>
      <c r="NZ3" s="887"/>
      <c r="OA3" s="887"/>
      <c r="OB3" s="887"/>
      <c r="OC3" s="887"/>
      <c r="OD3" s="887"/>
      <c r="OE3" s="887"/>
      <c r="OF3" s="887"/>
      <c r="OG3" s="887"/>
      <c r="OH3" s="887"/>
      <c r="OI3" s="887"/>
      <c r="OJ3" s="887"/>
      <c r="OK3" s="887"/>
      <c r="OL3" s="887"/>
      <c r="OM3" s="887"/>
      <c r="ON3" s="887"/>
      <c r="OO3" s="887"/>
      <c r="OP3" s="887"/>
      <c r="OQ3" s="887"/>
      <c r="OR3" s="887"/>
      <c r="OS3" s="887"/>
      <c r="OT3" s="887"/>
      <c r="OU3" s="887"/>
      <c r="OV3" s="887"/>
      <c r="OW3" s="887"/>
      <c r="OX3" s="887"/>
      <c r="OY3" s="887"/>
      <c r="OZ3" s="887"/>
      <c r="PA3" s="887"/>
      <c r="PB3" s="887"/>
      <c r="PC3" s="887"/>
      <c r="PD3" s="887"/>
    </row>
    <row r="4" spans="1:420" ht="13" thickBot="1">
      <c r="A4" s="847" t="s">
        <v>459</v>
      </c>
      <c r="B4" s="143">
        <v>1.46</v>
      </c>
      <c r="C4" s="924" t="s">
        <v>632</v>
      </c>
      <c r="D4" s="1066"/>
      <c r="E4" s="1066"/>
      <c r="F4" s="1066"/>
      <c r="G4" s="1066"/>
      <c r="H4" s="887"/>
      <c r="I4" s="887"/>
      <c r="J4" s="887"/>
      <c r="K4" s="887"/>
      <c r="L4" s="887"/>
      <c r="M4" s="887"/>
      <c r="N4" s="887"/>
      <c r="O4" s="1084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1171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87"/>
      <c r="CS4" s="887"/>
      <c r="CT4" s="887"/>
      <c r="CU4" s="887"/>
      <c r="CV4" s="887"/>
      <c r="CW4" s="887"/>
      <c r="CX4" s="887"/>
      <c r="CY4" s="887"/>
      <c r="CZ4" s="887"/>
      <c r="DA4" s="887"/>
      <c r="DB4" s="887"/>
      <c r="DC4" s="887"/>
      <c r="DD4" s="887"/>
      <c r="DE4" s="1151"/>
      <c r="DF4" s="1151"/>
      <c r="DG4" s="887"/>
      <c r="DH4" s="887"/>
      <c r="DI4" s="887"/>
      <c r="DJ4" s="887"/>
      <c r="DK4" s="887"/>
      <c r="DL4" s="887"/>
      <c r="DM4" s="887"/>
      <c r="DN4" s="887"/>
      <c r="DO4" s="887"/>
      <c r="DP4" s="887"/>
      <c r="DQ4" s="887"/>
      <c r="DR4" s="887"/>
      <c r="DS4" s="887"/>
      <c r="DT4" s="887"/>
      <c r="DU4" s="887"/>
      <c r="DV4" s="887"/>
      <c r="DW4" s="887"/>
      <c r="DX4" s="887"/>
      <c r="DY4" s="887"/>
      <c r="DZ4" s="887"/>
      <c r="EA4" s="887"/>
      <c r="EB4" s="887"/>
      <c r="EC4" s="887"/>
      <c r="ED4" s="887"/>
      <c r="EE4" s="887"/>
      <c r="EF4" s="887"/>
      <c r="EG4" s="887"/>
      <c r="EH4" s="887"/>
      <c r="EI4" s="887"/>
      <c r="EJ4" s="887"/>
      <c r="EK4" s="887"/>
      <c r="EL4" s="887"/>
      <c r="EM4" s="887"/>
      <c r="EN4" s="1151"/>
      <c r="EO4" s="1151"/>
      <c r="EP4" s="887"/>
      <c r="EQ4" s="887"/>
      <c r="ER4" s="887"/>
      <c r="ES4" s="887"/>
      <c r="ET4" s="887"/>
      <c r="EU4" s="887"/>
      <c r="EV4" s="887"/>
      <c r="EW4" s="887"/>
      <c r="EX4" s="887"/>
      <c r="EY4" s="887"/>
      <c r="EZ4" s="887"/>
      <c r="FA4" s="887"/>
      <c r="FB4" s="887"/>
      <c r="FC4" s="887"/>
      <c r="FD4" s="887"/>
      <c r="FE4" s="887"/>
      <c r="FF4" s="887"/>
      <c r="FG4" s="887"/>
      <c r="FH4" s="887"/>
      <c r="FI4" s="887"/>
      <c r="FJ4" s="887"/>
      <c r="FK4" s="887"/>
      <c r="FL4" s="887"/>
      <c r="FM4" s="887"/>
      <c r="FN4" s="887"/>
      <c r="FO4" s="887"/>
      <c r="FP4" s="887"/>
      <c r="FQ4" s="887"/>
      <c r="FR4" s="887"/>
      <c r="FS4" s="887"/>
      <c r="FT4" s="887"/>
      <c r="FU4" s="887"/>
      <c r="FV4" s="887"/>
      <c r="FW4" s="887"/>
      <c r="FX4" s="887"/>
      <c r="FY4" s="1151"/>
      <c r="FZ4" s="1151"/>
      <c r="GA4" s="887"/>
      <c r="GB4" s="887"/>
      <c r="GC4" s="887"/>
      <c r="GD4" s="887"/>
      <c r="GE4" s="887"/>
      <c r="GF4" s="887"/>
      <c r="GG4" s="887"/>
      <c r="GH4" s="887"/>
      <c r="GI4" s="887"/>
      <c r="GJ4" s="887"/>
      <c r="GK4" s="887"/>
      <c r="GL4" s="1151"/>
      <c r="GM4" s="1151"/>
      <c r="GN4" s="887"/>
      <c r="GO4" s="887"/>
      <c r="GP4" s="887"/>
      <c r="GQ4" s="887"/>
      <c r="GR4" s="887"/>
      <c r="GS4" s="887"/>
      <c r="GT4" s="887"/>
      <c r="GU4" s="887"/>
      <c r="GV4" s="887"/>
      <c r="GW4" s="1084"/>
      <c r="GX4" s="887"/>
      <c r="GY4" s="887"/>
      <c r="GZ4" s="887"/>
      <c r="HA4" s="887"/>
      <c r="HB4" s="887"/>
      <c r="HC4" s="887"/>
      <c r="HD4" s="887"/>
      <c r="HE4" s="887"/>
      <c r="HF4" s="887"/>
      <c r="HG4" s="887"/>
      <c r="HH4" s="887"/>
      <c r="HI4" s="887"/>
      <c r="HJ4" s="887"/>
      <c r="HK4" s="887"/>
      <c r="HL4" s="887"/>
      <c r="HM4" s="887"/>
      <c r="HN4" s="887"/>
      <c r="HO4" s="887"/>
      <c r="HP4" s="887"/>
      <c r="HQ4" s="887"/>
      <c r="HR4" s="887"/>
      <c r="HS4" s="887"/>
      <c r="HT4" s="887"/>
      <c r="HU4" s="887"/>
      <c r="HV4" s="887"/>
      <c r="HW4" s="887"/>
      <c r="HX4" s="887"/>
      <c r="HY4" s="887"/>
      <c r="HZ4" s="887"/>
      <c r="IA4" s="887"/>
      <c r="IB4" s="887"/>
      <c r="IC4" s="887"/>
      <c r="ID4" s="887"/>
      <c r="IE4" s="887"/>
      <c r="IF4" s="887"/>
      <c r="IG4" s="887"/>
      <c r="IH4" s="887"/>
      <c r="II4" s="887"/>
      <c r="IJ4" s="887"/>
      <c r="IK4" s="887"/>
      <c r="IL4" s="887"/>
      <c r="IM4" s="887"/>
      <c r="IN4" s="887"/>
      <c r="IO4" s="887"/>
      <c r="IP4" s="887"/>
      <c r="IQ4" s="887"/>
      <c r="IR4" s="887"/>
      <c r="IS4" s="887"/>
      <c r="IT4" s="887"/>
      <c r="IU4" s="887"/>
      <c r="IV4" s="887"/>
      <c r="IW4" s="887"/>
      <c r="IX4" s="887"/>
      <c r="IY4" s="887"/>
      <c r="IZ4" s="887"/>
      <c r="JA4" s="887"/>
      <c r="JB4" s="887"/>
      <c r="JC4" s="887"/>
      <c r="JD4" s="887"/>
      <c r="JE4" s="887"/>
      <c r="JF4" s="887"/>
      <c r="JG4" s="887"/>
      <c r="JH4" s="887"/>
      <c r="JI4" s="887"/>
      <c r="JJ4" s="887"/>
      <c r="JK4" s="887"/>
      <c r="JL4" s="887"/>
      <c r="JM4" s="887"/>
      <c r="JN4" s="887"/>
      <c r="JO4" s="887"/>
      <c r="JP4" s="887"/>
      <c r="JQ4" s="887"/>
      <c r="JR4" s="887"/>
      <c r="JS4" s="887"/>
      <c r="JT4" s="1173"/>
      <c r="JU4" s="887"/>
      <c r="JV4" s="887"/>
      <c r="JW4" s="887"/>
      <c r="JX4" s="887"/>
      <c r="JY4" s="887"/>
      <c r="JZ4" s="887"/>
      <c r="KA4" s="887"/>
      <c r="KB4" s="887"/>
      <c r="KC4" s="887"/>
      <c r="KD4" s="887"/>
      <c r="KE4" s="887"/>
      <c r="KF4" s="887"/>
      <c r="KG4" s="887"/>
      <c r="KH4" s="887"/>
      <c r="KI4" s="887"/>
      <c r="KJ4" s="887"/>
      <c r="KK4" s="887"/>
      <c r="KL4" s="887"/>
      <c r="KM4" s="887"/>
      <c r="KN4" s="887"/>
      <c r="KO4" s="887"/>
      <c r="KP4" s="887"/>
      <c r="KQ4" s="887"/>
      <c r="KR4" s="887"/>
      <c r="KS4" s="887"/>
      <c r="KT4" s="887"/>
      <c r="KU4" s="887"/>
      <c r="KV4" s="887"/>
      <c r="KW4" s="887"/>
      <c r="KX4" s="887"/>
      <c r="KY4" s="887"/>
      <c r="KZ4" s="887"/>
      <c r="LA4" s="887"/>
      <c r="LB4" s="887"/>
      <c r="LC4" s="887"/>
      <c r="LD4" s="887"/>
      <c r="LE4" s="887"/>
      <c r="LF4" s="887"/>
      <c r="LG4" s="887"/>
      <c r="LH4" s="887"/>
      <c r="LI4" s="887"/>
      <c r="LJ4" s="887"/>
      <c r="LK4" s="887"/>
      <c r="LL4" s="887"/>
      <c r="LM4" s="887"/>
      <c r="LN4" s="887"/>
      <c r="LO4" s="887"/>
      <c r="LP4" s="887"/>
      <c r="LQ4" s="887"/>
      <c r="LR4" s="887"/>
      <c r="LS4" s="887"/>
      <c r="LT4" s="887"/>
      <c r="LU4" s="887"/>
      <c r="LV4" s="887"/>
      <c r="LW4" s="887"/>
      <c r="LX4" s="887"/>
      <c r="LY4" s="887"/>
      <c r="LZ4" s="887"/>
      <c r="MA4" s="887"/>
      <c r="MB4" s="887"/>
      <c r="MC4" s="887"/>
      <c r="MD4" s="887"/>
      <c r="ME4" s="887"/>
      <c r="MF4" s="887"/>
      <c r="MG4" s="887"/>
      <c r="MH4" s="887"/>
      <c r="MI4" s="887"/>
      <c r="MJ4" s="887"/>
      <c r="MK4" s="887"/>
      <c r="ML4" s="887"/>
      <c r="MM4" s="887"/>
      <c r="MN4" s="887"/>
      <c r="MO4" s="887"/>
      <c r="MP4" s="887"/>
      <c r="MQ4" s="887"/>
      <c r="MR4" s="887"/>
      <c r="MS4" s="887"/>
      <c r="MT4" s="887"/>
      <c r="MU4" s="887"/>
      <c r="MV4" s="887"/>
      <c r="MW4" s="887"/>
      <c r="MX4" s="887"/>
      <c r="MY4" s="887"/>
      <c r="MZ4" s="887"/>
      <c r="NA4" s="887"/>
      <c r="NB4" s="887"/>
      <c r="NC4" s="887"/>
      <c r="ND4" s="887"/>
      <c r="NE4" s="887"/>
      <c r="NF4" s="887"/>
      <c r="NG4" s="887"/>
      <c r="NH4" s="887"/>
      <c r="NI4" s="887"/>
      <c r="NJ4" s="887"/>
      <c r="NK4" s="887"/>
      <c r="NL4" s="887"/>
      <c r="NM4" s="887"/>
      <c r="NN4" s="887"/>
      <c r="NO4" s="887"/>
      <c r="NP4" s="887"/>
      <c r="NQ4" s="887"/>
      <c r="NR4" s="887"/>
      <c r="NS4" s="887"/>
      <c r="NT4" s="887"/>
      <c r="NU4" s="887"/>
      <c r="NV4" s="887"/>
      <c r="NW4" s="887"/>
      <c r="NX4" s="887"/>
      <c r="NY4" s="887"/>
      <c r="NZ4" s="887"/>
      <c r="OA4" s="887"/>
      <c r="OB4" s="887"/>
      <c r="OC4" s="887"/>
      <c r="OD4" s="887"/>
      <c r="OE4" s="887"/>
      <c r="OF4" s="887"/>
      <c r="OG4" s="887"/>
      <c r="OH4" s="887"/>
      <c r="OI4" s="887"/>
      <c r="OJ4" s="887"/>
      <c r="OK4" s="887"/>
      <c r="OL4" s="887"/>
      <c r="OM4" s="887"/>
      <c r="ON4" s="887"/>
      <c r="OO4" s="887"/>
      <c r="OP4" s="887"/>
      <c r="OQ4" s="887"/>
      <c r="OR4" s="887"/>
      <c r="OS4" s="887"/>
      <c r="OT4" s="887"/>
      <c r="OU4" s="887"/>
      <c r="OV4" s="887"/>
      <c r="OW4" s="887"/>
      <c r="OX4" s="887"/>
      <c r="OY4" s="887"/>
      <c r="OZ4" s="887"/>
      <c r="PA4" s="887"/>
      <c r="PB4" s="887"/>
      <c r="PC4" s="887"/>
      <c r="PD4" s="887"/>
    </row>
    <row r="5" spans="1:420" ht="13" thickBot="1">
      <c r="A5" s="824"/>
      <c r="B5" s="825"/>
      <c r="C5" s="887"/>
      <c r="D5" s="1066"/>
      <c r="E5" s="1066"/>
      <c r="F5" s="1066"/>
      <c r="G5" s="1066"/>
      <c r="H5" s="887"/>
      <c r="I5" s="887"/>
      <c r="J5" s="887"/>
      <c r="K5" s="887"/>
      <c r="L5" s="887"/>
      <c r="M5" s="887"/>
      <c r="N5" s="887"/>
      <c r="O5" s="1084"/>
      <c r="P5" s="887"/>
      <c r="Q5" s="887"/>
      <c r="R5" s="887"/>
      <c r="S5" s="887"/>
      <c r="T5" s="887"/>
      <c r="U5" s="887"/>
      <c r="V5" s="887"/>
      <c r="W5" s="887"/>
      <c r="X5" s="887"/>
      <c r="Y5" s="887"/>
      <c r="Z5" s="887"/>
      <c r="AA5" s="887"/>
      <c r="AB5" s="887"/>
      <c r="AC5" s="887"/>
      <c r="AD5" s="887"/>
      <c r="AE5" s="887"/>
      <c r="AF5" s="887"/>
      <c r="AG5" s="887"/>
      <c r="AH5" s="887"/>
      <c r="AI5" s="887"/>
      <c r="AJ5" s="887"/>
      <c r="AK5" s="887"/>
      <c r="AL5" s="887"/>
      <c r="AM5" s="887"/>
      <c r="AN5" s="887"/>
      <c r="AO5" s="887"/>
      <c r="AP5" s="887"/>
      <c r="AQ5" s="887"/>
      <c r="AR5" s="887"/>
      <c r="AS5" s="887"/>
      <c r="AT5" s="887"/>
      <c r="AU5" s="887"/>
      <c r="AV5" s="887"/>
      <c r="AW5" s="887"/>
      <c r="AX5" s="887"/>
      <c r="AY5" s="887"/>
      <c r="AZ5" s="887"/>
      <c r="BA5" s="887"/>
      <c r="BB5" s="887"/>
      <c r="BC5" s="887"/>
      <c r="BD5" s="887"/>
      <c r="BE5" s="887"/>
      <c r="BF5" s="887"/>
      <c r="BG5" s="887"/>
      <c r="BH5" s="887"/>
      <c r="BI5" s="887"/>
      <c r="BJ5" s="887"/>
      <c r="BK5" s="887"/>
      <c r="BL5" s="887"/>
      <c r="BM5" s="887"/>
      <c r="BN5" s="887"/>
      <c r="BO5" s="887"/>
      <c r="BP5" s="887"/>
      <c r="BQ5" s="1171"/>
      <c r="BR5" s="887"/>
      <c r="BS5" s="887"/>
      <c r="BT5" s="887"/>
      <c r="BU5" s="887"/>
      <c r="BV5" s="887"/>
      <c r="BW5" s="887"/>
      <c r="BX5" s="887"/>
      <c r="BY5" s="887"/>
      <c r="BZ5" s="887"/>
      <c r="CA5" s="887"/>
      <c r="CB5" s="887"/>
      <c r="CC5" s="887"/>
      <c r="CD5" s="887"/>
      <c r="CE5" s="887"/>
      <c r="CF5" s="887"/>
      <c r="CG5" s="887"/>
      <c r="CH5" s="887"/>
      <c r="CI5" s="887"/>
      <c r="CJ5" s="887"/>
      <c r="CK5" s="887"/>
      <c r="CL5" s="887"/>
      <c r="CM5" s="887"/>
      <c r="CN5" s="887"/>
      <c r="CO5" s="887"/>
      <c r="CP5" s="887"/>
      <c r="CQ5" s="887"/>
      <c r="CR5" s="887"/>
      <c r="CS5" s="887"/>
      <c r="CT5" s="887"/>
      <c r="CU5" s="887"/>
      <c r="CV5" s="887"/>
      <c r="CW5" s="887"/>
      <c r="CX5" s="887"/>
      <c r="CY5" s="887"/>
      <c r="CZ5" s="887"/>
      <c r="DA5" s="887"/>
      <c r="DB5" s="887"/>
      <c r="DC5" s="887"/>
      <c r="DD5" s="887"/>
      <c r="DE5" s="1151"/>
      <c r="DF5" s="1151"/>
      <c r="DG5" s="887"/>
      <c r="DH5" s="887"/>
      <c r="DI5" s="887"/>
      <c r="DJ5" s="887"/>
      <c r="DK5" s="887"/>
      <c r="DL5" s="887"/>
      <c r="DM5" s="887"/>
      <c r="DN5" s="887"/>
      <c r="DO5" s="887"/>
      <c r="DP5" s="887"/>
      <c r="DQ5" s="887"/>
      <c r="DR5" s="887"/>
      <c r="DS5" s="887"/>
      <c r="DT5" s="887"/>
      <c r="DU5" s="887"/>
      <c r="DV5" s="887"/>
      <c r="DW5" s="887"/>
      <c r="DX5" s="887"/>
      <c r="DY5" s="887"/>
      <c r="DZ5" s="887"/>
      <c r="EA5" s="887"/>
      <c r="EB5" s="887"/>
      <c r="EC5" s="887"/>
      <c r="ED5" s="887"/>
      <c r="EE5" s="887"/>
      <c r="EF5" s="887"/>
      <c r="EG5" s="887"/>
      <c r="EH5" s="887"/>
      <c r="EI5" s="887"/>
      <c r="EJ5" s="887"/>
      <c r="EK5" s="887"/>
      <c r="EL5" s="887"/>
      <c r="EM5" s="887"/>
      <c r="EN5" s="1151"/>
      <c r="EO5" s="1151"/>
      <c r="EP5" s="887"/>
      <c r="EQ5" s="887"/>
      <c r="ER5" s="887"/>
      <c r="ES5" s="887"/>
      <c r="ET5" s="887"/>
      <c r="EU5" s="887"/>
      <c r="EV5" s="887"/>
      <c r="EW5" s="887"/>
      <c r="EX5" s="887"/>
      <c r="EY5" s="887"/>
      <c r="EZ5" s="887"/>
      <c r="FA5" s="887"/>
      <c r="FB5" s="887"/>
      <c r="FC5" s="887"/>
      <c r="FD5" s="887"/>
      <c r="FE5" s="887"/>
      <c r="FF5" s="887"/>
      <c r="FG5" s="887"/>
      <c r="FH5" s="887"/>
      <c r="FI5" s="887"/>
      <c r="FJ5" s="887"/>
      <c r="FK5" s="887"/>
      <c r="FL5" s="887"/>
      <c r="FM5" s="887"/>
      <c r="FN5" s="887"/>
      <c r="FO5" s="887"/>
      <c r="FP5" s="887"/>
      <c r="FQ5" s="887"/>
      <c r="FR5" s="887"/>
      <c r="FS5" s="887"/>
      <c r="FT5" s="887"/>
      <c r="FU5" s="887"/>
      <c r="FV5" s="887"/>
      <c r="FW5" s="887"/>
      <c r="FX5" s="887"/>
      <c r="FY5" s="1151"/>
      <c r="FZ5" s="1151"/>
      <c r="GA5" s="887"/>
      <c r="GB5" s="887"/>
      <c r="GC5" s="887"/>
      <c r="GD5" s="887"/>
      <c r="GE5" s="887"/>
      <c r="GF5" s="887"/>
      <c r="GG5" s="887"/>
      <c r="GH5" s="887"/>
      <c r="GI5" s="887"/>
      <c r="GJ5" s="887"/>
      <c r="GK5" s="887"/>
      <c r="GL5" s="1151"/>
      <c r="GM5" s="1151"/>
      <c r="GN5" s="887"/>
      <c r="GO5" s="887"/>
      <c r="GP5" s="887"/>
      <c r="GQ5" s="887"/>
      <c r="GR5" s="887"/>
      <c r="GS5" s="887"/>
      <c r="GT5" s="887"/>
      <c r="GU5" s="887"/>
      <c r="GV5" s="887"/>
      <c r="GW5" s="1084"/>
      <c r="GX5" s="887"/>
      <c r="GY5" s="887"/>
      <c r="GZ5" s="887"/>
      <c r="HA5" s="887"/>
      <c r="HB5" s="887"/>
      <c r="HC5" s="887"/>
      <c r="HD5" s="887"/>
      <c r="HE5" s="887"/>
      <c r="HF5" s="887"/>
      <c r="HG5" s="887"/>
      <c r="HH5" s="887"/>
      <c r="HI5" s="887"/>
      <c r="HJ5" s="887"/>
      <c r="HK5" s="887"/>
      <c r="HL5" s="887"/>
      <c r="HM5" s="887"/>
      <c r="HN5" s="887"/>
      <c r="HO5" s="887"/>
      <c r="HP5" s="887"/>
      <c r="HQ5" s="887"/>
      <c r="HR5" s="887"/>
      <c r="HS5" s="887"/>
      <c r="HT5" s="887"/>
      <c r="HU5" s="887"/>
      <c r="HV5" s="887"/>
      <c r="HW5" s="887"/>
      <c r="HX5" s="887"/>
      <c r="HY5" s="887"/>
      <c r="HZ5" s="887"/>
      <c r="IA5" s="887"/>
      <c r="IB5" s="887"/>
      <c r="IC5" s="887"/>
      <c r="ID5" s="887"/>
      <c r="IE5" s="887"/>
      <c r="IF5" s="887"/>
      <c r="IG5" s="887"/>
      <c r="IH5" s="887"/>
      <c r="II5" s="887"/>
      <c r="IJ5" s="887"/>
      <c r="IK5" s="887"/>
      <c r="IL5" s="887"/>
      <c r="IM5" s="887"/>
      <c r="IN5" s="887"/>
      <c r="IO5" s="887"/>
      <c r="IP5" s="887"/>
      <c r="IQ5" s="887"/>
      <c r="IR5" s="887"/>
      <c r="IS5" s="887"/>
      <c r="IT5" s="887"/>
      <c r="IU5" s="887"/>
      <c r="IV5" s="887"/>
      <c r="IW5" s="887"/>
      <c r="IX5" s="887"/>
      <c r="IY5" s="887"/>
      <c r="IZ5" s="887"/>
      <c r="JA5" s="887"/>
      <c r="JB5" s="887"/>
      <c r="JC5" s="887"/>
      <c r="JD5" s="887"/>
      <c r="JE5" s="887"/>
      <c r="JF5" s="887"/>
      <c r="JG5" s="887"/>
      <c r="JH5" s="887"/>
      <c r="JI5" s="887"/>
      <c r="JJ5" s="887"/>
      <c r="JK5" s="887"/>
      <c r="JL5" s="887"/>
      <c r="JM5" s="887"/>
      <c r="JN5" s="887"/>
      <c r="JO5" s="887"/>
      <c r="JP5" s="887"/>
      <c r="JQ5" s="887"/>
      <c r="JR5" s="887"/>
      <c r="JS5" s="887"/>
      <c r="JT5" s="1173"/>
      <c r="JU5" s="887"/>
      <c r="JV5" s="887"/>
      <c r="JW5" s="887"/>
      <c r="JX5" s="887"/>
      <c r="JY5" s="887"/>
      <c r="JZ5" s="887"/>
      <c r="KA5" s="887"/>
      <c r="KB5" s="887"/>
      <c r="KC5" s="887"/>
      <c r="KD5" s="887"/>
      <c r="KE5" s="887"/>
      <c r="KF5" s="887"/>
      <c r="KG5" s="887"/>
      <c r="KH5" s="887"/>
      <c r="KI5" s="887"/>
      <c r="KJ5" s="887"/>
      <c r="KK5" s="887"/>
      <c r="KL5" s="887"/>
      <c r="KM5" s="887"/>
      <c r="KN5" s="887"/>
      <c r="KO5" s="887"/>
      <c r="KP5" s="887"/>
      <c r="KQ5" s="887"/>
      <c r="KR5" s="887"/>
      <c r="KS5" s="887"/>
      <c r="KT5" s="887"/>
      <c r="KU5" s="887"/>
      <c r="KV5" s="887"/>
      <c r="KW5" s="887"/>
      <c r="KX5" s="887"/>
      <c r="KY5" s="887"/>
      <c r="KZ5" s="887"/>
      <c r="LA5" s="887"/>
      <c r="LB5" s="887"/>
      <c r="LC5" s="887"/>
      <c r="LD5" s="887"/>
      <c r="LE5" s="887"/>
      <c r="LF5" s="887"/>
      <c r="LG5" s="887"/>
      <c r="LH5" s="887"/>
      <c r="LI5" s="887"/>
      <c r="LJ5" s="887"/>
      <c r="LK5" s="887"/>
      <c r="LL5" s="887"/>
      <c r="LM5" s="887"/>
      <c r="LN5" s="887"/>
      <c r="LO5" s="887"/>
      <c r="LP5" s="887"/>
      <c r="LQ5" s="887"/>
      <c r="LR5" s="887"/>
      <c r="LS5" s="887"/>
      <c r="LT5" s="887"/>
      <c r="LU5" s="887"/>
      <c r="LV5" s="887"/>
      <c r="LW5" s="887"/>
      <c r="LX5" s="887"/>
      <c r="LY5" s="887"/>
      <c r="LZ5" s="887"/>
      <c r="MA5" s="887"/>
      <c r="MB5" s="887"/>
      <c r="MC5" s="887"/>
      <c r="MD5" s="887"/>
      <c r="ME5" s="887"/>
      <c r="MF5" s="887"/>
      <c r="MG5" s="887"/>
      <c r="MH5" s="887"/>
      <c r="MI5" s="887"/>
      <c r="MJ5" s="887"/>
      <c r="MK5" s="887"/>
      <c r="ML5" s="887"/>
      <c r="MM5" s="887"/>
      <c r="MN5" s="887"/>
      <c r="MO5" s="887"/>
      <c r="MP5" s="887"/>
      <c r="MQ5" s="887"/>
      <c r="MR5" s="887"/>
      <c r="MS5" s="887"/>
      <c r="MT5" s="887"/>
      <c r="MU5" s="887"/>
      <c r="MV5" s="887"/>
      <c r="MW5" s="887"/>
      <c r="MX5" s="887"/>
      <c r="MY5" s="887"/>
      <c r="MZ5" s="887"/>
      <c r="NA5" s="887"/>
      <c r="NB5" s="887"/>
      <c r="NC5" s="887"/>
      <c r="ND5" s="887"/>
      <c r="NE5" s="887"/>
      <c r="NF5" s="887"/>
      <c r="NG5" s="887"/>
      <c r="NH5" s="887"/>
      <c r="NI5" s="887"/>
      <c r="NJ5" s="887"/>
      <c r="NK5" s="887"/>
      <c r="NL5" s="887"/>
      <c r="NM5" s="887"/>
      <c r="NN5" s="887"/>
      <c r="NO5" s="887"/>
      <c r="NP5" s="887"/>
      <c r="NQ5" s="887"/>
      <c r="NR5" s="887"/>
      <c r="NS5" s="887"/>
      <c r="NT5" s="887"/>
      <c r="NU5" s="887"/>
      <c r="NV5" s="887"/>
      <c r="NW5" s="887"/>
      <c r="NX5" s="887"/>
      <c r="NY5" s="887"/>
      <c r="NZ5" s="887"/>
      <c r="OA5" s="887"/>
      <c r="OB5" s="887"/>
      <c r="OC5" s="887"/>
      <c r="OD5" s="887"/>
      <c r="OE5" s="887"/>
      <c r="OF5" s="887"/>
      <c r="OG5" s="887"/>
      <c r="OH5" s="887"/>
      <c r="OI5" s="887"/>
      <c r="OJ5" s="887"/>
      <c r="OK5" s="887"/>
      <c r="OL5" s="887"/>
      <c r="OM5" s="887"/>
      <c r="ON5" s="887"/>
      <c r="OO5" s="887"/>
      <c r="OP5" s="887"/>
      <c r="OQ5" s="887"/>
      <c r="OR5" s="887"/>
      <c r="OS5" s="887"/>
      <c r="OT5" s="887"/>
      <c r="OU5" s="887"/>
      <c r="OV5" s="887"/>
      <c r="OW5" s="887"/>
      <c r="OX5" s="887"/>
      <c r="OY5" s="887"/>
      <c r="OZ5" s="887"/>
      <c r="PA5" s="887"/>
      <c r="PB5" s="887"/>
      <c r="PC5" s="887"/>
      <c r="PD5" s="887"/>
    </row>
    <row r="6" spans="1:420" ht="13" thickBot="1">
      <c r="A6" s="848" t="s">
        <v>622</v>
      </c>
      <c r="B6" s="131" t="s">
        <v>476</v>
      </c>
      <c r="C6" s="854" t="s">
        <v>387</v>
      </c>
      <c r="D6" s="1066"/>
      <c r="E6" s="1066"/>
      <c r="F6" s="1066"/>
      <c r="G6" s="1066"/>
      <c r="H6" s="887"/>
      <c r="I6" s="887"/>
      <c r="J6" s="887"/>
      <c r="K6" s="887"/>
      <c r="L6" s="887"/>
      <c r="M6" s="887"/>
      <c r="N6" s="887"/>
      <c r="O6" s="1084"/>
      <c r="P6" s="887"/>
      <c r="Q6" s="887"/>
      <c r="R6" s="887"/>
      <c r="S6" s="887"/>
      <c r="T6" s="887"/>
      <c r="U6" s="887"/>
      <c r="V6" s="887"/>
      <c r="W6" s="887"/>
      <c r="X6" s="887"/>
      <c r="Y6" s="887"/>
      <c r="Z6" s="887"/>
      <c r="AA6" s="887"/>
      <c r="AB6" s="887"/>
      <c r="AC6" s="887"/>
      <c r="AD6" s="887"/>
      <c r="AE6" s="887"/>
      <c r="AF6" s="887"/>
      <c r="AG6" s="887"/>
      <c r="AH6" s="887"/>
      <c r="AI6" s="887"/>
      <c r="AJ6" s="887"/>
      <c r="AK6" s="887"/>
      <c r="AL6" s="887"/>
      <c r="AM6" s="887"/>
      <c r="AN6" s="887"/>
      <c r="AO6" s="887"/>
      <c r="AP6" s="887"/>
      <c r="AQ6" s="887"/>
      <c r="AR6" s="887"/>
      <c r="AS6" s="887"/>
      <c r="AT6" s="887"/>
      <c r="AU6" s="887"/>
      <c r="AV6" s="887"/>
      <c r="AW6" s="887"/>
      <c r="AX6" s="887"/>
      <c r="AY6" s="887"/>
      <c r="AZ6" s="887"/>
      <c r="BA6" s="887"/>
      <c r="BB6" s="887"/>
      <c r="BC6" s="887"/>
      <c r="BD6" s="887"/>
      <c r="BE6" s="887"/>
      <c r="BF6" s="887"/>
      <c r="BG6" s="887"/>
      <c r="BH6" s="887"/>
      <c r="BI6" s="887"/>
      <c r="BJ6" s="887"/>
      <c r="BK6" s="887"/>
      <c r="BL6" s="887"/>
      <c r="BM6" s="887"/>
      <c r="BN6" s="887"/>
      <c r="BO6" s="887"/>
      <c r="BP6" s="887"/>
      <c r="BQ6" s="1171"/>
      <c r="BR6" s="887"/>
      <c r="BS6" s="887"/>
      <c r="BT6" s="887"/>
      <c r="BU6" s="887"/>
      <c r="BV6" s="887"/>
      <c r="BW6" s="887"/>
      <c r="BX6" s="887"/>
      <c r="BY6" s="887"/>
      <c r="BZ6" s="887"/>
      <c r="CA6" s="887"/>
      <c r="CB6" s="887"/>
      <c r="CC6" s="887"/>
      <c r="CD6" s="887"/>
      <c r="CE6" s="887"/>
      <c r="CF6" s="887"/>
      <c r="CG6" s="887"/>
      <c r="CH6" s="887"/>
      <c r="CI6" s="887"/>
      <c r="CJ6" s="887"/>
      <c r="CK6" s="887"/>
      <c r="CL6" s="887"/>
      <c r="CM6" s="887"/>
      <c r="CN6" s="887"/>
      <c r="CO6" s="887"/>
      <c r="CP6" s="887"/>
      <c r="CQ6" s="887"/>
      <c r="CR6" s="887"/>
      <c r="CS6" s="887"/>
      <c r="CT6" s="887"/>
      <c r="CU6" s="887"/>
      <c r="CV6" s="887"/>
      <c r="CW6" s="887"/>
      <c r="CX6" s="887"/>
      <c r="CY6" s="887"/>
      <c r="CZ6" s="887"/>
      <c r="DA6" s="887"/>
      <c r="DB6" s="887"/>
      <c r="DC6" s="887"/>
      <c r="DD6" s="887"/>
      <c r="DE6" s="1151"/>
      <c r="DF6" s="1151"/>
      <c r="DG6" s="887"/>
      <c r="DH6" s="887"/>
      <c r="DI6" s="887"/>
      <c r="DJ6" s="887"/>
      <c r="DK6" s="887"/>
      <c r="DL6" s="887"/>
      <c r="DM6" s="887"/>
      <c r="DN6" s="887"/>
      <c r="DO6" s="887"/>
      <c r="DP6" s="887"/>
      <c r="DQ6" s="887"/>
      <c r="DR6" s="887"/>
      <c r="DS6" s="887"/>
      <c r="DT6" s="887"/>
      <c r="DU6" s="887"/>
      <c r="DV6" s="887"/>
      <c r="DW6" s="887"/>
      <c r="DX6" s="887"/>
      <c r="DY6" s="887"/>
      <c r="DZ6" s="887"/>
      <c r="EA6" s="887"/>
      <c r="EB6" s="887"/>
      <c r="EC6" s="887"/>
      <c r="ED6" s="887"/>
      <c r="EE6" s="887"/>
      <c r="EF6" s="887"/>
      <c r="EG6" s="887"/>
      <c r="EH6" s="887"/>
      <c r="EI6" s="887"/>
      <c r="EJ6" s="887"/>
      <c r="EK6" s="887"/>
      <c r="EL6" s="887"/>
      <c r="EM6" s="887"/>
      <c r="EN6" s="1151"/>
      <c r="EO6" s="1151"/>
      <c r="EP6" s="887"/>
      <c r="EQ6" s="887"/>
      <c r="ER6" s="887"/>
      <c r="ES6" s="887"/>
      <c r="ET6" s="887"/>
      <c r="EU6" s="887"/>
      <c r="EV6" s="887"/>
      <c r="EW6" s="887"/>
      <c r="EX6" s="887"/>
      <c r="EY6" s="887"/>
      <c r="EZ6" s="887"/>
      <c r="FA6" s="887"/>
      <c r="FB6" s="887"/>
      <c r="FC6" s="887"/>
      <c r="FD6" s="887"/>
      <c r="FE6" s="887"/>
      <c r="FF6" s="887"/>
      <c r="FG6" s="887"/>
      <c r="FH6" s="887"/>
      <c r="FI6" s="887"/>
      <c r="FJ6" s="887"/>
      <c r="FK6" s="887"/>
      <c r="FL6" s="887"/>
      <c r="FM6" s="887"/>
      <c r="FN6" s="887"/>
      <c r="FO6" s="887"/>
      <c r="FP6" s="887"/>
      <c r="FQ6" s="887"/>
      <c r="FR6" s="887"/>
      <c r="FS6" s="887"/>
      <c r="FT6" s="887"/>
      <c r="FU6" s="887"/>
      <c r="FV6" s="887"/>
      <c r="FW6" s="887"/>
      <c r="FX6" s="887"/>
      <c r="FY6" s="1151"/>
      <c r="FZ6" s="1151"/>
      <c r="GA6" s="887"/>
      <c r="GB6" s="887"/>
      <c r="GC6" s="887"/>
      <c r="GD6" s="887"/>
      <c r="GE6" s="887"/>
      <c r="GF6" s="887"/>
      <c r="GG6" s="887"/>
      <c r="GH6" s="887"/>
      <c r="GI6" s="887"/>
      <c r="GJ6" s="887"/>
      <c r="GK6" s="887"/>
      <c r="GL6" s="1151"/>
      <c r="GM6" s="1151"/>
      <c r="GN6" s="887"/>
      <c r="GO6" s="887"/>
      <c r="GP6" s="887"/>
      <c r="GQ6" s="887"/>
      <c r="GR6" s="887"/>
      <c r="GS6" s="887"/>
      <c r="GT6" s="887"/>
      <c r="GU6" s="887"/>
      <c r="GV6" s="887"/>
      <c r="GW6" s="1084"/>
      <c r="GX6" s="887"/>
      <c r="GY6" s="887"/>
      <c r="GZ6" s="887"/>
      <c r="HA6" s="887"/>
      <c r="HB6" s="887"/>
      <c r="HC6" s="887"/>
      <c r="HD6" s="887"/>
      <c r="HE6" s="887"/>
      <c r="HF6" s="887"/>
      <c r="HG6" s="887"/>
      <c r="HH6" s="887"/>
      <c r="HI6" s="887"/>
      <c r="HJ6" s="887"/>
      <c r="HK6" s="887"/>
      <c r="HL6" s="887"/>
      <c r="HM6" s="887"/>
      <c r="HN6" s="887"/>
      <c r="HO6" s="887"/>
      <c r="HP6" s="887"/>
      <c r="HQ6" s="887"/>
      <c r="HR6" s="887"/>
      <c r="HS6" s="887"/>
      <c r="HT6" s="887"/>
      <c r="HU6" s="887"/>
      <c r="HV6" s="887"/>
      <c r="HW6" s="887"/>
      <c r="HX6" s="887"/>
      <c r="HY6" s="887"/>
      <c r="HZ6" s="887"/>
      <c r="IA6" s="887"/>
      <c r="IB6" s="887"/>
      <c r="IC6" s="887"/>
      <c r="ID6" s="887"/>
      <c r="IE6" s="887"/>
      <c r="IF6" s="887"/>
      <c r="IG6" s="887"/>
      <c r="IH6" s="887"/>
      <c r="II6" s="887"/>
      <c r="IJ6" s="887"/>
      <c r="IK6" s="887"/>
      <c r="IL6" s="887"/>
      <c r="IM6" s="887"/>
      <c r="IN6" s="887"/>
      <c r="IO6" s="887"/>
      <c r="IP6" s="887"/>
      <c r="IQ6" s="887"/>
      <c r="IR6" s="887"/>
      <c r="IS6" s="887"/>
      <c r="IT6" s="887"/>
      <c r="IU6" s="887"/>
      <c r="IV6" s="887"/>
      <c r="IW6" s="887"/>
      <c r="IX6" s="887"/>
      <c r="IY6" s="887"/>
      <c r="IZ6" s="887"/>
      <c r="JA6" s="887"/>
      <c r="JB6" s="887"/>
      <c r="JC6" s="887"/>
      <c r="JD6" s="887"/>
      <c r="JE6" s="887"/>
      <c r="JF6" s="887"/>
      <c r="JG6" s="887"/>
      <c r="JH6" s="887"/>
      <c r="JI6" s="887"/>
      <c r="JJ6" s="887"/>
      <c r="JK6" s="887"/>
      <c r="JL6" s="887"/>
      <c r="JM6" s="887"/>
      <c r="JN6" s="887"/>
      <c r="JO6" s="887"/>
      <c r="JP6" s="887"/>
      <c r="JQ6" s="887"/>
      <c r="JR6" s="887"/>
      <c r="JS6" s="887"/>
      <c r="JT6" s="1173"/>
      <c r="JU6" s="887"/>
      <c r="JV6" s="887"/>
      <c r="JW6" s="887"/>
      <c r="JX6" s="887"/>
      <c r="JY6" s="887"/>
      <c r="JZ6" s="887"/>
      <c r="KA6" s="887"/>
      <c r="KB6" s="887"/>
      <c r="KC6" s="887"/>
      <c r="KD6" s="887"/>
      <c r="KE6" s="887"/>
      <c r="KF6" s="887"/>
      <c r="KG6" s="887"/>
      <c r="KH6" s="887"/>
      <c r="KI6" s="887"/>
      <c r="KJ6" s="887"/>
      <c r="KK6" s="887"/>
      <c r="KL6" s="887"/>
      <c r="KM6" s="887"/>
      <c r="KN6" s="887"/>
      <c r="KO6" s="887"/>
      <c r="KP6" s="887"/>
      <c r="KQ6" s="887"/>
      <c r="KR6" s="887"/>
      <c r="KS6" s="887"/>
      <c r="KT6" s="887"/>
      <c r="KU6" s="887"/>
      <c r="KV6" s="887"/>
      <c r="KW6" s="887"/>
      <c r="KX6" s="887"/>
      <c r="KY6" s="887"/>
      <c r="KZ6" s="887"/>
      <c r="LA6" s="887"/>
      <c r="LB6" s="887"/>
      <c r="LC6" s="887"/>
      <c r="LD6" s="887"/>
      <c r="LE6" s="887"/>
      <c r="LF6" s="887"/>
      <c r="LG6" s="887"/>
      <c r="LH6" s="887"/>
      <c r="LI6" s="887"/>
      <c r="LJ6" s="887"/>
      <c r="LK6" s="887"/>
      <c r="LL6" s="887"/>
      <c r="LM6" s="887"/>
      <c r="LN6" s="887"/>
      <c r="LO6" s="887"/>
      <c r="LP6" s="887"/>
      <c r="LQ6" s="887"/>
      <c r="LR6" s="887"/>
      <c r="LS6" s="887"/>
      <c r="LT6" s="887"/>
      <c r="LU6" s="887"/>
      <c r="LV6" s="887"/>
      <c r="LW6" s="887"/>
      <c r="LX6" s="887"/>
      <c r="LY6" s="887"/>
      <c r="LZ6" s="887"/>
      <c r="MA6" s="887"/>
      <c r="MB6" s="887"/>
      <c r="MC6" s="887"/>
      <c r="MD6" s="887"/>
      <c r="ME6" s="887"/>
      <c r="MF6" s="887"/>
      <c r="MG6" s="887"/>
      <c r="MH6" s="887"/>
      <c r="MI6" s="887"/>
      <c r="MJ6" s="887"/>
      <c r="MK6" s="887"/>
      <c r="ML6" s="887"/>
      <c r="MM6" s="887"/>
      <c r="MN6" s="887"/>
      <c r="MO6" s="887"/>
      <c r="MP6" s="887"/>
      <c r="MQ6" s="887"/>
      <c r="MR6" s="887"/>
      <c r="MS6" s="887"/>
      <c r="MT6" s="887"/>
      <c r="MU6" s="887"/>
      <c r="MV6" s="887"/>
      <c r="MW6" s="887"/>
      <c r="MX6" s="887"/>
      <c r="MY6" s="887"/>
      <c r="MZ6" s="887"/>
      <c r="NA6" s="887"/>
      <c r="NB6" s="887"/>
      <c r="NC6" s="887"/>
      <c r="ND6" s="887"/>
      <c r="NE6" s="887"/>
      <c r="NF6" s="887"/>
      <c r="NG6" s="887"/>
      <c r="NH6" s="887"/>
      <c r="NI6" s="887"/>
      <c r="NJ6" s="887"/>
      <c r="NK6" s="887"/>
      <c r="NL6" s="887"/>
      <c r="NM6" s="887"/>
      <c r="NN6" s="887"/>
      <c r="NO6" s="887"/>
      <c r="NP6" s="887"/>
      <c r="NQ6" s="887"/>
      <c r="NR6" s="887"/>
      <c r="NS6" s="887"/>
      <c r="NT6" s="887"/>
      <c r="NU6" s="887"/>
      <c r="NV6" s="887"/>
      <c r="NW6" s="887"/>
      <c r="NX6" s="887"/>
      <c r="NY6" s="887"/>
      <c r="NZ6" s="887"/>
      <c r="OA6" s="887"/>
      <c r="OB6" s="887"/>
      <c r="OC6" s="887"/>
      <c r="OD6" s="887"/>
      <c r="OE6" s="887"/>
      <c r="OF6" s="887"/>
      <c r="OG6" s="887"/>
      <c r="OH6" s="887"/>
      <c r="OI6" s="887"/>
      <c r="OJ6" s="887"/>
      <c r="OK6" s="887"/>
      <c r="OL6" s="887"/>
      <c r="OM6" s="887"/>
      <c r="ON6" s="887"/>
      <c r="OO6" s="887"/>
      <c r="OP6" s="887"/>
      <c r="OQ6" s="887"/>
      <c r="OR6" s="887"/>
      <c r="OS6" s="887"/>
      <c r="OT6" s="887"/>
      <c r="OU6" s="887"/>
      <c r="OV6" s="887"/>
      <c r="OW6" s="887"/>
      <c r="OX6" s="887"/>
      <c r="OY6" s="887"/>
      <c r="OZ6" s="887"/>
      <c r="PA6" s="887"/>
      <c r="PB6" s="887"/>
      <c r="PC6" s="887"/>
      <c r="PD6" s="887"/>
    </row>
    <row r="7" spans="1:420">
      <c r="A7" s="79" t="s">
        <v>635</v>
      </c>
      <c r="B7" s="855">
        <v>0.70865999999999996</v>
      </c>
      <c r="C7" s="856">
        <f>B7*25.4</f>
        <v>17.999963999999999</v>
      </c>
      <c r="D7" s="1066"/>
      <c r="E7" s="1066"/>
      <c r="F7" s="1066"/>
      <c r="G7" s="1066"/>
      <c r="H7" s="887"/>
      <c r="I7" s="887"/>
      <c r="J7" s="887"/>
      <c r="K7" s="887"/>
      <c r="L7" s="887"/>
      <c r="M7" s="887"/>
      <c r="N7" s="887"/>
      <c r="O7" s="1084"/>
      <c r="P7" s="887"/>
      <c r="Q7" s="887"/>
      <c r="R7" s="887"/>
      <c r="S7" s="887"/>
      <c r="T7" s="887"/>
      <c r="U7" s="887"/>
      <c r="V7" s="887"/>
      <c r="W7" s="887"/>
      <c r="X7" s="887"/>
      <c r="Y7" s="887"/>
      <c r="Z7" s="887"/>
      <c r="AA7" s="887"/>
      <c r="AB7" s="887"/>
      <c r="AC7" s="887"/>
      <c r="AD7" s="887"/>
      <c r="AE7" s="887"/>
      <c r="AF7" s="887"/>
      <c r="AG7" s="887"/>
      <c r="AH7" s="887"/>
      <c r="AI7" s="887"/>
      <c r="AJ7" s="887"/>
      <c r="AK7" s="887"/>
      <c r="AL7" s="887"/>
      <c r="AM7" s="887"/>
      <c r="AN7" s="887"/>
      <c r="AO7" s="887"/>
      <c r="AP7" s="887"/>
      <c r="AQ7" s="887"/>
      <c r="AR7" s="887"/>
      <c r="AS7" s="887"/>
      <c r="AT7" s="887"/>
      <c r="AU7" s="887"/>
      <c r="AV7" s="887"/>
      <c r="AW7" s="887"/>
      <c r="AX7" s="887"/>
      <c r="AY7" s="887"/>
      <c r="AZ7" s="887"/>
      <c r="BA7" s="887"/>
      <c r="BB7" s="887"/>
      <c r="BC7" s="887"/>
      <c r="BD7" s="887"/>
      <c r="BE7" s="887"/>
      <c r="BF7" s="887"/>
      <c r="BG7" s="887"/>
      <c r="BH7" s="887"/>
      <c r="BI7" s="887"/>
      <c r="BJ7" s="887"/>
      <c r="BK7" s="887"/>
      <c r="BL7" s="887"/>
      <c r="BM7" s="887"/>
      <c r="BN7" s="887"/>
      <c r="BO7" s="887"/>
      <c r="BP7" s="887"/>
      <c r="BQ7" s="1171"/>
      <c r="BR7" s="887"/>
      <c r="BS7" s="887"/>
      <c r="BT7" s="887"/>
      <c r="BU7" s="887"/>
      <c r="BV7" s="887"/>
      <c r="BW7" s="887"/>
      <c r="BX7" s="887"/>
      <c r="BY7" s="887"/>
      <c r="BZ7" s="887"/>
      <c r="CA7" s="887"/>
      <c r="CB7" s="887"/>
      <c r="CC7" s="887"/>
      <c r="CD7" s="887"/>
      <c r="CE7" s="887"/>
      <c r="CF7" s="887"/>
      <c r="CG7" s="887"/>
      <c r="CH7" s="887"/>
      <c r="CI7" s="887"/>
      <c r="CJ7" s="887"/>
      <c r="CK7" s="887"/>
      <c r="CL7" s="887"/>
      <c r="CM7" s="887"/>
      <c r="CN7" s="887"/>
      <c r="CO7" s="887"/>
      <c r="CP7" s="887"/>
      <c r="CQ7" s="887"/>
      <c r="CR7" s="887"/>
      <c r="CS7" s="887"/>
      <c r="CT7" s="887"/>
      <c r="CU7" s="887"/>
      <c r="CV7" s="887"/>
      <c r="CW7" s="887"/>
      <c r="CX7" s="887"/>
      <c r="CY7" s="887"/>
      <c r="CZ7" s="887"/>
      <c r="DA7" s="887"/>
      <c r="DB7" s="887"/>
      <c r="DC7" s="887"/>
      <c r="DD7" s="887"/>
      <c r="DE7" s="1151"/>
      <c r="DF7" s="1151"/>
      <c r="DG7" s="887"/>
      <c r="DH7" s="887"/>
      <c r="DI7" s="887"/>
      <c r="DJ7" s="887"/>
      <c r="DK7" s="887"/>
      <c r="DL7" s="887"/>
      <c r="DM7" s="887"/>
      <c r="DN7" s="887"/>
      <c r="DO7" s="887"/>
      <c r="DP7" s="887"/>
      <c r="DQ7" s="887"/>
      <c r="DR7" s="887"/>
      <c r="DS7" s="887"/>
      <c r="DT7" s="887"/>
      <c r="DU7" s="887"/>
      <c r="DV7" s="887"/>
      <c r="DW7" s="887"/>
      <c r="DX7" s="887"/>
      <c r="DY7" s="887"/>
      <c r="DZ7" s="887"/>
      <c r="EA7" s="887"/>
      <c r="EB7" s="887"/>
      <c r="EC7" s="887"/>
      <c r="ED7" s="887"/>
      <c r="EE7" s="887"/>
      <c r="EF7" s="887"/>
      <c r="EG7" s="887"/>
      <c r="EH7" s="887"/>
      <c r="EI7" s="887"/>
      <c r="EJ7" s="887"/>
      <c r="EK7" s="887"/>
      <c r="EL7" s="887"/>
      <c r="EM7" s="887"/>
      <c r="EN7" s="1151"/>
      <c r="EO7" s="1151"/>
      <c r="EP7" s="887"/>
      <c r="EQ7" s="887"/>
      <c r="ER7" s="887"/>
      <c r="ES7" s="887"/>
      <c r="ET7" s="887"/>
      <c r="EU7" s="887"/>
      <c r="EV7" s="887"/>
      <c r="EW7" s="887"/>
      <c r="EX7" s="887"/>
      <c r="EY7" s="887"/>
      <c r="EZ7" s="887"/>
      <c r="FA7" s="887"/>
      <c r="FB7" s="887"/>
      <c r="FC7" s="887"/>
      <c r="FD7" s="887"/>
      <c r="FE7" s="887"/>
      <c r="FF7" s="887"/>
      <c r="FG7" s="887"/>
      <c r="FH7" s="887"/>
      <c r="FI7" s="887"/>
      <c r="FJ7" s="887"/>
      <c r="FK7" s="887"/>
      <c r="FL7" s="887"/>
      <c r="FM7" s="887"/>
      <c r="FN7" s="887"/>
      <c r="FO7" s="887"/>
      <c r="FP7" s="887"/>
      <c r="FQ7" s="887"/>
      <c r="FR7" s="887"/>
      <c r="FS7" s="887"/>
      <c r="FT7" s="887"/>
      <c r="FU7" s="887"/>
      <c r="FV7" s="887"/>
      <c r="FW7" s="887"/>
      <c r="FX7" s="887"/>
      <c r="FY7" s="1151"/>
      <c r="FZ7" s="1151"/>
      <c r="GA7" s="887"/>
      <c r="GB7" s="887"/>
      <c r="GC7" s="887"/>
      <c r="GD7" s="887"/>
      <c r="GE7" s="887"/>
      <c r="GF7" s="887"/>
      <c r="GG7" s="887"/>
      <c r="GH7" s="887"/>
      <c r="GI7" s="887"/>
      <c r="GJ7" s="887"/>
      <c r="GK7" s="887"/>
      <c r="GL7" s="1151"/>
      <c r="GM7" s="1151"/>
      <c r="GN7" s="887"/>
      <c r="GO7" s="887"/>
      <c r="GP7" s="887"/>
      <c r="GQ7" s="887"/>
      <c r="GR7" s="887"/>
      <c r="GS7" s="887"/>
      <c r="GT7" s="887"/>
      <c r="GU7" s="887"/>
      <c r="GV7" s="887"/>
      <c r="GW7" s="1084"/>
      <c r="GX7" s="887"/>
      <c r="GY7" s="887"/>
      <c r="GZ7" s="887"/>
      <c r="HA7" s="887"/>
      <c r="HB7" s="887"/>
      <c r="HC7" s="887"/>
      <c r="HD7" s="887"/>
      <c r="HE7" s="887"/>
      <c r="HF7" s="887"/>
      <c r="HG7" s="887"/>
      <c r="HH7" s="887"/>
      <c r="HI7" s="887"/>
      <c r="HJ7" s="887"/>
      <c r="HK7" s="887"/>
      <c r="HL7" s="887"/>
      <c r="HM7" s="887"/>
      <c r="HN7" s="887"/>
      <c r="HO7" s="887"/>
      <c r="HP7" s="887"/>
      <c r="HQ7" s="887"/>
      <c r="HR7" s="887"/>
      <c r="HS7" s="887"/>
      <c r="HT7" s="887"/>
      <c r="HU7" s="887"/>
      <c r="HV7" s="887"/>
      <c r="HW7" s="887"/>
      <c r="HX7" s="887"/>
      <c r="HY7" s="887"/>
      <c r="HZ7" s="887"/>
      <c r="IA7" s="887"/>
      <c r="IB7" s="887"/>
      <c r="IC7" s="887"/>
      <c r="ID7" s="887"/>
      <c r="IE7" s="887"/>
      <c r="IF7" s="887"/>
      <c r="IG7" s="887"/>
      <c r="IH7" s="887"/>
      <c r="II7" s="887"/>
      <c r="IJ7" s="887"/>
      <c r="IK7" s="887"/>
      <c r="IL7" s="887"/>
      <c r="IM7" s="887"/>
      <c r="IN7" s="887"/>
      <c r="IO7" s="887"/>
      <c r="IP7" s="887"/>
      <c r="IQ7" s="887"/>
      <c r="IR7" s="887"/>
      <c r="IS7" s="887"/>
      <c r="IT7" s="887"/>
      <c r="IU7" s="887"/>
      <c r="IV7" s="887"/>
      <c r="IW7" s="887"/>
      <c r="IX7" s="887"/>
      <c r="IY7" s="887"/>
      <c r="IZ7" s="887"/>
      <c r="JA7" s="887"/>
      <c r="JB7" s="887"/>
      <c r="JC7" s="887"/>
      <c r="JD7" s="887"/>
      <c r="JE7" s="887"/>
      <c r="JF7" s="887"/>
      <c r="JG7" s="887"/>
      <c r="JH7" s="887"/>
      <c r="JI7" s="887"/>
      <c r="JJ7" s="887"/>
      <c r="JK7" s="887"/>
      <c r="JL7" s="887"/>
      <c r="JM7" s="887"/>
      <c r="JN7" s="887"/>
      <c r="JO7" s="887"/>
      <c r="JP7" s="887"/>
      <c r="JQ7" s="887"/>
      <c r="JR7" s="887"/>
      <c r="JS7" s="887"/>
      <c r="JT7" s="1173"/>
      <c r="JU7" s="887"/>
      <c r="JV7" s="887"/>
      <c r="JW7" s="887"/>
      <c r="JX7" s="887"/>
      <c r="JY7" s="887"/>
      <c r="JZ7" s="887"/>
      <c r="KA7" s="887"/>
      <c r="KB7" s="887"/>
      <c r="KC7" s="887"/>
      <c r="KD7" s="887"/>
      <c r="KE7" s="887"/>
      <c r="KF7" s="887"/>
      <c r="KG7" s="887"/>
      <c r="KH7" s="887"/>
      <c r="KI7" s="887"/>
      <c r="KJ7" s="887"/>
      <c r="KK7" s="887"/>
      <c r="KL7" s="887"/>
      <c r="KM7" s="887"/>
      <c r="KN7" s="887"/>
      <c r="KO7" s="887"/>
      <c r="KP7" s="887"/>
      <c r="KQ7" s="887"/>
      <c r="KR7" s="887"/>
      <c r="KS7" s="887"/>
      <c r="KT7" s="887"/>
      <c r="KU7" s="887"/>
      <c r="KV7" s="887"/>
      <c r="KW7" s="887"/>
      <c r="KX7" s="887"/>
      <c r="KY7" s="887"/>
      <c r="KZ7" s="887"/>
      <c r="LA7" s="887"/>
      <c r="LB7" s="887"/>
      <c r="LC7" s="887"/>
      <c r="LD7" s="887"/>
      <c r="LE7" s="887"/>
      <c r="LF7" s="887"/>
      <c r="LG7" s="887"/>
      <c r="LH7" s="887"/>
      <c r="LI7" s="887"/>
      <c r="LJ7" s="887"/>
      <c r="LK7" s="887"/>
      <c r="LL7" s="887"/>
      <c r="LM7" s="887"/>
      <c r="LN7" s="887"/>
      <c r="LO7" s="887"/>
      <c r="LP7" s="887"/>
      <c r="LQ7" s="887"/>
      <c r="LR7" s="887"/>
      <c r="LS7" s="887"/>
      <c r="LT7" s="887"/>
      <c r="LU7" s="887"/>
      <c r="LV7" s="887"/>
      <c r="LW7" s="887"/>
      <c r="LX7" s="887"/>
      <c r="LY7" s="887"/>
      <c r="LZ7" s="887"/>
      <c r="MA7" s="887"/>
      <c r="MB7" s="887"/>
      <c r="MC7" s="887"/>
      <c r="MD7" s="887"/>
      <c r="ME7" s="887"/>
      <c r="MF7" s="887"/>
      <c r="MG7" s="887"/>
      <c r="MH7" s="887"/>
      <c r="MI7" s="887"/>
      <c r="MJ7" s="887"/>
      <c r="MK7" s="887"/>
      <c r="ML7" s="887"/>
      <c r="MM7" s="887"/>
      <c r="MN7" s="887"/>
      <c r="MO7" s="887"/>
      <c r="MP7" s="887"/>
      <c r="MQ7" s="887"/>
      <c r="MR7" s="887"/>
      <c r="MS7" s="887"/>
      <c r="MT7" s="887"/>
      <c r="MU7" s="887"/>
      <c r="MV7" s="887"/>
      <c r="MW7" s="887"/>
      <c r="MX7" s="887"/>
      <c r="MY7" s="887"/>
      <c r="MZ7" s="887"/>
      <c r="NA7" s="887"/>
      <c r="NB7" s="887"/>
      <c r="NC7" s="887"/>
      <c r="ND7" s="887"/>
      <c r="NE7" s="887"/>
      <c r="NF7" s="887"/>
      <c r="NG7" s="887"/>
      <c r="NH7" s="887"/>
      <c r="NI7" s="887"/>
      <c r="NJ7" s="887"/>
      <c r="NK7" s="887"/>
      <c r="NL7" s="887"/>
      <c r="NM7" s="887"/>
      <c r="NN7" s="887"/>
      <c r="NO7" s="887"/>
      <c r="NP7" s="887"/>
      <c r="NQ7" s="887"/>
      <c r="NR7" s="887"/>
      <c r="NS7" s="887"/>
      <c r="NT7" s="887"/>
      <c r="NU7" s="887"/>
      <c r="NV7" s="887"/>
      <c r="NW7" s="887"/>
      <c r="NX7" s="887"/>
      <c r="NY7" s="887"/>
      <c r="NZ7" s="887"/>
      <c r="OA7" s="887"/>
      <c r="OB7" s="887"/>
      <c r="OC7" s="887"/>
      <c r="OD7" s="887"/>
      <c r="OE7" s="887"/>
      <c r="OF7" s="887"/>
      <c r="OG7" s="887"/>
      <c r="OH7" s="887"/>
      <c r="OI7" s="887"/>
      <c r="OJ7" s="887"/>
      <c r="OK7" s="887"/>
      <c r="OL7" s="887"/>
      <c r="OM7" s="887"/>
      <c r="ON7" s="887"/>
      <c r="OO7" s="887"/>
      <c r="OP7" s="887"/>
      <c r="OQ7" s="887"/>
      <c r="OR7" s="887"/>
      <c r="OS7" s="887"/>
      <c r="OT7" s="887"/>
      <c r="OU7" s="887"/>
      <c r="OV7" s="887"/>
      <c r="OW7" s="887"/>
      <c r="OX7" s="887"/>
      <c r="OY7" s="887"/>
      <c r="OZ7" s="887"/>
      <c r="PA7" s="887"/>
      <c r="PB7" s="887"/>
      <c r="PC7" s="887"/>
      <c r="PD7" s="887"/>
    </row>
    <row r="8" spans="1:420">
      <c r="A8" s="80" t="s">
        <v>636</v>
      </c>
      <c r="B8" s="849">
        <v>0.39400000000000002</v>
      </c>
      <c r="C8" s="852">
        <f>B8*25.4</f>
        <v>10.0076</v>
      </c>
      <c r="D8" s="1066"/>
      <c r="E8" s="1066"/>
      <c r="F8" s="1066"/>
      <c r="G8" s="1066"/>
      <c r="H8" s="887"/>
      <c r="I8" s="887"/>
      <c r="J8" s="887"/>
      <c r="K8" s="887"/>
      <c r="L8" s="887"/>
      <c r="M8" s="887"/>
      <c r="N8" s="887"/>
      <c r="O8" s="1084"/>
      <c r="P8" s="887"/>
      <c r="Q8" s="887"/>
      <c r="R8" s="887"/>
      <c r="S8" s="887"/>
      <c r="T8" s="887"/>
      <c r="U8" s="887"/>
      <c r="V8" s="887"/>
      <c r="W8" s="887"/>
      <c r="X8" s="887"/>
      <c r="Y8" s="887"/>
      <c r="Z8" s="887"/>
      <c r="AA8" s="887"/>
      <c r="AB8" s="887"/>
      <c r="AC8" s="887"/>
      <c r="AD8" s="887"/>
      <c r="AE8" s="887"/>
      <c r="AF8" s="887"/>
      <c r="AG8" s="887"/>
      <c r="AH8" s="887"/>
      <c r="AI8" s="887"/>
      <c r="AJ8" s="887"/>
      <c r="AK8" s="887"/>
      <c r="AL8" s="887"/>
      <c r="AM8" s="887"/>
      <c r="AN8" s="887"/>
      <c r="AO8" s="887"/>
      <c r="AP8" s="887"/>
      <c r="AQ8" s="887"/>
      <c r="AR8" s="887"/>
      <c r="AS8" s="887"/>
      <c r="AT8" s="887"/>
      <c r="AU8" s="887"/>
      <c r="AV8" s="887"/>
      <c r="AW8" s="887"/>
      <c r="AX8" s="887"/>
      <c r="AY8" s="887"/>
      <c r="AZ8" s="887"/>
      <c r="BA8" s="887"/>
      <c r="BB8" s="887"/>
      <c r="BC8" s="887"/>
      <c r="BD8" s="887"/>
      <c r="BE8" s="887"/>
      <c r="BF8" s="887"/>
      <c r="BG8" s="887"/>
      <c r="BH8" s="887"/>
      <c r="BI8" s="887"/>
      <c r="BJ8" s="887"/>
      <c r="BK8" s="887"/>
      <c r="BL8" s="887"/>
      <c r="BM8" s="887"/>
      <c r="BN8" s="887"/>
      <c r="BO8" s="887"/>
      <c r="BP8" s="887"/>
      <c r="BQ8" s="1171"/>
      <c r="BR8" s="887"/>
      <c r="BS8" s="887"/>
      <c r="BT8" s="887"/>
      <c r="BU8" s="887"/>
      <c r="BV8" s="887"/>
      <c r="BW8" s="887"/>
      <c r="BX8" s="887"/>
      <c r="BY8" s="887"/>
      <c r="BZ8" s="887"/>
      <c r="CA8" s="887"/>
      <c r="CB8" s="887"/>
      <c r="CC8" s="887"/>
      <c r="CD8" s="887"/>
      <c r="CE8" s="887"/>
      <c r="CF8" s="887"/>
      <c r="CG8" s="887"/>
      <c r="CH8" s="887"/>
      <c r="CI8" s="887"/>
      <c r="CJ8" s="887"/>
      <c r="CK8" s="887"/>
      <c r="CL8" s="887"/>
      <c r="CM8" s="887"/>
      <c r="CN8" s="887"/>
      <c r="CO8" s="887"/>
      <c r="CP8" s="887"/>
      <c r="CQ8" s="887"/>
      <c r="CR8" s="887"/>
      <c r="CS8" s="887"/>
      <c r="CT8" s="887"/>
      <c r="CU8" s="887"/>
      <c r="CV8" s="887"/>
      <c r="CW8" s="887"/>
      <c r="CX8" s="887"/>
      <c r="CY8" s="887"/>
      <c r="CZ8" s="887"/>
      <c r="DA8" s="887"/>
      <c r="DB8" s="887"/>
      <c r="DC8" s="887"/>
      <c r="DD8" s="887"/>
      <c r="DE8" s="1151"/>
      <c r="DF8" s="1151"/>
      <c r="DG8" s="887"/>
      <c r="DH8" s="887"/>
      <c r="DI8" s="887"/>
      <c r="DJ8" s="887"/>
      <c r="DK8" s="887"/>
      <c r="DL8" s="887"/>
      <c r="DM8" s="887"/>
      <c r="DN8" s="887"/>
      <c r="DO8" s="887"/>
      <c r="DP8" s="887"/>
      <c r="DQ8" s="887"/>
      <c r="DR8" s="887"/>
      <c r="DS8" s="887"/>
      <c r="DT8" s="887"/>
      <c r="DU8" s="887"/>
      <c r="DV8" s="887"/>
      <c r="DW8" s="887"/>
      <c r="DX8" s="887"/>
      <c r="DY8" s="887"/>
      <c r="DZ8" s="887"/>
      <c r="EA8" s="887"/>
      <c r="EB8" s="887"/>
      <c r="EC8" s="887"/>
      <c r="ED8" s="887"/>
      <c r="EE8" s="887"/>
      <c r="EF8" s="887"/>
      <c r="EG8" s="887"/>
      <c r="EH8" s="887"/>
      <c r="EI8" s="887"/>
      <c r="EJ8" s="887"/>
      <c r="EK8" s="887"/>
      <c r="EL8" s="887"/>
      <c r="EM8" s="887"/>
      <c r="EN8" s="1151"/>
      <c r="EO8" s="1151"/>
      <c r="EP8" s="887"/>
      <c r="EQ8" s="887"/>
      <c r="ER8" s="887"/>
      <c r="ES8" s="887"/>
      <c r="ET8" s="887"/>
      <c r="EU8" s="887"/>
      <c r="EV8" s="887"/>
      <c r="EW8" s="887"/>
      <c r="EX8" s="887"/>
      <c r="EY8" s="887"/>
      <c r="EZ8" s="887"/>
      <c r="FA8" s="887"/>
      <c r="FB8" s="887"/>
      <c r="FC8" s="887"/>
      <c r="FD8" s="887"/>
      <c r="FE8" s="887"/>
      <c r="FF8" s="887"/>
      <c r="FG8" s="887"/>
      <c r="FH8" s="887"/>
      <c r="FI8" s="887"/>
      <c r="FJ8" s="887"/>
      <c r="FK8" s="887"/>
      <c r="FL8" s="887"/>
      <c r="FM8" s="887"/>
      <c r="FN8" s="887"/>
      <c r="FO8" s="887"/>
      <c r="FP8" s="887"/>
      <c r="FQ8" s="887"/>
      <c r="FR8" s="887"/>
      <c r="FS8" s="887"/>
      <c r="FT8" s="887"/>
      <c r="FU8" s="887"/>
      <c r="FV8" s="887"/>
      <c r="FW8" s="887"/>
      <c r="FX8" s="887"/>
      <c r="FY8" s="1151"/>
      <c r="FZ8" s="1151"/>
      <c r="GA8" s="887"/>
      <c r="GB8" s="887"/>
      <c r="GC8" s="887"/>
      <c r="GD8" s="887"/>
      <c r="GE8" s="887"/>
      <c r="GF8" s="887"/>
      <c r="GG8" s="887"/>
      <c r="GH8" s="887"/>
      <c r="GI8" s="887"/>
      <c r="GJ8" s="887"/>
      <c r="GK8" s="887"/>
      <c r="GL8" s="1151"/>
      <c r="GM8" s="1151"/>
      <c r="GN8" s="887"/>
      <c r="GO8" s="887"/>
      <c r="GP8" s="887"/>
      <c r="GQ8" s="887"/>
      <c r="GR8" s="887"/>
      <c r="GS8" s="887"/>
      <c r="GT8" s="887"/>
      <c r="GU8" s="887"/>
      <c r="GV8" s="887"/>
      <c r="GW8" s="1084"/>
      <c r="GX8" s="887"/>
      <c r="GY8" s="887"/>
      <c r="GZ8" s="887"/>
      <c r="HA8" s="887"/>
      <c r="HB8" s="887"/>
      <c r="HC8" s="887"/>
      <c r="HD8" s="887"/>
      <c r="HE8" s="887"/>
      <c r="HF8" s="887"/>
      <c r="HG8" s="887"/>
      <c r="HH8" s="887"/>
      <c r="HI8" s="887"/>
      <c r="HJ8" s="887"/>
      <c r="HK8" s="887"/>
      <c r="HL8" s="887"/>
      <c r="HM8" s="887"/>
      <c r="HN8" s="887"/>
      <c r="HO8" s="887"/>
      <c r="HP8" s="887"/>
      <c r="HQ8" s="887"/>
      <c r="HR8" s="887"/>
      <c r="HS8" s="887"/>
      <c r="HT8" s="887"/>
      <c r="HU8" s="887"/>
      <c r="HV8" s="887"/>
      <c r="HW8" s="887"/>
      <c r="HX8" s="887"/>
      <c r="HY8" s="887"/>
      <c r="HZ8" s="887"/>
      <c r="IA8" s="887"/>
      <c r="IB8" s="887"/>
      <c r="IC8" s="887"/>
      <c r="ID8" s="887"/>
      <c r="IE8" s="887"/>
      <c r="IF8" s="887"/>
      <c r="IG8" s="887"/>
      <c r="IH8" s="887"/>
      <c r="II8" s="887"/>
      <c r="IJ8" s="887"/>
      <c r="IK8" s="887"/>
      <c r="IL8" s="887"/>
      <c r="IM8" s="887"/>
      <c r="IN8" s="887"/>
      <c r="IO8" s="887"/>
      <c r="IP8" s="887"/>
      <c r="IQ8" s="887"/>
      <c r="IR8" s="887"/>
      <c r="IS8" s="887"/>
      <c r="IT8" s="887"/>
      <c r="IU8" s="887"/>
      <c r="IV8" s="887"/>
      <c r="IW8" s="887"/>
      <c r="IX8" s="887"/>
      <c r="IY8" s="887"/>
      <c r="IZ8" s="887"/>
      <c r="JA8" s="887"/>
      <c r="JB8" s="887"/>
      <c r="JC8" s="887"/>
      <c r="JD8" s="887"/>
      <c r="JE8" s="887"/>
      <c r="JF8" s="887"/>
      <c r="JG8" s="887"/>
      <c r="JH8" s="887"/>
      <c r="JI8" s="887"/>
      <c r="JJ8" s="887"/>
      <c r="JK8" s="887"/>
      <c r="JL8" s="887"/>
      <c r="JM8" s="887"/>
      <c r="JN8" s="887"/>
      <c r="JO8" s="887"/>
      <c r="JP8" s="887"/>
      <c r="JQ8" s="887"/>
      <c r="JR8" s="887"/>
      <c r="JS8" s="887"/>
      <c r="JT8" s="1173"/>
      <c r="JU8" s="887"/>
      <c r="JV8" s="887"/>
      <c r="JW8" s="887"/>
      <c r="JX8" s="887"/>
      <c r="JY8" s="887"/>
      <c r="JZ8" s="887"/>
      <c r="KA8" s="887"/>
      <c r="KB8" s="887"/>
      <c r="KC8" s="887"/>
      <c r="KD8" s="887"/>
      <c r="KE8" s="887"/>
      <c r="KF8" s="887"/>
      <c r="KG8" s="887"/>
      <c r="KH8" s="887"/>
      <c r="KI8" s="887"/>
      <c r="KJ8" s="887"/>
      <c r="KK8" s="887"/>
      <c r="KL8" s="887"/>
      <c r="KM8" s="887"/>
      <c r="KN8" s="887"/>
      <c r="KO8" s="887"/>
      <c r="KP8" s="887"/>
      <c r="KQ8" s="887"/>
      <c r="KR8" s="887"/>
      <c r="KS8" s="887"/>
      <c r="KT8" s="887"/>
      <c r="KU8" s="887"/>
      <c r="KV8" s="887"/>
      <c r="KW8" s="887"/>
      <c r="KX8" s="887"/>
      <c r="KY8" s="887"/>
      <c r="KZ8" s="887"/>
      <c r="LA8" s="887"/>
      <c r="LB8" s="887"/>
      <c r="LC8" s="887"/>
      <c r="LD8" s="887"/>
      <c r="LE8" s="887"/>
      <c r="LF8" s="887"/>
      <c r="LG8" s="887"/>
      <c r="LH8" s="887"/>
      <c r="LI8" s="887"/>
      <c r="LJ8" s="887"/>
      <c r="LK8" s="887"/>
      <c r="LL8" s="887"/>
      <c r="LM8" s="887"/>
      <c r="LN8" s="887"/>
      <c r="LO8" s="887"/>
      <c r="LP8" s="887"/>
      <c r="LQ8" s="887"/>
      <c r="LR8" s="887"/>
      <c r="LS8" s="887"/>
      <c r="LT8" s="887"/>
      <c r="LU8" s="887"/>
      <c r="LV8" s="887"/>
      <c r="LW8" s="887"/>
      <c r="LX8" s="887"/>
      <c r="LY8" s="887"/>
      <c r="LZ8" s="887"/>
      <c r="MA8" s="887"/>
      <c r="MB8" s="887"/>
      <c r="MC8" s="887"/>
      <c r="MD8" s="887"/>
      <c r="ME8" s="887"/>
      <c r="MF8" s="887"/>
      <c r="MG8" s="887"/>
      <c r="MH8" s="887"/>
      <c r="MI8" s="887"/>
      <c r="MJ8" s="887"/>
      <c r="MK8" s="887"/>
      <c r="ML8" s="887"/>
      <c r="MM8" s="887"/>
      <c r="MN8" s="887"/>
      <c r="MO8" s="887"/>
      <c r="MP8" s="887"/>
      <c r="MQ8" s="887"/>
      <c r="MR8" s="887"/>
      <c r="MS8" s="887"/>
      <c r="MT8" s="887"/>
      <c r="MU8" s="887"/>
      <c r="MV8" s="887"/>
      <c r="MW8" s="887"/>
      <c r="MX8" s="887"/>
      <c r="MY8" s="887"/>
      <c r="MZ8" s="887"/>
      <c r="NA8" s="887"/>
      <c r="NB8" s="887"/>
      <c r="NC8" s="887"/>
      <c r="ND8" s="887"/>
      <c r="NE8" s="887"/>
      <c r="NF8" s="887"/>
      <c r="NG8" s="887"/>
      <c r="NH8" s="887"/>
      <c r="NI8" s="887"/>
      <c r="NJ8" s="887"/>
      <c r="NK8" s="887"/>
      <c r="NL8" s="887"/>
      <c r="NM8" s="887"/>
      <c r="NN8" s="887"/>
      <c r="NO8" s="887"/>
      <c r="NP8" s="887"/>
      <c r="NQ8" s="887"/>
      <c r="NR8" s="887"/>
      <c r="NS8" s="887"/>
      <c r="NT8" s="887"/>
      <c r="NU8" s="887"/>
      <c r="NV8" s="887"/>
      <c r="NW8" s="887"/>
      <c r="NX8" s="887"/>
      <c r="NY8" s="887"/>
      <c r="NZ8" s="887"/>
      <c r="OA8" s="887"/>
      <c r="OB8" s="887"/>
      <c r="OC8" s="887"/>
      <c r="OD8" s="887"/>
      <c r="OE8" s="887"/>
      <c r="OF8" s="887"/>
      <c r="OG8" s="887"/>
      <c r="OH8" s="887"/>
      <c r="OI8" s="887"/>
      <c r="OJ8" s="887"/>
      <c r="OK8" s="887"/>
      <c r="OL8" s="887"/>
      <c r="OM8" s="887"/>
      <c r="ON8" s="887"/>
      <c r="OO8" s="887"/>
      <c r="OP8" s="887"/>
      <c r="OQ8" s="887"/>
      <c r="OR8" s="887"/>
      <c r="OS8" s="887"/>
      <c r="OT8" s="887"/>
      <c r="OU8" s="887"/>
      <c r="OV8" s="887"/>
      <c r="OW8" s="887"/>
      <c r="OX8" s="887"/>
      <c r="OY8" s="887"/>
      <c r="OZ8" s="887"/>
      <c r="PA8" s="887"/>
      <c r="PB8" s="887"/>
      <c r="PC8" s="887"/>
      <c r="PD8" s="887"/>
    </row>
    <row r="9" spans="1:420">
      <c r="A9" s="80" t="s">
        <v>621</v>
      </c>
      <c r="B9" s="850">
        <v>0.03</v>
      </c>
      <c r="C9" s="852">
        <f>B9*25.4</f>
        <v>0.7619999999999999</v>
      </c>
      <c r="D9" s="1066"/>
      <c r="E9" s="1066"/>
      <c r="F9" s="1066"/>
      <c r="G9" s="1066"/>
      <c r="H9" s="887"/>
      <c r="I9" s="887"/>
      <c r="J9" s="887"/>
      <c r="K9" s="887"/>
      <c r="L9" s="887"/>
      <c r="M9" s="887"/>
      <c r="N9" s="887"/>
      <c r="O9" s="1084"/>
      <c r="P9" s="887"/>
      <c r="Q9" s="887"/>
      <c r="R9" s="887"/>
      <c r="S9" s="887"/>
      <c r="T9" s="887"/>
      <c r="U9" s="887"/>
      <c r="V9" s="887"/>
      <c r="W9" s="887"/>
      <c r="X9" s="887"/>
      <c r="Y9" s="887"/>
      <c r="Z9" s="887"/>
      <c r="AA9" s="887"/>
      <c r="AB9" s="887"/>
      <c r="AC9" s="887"/>
      <c r="AD9" s="887"/>
      <c r="AE9" s="887"/>
      <c r="AF9" s="887"/>
      <c r="AG9" s="887"/>
      <c r="AH9" s="887"/>
      <c r="AI9" s="887"/>
      <c r="AJ9" s="887"/>
      <c r="AK9" s="887"/>
      <c r="AL9" s="887"/>
      <c r="AM9" s="887"/>
      <c r="AN9" s="887"/>
      <c r="AO9" s="887"/>
      <c r="AP9" s="887"/>
      <c r="AQ9" s="887"/>
      <c r="AR9" s="887"/>
      <c r="AS9" s="887"/>
      <c r="AT9" s="887"/>
      <c r="AU9" s="887"/>
      <c r="AV9" s="887"/>
      <c r="AW9" s="887"/>
      <c r="AX9" s="887"/>
      <c r="AY9" s="887"/>
      <c r="AZ9" s="887"/>
      <c r="BA9" s="887"/>
      <c r="BB9" s="887"/>
      <c r="BC9" s="887"/>
      <c r="BD9" s="887"/>
      <c r="BE9" s="887"/>
      <c r="BF9" s="887"/>
      <c r="BG9" s="887"/>
      <c r="BH9" s="887"/>
      <c r="BI9" s="887"/>
      <c r="BJ9" s="887"/>
      <c r="BK9" s="887"/>
      <c r="BL9" s="887"/>
      <c r="BM9" s="887"/>
      <c r="BN9" s="887"/>
      <c r="BO9" s="887"/>
      <c r="BP9" s="887"/>
      <c r="BQ9" s="1171"/>
      <c r="BR9" s="887"/>
      <c r="BS9" s="887"/>
      <c r="BT9" s="887"/>
      <c r="BU9" s="887"/>
      <c r="BV9" s="887"/>
      <c r="BW9" s="887"/>
      <c r="BX9" s="887"/>
      <c r="BY9" s="887"/>
      <c r="BZ9" s="887"/>
      <c r="CA9" s="887"/>
      <c r="CB9" s="887"/>
      <c r="CC9" s="887"/>
      <c r="CD9" s="887"/>
      <c r="CE9" s="887"/>
      <c r="CF9" s="887"/>
      <c r="CG9" s="887"/>
      <c r="CH9" s="887"/>
      <c r="CI9" s="887"/>
      <c r="CJ9" s="887"/>
      <c r="CK9" s="887"/>
      <c r="CL9" s="887"/>
      <c r="CM9" s="887"/>
      <c r="CN9" s="887"/>
      <c r="CO9" s="887"/>
      <c r="CP9" s="887"/>
      <c r="CQ9" s="887"/>
      <c r="CR9" s="887"/>
      <c r="CS9" s="887"/>
      <c r="CT9" s="887"/>
      <c r="CU9" s="887"/>
      <c r="CV9" s="887"/>
      <c r="CW9" s="887"/>
      <c r="CX9" s="887"/>
      <c r="CY9" s="887"/>
      <c r="CZ9" s="887"/>
      <c r="DA9" s="887"/>
      <c r="DB9" s="887"/>
      <c r="DC9" s="887"/>
      <c r="DD9" s="887"/>
      <c r="DE9" s="1151"/>
      <c r="DF9" s="1151"/>
      <c r="DG9" s="887"/>
      <c r="DH9" s="887"/>
      <c r="DI9" s="887"/>
      <c r="DJ9" s="887"/>
      <c r="DK9" s="887"/>
      <c r="DL9" s="887"/>
      <c r="DM9" s="887"/>
      <c r="DN9" s="887"/>
      <c r="DO9" s="887"/>
      <c r="DP9" s="887"/>
      <c r="DQ9" s="887"/>
      <c r="DR9" s="887"/>
      <c r="DS9" s="887"/>
      <c r="DT9" s="887"/>
      <c r="DU9" s="887"/>
      <c r="DV9" s="887"/>
      <c r="DW9" s="887"/>
      <c r="DX9" s="887"/>
      <c r="DY9" s="887"/>
      <c r="DZ9" s="887"/>
      <c r="EA9" s="887"/>
      <c r="EB9" s="887"/>
      <c r="EC9" s="887"/>
      <c r="ED9" s="887"/>
      <c r="EE9" s="887"/>
      <c r="EF9" s="887"/>
      <c r="EG9" s="887"/>
      <c r="EH9" s="887"/>
      <c r="EI9" s="887"/>
      <c r="EJ9" s="887"/>
      <c r="EK9" s="887"/>
      <c r="EL9" s="887"/>
      <c r="EM9" s="887"/>
      <c r="EN9" s="1151"/>
      <c r="EO9" s="1151"/>
      <c r="EP9" s="887"/>
      <c r="EQ9" s="887"/>
      <c r="ER9" s="887"/>
      <c r="ES9" s="887"/>
      <c r="ET9" s="887"/>
      <c r="EU9" s="887"/>
      <c r="EV9" s="887"/>
      <c r="EW9" s="887"/>
      <c r="EX9" s="887"/>
      <c r="EY9" s="887"/>
      <c r="EZ9" s="887"/>
      <c r="FA9" s="887"/>
      <c r="FB9" s="887"/>
      <c r="FC9" s="887"/>
      <c r="FD9" s="887"/>
      <c r="FE9" s="887"/>
      <c r="FF9" s="887"/>
      <c r="FG9" s="887"/>
      <c r="FH9" s="887"/>
      <c r="FI9" s="887"/>
      <c r="FJ9" s="887"/>
      <c r="FK9" s="887"/>
      <c r="FL9" s="887"/>
      <c r="FM9" s="887"/>
      <c r="FN9" s="887"/>
      <c r="FO9" s="887"/>
      <c r="FP9" s="887"/>
      <c r="FQ9" s="887"/>
      <c r="FR9" s="887"/>
      <c r="FS9" s="887"/>
      <c r="FT9" s="887"/>
      <c r="FU9" s="887"/>
      <c r="FV9" s="887"/>
      <c r="FW9" s="887"/>
      <c r="FX9" s="887"/>
      <c r="FY9" s="1151"/>
      <c r="FZ9" s="1151"/>
      <c r="GA9" s="887"/>
      <c r="GB9" s="887"/>
      <c r="GC9" s="887"/>
      <c r="GD9" s="887"/>
      <c r="GE9" s="887"/>
      <c r="GF9" s="887"/>
      <c r="GG9" s="887"/>
      <c r="GH9" s="887"/>
      <c r="GI9" s="887"/>
      <c r="GJ9" s="887"/>
      <c r="GK9" s="887"/>
      <c r="GL9" s="1151"/>
      <c r="GM9" s="1151"/>
      <c r="GN9" s="887"/>
      <c r="GO9" s="887"/>
      <c r="GP9" s="887"/>
      <c r="GQ9" s="887"/>
      <c r="GR9" s="887"/>
      <c r="GS9" s="887"/>
      <c r="GT9" s="887"/>
      <c r="GU9" s="887"/>
      <c r="GV9" s="887"/>
      <c r="GW9" s="1084"/>
      <c r="GX9" s="887"/>
      <c r="GY9" s="887"/>
      <c r="GZ9" s="887"/>
      <c r="HA9" s="887"/>
      <c r="HB9" s="887"/>
      <c r="HC9" s="887"/>
      <c r="HD9" s="887"/>
      <c r="HE9" s="887"/>
      <c r="HF9" s="887"/>
      <c r="HG9" s="887"/>
      <c r="HH9" s="887"/>
      <c r="HI9" s="887"/>
      <c r="HJ9" s="887"/>
      <c r="HK9" s="887"/>
      <c r="HL9" s="887"/>
      <c r="HM9" s="887"/>
      <c r="HN9" s="887"/>
      <c r="HO9" s="887"/>
      <c r="HP9" s="887"/>
      <c r="HQ9" s="887"/>
      <c r="HR9" s="887"/>
      <c r="HS9" s="887"/>
      <c r="HT9" s="887"/>
      <c r="HU9" s="887"/>
      <c r="HV9" s="887"/>
      <c r="HW9" s="887"/>
      <c r="HX9" s="887"/>
      <c r="HY9" s="887"/>
      <c r="HZ9" s="887"/>
      <c r="IA9" s="887"/>
      <c r="IB9" s="887"/>
      <c r="IC9" s="887"/>
      <c r="ID9" s="887"/>
      <c r="IE9" s="887"/>
      <c r="IF9" s="887"/>
      <c r="IG9" s="887"/>
      <c r="IH9" s="887"/>
      <c r="II9" s="887"/>
      <c r="IJ9" s="887"/>
      <c r="IK9" s="887"/>
      <c r="IL9" s="887"/>
      <c r="IM9" s="887"/>
      <c r="IN9" s="887"/>
      <c r="IO9" s="887"/>
      <c r="IP9" s="887"/>
      <c r="IQ9" s="887"/>
      <c r="IR9" s="887"/>
      <c r="IS9" s="887"/>
      <c r="IT9" s="887"/>
      <c r="IU9" s="887"/>
      <c r="IV9" s="887"/>
      <c r="IW9" s="887"/>
      <c r="IX9" s="887"/>
      <c r="IY9" s="887"/>
      <c r="IZ9" s="887"/>
      <c r="JA9" s="887"/>
      <c r="JB9" s="887"/>
      <c r="JC9" s="887"/>
      <c r="JD9" s="887"/>
      <c r="JE9" s="887"/>
      <c r="JF9" s="887"/>
      <c r="JG9" s="887"/>
      <c r="JH9" s="887"/>
      <c r="JI9" s="887"/>
      <c r="JJ9" s="887"/>
      <c r="JK9" s="887"/>
      <c r="JL9" s="887"/>
      <c r="JM9" s="887"/>
      <c r="JN9" s="887"/>
      <c r="JO9" s="887"/>
      <c r="JP9" s="887"/>
      <c r="JQ9" s="887"/>
      <c r="JR9" s="887"/>
      <c r="JS9" s="887"/>
      <c r="JT9" s="1173"/>
      <c r="JU9" s="887"/>
      <c r="JV9" s="887"/>
      <c r="JW9" s="887"/>
      <c r="JX9" s="887"/>
      <c r="JY9" s="887"/>
      <c r="JZ9" s="887"/>
      <c r="KA9" s="887"/>
      <c r="KB9" s="887"/>
      <c r="KC9" s="887"/>
      <c r="KD9" s="887"/>
      <c r="KE9" s="887"/>
      <c r="KF9" s="887"/>
      <c r="KG9" s="887"/>
      <c r="KH9" s="887"/>
      <c r="KI9" s="887"/>
      <c r="KJ9" s="887"/>
      <c r="KK9" s="887"/>
      <c r="KL9" s="887"/>
      <c r="KM9" s="887"/>
      <c r="KN9" s="887"/>
      <c r="KO9" s="887"/>
      <c r="KP9" s="887"/>
      <c r="KQ9" s="887"/>
      <c r="KR9" s="887"/>
      <c r="KS9" s="887"/>
      <c r="KT9" s="887"/>
      <c r="KU9" s="887"/>
      <c r="KV9" s="887"/>
      <c r="KW9" s="887"/>
      <c r="KX9" s="887"/>
      <c r="KY9" s="887"/>
      <c r="KZ9" s="887"/>
      <c r="LA9" s="887"/>
      <c r="LB9" s="887"/>
      <c r="LC9" s="887"/>
      <c r="LD9" s="887"/>
      <c r="LE9" s="887"/>
      <c r="LF9" s="887"/>
      <c r="LG9" s="887"/>
      <c r="LH9" s="887"/>
      <c r="LI9" s="887"/>
      <c r="LJ9" s="887"/>
      <c r="LK9" s="887"/>
      <c r="LL9" s="887"/>
      <c r="LM9" s="887"/>
      <c r="LN9" s="887"/>
      <c r="LO9" s="887"/>
      <c r="LP9" s="887"/>
      <c r="LQ9" s="887"/>
      <c r="LR9" s="887"/>
      <c r="LS9" s="887"/>
      <c r="LT9" s="887"/>
      <c r="LU9" s="887"/>
      <c r="LV9" s="887"/>
      <c r="LW9" s="887"/>
      <c r="LX9" s="887"/>
      <c r="LY9" s="887"/>
      <c r="LZ9" s="887"/>
      <c r="MA9" s="887"/>
      <c r="MB9" s="887"/>
      <c r="MC9" s="887"/>
      <c r="MD9" s="887"/>
      <c r="ME9" s="887"/>
      <c r="MF9" s="887"/>
      <c r="MG9" s="887"/>
      <c r="MH9" s="887"/>
      <c r="MI9" s="887"/>
      <c r="MJ9" s="887"/>
      <c r="MK9" s="887"/>
      <c r="ML9" s="887"/>
      <c r="MM9" s="887"/>
      <c r="MN9" s="887"/>
      <c r="MO9" s="887"/>
      <c r="MP9" s="887"/>
      <c r="MQ9" s="887"/>
      <c r="MR9" s="887"/>
      <c r="MS9" s="887"/>
      <c r="MT9" s="887"/>
      <c r="MU9" s="887"/>
      <c r="MV9" s="887"/>
      <c r="MW9" s="887"/>
      <c r="MX9" s="887"/>
      <c r="MY9" s="887"/>
      <c r="MZ9" s="887"/>
      <c r="NA9" s="887"/>
      <c r="NB9" s="887"/>
      <c r="NC9" s="887"/>
      <c r="ND9" s="887"/>
      <c r="NE9" s="887"/>
      <c r="NF9" s="887"/>
      <c r="NG9" s="887"/>
      <c r="NH9" s="887"/>
      <c r="NI9" s="887"/>
      <c r="NJ9" s="887"/>
      <c r="NK9" s="887"/>
      <c r="NL9" s="887"/>
      <c r="NM9" s="887"/>
      <c r="NN9" s="887"/>
      <c r="NO9" s="887"/>
      <c r="NP9" s="887"/>
      <c r="NQ9" s="887"/>
      <c r="NR9" s="887"/>
      <c r="NS9" s="887"/>
      <c r="NT9" s="887"/>
      <c r="NU9" s="887"/>
      <c r="NV9" s="887"/>
      <c r="NW9" s="887"/>
      <c r="NX9" s="887"/>
      <c r="NY9" s="887"/>
      <c r="NZ9" s="887"/>
      <c r="OA9" s="887"/>
      <c r="OB9" s="887"/>
      <c r="OC9" s="887"/>
      <c r="OD9" s="887"/>
      <c r="OE9" s="887"/>
      <c r="OF9" s="887"/>
      <c r="OG9" s="887"/>
      <c r="OH9" s="887"/>
      <c r="OI9" s="887"/>
      <c r="OJ9" s="887"/>
      <c r="OK9" s="887"/>
      <c r="OL9" s="887"/>
      <c r="OM9" s="887"/>
      <c r="ON9" s="887"/>
      <c r="OO9" s="887"/>
      <c r="OP9" s="887"/>
      <c r="OQ9" s="887"/>
      <c r="OR9" s="887"/>
      <c r="OS9" s="887"/>
      <c r="OT9" s="887"/>
      <c r="OU9" s="887"/>
      <c r="OV9" s="887"/>
      <c r="OW9" s="887"/>
      <c r="OX9" s="887"/>
      <c r="OY9" s="887"/>
      <c r="OZ9" s="887"/>
      <c r="PA9" s="887"/>
      <c r="PB9" s="887"/>
      <c r="PC9" s="887"/>
      <c r="PD9" s="887"/>
    </row>
    <row r="10" spans="1:420">
      <c r="A10" s="80" t="s">
        <v>645</v>
      </c>
      <c r="B10" s="145">
        <v>5.1189999999999998</v>
      </c>
      <c r="C10" s="852">
        <f>B10*25.4</f>
        <v>130.02259999999998</v>
      </c>
      <c r="D10" s="1066"/>
      <c r="E10" s="1066"/>
      <c r="F10" s="1066"/>
      <c r="G10" s="1066"/>
      <c r="H10" s="887"/>
      <c r="I10" s="887"/>
      <c r="J10" s="887"/>
      <c r="K10" s="887"/>
      <c r="L10" s="887"/>
      <c r="M10" s="887"/>
      <c r="N10" s="887"/>
      <c r="O10" s="1084"/>
      <c r="P10" s="887"/>
      <c r="Q10" s="887"/>
      <c r="R10" s="887"/>
      <c r="S10" s="887"/>
      <c r="T10" s="887"/>
      <c r="U10" s="887"/>
      <c r="V10" s="887"/>
      <c r="W10" s="887"/>
      <c r="X10" s="887"/>
      <c r="Y10" s="887"/>
      <c r="Z10" s="887"/>
      <c r="AA10" s="887"/>
      <c r="AB10" s="887"/>
      <c r="AC10" s="887"/>
      <c r="AD10" s="887"/>
      <c r="AE10" s="887"/>
      <c r="AF10" s="887"/>
      <c r="AG10" s="887"/>
      <c r="AH10" s="887"/>
      <c r="AI10" s="887"/>
      <c r="AJ10" s="887"/>
      <c r="AK10" s="887"/>
      <c r="AL10" s="887"/>
      <c r="AM10" s="887"/>
      <c r="AN10" s="887"/>
      <c r="AO10" s="887"/>
      <c r="AP10" s="887"/>
      <c r="AQ10" s="887"/>
      <c r="AR10" s="887"/>
      <c r="AS10" s="887"/>
      <c r="AT10" s="887"/>
      <c r="AU10" s="887"/>
      <c r="AV10" s="887"/>
      <c r="AW10" s="887"/>
      <c r="AX10" s="887"/>
      <c r="AY10" s="887"/>
      <c r="AZ10" s="887"/>
      <c r="BA10" s="887"/>
      <c r="BB10" s="887"/>
      <c r="BC10" s="887"/>
      <c r="BD10" s="887"/>
      <c r="BE10" s="887"/>
      <c r="BF10" s="887"/>
      <c r="BG10" s="887"/>
      <c r="BH10" s="887"/>
      <c r="BI10" s="887"/>
      <c r="BJ10" s="887"/>
      <c r="BK10" s="887"/>
      <c r="BL10" s="887"/>
      <c r="BM10" s="887"/>
      <c r="BN10" s="887"/>
      <c r="BO10" s="887"/>
      <c r="BP10" s="887"/>
      <c r="BQ10" s="1171"/>
      <c r="BR10" s="887"/>
      <c r="BS10" s="887"/>
      <c r="BT10" s="887"/>
      <c r="BU10" s="887"/>
      <c r="BV10" s="887"/>
      <c r="BW10" s="887"/>
      <c r="BX10" s="887"/>
      <c r="BY10" s="887"/>
      <c r="BZ10" s="887"/>
      <c r="CA10" s="887"/>
      <c r="CB10" s="887"/>
      <c r="CC10" s="887"/>
      <c r="CD10" s="887"/>
      <c r="CE10" s="887"/>
      <c r="CF10" s="887"/>
      <c r="CG10" s="887"/>
      <c r="CH10" s="887"/>
      <c r="CI10" s="887"/>
      <c r="CJ10" s="887"/>
      <c r="CK10" s="887"/>
      <c r="CL10" s="887"/>
      <c r="CM10" s="887"/>
      <c r="CN10" s="887"/>
      <c r="CO10" s="887"/>
      <c r="CP10" s="887"/>
      <c r="CQ10" s="887"/>
      <c r="CR10" s="887"/>
      <c r="CS10" s="887"/>
      <c r="CT10" s="887"/>
      <c r="CU10" s="887"/>
      <c r="CV10" s="887"/>
      <c r="CW10" s="887"/>
      <c r="CX10" s="887"/>
      <c r="CY10" s="887"/>
      <c r="CZ10" s="887"/>
      <c r="DA10" s="887"/>
      <c r="DB10" s="887"/>
      <c r="DC10" s="887"/>
      <c r="DD10" s="887"/>
      <c r="DE10" s="1151"/>
      <c r="DF10" s="1151"/>
      <c r="DG10" s="887"/>
      <c r="DH10" s="887"/>
      <c r="DI10" s="887"/>
      <c r="DJ10" s="887"/>
      <c r="DK10" s="887"/>
      <c r="DL10" s="887"/>
      <c r="DM10" s="887"/>
      <c r="DN10" s="887"/>
      <c r="DO10" s="887"/>
      <c r="DP10" s="887"/>
      <c r="DQ10" s="887"/>
      <c r="DR10" s="887"/>
      <c r="DS10" s="887"/>
      <c r="DT10" s="887"/>
      <c r="DU10" s="887"/>
      <c r="DV10" s="887"/>
      <c r="DW10" s="887"/>
      <c r="DX10" s="887"/>
      <c r="DY10" s="887"/>
      <c r="DZ10" s="887"/>
      <c r="EA10" s="887"/>
      <c r="EB10" s="887"/>
      <c r="EC10" s="887"/>
      <c r="ED10" s="887"/>
      <c r="EE10" s="887"/>
      <c r="EF10" s="887"/>
      <c r="EG10" s="887"/>
      <c r="EH10" s="887"/>
      <c r="EI10" s="887"/>
      <c r="EJ10" s="887"/>
      <c r="EK10" s="887"/>
      <c r="EL10" s="887"/>
      <c r="EM10" s="887"/>
      <c r="EN10" s="1151"/>
      <c r="EO10" s="1151"/>
      <c r="EP10" s="887"/>
      <c r="EQ10" s="887"/>
      <c r="ER10" s="887"/>
      <c r="ES10" s="887"/>
      <c r="ET10" s="887"/>
      <c r="EU10" s="887"/>
      <c r="EV10" s="887"/>
      <c r="EW10" s="887"/>
      <c r="EX10" s="887"/>
      <c r="EY10" s="887"/>
      <c r="EZ10" s="887"/>
      <c r="FA10" s="887"/>
      <c r="FB10" s="887"/>
      <c r="FC10" s="887"/>
      <c r="FD10" s="887"/>
      <c r="FE10" s="887"/>
      <c r="FF10" s="887"/>
      <c r="FG10" s="887"/>
      <c r="FH10" s="887"/>
      <c r="FI10" s="887"/>
      <c r="FJ10" s="887"/>
      <c r="FK10" s="887"/>
      <c r="FL10" s="887"/>
      <c r="FM10" s="887"/>
      <c r="FN10" s="887"/>
      <c r="FO10" s="887"/>
      <c r="FP10" s="887"/>
      <c r="FQ10" s="887"/>
      <c r="FR10" s="887"/>
      <c r="FS10" s="887"/>
      <c r="FT10" s="887"/>
      <c r="FU10" s="887"/>
      <c r="FV10" s="887"/>
      <c r="FW10" s="887"/>
      <c r="FX10" s="887"/>
      <c r="FY10" s="1151"/>
      <c r="FZ10" s="1151"/>
      <c r="GA10" s="887"/>
      <c r="GB10" s="887"/>
      <c r="GC10" s="887"/>
      <c r="GD10" s="887"/>
      <c r="GE10" s="887"/>
      <c r="GF10" s="887"/>
      <c r="GG10" s="887"/>
      <c r="GH10" s="887"/>
      <c r="GI10" s="887"/>
      <c r="GJ10" s="887"/>
      <c r="GK10" s="887"/>
      <c r="GL10" s="1151"/>
      <c r="GM10" s="1151"/>
      <c r="GN10" s="887"/>
      <c r="GO10" s="887"/>
      <c r="GP10" s="887"/>
      <c r="GQ10" s="887"/>
      <c r="GR10" s="887"/>
      <c r="GS10" s="887"/>
      <c r="GT10" s="887"/>
      <c r="GU10" s="887"/>
      <c r="GV10" s="887"/>
      <c r="GW10" s="1084"/>
      <c r="GX10" s="887"/>
      <c r="GY10" s="887"/>
      <c r="GZ10" s="887"/>
      <c r="HA10" s="887"/>
      <c r="HB10" s="887"/>
      <c r="HC10" s="887"/>
      <c r="HD10" s="887"/>
      <c r="HE10" s="887"/>
      <c r="HF10" s="887"/>
      <c r="HG10" s="887"/>
      <c r="HH10" s="887"/>
      <c r="HI10" s="887"/>
      <c r="HJ10" s="887"/>
      <c r="HK10" s="887"/>
      <c r="HL10" s="887"/>
      <c r="HM10" s="887"/>
      <c r="HN10" s="887"/>
      <c r="HO10" s="887"/>
      <c r="HP10" s="887"/>
      <c r="HQ10" s="887"/>
      <c r="HR10" s="887"/>
      <c r="HS10" s="887"/>
      <c r="HT10" s="887"/>
      <c r="HU10" s="887"/>
      <c r="HV10" s="887"/>
      <c r="HW10" s="887"/>
      <c r="HX10" s="887"/>
      <c r="HY10" s="887"/>
      <c r="HZ10" s="887"/>
      <c r="IA10" s="887"/>
      <c r="IB10" s="887"/>
      <c r="IC10" s="887"/>
      <c r="ID10" s="887"/>
      <c r="IE10" s="887"/>
      <c r="IF10" s="887"/>
      <c r="IG10" s="887"/>
      <c r="IH10" s="887"/>
      <c r="II10" s="887"/>
      <c r="IJ10" s="887"/>
      <c r="IK10" s="887"/>
      <c r="IL10" s="887"/>
      <c r="IM10" s="887"/>
      <c r="IN10" s="887"/>
      <c r="IO10" s="887"/>
      <c r="IP10" s="887"/>
      <c r="IQ10" s="887"/>
      <c r="IR10" s="887"/>
      <c r="IS10" s="887"/>
      <c r="IT10" s="887"/>
      <c r="IU10" s="887"/>
      <c r="IV10" s="887"/>
      <c r="IW10" s="887"/>
      <c r="IX10" s="887"/>
      <c r="IY10" s="887"/>
      <c r="IZ10" s="887"/>
      <c r="JA10" s="887"/>
      <c r="JB10" s="887"/>
      <c r="JC10" s="887"/>
      <c r="JD10" s="887"/>
      <c r="JE10" s="887"/>
      <c r="JF10" s="887"/>
      <c r="JG10" s="887"/>
      <c r="JH10" s="887"/>
      <c r="JI10" s="887"/>
      <c r="JJ10" s="887"/>
      <c r="JK10" s="887"/>
      <c r="JL10" s="887"/>
      <c r="JM10" s="887"/>
      <c r="JN10" s="887"/>
      <c r="JO10" s="887"/>
      <c r="JP10" s="887"/>
      <c r="JQ10" s="887"/>
      <c r="JR10" s="887"/>
      <c r="JS10" s="887"/>
      <c r="JT10" s="1173"/>
      <c r="JU10" s="887"/>
      <c r="JV10" s="887"/>
      <c r="JW10" s="887"/>
      <c r="JX10" s="887"/>
      <c r="JY10" s="887"/>
      <c r="JZ10" s="887"/>
      <c r="KA10" s="887"/>
      <c r="KB10" s="887"/>
      <c r="KC10" s="887"/>
      <c r="KD10" s="887"/>
      <c r="KE10" s="887"/>
      <c r="KF10" s="887"/>
      <c r="KG10" s="887"/>
      <c r="KH10" s="887"/>
      <c r="KI10" s="887"/>
      <c r="KJ10" s="887"/>
      <c r="KK10" s="887"/>
      <c r="KL10" s="887"/>
      <c r="KM10" s="887"/>
      <c r="KN10" s="887"/>
      <c r="KO10" s="887"/>
      <c r="KP10" s="887"/>
      <c r="KQ10" s="887"/>
      <c r="KR10" s="887"/>
      <c r="KS10" s="887"/>
      <c r="KT10" s="887"/>
      <c r="KU10" s="887"/>
      <c r="KV10" s="887"/>
      <c r="KW10" s="887"/>
      <c r="KX10" s="887"/>
      <c r="KY10" s="887"/>
      <c r="KZ10" s="887"/>
      <c r="LA10" s="887"/>
      <c r="LB10" s="887"/>
      <c r="LC10" s="887"/>
      <c r="LD10" s="887"/>
      <c r="LE10" s="887"/>
      <c r="LF10" s="887"/>
      <c r="LG10" s="887"/>
      <c r="LH10" s="887"/>
      <c r="LI10" s="887"/>
      <c r="LJ10" s="887"/>
      <c r="LK10" s="887"/>
      <c r="LL10" s="887"/>
      <c r="LM10" s="887"/>
      <c r="LN10" s="887"/>
      <c r="LO10" s="887"/>
      <c r="LP10" s="887"/>
      <c r="LQ10" s="887"/>
      <c r="LR10" s="887"/>
      <c r="LS10" s="887"/>
      <c r="LT10" s="887"/>
      <c r="LU10" s="887"/>
      <c r="LV10" s="887"/>
      <c r="LW10" s="887"/>
      <c r="LX10" s="887"/>
      <c r="LY10" s="887"/>
      <c r="LZ10" s="887"/>
      <c r="MA10" s="887"/>
      <c r="MB10" s="887"/>
      <c r="MC10" s="887"/>
      <c r="MD10" s="887"/>
      <c r="ME10" s="887"/>
      <c r="MF10" s="887"/>
      <c r="MG10" s="887"/>
      <c r="MH10" s="887"/>
      <c r="MI10" s="887"/>
      <c r="MJ10" s="887"/>
      <c r="MK10" s="887"/>
      <c r="ML10" s="887"/>
      <c r="MM10" s="887"/>
      <c r="MN10" s="887"/>
      <c r="MO10" s="887"/>
      <c r="MP10" s="887"/>
      <c r="MQ10" s="887"/>
      <c r="MR10" s="887"/>
      <c r="MS10" s="887"/>
      <c r="MT10" s="887"/>
      <c r="MU10" s="887"/>
      <c r="MV10" s="887"/>
      <c r="MW10" s="887"/>
      <c r="MX10" s="887"/>
      <c r="MY10" s="887"/>
      <c r="MZ10" s="887"/>
      <c r="NA10" s="887"/>
      <c r="NB10" s="887"/>
      <c r="NC10" s="887"/>
      <c r="ND10" s="887"/>
      <c r="NE10" s="887"/>
      <c r="NF10" s="887"/>
      <c r="NG10" s="887"/>
      <c r="NH10" s="887"/>
      <c r="NI10" s="887"/>
      <c r="NJ10" s="887"/>
      <c r="NK10" s="887"/>
      <c r="NL10" s="887"/>
      <c r="NM10" s="887"/>
      <c r="NN10" s="887"/>
      <c r="NO10" s="887"/>
      <c r="NP10" s="887"/>
      <c r="NQ10" s="887"/>
      <c r="NR10" s="887"/>
      <c r="NS10" s="887"/>
      <c r="NT10" s="887"/>
      <c r="NU10" s="887"/>
      <c r="NV10" s="887"/>
      <c r="NW10" s="887"/>
      <c r="NX10" s="887"/>
      <c r="NY10" s="887"/>
      <c r="NZ10" s="887"/>
      <c r="OA10" s="887"/>
      <c r="OB10" s="887"/>
      <c r="OC10" s="887"/>
      <c r="OD10" s="887"/>
      <c r="OE10" s="887"/>
      <c r="OF10" s="887"/>
      <c r="OG10" s="887"/>
      <c r="OH10" s="887"/>
      <c r="OI10" s="887"/>
      <c r="OJ10" s="887"/>
      <c r="OK10" s="887"/>
      <c r="OL10" s="887"/>
      <c r="OM10" s="887"/>
      <c r="ON10" s="887"/>
      <c r="OO10" s="887"/>
      <c r="OP10" s="887"/>
      <c r="OQ10" s="887"/>
      <c r="OR10" s="887"/>
      <c r="OS10" s="887"/>
      <c r="OT10" s="887"/>
      <c r="OU10" s="887"/>
      <c r="OV10" s="887"/>
      <c r="OW10" s="887"/>
      <c r="OX10" s="887"/>
      <c r="OY10" s="887"/>
      <c r="OZ10" s="887"/>
      <c r="PA10" s="887"/>
      <c r="PB10" s="887"/>
      <c r="PC10" s="887"/>
      <c r="PD10" s="887"/>
    </row>
    <row r="11" spans="1:420" ht="13" thickBot="1">
      <c r="A11" s="81" t="s">
        <v>647</v>
      </c>
      <c r="B11" s="851">
        <v>3.0830000000000002</v>
      </c>
      <c r="C11" s="820">
        <f>B11*25.4</f>
        <v>78.308199999999999</v>
      </c>
      <c r="D11" s="1066"/>
      <c r="E11" s="1066"/>
      <c r="F11" s="1066"/>
      <c r="G11" s="1066"/>
      <c r="H11" s="887"/>
      <c r="I11" s="887"/>
      <c r="J11" s="887"/>
      <c r="K11" s="887"/>
      <c r="L11" s="887"/>
      <c r="M11" s="887"/>
      <c r="N11" s="887"/>
      <c r="O11" s="1084"/>
      <c r="P11" s="887"/>
      <c r="Q11" s="887"/>
      <c r="R11" s="887"/>
      <c r="S11" s="887"/>
      <c r="T11" s="887"/>
      <c r="U11" s="887"/>
      <c r="V11" s="887"/>
      <c r="W11" s="887"/>
      <c r="X11" s="887"/>
      <c r="Y11" s="887"/>
      <c r="Z11" s="887"/>
      <c r="AA11" s="887"/>
      <c r="AB11" s="887"/>
      <c r="AC11" s="887"/>
      <c r="AD11" s="887"/>
      <c r="AE11" s="887"/>
      <c r="AF11" s="887"/>
      <c r="AG11" s="887"/>
      <c r="AH11" s="887"/>
      <c r="AI11" s="887"/>
      <c r="AJ11" s="887"/>
      <c r="AK11" s="887"/>
      <c r="AL11" s="887"/>
      <c r="AM11" s="887"/>
      <c r="AN11" s="887"/>
      <c r="AO11" s="887"/>
      <c r="AP11" s="887"/>
      <c r="AQ11" s="887"/>
      <c r="AR11" s="887"/>
      <c r="AS11" s="887"/>
      <c r="AT11" s="887"/>
      <c r="AU11" s="887"/>
      <c r="AV11" s="887"/>
      <c r="AW11" s="887"/>
      <c r="AX11" s="887"/>
      <c r="AY11" s="887"/>
      <c r="AZ11" s="887"/>
      <c r="BA11" s="887"/>
      <c r="BB11" s="887"/>
      <c r="BC11" s="887"/>
      <c r="BD11" s="887"/>
      <c r="BE11" s="887"/>
      <c r="BF11" s="887"/>
      <c r="BG11" s="887"/>
      <c r="BH11" s="887"/>
      <c r="BI11" s="887"/>
      <c r="BJ11" s="887"/>
      <c r="BK11" s="887"/>
      <c r="BL11" s="887"/>
      <c r="BM11" s="887"/>
      <c r="BN11" s="887"/>
      <c r="BO11" s="887"/>
      <c r="BP11" s="887"/>
      <c r="BQ11" s="1171"/>
      <c r="BR11" s="887"/>
      <c r="BS11" s="887"/>
      <c r="BT11" s="887"/>
      <c r="BU11" s="887"/>
      <c r="BV11" s="887"/>
      <c r="BW11" s="887"/>
      <c r="BX11" s="887"/>
      <c r="BY11" s="887"/>
      <c r="BZ11" s="887"/>
      <c r="CA11" s="887"/>
      <c r="CB11" s="887"/>
      <c r="CC11" s="887"/>
      <c r="CD11" s="887"/>
      <c r="CE11" s="887"/>
      <c r="CF11" s="887"/>
      <c r="CG11" s="887"/>
      <c r="CH11" s="887"/>
      <c r="CI11" s="887"/>
      <c r="CJ11" s="887"/>
      <c r="CK11" s="887"/>
      <c r="CL11" s="887"/>
      <c r="CM11" s="887"/>
      <c r="CN11" s="887"/>
      <c r="CO11" s="887"/>
      <c r="CP11" s="887"/>
      <c r="CQ11" s="887"/>
      <c r="CR11" s="887"/>
      <c r="CS11" s="887"/>
      <c r="CT11" s="887"/>
      <c r="CU11" s="887"/>
      <c r="CV11" s="887"/>
      <c r="CW11" s="887"/>
      <c r="CX11" s="887"/>
      <c r="CY11" s="887"/>
      <c r="CZ11" s="887"/>
      <c r="DA11" s="887"/>
      <c r="DB11" s="887"/>
      <c r="DC11" s="887"/>
      <c r="DD11" s="887"/>
      <c r="DE11" s="1151"/>
      <c r="DF11" s="1151"/>
      <c r="DG11" s="887"/>
      <c r="DH11" s="887"/>
      <c r="DI11" s="887"/>
      <c r="DJ11" s="887"/>
      <c r="DK11" s="887"/>
      <c r="DL11" s="887"/>
      <c r="DM11" s="887"/>
      <c r="DN11" s="887"/>
      <c r="DO11" s="887"/>
      <c r="DP11" s="887"/>
      <c r="DQ11" s="887"/>
      <c r="DR11" s="887"/>
      <c r="DS11" s="887"/>
      <c r="DT11" s="887"/>
      <c r="DU11" s="887"/>
      <c r="DV11" s="887"/>
      <c r="DW11" s="887"/>
      <c r="DX11" s="887"/>
      <c r="DY11" s="887"/>
      <c r="DZ11" s="887"/>
      <c r="EA11" s="887"/>
      <c r="EB11" s="887"/>
      <c r="EC11" s="887"/>
      <c r="ED11" s="887"/>
      <c r="EE11" s="887"/>
      <c r="EF11" s="887"/>
      <c r="EG11" s="887"/>
      <c r="EH11" s="887"/>
      <c r="EI11" s="887"/>
      <c r="EJ11" s="887"/>
      <c r="EK11" s="887"/>
      <c r="EL11" s="887"/>
      <c r="EM11" s="887"/>
      <c r="EN11" s="1151"/>
      <c r="EO11" s="1151"/>
      <c r="EP11" s="887"/>
      <c r="EQ11" s="887"/>
      <c r="ER11" s="887"/>
      <c r="ES11" s="887"/>
      <c r="ET11" s="887"/>
      <c r="EU11" s="887"/>
      <c r="EV11" s="887"/>
      <c r="EW11" s="887"/>
      <c r="EX11" s="887"/>
      <c r="EY11" s="887"/>
      <c r="EZ11" s="887"/>
      <c r="FA11" s="887"/>
      <c r="FB11" s="887"/>
      <c r="FC11" s="887"/>
      <c r="FD11" s="887"/>
      <c r="FE11" s="887"/>
      <c r="FF11" s="887"/>
      <c r="FG11" s="887"/>
      <c r="FH11" s="887"/>
      <c r="FI11" s="887"/>
      <c r="FJ11" s="887"/>
      <c r="FK11" s="887"/>
      <c r="FL11" s="887"/>
      <c r="FM11" s="887"/>
      <c r="FN11" s="887"/>
      <c r="FO11" s="887"/>
      <c r="FP11" s="887"/>
      <c r="FQ11" s="887"/>
      <c r="FR11" s="887"/>
      <c r="FS11" s="887"/>
      <c r="FT11" s="887"/>
      <c r="FU11" s="887"/>
      <c r="FV11" s="887"/>
      <c r="FW11" s="887"/>
      <c r="FX11" s="887"/>
      <c r="FY11" s="1151"/>
      <c r="FZ11" s="1151"/>
      <c r="GA11" s="887"/>
      <c r="GB11" s="887"/>
      <c r="GC11" s="887"/>
      <c r="GD11" s="887"/>
      <c r="GE11" s="887"/>
      <c r="GF11" s="887"/>
      <c r="GG11" s="887"/>
      <c r="GH11" s="887"/>
      <c r="GI11" s="887"/>
      <c r="GJ11" s="887"/>
      <c r="GK11" s="887"/>
      <c r="GL11" s="1151"/>
      <c r="GM11" s="1151"/>
      <c r="GN11" s="887"/>
      <c r="GO11" s="887"/>
      <c r="GP11" s="887"/>
      <c r="GQ11" s="887"/>
      <c r="GR11" s="887"/>
      <c r="GS11" s="887"/>
      <c r="GT11" s="887"/>
      <c r="GU11" s="887"/>
      <c r="GV11" s="887"/>
      <c r="GW11" s="1084"/>
      <c r="GX11" s="887"/>
      <c r="GY11" s="887"/>
      <c r="GZ11" s="887"/>
      <c r="HA11" s="887"/>
      <c r="HB11" s="887"/>
      <c r="HC11" s="887"/>
      <c r="HD11" s="887"/>
      <c r="HE11" s="887"/>
      <c r="HF11" s="887"/>
      <c r="HG11" s="887"/>
      <c r="HH11" s="887"/>
      <c r="HI11" s="887"/>
      <c r="HJ11" s="887"/>
      <c r="HK11" s="887"/>
      <c r="HL11" s="887"/>
      <c r="HM11" s="887"/>
      <c r="HN11" s="887"/>
      <c r="HO11" s="887"/>
      <c r="HP11" s="887"/>
      <c r="HQ11" s="887"/>
      <c r="HR11" s="887"/>
      <c r="HS11" s="887"/>
      <c r="HT11" s="887"/>
      <c r="HU11" s="887"/>
      <c r="HV11" s="887"/>
      <c r="HW11" s="887"/>
      <c r="HX11" s="887"/>
      <c r="HY11" s="887"/>
      <c r="HZ11" s="887"/>
      <c r="IA11" s="887"/>
      <c r="IB11" s="887"/>
      <c r="IC11" s="887"/>
      <c r="ID11" s="887"/>
      <c r="IE11" s="887"/>
      <c r="IF11" s="887"/>
      <c r="IG11" s="887"/>
      <c r="IH11" s="887"/>
      <c r="II11" s="887"/>
      <c r="IJ11" s="887"/>
      <c r="IK11" s="887"/>
      <c r="IL11" s="887"/>
      <c r="IM11" s="887"/>
      <c r="IN11" s="887"/>
      <c r="IO11" s="887"/>
      <c r="IP11" s="887"/>
      <c r="IQ11" s="887"/>
      <c r="IR11" s="887"/>
      <c r="IS11" s="887"/>
      <c r="IT11" s="887"/>
      <c r="IU11" s="887"/>
      <c r="IV11" s="887"/>
      <c r="IW11" s="887"/>
      <c r="IX11" s="887"/>
      <c r="IY11" s="887"/>
      <c r="IZ11" s="887"/>
      <c r="JA11" s="887"/>
      <c r="JB11" s="887"/>
      <c r="JC11" s="887"/>
      <c r="JD11" s="887"/>
      <c r="JE11" s="887"/>
      <c r="JF11" s="887"/>
      <c r="JG11" s="887"/>
      <c r="JH11" s="887"/>
      <c r="JI11" s="887"/>
      <c r="JJ11" s="887"/>
      <c r="JK11" s="887"/>
      <c r="JL11" s="887"/>
      <c r="JM11" s="887"/>
      <c r="JN11" s="887"/>
      <c r="JO11" s="887"/>
      <c r="JP11" s="887"/>
      <c r="JQ11" s="887"/>
      <c r="JR11" s="887"/>
      <c r="JS11" s="887"/>
      <c r="JT11" s="1173"/>
      <c r="JU11" s="887"/>
      <c r="JV11" s="887"/>
      <c r="JW11" s="887"/>
      <c r="JX11" s="887"/>
      <c r="JY11" s="887"/>
      <c r="JZ11" s="887"/>
      <c r="KA11" s="887"/>
      <c r="KB11" s="887"/>
      <c r="KC11" s="887"/>
      <c r="KD11" s="887"/>
      <c r="KE11" s="887"/>
      <c r="KF11" s="887"/>
      <c r="KG11" s="887"/>
      <c r="KH11" s="887"/>
      <c r="KI11" s="887"/>
      <c r="KJ11" s="887"/>
      <c r="KK11" s="887"/>
      <c r="KL11" s="887"/>
      <c r="KM11" s="887"/>
      <c r="KN11" s="887"/>
      <c r="KO11" s="887"/>
      <c r="KP11" s="887"/>
      <c r="KQ11" s="887"/>
      <c r="KR11" s="887"/>
      <c r="KS11" s="887"/>
      <c r="KT11" s="887"/>
      <c r="KU11" s="887"/>
      <c r="KV11" s="887"/>
      <c r="KW11" s="887"/>
      <c r="KX11" s="887"/>
      <c r="KY11" s="887"/>
      <c r="KZ11" s="887"/>
      <c r="LA11" s="887"/>
      <c r="LB11" s="887"/>
      <c r="LC11" s="887"/>
      <c r="LD11" s="887"/>
      <c r="LE11" s="887"/>
      <c r="LF11" s="887"/>
      <c r="LG11" s="887"/>
      <c r="LH11" s="887"/>
      <c r="LI11" s="887"/>
      <c r="LJ11" s="887"/>
      <c r="LK11" s="887"/>
      <c r="LL11" s="887"/>
      <c r="LM11" s="887"/>
      <c r="LN11" s="887"/>
      <c r="LO11" s="887"/>
      <c r="LP11" s="887"/>
      <c r="LQ11" s="887"/>
      <c r="LR11" s="887"/>
      <c r="LS11" s="887"/>
      <c r="LT11" s="887"/>
      <c r="LU11" s="887"/>
      <c r="LV11" s="887"/>
      <c r="LW11" s="887"/>
      <c r="LX11" s="887"/>
      <c r="LY11" s="887"/>
      <c r="LZ11" s="887"/>
      <c r="MA11" s="887"/>
      <c r="MB11" s="887"/>
      <c r="MC11" s="887"/>
      <c r="MD11" s="887"/>
      <c r="ME11" s="887"/>
      <c r="MF11" s="887"/>
      <c r="MG11" s="887"/>
      <c r="MH11" s="887"/>
      <c r="MI11" s="887"/>
      <c r="MJ11" s="887"/>
      <c r="MK11" s="887"/>
      <c r="ML11" s="887"/>
      <c r="MM11" s="887"/>
      <c r="MN11" s="887"/>
      <c r="MO11" s="887"/>
      <c r="MP11" s="887"/>
      <c r="MQ11" s="887"/>
      <c r="MR11" s="887"/>
      <c r="MS11" s="887"/>
      <c r="MT11" s="887"/>
      <c r="MU11" s="887"/>
      <c r="MV11" s="887"/>
      <c r="MW11" s="887"/>
      <c r="MX11" s="887"/>
      <c r="MY11" s="887"/>
      <c r="MZ11" s="887"/>
      <c r="NA11" s="887"/>
      <c r="NB11" s="887"/>
      <c r="NC11" s="887"/>
      <c r="ND11" s="887"/>
      <c r="NE11" s="887"/>
      <c r="NF11" s="887"/>
      <c r="NG11" s="887"/>
      <c r="NH11" s="887"/>
      <c r="NI11" s="887"/>
      <c r="NJ11" s="887"/>
      <c r="NK11" s="887"/>
      <c r="NL11" s="887"/>
      <c r="NM11" s="887"/>
      <c r="NN11" s="887"/>
      <c r="NO11" s="887"/>
      <c r="NP11" s="887"/>
      <c r="NQ11" s="887"/>
      <c r="NR11" s="887"/>
      <c r="NS11" s="887"/>
      <c r="NT11" s="887"/>
      <c r="NU11" s="887"/>
      <c r="NV11" s="887"/>
      <c r="NW11" s="887"/>
      <c r="NX11" s="887"/>
      <c r="NY11" s="887"/>
      <c r="NZ11" s="887"/>
      <c r="OA11" s="887"/>
      <c r="OB11" s="887"/>
      <c r="OC11" s="887"/>
      <c r="OD11" s="887"/>
      <c r="OE11" s="887"/>
      <c r="OF11" s="887"/>
      <c r="OG11" s="887"/>
      <c r="OH11" s="887"/>
      <c r="OI11" s="887"/>
      <c r="OJ11" s="887"/>
      <c r="OK11" s="887"/>
      <c r="OL11" s="887"/>
      <c r="OM11" s="887"/>
      <c r="ON11" s="887"/>
      <c r="OO11" s="887"/>
      <c r="OP11" s="887"/>
      <c r="OQ11" s="887"/>
      <c r="OR11" s="887"/>
      <c r="OS11" s="887"/>
      <c r="OT11" s="887"/>
      <c r="OU11" s="887"/>
      <c r="OV11" s="887"/>
      <c r="OW11" s="887"/>
      <c r="OX11" s="887"/>
      <c r="OY11" s="887"/>
      <c r="OZ11" s="887"/>
      <c r="PA11" s="887"/>
      <c r="PB11" s="887"/>
      <c r="PC11" s="887"/>
      <c r="PD11" s="887"/>
    </row>
    <row r="12" spans="1:420" ht="13" thickBot="1">
      <c r="A12" s="886"/>
      <c r="B12" s="888"/>
      <c r="C12" s="887"/>
      <c r="D12" s="1066"/>
      <c r="E12" s="1066"/>
      <c r="F12" s="1066"/>
      <c r="G12" s="1066"/>
      <c r="H12" s="887"/>
      <c r="I12" s="887"/>
      <c r="J12" s="887"/>
      <c r="K12" s="887"/>
      <c r="L12" s="887"/>
      <c r="M12" s="887"/>
      <c r="N12" s="887"/>
      <c r="O12" s="1084" t="s">
        <v>931</v>
      </c>
      <c r="P12" s="887"/>
      <c r="Q12" s="887"/>
      <c r="R12" s="887"/>
      <c r="S12" s="887"/>
      <c r="T12" s="887"/>
      <c r="U12" s="887" t="s">
        <v>931</v>
      </c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  <c r="AF12" s="887"/>
      <c r="AG12" s="887"/>
      <c r="AH12" s="887"/>
      <c r="AI12" s="887"/>
      <c r="AJ12" s="887"/>
      <c r="AK12" s="887"/>
      <c r="AL12" s="887"/>
      <c r="AM12" s="887"/>
      <c r="AN12" s="887"/>
      <c r="AO12" s="887"/>
      <c r="AP12" s="887"/>
      <c r="AQ12" s="887"/>
      <c r="AR12" s="887"/>
      <c r="AS12" s="887"/>
      <c r="AT12" s="887"/>
      <c r="AU12" s="887"/>
      <c r="AV12" s="887"/>
      <c r="AW12" s="887"/>
      <c r="AX12" s="887"/>
      <c r="AY12" s="887"/>
      <c r="AZ12" s="887"/>
      <c r="BA12" s="887"/>
      <c r="BB12" s="887"/>
      <c r="BC12" s="887"/>
      <c r="BD12" s="887"/>
      <c r="BE12" s="887"/>
      <c r="BF12" s="887"/>
      <c r="BG12" s="887"/>
      <c r="BH12" s="887"/>
      <c r="BI12" s="887"/>
      <c r="BJ12" s="887"/>
      <c r="BK12" s="887"/>
      <c r="BL12" s="887"/>
      <c r="BM12" s="887"/>
      <c r="BN12" s="887"/>
      <c r="BO12" s="887"/>
      <c r="BP12" s="887"/>
      <c r="BQ12" s="1171"/>
      <c r="BR12" s="887"/>
      <c r="BS12" s="887"/>
      <c r="BT12" s="887"/>
      <c r="BU12" s="887"/>
      <c r="BV12" s="887"/>
      <c r="BW12" s="887"/>
      <c r="BX12" s="887"/>
      <c r="BY12" s="887"/>
      <c r="BZ12" s="887"/>
      <c r="CA12" s="887"/>
      <c r="CB12" s="887"/>
      <c r="CC12" s="887"/>
      <c r="CD12" s="887"/>
      <c r="CE12" s="887"/>
      <c r="CF12" s="887"/>
      <c r="CG12" s="887"/>
      <c r="CH12" s="887"/>
      <c r="CI12" s="887"/>
      <c r="CJ12" s="887"/>
      <c r="CK12" s="887"/>
      <c r="CL12" s="887"/>
      <c r="CM12" s="887"/>
      <c r="CN12" s="887"/>
      <c r="CO12" s="887"/>
      <c r="CP12" s="887"/>
      <c r="CQ12" s="887"/>
      <c r="CR12" s="887"/>
      <c r="CS12" s="887"/>
      <c r="CT12" s="887"/>
      <c r="CU12" s="887"/>
      <c r="CV12" s="887"/>
      <c r="CW12" s="887"/>
      <c r="CX12" s="887"/>
      <c r="CY12" s="887"/>
      <c r="CZ12" s="887"/>
      <c r="DA12" s="887"/>
      <c r="DB12" s="887"/>
      <c r="DC12" s="887"/>
      <c r="DD12" s="887"/>
      <c r="DE12" s="1151"/>
      <c r="DF12" s="1151"/>
      <c r="DG12" s="887"/>
      <c r="DH12" s="887"/>
      <c r="DI12" s="887"/>
      <c r="DJ12" s="887"/>
      <c r="DK12" s="887"/>
      <c r="DL12" s="887"/>
      <c r="DM12" s="887"/>
      <c r="DN12" s="887"/>
      <c r="DO12" s="887"/>
      <c r="DP12" s="887"/>
      <c r="DQ12" s="887"/>
      <c r="DR12" s="887"/>
      <c r="DS12" s="887"/>
      <c r="DT12" s="887"/>
      <c r="DU12" s="887"/>
      <c r="DV12" s="887"/>
      <c r="DW12" s="887"/>
      <c r="DX12" s="887"/>
      <c r="DY12" s="887"/>
      <c r="DZ12" s="887"/>
      <c r="EA12" s="887"/>
      <c r="EB12" s="887"/>
      <c r="EC12" s="887"/>
      <c r="ED12" s="887"/>
      <c r="EE12" s="887"/>
      <c r="EF12" s="887"/>
      <c r="EG12" s="887"/>
      <c r="EH12" s="887"/>
      <c r="EI12" s="887"/>
      <c r="EJ12" s="887"/>
      <c r="EK12" s="887"/>
      <c r="EL12" s="887"/>
      <c r="EM12" s="887"/>
      <c r="EN12" s="1151"/>
      <c r="EO12" s="1151"/>
      <c r="EP12" s="887"/>
      <c r="EQ12" s="887"/>
      <c r="ER12" s="887"/>
      <c r="ES12" s="887"/>
      <c r="ET12" s="887"/>
      <c r="EU12" s="887"/>
      <c r="EV12" s="887"/>
      <c r="EW12" s="887"/>
      <c r="EX12" s="887"/>
      <c r="EY12" s="887"/>
      <c r="EZ12" s="887"/>
      <c r="FA12" s="887"/>
      <c r="FB12" s="887"/>
      <c r="FC12" s="887"/>
      <c r="FD12" s="887"/>
      <c r="FE12" s="887"/>
      <c r="FF12" s="887"/>
      <c r="FG12" s="887"/>
      <c r="FH12" s="887"/>
      <c r="FI12" s="887"/>
      <c r="FJ12" s="887"/>
      <c r="FK12" s="887"/>
      <c r="FL12" s="887"/>
      <c r="FM12" s="887"/>
      <c r="FN12" s="887"/>
      <c r="FO12" s="887"/>
      <c r="FP12" s="887"/>
      <c r="FQ12" s="887"/>
      <c r="FR12" s="887"/>
      <c r="FS12" s="887"/>
      <c r="FT12" s="887"/>
      <c r="FU12" s="887"/>
      <c r="FV12" s="887"/>
      <c r="FW12" s="887"/>
      <c r="FX12" s="887"/>
      <c r="FY12" s="1151"/>
      <c r="FZ12" s="1151"/>
      <c r="GA12" s="887"/>
      <c r="GB12" s="887"/>
      <c r="GC12" s="887"/>
      <c r="GD12" s="887"/>
      <c r="GE12" s="887"/>
      <c r="GF12" s="887"/>
      <c r="GG12" s="887"/>
      <c r="GH12" s="887"/>
      <c r="GI12" s="887"/>
      <c r="GJ12" s="887"/>
      <c r="GK12" s="887"/>
      <c r="GL12" s="1151"/>
      <c r="GM12" s="1151"/>
      <c r="GN12" s="887"/>
      <c r="GO12" s="887"/>
      <c r="GP12" s="887"/>
      <c r="GQ12" s="887"/>
      <c r="GR12" s="887"/>
      <c r="GS12" s="887"/>
      <c r="GT12" s="887"/>
      <c r="GU12" s="887"/>
      <c r="GV12" s="887"/>
      <c r="GW12" s="1084"/>
      <c r="GX12" s="887"/>
      <c r="GY12" s="887"/>
      <c r="GZ12" s="887"/>
      <c r="HA12" s="887"/>
      <c r="HB12" s="887"/>
      <c r="HC12" s="887"/>
      <c r="HD12" s="887"/>
      <c r="HE12" s="887"/>
      <c r="HF12" s="887"/>
      <c r="HG12" s="887"/>
      <c r="HH12" s="887"/>
      <c r="HI12" s="887"/>
      <c r="HJ12" s="887"/>
      <c r="HK12" s="887"/>
      <c r="HL12" s="887"/>
      <c r="HM12" s="887"/>
      <c r="HN12" s="887"/>
      <c r="HO12" s="887"/>
      <c r="HP12" s="887"/>
      <c r="HQ12" s="887"/>
      <c r="HR12" s="887"/>
      <c r="HS12" s="887"/>
      <c r="HT12" s="887"/>
      <c r="HU12" s="887"/>
      <c r="HV12" s="887"/>
      <c r="HW12" s="887"/>
      <c r="HX12" s="887"/>
      <c r="HY12" s="887"/>
      <c r="HZ12" s="887"/>
      <c r="IA12" s="887"/>
      <c r="IB12" s="887"/>
      <c r="IC12" s="887"/>
      <c r="ID12" s="887"/>
      <c r="IE12" s="887"/>
      <c r="IF12" s="887"/>
      <c r="IG12" s="887"/>
      <c r="IH12" s="887"/>
      <c r="II12" s="887"/>
      <c r="IJ12" s="887"/>
      <c r="IK12" s="887"/>
      <c r="IL12" s="887"/>
      <c r="IM12" s="887"/>
      <c r="IN12" s="887"/>
      <c r="IO12" s="887"/>
      <c r="IP12" s="887"/>
      <c r="IQ12" s="887"/>
      <c r="IR12" s="887"/>
      <c r="IS12" s="887"/>
      <c r="IT12" s="887"/>
      <c r="IU12" s="887"/>
      <c r="IV12" s="887"/>
      <c r="IW12" s="887"/>
      <c r="IX12" s="887"/>
      <c r="IY12" s="887"/>
      <c r="IZ12" s="887"/>
      <c r="JA12" s="887"/>
      <c r="JB12" s="887"/>
      <c r="JC12" s="887"/>
      <c r="JD12" s="887"/>
      <c r="JE12" s="887"/>
      <c r="JF12" s="887"/>
      <c r="JG12" s="887"/>
      <c r="JH12" s="887"/>
      <c r="JI12" s="887"/>
      <c r="JJ12" s="887"/>
      <c r="JK12" s="887"/>
      <c r="JL12" s="887"/>
      <c r="JM12" s="887"/>
      <c r="JN12" s="887"/>
      <c r="JO12" s="887"/>
      <c r="JP12" s="887"/>
      <c r="JQ12" s="887"/>
      <c r="JR12" s="887"/>
      <c r="JS12" s="887"/>
      <c r="JT12" s="1173"/>
      <c r="JU12" s="887"/>
      <c r="JV12" s="887"/>
      <c r="JW12" s="887"/>
      <c r="JX12" s="887"/>
      <c r="JY12" s="887"/>
      <c r="JZ12" s="887"/>
      <c r="KA12" s="887"/>
      <c r="KB12" s="887"/>
      <c r="KC12" s="887"/>
      <c r="KD12" s="887"/>
      <c r="KE12" s="887"/>
      <c r="KF12" s="887"/>
      <c r="KG12" s="887"/>
      <c r="KH12" s="887"/>
      <c r="KI12" s="887"/>
      <c r="KJ12" s="887"/>
      <c r="KK12" s="887"/>
      <c r="KL12" s="887"/>
      <c r="KM12" s="887"/>
      <c r="KN12" s="887"/>
      <c r="KO12" s="887"/>
      <c r="KP12" s="887"/>
      <c r="KQ12" s="887"/>
      <c r="KR12" s="887"/>
      <c r="KS12" s="887"/>
      <c r="KT12" s="887"/>
      <c r="KU12" s="887"/>
      <c r="KV12" s="887"/>
      <c r="KW12" s="887"/>
      <c r="KX12" s="887"/>
      <c r="KY12" s="887"/>
      <c r="KZ12" s="887"/>
      <c r="LA12" s="887"/>
      <c r="LB12" s="887"/>
      <c r="LC12" s="887"/>
      <c r="LD12" s="887"/>
      <c r="LE12" s="887"/>
      <c r="LF12" s="887"/>
      <c r="LG12" s="887"/>
      <c r="LH12" s="887"/>
      <c r="LI12" s="887"/>
      <c r="LJ12" s="887"/>
      <c r="LK12" s="887"/>
      <c r="LL12" s="887"/>
      <c r="LM12" s="887"/>
      <c r="LN12" s="887"/>
      <c r="LO12" s="887"/>
      <c r="LP12" s="887"/>
      <c r="LQ12" s="887"/>
      <c r="LR12" s="887"/>
      <c r="LS12" s="887"/>
      <c r="LT12" s="887"/>
      <c r="LU12" s="887"/>
      <c r="LV12" s="887"/>
      <c r="LW12" s="887"/>
      <c r="LX12" s="887"/>
      <c r="LY12" s="887"/>
      <c r="LZ12" s="887"/>
      <c r="MA12" s="887"/>
      <c r="MB12" s="887"/>
      <c r="MC12" s="887"/>
      <c r="MD12" s="887"/>
      <c r="ME12" s="887"/>
      <c r="MF12" s="887"/>
      <c r="MG12" s="887"/>
      <c r="MH12" s="887"/>
      <c r="MI12" s="887"/>
      <c r="MJ12" s="887"/>
      <c r="MK12" s="887"/>
      <c r="ML12" s="887"/>
      <c r="MM12" s="887"/>
      <c r="MN12" s="887"/>
      <c r="MO12" s="887"/>
      <c r="MP12" s="887"/>
      <c r="MQ12" s="887"/>
      <c r="MR12" s="887"/>
      <c r="MS12" s="887"/>
      <c r="MT12" s="887"/>
      <c r="MU12" s="887"/>
      <c r="MV12" s="887"/>
      <c r="MW12" s="887"/>
      <c r="MX12" s="887"/>
      <c r="MY12" s="887"/>
      <c r="MZ12" s="887"/>
      <c r="NA12" s="887"/>
      <c r="NB12" s="887"/>
      <c r="NC12" s="887"/>
      <c r="ND12" s="887"/>
      <c r="NE12" s="887"/>
      <c r="NF12" s="887"/>
      <c r="NG12" s="887"/>
      <c r="NH12" s="887"/>
      <c r="NI12" s="887"/>
      <c r="NJ12" s="887"/>
      <c r="NK12" s="887"/>
      <c r="NL12" s="887"/>
      <c r="NM12" s="887"/>
      <c r="NN12" s="887"/>
      <c r="NO12" s="887"/>
      <c r="NP12" s="887"/>
      <c r="NQ12" s="887"/>
      <c r="NR12" s="887"/>
      <c r="NS12" s="887"/>
      <c r="NT12" s="887"/>
      <c r="NU12" s="887"/>
      <c r="NV12" s="887"/>
      <c r="NW12" s="887"/>
      <c r="NX12" s="887"/>
      <c r="NY12" s="887"/>
      <c r="NZ12" s="887"/>
      <c r="OA12" s="887"/>
      <c r="OB12" s="887"/>
      <c r="OC12" s="887"/>
      <c r="OD12" s="887"/>
      <c r="OE12" s="887"/>
      <c r="OF12" s="887"/>
      <c r="OG12" s="887"/>
      <c r="OH12" s="887"/>
      <c r="OI12" s="887"/>
      <c r="OJ12" s="887"/>
      <c r="OK12" s="887"/>
      <c r="OL12" s="887"/>
      <c r="OM12" s="887"/>
      <c r="ON12" s="887"/>
      <c r="OO12" s="887"/>
      <c r="OP12" s="887"/>
      <c r="OQ12" s="887"/>
      <c r="OR12" s="887"/>
      <c r="OS12" s="887"/>
      <c r="OT12" s="887"/>
      <c r="OU12" s="887"/>
      <c r="OV12" s="887"/>
      <c r="OW12" s="887"/>
      <c r="OX12" s="887"/>
      <c r="OY12" s="887"/>
      <c r="OZ12" s="887"/>
      <c r="PB12" s="887"/>
      <c r="PC12" s="887"/>
      <c r="PD12" s="887"/>
    </row>
    <row r="13" spans="1:420" ht="13" thickBot="1">
      <c r="A13" s="1209" t="s">
        <v>462</v>
      </c>
      <c r="B13" s="1210"/>
      <c r="C13" s="1087" t="s">
        <v>618</v>
      </c>
      <c r="D13" s="1088"/>
      <c r="E13" s="1088"/>
      <c r="F13" s="1088"/>
      <c r="G13" s="1088"/>
      <c r="H13" s="1088"/>
      <c r="I13" s="1088"/>
      <c r="J13" s="1088"/>
      <c r="K13" s="1088"/>
      <c r="L13" s="1088"/>
      <c r="M13" s="1088"/>
      <c r="N13" s="1088"/>
      <c r="O13" s="1088"/>
      <c r="P13" s="1088"/>
      <c r="Q13" s="1088"/>
      <c r="R13" s="1088"/>
      <c r="S13" s="1088"/>
      <c r="T13" s="1088"/>
      <c r="U13" s="1088"/>
      <c r="V13" s="1088"/>
      <c r="W13" s="1088"/>
      <c r="X13" s="1088"/>
      <c r="Y13" s="1088"/>
      <c r="Z13" s="1088"/>
      <c r="AA13" s="1088"/>
      <c r="AB13" s="1088"/>
      <c r="AC13" s="1088"/>
      <c r="AD13" s="1088"/>
      <c r="AE13" s="1088"/>
      <c r="AF13" s="1088"/>
      <c r="AG13" s="1088"/>
      <c r="AH13" s="1088"/>
      <c r="AI13" s="1088"/>
      <c r="AJ13" s="1088"/>
      <c r="AK13" s="1088"/>
      <c r="AL13" s="1088"/>
      <c r="AM13" s="1088"/>
      <c r="AN13" s="1088"/>
      <c r="AO13" s="1088"/>
      <c r="AP13" s="1088"/>
      <c r="AQ13" s="1088"/>
      <c r="AR13" s="1088"/>
      <c r="AS13" s="1088"/>
      <c r="AT13" s="1088"/>
      <c r="AU13" s="1088"/>
      <c r="AV13" s="1088"/>
      <c r="AW13" s="1088"/>
      <c r="AX13" s="1088"/>
      <c r="AY13" s="1088"/>
      <c r="AZ13" s="1088"/>
      <c r="BA13" s="1088"/>
      <c r="BB13" s="1088"/>
      <c r="BC13" s="1088"/>
      <c r="BD13" s="1088"/>
      <c r="BE13" s="1088"/>
      <c r="BF13" s="1088"/>
      <c r="BG13" s="1088"/>
      <c r="BH13" s="1088"/>
      <c r="BI13" s="1088"/>
      <c r="BJ13" s="1088"/>
      <c r="BK13" s="1088"/>
      <c r="BL13" s="1088"/>
      <c r="BM13" s="1088"/>
      <c r="BN13" s="1088"/>
      <c r="BO13" s="1088"/>
      <c r="BP13" s="1088"/>
      <c r="BQ13" s="1172"/>
      <c r="BR13" s="1088"/>
      <c r="BS13" s="1088"/>
      <c r="BT13" s="1088"/>
      <c r="BU13" s="1088"/>
      <c r="BV13" s="1088"/>
      <c r="BW13" s="1088"/>
      <c r="BX13" s="1088"/>
      <c r="BY13" s="1088"/>
      <c r="BZ13" s="1088"/>
      <c r="CA13" s="1088"/>
      <c r="CB13" s="1088"/>
      <c r="CC13" s="1088"/>
      <c r="CD13" s="1088"/>
      <c r="CE13" s="1088"/>
      <c r="CF13" s="1088"/>
      <c r="CG13" s="1088"/>
      <c r="CH13" s="1088"/>
      <c r="CI13" s="1088"/>
      <c r="CJ13" s="1088"/>
      <c r="CK13" s="1088"/>
      <c r="CL13" s="1088"/>
      <c r="CM13" s="1088"/>
      <c r="CN13" s="1088"/>
      <c r="CO13" s="1088"/>
      <c r="CP13" s="1088"/>
      <c r="CQ13" s="1088"/>
      <c r="CR13" s="1088"/>
      <c r="CS13" s="1088"/>
      <c r="CT13" s="1088"/>
      <c r="CU13" s="1088"/>
      <c r="CV13" s="1088"/>
      <c r="CW13" s="1088"/>
      <c r="CX13" s="1088"/>
      <c r="CY13" s="1088"/>
      <c r="CZ13" s="1088"/>
      <c r="DA13" s="1088"/>
      <c r="DB13" s="1088"/>
      <c r="DC13" s="1088"/>
      <c r="DD13" s="1088"/>
      <c r="DE13" s="1152"/>
      <c r="DF13" s="1152"/>
      <c r="DG13" s="1088"/>
      <c r="DH13" s="1088"/>
      <c r="DI13" s="1088"/>
      <c r="DJ13" s="1088"/>
      <c r="DK13" s="1088"/>
      <c r="DL13" s="1088"/>
      <c r="DM13" s="1088"/>
      <c r="DN13" s="1088"/>
      <c r="DO13" s="1088"/>
      <c r="DP13" s="1088"/>
      <c r="DQ13" s="1088"/>
      <c r="DR13" s="1088"/>
      <c r="DS13" s="1088"/>
      <c r="DT13" s="1088"/>
      <c r="DU13" s="1088"/>
      <c r="DV13" s="1088"/>
      <c r="DW13" s="1088"/>
      <c r="DX13" s="1088"/>
      <c r="DY13" s="1088"/>
      <c r="DZ13" s="1088"/>
      <c r="EA13" s="1088"/>
      <c r="EB13" s="1088"/>
      <c r="EC13" s="1088"/>
      <c r="ED13" s="1088"/>
      <c r="EE13" s="1088"/>
      <c r="EF13" s="1088"/>
      <c r="EG13" s="1088"/>
      <c r="EH13" s="1088"/>
      <c r="EI13" s="1088"/>
      <c r="EJ13" s="1088"/>
      <c r="EK13" s="1088"/>
      <c r="EL13" s="1088"/>
      <c r="EM13" s="1088"/>
      <c r="EN13" s="1152"/>
      <c r="EO13" s="1152"/>
      <c r="EP13" s="1088"/>
      <c r="EQ13" s="1088"/>
      <c r="ER13" s="1088"/>
      <c r="ES13" s="1088"/>
      <c r="ET13" s="1088"/>
      <c r="EU13" s="1088"/>
      <c r="EV13" s="1088"/>
      <c r="EW13" s="1088"/>
      <c r="EX13" s="1088"/>
      <c r="EY13" s="1088"/>
      <c r="EZ13" s="1088"/>
      <c r="FA13" s="1088"/>
      <c r="FB13" s="1088"/>
      <c r="FC13" s="1088"/>
      <c r="FD13" s="1088"/>
      <c r="FE13" s="1088"/>
      <c r="FF13" s="1088"/>
      <c r="FG13" s="1088"/>
      <c r="FH13" s="1088"/>
      <c r="FI13" s="1088"/>
      <c r="FJ13" s="1088"/>
      <c r="FK13" s="1088"/>
      <c r="FL13" s="1088"/>
      <c r="FM13" s="1088"/>
      <c r="FN13" s="1088"/>
      <c r="FO13" s="1088"/>
      <c r="FP13" s="1088"/>
      <c r="FQ13" s="1088"/>
      <c r="FR13" s="1088"/>
      <c r="FS13" s="1088"/>
      <c r="FT13" s="1088"/>
      <c r="FU13" s="1088"/>
      <c r="FV13" s="1088"/>
      <c r="FW13" s="1088"/>
      <c r="FX13" s="1088"/>
      <c r="FY13" s="1152"/>
      <c r="FZ13" s="1152"/>
      <c r="GA13" s="1088"/>
      <c r="GB13" s="1088"/>
      <c r="GC13" s="1088"/>
      <c r="GD13" s="1088"/>
      <c r="GE13" s="1088"/>
      <c r="GF13" s="1088"/>
      <c r="GG13" s="1088"/>
      <c r="GH13" s="1088"/>
      <c r="GI13" s="1088"/>
      <c r="GJ13" s="1088"/>
      <c r="GK13" s="1088"/>
      <c r="GL13" s="1152"/>
      <c r="GM13" s="1152"/>
      <c r="GN13" s="1088"/>
      <c r="GO13" s="1088"/>
      <c r="GP13" s="1088"/>
      <c r="GQ13" s="1088"/>
      <c r="GR13" s="1088"/>
      <c r="GS13" s="1088"/>
      <c r="GT13" s="1088"/>
      <c r="GU13" s="1088"/>
      <c r="GV13" s="1088"/>
      <c r="GW13" s="1088"/>
      <c r="GX13" s="1088"/>
      <c r="GY13" s="1088"/>
      <c r="GZ13" s="1088"/>
      <c r="HA13" s="1088"/>
      <c r="HB13" s="1088"/>
      <c r="HC13" s="1088"/>
      <c r="HD13" s="1088"/>
      <c r="HE13" s="1088"/>
      <c r="HF13" s="785" t="s">
        <v>619</v>
      </c>
      <c r="HG13" s="948"/>
      <c r="HH13" s="948"/>
      <c r="HI13" s="948"/>
      <c r="HJ13" s="948"/>
      <c r="HK13" s="948"/>
      <c r="HL13" s="948"/>
      <c r="HM13" s="948"/>
      <c r="HN13" s="948"/>
      <c r="HO13" s="948"/>
      <c r="HP13" s="948"/>
      <c r="HQ13" s="948"/>
      <c r="HR13" s="948"/>
      <c r="HS13" s="948"/>
      <c r="HT13" s="948"/>
      <c r="HU13" s="948"/>
      <c r="HV13" s="948"/>
      <c r="HW13" s="948"/>
      <c r="HX13" s="948"/>
      <c r="HY13" s="948"/>
      <c r="HZ13" s="948"/>
      <c r="IA13" s="948"/>
      <c r="IB13" s="948"/>
      <c r="IC13" s="948"/>
      <c r="ID13" s="948"/>
      <c r="IE13" s="948"/>
      <c r="IF13" s="948"/>
      <c r="IG13" s="948"/>
      <c r="IH13" s="948"/>
      <c r="II13" s="948"/>
      <c r="IJ13" s="948"/>
      <c r="IK13" s="948"/>
      <c r="IL13" s="948"/>
      <c r="IM13" s="948"/>
      <c r="IN13" s="948"/>
      <c r="IO13" s="948"/>
      <c r="IP13" s="948"/>
      <c r="IQ13" s="948"/>
      <c r="IR13" s="948"/>
      <c r="IS13" s="948"/>
      <c r="IT13" s="948"/>
      <c r="IU13" s="948"/>
      <c r="IV13" s="948"/>
      <c r="IW13" s="948"/>
      <c r="IX13" s="948"/>
      <c r="IY13" s="948"/>
      <c r="IZ13" s="948"/>
      <c r="JA13" s="948"/>
      <c r="JB13" s="948"/>
      <c r="JC13" s="948"/>
      <c r="JD13" s="948"/>
      <c r="JE13" s="948"/>
      <c r="JF13" s="948"/>
      <c r="JG13" s="948"/>
      <c r="JH13" s="948"/>
      <c r="JI13" s="948"/>
      <c r="JJ13" s="948"/>
      <c r="JK13" s="948"/>
      <c r="JL13" s="948"/>
      <c r="JM13" s="948"/>
      <c r="JN13" s="948"/>
      <c r="JO13" s="948"/>
      <c r="JP13" s="948"/>
      <c r="JQ13" s="948"/>
      <c r="JR13" s="948"/>
      <c r="JS13" s="948"/>
      <c r="JT13" s="1174"/>
      <c r="JU13" s="948"/>
      <c r="JV13" s="948"/>
      <c r="JW13" s="948"/>
      <c r="JX13" s="948"/>
      <c r="JY13" s="948"/>
      <c r="JZ13" s="948"/>
      <c r="KA13" s="948"/>
      <c r="KB13" s="948"/>
      <c r="KC13" s="948"/>
      <c r="KD13" s="948"/>
      <c r="KE13" s="948"/>
      <c r="KF13" s="948"/>
      <c r="KG13" s="948"/>
      <c r="KH13" s="948"/>
      <c r="KI13" s="948"/>
      <c r="KJ13" s="948"/>
      <c r="KK13" s="948"/>
      <c r="KL13" s="948"/>
      <c r="KM13" s="948"/>
      <c r="KN13" s="948"/>
      <c r="KO13" s="948"/>
      <c r="KP13" s="948"/>
      <c r="KQ13" s="948"/>
      <c r="KR13" s="948"/>
      <c r="KS13" s="948"/>
      <c r="KT13" s="948"/>
      <c r="KU13" s="948"/>
      <c r="KV13" s="948"/>
      <c r="KW13" s="948"/>
      <c r="KX13" s="948"/>
      <c r="KY13" s="948"/>
      <c r="KZ13" s="948"/>
      <c r="LA13" s="948"/>
      <c r="LB13" s="948"/>
      <c r="LC13" s="948"/>
      <c r="LD13" s="948"/>
      <c r="LE13" s="948"/>
      <c r="LF13" s="948"/>
      <c r="LG13" s="948"/>
      <c r="LH13" s="948"/>
      <c r="LI13" s="948"/>
      <c r="LJ13" s="948"/>
      <c r="LK13" s="948"/>
      <c r="LL13" s="948"/>
      <c r="LM13" s="948"/>
      <c r="LN13" s="948"/>
      <c r="LO13" s="948"/>
      <c r="LP13" s="948"/>
      <c r="LQ13" s="948"/>
      <c r="LR13" s="948"/>
      <c r="LS13" s="948"/>
      <c r="LT13" s="948"/>
      <c r="LU13" s="948"/>
      <c r="LV13" s="948"/>
      <c r="LW13" s="948"/>
      <c r="LX13" s="948"/>
      <c r="LY13" s="948"/>
      <c r="LZ13" s="948"/>
      <c r="MA13" s="948"/>
      <c r="MB13" s="948"/>
      <c r="MC13" s="948"/>
      <c r="MD13" s="948"/>
      <c r="ME13" s="948"/>
      <c r="MF13" s="948"/>
      <c r="MG13" s="948"/>
      <c r="MH13" s="948"/>
      <c r="MI13" s="948"/>
      <c r="MJ13" s="948"/>
      <c r="MK13" s="948"/>
      <c r="ML13" s="948"/>
      <c r="MM13" s="948"/>
      <c r="MN13" s="948"/>
      <c r="MO13" s="948"/>
      <c r="MP13" s="948"/>
      <c r="MQ13" s="948"/>
      <c r="MR13" s="948"/>
      <c r="MS13" s="948"/>
      <c r="MT13" s="948"/>
      <c r="MU13" s="948"/>
      <c r="MV13" s="948"/>
      <c r="MW13" s="948"/>
      <c r="MX13" s="948"/>
      <c r="MY13" s="948"/>
      <c r="MZ13" s="948"/>
      <c r="NA13" s="948"/>
      <c r="NB13" s="948"/>
      <c r="NC13" s="948"/>
      <c r="ND13" s="948"/>
      <c r="NE13" s="948"/>
      <c r="NF13" s="948"/>
      <c r="NG13" s="948"/>
      <c r="NH13" s="948"/>
      <c r="NI13" s="948"/>
      <c r="NJ13" s="948"/>
      <c r="NK13" s="948"/>
      <c r="NL13" s="948"/>
      <c r="NM13" s="948"/>
      <c r="NN13" s="948"/>
      <c r="NO13" s="948"/>
      <c r="NP13" s="948"/>
      <c r="NQ13" s="948"/>
      <c r="NR13" s="948"/>
      <c r="NS13" s="948"/>
      <c r="NT13" s="948"/>
      <c r="NU13" s="948"/>
      <c r="NV13" s="948"/>
      <c r="NW13" s="948"/>
      <c r="NX13" s="948"/>
      <c r="NY13" s="948"/>
      <c r="NZ13" s="948"/>
      <c r="OA13" s="948"/>
      <c r="OB13" s="948"/>
      <c r="OC13" s="948"/>
      <c r="OD13" s="948"/>
      <c r="OE13" s="948"/>
      <c r="OF13" s="948"/>
      <c r="OG13" s="948"/>
      <c r="OH13" s="948"/>
      <c r="OI13" s="948"/>
      <c r="OJ13" s="948"/>
      <c r="OK13" s="948"/>
      <c r="OL13" s="948"/>
      <c r="OM13" s="948"/>
      <c r="ON13" s="948"/>
      <c r="OO13" s="948"/>
      <c r="OP13" s="948"/>
      <c r="OQ13" s="948"/>
      <c r="OR13" s="948"/>
      <c r="OS13" s="948"/>
      <c r="OT13" s="948"/>
      <c r="OU13" s="948"/>
      <c r="OV13" s="948"/>
      <c r="OW13" s="948"/>
      <c r="OX13" s="948"/>
      <c r="OY13" s="948"/>
      <c r="OZ13" s="948"/>
      <c r="PB13" s="887"/>
      <c r="PC13" s="887"/>
      <c r="PD13" s="887"/>
    </row>
    <row r="14" spans="1:420" ht="13" thickBot="1">
      <c r="A14" s="1237" t="s">
        <v>637</v>
      </c>
      <c r="B14" s="1238"/>
      <c r="C14" s="865" t="s">
        <v>677</v>
      </c>
      <c r="D14" s="865" t="s">
        <v>675</v>
      </c>
      <c r="E14" s="865" t="s">
        <v>678</v>
      </c>
      <c r="F14" s="865" t="s">
        <v>679</v>
      </c>
      <c r="G14" s="865" t="s">
        <v>680</v>
      </c>
      <c r="H14" s="865" t="s">
        <v>681</v>
      </c>
      <c r="I14" s="869" t="s">
        <v>682</v>
      </c>
      <c r="J14" s="863" t="s">
        <v>532</v>
      </c>
      <c r="K14" s="863" t="s">
        <v>413</v>
      </c>
      <c r="L14" s="863" t="s">
        <v>533</v>
      </c>
      <c r="M14" s="863" t="s">
        <v>593</v>
      </c>
      <c r="N14" s="863" t="s">
        <v>592</v>
      </c>
      <c r="O14" s="861" t="s">
        <v>485</v>
      </c>
      <c r="P14" s="865" t="s">
        <v>606</v>
      </c>
      <c r="Q14" s="865" t="s">
        <v>608</v>
      </c>
      <c r="R14" s="865" t="s">
        <v>683</v>
      </c>
      <c r="S14" s="865" t="s">
        <v>604</v>
      </c>
      <c r="T14" s="865" t="s">
        <v>607</v>
      </c>
      <c r="U14" s="865" t="s">
        <v>598</v>
      </c>
      <c r="V14" s="865" t="s">
        <v>534</v>
      </c>
      <c r="W14" s="865" t="s">
        <v>602</v>
      </c>
      <c r="X14" s="865" t="s">
        <v>684</v>
      </c>
      <c r="Y14" s="865" t="s">
        <v>605</v>
      </c>
      <c r="Z14" s="865" t="s">
        <v>603</v>
      </c>
      <c r="AA14" s="865" t="s">
        <v>601</v>
      </c>
      <c r="AB14" s="865" t="s">
        <v>599</v>
      </c>
      <c r="AC14" s="865" t="s">
        <v>600</v>
      </c>
      <c r="AD14" s="865" t="s">
        <v>597</v>
      </c>
      <c r="AE14" s="865" t="s">
        <v>596</v>
      </c>
      <c r="AF14" s="865" t="s">
        <v>595</v>
      </c>
      <c r="AG14" s="865" t="s">
        <v>411</v>
      </c>
      <c r="AH14" s="863" t="s">
        <v>594</v>
      </c>
      <c r="AI14" s="1035" t="s">
        <v>162</v>
      </c>
      <c r="AJ14" s="1035" t="s">
        <v>160</v>
      </c>
      <c r="AK14" s="1050" t="s">
        <v>161</v>
      </c>
      <c r="AL14" s="1035" t="s">
        <v>157</v>
      </c>
      <c r="AM14" s="1035" t="s">
        <v>163</v>
      </c>
      <c r="AN14" s="1035" t="s">
        <v>158</v>
      </c>
      <c r="AO14" s="1035" t="s">
        <v>708</v>
      </c>
      <c r="AP14" s="1035" t="s">
        <v>718</v>
      </c>
      <c r="AQ14" s="1035" t="s">
        <v>711</v>
      </c>
      <c r="AR14" s="1035" t="s">
        <v>165</v>
      </c>
      <c r="AS14" s="1035" t="s">
        <v>164</v>
      </c>
      <c r="AT14" s="1035" t="s">
        <v>714</v>
      </c>
      <c r="AU14" s="1035" t="s">
        <v>159</v>
      </c>
      <c r="AV14" s="1035" t="s">
        <v>143</v>
      </c>
      <c r="AW14" s="1035">
        <v>551</v>
      </c>
      <c r="AX14" s="1035" t="s">
        <v>145</v>
      </c>
      <c r="AY14" s="1035" t="s">
        <v>146</v>
      </c>
      <c r="AZ14" s="1050" t="s">
        <v>147</v>
      </c>
      <c r="BA14" s="1035" t="s">
        <v>148</v>
      </c>
      <c r="BB14" s="1035" t="s">
        <v>716</v>
      </c>
      <c r="BC14" s="1050" t="s">
        <v>149</v>
      </c>
      <c r="BD14" s="1035" t="s">
        <v>150</v>
      </c>
      <c r="BE14" s="1035" t="s">
        <v>151</v>
      </c>
      <c r="BF14" s="1035" t="s">
        <v>699</v>
      </c>
      <c r="BG14" s="1050" t="s">
        <v>719</v>
      </c>
      <c r="BH14" s="1035" t="s">
        <v>670</v>
      </c>
      <c r="BI14" s="1035" t="s">
        <v>696</v>
      </c>
      <c r="BJ14" s="1035" t="s">
        <v>713</v>
      </c>
      <c r="BK14" s="1035" t="s">
        <v>712</v>
      </c>
      <c r="BL14" s="1035" t="s">
        <v>700</v>
      </c>
      <c r="BM14" s="1035" t="s">
        <v>717</v>
      </c>
      <c r="BN14" s="1035" t="s">
        <v>695</v>
      </c>
      <c r="BO14" s="1035" t="s">
        <v>705</v>
      </c>
      <c r="BP14" s="1035" t="s">
        <v>697</v>
      </c>
      <c r="BQ14" s="1035">
        <v>571</v>
      </c>
      <c r="BR14" s="1035" t="s">
        <v>702</v>
      </c>
      <c r="BS14" s="1035" t="s">
        <v>706</v>
      </c>
      <c r="BT14" s="1035" t="s">
        <v>709</v>
      </c>
      <c r="BU14" s="1035" t="s">
        <v>707</v>
      </c>
      <c r="BV14" s="1035" t="s">
        <v>698</v>
      </c>
      <c r="BW14" s="1035" t="s">
        <v>704</v>
      </c>
      <c r="BX14" s="1035" t="s">
        <v>671</v>
      </c>
      <c r="BY14" s="1035" t="s">
        <v>701</v>
      </c>
      <c r="BZ14" s="1035" t="s">
        <v>710</v>
      </c>
      <c r="CA14" s="1035" t="s">
        <v>804</v>
      </c>
      <c r="CB14" s="1035" t="s">
        <v>795</v>
      </c>
      <c r="CC14" s="1035" t="s">
        <v>810</v>
      </c>
      <c r="CD14" s="1035" t="s">
        <v>803</v>
      </c>
      <c r="CE14" s="1035" t="s">
        <v>805</v>
      </c>
      <c r="CF14" s="1035" t="s">
        <v>815</v>
      </c>
      <c r="CG14" s="1035" t="s">
        <v>796</v>
      </c>
      <c r="CH14" s="1035" t="s">
        <v>799</v>
      </c>
      <c r="CI14" s="1035" t="s">
        <v>807</v>
      </c>
      <c r="CJ14" s="1035" t="s">
        <v>800</v>
      </c>
      <c r="CK14" s="1035" t="s">
        <v>11</v>
      </c>
      <c r="CL14" s="1035" t="s">
        <v>377</v>
      </c>
      <c r="CM14" s="1050" t="s">
        <v>378</v>
      </c>
      <c r="CN14" s="1035" t="s">
        <v>379</v>
      </c>
      <c r="CO14" s="1035" t="s">
        <v>380</v>
      </c>
      <c r="CP14" s="1035" t="s">
        <v>381</v>
      </c>
      <c r="CQ14" s="1035" t="s">
        <v>857</v>
      </c>
      <c r="CR14" s="1035" t="s">
        <v>382</v>
      </c>
      <c r="CS14" s="1035" t="s">
        <v>383</v>
      </c>
      <c r="CT14" s="1035" t="s">
        <v>384</v>
      </c>
      <c r="CU14" s="1035" t="s">
        <v>808</v>
      </c>
      <c r="CV14" s="1050" t="s">
        <v>814</v>
      </c>
      <c r="CW14" s="1035" t="s">
        <v>802</v>
      </c>
      <c r="CX14" s="1035" t="s">
        <v>812</v>
      </c>
      <c r="CY14" s="1035" t="s">
        <v>847</v>
      </c>
      <c r="CZ14" s="1035" t="s">
        <v>793</v>
      </c>
      <c r="DA14" s="1035" t="s">
        <v>794</v>
      </c>
      <c r="DB14" s="1035" t="s">
        <v>811</v>
      </c>
      <c r="DC14" s="1035" t="s">
        <v>813</v>
      </c>
      <c r="DD14" s="1035" t="s">
        <v>809</v>
      </c>
      <c r="DE14" s="1035" t="s">
        <v>939</v>
      </c>
      <c r="DF14" s="1035" t="s">
        <v>940</v>
      </c>
      <c r="DG14" s="1035" t="s">
        <v>801</v>
      </c>
      <c r="DH14" s="1035" t="s">
        <v>798</v>
      </c>
      <c r="DI14" s="1035" t="s">
        <v>797</v>
      </c>
      <c r="DJ14" s="1035" t="s">
        <v>843</v>
      </c>
      <c r="DK14" s="1035" t="s">
        <v>904</v>
      </c>
      <c r="DL14" s="1035" t="s">
        <v>819</v>
      </c>
      <c r="DM14" s="1035" t="s">
        <v>871</v>
      </c>
      <c r="DN14" s="1050" t="s">
        <v>832</v>
      </c>
      <c r="DO14" s="1050" t="s">
        <v>834</v>
      </c>
      <c r="DP14" s="1035" t="s">
        <v>890</v>
      </c>
      <c r="DQ14" s="1050" t="s">
        <v>835</v>
      </c>
      <c r="DR14" s="1035" t="s">
        <v>853</v>
      </c>
      <c r="DS14" s="1035" t="s">
        <v>869</v>
      </c>
      <c r="DT14" s="1035" t="s">
        <v>862</v>
      </c>
      <c r="DU14" s="1035" t="s">
        <v>846</v>
      </c>
      <c r="DV14" s="1035" t="s">
        <v>838</v>
      </c>
      <c r="DW14" s="1035" t="s">
        <v>898</v>
      </c>
      <c r="DX14" s="1035" t="s">
        <v>836</v>
      </c>
      <c r="DY14" s="1035" t="s">
        <v>844</v>
      </c>
      <c r="DZ14" s="1035" t="s">
        <v>903</v>
      </c>
      <c r="EA14" s="1035" t="s">
        <v>893</v>
      </c>
      <c r="EB14" s="1035" t="s">
        <v>864</v>
      </c>
      <c r="EC14" s="1035" t="s">
        <v>900</v>
      </c>
      <c r="ED14" s="1035" t="s">
        <v>868</v>
      </c>
      <c r="EE14" s="1035" t="s">
        <v>841</v>
      </c>
      <c r="EF14" s="1035" t="s">
        <v>891</v>
      </c>
      <c r="EG14" s="1035" t="s">
        <v>856</v>
      </c>
      <c r="EH14" s="1050" t="s">
        <v>831</v>
      </c>
      <c r="EI14" s="1050" t="s">
        <v>833</v>
      </c>
      <c r="EJ14" s="1035" t="s">
        <v>905</v>
      </c>
      <c r="EK14" s="1035" t="s">
        <v>899</v>
      </c>
      <c r="EL14" s="1050" t="s">
        <v>827</v>
      </c>
      <c r="EM14" s="1035" t="s">
        <v>826</v>
      </c>
      <c r="EN14" s="1035" t="s">
        <v>945</v>
      </c>
      <c r="EO14" s="1035" t="s">
        <v>946</v>
      </c>
      <c r="EP14" s="1035" t="s">
        <v>878</v>
      </c>
      <c r="EQ14" s="1035" t="s">
        <v>865</v>
      </c>
      <c r="ER14" s="1035" t="s">
        <v>821</v>
      </c>
      <c r="ES14" s="1035" t="s">
        <v>818</v>
      </c>
      <c r="ET14" s="1035" t="s">
        <v>840</v>
      </c>
      <c r="EU14" s="1035" t="s">
        <v>895</v>
      </c>
      <c r="EV14" s="1035" t="s">
        <v>877</v>
      </c>
      <c r="EW14" s="1035" t="s">
        <v>883</v>
      </c>
      <c r="EX14" s="1035" t="s">
        <v>842</v>
      </c>
      <c r="EY14" s="1035" t="s">
        <v>887</v>
      </c>
      <c r="EZ14" s="1035" t="s">
        <v>817</v>
      </c>
      <c r="FA14" s="1035" t="s">
        <v>894</v>
      </c>
      <c r="FB14" s="1035" t="s">
        <v>880</v>
      </c>
      <c r="FC14" s="1035" t="s">
        <v>848</v>
      </c>
      <c r="FD14" s="1035" t="s">
        <v>896</v>
      </c>
      <c r="FE14" s="1051" t="s">
        <v>908</v>
      </c>
      <c r="FF14" s="1035" t="s">
        <v>886</v>
      </c>
      <c r="FG14" s="1035" t="s">
        <v>820</v>
      </c>
      <c r="FH14" s="1035" t="s">
        <v>907</v>
      </c>
      <c r="FI14" s="1035" t="s">
        <v>892</v>
      </c>
      <c r="FJ14" s="1035" t="s">
        <v>888</v>
      </c>
      <c r="FK14" s="1035" t="s">
        <v>870</v>
      </c>
      <c r="FL14" s="1035">
        <v>665</v>
      </c>
      <c r="FM14" s="1035" t="s">
        <v>902</v>
      </c>
      <c r="FN14" s="1035" t="s">
        <v>858</v>
      </c>
      <c r="FO14" s="1035" t="s">
        <v>837</v>
      </c>
      <c r="FP14" s="1035" t="s">
        <v>866</v>
      </c>
      <c r="FQ14" s="1035" t="s">
        <v>885</v>
      </c>
      <c r="FR14" s="1035" t="s">
        <v>863</v>
      </c>
      <c r="FS14" s="1035" t="s">
        <v>872</v>
      </c>
      <c r="FT14" s="1035" t="s">
        <v>882</v>
      </c>
      <c r="FU14" s="1035" t="s">
        <v>806</v>
      </c>
      <c r="FV14" s="1050" t="s">
        <v>830</v>
      </c>
      <c r="FW14" s="1035" t="s">
        <v>906</v>
      </c>
      <c r="FX14" s="1035" t="s">
        <v>873</v>
      </c>
      <c r="FY14" s="1035" t="s">
        <v>941</v>
      </c>
      <c r="FZ14" s="1035" t="s">
        <v>942</v>
      </c>
      <c r="GA14" s="1035" t="s">
        <v>855</v>
      </c>
      <c r="GB14" s="1035" t="s">
        <v>897</v>
      </c>
      <c r="GC14" s="1035" t="s">
        <v>822</v>
      </c>
      <c r="GD14" s="1035" t="s">
        <v>861</v>
      </c>
      <c r="GE14" s="1035" t="s">
        <v>884</v>
      </c>
      <c r="GF14" s="1035" t="s">
        <v>816</v>
      </c>
      <c r="GG14" s="1035" t="s">
        <v>850</v>
      </c>
      <c r="GH14" s="1035" t="s">
        <v>824</v>
      </c>
      <c r="GI14" s="1035" t="s">
        <v>852</v>
      </c>
      <c r="GJ14" s="1035" t="s">
        <v>851</v>
      </c>
      <c r="GK14" s="1050" t="s">
        <v>828</v>
      </c>
      <c r="GL14" s="1050" t="s">
        <v>943</v>
      </c>
      <c r="GM14" s="1050" t="s">
        <v>944</v>
      </c>
      <c r="GN14" s="1035" t="s">
        <v>881</v>
      </c>
      <c r="GO14" s="1035" t="s">
        <v>876</v>
      </c>
      <c r="GP14" s="1035" t="s">
        <v>875</v>
      </c>
      <c r="GQ14" s="1035" t="s">
        <v>825</v>
      </c>
      <c r="GR14" s="1035" t="s">
        <v>901</v>
      </c>
      <c r="GS14" s="1035" t="s">
        <v>867</v>
      </c>
      <c r="GT14" s="1035" t="s">
        <v>854</v>
      </c>
      <c r="GU14" s="1035" t="s">
        <v>874</v>
      </c>
      <c r="GV14" s="1035" t="s">
        <v>859</v>
      </c>
      <c r="GW14" s="1035">
        <v>699</v>
      </c>
      <c r="GX14" s="1035" t="s">
        <v>849</v>
      </c>
      <c r="GY14" s="1035" t="s">
        <v>823</v>
      </c>
      <c r="GZ14" s="1035" t="s">
        <v>860</v>
      </c>
      <c r="HA14" s="1035" t="s">
        <v>845</v>
      </c>
      <c r="HB14" s="1035" t="s">
        <v>879</v>
      </c>
      <c r="HC14" s="1050" t="s">
        <v>829</v>
      </c>
      <c r="HD14" s="1035" t="s">
        <v>839</v>
      </c>
      <c r="HE14" s="1035" t="s">
        <v>889</v>
      </c>
      <c r="HF14" s="968" t="str">
        <f t="shared" ref="HF14:IY14" si="0">C14</f>
        <v>501</v>
      </c>
      <c r="HG14" s="968" t="str">
        <f t="shared" si="0"/>
        <v>502</v>
      </c>
      <c r="HH14" s="968" t="str">
        <f t="shared" si="0"/>
        <v>503</v>
      </c>
      <c r="HI14" s="968" t="str">
        <f t="shared" si="0"/>
        <v>504</v>
      </c>
      <c r="HJ14" s="968" t="str">
        <f t="shared" si="0"/>
        <v>505</v>
      </c>
      <c r="HK14" s="968" t="str">
        <f t="shared" si="0"/>
        <v>506</v>
      </c>
      <c r="HL14" s="968" t="str">
        <f t="shared" si="0"/>
        <v>507</v>
      </c>
      <c r="HM14" s="968" t="str">
        <f t="shared" si="0"/>
        <v>508</v>
      </c>
      <c r="HN14" s="968" t="str">
        <f t="shared" si="0"/>
        <v>509</v>
      </c>
      <c r="HO14" s="968" t="str">
        <f t="shared" si="0"/>
        <v>510</v>
      </c>
      <c r="HP14" s="968" t="str">
        <f t="shared" si="0"/>
        <v>511</v>
      </c>
      <c r="HQ14" s="968" t="str">
        <f t="shared" si="0"/>
        <v>512</v>
      </c>
      <c r="HR14" s="968" t="str">
        <f t="shared" si="0"/>
        <v>513</v>
      </c>
      <c r="HS14" s="968" t="str">
        <f t="shared" si="0"/>
        <v>514</v>
      </c>
      <c r="HT14" s="968" t="str">
        <f t="shared" si="0"/>
        <v>515</v>
      </c>
      <c r="HU14" s="968" t="str">
        <f t="shared" si="0"/>
        <v>516</v>
      </c>
      <c r="HV14" s="968" t="str">
        <f t="shared" si="0"/>
        <v>517</v>
      </c>
      <c r="HW14" s="968" t="str">
        <f t="shared" si="0"/>
        <v>518</v>
      </c>
      <c r="HX14" s="968" t="str">
        <f t="shared" si="0"/>
        <v>519</v>
      </c>
      <c r="HY14" s="968" t="str">
        <f t="shared" si="0"/>
        <v>520</v>
      </c>
      <c r="HZ14" s="968" t="str">
        <f t="shared" si="0"/>
        <v>521</v>
      </c>
      <c r="IA14" s="968" t="str">
        <f t="shared" si="0"/>
        <v>522</v>
      </c>
      <c r="IB14" s="968" t="str">
        <f t="shared" si="0"/>
        <v>523</v>
      </c>
      <c r="IC14" s="968" t="str">
        <f t="shared" si="0"/>
        <v>524</v>
      </c>
      <c r="ID14" s="968" t="str">
        <f t="shared" si="0"/>
        <v>529</v>
      </c>
      <c r="IE14" s="968" t="str">
        <f t="shared" si="0"/>
        <v>530</v>
      </c>
      <c r="IF14" s="968" t="str">
        <f t="shared" si="0"/>
        <v>531</v>
      </c>
      <c r="IG14" s="968" t="str">
        <f t="shared" si="0"/>
        <v>532</v>
      </c>
      <c r="IH14" s="968" t="str">
        <f t="shared" si="0"/>
        <v>533</v>
      </c>
      <c r="II14" s="968" t="str">
        <f t="shared" si="0"/>
        <v>534</v>
      </c>
      <c r="IJ14" s="968" t="str">
        <f t="shared" si="0"/>
        <v>535</v>
      </c>
      <c r="IK14" s="968" t="str">
        <f t="shared" si="0"/>
        <v>536</v>
      </c>
      <c r="IL14" s="968" t="str">
        <f t="shared" si="0"/>
        <v>537</v>
      </c>
      <c r="IM14" s="968" t="str">
        <f t="shared" si="0"/>
        <v>538</v>
      </c>
      <c r="IN14" s="968" t="str">
        <f t="shared" si="0"/>
        <v>539</v>
      </c>
      <c r="IO14" s="968" t="str">
        <f t="shared" si="0"/>
        <v>540</v>
      </c>
      <c r="IP14" s="968" t="str">
        <f t="shared" si="0"/>
        <v>541</v>
      </c>
      <c r="IQ14" s="968" t="str">
        <f t="shared" si="0"/>
        <v>542</v>
      </c>
      <c r="IR14" s="968" t="str">
        <f t="shared" si="0"/>
        <v>543</v>
      </c>
      <c r="IS14" s="968" t="str">
        <f t="shared" si="0"/>
        <v>544</v>
      </c>
      <c r="IT14" s="968" t="str">
        <f t="shared" si="0"/>
        <v>545</v>
      </c>
      <c r="IU14" s="968" t="str">
        <f t="shared" si="0"/>
        <v>546</v>
      </c>
      <c r="IV14" s="968" t="str">
        <f t="shared" si="0"/>
        <v>547</v>
      </c>
      <c r="IW14" s="968" t="str">
        <f t="shared" si="0"/>
        <v>548</v>
      </c>
      <c r="IX14" s="968" t="str">
        <f t="shared" si="0"/>
        <v>549</v>
      </c>
      <c r="IY14" s="968" t="str">
        <f t="shared" si="0"/>
        <v>550</v>
      </c>
      <c r="IZ14" s="968">
        <f>AW14</f>
        <v>551</v>
      </c>
      <c r="JA14" s="968" t="str">
        <f t="shared" ref="JA14:JT14" si="1">AX14</f>
        <v>552</v>
      </c>
      <c r="JB14" s="968" t="str">
        <f t="shared" si="1"/>
        <v>553</v>
      </c>
      <c r="JC14" s="968" t="str">
        <f t="shared" si="1"/>
        <v>554</v>
      </c>
      <c r="JD14" s="968" t="str">
        <f t="shared" si="1"/>
        <v>555</v>
      </c>
      <c r="JE14" s="968" t="str">
        <f t="shared" si="1"/>
        <v>556</v>
      </c>
      <c r="JF14" s="968" t="str">
        <f t="shared" si="1"/>
        <v>557</v>
      </c>
      <c r="JG14" s="968" t="str">
        <f t="shared" si="1"/>
        <v>558</v>
      </c>
      <c r="JH14" s="968" t="str">
        <f t="shared" si="1"/>
        <v>559</v>
      </c>
      <c r="JI14" s="968" t="str">
        <f t="shared" si="1"/>
        <v>560</v>
      </c>
      <c r="JJ14" s="968" t="str">
        <f t="shared" si="1"/>
        <v>561</v>
      </c>
      <c r="JK14" s="968" t="str">
        <f t="shared" si="1"/>
        <v>562</v>
      </c>
      <c r="JL14" s="968" t="str">
        <f t="shared" si="1"/>
        <v>563</v>
      </c>
      <c r="JM14" s="968" t="str">
        <f t="shared" si="1"/>
        <v>564</v>
      </c>
      <c r="JN14" s="968" t="str">
        <f t="shared" si="1"/>
        <v>565</v>
      </c>
      <c r="JO14" s="968" t="str">
        <f t="shared" si="1"/>
        <v>566</v>
      </c>
      <c r="JP14" s="968" t="str">
        <f t="shared" si="1"/>
        <v>567</v>
      </c>
      <c r="JQ14" s="968" t="str">
        <f t="shared" si="1"/>
        <v>568</v>
      </c>
      <c r="JR14" s="968" t="str">
        <f t="shared" si="1"/>
        <v>569</v>
      </c>
      <c r="JS14" s="968" t="str">
        <f t="shared" si="1"/>
        <v>570</v>
      </c>
      <c r="JT14" s="968">
        <f t="shared" si="1"/>
        <v>571</v>
      </c>
      <c r="JU14" s="968" t="str">
        <f t="shared" ref="JU14:LG14" si="2">BR14</f>
        <v>572</v>
      </c>
      <c r="JV14" s="968" t="str">
        <f t="shared" si="2"/>
        <v>573</v>
      </c>
      <c r="JW14" s="968" t="str">
        <f t="shared" si="2"/>
        <v>574</v>
      </c>
      <c r="JX14" s="968" t="str">
        <f t="shared" si="2"/>
        <v>575</v>
      </c>
      <c r="JY14" s="968" t="str">
        <f t="shared" si="2"/>
        <v>576</v>
      </c>
      <c r="JZ14" s="968" t="str">
        <f t="shared" si="2"/>
        <v>577</v>
      </c>
      <c r="KA14" s="968" t="str">
        <f t="shared" si="2"/>
        <v>578</v>
      </c>
      <c r="KB14" s="968" t="str">
        <f t="shared" si="2"/>
        <v>579</v>
      </c>
      <c r="KC14" s="968" t="str">
        <f t="shared" si="2"/>
        <v>580</v>
      </c>
      <c r="KD14" s="968" t="str">
        <f t="shared" si="2"/>
        <v>581</v>
      </c>
      <c r="KE14" s="968" t="str">
        <f t="shared" si="2"/>
        <v>582</v>
      </c>
      <c r="KF14" s="968" t="str">
        <f t="shared" si="2"/>
        <v>583</v>
      </c>
      <c r="KG14" s="968" t="str">
        <f t="shared" si="2"/>
        <v>584</v>
      </c>
      <c r="KH14" s="968" t="str">
        <f t="shared" si="2"/>
        <v>585</v>
      </c>
      <c r="KI14" s="968" t="str">
        <f t="shared" si="2"/>
        <v>586</v>
      </c>
      <c r="KJ14" s="968" t="str">
        <f t="shared" si="2"/>
        <v>587</v>
      </c>
      <c r="KK14" s="968" t="str">
        <f t="shared" si="2"/>
        <v>588</v>
      </c>
      <c r="KL14" s="968" t="str">
        <f t="shared" si="2"/>
        <v>589</v>
      </c>
      <c r="KM14" s="968" t="str">
        <f t="shared" si="2"/>
        <v>590</v>
      </c>
      <c r="KN14" s="968" t="str">
        <f t="shared" si="2"/>
        <v>591</v>
      </c>
      <c r="KO14" s="968" t="str">
        <f t="shared" si="2"/>
        <v>592</v>
      </c>
      <c r="KP14" s="968" t="str">
        <f t="shared" si="2"/>
        <v>593</v>
      </c>
      <c r="KQ14" s="968" t="str">
        <f t="shared" si="2"/>
        <v>594</v>
      </c>
      <c r="KR14" s="968" t="str">
        <f t="shared" si="2"/>
        <v>595</v>
      </c>
      <c r="KS14" s="968" t="str">
        <f t="shared" si="2"/>
        <v>596</v>
      </c>
      <c r="KT14" s="968" t="str">
        <f t="shared" si="2"/>
        <v>597</v>
      </c>
      <c r="KU14" s="968" t="str">
        <f t="shared" si="2"/>
        <v>598</v>
      </c>
      <c r="KV14" s="968" t="str">
        <f t="shared" si="2"/>
        <v>599</v>
      </c>
      <c r="KW14" s="968" t="str">
        <f t="shared" si="2"/>
        <v>600</v>
      </c>
      <c r="KX14" s="968" t="str">
        <f t="shared" si="2"/>
        <v>601</v>
      </c>
      <c r="KY14" s="968" t="str">
        <f t="shared" si="2"/>
        <v>602</v>
      </c>
      <c r="KZ14" s="968" t="str">
        <f t="shared" si="2"/>
        <v>603</v>
      </c>
      <c r="LA14" s="968" t="str">
        <f t="shared" si="2"/>
        <v>604</v>
      </c>
      <c r="LB14" s="968" t="str">
        <f t="shared" si="2"/>
        <v>605</v>
      </c>
      <c r="LC14" s="968" t="str">
        <f t="shared" si="2"/>
        <v>606</v>
      </c>
      <c r="LD14" s="968" t="str">
        <f t="shared" si="2"/>
        <v>607</v>
      </c>
      <c r="LE14" s="968" t="str">
        <f t="shared" si="2"/>
        <v>608</v>
      </c>
      <c r="LF14" s="968" t="str">
        <f t="shared" si="2"/>
        <v>609</v>
      </c>
      <c r="LG14" s="968" t="str">
        <f t="shared" si="2"/>
        <v>610</v>
      </c>
      <c r="LH14" s="968" t="str">
        <f t="shared" ref="LH14:MN14" si="3">DG14</f>
        <v>611</v>
      </c>
      <c r="LI14" s="968" t="str">
        <f t="shared" si="3"/>
        <v>612</v>
      </c>
      <c r="LJ14" s="968" t="str">
        <f t="shared" si="3"/>
        <v>613</v>
      </c>
      <c r="LK14" s="968" t="str">
        <f t="shared" si="3"/>
        <v>614</v>
      </c>
      <c r="LL14" s="968" t="str">
        <f t="shared" si="3"/>
        <v>615</v>
      </c>
      <c r="LM14" s="968" t="str">
        <f t="shared" si="3"/>
        <v>616</v>
      </c>
      <c r="LN14" s="968" t="str">
        <f t="shared" si="3"/>
        <v>617</v>
      </c>
      <c r="LO14" s="968" t="str">
        <f t="shared" si="3"/>
        <v>618</v>
      </c>
      <c r="LP14" s="968" t="str">
        <f t="shared" si="3"/>
        <v>619</v>
      </c>
      <c r="LQ14" s="968" t="str">
        <f t="shared" si="3"/>
        <v>620</v>
      </c>
      <c r="LR14" s="968" t="str">
        <f t="shared" si="3"/>
        <v>621</v>
      </c>
      <c r="LS14" s="968" t="str">
        <f t="shared" si="3"/>
        <v>622</v>
      </c>
      <c r="LT14" s="968" t="str">
        <f t="shared" si="3"/>
        <v>623</v>
      </c>
      <c r="LU14" s="968" t="str">
        <f t="shared" si="3"/>
        <v>624</v>
      </c>
      <c r="LV14" s="968" t="str">
        <f t="shared" si="3"/>
        <v>625</v>
      </c>
      <c r="LW14" s="968" t="str">
        <f t="shared" si="3"/>
        <v>626</v>
      </c>
      <c r="LX14" s="968" t="str">
        <f t="shared" si="3"/>
        <v>627</v>
      </c>
      <c r="LY14" s="968" t="str">
        <f t="shared" si="3"/>
        <v>628</v>
      </c>
      <c r="LZ14" s="968" t="str">
        <f t="shared" si="3"/>
        <v>629</v>
      </c>
      <c r="MA14" s="968" t="str">
        <f t="shared" si="3"/>
        <v>630</v>
      </c>
      <c r="MB14" s="968" t="str">
        <f t="shared" si="3"/>
        <v>631</v>
      </c>
      <c r="MC14" s="968" t="str">
        <f t="shared" si="3"/>
        <v>632</v>
      </c>
      <c r="MD14" s="968" t="str">
        <f t="shared" si="3"/>
        <v>633</v>
      </c>
      <c r="ME14" s="968" t="str">
        <f t="shared" si="3"/>
        <v>634</v>
      </c>
      <c r="MF14" s="968" t="str">
        <f t="shared" si="3"/>
        <v>635</v>
      </c>
      <c r="MG14" s="968" t="str">
        <f t="shared" si="3"/>
        <v>636</v>
      </c>
      <c r="MH14" s="968" t="str">
        <f t="shared" si="3"/>
        <v>637</v>
      </c>
      <c r="MI14" s="968" t="str">
        <f t="shared" si="3"/>
        <v>638</v>
      </c>
      <c r="MJ14" s="968" t="str">
        <f t="shared" si="3"/>
        <v>639</v>
      </c>
      <c r="MK14" s="968" t="str">
        <f t="shared" si="3"/>
        <v>640</v>
      </c>
      <c r="ML14" s="968" t="str">
        <f t="shared" si="3"/>
        <v>641</v>
      </c>
      <c r="MM14" s="968" t="str">
        <f t="shared" si="3"/>
        <v>642</v>
      </c>
      <c r="MN14" s="968" t="str">
        <f t="shared" si="3"/>
        <v>643</v>
      </c>
      <c r="MO14" s="968" t="str">
        <f t="shared" ref="MO14:NQ14" si="4">EP14</f>
        <v>644</v>
      </c>
      <c r="MP14" s="968" t="str">
        <f t="shared" si="4"/>
        <v>645</v>
      </c>
      <c r="MQ14" s="968" t="str">
        <f t="shared" si="4"/>
        <v>646</v>
      </c>
      <c r="MR14" s="968" t="str">
        <f t="shared" si="4"/>
        <v>647</v>
      </c>
      <c r="MS14" s="968" t="str">
        <f t="shared" si="4"/>
        <v>648</v>
      </c>
      <c r="MT14" s="968" t="str">
        <f t="shared" si="4"/>
        <v>649</v>
      </c>
      <c r="MU14" s="968" t="str">
        <f t="shared" si="4"/>
        <v>650</v>
      </c>
      <c r="MV14" s="968" t="str">
        <f t="shared" si="4"/>
        <v>651</v>
      </c>
      <c r="MW14" s="968" t="str">
        <f t="shared" si="4"/>
        <v>652</v>
      </c>
      <c r="MX14" s="968" t="str">
        <f t="shared" si="4"/>
        <v>653</v>
      </c>
      <c r="MY14" s="968" t="str">
        <f t="shared" si="4"/>
        <v>654</v>
      </c>
      <c r="MZ14" s="968" t="str">
        <f t="shared" si="4"/>
        <v>655</v>
      </c>
      <c r="NA14" s="968" t="str">
        <f t="shared" si="4"/>
        <v>656</v>
      </c>
      <c r="NB14" s="968" t="str">
        <f t="shared" si="4"/>
        <v>657</v>
      </c>
      <c r="NC14" s="968" t="str">
        <f t="shared" si="4"/>
        <v>658</v>
      </c>
      <c r="ND14" s="968" t="str">
        <f t="shared" si="4"/>
        <v>659</v>
      </c>
      <c r="NE14" s="968" t="str">
        <f t="shared" si="4"/>
        <v>660</v>
      </c>
      <c r="NF14" s="968" t="str">
        <f t="shared" si="4"/>
        <v>661</v>
      </c>
      <c r="NG14" s="968" t="str">
        <f t="shared" si="4"/>
        <v>671</v>
      </c>
      <c r="NH14" s="968" t="str">
        <f t="shared" si="4"/>
        <v>662</v>
      </c>
      <c r="NI14" s="968" t="str">
        <f t="shared" si="4"/>
        <v>663</v>
      </c>
      <c r="NJ14" s="968" t="str">
        <f t="shared" si="4"/>
        <v>664</v>
      </c>
      <c r="NK14" s="968">
        <f t="shared" si="4"/>
        <v>665</v>
      </c>
      <c r="NL14" s="968" t="str">
        <f t="shared" si="4"/>
        <v>666</v>
      </c>
      <c r="NM14" s="968" t="str">
        <f t="shared" si="4"/>
        <v>667</v>
      </c>
      <c r="NN14" s="968" t="str">
        <f t="shared" si="4"/>
        <v>668</v>
      </c>
      <c r="NO14" s="968" t="str">
        <f t="shared" si="4"/>
        <v>669</v>
      </c>
      <c r="NP14" s="968" t="str">
        <f t="shared" si="4"/>
        <v>670</v>
      </c>
      <c r="NQ14" s="968" t="str">
        <f t="shared" si="4"/>
        <v>672</v>
      </c>
      <c r="NR14" s="968" t="str">
        <f>FT14</f>
        <v>674</v>
      </c>
      <c r="NS14" s="968" t="str">
        <f>FS14</f>
        <v>673</v>
      </c>
      <c r="NT14" s="968" t="str">
        <f>FU14</f>
        <v>675</v>
      </c>
      <c r="NU14" s="968" t="str">
        <f>FV14</f>
        <v>676</v>
      </c>
      <c r="NV14" s="968" t="str">
        <f>FW14</f>
        <v>677</v>
      </c>
      <c r="NW14" s="968" t="str">
        <f>FX14</f>
        <v>678</v>
      </c>
      <c r="NX14" s="968" t="str">
        <f t="shared" ref="NX14:OH14" si="5">GA14</f>
        <v>679</v>
      </c>
      <c r="NY14" s="968" t="str">
        <f t="shared" si="5"/>
        <v>680</v>
      </c>
      <c r="NZ14" s="968" t="str">
        <f t="shared" si="5"/>
        <v>681</v>
      </c>
      <c r="OA14" s="968" t="str">
        <f t="shared" si="5"/>
        <v>682</v>
      </c>
      <c r="OB14" s="968" t="str">
        <f t="shared" si="5"/>
        <v>683</v>
      </c>
      <c r="OC14" s="968" t="str">
        <f t="shared" si="5"/>
        <v>684</v>
      </c>
      <c r="OD14" s="968" t="str">
        <f t="shared" si="5"/>
        <v>685</v>
      </c>
      <c r="OE14" s="968" t="str">
        <f t="shared" si="5"/>
        <v>686</v>
      </c>
      <c r="OF14" s="968" t="str">
        <f t="shared" si="5"/>
        <v>687</v>
      </c>
      <c r="OG14" s="968" t="str">
        <f t="shared" si="5"/>
        <v>688</v>
      </c>
      <c r="OH14" s="968" t="str">
        <f t="shared" si="5"/>
        <v>689</v>
      </c>
      <c r="OI14" s="968" t="str">
        <f t="shared" ref="OI14:OQ14" si="6">GN14</f>
        <v>690</v>
      </c>
      <c r="OJ14" s="968" t="str">
        <f t="shared" si="6"/>
        <v>691</v>
      </c>
      <c r="OK14" s="968" t="str">
        <f t="shared" si="6"/>
        <v>692</v>
      </c>
      <c r="OL14" s="968" t="str">
        <f t="shared" si="6"/>
        <v>693</v>
      </c>
      <c r="OM14" s="968" t="str">
        <f t="shared" si="6"/>
        <v>694</v>
      </c>
      <c r="ON14" s="968" t="str">
        <f t="shared" si="6"/>
        <v>695</v>
      </c>
      <c r="OO14" s="968" t="str">
        <f t="shared" si="6"/>
        <v>696</v>
      </c>
      <c r="OP14" s="968" t="str">
        <f t="shared" si="6"/>
        <v>697</v>
      </c>
      <c r="OQ14" s="968" t="str">
        <f t="shared" si="6"/>
        <v>698</v>
      </c>
      <c r="OR14" s="968">
        <f t="shared" ref="OR14:OZ14" si="7">GW14</f>
        <v>699</v>
      </c>
      <c r="OS14" s="968" t="str">
        <f t="shared" si="7"/>
        <v>700</v>
      </c>
      <c r="OT14" s="968" t="str">
        <f t="shared" si="7"/>
        <v>701</v>
      </c>
      <c r="OU14" s="968" t="str">
        <f t="shared" si="7"/>
        <v>702</v>
      </c>
      <c r="OV14" s="968" t="str">
        <f t="shared" si="7"/>
        <v>703</v>
      </c>
      <c r="OW14" s="968" t="str">
        <f t="shared" si="7"/>
        <v>704</v>
      </c>
      <c r="OX14" s="968" t="str">
        <f t="shared" si="7"/>
        <v>705</v>
      </c>
      <c r="OY14" s="968" t="str">
        <f t="shared" si="7"/>
        <v>706</v>
      </c>
      <c r="OZ14" s="968" t="str">
        <f t="shared" si="7"/>
        <v>707</v>
      </c>
      <c r="PB14" s="887"/>
      <c r="PC14" s="887"/>
      <c r="PD14" s="887"/>
    </row>
    <row r="15" spans="1:420">
      <c r="A15" s="1241" t="s">
        <v>635</v>
      </c>
      <c r="B15" s="1242"/>
      <c r="C15" s="955">
        <v>0.71099999999999997</v>
      </c>
      <c r="D15" s="955">
        <v>0.70950000000000002</v>
      </c>
      <c r="E15" s="955">
        <v>0.70850000000000002</v>
      </c>
      <c r="F15" s="955">
        <v>0.70950000000000002</v>
      </c>
      <c r="G15" s="955">
        <v>0.70850000000000002</v>
      </c>
      <c r="H15" s="955">
        <v>0.70799999999999996</v>
      </c>
      <c r="I15" s="955">
        <v>0.70699999999999996</v>
      </c>
      <c r="J15" s="883">
        <v>0.70799999999999996</v>
      </c>
      <c r="K15" s="883">
        <v>0.70699999999999996</v>
      </c>
      <c r="L15" s="882">
        <v>0.70799999999999996</v>
      </c>
      <c r="M15" s="883">
        <v>0.70699999999999996</v>
      </c>
      <c r="N15" s="883">
        <v>0.70699999999999996</v>
      </c>
      <c r="O15" s="884">
        <v>0.70699999999999996</v>
      </c>
      <c r="P15" s="955">
        <v>0.70799999999999996</v>
      </c>
      <c r="Q15" s="955">
        <v>0.70899999999999996</v>
      </c>
      <c r="R15" s="955">
        <v>0.70699999999999996</v>
      </c>
      <c r="S15" s="955">
        <v>0.70699999999999996</v>
      </c>
      <c r="T15" s="955">
        <v>0.70799999999999996</v>
      </c>
      <c r="U15" s="955">
        <v>0.70799999999999996</v>
      </c>
      <c r="V15" s="955">
        <v>0.70699999999999996</v>
      </c>
      <c r="W15" s="955">
        <v>0.70599999999999996</v>
      </c>
      <c r="X15" s="955">
        <v>0.70699999999999996</v>
      </c>
      <c r="Y15" s="955">
        <v>0.70699999999999996</v>
      </c>
      <c r="Z15" s="955">
        <v>0.70699999999999996</v>
      </c>
      <c r="AA15" s="955">
        <v>0.70799999999999996</v>
      </c>
      <c r="AB15" s="955">
        <v>0.70799999999999996</v>
      </c>
      <c r="AC15" s="955">
        <v>0.70699999999999996</v>
      </c>
      <c r="AD15" s="955">
        <v>0.70799999999999996</v>
      </c>
      <c r="AE15" s="955">
        <v>0.70699999999999996</v>
      </c>
      <c r="AF15" s="955">
        <v>0.70799999999999996</v>
      </c>
      <c r="AG15" s="955">
        <v>0.70899999999999996</v>
      </c>
      <c r="AH15" s="883">
        <v>0.70799999999999996</v>
      </c>
      <c r="AI15" s="955">
        <v>0.70550000000000002</v>
      </c>
      <c r="AJ15" s="955">
        <v>0.71199999999999997</v>
      </c>
      <c r="AK15" s="955">
        <v>0.70799999999999996</v>
      </c>
      <c r="AL15" s="955">
        <v>0.71150000000000002</v>
      </c>
      <c r="AM15" s="955">
        <v>0.70750000000000002</v>
      </c>
      <c r="AN15" s="955">
        <v>0.70699999999999996</v>
      </c>
      <c r="AO15" s="955">
        <v>0.71099999999999997</v>
      </c>
      <c r="AP15" s="955">
        <v>0.70950000000000002</v>
      </c>
      <c r="AQ15" s="955">
        <v>0.71099999999999997</v>
      </c>
      <c r="AR15" s="955">
        <v>0.70850000000000002</v>
      </c>
      <c r="AS15" s="955">
        <v>0.70899999999999996</v>
      </c>
      <c r="AT15" s="955">
        <v>0.71</v>
      </c>
      <c r="AU15" s="955">
        <v>0.70850000000000002</v>
      </c>
      <c r="AV15" s="955">
        <v>0.70899999999999996</v>
      </c>
      <c r="AW15" s="955">
        <v>0.70850000000000002</v>
      </c>
      <c r="AX15" s="955">
        <v>0.70899999999999996</v>
      </c>
      <c r="AY15" s="955">
        <v>0.70850000000000002</v>
      </c>
      <c r="AZ15" s="955">
        <v>0.70750000000000002</v>
      </c>
      <c r="BA15" s="955">
        <v>0.70899999999999996</v>
      </c>
      <c r="BB15" s="955">
        <v>0.71</v>
      </c>
      <c r="BC15" s="955">
        <v>0.77110000000000001</v>
      </c>
      <c r="BD15" s="955">
        <v>0.70950000000000002</v>
      </c>
      <c r="BE15" s="955">
        <v>0.70899999999999996</v>
      </c>
      <c r="BF15" s="955">
        <v>0.70899999999999996</v>
      </c>
      <c r="BG15" s="955">
        <v>0.70950000000000002</v>
      </c>
      <c r="BH15" s="955">
        <v>0.71</v>
      </c>
      <c r="BI15" s="955">
        <v>0.70850000000000002</v>
      </c>
      <c r="BJ15" s="955">
        <v>0.71099999999999997</v>
      </c>
      <c r="BK15" s="955">
        <v>0.70650000000000002</v>
      </c>
      <c r="BL15" s="955">
        <v>0.71099999999999997</v>
      </c>
      <c r="BM15" s="955">
        <v>0.70950000000000002</v>
      </c>
      <c r="BN15" s="955">
        <v>0.70899999999999996</v>
      </c>
      <c r="BO15" s="955">
        <v>0.70899999999999996</v>
      </c>
      <c r="BP15" s="955">
        <v>0.71099999999999997</v>
      </c>
      <c r="BQ15" s="955"/>
      <c r="BR15" s="955">
        <v>0.70950000000000002</v>
      </c>
      <c r="BS15" s="955">
        <v>0.70899999999999996</v>
      </c>
      <c r="BT15" s="955">
        <v>0.71099999999999997</v>
      </c>
      <c r="BU15" s="955">
        <v>0.70899999999999996</v>
      </c>
      <c r="BV15" s="955">
        <v>0.70850000000000002</v>
      </c>
      <c r="BW15" s="955">
        <v>0.71099999999999997</v>
      </c>
      <c r="BX15" s="955">
        <v>0.70899999999999996</v>
      </c>
      <c r="BY15" s="955">
        <v>0.70850000000000002</v>
      </c>
      <c r="BZ15" s="955">
        <v>0.70950000000000002</v>
      </c>
      <c r="CA15" s="955">
        <v>0.70850000000000002</v>
      </c>
      <c r="CB15" s="955">
        <v>0.70699999999999996</v>
      </c>
      <c r="CC15" s="955">
        <v>0.70699999999999996</v>
      </c>
      <c r="CD15" s="955">
        <v>0.70650000000000002</v>
      </c>
      <c r="CE15" s="955">
        <v>0.70799999999999996</v>
      </c>
      <c r="CF15" s="955">
        <v>0.70699999999999996</v>
      </c>
      <c r="CG15" s="955">
        <v>0.70799999999999996</v>
      </c>
      <c r="CH15" s="955">
        <v>0.70650000000000002</v>
      </c>
      <c r="CI15" s="955">
        <v>0.70750000000000002</v>
      </c>
      <c r="CJ15" s="955">
        <v>0.70799999999999996</v>
      </c>
      <c r="CK15" s="955">
        <v>0.71</v>
      </c>
      <c r="CL15" s="955">
        <v>0.70799999999999996</v>
      </c>
      <c r="CM15" s="955">
        <v>0.70850000000000002</v>
      </c>
      <c r="CN15" s="955">
        <v>0.70750000000000002</v>
      </c>
      <c r="CO15" s="955">
        <v>0.70750000000000002</v>
      </c>
      <c r="CP15" s="955">
        <v>0.70750000000000002</v>
      </c>
      <c r="CQ15" s="955">
        <v>0.70650000000000002</v>
      </c>
      <c r="CR15" s="955">
        <v>0.70899999999999996</v>
      </c>
      <c r="CS15" s="955">
        <v>0.70599999999999996</v>
      </c>
      <c r="CT15" s="955">
        <v>0.70899999999999996</v>
      </c>
      <c r="CU15" s="955">
        <v>0.70799999999999996</v>
      </c>
      <c r="CV15" s="955">
        <v>0.70650000000000002</v>
      </c>
      <c r="CW15" s="955">
        <v>0.70750000000000002</v>
      </c>
      <c r="CX15" s="955">
        <v>0.70799999999999996</v>
      </c>
      <c r="CY15" s="955">
        <v>0.70750000000000002</v>
      </c>
      <c r="CZ15" s="955">
        <v>0.70799999999999996</v>
      </c>
      <c r="DA15" s="955">
        <v>0.70750000000000002</v>
      </c>
      <c r="DB15" s="955">
        <v>0.70850000000000002</v>
      </c>
      <c r="DC15" s="955">
        <v>0.70850000000000002</v>
      </c>
      <c r="DD15" s="955">
        <v>0.70750000000000002</v>
      </c>
      <c r="DE15" s="955"/>
      <c r="DF15" s="955"/>
      <c r="DG15" s="955">
        <v>0.70799999999999996</v>
      </c>
      <c r="DH15" s="955">
        <v>0.70850000000000002</v>
      </c>
      <c r="DI15" s="955">
        <v>0.70850000000000002</v>
      </c>
      <c r="DJ15" s="955">
        <v>0.70699999999999996</v>
      </c>
      <c r="DK15" s="955">
        <v>0.70750000000000002</v>
      </c>
      <c r="DL15" s="955">
        <v>0.71099999999999997</v>
      </c>
      <c r="DM15" s="955">
        <v>0.70799999999999996</v>
      </c>
      <c r="DN15" s="955">
        <v>0.70750000000000002</v>
      </c>
      <c r="DO15" s="955">
        <v>0.70750000000000002</v>
      </c>
      <c r="DP15" s="955">
        <v>0.70750000000000002</v>
      </c>
      <c r="DQ15" s="955">
        <v>0.70950000000000002</v>
      </c>
      <c r="DR15" s="955">
        <v>0.70750000000000002</v>
      </c>
      <c r="DS15" s="955">
        <v>0.70899999999999996</v>
      </c>
      <c r="DT15" s="955">
        <v>0.70899999999999996</v>
      </c>
      <c r="DU15" s="955">
        <v>0.70650000000000002</v>
      </c>
      <c r="DV15" s="955">
        <v>0.70799999999999996</v>
      </c>
      <c r="DW15" s="955">
        <v>0.70850000000000002</v>
      </c>
      <c r="DX15" s="955">
        <v>0.70799999999999996</v>
      </c>
      <c r="DY15" s="955">
        <v>0.70699999999999996</v>
      </c>
      <c r="DZ15" s="955">
        <v>0.70750000000000002</v>
      </c>
      <c r="EA15" s="955">
        <v>0.70750000000000002</v>
      </c>
      <c r="EB15" s="955">
        <v>0.70799999999999996</v>
      </c>
      <c r="EC15" s="955">
        <v>0.70850000000000002</v>
      </c>
      <c r="ED15" s="955">
        <v>0.70850000000000002</v>
      </c>
      <c r="EE15" s="955">
        <v>0.70750000000000002</v>
      </c>
      <c r="EF15" s="955">
        <v>0.70750000000000002</v>
      </c>
      <c r="EG15" s="955">
        <v>0.70699999999999996</v>
      </c>
      <c r="EH15" s="955">
        <v>0.70750000000000002</v>
      </c>
      <c r="EI15" s="955">
        <v>0.70899999999999996</v>
      </c>
      <c r="EJ15" s="955">
        <v>0.70699999999999996</v>
      </c>
      <c r="EK15" s="955">
        <v>0.70750000000000002</v>
      </c>
      <c r="EL15" s="955">
        <v>0.70799999999999996</v>
      </c>
      <c r="EM15" s="955">
        <v>0.70950000000000002</v>
      </c>
      <c r="EN15" s="955"/>
      <c r="EO15" s="955"/>
      <c r="EP15" s="955">
        <v>0.70950000000000002</v>
      </c>
      <c r="EQ15" s="955">
        <v>0.70699999999999996</v>
      </c>
      <c r="ER15" s="955">
        <v>0.70899999999999996</v>
      </c>
      <c r="ES15" s="955">
        <v>0.70899999999999996</v>
      </c>
      <c r="ET15" s="955">
        <v>0.70850000000000002</v>
      </c>
      <c r="EU15" s="955">
        <v>0.70750000000000002</v>
      </c>
      <c r="EV15" s="955">
        <v>0.70950000000000002</v>
      </c>
      <c r="EW15" s="955">
        <v>0.70899999999999996</v>
      </c>
      <c r="EX15" s="955">
        <v>0.71099999999999997</v>
      </c>
      <c r="EY15" s="955">
        <v>0.70799999999999996</v>
      </c>
      <c r="EZ15" s="955">
        <v>0.71599999999999997</v>
      </c>
      <c r="FA15" s="955">
        <v>0.70799999999999996</v>
      </c>
      <c r="FB15" s="955">
        <v>0.71</v>
      </c>
      <c r="FC15" s="955">
        <v>0.70750000000000002</v>
      </c>
      <c r="FD15" s="955">
        <v>0.70750000000000002</v>
      </c>
      <c r="FE15" s="883">
        <v>0.70899999999999996</v>
      </c>
      <c r="FF15" s="955">
        <v>0.70899999999999996</v>
      </c>
      <c r="FG15" s="955">
        <v>0.70799999999999996</v>
      </c>
      <c r="FH15" s="955">
        <v>0.70750000000000002</v>
      </c>
      <c r="FI15" s="955">
        <v>0.70799999999999996</v>
      </c>
      <c r="FJ15" s="955">
        <v>0.70750000000000002</v>
      </c>
      <c r="FK15" s="955">
        <v>0.70850000000000002</v>
      </c>
      <c r="FL15" s="955">
        <v>0.71050000000000002</v>
      </c>
      <c r="FM15" s="955">
        <v>0.70950000000000002</v>
      </c>
      <c r="FN15" s="955">
        <v>0.70799999999999996</v>
      </c>
      <c r="FO15" s="955">
        <v>0.70799999999999996</v>
      </c>
      <c r="FP15" s="955">
        <v>0.70850000000000002</v>
      </c>
      <c r="FQ15" s="955">
        <v>0.70899999999999996</v>
      </c>
      <c r="FR15" s="955">
        <v>0.70899999999999996</v>
      </c>
      <c r="FS15" s="955">
        <v>0.70899999999999996</v>
      </c>
      <c r="FT15" s="955">
        <v>0.70899999999999996</v>
      </c>
      <c r="FU15" s="955">
        <v>0.70950000000000002</v>
      </c>
      <c r="FV15" s="955">
        <v>0.70750000000000002</v>
      </c>
      <c r="FW15" s="955">
        <v>0.70750000000000002</v>
      </c>
      <c r="FX15" s="955">
        <v>0.70699999999999996</v>
      </c>
      <c r="FY15" s="955"/>
      <c r="FZ15" s="955"/>
      <c r="GA15" s="955">
        <v>0.70699999999999996</v>
      </c>
      <c r="GB15" s="955">
        <v>0.70799999999999996</v>
      </c>
      <c r="GC15" s="955">
        <v>0.71</v>
      </c>
      <c r="GD15" s="955">
        <v>0.70899999999999996</v>
      </c>
      <c r="GE15" s="955">
        <v>0.70850000000000002</v>
      </c>
      <c r="GF15" s="955">
        <v>0.71</v>
      </c>
      <c r="GG15" s="955">
        <v>0.70899999999999996</v>
      </c>
      <c r="GH15" s="955">
        <v>0.70899999999999996</v>
      </c>
      <c r="GI15" s="955">
        <v>0.70750000000000002</v>
      </c>
      <c r="GJ15" s="955">
        <v>0.70950000000000002</v>
      </c>
      <c r="GK15" s="955">
        <v>0.71050000000000002</v>
      </c>
      <c r="GL15" s="955"/>
      <c r="GM15" s="955"/>
      <c r="GN15" s="955">
        <v>0.70850000000000002</v>
      </c>
      <c r="GO15" s="955">
        <v>0.70950000000000002</v>
      </c>
      <c r="GP15" s="955">
        <v>0.70850000000000002</v>
      </c>
      <c r="GQ15" s="955">
        <v>0.71</v>
      </c>
      <c r="GR15" s="955">
        <v>0.70799999999999996</v>
      </c>
      <c r="GS15" s="955">
        <v>0.70750000000000002</v>
      </c>
      <c r="GT15" s="955">
        <v>0.70850000000000002</v>
      </c>
      <c r="GU15" s="955">
        <v>0.70950000000000002</v>
      </c>
      <c r="GV15" s="955">
        <v>0.70699999999999996</v>
      </c>
      <c r="GW15" s="955">
        <v>0.70850000000000002</v>
      </c>
      <c r="GX15" s="955">
        <v>0.70850000000000002</v>
      </c>
      <c r="GY15" s="955">
        <v>0.70899999999999996</v>
      </c>
      <c r="GZ15" s="955">
        <v>0.70750000000000002</v>
      </c>
      <c r="HA15" s="955">
        <v>0.39550000000000002</v>
      </c>
      <c r="HB15" s="955">
        <v>0.70950000000000002</v>
      </c>
      <c r="HC15" s="955">
        <v>0.70750000000000002</v>
      </c>
      <c r="HD15" s="955">
        <v>0.70799999999999996</v>
      </c>
      <c r="HE15" s="955">
        <v>0.70750000000000002</v>
      </c>
      <c r="HF15" s="934">
        <f t="shared" ref="HF15:HF29" si="8">C15*25.4</f>
        <v>18.059399999999997</v>
      </c>
      <c r="HG15" s="934">
        <f t="shared" ref="HG15:HG29" si="9">D15*25.4</f>
        <v>18.0213</v>
      </c>
      <c r="HH15" s="934">
        <f t="shared" ref="HH15:HH29" si="10">E15*25.4</f>
        <v>17.995899999999999</v>
      </c>
      <c r="HI15" s="934">
        <f t="shared" ref="HI15:HI29" si="11">F15*25.4</f>
        <v>18.0213</v>
      </c>
      <c r="HJ15" s="934">
        <f t="shared" ref="HJ15:HJ29" si="12">G15*25.4</f>
        <v>17.995899999999999</v>
      </c>
      <c r="HK15" s="934">
        <f t="shared" ref="HK15:HK29" si="13">H15*25.4</f>
        <v>17.983199999999997</v>
      </c>
      <c r="HL15" s="934">
        <f t="shared" ref="HL15:HL29" si="14">I15*25.4</f>
        <v>17.957799999999999</v>
      </c>
      <c r="HM15" s="934">
        <f t="shared" ref="HM15:HM29" si="15">J15*25.4</f>
        <v>17.983199999999997</v>
      </c>
      <c r="HN15" s="934">
        <f t="shared" ref="HN15:HN29" si="16">K15*25.4</f>
        <v>17.957799999999999</v>
      </c>
      <c r="HO15" s="934">
        <f t="shared" ref="HO15:HO29" si="17">L15*25.4</f>
        <v>17.983199999999997</v>
      </c>
      <c r="HP15" s="934">
        <f t="shared" ref="HP15:HP29" si="18">M15*25.4</f>
        <v>17.957799999999999</v>
      </c>
      <c r="HQ15" s="934">
        <f t="shared" ref="HQ15:HQ29" si="19">N15*25.4</f>
        <v>17.957799999999999</v>
      </c>
      <c r="HR15" s="934">
        <f t="shared" ref="HR15:HR29" si="20">O15*25.4</f>
        <v>17.957799999999999</v>
      </c>
      <c r="HS15" s="934">
        <f t="shared" ref="HS15:HS29" si="21">P15*25.4</f>
        <v>17.983199999999997</v>
      </c>
      <c r="HT15" s="934">
        <f t="shared" ref="HT15:HT29" si="22">Q15*25.4</f>
        <v>18.008599999999998</v>
      </c>
      <c r="HU15" s="934">
        <f t="shared" ref="HU15:HU29" si="23">R15*25.4</f>
        <v>17.957799999999999</v>
      </c>
      <c r="HV15" s="934">
        <f t="shared" ref="HV15:HV29" si="24">S15*25.4</f>
        <v>17.957799999999999</v>
      </c>
      <c r="HW15" s="934">
        <f t="shared" ref="HW15:HW29" si="25">T15*25.4</f>
        <v>17.983199999999997</v>
      </c>
      <c r="HX15" s="934">
        <f t="shared" ref="HX15:HX29" si="26">U15*25.4</f>
        <v>17.983199999999997</v>
      </c>
      <c r="HY15" s="934">
        <f t="shared" ref="HY15:HY29" si="27">V15*25.4</f>
        <v>17.957799999999999</v>
      </c>
      <c r="HZ15" s="934">
        <f t="shared" ref="HZ15:HZ29" si="28">W15*25.4</f>
        <v>17.932399999999998</v>
      </c>
      <c r="IA15" s="934">
        <f t="shared" ref="IA15:IA29" si="29">X15*25.4</f>
        <v>17.957799999999999</v>
      </c>
      <c r="IB15" s="934">
        <f t="shared" ref="IB15:IB29" si="30">Y15*25.4</f>
        <v>17.957799999999999</v>
      </c>
      <c r="IC15" s="934">
        <f t="shared" ref="IC15:IC29" si="31">Z15*25.4</f>
        <v>17.957799999999999</v>
      </c>
      <c r="ID15" s="934">
        <f t="shared" ref="ID15:ID29" si="32">AA15*25.4</f>
        <v>17.983199999999997</v>
      </c>
      <c r="IE15" s="934">
        <f t="shared" ref="IE15:IE29" si="33">AB15*25.4</f>
        <v>17.983199999999997</v>
      </c>
      <c r="IF15" s="934">
        <f t="shared" ref="IF15:IF29" si="34">AC15*25.4</f>
        <v>17.957799999999999</v>
      </c>
      <c r="IG15" s="934">
        <f t="shared" ref="IG15:IG29" si="35">AD15*25.4</f>
        <v>17.983199999999997</v>
      </c>
      <c r="IH15" s="934">
        <f t="shared" ref="IH15:IH29" si="36">AE15*25.4</f>
        <v>17.957799999999999</v>
      </c>
      <c r="II15" s="934">
        <f t="shared" ref="II15:II29" si="37">AF15*25.4</f>
        <v>17.983199999999997</v>
      </c>
      <c r="IJ15" s="934">
        <f t="shared" ref="IJ15:IJ29" si="38">AG15*25.4</f>
        <v>18.008599999999998</v>
      </c>
      <c r="IK15" s="934">
        <f t="shared" ref="IK15:IK29" si="39">AH15*25.4</f>
        <v>17.983199999999997</v>
      </c>
      <c r="IL15" s="934">
        <f t="shared" ref="IL15:IL29" si="40">AI15*25.4</f>
        <v>17.919699999999999</v>
      </c>
      <c r="IM15" s="934">
        <f t="shared" ref="IM15:IM29" si="41">AJ15*25.4</f>
        <v>18.084799999999998</v>
      </c>
      <c r="IN15" s="934">
        <f t="shared" ref="IN15:IN29" si="42">AK15*25.4</f>
        <v>17.983199999999997</v>
      </c>
      <c r="IO15" s="934">
        <f t="shared" ref="IO15:IO29" si="43">AL15*25.4</f>
        <v>18.072099999999999</v>
      </c>
      <c r="IP15" s="934">
        <f t="shared" ref="IP15:IP29" si="44">AM15*25.4</f>
        <v>17.970499999999998</v>
      </c>
      <c r="IQ15" s="934">
        <f t="shared" ref="IQ15:IQ29" si="45">AN15*25.4</f>
        <v>17.957799999999999</v>
      </c>
      <c r="IR15" s="934">
        <f t="shared" ref="IR15:IR29" si="46">AO15*25.4</f>
        <v>18.059399999999997</v>
      </c>
      <c r="IS15" s="934">
        <f t="shared" ref="IS15:IS29" si="47">AP15*25.4</f>
        <v>18.0213</v>
      </c>
      <c r="IT15" s="934">
        <f t="shared" ref="IT15:IT29" si="48">AQ15*25.4</f>
        <v>18.059399999999997</v>
      </c>
      <c r="IU15" s="934">
        <f t="shared" ref="IU15:IU29" si="49">AR15*25.4</f>
        <v>17.995899999999999</v>
      </c>
      <c r="IV15" s="934">
        <f t="shared" ref="IV15:IV29" si="50">AS15*25.4</f>
        <v>18.008599999999998</v>
      </c>
      <c r="IW15" s="934">
        <f t="shared" ref="IW15:IW29" si="51">AT15*25.4</f>
        <v>18.033999999999999</v>
      </c>
      <c r="IX15" s="934">
        <f t="shared" ref="IX15:IX29" si="52">AU15*25.4</f>
        <v>17.995899999999999</v>
      </c>
      <c r="IY15" s="934">
        <f t="shared" ref="IY15:IY29" si="53">AV15*25.4</f>
        <v>18.008599999999998</v>
      </c>
      <c r="IZ15" s="934">
        <f t="shared" ref="IZ15:IZ29" si="54">AW15*25.4</f>
        <v>17.995899999999999</v>
      </c>
      <c r="JA15" s="934">
        <f t="shared" ref="JA15:JA29" si="55">AX15*25.4</f>
        <v>18.008599999999998</v>
      </c>
      <c r="JB15" s="934">
        <f t="shared" ref="JB15:JB29" si="56">AY15*25.4</f>
        <v>17.995899999999999</v>
      </c>
      <c r="JC15" s="934">
        <f t="shared" ref="JC15:JC29" si="57">AZ15*25.4</f>
        <v>17.970499999999998</v>
      </c>
      <c r="JD15" s="934">
        <f t="shared" ref="JD15:JD29" si="58">BA15*25.4</f>
        <v>18.008599999999998</v>
      </c>
      <c r="JE15" s="934">
        <f t="shared" ref="JE15:JE29" si="59">BB15*25.4</f>
        <v>18.033999999999999</v>
      </c>
      <c r="JF15" s="934">
        <f t="shared" ref="JF15:JF29" si="60">BC15*25.4</f>
        <v>19.585940000000001</v>
      </c>
      <c r="JG15" s="934">
        <f t="shared" ref="JG15:JG29" si="61">BD15*25.4</f>
        <v>18.0213</v>
      </c>
      <c r="JH15" s="934">
        <f t="shared" ref="JH15:JH29" si="62">BE15*25.4</f>
        <v>18.008599999999998</v>
      </c>
      <c r="JI15" s="934">
        <f t="shared" ref="JI15:JI29" si="63">BF15*25.4</f>
        <v>18.008599999999998</v>
      </c>
      <c r="JJ15" s="934">
        <f t="shared" ref="JJ15:JJ29" si="64">BG15*25.4</f>
        <v>18.0213</v>
      </c>
      <c r="JK15" s="934">
        <f t="shared" ref="JK15:JK29" si="65">BH15*25.4</f>
        <v>18.033999999999999</v>
      </c>
      <c r="JL15" s="934">
        <f t="shared" ref="JL15:JL29" si="66">BI15*25.4</f>
        <v>17.995899999999999</v>
      </c>
      <c r="JM15" s="934">
        <f t="shared" ref="JM15:JM29" si="67">BJ15*25.4</f>
        <v>18.059399999999997</v>
      </c>
      <c r="JN15" s="934">
        <f t="shared" ref="JN15:JN29" si="68">BK15*25.4</f>
        <v>17.9451</v>
      </c>
      <c r="JO15" s="934">
        <f t="shared" ref="JO15:JO29" si="69">BL15*25.4</f>
        <v>18.059399999999997</v>
      </c>
      <c r="JP15" s="934">
        <f t="shared" ref="JP15:JP29" si="70">BM15*25.4</f>
        <v>18.0213</v>
      </c>
      <c r="JQ15" s="934">
        <f t="shared" ref="JQ15:JQ29" si="71">BN15*25.4</f>
        <v>18.008599999999998</v>
      </c>
      <c r="JR15" s="934">
        <f t="shared" ref="JR15:JR29" si="72">BO15*25.4</f>
        <v>18.008599999999998</v>
      </c>
      <c r="JS15" s="934">
        <f t="shared" ref="JS15:JT29" si="73">BP15*25.4</f>
        <v>18.059399999999997</v>
      </c>
      <c r="JT15" s="934">
        <f t="shared" si="73"/>
        <v>0</v>
      </c>
      <c r="JU15" s="934">
        <f t="shared" ref="JU15:JU29" si="74">BR15*25.4</f>
        <v>18.0213</v>
      </c>
      <c r="JV15" s="934">
        <f t="shared" ref="JV15:JV29" si="75">BS15*25.4</f>
        <v>18.008599999999998</v>
      </c>
      <c r="JW15" s="934">
        <f t="shared" ref="JW15:JW29" si="76">BT15*25.4</f>
        <v>18.059399999999997</v>
      </c>
      <c r="JX15" s="934">
        <f t="shared" ref="JX15:JX29" si="77">BU15*25.4</f>
        <v>18.008599999999998</v>
      </c>
      <c r="JY15" s="934">
        <f t="shared" ref="JY15:JY29" si="78">BV15*25.4</f>
        <v>17.995899999999999</v>
      </c>
      <c r="JZ15" s="934">
        <f t="shared" ref="JZ15:JZ29" si="79">BW15*25.4</f>
        <v>18.059399999999997</v>
      </c>
      <c r="KA15" s="934">
        <f t="shared" ref="KA15:KA29" si="80">BX15*25.4</f>
        <v>18.008599999999998</v>
      </c>
      <c r="KB15" s="934">
        <f t="shared" ref="KB15:KB29" si="81">BY15*25.4</f>
        <v>17.995899999999999</v>
      </c>
      <c r="KC15" s="934">
        <f t="shared" ref="KC15:KC29" si="82">BZ15*25.4</f>
        <v>18.0213</v>
      </c>
      <c r="KD15" s="934">
        <f t="shared" ref="KD15:KD29" si="83">CA15*25.4</f>
        <v>17.995899999999999</v>
      </c>
      <c r="KE15" s="934">
        <f t="shared" ref="KE15:KE29" si="84">CB15*25.4</f>
        <v>17.957799999999999</v>
      </c>
      <c r="KF15" s="934">
        <f t="shared" ref="KF15:KF29" si="85">CC15*25.4</f>
        <v>17.957799999999999</v>
      </c>
      <c r="KG15" s="934">
        <f t="shared" ref="KG15:KG29" si="86">CD15*25.4</f>
        <v>17.9451</v>
      </c>
      <c r="KH15" s="934">
        <f t="shared" ref="KH15:KH29" si="87">CE15*25.4</f>
        <v>17.983199999999997</v>
      </c>
      <c r="KI15" s="934">
        <f t="shared" ref="KI15:KI29" si="88">CF15*25.4</f>
        <v>17.957799999999999</v>
      </c>
      <c r="KJ15" s="934">
        <f t="shared" ref="KJ15:KJ29" si="89">CG15*25.4</f>
        <v>17.983199999999997</v>
      </c>
      <c r="KK15" s="934">
        <f t="shared" ref="KK15:KK29" si="90">CH15*25.4</f>
        <v>17.9451</v>
      </c>
      <c r="KL15" s="934">
        <f t="shared" ref="KL15:KL29" si="91">CI15*25.4</f>
        <v>17.970499999999998</v>
      </c>
      <c r="KM15" s="934">
        <f t="shared" ref="KM15:KM29" si="92">CJ15*25.4</f>
        <v>17.983199999999997</v>
      </c>
      <c r="KN15" s="934">
        <f t="shared" ref="KN15:KN29" si="93">CK15*25.4</f>
        <v>18.033999999999999</v>
      </c>
      <c r="KO15" s="934">
        <f t="shared" ref="KO15:KO29" si="94">CL15*25.4</f>
        <v>17.983199999999997</v>
      </c>
      <c r="KP15" s="934">
        <f t="shared" ref="KP15:KP29" si="95">CM15*25.4</f>
        <v>17.995899999999999</v>
      </c>
      <c r="KQ15" s="934">
        <f t="shared" ref="KQ15:KQ29" si="96">CN15*25.4</f>
        <v>17.970499999999998</v>
      </c>
      <c r="KR15" s="934">
        <f t="shared" ref="KR15:KR29" si="97">CO15*25.4</f>
        <v>17.970499999999998</v>
      </c>
      <c r="KS15" s="934">
        <f t="shared" ref="KS15:KS29" si="98">CP15*25.4</f>
        <v>17.970499999999998</v>
      </c>
      <c r="KT15" s="934">
        <f t="shared" ref="KT15:KT29" si="99">CQ15*25.4</f>
        <v>17.9451</v>
      </c>
      <c r="KU15" s="934">
        <f t="shared" ref="KU15:KU29" si="100">CR15*25.4</f>
        <v>18.008599999999998</v>
      </c>
      <c r="KV15" s="934">
        <f t="shared" ref="KV15:KV29" si="101">CS15*25.4</f>
        <v>17.932399999999998</v>
      </c>
      <c r="KW15" s="934">
        <f t="shared" ref="KW15:KW29" si="102">CT15*25.4</f>
        <v>18.008599999999998</v>
      </c>
      <c r="KX15" s="934">
        <f t="shared" ref="KX15:KX29" si="103">CU15*25.4</f>
        <v>17.983199999999997</v>
      </c>
      <c r="KY15" s="934">
        <f t="shared" ref="KY15:KY29" si="104">CV15*25.4</f>
        <v>17.9451</v>
      </c>
      <c r="KZ15" s="934">
        <f t="shared" ref="KZ15:KZ29" si="105">CW15*25.4</f>
        <v>17.970499999999998</v>
      </c>
      <c r="LA15" s="934">
        <f t="shared" ref="LA15:LA29" si="106">CX15*25.4</f>
        <v>17.983199999999997</v>
      </c>
      <c r="LB15" s="934">
        <f t="shared" ref="LB15:LB29" si="107">CY15*25.4</f>
        <v>17.970499999999998</v>
      </c>
      <c r="LC15" s="934">
        <f t="shared" ref="LC15:LC29" si="108">CZ15*25.4</f>
        <v>17.983199999999997</v>
      </c>
      <c r="LD15" s="934">
        <f t="shared" ref="LD15:LD29" si="109">DA15*25.4</f>
        <v>17.970499999999998</v>
      </c>
      <c r="LE15" s="934">
        <f t="shared" ref="LE15:LE29" si="110">DB15*25.4</f>
        <v>17.995899999999999</v>
      </c>
      <c r="LF15" s="934">
        <f t="shared" ref="LF15:LF29" si="111">DC15*25.4</f>
        <v>17.995899999999999</v>
      </c>
      <c r="LG15" s="934">
        <f t="shared" ref="LG15:LG29" si="112">DD15*25.4</f>
        <v>17.970499999999998</v>
      </c>
      <c r="LH15" s="934">
        <f t="shared" ref="LH15:LH29" si="113">DG15*25.4</f>
        <v>17.983199999999997</v>
      </c>
      <c r="LI15" s="934">
        <f t="shared" ref="LI15:LI29" si="114">DH15*25.4</f>
        <v>17.995899999999999</v>
      </c>
      <c r="LJ15" s="934">
        <f t="shared" ref="LJ15:LJ29" si="115">DI15*25.4</f>
        <v>17.995899999999999</v>
      </c>
      <c r="LK15" s="934">
        <f t="shared" ref="LK15:LK29" si="116">DJ15*25.4</f>
        <v>17.957799999999999</v>
      </c>
      <c r="LL15" s="934">
        <f t="shared" ref="LL15:LL29" si="117">DK15*25.4</f>
        <v>17.970499999999998</v>
      </c>
      <c r="LM15" s="934">
        <f t="shared" ref="LM15:LM29" si="118">DL15*25.4</f>
        <v>18.059399999999997</v>
      </c>
      <c r="LN15" s="934">
        <f t="shared" ref="LN15:LN29" si="119">DM15*25.4</f>
        <v>17.983199999999997</v>
      </c>
      <c r="LO15" s="934">
        <f t="shared" ref="LO15:LO29" si="120">DN15*25.4</f>
        <v>17.970499999999998</v>
      </c>
      <c r="LP15" s="934">
        <f t="shared" ref="LP15:LP29" si="121">DO15*25.4</f>
        <v>17.970499999999998</v>
      </c>
      <c r="LQ15" s="934">
        <f t="shared" ref="LQ15:LQ29" si="122">DP15*25.4</f>
        <v>17.970499999999998</v>
      </c>
      <c r="LR15" s="934">
        <f t="shared" ref="LR15:LR29" si="123">DQ15*25.4</f>
        <v>18.0213</v>
      </c>
      <c r="LS15" s="934">
        <f t="shared" ref="LS15:LS29" si="124">DR15*25.4</f>
        <v>17.970499999999998</v>
      </c>
      <c r="LT15" s="934">
        <f t="shared" ref="LT15:LT29" si="125">DS15*25.4</f>
        <v>18.008599999999998</v>
      </c>
      <c r="LU15" s="934">
        <f t="shared" ref="LU15:LU29" si="126">DT15*25.4</f>
        <v>18.008599999999998</v>
      </c>
      <c r="LV15" s="934">
        <f t="shared" ref="LV15:LV29" si="127">DU15*25.4</f>
        <v>17.9451</v>
      </c>
      <c r="LW15" s="934">
        <f t="shared" ref="LW15:LW29" si="128">DV15*25.4</f>
        <v>17.983199999999997</v>
      </c>
      <c r="LX15" s="934">
        <f t="shared" ref="LX15:LX29" si="129">DW15*25.4</f>
        <v>17.995899999999999</v>
      </c>
      <c r="LY15" s="934">
        <f t="shared" ref="LY15:LY29" si="130">DX15*25.4</f>
        <v>17.983199999999997</v>
      </c>
      <c r="LZ15" s="934">
        <f t="shared" ref="LZ15:LZ29" si="131">DY15*25.4</f>
        <v>17.957799999999999</v>
      </c>
      <c r="MA15" s="934">
        <f t="shared" ref="MA15:MA29" si="132">DZ15*25.4</f>
        <v>17.970499999999998</v>
      </c>
      <c r="MB15" s="934">
        <f t="shared" ref="MB15:MB29" si="133">EA15*25.4</f>
        <v>17.970499999999998</v>
      </c>
      <c r="MC15" s="934">
        <f t="shared" ref="MC15:MC29" si="134">EB15*25.4</f>
        <v>17.983199999999997</v>
      </c>
      <c r="MD15" s="934">
        <f t="shared" ref="MD15:MD29" si="135">EC15*25.4</f>
        <v>17.995899999999999</v>
      </c>
      <c r="ME15" s="934">
        <f t="shared" ref="ME15:ME29" si="136">ED15*25.4</f>
        <v>17.995899999999999</v>
      </c>
      <c r="MF15" s="934">
        <f t="shared" ref="MF15:MF29" si="137">EE15*25.4</f>
        <v>17.970499999999998</v>
      </c>
      <c r="MG15" s="934">
        <f t="shared" ref="MG15:MG29" si="138">EF15*25.4</f>
        <v>17.970499999999998</v>
      </c>
      <c r="MH15" s="934">
        <f t="shared" ref="MH15:MH29" si="139">EG15*25.4</f>
        <v>17.957799999999999</v>
      </c>
      <c r="MI15" s="934">
        <f t="shared" ref="MI15:MI29" si="140">EH15*25.4</f>
        <v>17.970499999999998</v>
      </c>
      <c r="MJ15" s="934">
        <f t="shared" ref="MJ15:MJ29" si="141">EI15*25.4</f>
        <v>18.008599999999998</v>
      </c>
      <c r="MK15" s="934">
        <f t="shared" ref="MK15:MK29" si="142">EJ15*25.4</f>
        <v>17.957799999999999</v>
      </c>
      <c r="ML15" s="934">
        <f t="shared" ref="ML15:ML29" si="143">EK15*25.4</f>
        <v>17.970499999999998</v>
      </c>
      <c r="MM15" s="934">
        <f t="shared" ref="MM15:MM29" si="144">EL15*25.4</f>
        <v>17.983199999999997</v>
      </c>
      <c r="MN15" s="934">
        <f t="shared" ref="MN15:MN29" si="145">EM15*25.4</f>
        <v>18.0213</v>
      </c>
      <c r="MO15" s="934">
        <f t="shared" ref="MO15:MO29" si="146">EP15*25.4</f>
        <v>18.0213</v>
      </c>
      <c r="MP15" s="934">
        <f t="shared" ref="MP15:MP29" si="147">EQ15*25.4</f>
        <v>17.957799999999999</v>
      </c>
      <c r="MQ15" s="934">
        <f t="shared" ref="MQ15:MQ29" si="148">ER15*25.4</f>
        <v>18.008599999999998</v>
      </c>
      <c r="MR15" s="934">
        <f t="shared" ref="MR15:MR29" si="149">ES15*25.4</f>
        <v>18.008599999999998</v>
      </c>
      <c r="MS15" s="934">
        <f t="shared" ref="MS15:MS29" si="150">ET15*25.4</f>
        <v>17.995899999999999</v>
      </c>
      <c r="MT15" s="934">
        <f t="shared" ref="MT15:MT29" si="151">EU15*25.4</f>
        <v>17.970499999999998</v>
      </c>
      <c r="MU15" s="934">
        <f t="shared" ref="MU15:MU29" si="152">EV15*25.4</f>
        <v>18.0213</v>
      </c>
      <c r="MV15" s="934">
        <f t="shared" ref="MV15:MV29" si="153">EW15*25.4</f>
        <v>18.008599999999998</v>
      </c>
      <c r="MW15" s="934">
        <f t="shared" ref="MW15:MW29" si="154">EX15*25.4</f>
        <v>18.059399999999997</v>
      </c>
      <c r="MX15" s="934">
        <f t="shared" ref="MX15:MX29" si="155">EY15*25.4</f>
        <v>17.983199999999997</v>
      </c>
      <c r="MY15" s="934">
        <f t="shared" ref="MY15:MY29" si="156">EZ15*25.4</f>
        <v>18.186399999999999</v>
      </c>
      <c r="MZ15" s="934">
        <f t="shared" ref="MZ15:MZ29" si="157">FA15*25.4</f>
        <v>17.983199999999997</v>
      </c>
      <c r="NA15" s="934">
        <f t="shared" ref="NA15:NA29" si="158">FB15*25.4</f>
        <v>18.033999999999999</v>
      </c>
      <c r="NB15" s="934">
        <f t="shared" ref="NB15:NB29" si="159">FC15*25.4</f>
        <v>17.970499999999998</v>
      </c>
      <c r="NC15" s="934">
        <f t="shared" ref="NC15:NC29" si="160">FD15*25.4</f>
        <v>17.970499999999998</v>
      </c>
      <c r="ND15" s="934">
        <f t="shared" ref="ND15:ND29" si="161">FE15*25.4</f>
        <v>18.008599999999998</v>
      </c>
      <c r="NE15" s="934">
        <f t="shared" ref="NE15:NE29" si="162">FF15*25.4</f>
        <v>18.008599999999998</v>
      </c>
      <c r="NF15" s="934">
        <f t="shared" ref="NF15:NF29" si="163">FG15*25.4</f>
        <v>17.983199999999997</v>
      </c>
      <c r="NG15" s="934">
        <f t="shared" ref="NG15:NG29" si="164">FH15*25.4</f>
        <v>17.970499999999998</v>
      </c>
      <c r="NH15" s="934">
        <f t="shared" ref="NH15:NH29" si="165">FI15*25.4</f>
        <v>17.983199999999997</v>
      </c>
      <c r="NI15" s="934">
        <f t="shared" ref="NI15:NI29" si="166">FJ15*25.4</f>
        <v>17.970499999999998</v>
      </c>
      <c r="NJ15" s="934">
        <f t="shared" ref="NJ15:NJ29" si="167">FK15*25.4</f>
        <v>17.995899999999999</v>
      </c>
      <c r="NK15" s="934">
        <f t="shared" ref="NK15:NK29" si="168">FL15*25.4</f>
        <v>18.046699999999998</v>
      </c>
      <c r="NL15" s="934">
        <f t="shared" ref="NL15:NL29" si="169">FM15*25.4</f>
        <v>18.0213</v>
      </c>
      <c r="NM15" s="934">
        <f t="shared" ref="NM15:NM29" si="170">FN15*25.4</f>
        <v>17.983199999999997</v>
      </c>
      <c r="NN15" s="934">
        <f t="shared" ref="NN15:NN29" si="171">FO15*25.4</f>
        <v>17.983199999999997</v>
      </c>
      <c r="NO15" s="934">
        <f t="shared" ref="NO15:NO29" si="172">FP15*25.4</f>
        <v>17.995899999999999</v>
      </c>
      <c r="NP15" s="934">
        <f t="shared" ref="NP15:NP29" si="173">FQ15*25.4</f>
        <v>18.008599999999998</v>
      </c>
      <c r="NQ15" s="934">
        <f t="shared" ref="NQ15:NQ29" si="174">FR15*25.4</f>
        <v>18.008599999999998</v>
      </c>
      <c r="NR15" s="934">
        <f t="shared" ref="NR15:NR29" si="175">FT15*25.4</f>
        <v>18.008599999999998</v>
      </c>
      <c r="NS15" s="934">
        <f t="shared" ref="NS15:NS29" si="176">FS15*25.4</f>
        <v>18.008599999999998</v>
      </c>
      <c r="NT15" s="934">
        <f t="shared" ref="NT15:NT29" si="177">FU15*25.4</f>
        <v>18.0213</v>
      </c>
      <c r="NU15" s="934">
        <f t="shared" ref="NU15:NU29" si="178">FV15*25.4</f>
        <v>17.970499999999998</v>
      </c>
      <c r="NV15" s="934">
        <f t="shared" ref="NV15:NV29" si="179">FW15*25.4</f>
        <v>17.970499999999998</v>
      </c>
      <c r="NW15" s="934">
        <f t="shared" ref="NW15:NW29" si="180">FX15*25.4</f>
        <v>17.957799999999999</v>
      </c>
      <c r="NX15" s="934">
        <f t="shared" ref="NX15:NX29" si="181">GA15*25.4</f>
        <v>17.957799999999999</v>
      </c>
      <c r="NY15" s="934">
        <f t="shared" ref="NY15:NY29" si="182">GB15*25.4</f>
        <v>17.983199999999997</v>
      </c>
      <c r="NZ15" s="934">
        <f t="shared" ref="NZ15:NZ29" si="183">GC15*25.4</f>
        <v>18.033999999999999</v>
      </c>
      <c r="OA15" s="934">
        <f t="shared" ref="OA15:OA29" si="184">GD15*25.4</f>
        <v>18.008599999999998</v>
      </c>
      <c r="OB15" s="934">
        <f t="shared" ref="OB15:OB29" si="185">GE15*25.4</f>
        <v>17.995899999999999</v>
      </c>
      <c r="OC15" s="934">
        <f t="shared" ref="OC15:OC29" si="186">GF15*25.4</f>
        <v>18.033999999999999</v>
      </c>
      <c r="OD15" s="934">
        <f t="shared" ref="OD15:OD29" si="187">GG15*25.4</f>
        <v>18.008599999999998</v>
      </c>
      <c r="OE15" s="934">
        <f t="shared" ref="OE15:OE29" si="188">GH15*25.4</f>
        <v>18.008599999999998</v>
      </c>
      <c r="OF15" s="934">
        <f t="shared" ref="OF15:OF29" si="189">GI15*25.4</f>
        <v>17.970499999999998</v>
      </c>
      <c r="OG15" s="934">
        <f t="shared" ref="OG15:OG29" si="190">GJ15*25.4</f>
        <v>18.0213</v>
      </c>
      <c r="OH15" s="934">
        <f t="shared" ref="OH15:OH29" si="191">GK15*25.4</f>
        <v>18.046699999999998</v>
      </c>
      <c r="OI15" s="934">
        <f t="shared" ref="OI15:OO18" si="192">GN15*25.4</f>
        <v>17.995899999999999</v>
      </c>
      <c r="OJ15" s="934">
        <f t="shared" si="192"/>
        <v>18.0213</v>
      </c>
      <c r="OK15" s="934">
        <f t="shared" si="192"/>
        <v>17.995899999999999</v>
      </c>
      <c r="OL15" s="934">
        <f t="shared" si="192"/>
        <v>18.033999999999999</v>
      </c>
      <c r="OM15" s="934">
        <f t="shared" si="192"/>
        <v>17.983199999999997</v>
      </c>
      <c r="ON15" s="934">
        <f t="shared" si="192"/>
        <v>17.970499999999998</v>
      </c>
      <c r="OO15" s="934">
        <f t="shared" si="192"/>
        <v>17.995899999999999</v>
      </c>
      <c r="OP15" s="934">
        <f t="shared" ref="OP15:OZ29" si="193">GU15*25.4</f>
        <v>18.0213</v>
      </c>
      <c r="OQ15" s="934">
        <f t="shared" si="193"/>
        <v>17.957799999999999</v>
      </c>
      <c r="OR15" s="934">
        <f t="shared" si="193"/>
        <v>17.995899999999999</v>
      </c>
      <c r="OS15" s="934">
        <f t="shared" si="193"/>
        <v>17.995899999999999</v>
      </c>
      <c r="OT15" s="934">
        <f t="shared" si="193"/>
        <v>18.008599999999998</v>
      </c>
      <c r="OU15" s="934">
        <f t="shared" si="193"/>
        <v>17.970499999999998</v>
      </c>
      <c r="OV15" s="934">
        <f t="shared" si="193"/>
        <v>10.0457</v>
      </c>
      <c r="OW15" s="934">
        <f t="shared" si="193"/>
        <v>18.0213</v>
      </c>
      <c r="OX15" s="934">
        <f t="shared" si="193"/>
        <v>17.970499999999998</v>
      </c>
      <c r="OY15" s="934">
        <f t="shared" si="193"/>
        <v>17.983199999999997</v>
      </c>
      <c r="OZ15" s="934">
        <f t="shared" si="193"/>
        <v>17.970499999999998</v>
      </c>
      <c r="PB15" s="887"/>
      <c r="PC15" s="887"/>
      <c r="PD15" s="887"/>
    </row>
    <row r="16" spans="1:420">
      <c r="A16" s="1239" t="s">
        <v>636</v>
      </c>
      <c r="B16" s="1240"/>
      <c r="C16" s="959">
        <v>0.39500000000000002</v>
      </c>
      <c r="D16" s="959">
        <v>0.39400000000000002</v>
      </c>
      <c r="E16" s="959">
        <v>0.39450000000000002</v>
      </c>
      <c r="F16" s="959">
        <v>0.39400000000000002</v>
      </c>
      <c r="G16" s="959">
        <v>0.39450000000000002</v>
      </c>
      <c r="H16" s="959">
        <v>0.39300000000000002</v>
      </c>
      <c r="I16" s="959">
        <v>0.39300000000000002</v>
      </c>
      <c r="J16" s="957">
        <v>0.39200000000000002</v>
      </c>
      <c r="K16" s="957">
        <v>0.39300000000000002</v>
      </c>
      <c r="L16" s="958">
        <v>0.39400000000000002</v>
      </c>
      <c r="M16" s="957">
        <v>0.39300000000000002</v>
      </c>
      <c r="N16" s="957">
        <v>0.39300000000000002</v>
      </c>
      <c r="O16" s="956">
        <v>0.39500000000000002</v>
      </c>
      <c r="P16" s="959">
        <v>0.39400000000000002</v>
      </c>
      <c r="Q16" s="959">
        <v>0.39300000000000002</v>
      </c>
      <c r="R16" s="959">
        <v>0.39400000000000002</v>
      </c>
      <c r="S16" s="959">
        <v>0.39200000000000002</v>
      </c>
      <c r="T16" s="959">
        <v>0.39400000000000002</v>
      </c>
      <c r="U16" s="959">
        <v>0.39300000000000002</v>
      </c>
      <c r="V16" s="959">
        <v>0.39200000000000002</v>
      </c>
      <c r="W16" s="959">
        <v>0.39300000000000002</v>
      </c>
      <c r="X16" s="959">
        <v>0.39200000000000002</v>
      </c>
      <c r="Y16" s="959">
        <v>0.39400000000000002</v>
      </c>
      <c r="Z16" s="959">
        <v>0.39300000000000002</v>
      </c>
      <c r="AA16" s="959">
        <v>0.39300000000000002</v>
      </c>
      <c r="AB16" s="959">
        <v>0.39300000000000002</v>
      </c>
      <c r="AC16" s="959">
        <v>0.39200000000000002</v>
      </c>
      <c r="AD16" s="959">
        <v>0.39200000000000002</v>
      </c>
      <c r="AE16" s="959">
        <v>0.39200000000000002</v>
      </c>
      <c r="AF16" s="959">
        <v>0.39200000000000002</v>
      </c>
      <c r="AG16" s="959">
        <v>0.39400000000000002</v>
      </c>
      <c r="AH16" s="957">
        <v>0.39300000000000002</v>
      </c>
      <c r="AI16" s="959">
        <v>0.39150000000000001</v>
      </c>
      <c r="AJ16" s="959">
        <v>0.39450000000000002</v>
      </c>
      <c r="AK16" s="959">
        <v>0.39450000000000002</v>
      </c>
      <c r="AL16" s="959">
        <v>0.39700000000000002</v>
      </c>
      <c r="AM16" s="959">
        <v>0.39300000000000002</v>
      </c>
      <c r="AN16" s="959">
        <v>0.39200000000000002</v>
      </c>
      <c r="AO16" s="959">
        <v>0.39550000000000002</v>
      </c>
      <c r="AP16" s="959">
        <v>0.39200000000000002</v>
      </c>
      <c r="AQ16" s="959">
        <v>0.39350000000000002</v>
      </c>
      <c r="AR16" s="959">
        <v>0.39350000000000002</v>
      </c>
      <c r="AS16" s="959">
        <v>0.39250000000000002</v>
      </c>
      <c r="AT16" s="959">
        <v>0.39550000000000002</v>
      </c>
      <c r="AU16" s="959">
        <v>0.39350000000000002</v>
      </c>
      <c r="AV16" s="959">
        <v>0.39350000000000002</v>
      </c>
      <c r="AW16" s="959">
        <v>0.39450000000000002</v>
      </c>
      <c r="AX16" s="959">
        <v>0.39400000000000002</v>
      </c>
      <c r="AY16" s="959">
        <v>0.39400000000000002</v>
      </c>
      <c r="AZ16" s="959">
        <v>0.39450000000000002</v>
      </c>
      <c r="BA16" s="959">
        <v>0.39300000000000002</v>
      </c>
      <c r="BB16" s="959">
        <v>0.39250000000000002</v>
      </c>
      <c r="BC16" s="959">
        <v>0.39300000000000002</v>
      </c>
      <c r="BD16" s="959">
        <v>0.39450000000000002</v>
      </c>
      <c r="BE16" s="959">
        <v>0.39350000000000002</v>
      </c>
      <c r="BF16" s="959">
        <v>0.39100000000000001</v>
      </c>
      <c r="BG16" s="959">
        <v>0.39350000000000002</v>
      </c>
      <c r="BH16" s="959">
        <v>0.39300000000000002</v>
      </c>
      <c r="BI16" s="959">
        <v>0.39150000000000001</v>
      </c>
      <c r="BJ16" s="959">
        <v>0.39550000000000002</v>
      </c>
      <c r="BK16" s="959">
        <v>0.39350000000000002</v>
      </c>
      <c r="BL16" s="959">
        <v>0.39600000000000002</v>
      </c>
      <c r="BM16" s="959">
        <v>0.39150000000000001</v>
      </c>
      <c r="BN16" s="959">
        <v>0.39250000000000002</v>
      </c>
      <c r="BO16" s="959">
        <v>0.39200000000000002</v>
      </c>
      <c r="BP16" s="959">
        <v>0.39200000000000002</v>
      </c>
      <c r="BQ16" s="959"/>
      <c r="BR16" s="959">
        <v>0.39500000000000002</v>
      </c>
      <c r="BS16" s="959">
        <v>0.39300000000000002</v>
      </c>
      <c r="BT16" s="959">
        <v>0.39700000000000002</v>
      </c>
      <c r="BU16" s="959">
        <v>0.39300000000000002</v>
      </c>
      <c r="BV16" s="959">
        <v>0.39500000000000002</v>
      </c>
      <c r="BW16" s="959">
        <v>0.39350000000000002</v>
      </c>
      <c r="BX16" s="959">
        <v>0.39300000000000002</v>
      </c>
      <c r="BY16" s="959">
        <v>0.39100000000000001</v>
      </c>
      <c r="BZ16" s="959">
        <v>0.39450000000000002</v>
      </c>
      <c r="CA16" s="959">
        <v>0.39400000000000002</v>
      </c>
      <c r="CB16" s="959">
        <v>0.39450000000000002</v>
      </c>
      <c r="CC16" s="959">
        <v>0.39500000000000002</v>
      </c>
      <c r="CD16" s="959">
        <v>0.39200000000000002</v>
      </c>
      <c r="CE16" s="959">
        <v>0.39100000000000001</v>
      </c>
      <c r="CF16" s="959">
        <v>0.39450000000000002</v>
      </c>
      <c r="CG16" s="959">
        <v>0.39300000000000002</v>
      </c>
      <c r="CH16" s="959">
        <v>0.39250000000000002</v>
      </c>
      <c r="CI16" s="959">
        <v>0.39150000000000001</v>
      </c>
      <c r="CJ16" s="959">
        <v>0.39450000000000002</v>
      </c>
      <c r="CK16" s="959">
        <v>0.39300000000000002</v>
      </c>
      <c r="CL16" s="959">
        <v>0.39350000000000002</v>
      </c>
      <c r="CM16" s="959">
        <v>0.39300000000000002</v>
      </c>
      <c r="CN16" s="959">
        <v>0.39300000000000002</v>
      </c>
      <c r="CO16" s="959">
        <v>0.39300000000000002</v>
      </c>
      <c r="CP16" s="959">
        <v>0.39300000000000002</v>
      </c>
      <c r="CQ16" s="959">
        <v>0.39250000000000002</v>
      </c>
      <c r="CR16" s="959">
        <v>0.39400000000000002</v>
      </c>
      <c r="CS16" s="959">
        <v>0.39050000000000001</v>
      </c>
      <c r="CT16" s="959">
        <v>0.39500000000000002</v>
      </c>
      <c r="CU16" s="959">
        <v>0.39300000000000002</v>
      </c>
      <c r="CV16" s="959">
        <v>0.39250000000000002</v>
      </c>
      <c r="CW16" s="959">
        <v>0.39300000000000002</v>
      </c>
      <c r="CX16" s="959">
        <v>0.39250000000000002</v>
      </c>
      <c r="CY16" s="959">
        <v>0.39400000000000002</v>
      </c>
      <c r="CZ16" s="959">
        <v>0.39350000000000002</v>
      </c>
      <c r="DA16" s="959">
        <v>0.39300000000000002</v>
      </c>
      <c r="DB16" s="959">
        <v>0.39250000000000002</v>
      </c>
      <c r="DC16" s="959">
        <v>0.39350000000000002</v>
      </c>
      <c r="DD16" s="959">
        <v>0.39250000000000002</v>
      </c>
      <c r="DE16" s="959"/>
      <c r="DF16" s="959"/>
      <c r="DG16" s="959">
        <v>0.39400000000000002</v>
      </c>
      <c r="DH16" s="959">
        <v>0.39200000000000002</v>
      </c>
      <c r="DI16" s="959">
        <v>0.39350000000000002</v>
      </c>
      <c r="DJ16" s="959">
        <v>0.39350000000000002</v>
      </c>
      <c r="DK16" s="959">
        <v>0.39400000000000002</v>
      </c>
      <c r="DL16" s="959">
        <v>0.39450000000000002</v>
      </c>
      <c r="DM16" s="959">
        <v>0.39350000000000002</v>
      </c>
      <c r="DN16" s="959">
        <v>0.39450000000000002</v>
      </c>
      <c r="DO16" s="959">
        <v>0.39300000000000002</v>
      </c>
      <c r="DP16" s="959">
        <v>0.39300000000000002</v>
      </c>
      <c r="DQ16" s="959">
        <v>0.39200000000000002</v>
      </c>
      <c r="DR16" s="959">
        <v>0.39300000000000002</v>
      </c>
      <c r="DS16" s="959">
        <v>0.39300000000000002</v>
      </c>
      <c r="DT16" s="959">
        <v>0.39350000000000002</v>
      </c>
      <c r="DU16" s="959">
        <v>0.39250000000000002</v>
      </c>
      <c r="DV16" s="959">
        <v>0.39850000000000002</v>
      </c>
      <c r="DW16" s="959">
        <v>0.39250000000000002</v>
      </c>
      <c r="DX16" s="959">
        <v>0.39300000000000002</v>
      </c>
      <c r="DY16" s="959">
        <v>0.39350000000000002</v>
      </c>
      <c r="DZ16" s="959">
        <v>0.39300000000000002</v>
      </c>
      <c r="EA16" s="959">
        <v>0.39200000000000002</v>
      </c>
      <c r="EB16" s="959">
        <v>0.39350000000000002</v>
      </c>
      <c r="EC16" s="959">
        <v>0.39150000000000001</v>
      </c>
      <c r="ED16" s="959">
        <v>0.39300000000000002</v>
      </c>
      <c r="EE16" s="959">
        <v>0.39300000000000002</v>
      </c>
      <c r="EF16" s="959">
        <v>0.39350000000000002</v>
      </c>
      <c r="EG16" s="959">
        <v>0.39400000000000002</v>
      </c>
      <c r="EH16" s="959">
        <v>0.39350000000000002</v>
      </c>
      <c r="EI16" s="959">
        <v>0.39250000000000002</v>
      </c>
      <c r="EJ16" s="959">
        <v>0.39250000000000002</v>
      </c>
      <c r="EK16" s="959">
        <v>0.39350000000000002</v>
      </c>
      <c r="EL16" s="959">
        <v>0.39400000000000002</v>
      </c>
      <c r="EM16" s="959">
        <v>0.39450000000000002</v>
      </c>
      <c r="EN16" s="959"/>
      <c r="EO16" s="959"/>
      <c r="EP16" s="959">
        <v>0.39500000000000002</v>
      </c>
      <c r="EQ16" s="959">
        <v>0.39650000000000002</v>
      </c>
      <c r="ER16" s="959">
        <v>0.39500000000000002</v>
      </c>
      <c r="ES16" s="959">
        <v>0.39700000000000002</v>
      </c>
      <c r="ET16" s="959">
        <v>0.39450000000000002</v>
      </c>
      <c r="EU16" s="959">
        <v>0.39350000000000002</v>
      </c>
      <c r="EV16" s="959">
        <v>0.39450000000000002</v>
      </c>
      <c r="EW16" s="959">
        <v>0.39450000000000002</v>
      </c>
      <c r="EX16" s="959">
        <v>0.39650000000000002</v>
      </c>
      <c r="EY16" s="959">
        <v>0.39400000000000002</v>
      </c>
      <c r="EZ16" s="959">
        <v>0.39500000000000002</v>
      </c>
      <c r="FA16" s="959">
        <v>0.39350000000000002</v>
      </c>
      <c r="FB16" s="959">
        <v>0.39500000000000002</v>
      </c>
      <c r="FC16" s="959">
        <v>0.39350000000000002</v>
      </c>
      <c r="FD16" s="959">
        <v>0.39300000000000002</v>
      </c>
      <c r="FE16" s="957">
        <v>0.39300000000000002</v>
      </c>
      <c r="FF16" s="959">
        <v>0.39350000000000002</v>
      </c>
      <c r="FG16" s="959">
        <v>0.39450000000000002</v>
      </c>
      <c r="FH16" s="959">
        <v>0.39350000000000002</v>
      </c>
      <c r="FI16" s="959">
        <v>0.39350000000000002</v>
      </c>
      <c r="FJ16" s="959">
        <v>0.39300000000000002</v>
      </c>
      <c r="FK16" s="959">
        <v>0.39300000000000002</v>
      </c>
      <c r="FL16" s="959">
        <v>0.39550000000000002</v>
      </c>
      <c r="FM16" s="959">
        <v>0.39250000000000002</v>
      </c>
      <c r="FN16" s="959">
        <v>0.39500000000000002</v>
      </c>
      <c r="FO16" s="959">
        <v>0.39300000000000002</v>
      </c>
      <c r="FP16" s="959">
        <v>0.39400000000000002</v>
      </c>
      <c r="FQ16" s="959">
        <v>0.39450000000000002</v>
      </c>
      <c r="FR16" s="959">
        <v>0.39350000000000002</v>
      </c>
      <c r="FS16" s="959">
        <v>0.39700000000000002</v>
      </c>
      <c r="FT16" s="959">
        <v>0.39450000000000002</v>
      </c>
      <c r="FU16" s="959">
        <v>0.39350000000000002</v>
      </c>
      <c r="FV16" s="959">
        <v>0.39300000000000002</v>
      </c>
      <c r="FW16" s="959">
        <v>0.39200000000000002</v>
      </c>
      <c r="FX16" s="959">
        <v>0.39350000000000002</v>
      </c>
      <c r="FY16" s="959"/>
      <c r="FZ16" s="959"/>
      <c r="GA16" s="959">
        <v>0.39300000000000002</v>
      </c>
      <c r="GB16" s="959">
        <v>0.39300000000000002</v>
      </c>
      <c r="GC16" s="959">
        <v>0.39300000000000002</v>
      </c>
      <c r="GD16" s="959">
        <v>0.39400000000000002</v>
      </c>
      <c r="GE16" s="959">
        <v>0.39350000000000002</v>
      </c>
      <c r="GF16" s="959">
        <v>0.39500000000000002</v>
      </c>
      <c r="GG16" s="959">
        <v>0.39300000000000002</v>
      </c>
      <c r="GH16" s="959">
        <v>0.39400000000000002</v>
      </c>
      <c r="GI16" s="959">
        <v>0.39400000000000002</v>
      </c>
      <c r="GJ16" s="959">
        <v>0.39550000000000002</v>
      </c>
      <c r="GK16" s="959">
        <v>0.39350000000000002</v>
      </c>
      <c r="GL16" s="959"/>
      <c r="GM16" s="959"/>
      <c r="GN16" s="959">
        <v>0.39350000000000002</v>
      </c>
      <c r="GO16" s="959">
        <v>0.39450000000000002</v>
      </c>
      <c r="GP16" s="959">
        <v>0.39400000000000002</v>
      </c>
      <c r="GQ16" s="959">
        <v>0.39600000000000002</v>
      </c>
      <c r="GR16" s="959">
        <v>0.39400000000000002</v>
      </c>
      <c r="GS16" s="959">
        <v>0.39350000000000002</v>
      </c>
      <c r="GT16" s="959">
        <v>0.39300000000000002</v>
      </c>
      <c r="GU16" s="959">
        <v>0.39450000000000002</v>
      </c>
      <c r="GV16" s="959">
        <v>0.39350000000000002</v>
      </c>
      <c r="GW16" s="959">
        <v>0.39350000000000002</v>
      </c>
      <c r="GX16" s="959">
        <v>0.39300000000000002</v>
      </c>
      <c r="GY16" s="959">
        <v>0.39600000000000002</v>
      </c>
      <c r="GZ16" s="959">
        <v>0.39300000000000002</v>
      </c>
      <c r="HA16" s="959">
        <v>0.39550000000000002</v>
      </c>
      <c r="HB16" s="959">
        <v>0.39500000000000002</v>
      </c>
      <c r="HC16" s="959">
        <v>0.39350000000000002</v>
      </c>
      <c r="HD16" s="959">
        <v>0.39500000000000002</v>
      </c>
      <c r="HE16" s="959">
        <v>0.39300000000000002</v>
      </c>
      <c r="HF16" s="900">
        <f t="shared" si="8"/>
        <v>10.032999999999999</v>
      </c>
      <c r="HG16" s="900">
        <f t="shared" si="9"/>
        <v>10.0076</v>
      </c>
      <c r="HH16" s="900">
        <f t="shared" si="10"/>
        <v>10.020300000000001</v>
      </c>
      <c r="HI16" s="900">
        <f t="shared" si="11"/>
        <v>10.0076</v>
      </c>
      <c r="HJ16" s="900">
        <f t="shared" si="12"/>
        <v>10.020300000000001</v>
      </c>
      <c r="HK16" s="900">
        <f t="shared" si="13"/>
        <v>9.9822000000000006</v>
      </c>
      <c r="HL16" s="900">
        <f t="shared" si="14"/>
        <v>9.9822000000000006</v>
      </c>
      <c r="HM16" s="900">
        <f t="shared" si="15"/>
        <v>9.9567999999999994</v>
      </c>
      <c r="HN16" s="900">
        <f t="shared" si="16"/>
        <v>9.9822000000000006</v>
      </c>
      <c r="HO16" s="900">
        <f t="shared" si="17"/>
        <v>10.0076</v>
      </c>
      <c r="HP16" s="900">
        <f t="shared" si="18"/>
        <v>9.9822000000000006</v>
      </c>
      <c r="HQ16" s="900">
        <f t="shared" si="19"/>
        <v>9.9822000000000006</v>
      </c>
      <c r="HR16" s="900">
        <f t="shared" si="20"/>
        <v>10.032999999999999</v>
      </c>
      <c r="HS16" s="900">
        <f t="shared" si="21"/>
        <v>10.0076</v>
      </c>
      <c r="HT16" s="900">
        <f t="shared" si="22"/>
        <v>9.9822000000000006</v>
      </c>
      <c r="HU16" s="900">
        <f t="shared" si="23"/>
        <v>10.0076</v>
      </c>
      <c r="HV16" s="900">
        <f t="shared" si="24"/>
        <v>9.9567999999999994</v>
      </c>
      <c r="HW16" s="900">
        <f t="shared" si="25"/>
        <v>10.0076</v>
      </c>
      <c r="HX16" s="900">
        <f t="shared" si="26"/>
        <v>9.9822000000000006</v>
      </c>
      <c r="HY16" s="900">
        <f t="shared" si="27"/>
        <v>9.9567999999999994</v>
      </c>
      <c r="HZ16" s="900">
        <f t="shared" si="28"/>
        <v>9.9822000000000006</v>
      </c>
      <c r="IA16" s="900">
        <f t="shared" si="29"/>
        <v>9.9567999999999994</v>
      </c>
      <c r="IB16" s="900">
        <f t="shared" si="30"/>
        <v>10.0076</v>
      </c>
      <c r="IC16" s="900">
        <f t="shared" si="31"/>
        <v>9.9822000000000006</v>
      </c>
      <c r="ID16" s="900">
        <f t="shared" si="32"/>
        <v>9.9822000000000006</v>
      </c>
      <c r="IE16" s="900">
        <f t="shared" si="33"/>
        <v>9.9822000000000006</v>
      </c>
      <c r="IF16" s="900">
        <f t="shared" si="34"/>
        <v>9.9567999999999994</v>
      </c>
      <c r="IG16" s="900">
        <f t="shared" si="35"/>
        <v>9.9567999999999994</v>
      </c>
      <c r="IH16" s="900">
        <f t="shared" si="36"/>
        <v>9.9567999999999994</v>
      </c>
      <c r="II16" s="900">
        <f t="shared" si="37"/>
        <v>9.9567999999999994</v>
      </c>
      <c r="IJ16" s="900">
        <f t="shared" si="38"/>
        <v>10.0076</v>
      </c>
      <c r="IK16" s="900">
        <f t="shared" si="39"/>
        <v>9.9822000000000006</v>
      </c>
      <c r="IL16" s="900">
        <f t="shared" si="40"/>
        <v>9.9441000000000006</v>
      </c>
      <c r="IM16" s="900">
        <f t="shared" si="41"/>
        <v>10.020300000000001</v>
      </c>
      <c r="IN16" s="900">
        <f t="shared" si="42"/>
        <v>10.020300000000001</v>
      </c>
      <c r="IO16" s="900">
        <f t="shared" si="43"/>
        <v>10.0838</v>
      </c>
      <c r="IP16" s="900">
        <f t="shared" si="44"/>
        <v>9.9822000000000006</v>
      </c>
      <c r="IQ16" s="900">
        <f t="shared" si="45"/>
        <v>9.9567999999999994</v>
      </c>
      <c r="IR16" s="900">
        <f t="shared" si="46"/>
        <v>10.0457</v>
      </c>
      <c r="IS16" s="900">
        <f t="shared" si="47"/>
        <v>9.9567999999999994</v>
      </c>
      <c r="IT16" s="900">
        <f t="shared" si="48"/>
        <v>9.9948999999999995</v>
      </c>
      <c r="IU16" s="900">
        <f t="shared" si="49"/>
        <v>9.9948999999999995</v>
      </c>
      <c r="IV16" s="900">
        <f t="shared" si="50"/>
        <v>9.9695</v>
      </c>
      <c r="IW16" s="900">
        <f t="shared" si="51"/>
        <v>10.0457</v>
      </c>
      <c r="IX16" s="900">
        <f t="shared" si="52"/>
        <v>9.9948999999999995</v>
      </c>
      <c r="IY16" s="900">
        <f t="shared" si="53"/>
        <v>9.9948999999999995</v>
      </c>
      <c r="IZ16" s="900">
        <f t="shared" si="54"/>
        <v>10.020300000000001</v>
      </c>
      <c r="JA16" s="900">
        <f t="shared" si="55"/>
        <v>10.0076</v>
      </c>
      <c r="JB16" s="900">
        <f t="shared" si="56"/>
        <v>10.0076</v>
      </c>
      <c r="JC16" s="900">
        <f t="shared" si="57"/>
        <v>10.020300000000001</v>
      </c>
      <c r="JD16" s="900">
        <f t="shared" si="58"/>
        <v>9.9822000000000006</v>
      </c>
      <c r="JE16" s="900">
        <f t="shared" si="59"/>
        <v>9.9695</v>
      </c>
      <c r="JF16" s="900">
        <f t="shared" si="60"/>
        <v>9.9822000000000006</v>
      </c>
      <c r="JG16" s="900">
        <f t="shared" si="61"/>
        <v>10.020300000000001</v>
      </c>
      <c r="JH16" s="900">
        <f t="shared" si="62"/>
        <v>9.9948999999999995</v>
      </c>
      <c r="JI16" s="900">
        <f t="shared" si="63"/>
        <v>9.9314</v>
      </c>
      <c r="JJ16" s="900">
        <f t="shared" si="64"/>
        <v>9.9948999999999995</v>
      </c>
      <c r="JK16" s="900">
        <f t="shared" si="65"/>
        <v>9.9822000000000006</v>
      </c>
      <c r="JL16" s="900">
        <f t="shared" si="66"/>
        <v>9.9441000000000006</v>
      </c>
      <c r="JM16" s="900">
        <f t="shared" si="67"/>
        <v>10.0457</v>
      </c>
      <c r="JN16" s="900">
        <f t="shared" si="68"/>
        <v>9.9948999999999995</v>
      </c>
      <c r="JO16" s="900">
        <f t="shared" si="69"/>
        <v>10.058400000000001</v>
      </c>
      <c r="JP16" s="900">
        <f t="shared" si="70"/>
        <v>9.9441000000000006</v>
      </c>
      <c r="JQ16" s="900">
        <f t="shared" si="71"/>
        <v>9.9695</v>
      </c>
      <c r="JR16" s="900">
        <f t="shared" si="72"/>
        <v>9.9567999999999994</v>
      </c>
      <c r="JS16" s="900">
        <f t="shared" si="73"/>
        <v>9.9567999999999994</v>
      </c>
      <c r="JT16" s="900">
        <f t="shared" si="73"/>
        <v>0</v>
      </c>
      <c r="JU16" s="900">
        <f t="shared" si="74"/>
        <v>10.032999999999999</v>
      </c>
      <c r="JV16" s="900">
        <f t="shared" si="75"/>
        <v>9.9822000000000006</v>
      </c>
      <c r="JW16" s="900">
        <f t="shared" si="76"/>
        <v>10.0838</v>
      </c>
      <c r="JX16" s="900">
        <f t="shared" si="77"/>
        <v>9.9822000000000006</v>
      </c>
      <c r="JY16" s="900">
        <f t="shared" si="78"/>
        <v>10.032999999999999</v>
      </c>
      <c r="JZ16" s="900">
        <f t="shared" si="79"/>
        <v>9.9948999999999995</v>
      </c>
      <c r="KA16" s="900">
        <f t="shared" si="80"/>
        <v>9.9822000000000006</v>
      </c>
      <c r="KB16" s="900">
        <f t="shared" si="81"/>
        <v>9.9314</v>
      </c>
      <c r="KC16" s="900">
        <f t="shared" si="82"/>
        <v>10.020300000000001</v>
      </c>
      <c r="KD16" s="900">
        <f t="shared" si="83"/>
        <v>10.0076</v>
      </c>
      <c r="KE16" s="900">
        <f t="shared" si="84"/>
        <v>10.020300000000001</v>
      </c>
      <c r="KF16" s="900">
        <f t="shared" si="85"/>
        <v>10.032999999999999</v>
      </c>
      <c r="KG16" s="900">
        <f t="shared" si="86"/>
        <v>9.9567999999999994</v>
      </c>
      <c r="KH16" s="900">
        <f t="shared" si="87"/>
        <v>9.9314</v>
      </c>
      <c r="KI16" s="900">
        <f t="shared" si="88"/>
        <v>10.020300000000001</v>
      </c>
      <c r="KJ16" s="900">
        <f t="shared" si="89"/>
        <v>9.9822000000000006</v>
      </c>
      <c r="KK16" s="900">
        <f t="shared" si="90"/>
        <v>9.9695</v>
      </c>
      <c r="KL16" s="900">
        <f t="shared" si="91"/>
        <v>9.9441000000000006</v>
      </c>
      <c r="KM16" s="900">
        <f t="shared" si="92"/>
        <v>10.020300000000001</v>
      </c>
      <c r="KN16" s="900">
        <f t="shared" si="93"/>
        <v>9.9822000000000006</v>
      </c>
      <c r="KO16" s="900">
        <f t="shared" si="94"/>
        <v>9.9948999999999995</v>
      </c>
      <c r="KP16" s="900">
        <f t="shared" si="95"/>
        <v>9.9822000000000006</v>
      </c>
      <c r="KQ16" s="900">
        <f t="shared" si="96"/>
        <v>9.9822000000000006</v>
      </c>
      <c r="KR16" s="900">
        <f t="shared" si="97"/>
        <v>9.9822000000000006</v>
      </c>
      <c r="KS16" s="900">
        <f t="shared" si="98"/>
        <v>9.9822000000000006</v>
      </c>
      <c r="KT16" s="900">
        <f t="shared" si="99"/>
        <v>9.9695</v>
      </c>
      <c r="KU16" s="900">
        <f t="shared" si="100"/>
        <v>10.0076</v>
      </c>
      <c r="KV16" s="900">
        <f t="shared" si="101"/>
        <v>9.9186999999999994</v>
      </c>
      <c r="KW16" s="900">
        <f t="shared" si="102"/>
        <v>10.032999999999999</v>
      </c>
      <c r="KX16" s="900">
        <f t="shared" si="103"/>
        <v>9.9822000000000006</v>
      </c>
      <c r="KY16" s="900">
        <f t="shared" si="104"/>
        <v>9.9695</v>
      </c>
      <c r="KZ16" s="900">
        <f t="shared" si="105"/>
        <v>9.9822000000000006</v>
      </c>
      <c r="LA16" s="900">
        <f t="shared" si="106"/>
        <v>9.9695</v>
      </c>
      <c r="LB16" s="900">
        <f t="shared" si="107"/>
        <v>10.0076</v>
      </c>
      <c r="LC16" s="900">
        <f t="shared" si="108"/>
        <v>9.9948999999999995</v>
      </c>
      <c r="LD16" s="900">
        <f t="shared" si="109"/>
        <v>9.9822000000000006</v>
      </c>
      <c r="LE16" s="900">
        <f t="shared" si="110"/>
        <v>9.9695</v>
      </c>
      <c r="LF16" s="900">
        <f t="shared" si="111"/>
        <v>9.9948999999999995</v>
      </c>
      <c r="LG16" s="900">
        <f t="shared" si="112"/>
        <v>9.9695</v>
      </c>
      <c r="LH16" s="900">
        <f t="shared" si="113"/>
        <v>10.0076</v>
      </c>
      <c r="LI16" s="900">
        <f t="shared" si="114"/>
        <v>9.9567999999999994</v>
      </c>
      <c r="LJ16" s="900">
        <f t="shared" si="115"/>
        <v>9.9948999999999995</v>
      </c>
      <c r="LK16" s="900">
        <f t="shared" si="116"/>
        <v>9.9948999999999995</v>
      </c>
      <c r="LL16" s="900">
        <f t="shared" si="117"/>
        <v>10.0076</v>
      </c>
      <c r="LM16" s="900">
        <f t="shared" si="118"/>
        <v>10.020300000000001</v>
      </c>
      <c r="LN16" s="900">
        <f t="shared" si="119"/>
        <v>9.9948999999999995</v>
      </c>
      <c r="LO16" s="900">
        <f t="shared" si="120"/>
        <v>10.020300000000001</v>
      </c>
      <c r="LP16" s="900">
        <f t="shared" si="121"/>
        <v>9.9822000000000006</v>
      </c>
      <c r="LQ16" s="900">
        <f t="shared" si="122"/>
        <v>9.9822000000000006</v>
      </c>
      <c r="LR16" s="900">
        <f t="shared" si="123"/>
        <v>9.9567999999999994</v>
      </c>
      <c r="LS16" s="900">
        <f t="shared" si="124"/>
        <v>9.9822000000000006</v>
      </c>
      <c r="LT16" s="900">
        <f t="shared" si="125"/>
        <v>9.9822000000000006</v>
      </c>
      <c r="LU16" s="900">
        <f t="shared" si="126"/>
        <v>9.9948999999999995</v>
      </c>
      <c r="LV16" s="900">
        <f t="shared" si="127"/>
        <v>9.9695</v>
      </c>
      <c r="LW16" s="900">
        <f t="shared" si="128"/>
        <v>10.1219</v>
      </c>
      <c r="LX16" s="900">
        <f t="shared" si="129"/>
        <v>9.9695</v>
      </c>
      <c r="LY16" s="900">
        <f t="shared" si="130"/>
        <v>9.9822000000000006</v>
      </c>
      <c r="LZ16" s="900">
        <f t="shared" si="131"/>
        <v>9.9948999999999995</v>
      </c>
      <c r="MA16" s="900">
        <f t="shared" si="132"/>
        <v>9.9822000000000006</v>
      </c>
      <c r="MB16" s="900">
        <f t="shared" si="133"/>
        <v>9.9567999999999994</v>
      </c>
      <c r="MC16" s="900">
        <f t="shared" si="134"/>
        <v>9.9948999999999995</v>
      </c>
      <c r="MD16" s="900">
        <f t="shared" si="135"/>
        <v>9.9441000000000006</v>
      </c>
      <c r="ME16" s="900">
        <f t="shared" si="136"/>
        <v>9.9822000000000006</v>
      </c>
      <c r="MF16" s="900">
        <f t="shared" si="137"/>
        <v>9.9822000000000006</v>
      </c>
      <c r="MG16" s="900">
        <f t="shared" si="138"/>
        <v>9.9948999999999995</v>
      </c>
      <c r="MH16" s="900">
        <f t="shared" si="139"/>
        <v>10.0076</v>
      </c>
      <c r="MI16" s="900">
        <f t="shared" si="140"/>
        <v>9.9948999999999995</v>
      </c>
      <c r="MJ16" s="900">
        <f t="shared" si="141"/>
        <v>9.9695</v>
      </c>
      <c r="MK16" s="900">
        <f t="shared" si="142"/>
        <v>9.9695</v>
      </c>
      <c r="ML16" s="900">
        <f t="shared" si="143"/>
        <v>9.9948999999999995</v>
      </c>
      <c r="MM16" s="900">
        <f t="shared" si="144"/>
        <v>10.0076</v>
      </c>
      <c r="MN16" s="900">
        <f t="shared" si="145"/>
        <v>10.020300000000001</v>
      </c>
      <c r="MO16" s="900">
        <f t="shared" si="146"/>
        <v>10.032999999999999</v>
      </c>
      <c r="MP16" s="900">
        <f t="shared" si="147"/>
        <v>10.071099999999999</v>
      </c>
      <c r="MQ16" s="900">
        <f t="shared" si="148"/>
        <v>10.032999999999999</v>
      </c>
      <c r="MR16" s="900">
        <f t="shared" si="149"/>
        <v>10.0838</v>
      </c>
      <c r="MS16" s="900">
        <f t="shared" si="150"/>
        <v>10.020300000000001</v>
      </c>
      <c r="MT16" s="900">
        <f t="shared" si="151"/>
        <v>9.9948999999999995</v>
      </c>
      <c r="MU16" s="900">
        <f t="shared" si="152"/>
        <v>10.020300000000001</v>
      </c>
      <c r="MV16" s="900">
        <f t="shared" si="153"/>
        <v>10.020300000000001</v>
      </c>
      <c r="MW16" s="900">
        <f t="shared" si="154"/>
        <v>10.071099999999999</v>
      </c>
      <c r="MX16" s="900">
        <f t="shared" si="155"/>
        <v>10.0076</v>
      </c>
      <c r="MY16" s="900">
        <f t="shared" si="156"/>
        <v>10.032999999999999</v>
      </c>
      <c r="MZ16" s="900">
        <f t="shared" si="157"/>
        <v>9.9948999999999995</v>
      </c>
      <c r="NA16" s="900">
        <f t="shared" si="158"/>
        <v>10.032999999999999</v>
      </c>
      <c r="NB16" s="900">
        <f t="shared" si="159"/>
        <v>9.9948999999999995</v>
      </c>
      <c r="NC16" s="900">
        <f t="shared" si="160"/>
        <v>9.9822000000000006</v>
      </c>
      <c r="ND16" s="900">
        <f t="shared" si="161"/>
        <v>9.9822000000000006</v>
      </c>
      <c r="NE16" s="900">
        <f t="shared" si="162"/>
        <v>9.9948999999999995</v>
      </c>
      <c r="NF16" s="900">
        <f t="shared" si="163"/>
        <v>10.020300000000001</v>
      </c>
      <c r="NG16" s="900">
        <f t="shared" si="164"/>
        <v>9.9948999999999995</v>
      </c>
      <c r="NH16" s="900">
        <f t="shared" si="165"/>
        <v>9.9948999999999995</v>
      </c>
      <c r="NI16" s="900">
        <f t="shared" si="166"/>
        <v>9.9822000000000006</v>
      </c>
      <c r="NJ16" s="900">
        <f t="shared" si="167"/>
        <v>9.9822000000000006</v>
      </c>
      <c r="NK16" s="900">
        <f t="shared" si="168"/>
        <v>10.0457</v>
      </c>
      <c r="NL16" s="900">
        <f t="shared" si="169"/>
        <v>9.9695</v>
      </c>
      <c r="NM16" s="900">
        <f t="shared" si="170"/>
        <v>10.032999999999999</v>
      </c>
      <c r="NN16" s="900">
        <f t="shared" si="171"/>
        <v>9.9822000000000006</v>
      </c>
      <c r="NO16" s="900">
        <f t="shared" si="172"/>
        <v>10.0076</v>
      </c>
      <c r="NP16" s="900">
        <f t="shared" si="173"/>
        <v>10.020300000000001</v>
      </c>
      <c r="NQ16" s="900">
        <f t="shared" si="174"/>
        <v>9.9948999999999995</v>
      </c>
      <c r="NR16" s="900">
        <f t="shared" si="175"/>
        <v>10.020300000000001</v>
      </c>
      <c r="NS16" s="900">
        <f t="shared" si="176"/>
        <v>10.0838</v>
      </c>
      <c r="NT16" s="900">
        <f t="shared" si="177"/>
        <v>9.9948999999999995</v>
      </c>
      <c r="NU16" s="900">
        <f t="shared" si="178"/>
        <v>9.9822000000000006</v>
      </c>
      <c r="NV16" s="900">
        <f t="shared" si="179"/>
        <v>9.9567999999999994</v>
      </c>
      <c r="NW16" s="900">
        <f t="shared" si="180"/>
        <v>9.9948999999999995</v>
      </c>
      <c r="NX16" s="900">
        <f t="shared" si="181"/>
        <v>9.9822000000000006</v>
      </c>
      <c r="NY16" s="900">
        <f t="shared" si="182"/>
        <v>9.9822000000000006</v>
      </c>
      <c r="NZ16" s="900">
        <f t="shared" si="183"/>
        <v>9.9822000000000006</v>
      </c>
      <c r="OA16" s="900">
        <f t="shared" si="184"/>
        <v>10.0076</v>
      </c>
      <c r="OB16" s="900">
        <f t="shared" si="185"/>
        <v>9.9948999999999995</v>
      </c>
      <c r="OC16" s="900">
        <f t="shared" si="186"/>
        <v>10.032999999999999</v>
      </c>
      <c r="OD16" s="900">
        <f t="shared" si="187"/>
        <v>9.9822000000000006</v>
      </c>
      <c r="OE16" s="900">
        <f t="shared" si="188"/>
        <v>10.0076</v>
      </c>
      <c r="OF16" s="900">
        <f t="shared" si="189"/>
        <v>10.0076</v>
      </c>
      <c r="OG16" s="900">
        <f t="shared" si="190"/>
        <v>10.0457</v>
      </c>
      <c r="OH16" s="900">
        <f t="shared" si="191"/>
        <v>9.9948999999999995</v>
      </c>
      <c r="OI16" s="900">
        <f t="shared" si="192"/>
        <v>9.9948999999999995</v>
      </c>
      <c r="OJ16" s="900">
        <f t="shared" si="192"/>
        <v>10.020300000000001</v>
      </c>
      <c r="OK16" s="900">
        <f t="shared" si="192"/>
        <v>10.0076</v>
      </c>
      <c r="OL16" s="900">
        <f t="shared" si="192"/>
        <v>10.058400000000001</v>
      </c>
      <c r="OM16" s="900">
        <f t="shared" si="192"/>
        <v>10.0076</v>
      </c>
      <c r="ON16" s="900">
        <f t="shared" si="192"/>
        <v>9.9948999999999995</v>
      </c>
      <c r="OO16" s="900">
        <f t="shared" si="192"/>
        <v>9.9822000000000006</v>
      </c>
      <c r="OP16" s="900">
        <f t="shared" si="193"/>
        <v>10.020300000000001</v>
      </c>
      <c r="OQ16" s="900">
        <f t="shared" si="193"/>
        <v>9.9948999999999995</v>
      </c>
      <c r="OR16" s="900">
        <f t="shared" si="193"/>
        <v>9.9948999999999995</v>
      </c>
      <c r="OS16" s="900">
        <f t="shared" si="193"/>
        <v>9.9822000000000006</v>
      </c>
      <c r="OT16" s="900">
        <f t="shared" si="193"/>
        <v>10.058400000000001</v>
      </c>
      <c r="OU16" s="900">
        <f t="shared" si="193"/>
        <v>9.9822000000000006</v>
      </c>
      <c r="OV16" s="900">
        <f t="shared" si="193"/>
        <v>10.0457</v>
      </c>
      <c r="OW16" s="900">
        <f t="shared" si="193"/>
        <v>10.032999999999999</v>
      </c>
      <c r="OX16" s="900">
        <f t="shared" si="193"/>
        <v>9.9948999999999995</v>
      </c>
      <c r="OY16" s="900">
        <f t="shared" si="193"/>
        <v>10.032999999999999</v>
      </c>
      <c r="OZ16" s="900">
        <f t="shared" si="193"/>
        <v>9.9822000000000006</v>
      </c>
      <c r="PB16" s="887"/>
      <c r="PC16" s="887"/>
      <c r="PD16" s="887"/>
    </row>
    <row r="17" spans="1:420">
      <c r="A17" s="1239" t="s">
        <v>638</v>
      </c>
      <c r="B17" s="1240"/>
      <c r="C17" s="961">
        <v>3.0499999999999999E-2</v>
      </c>
      <c r="D17" s="961">
        <v>2.9000000000000001E-2</v>
      </c>
      <c r="E17" s="961">
        <v>0.03</v>
      </c>
      <c r="F17" s="961">
        <v>2.9499999999999998E-2</v>
      </c>
      <c r="G17" s="961">
        <v>3.0499999999999999E-2</v>
      </c>
      <c r="H17" s="961">
        <v>2.7E-2</v>
      </c>
      <c r="I17" s="961">
        <v>2.8000000000000001E-2</v>
      </c>
      <c r="J17" s="958">
        <v>2.8000000000000001E-2</v>
      </c>
      <c r="K17" s="958">
        <v>2.8000000000000001E-2</v>
      </c>
      <c r="L17" s="958">
        <v>2.7E-2</v>
      </c>
      <c r="M17" s="958">
        <v>2.7E-2</v>
      </c>
      <c r="N17" s="958">
        <v>2.8000000000000001E-2</v>
      </c>
      <c r="O17" s="960">
        <v>2.7E-2</v>
      </c>
      <c r="P17" s="961">
        <v>2.8000000000000001E-2</v>
      </c>
      <c r="Q17" s="961">
        <v>2.7E-2</v>
      </c>
      <c r="R17" s="961">
        <v>2.7E-2</v>
      </c>
      <c r="S17" s="961">
        <v>2.7E-2</v>
      </c>
      <c r="T17" s="961">
        <v>2.7E-2</v>
      </c>
      <c r="U17" s="961">
        <v>2.7E-2</v>
      </c>
      <c r="V17" s="961">
        <v>2.7E-2</v>
      </c>
      <c r="W17" s="961">
        <v>2.8000000000000001E-2</v>
      </c>
      <c r="X17" s="961">
        <v>2.7E-2</v>
      </c>
      <c r="Y17" s="961">
        <v>2.8000000000000001E-2</v>
      </c>
      <c r="Z17" s="961">
        <v>2.7E-2</v>
      </c>
      <c r="AA17" s="961">
        <v>2.7E-2</v>
      </c>
      <c r="AB17" s="961">
        <v>2.7E-2</v>
      </c>
      <c r="AC17" s="961">
        <v>2.7E-2</v>
      </c>
      <c r="AD17" s="961">
        <v>2.8000000000000001E-2</v>
      </c>
      <c r="AE17" s="961">
        <v>2.8000000000000001E-2</v>
      </c>
      <c r="AF17" s="961">
        <v>2.7E-2</v>
      </c>
      <c r="AG17" s="961">
        <v>2.7E-2</v>
      </c>
      <c r="AH17" s="958">
        <v>2.8000000000000001E-2</v>
      </c>
      <c r="AI17" s="1037">
        <v>2.7E-2</v>
      </c>
      <c r="AJ17" s="1037">
        <v>2.9950000000000001E-2</v>
      </c>
      <c r="AK17" s="1037">
        <v>0.03</v>
      </c>
      <c r="AL17" s="1037">
        <v>3.0249999999999999E-2</v>
      </c>
      <c r="AM17" s="1037">
        <v>2.9850000000000002E-2</v>
      </c>
      <c r="AN17" s="1037">
        <v>3.0200000000000001E-2</v>
      </c>
      <c r="AO17" s="1037">
        <v>2.9749999999999999E-2</v>
      </c>
      <c r="AP17" s="1037">
        <v>2.93E-2</v>
      </c>
      <c r="AQ17" s="1037">
        <v>3.0099999999999998E-2</v>
      </c>
      <c r="AR17" s="1037">
        <v>2.9749999999999999E-2</v>
      </c>
      <c r="AS17" s="1037">
        <v>2.9250000000000002E-2</v>
      </c>
      <c r="AT17" s="1037">
        <v>3.065E-2</v>
      </c>
      <c r="AU17" s="1037">
        <v>2.9399999999999999E-2</v>
      </c>
      <c r="AV17" s="1037">
        <v>2.9649999999999999E-2</v>
      </c>
      <c r="AW17" s="1037">
        <v>3.015E-2</v>
      </c>
      <c r="AX17" s="1037">
        <v>2.9749999999999999E-2</v>
      </c>
      <c r="AY17" s="1037">
        <v>2.9454000000000001E-2</v>
      </c>
      <c r="AZ17" s="1037">
        <v>3.0300000000000001E-2</v>
      </c>
      <c r="BA17" s="1037">
        <v>2.9899999999999999E-2</v>
      </c>
      <c r="BB17" s="1037">
        <v>2.9700000000000001E-2</v>
      </c>
      <c r="BC17" s="1037">
        <v>2.955E-2</v>
      </c>
      <c r="BD17" s="1037">
        <v>3.005E-2</v>
      </c>
      <c r="BE17" s="1037">
        <v>2.9700000000000001E-2</v>
      </c>
      <c r="BF17" s="1037">
        <v>2.98E-2</v>
      </c>
      <c r="BG17" s="1037">
        <v>2.9399999999999999E-2</v>
      </c>
      <c r="BH17" s="1037">
        <v>3.0099999999999998E-2</v>
      </c>
      <c r="BI17" s="1037">
        <v>0.03</v>
      </c>
      <c r="BJ17" s="1037">
        <v>3.0099999999999998E-2</v>
      </c>
      <c r="BK17" s="1037">
        <v>0.03</v>
      </c>
      <c r="BL17" s="1037">
        <v>0.03</v>
      </c>
      <c r="BM17" s="1037">
        <v>2.9850000000000002E-2</v>
      </c>
      <c r="BN17" s="1037">
        <v>2.93E-2</v>
      </c>
      <c r="BO17" s="1037">
        <v>2.9000000000000001E-2</v>
      </c>
      <c r="BP17" s="1037">
        <v>2.9700000000000001E-2</v>
      </c>
      <c r="BQ17" s="1037"/>
      <c r="BR17" s="1037">
        <v>2.9649999999999999E-2</v>
      </c>
      <c r="BS17" s="1037">
        <v>2.9600000000000001E-2</v>
      </c>
      <c r="BT17" s="1037">
        <v>0.03</v>
      </c>
      <c r="BU17" s="1037">
        <v>2.9749999999999999E-2</v>
      </c>
      <c r="BV17" s="1037">
        <v>2.9499999999999998E-2</v>
      </c>
      <c r="BW17" s="1037">
        <v>2.945E-2</v>
      </c>
      <c r="BX17" s="1037">
        <v>0.03</v>
      </c>
      <c r="BY17" s="1037">
        <v>0.03</v>
      </c>
      <c r="BZ17" s="1037">
        <v>2.98E-2</v>
      </c>
      <c r="CA17" s="1037">
        <v>2.9899999999999999E-2</v>
      </c>
      <c r="CB17" s="1037">
        <v>0.03</v>
      </c>
      <c r="CC17" s="1037">
        <v>0.03</v>
      </c>
      <c r="CD17" s="1037">
        <v>2.93E-2</v>
      </c>
      <c r="CE17" s="1037">
        <v>0.03</v>
      </c>
      <c r="CF17" s="1037">
        <v>2.9499999999999998E-2</v>
      </c>
      <c r="CG17" s="1037">
        <v>2.895E-2</v>
      </c>
      <c r="CH17" s="1037">
        <v>0.03</v>
      </c>
      <c r="CI17" s="1037">
        <v>2.9600000000000001E-2</v>
      </c>
      <c r="CJ17" s="1037">
        <v>2.9899999999999999E-2</v>
      </c>
      <c r="CK17" s="1037">
        <v>2.98E-2</v>
      </c>
      <c r="CL17" s="1037">
        <v>2.9399999999999999E-2</v>
      </c>
      <c r="CM17" s="1037">
        <v>3.0200000000000001E-2</v>
      </c>
      <c r="CN17" s="1037">
        <v>2.9399999999999999E-2</v>
      </c>
      <c r="CO17" s="1037">
        <v>2.945E-2</v>
      </c>
      <c r="CP17" s="1037">
        <v>3.04E-2</v>
      </c>
      <c r="CQ17" s="1037">
        <v>2.9950000000000001E-2</v>
      </c>
      <c r="CR17" s="1037">
        <v>2.9850000000000002E-2</v>
      </c>
      <c r="CS17" s="1037">
        <v>2.9649999999999999E-2</v>
      </c>
      <c r="CT17" s="1037">
        <v>2.9600000000000001E-2</v>
      </c>
      <c r="CU17" s="1037">
        <v>2.9700000000000001E-2</v>
      </c>
      <c r="CV17" s="1037">
        <v>3.04E-2</v>
      </c>
      <c r="CW17" s="1037">
        <v>2.9649999999999999E-2</v>
      </c>
      <c r="CX17" s="1037">
        <v>2.9700000000000001E-2</v>
      </c>
      <c r="CY17" s="1037">
        <v>2.9850000000000002E-2</v>
      </c>
      <c r="CZ17" s="1037">
        <v>2.945E-2</v>
      </c>
      <c r="DA17" s="1037">
        <v>2.9149999999999999E-2</v>
      </c>
      <c r="DB17" s="1037">
        <v>2.955E-2</v>
      </c>
      <c r="DC17" s="1037">
        <v>2.9850000000000002E-2</v>
      </c>
      <c r="DD17" s="1037">
        <v>2.98E-2</v>
      </c>
      <c r="DE17" s="1037"/>
      <c r="DF17" s="1037"/>
      <c r="DG17" s="1037">
        <v>3.0099999999999998E-2</v>
      </c>
      <c r="DH17" s="1037">
        <v>2.9600000000000001E-2</v>
      </c>
      <c r="DI17" s="1037">
        <v>2.9850000000000002E-2</v>
      </c>
      <c r="DJ17" s="1037">
        <v>2.9700000000000001E-2</v>
      </c>
      <c r="DK17" s="1037">
        <v>2.9850000000000002E-2</v>
      </c>
      <c r="DL17" s="1037">
        <v>3.0349999999999999E-2</v>
      </c>
      <c r="DM17" s="1037">
        <v>2.9899999999999999E-2</v>
      </c>
      <c r="DN17" s="1037">
        <v>2.9600000000000001E-2</v>
      </c>
      <c r="DO17" s="1037">
        <v>2.9600000000000001E-2</v>
      </c>
      <c r="DP17" s="1037">
        <v>3.0099999999999998E-2</v>
      </c>
      <c r="DQ17" s="1037">
        <v>2.9899999999999999E-2</v>
      </c>
      <c r="DR17" s="1037">
        <v>2.9700000000000001E-2</v>
      </c>
      <c r="DS17" s="1037">
        <v>2.9350000000000001E-2</v>
      </c>
      <c r="DT17" s="1037">
        <v>2.9499999999999998E-2</v>
      </c>
      <c r="DU17" s="1037">
        <v>2.9749999999999999E-2</v>
      </c>
      <c r="DV17" s="1037">
        <v>3.005E-2</v>
      </c>
      <c r="DW17" s="1037">
        <v>2.9749999999999999E-2</v>
      </c>
      <c r="DX17" s="1037">
        <v>3.09E-2</v>
      </c>
      <c r="DY17" s="1037">
        <v>3.0499999999999999E-2</v>
      </c>
      <c r="DZ17" s="1037">
        <v>2.9950000000000001E-2</v>
      </c>
      <c r="EA17" s="1037">
        <v>3.0200000000000001E-2</v>
      </c>
      <c r="EB17" s="1037">
        <v>3.0099999999999998E-2</v>
      </c>
      <c r="EC17" s="1037">
        <v>2.9700000000000001E-2</v>
      </c>
      <c r="ED17" s="1037">
        <v>0.03</v>
      </c>
      <c r="EE17" s="1037">
        <v>2.9000000000000001E-2</v>
      </c>
      <c r="EF17" s="1037">
        <v>2.9499999999999998E-2</v>
      </c>
      <c r="EG17" s="1037">
        <v>2.98E-2</v>
      </c>
      <c r="EH17" s="1037">
        <v>0.03</v>
      </c>
      <c r="EI17" s="1037">
        <v>0.03</v>
      </c>
      <c r="EJ17" s="1037">
        <v>2.9850000000000002E-2</v>
      </c>
      <c r="EK17" s="1037">
        <v>2.9600000000000001E-2</v>
      </c>
      <c r="EL17" s="1037">
        <v>2.945E-2</v>
      </c>
      <c r="EM17" s="1037">
        <v>2.98E-2</v>
      </c>
      <c r="EN17" s="1037"/>
      <c r="EO17" s="1037"/>
      <c r="EP17" s="1037">
        <v>3.0200000000000001E-2</v>
      </c>
      <c r="EQ17" s="1037">
        <v>2.945E-2</v>
      </c>
      <c r="ER17" s="1037">
        <v>2.9950000000000001E-2</v>
      </c>
      <c r="ES17" s="1037">
        <v>3.3000000000000002E-2</v>
      </c>
      <c r="ET17" s="1037">
        <v>0.03</v>
      </c>
      <c r="EU17" s="1037">
        <v>2.92E-2</v>
      </c>
      <c r="EV17" s="1037">
        <v>3.0099999999999998E-2</v>
      </c>
      <c r="EW17" s="1037">
        <v>2.98E-2</v>
      </c>
      <c r="EX17" s="1037">
        <v>2.9899999999999999E-2</v>
      </c>
      <c r="EY17" s="1037">
        <v>2.98E-2</v>
      </c>
      <c r="EZ17" s="1037">
        <v>0.03</v>
      </c>
      <c r="FA17" s="1037">
        <v>2.9399999999999999E-2</v>
      </c>
      <c r="FB17" s="1037">
        <v>2.9950000000000001E-2</v>
      </c>
      <c r="FC17" s="1037">
        <v>0.03</v>
      </c>
      <c r="FD17" s="1037">
        <v>2.9899999999999999E-2</v>
      </c>
      <c r="FE17" s="1052">
        <v>2.9399999999999999E-2</v>
      </c>
      <c r="FF17" s="1037">
        <v>2.9149999999999999E-2</v>
      </c>
      <c r="FG17" s="1037">
        <v>3.1050000000000001E-2</v>
      </c>
      <c r="FH17" s="1037">
        <v>2.9899999999999999E-2</v>
      </c>
      <c r="FI17" s="1037">
        <v>2.9950000000000001E-2</v>
      </c>
      <c r="FJ17" s="1037">
        <v>2.9649999999999999E-2</v>
      </c>
      <c r="FK17" s="1037">
        <v>2.9950000000000001E-2</v>
      </c>
      <c r="FL17" s="1037">
        <v>0.03</v>
      </c>
      <c r="FM17" s="1037">
        <v>0.03</v>
      </c>
      <c r="FN17" s="1037">
        <v>2.9499999999999998E-2</v>
      </c>
      <c r="FO17" s="1037">
        <v>2.9700000000000001E-2</v>
      </c>
      <c r="FP17" s="1037">
        <v>3.005E-2</v>
      </c>
      <c r="FQ17" s="1037">
        <v>2.9850000000000002E-2</v>
      </c>
      <c r="FR17" s="1037">
        <v>2.9600000000000001E-2</v>
      </c>
      <c r="FS17" s="1037">
        <v>2.9899999999999999E-2</v>
      </c>
      <c r="FT17" s="1037">
        <v>2.98E-2</v>
      </c>
      <c r="FU17" s="1037">
        <v>3.0099999999999998E-2</v>
      </c>
      <c r="FV17" s="1037">
        <v>3.0099999999999998E-2</v>
      </c>
      <c r="FW17" s="1037">
        <v>3.0099999999999998E-2</v>
      </c>
      <c r="FX17" s="1037">
        <v>2.9600000000000001E-2</v>
      </c>
      <c r="FY17" s="1037"/>
      <c r="FZ17" s="1037"/>
      <c r="GA17" s="1037">
        <v>2.9700000000000001E-2</v>
      </c>
      <c r="GB17" s="1037">
        <v>0.03</v>
      </c>
      <c r="GC17" s="1037">
        <v>0.03</v>
      </c>
      <c r="GD17" s="1037">
        <v>2.9950000000000001E-2</v>
      </c>
      <c r="GE17" s="1037">
        <v>2.9950000000000001E-2</v>
      </c>
      <c r="GF17" s="1037">
        <v>0.03</v>
      </c>
      <c r="GG17" s="1037">
        <v>3.015E-2</v>
      </c>
      <c r="GH17" s="1037">
        <v>3.0099999999999998E-2</v>
      </c>
      <c r="GI17" s="1037">
        <v>3.005E-2</v>
      </c>
      <c r="GJ17" s="1037">
        <v>3.005E-2</v>
      </c>
      <c r="GK17" s="1037">
        <v>2.9700000000000001E-2</v>
      </c>
      <c r="GL17" s="1037"/>
      <c r="GM17" s="1037"/>
      <c r="GN17" s="1037">
        <v>2.9499999999999998E-2</v>
      </c>
      <c r="GO17" s="1037">
        <v>2.9850000000000002E-2</v>
      </c>
      <c r="GP17" s="1037">
        <v>0.03</v>
      </c>
      <c r="GQ17" s="1037">
        <v>2.9749999999999999E-2</v>
      </c>
      <c r="GR17" s="1037">
        <v>3.0249999999999999E-2</v>
      </c>
      <c r="GS17" s="1037">
        <v>0.03</v>
      </c>
      <c r="GT17" s="1037">
        <v>2.98E-2</v>
      </c>
      <c r="GU17" s="1037">
        <v>3.0450000000000001E-2</v>
      </c>
      <c r="GV17" s="1037">
        <v>2.9950000000000001E-2</v>
      </c>
      <c r="GW17" s="1037">
        <v>2.8500000000000001E-2</v>
      </c>
      <c r="GX17" s="1037">
        <v>2.9600000000000001E-2</v>
      </c>
      <c r="GY17" s="1037">
        <v>3.0949999999999998E-2</v>
      </c>
      <c r="GZ17" s="1037">
        <v>2.9950000000000001E-2</v>
      </c>
      <c r="HA17" s="1037">
        <v>2.93E-2</v>
      </c>
      <c r="HB17" s="1037">
        <v>3.005E-2</v>
      </c>
      <c r="HC17" s="1037">
        <v>2.98E-2</v>
      </c>
      <c r="HD17" s="1037">
        <v>2.98E-2</v>
      </c>
      <c r="HE17" s="1037">
        <v>2.9600000000000001E-2</v>
      </c>
      <c r="HF17" s="900">
        <f t="shared" si="8"/>
        <v>0.77469999999999994</v>
      </c>
      <c r="HG17" s="900">
        <f t="shared" si="9"/>
        <v>0.73660000000000003</v>
      </c>
      <c r="HH17" s="900">
        <f t="shared" si="10"/>
        <v>0.7619999999999999</v>
      </c>
      <c r="HI17" s="900">
        <f t="shared" si="11"/>
        <v>0.74929999999999997</v>
      </c>
      <c r="HJ17" s="900">
        <f t="shared" si="12"/>
        <v>0.77469999999999994</v>
      </c>
      <c r="HK17" s="900">
        <f t="shared" si="13"/>
        <v>0.68579999999999997</v>
      </c>
      <c r="HL17" s="900">
        <f t="shared" si="14"/>
        <v>0.71119999999999994</v>
      </c>
      <c r="HM17" s="900">
        <f t="shared" si="15"/>
        <v>0.71119999999999994</v>
      </c>
      <c r="HN17" s="900">
        <f t="shared" si="16"/>
        <v>0.71119999999999994</v>
      </c>
      <c r="HO17" s="900">
        <f t="shared" si="17"/>
        <v>0.68579999999999997</v>
      </c>
      <c r="HP17" s="900">
        <f t="shared" si="18"/>
        <v>0.68579999999999997</v>
      </c>
      <c r="HQ17" s="900">
        <f t="shared" si="19"/>
        <v>0.71119999999999994</v>
      </c>
      <c r="HR17" s="900">
        <f t="shared" si="20"/>
        <v>0.68579999999999997</v>
      </c>
      <c r="HS17" s="900">
        <f t="shared" si="21"/>
        <v>0.71119999999999994</v>
      </c>
      <c r="HT17" s="900">
        <f t="shared" si="22"/>
        <v>0.68579999999999997</v>
      </c>
      <c r="HU17" s="900">
        <f t="shared" si="23"/>
        <v>0.68579999999999997</v>
      </c>
      <c r="HV17" s="900">
        <f t="shared" si="24"/>
        <v>0.68579999999999997</v>
      </c>
      <c r="HW17" s="900">
        <f t="shared" si="25"/>
        <v>0.68579999999999997</v>
      </c>
      <c r="HX17" s="900">
        <f t="shared" si="26"/>
        <v>0.68579999999999997</v>
      </c>
      <c r="HY17" s="900">
        <f t="shared" si="27"/>
        <v>0.68579999999999997</v>
      </c>
      <c r="HZ17" s="900">
        <f t="shared" si="28"/>
        <v>0.71119999999999994</v>
      </c>
      <c r="IA17" s="900">
        <f t="shared" si="29"/>
        <v>0.68579999999999997</v>
      </c>
      <c r="IB17" s="900">
        <f t="shared" si="30"/>
        <v>0.71119999999999994</v>
      </c>
      <c r="IC17" s="900">
        <f t="shared" si="31"/>
        <v>0.68579999999999997</v>
      </c>
      <c r="ID17" s="900">
        <f t="shared" si="32"/>
        <v>0.68579999999999997</v>
      </c>
      <c r="IE17" s="900">
        <f t="shared" si="33"/>
        <v>0.68579999999999997</v>
      </c>
      <c r="IF17" s="900">
        <f t="shared" si="34"/>
        <v>0.68579999999999997</v>
      </c>
      <c r="IG17" s="900">
        <f t="shared" si="35"/>
        <v>0.71119999999999994</v>
      </c>
      <c r="IH17" s="900">
        <f t="shared" si="36"/>
        <v>0.71119999999999994</v>
      </c>
      <c r="II17" s="900">
        <f t="shared" si="37"/>
        <v>0.68579999999999997</v>
      </c>
      <c r="IJ17" s="900">
        <f t="shared" si="38"/>
        <v>0.68579999999999997</v>
      </c>
      <c r="IK17" s="900">
        <f t="shared" si="39"/>
        <v>0.71119999999999994</v>
      </c>
      <c r="IL17" s="900">
        <f t="shared" si="40"/>
        <v>0.68579999999999997</v>
      </c>
      <c r="IM17" s="900">
        <f t="shared" si="41"/>
        <v>0.76073000000000002</v>
      </c>
      <c r="IN17" s="900">
        <f t="shared" si="42"/>
        <v>0.7619999999999999</v>
      </c>
      <c r="IO17" s="900">
        <f t="shared" si="43"/>
        <v>0.76834999999999998</v>
      </c>
      <c r="IP17" s="900">
        <f t="shared" si="44"/>
        <v>0.75819000000000003</v>
      </c>
      <c r="IQ17" s="900">
        <f t="shared" si="45"/>
        <v>0.76707999999999998</v>
      </c>
      <c r="IR17" s="900">
        <f t="shared" si="46"/>
        <v>0.75564999999999993</v>
      </c>
      <c r="IS17" s="900">
        <f t="shared" si="47"/>
        <v>0.74421999999999999</v>
      </c>
      <c r="IT17" s="900">
        <f t="shared" si="48"/>
        <v>0.76453999999999989</v>
      </c>
      <c r="IU17" s="900">
        <f t="shared" si="49"/>
        <v>0.75564999999999993</v>
      </c>
      <c r="IV17" s="900">
        <f t="shared" si="50"/>
        <v>0.74295</v>
      </c>
      <c r="IW17" s="900">
        <f t="shared" si="51"/>
        <v>0.77850999999999992</v>
      </c>
      <c r="IX17" s="900">
        <f t="shared" si="52"/>
        <v>0.74675999999999998</v>
      </c>
      <c r="IY17" s="900">
        <f t="shared" si="53"/>
        <v>0.75310999999999995</v>
      </c>
      <c r="IZ17" s="900">
        <f t="shared" si="54"/>
        <v>0.76580999999999999</v>
      </c>
      <c r="JA17" s="900">
        <f t="shared" si="55"/>
        <v>0.75564999999999993</v>
      </c>
      <c r="JB17" s="900">
        <f t="shared" si="56"/>
        <v>0.74813160000000001</v>
      </c>
      <c r="JC17" s="900">
        <f t="shared" si="57"/>
        <v>0.76961999999999997</v>
      </c>
      <c r="JD17" s="900">
        <f t="shared" si="58"/>
        <v>0.75945999999999991</v>
      </c>
      <c r="JE17" s="900">
        <f t="shared" si="59"/>
        <v>0.75437999999999994</v>
      </c>
      <c r="JF17" s="900">
        <f t="shared" si="60"/>
        <v>0.75056999999999996</v>
      </c>
      <c r="JG17" s="900">
        <f t="shared" si="61"/>
        <v>0.76327</v>
      </c>
      <c r="JH17" s="900">
        <f t="shared" si="62"/>
        <v>0.75437999999999994</v>
      </c>
      <c r="JI17" s="900">
        <f t="shared" si="63"/>
        <v>0.75691999999999993</v>
      </c>
      <c r="JJ17" s="900">
        <f t="shared" si="64"/>
        <v>0.74675999999999998</v>
      </c>
      <c r="JK17" s="900">
        <f t="shared" si="65"/>
        <v>0.76453999999999989</v>
      </c>
      <c r="JL17" s="900">
        <f t="shared" si="66"/>
        <v>0.7619999999999999</v>
      </c>
      <c r="JM17" s="900">
        <f t="shared" si="67"/>
        <v>0.76453999999999989</v>
      </c>
      <c r="JN17" s="900">
        <f t="shared" si="68"/>
        <v>0.7619999999999999</v>
      </c>
      <c r="JO17" s="900">
        <f t="shared" si="69"/>
        <v>0.7619999999999999</v>
      </c>
      <c r="JP17" s="900">
        <f t="shared" si="70"/>
        <v>0.75819000000000003</v>
      </c>
      <c r="JQ17" s="900">
        <f t="shared" si="71"/>
        <v>0.74421999999999999</v>
      </c>
      <c r="JR17" s="900">
        <f t="shared" si="72"/>
        <v>0.73660000000000003</v>
      </c>
      <c r="JS17" s="900">
        <f t="shared" si="73"/>
        <v>0.75437999999999994</v>
      </c>
      <c r="JT17" s="900">
        <f t="shared" si="73"/>
        <v>0</v>
      </c>
      <c r="JU17" s="900">
        <f t="shared" si="74"/>
        <v>0.75310999999999995</v>
      </c>
      <c r="JV17" s="900">
        <f t="shared" si="75"/>
        <v>0.75183999999999995</v>
      </c>
      <c r="JW17" s="900">
        <f t="shared" si="76"/>
        <v>0.7619999999999999</v>
      </c>
      <c r="JX17" s="900">
        <f t="shared" si="77"/>
        <v>0.75564999999999993</v>
      </c>
      <c r="JY17" s="900">
        <f t="shared" si="78"/>
        <v>0.74929999999999997</v>
      </c>
      <c r="JZ17" s="900">
        <f t="shared" si="79"/>
        <v>0.74802999999999997</v>
      </c>
      <c r="KA17" s="900">
        <f t="shared" si="80"/>
        <v>0.7619999999999999</v>
      </c>
      <c r="KB17" s="900">
        <f t="shared" si="81"/>
        <v>0.7619999999999999</v>
      </c>
      <c r="KC17" s="900">
        <f t="shared" si="82"/>
        <v>0.75691999999999993</v>
      </c>
      <c r="KD17" s="900">
        <f t="shared" si="83"/>
        <v>0.75945999999999991</v>
      </c>
      <c r="KE17" s="900">
        <f t="shared" si="84"/>
        <v>0.7619999999999999</v>
      </c>
      <c r="KF17" s="900">
        <f t="shared" si="85"/>
        <v>0.7619999999999999</v>
      </c>
      <c r="KG17" s="900">
        <f t="shared" si="86"/>
        <v>0.74421999999999999</v>
      </c>
      <c r="KH17" s="900">
        <f t="shared" si="87"/>
        <v>0.7619999999999999</v>
      </c>
      <c r="KI17" s="900">
        <f t="shared" si="88"/>
        <v>0.74929999999999997</v>
      </c>
      <c r="KJ17" s="900">
        <f t="shared" si="89"/>
        <v>0.73532999999999993</v>
      </c>
      <c r="KK17" s="900">
        <f t="shared" si="90"/>
        <v>0.7619999999999999</v>
      </c>
      <c r="KL17" s="900">
        <f t="shared" si="91"/>
        <v>0.75183999999999995</v>
      </c>
      <c r="KM17" s="900">
        <f t="shared" si="92"/>
        <v>0.75945999999999991</v>
      </c>
      <c r="KN17" s="900">
        <f t="shared" si="93"/>
        <v>0.75691999999999993</v>
      </c>
      <c r="KO17" s="900">
        <f t="shared" si="94"/>
        <v>0.74675999999999998</v>
      </c>
      <c r="KP17" s="900">
        <f t="shared" si="95"/>
        <v>0.76707999999999998</v>
      </c>
      <c r="KQ17" s="900">
        <f t="shared" si="96"/>
        <v>0.74675999999999998</v>
      </c>
      <c r="KR17" s="900">
        <f t="shared" si="97"/>
        <v>0.74802999999999997</v>
      </c>
      <c r="KS17" s="900">
        <f t="shared" si="98"/>
        <v>0.77215999999999996</v>
      </c>
      <c r="KT17" s="900">
        <f t="shared" si="99"/>
        <v>0.76073000000000002</v>
      </c>
      <c r="KU17" s="900">
        <f t="shared" si="100"/>
        <v>0.75819000000000003</v>
      </c>
      <c r="KV17" s="900">
        <f t="shared" si="101"/>
        <v>0.75310999999999995</v>
      </c>
      <c r="KW17" s="900">
        <f t="shared" si="102"/>
        <v>0.75183999999999995</v>
      </c>
      <c r="KX17" s="900">
        <f t="shared" si="103"/>
        <v>0.75437999999999994</v>
      </c>
      <c r="KY17" s="900">
        <f t="shared" si="104"/>
        <v>0.77215999999999996</v>
      </c>
      <c r="KZ17" s="900">
        <f t="shared" si="105"/>
        <v>0.75310999999999995</v>
      </c>
      <c r="LA17" s="900">
        <f t="shared" si="106"/>
        <v>0.75437999999999994</v>
      </c>
      <c r="LB17" s="900">
        <f t="shared" si="107"/>
        <v>0.75819000000000003</v>
      </c>
      <c r="LC17" s="900">
        <f t="shared" si="108"/>
        <v>0.74802999999999997</v>
      </c>
      <c r="LD17" s="900">
        <f t="shared" si="109"/>
        <v>0.7404099999999999</v>
      </c>
      <c r="LE17" s="900">
        <f t="shared" si="110"/>
        <v>0.75056999999999996</v>
      </c>
      <c r="LF17" s="900">
        <f t="shared" si="111"/>
        <v>0.75819000000000003</v>
      </c>
      <c r="LG17" s="900">
        <f t="shared" si="112"/>
        <v>0.75691999999999993</v>
      </c>
      <c r="LH17" s="900">
        <f t="shared" si="113"/>
        <v>0.76453999999999989</v>
      </c>
      <c r="LI17" s="900">
        <f t="shared" si="114"/>
        <v>0.75183999999999995</v>
      </c>
      <c r="LJ17" s="900">
        <f t="shared" si="115"/>
        <v>0.75819000000000003</v>
      </c>
      <c r="LK17" s="900">
        <f t="shared" si="116"/>
        <v>0.75437999999999994</v>
      </c>
      <c r="LL17" s="900">
        <f t="shared" si="117"/>
        <v>0.75819000000000003</v>
      </c>
      <c r="LM17" s="900">
        <f t="shared" si="118"/>
        <v>0.77088999999999996</v>
      </c>
      <c r="LN17" s="900">
        <f t="shared" si="119"/>
        <v>0.75945999999999991</v>
      </c>
      <c r="LO17" s="900">
        <f t="shared" si="120"/>
        <v>0.75183999999999995</v>
      </c>
      <c r="LP17" s="900">
        <f t="shared" si="121"/>
        <v>0.75183999999999995</v>
      </c>
      <c r="LQ17" s="900">
        <f t="shared" si="122"/>
        <v>0.76453999999999989</v>
      </c>
      <c r="LR17" s="900">
        <f t="shared" si="123"/>
        <v>0.75945999999999991</v>
      </c>
      <c r="LS17" s="900">
        <f t="shared" si="124"/>
        <v>0.75437999999999994</v>
      </c>
      <c r="LT17" s="900">
        <f t="shared" si="125"/>
        <v>0.74548999999999999</v>
      </c>
      <c r="LU17" s="900">
        <f t="shared" si="126"/>
        <v>0.74929999999999997</v>
      </c>
      <c r="LV17" s="900">
        <f t="shared" si="127"/>
        <v>0.75564999999999993</v>
      </c>
      <c r="LW17" s="900">
        <f t="shared" si="128"/>
        <v>0.76327</v>
      </c>
      <c r="LX17" s="900">
        <f t="shared" si="129"/>
        <v>0.75564999999999993</v>
      </c>
      <c r="LY17" s="900">
        <f t="shared" si="130"/>
        <v>0.78486</v>
      </c>
      <c r="LZ17" s="900">
        <f t="shared" si="131"/>
        <v>0.77469999999999994</v>
      </c>
      <c r="MA17" s="900">
        <f t="shared" si="132"/>
        <v>0.76073000000000002</v>
      </c>
      <c r="MB17" s="900">
        <f t="shared" si="133"/>
        <v>0.76707999999999998</v>
      </c>
      <c r="MC17" s="900">
        <f t="shared" si="134"/>
        <v>0.76453999999999989</v>
      </c>
      <c r="MD17" s="900">
        <f t="shared" si="135"/>
        <v>0.75437999999999994</v>
      </c>
      <c r="ME17" s="900">
        <f t="shared" si="136"/>
        <v>0.7619999999999999</v>
      </c>
      <c r="MF17" s="900">
        <f t="shared" si="137"/>
        <v>0.73660000000000003</v>
      </c>
      <c r="MG17" s="900">
        <f t="shared" si="138"/>
        <v>0.74929999999999997</v>
      </c>
      <c r="MH17" s="900">
        <f t="shared" si="139"/>
        <v>0.75691999999999993</v>
      </c>
      <c r="MI17" s="900">
        <f t="shared" si="140"/>
        <v>0.7619999999999999</v>
      </c>
      <c r="MJ17" s="900">
        <f t="shared" si="141"/>
        <v>0.7619999999999999</v>
      </c>
      <c r="MK17" s="900">
        <f t="shared" si="142"/>
        <v>0.75819000000000003</v>
      </c>
      <c r="ML17" s="900">
        <f t="shared" si="143"/>
        <v>0.75183999999999995</v>
      </c>
      <c r="MM17" s="900">
        <f t="shared" si="144"/>
        <v>0.74802999999999997</v>
      </c>
      <c r="MN17" s="900">
        <f t="shared" si="145"/>
        <v>0.75691999999999993</v>
      </c>
      <c r="MO17" s="900">
        <f t="shared" si="146"/>
        <v>0.76707999999999998</v>
      </c>
      <c r="MP17" s="900">
        <f t="shared" si="147"/>
        <v>0.74802999999999997</v>
      </c>
      <c r="MQ17" s="900">
        <f t="shared" si="148"/>
        <v>0.76073000000000002</v>
      </c>
      <c r="MR17" s="900">
        <f t="shared" si="149"/>
        <v>0.83819999999999995</v>
      </c>
      <c r="MS17" s="900">
        <f t="shared" si="150"/>
        <v>0.7619999999999999</v>
      </c>
      <c r="MT17" s="900">
        <f t="shared" si="151"/>
        <v>0.74168000000000001</v>
      </c>
      <c r="MU17" s="900">
        <f t="shared" si="152"/>
        <v>0.76453999999999989</v>
      </c>
      <c r="MV17" s="900">
        <f t="shared" si="153"/>
        <v>0.75691999999999993</v>
      </c>
      <c r="MW17" s="900">
        <f t="shared" si="154"/>
        <v>0.75945999999999991</v>
      </c>
      <c r="MX17" s="900">
        <f t="shared" si="155"/>
        <v>0.75691999999999993</v>
      </c>
      <c r="MY17" s="900">
        <f t="shared" si="156"/>
        <v>0.7619999999999999</v>
      </c>
      <c r="MZ17" s="900">
        <f t="shared" si="157"/>
        <v>0.74675999999999998</v>
      </c>
      <c r="NA17" s="900">
        <f t="shared" si="158"/>
        <v>0.76073000000000002</v>
      </c>
      <c r="NB17" s="900">
        <f t="shared" si="159"/>
        <v>0.7619999999999999</v>
      </c>
      <c r="NC17" s="900">
        <f t="shared" si="160"/>
        <v>0.75945999999999991</v>
      </c>
      <c r="ND17" s="900">
        <f t="shared" si="161"/>
        <v>0.74675999999999998</v>
      </c>
      <c r="NE17" s="900">
        <f t="shared" si="162"/>
        <v>0.7404099999999999</v>
      </c>
      <c r="NF17" s="900">
        <f t="shared" si="163"/>
        <v>0.78866999999999998</v>
      </c>
      <c r="NG17" s="900">
        <f t="shared" si="164"/>
        <v>0.75945999999999991</v>
      </c>
      <c r="NH17" s="900">
        <f t="shared" si="165"/>
        <v>0.76073000000000002</v>
      </c>
      <c r="NI17" s="900">
        <f t="shared" si="166"/>
        <v>0.75310999999999995</v>
      </c>
      <c r="NJ17" s="900">
        <f t="shared" si="167"/>
        <v>0.76073000000000002</v>
      </c>
      <c r="NK17" s="900">
        <f t="shared" si="168"/>
        <v>0.7619999999999999</v>
      </c>
      <c r="NL17" s="900">
        <f t="shared" si="169"/>
        <v>0.7619999999999999</v>
      </c>
      <c r="NM17" s="900">
        <f t="shared" si="170"/>
        <v>0.74929999999999997</v>
      </c>
      <c r="NN17" s="900">
        <f t="shared" si="171"/>
        <v>0.75437999999999994</v>
      </c>
      <c r="NO17" s="900">
        <f t="shared" si="172"/>
        <v>0.76327</v>
      </c>
      <c r="NP17" s="900">
        <f t="shared" si="173"/>
        <v>0.75819000000000003</v>
      </c>
      <c r="NQ17" s="900">
        <f t="shared" si="174"/>
        <v>0.75183999999999995</v>
      </c>
      <c r="NR17" s="900">
        <f t="shared" si="175"/>
        <v>0.75691999999999993</v>
      </c>
      <c r="NS17" s="900">
        <f t="shared" si="176"/>
        <v>0.75945999999999991</v>
      </c>
      <c r="NT17" s="900">
        <f t="shared" si="177"/>
        <v>0.76453999999999989</v>
      </c>
      <c r="NU17" s="900">
        <f t="shared" si="178"/>
        <v>0.76453999999999989</v>
      </c>
      <c r="NV17" s="900">
        <f t="shared" si="179"/>
        <v>0.76453999999999989</v>
      </c>
      <c r="NW17" s="900">
        <f t="shared" si="180"/>
        <v>0.75183999999999995</v>
      </c>
      <c r="NX17" s="900">
        <f t="shared" si="181"/>
        <v>0.75437999999999994</v>
      </c>
      <c r="NY17" s="900">
        <f t="shared" si="182"/>
        <v>0.7619999999999999</v>
      </c>
      <c r="NZ17" s="900">
        <f t="shared" si="183"/>
        <v>0.7619999999999999</v>
      </c>
      <c r="OA17" s="900">
        <f t="shared" si="184"/>
        <v>0.76073000000000002</v>
      </c>
      <c r="OB17" s="900">
        <f t="shared" si="185"/>
        <v>0.76073000000000002</v>
      </c>
      <c r="OC17" s="900">
        <f t="shared" si="186"/>
        <v>0.7619999999999999</v>
      </c>
      <c r="OD17" s="900">
        <f t="shared" si="187"/>
        <v>0.76580999999999999</v>
      </c>
      <c r="OE17" s="900">
        <f t="shared" si="188"/>
        <v>0.76453999999999989</v>
      </c>
      <c r="OF17" s="900">
        <f t="shared" si="189"/>
        <v>0.76327</v>
      </c>
      <c r="OG17" s="900">
        <f t="shared" si="190"/>
        <v>0.76327</v>
      </c>
      <c r="OH17" s="900">
        <f t="shared" si="191"/>
        <v>0.75437999999999994</v>
      </c>
      <c r="OI17" s="900">
        <f t="shared" si="192"/>
        <v>0.74929999999999997</v>
      </c>
      <c r="OJ17" s="900">
        <f t="shared" si="192"/>
        <v>0.75819000000000003</v>
      </c>
      <c r="OK17" s="900">
        <f t="shared" si="192"/>
        <v>0.7619999999999999</v>
      </c>
      <c r="OL17" s="900">
        <f t="shared" si="192"/>
        <v>0.75564999999999993</v>
      </c>
      <c r="OM17" s="900">
        <f t="shared" si="192"/>
        <v>0.76834999999999998</v>
      </c>
      <c r="ON17" s="900">
        <f t="shared" si="192"/>
        <v>0.7619999999999999</v>
      </c>
      <c r="OO17" s="900">
        <f t="shared" si="192"/>
        <v>0.75691999999999993</v>
      </c>
      <c r="OP17" s="900">
        <f t="shared" si="193"/>
        <v>0.77342999999999995</v>
      </c>
      <c r="OQ17" s="900">
        <f t="shared" si="193"/>
        <v>0.76073000000000002</v>
      </c>
      <c r="OR17" s="900">
        <f t="shared" si="193"/>
        <v>0.72389999999999999</v>
      </c>
      <c r="OS17" s="900">
        <f t="shared" si="193"/>
        <v>0.75183999999999995</v>
      </c>
      <c r="OT17" s="900">
        <f t="shared" si="193"/>
        <v>0.78612999999999988</v>
      </c>
      <c r="OU17" s="900">
        <f t="shared" si="193"/>
        <v>0.76073000000000002</v>
      </c>
      <c r="OV17" s="900">
        <f t="shared" si="193"/>
        <v>0.74421999999999999</v>
      </c>
      <c r="OW17" s="900">
        <f t="shared" si="193"/>
        <v>0.76327</v>
      </c>
      <c r="OX17" s="900">
        <f t="shared" si="193"/>
        <v>0.75691999999999993</v>
      </c>
      <c r="OY17" s="900">
        <f t="shared" si="193"/>
        <v>0.75691999999999993</v>
      </c>
      <c r="OZ17" s="900">
        <f t="shared" si="193"/>
        <v>0.75183999999999995</v>
      </c>
      <c r="PB17" s="887"/>
      <c r="PC17" s="887"/>
      <c r="PD17" s="887"/>
    </row>
    <row r="18" spans="1:420">
      <c r="A18" s="1239" t="s">
        <v>639</v>
      </c>
      <c r="B18" s="1240"/>
      <c r="C18" s="961">
        <v>2.9499999999999998E-2</v>
      </c>
      <c r="D18" s="961">
        <v>2.9000000000000001E-2</v>
      </c>
      <c r="E18" s="961">
        <v>2.9499999999999998E-2</v>
      </c>
      <c r="F18" s="961">
        <v>2.9499999999999998E-2</v>
      </c>
      <c r="G18" s="961">
        <v>2.9499999999999998E-2</v>
      </c>
      <c r="H18" s="961">
        <v>2.7E-2</v>
      </c>
      <c r="I18" s="961">
        <v>2.8000000000000001E-2</v>
      </c>
      <c r="J18" s="958">
        <v>2.7E-2</v>
      </c>
      <c r="K18" s="958">
        <v>2.7E-2</v>
      </c>
      <c r="L18" s="958">
        <v>2.7E-2</v>
      </c>
      <c r="M18" s="958">
        <v>2.7E-2</v>
      </c>
      <c r="N18" s="958">
        <v>2.7E-2</v>
      </c>
      <c r="O18" s="960">
        <v>2.7E-2</v>
      </c>
      <c r="P18" s="961">
        <v>2.7E-2</v>
      </c>
      <c r="Q18" s="961">
        <v>2.7E-2</v>
      </c>
      <c r="R18" s="961">
        <v>2.7E-2</v>
      </c>
      <c r="S18" s="961">
        <v>2.7E-2</v>
      </c>
      <c r="T18" s="961">
        <v>2.7E-2</v>
      </c>
      <c r="U18" s="961">
        <v>2.7E-2</v>
      </c>
      <c r="V18" s="961">
        <v>2.7E-2</v>
      </c>
      <c r="W18" s="961">
        <v>2.8000000000000001E-2</v>
      </c>
      <c r="X18" s="961">
        <v>2.7E-2</v>
      </c>
      <c r="Y18" s="961">
        <v>2.8000000000000001E-2</v>
      </c>
      <c r="Z18" s="961">
        <v>2.7E-2</v>
      </c>
      <c r="AA18" s="961">
        <v>2.7E-2</v>
      </c>
      <c r="AB18" s="961">
        <v>2.5999999999999999E-2</v>
      </c>
      <c r="AC18" s="961">
        <v>2.7E-2</v>
      </c>
      <c r="AD18" s="961">
        <v>2.7E-2</v>
      </c>
      <c r="AE18" s="961">
        <v>2.7E-2</v>
      </c>
      <c r="AF18" s="961">
        <v>2.7E-2</v>
      </c>
      <c r="AG18" s="961">
        <v>2.7E-2</v>
      </c>
      <c r="AH18" s="958">
        <v>2.7E-2</v>
      </c>
      <c r="AI18" s="1037">
        <v>2.7150000000000001E-2</v>
      </c>
      <c r="AJ18" s="1037">
        <v>3.005E-2</v>
      </c>
      <c r="AK18" s="1037">
        <v>2.9899999999999999E-2</v>
      </c>
      <c r="AL18" s="1037">
        <v>3.005E-2</v>
      </c>
      <c r="AM18" s="1037">
        <v>2.98E-2</v>
      </c>
      <c r="AN18" s="1037">
        <v>2.9899999999999999E-2</v>
      </c>
      <c r="AO18" s="1037">
        <v>2.9749999999999999E-2</v>
      </c>
      <c r="AP18" s="1037">
        <v>2.92E-2</v>
      </c>
      <c r="AQ18" s="1037">
        <v>2.8500000000000001E-2</v>
      </c>
      <c r="AR18" s="1037">
        <v>2.9250000000000002E-2</v>
      </c>
      <c r="AS18" s="1037">
        <v>2.9399999999999999E-2</v>
      </c>
      <c r="AT18" s="1037">
        <v>2.9700000000000001E-2</v>
      </c>
      <c r="AU18" s="1037">
        <v>2.98E-2</v>
      </c>
      <c r="AV18" s="1037">
        <v>2.9350000000000001E-2</v>
      </c>
      <c r="AW18" s="1037">
        <v>2.9950000000000001E-2</v>
      </c>
      <c r="AX18" s="1037">
        <v>2.9399999999999999E-2</v>
      </c>
      <c r="AY18" s="1037">
        <v>2.9700000000000001E-2</v>
      </c>
      <c r="AZ18" s="1037">
        <v>3.0099999999999998E-2</v>
      </c>
      <c r="BA18" s="1037">
        <v>2.9700000000000001E-2</v>
      </c>
      <c r="BB18" s="1037">
        <v>2.9700000000000001E-2</v>
      </c>
      <c r="BC18" s="1037">
        <v>2.93E-2</v>
      </c>
      <c r="BD18" s="1037">
        <v>2.9600000000000001E-2</v>
      </c>
      <c r="BE18" s="1037">
        <v>2.9899999999999999E-2</v>
      </c>
      <c r="BF18" s="1037">
        <v>2.9749999999999999E-2</v>
      </c>
      <c r="BG18" s="1037">
        <v>2.945E-2</v>
      </c>
      <c r="BH18" s="1037">
        <v>3.0099999999999998E-2</v>
      </c>
      <c r="BI18" s="1037">
        <v>2.9499999999999998E-2</v>
      </c>
      <c r="BJ18" s="1037">
        <v>3.0099999999999998E-2</v>
      </c>
      <c r="BK18" s="1037">
        <v>2.9250000000000002E-2</v>
      </c>
      <c r="BL18" s="1037">
        <v>2.9000000000000001E-2</v>
      </c>
      <c r="BM18" s="1037">
        <v>2.9749999999999999E-2</v>
      </c>
      <c r="BN18" s="1037">
        <v>2.9600000000000001E-2</v>
      </c>
      <c r="BO18" s="1037">
        <v>2.9250000000000002E-2</v>
      </c>
      <c r="BP18" s="1037">
        <v>2.8000000000000001E-2</v>
      </c>
      <c r="BQ18" s="1037"/>
      <c r="BR18" s="1037">
        <v>2.9700000000000001E-2</v>
      </c>
      <c r="BS18" s="1037">
        <v>2.955E-2</v>
      </c>
      <c r="BT18" s="1037">
        <v>0.03</v>
      </c>
      <c r="BU18" s="1037">
        <v>2.9649999999999999E-2</v>
      </c>
      <c r="BV18" s="1037">
        <v>2.98E-2</v>
      </c>
      <c r="BW18" s="1037">
        <v>2.9649999999999999E-2</v>
      </c>
      <c r="BX18" s="1037">
        <v>3.005E-2</v>
      </c>
      <c r="BY18" s="1037">
        <v>2.9700000000000001E-2</v>
      </c>
      <c r="BZ18" s="1037">
        <v>2.9600000000000001E-2</v>
      </c>
      <c r="CA18" s="1037">
        <v>2.9749999999999999E-2</v>
      </c>
      <c r="CB18" s="1037">
        <v>3.0499999999999999E-2</v>
      </c>
      <c r="CC18" s="1037">
        <v>2.9499999999999998E-2</v>
      </c>
      <c r="CD18" s="1037">
        <v>2.9600000000000001E-2</v>
      </c>
      <c r="CE18" s="1037">
        <v>2.9700000000000001E-2</v>
      </c>
      <c r="CF18" s="1037">
        <v>2.9499999999999998E-2</v>
      </c>
      <c r="CG18" s="1037">
        <v>2.9100000000000001E-2</v>
      </c>
      <c r="CH18" s="1037">
        <v>2.9899999999999999E-2</v>
      </c>
      <c r="CI18" s="1037">
        <v>2.9700000000000001E-2</v>
      </c>
      <c r="CJ18" s="1037">
        <v>0.03</v>
      </c>
      <c r="CK18" s="1037">
        <v>2.9950000000000001E-2</v>
      </c>
      <c r="CL18" s="1037">
        <v>2.9100000000000001E-2</v>
      </c>
      <c r="CM18" s="1037">
        <v>2.9649999999999999E-2</v>
      </c>
      <c r="CN18" s="1037">
        <v>2.8750000000000001E-2</v>
      </c>
      <c r="CO18" s="1037">
        <v>2.955E-2</v>
      </c>
      <c r="CP18" s="1037">
        <v>3.0700000000000002E-2</v>
      </c>
      <c r="CQ18" s="1037">
        <v>0.03</v>
      </c>
      <c r="CR18" s="1037">
        <v>2.9749999999999999E-2</v>
      </c>
      <c r="CS18" s="1037">
        <v>2.9649999999999999E-2</v>
      </c>
      <c r="CT18" s="1037">
        <v>2.9649999999999999E-2</v>
      </c>
      <c r="CU18" s="1037">
        <v>2.98E-2</v>
      </c>
      <c r="CV18" s="1037">
        <v>3.0599999999999999E-2</v>
      </c>
      <c r="CW18" s="1037">
        <v>0.03</v>
      </c>
      <c r="CX18" s="1037">
        <v>2.9649999999999999E-2</v>
      </c>
      <c r="CY18" s="1037">
        <v>2.9649999999999999E-2</v>
      </c>
      <c r="CZ18" s="1037">
        <v>2.945E-2</v>
      </c>
      <c r="DA18" s="1037">
        <v>2.9950000000000001E-2</v>
      </c>
      <c r="DB18" s="1037">
        <v>2.945E-2</v>
      </c>
      <c r="DC18" s="1037">
        <v>2.9749999999999999E-2</v>
      </c>
      <c r="DD18" s="1037">
        <v>2.9899999999999999E-2</v>
      </c>
      <c r="DE18" s="1037"/>
      <c r="DF18" s="1037"/>
      <c r="DG18" s="1037">
        <v>3.0249999999999999E-2</v>
      </c>
      <c r="DH18" s="1037">
        <v>2.9499999999999998E-2</v>
      </c>
      <c r="DI18" s="1037">
        <v>0.03</v>
      </c>
      <c r="DJ18" s="1037">
        <v>2.98E-2</v>
      </c>
      <c r="DK18" s="1037">
        <v>2.9749999999999999E-2</v>
      </c>
      <c r="DL18" s="1037">
        <v>3.0200000000000001E-2</v>
      </c>
      <c r="DM18" s="1037">
        <v>2.98E-2</v>
      </c>
      <c r="DN18" s="1037">
        <v>2.8750000000000001E-2</v>
      </c>
      <c r="DO18" s="1037">
        <v>2.9499999999999998E-2</v>
      </c>
      <c r="DP18" s="1037">
        <v>2.9950000000000001E-2</v>
      </c>
      <c r="DQ18" s="1037">
        <v>2.9649999999999999E-2</v>
      </c>
      <c r="DR18" s="1037">
        <v>2.9649999999999999E-2</v>
      </c>
      <c r="DS18" s="1037">
        <v>2.9700000000000001E-2</v>
      </c>
      <c r="DT18" s="1037">
        <v>2.9600000000000001E-2</v>
      </c>
      <c r="DU18" s="1037">
        <v>2.9700000000000001E-2</v>
      </c>
      <c r="DV18" s="1037">
        <v>3.005E-2</v>
      </c>
      <c r="DW18" s="1037">
        <v>2.9649999999999999E-2</v>
      </c>
      <c r="DX18" s="1037">
        <v>2.9649999999999999E-2</v>
      </c>
      <c r="DY18" s="1037">
        <v>3.015E-2</v>
      </c>
      <c r="DZ18" s="1037">
        <v>2.9649999999999999E-2</v>
      </c>
      <c r="EA18" s="1037">
        <v>3.005E-2</v>
      </c>
      <c r="EB18" s="1037">
        <v>3.0099999999999998E-2</v>
      </c>
      <c r="EC18" s="1037">
        <v>2.98E-2</v>
      </c>
      <c r="ED18" s="1037">
        <v>2.9899999999999999E-2</v>
      </c>
      <c r="EE18" s="1037">
        <v>2.9700000000000001E-2</v>
      </c>
      <c r="EF18" s="1037">
        <v>2.9850000000000002E-2</v>
      </c>
      <c r="EG18" s="1037">
        <v>2.9850000000000002E-2</v>
      </c>
      <c r="EH18" s="1037">
        <v>2.9950000000000001E-2</v>
      </c>
      <c r="EI18" s="1037">
        <v>2.9950000000000001E-2</v>
      </c>
      <c r="EJ18" s="1037">
        <v>2.9749999999999999E-2</v>
      </c>
      <c r="EK18" s="1037">
        <v>2.9700000000000001E-2</v>
      </c>
      <c r="EL18" s="1037">
        <v>3.0099999999999998E-2</v>
      </c>
      <c r="EM18" s="1037">
        <v>2.9700000000000001E-2</v>
      </c>
      <c r="EN18" s="1037"/>
      <c r="EO18" s="1037"/>
      <c r="EP18" s="1037">
        <v>2.9950000000000001E-2</v>
      </c>
      <c r="EQ18" s="1037">
        <v>2.9499999999999998E-2</v>
      </c>
      <c r="ER18" s="1037">
        <v>0.03</v>
      </c>
      <c r="ES18" s="1037">
        <v>0.03</v>
      </c>
      <c r="ET18" s="1037">
        <v>3.0099999999999998E-2</v>
      </c>
      <c r="EU18" s="1037">
        <v>2.8899999999999999E-2</v>
      </c>
      <c r="EV18" s="1037">
        <v>3.0249999999999999E-2</v>
      </c>
      <c r="EW18" s="1037">
        <v>2.98E-2</v>
      </c>
      <c r="EX18" s="1037">
        <v>2.9600000000000001E-2</v>
      </c>
      <c r="EY18" s="1037">
        <v>0.03</v>
      </c>
      <c r="EZ18" s="1037">
        <v>0.03</v>
      </c>
      <c r="FA18" s="1037">
        <v>2.955E-2</v>
      </c>
      <c r="FB18" s="1037">
        <v>2.98E-2</v>
      </c>
      <c r="FC18" s="1037">
        <v>2.98E-2</v>
      </c>
      <c r="FD18" s="1037">
        <v>2.955E-2</v>
      </c>
      <c r="FE18" s="1052">
        <v>3.005E-2</v>
      </c>
      <c r="FF18" s="1037">
        <v>2.9399999999999999E-2</v>
      </c>
      <c r="FG18" s="1037">
        <v>2.9850000000000002E-2</v>
      </c>
      <c r="FH18" s="1037">
        <v>2.98E-2</v>
      </c>
      <c r="FI18" s="1037">
        <v>2.9399999999999999E-2</v>
      </c>
      <c r="FJ18" s="1037">
        <v>2.9600000000000001E-2</v>
      </c>
      <c r="FK18" s="1037">
        <v>2.9700000000000001E-2</v>
      </c>
      <c r="FL18" s="1037">
        <v>0.03</v>
      </c>
      <c r="FM18" s="1037">
        <v>2.9850000000000002E-2</v>
      </c>
      <c r="FN18" s="1037">
        <v>0.03</v>
      </c>
      <c r="FO18" s="1037">
        <v>2.9700000000000001E-2</v>
      </c>
      <c r="FP18" s="1037">
        <v>0.03</v>
      </c>
      <c r="FQ18" s="1037">
        <v>2.9850000000000002E-2</v>
      </c>
      <c r="FR18" s="1037">
        <v>2.98E-2</v>
      </c>
      <c r="FS18" s="1037">
        <v>0.03</v>
      </c>
      <c r="FT18" s="1037">
        <v>2.9850000000000002E-2</v>
      </c>
      <c r="FU18" s="1037">
        <v>3.0099999999999998E-2</v>
      </c>
      <c r="FV18" s="1037">
        <v>3.04E-2</v>
      </c>
      <c r="FW18" s="1037">
        <v>2.9899999999999999E-2</v>
      </c>
      <c r="FX18" s="1037">
        <v>2.9600000000000001E-2</v>
      </c>
      <c r="FY18" s="1037"/>
      <c r="FZ18" s="1037"/>
      <c r="GA18" s="1037">
        <v>2.9700000000000001E-2</v>
      </c>
      <c r="GB18" s="1037">
        <v>2.9600000000000001E-2</v>
      </c>
      <c r="GC18" s="1037">
        <v>3.0599999999999999E-2</v>
      </c>
      <c r="GD18" s="1037">
        <v>0.03</v>
      </c>
      <c r="GE18" s="1037">
        <v>2.98E-2</v>
      </c>
      <c r="GF18" s="1037">
        <v>2.9000000000000001E-2</v>
      </c>
      <c r="GG18" s="1037">
        <v>3.015E-2</v>
      </c>
      <c r="GH18" s="1037">
        <v>3.0200000000000001E-2</v>
      </c>
      <c r="GI18" s="1037">
        <v>0.03</v>
      </c>
      <c r="GJ18" s="1037">
        <v>2.9749999999999999E-2</v>
      </c>
      <c r="GK18" s="1037">
        <v>2.98E-2</v>
      </c>
      <c r="GL18" s="1037"/>
      <c r="GM18" s="1037"/>
      <c r="GN18" s="1037">
        <v>2.9600000000000001E-2</v>
      </c>
      <c r="GO18" s="1037">
        <v>2.9899999999999999E-2</v>
      </c>
      <c r="GP18" s="1037">
        <v>2.98E-2</v>
      </c>
      <c r="GQ18" s="1037">
        <v>2.9399999999999999E-2</v>
      </c>
      <c r="GR18" s="1037">
        <v>3.015E-2</v>
      </c>
      <c r="GS18" s="1037">
        <v>3.015E-2</v>
      </c>
      <c r="GT18" s="1037">
        <v>2.9600000000000001E-2</v>
      </c>
      <c r="GU18" s="1037">
        <v>3.0099999999999998E-2</v>
      </c>
      <c r="GV18" s="1037">
        <v>0.03</v>
      </c>
      <c r="GW18" s="1037">
        <v>2.9000000000000001E-2</v>
      </c>
      <c r="GX18" s="1037">
        <v>2.9600000000000001E-2</v>
      </c>
      <c r="GY18" s="1037">
        <v>3.005E-2</v>
      </c>
      <c r="GZ18" s="1037">
        <v>2.9950000000000001E-2</v>
      </c>
      <c r="HA18" s="1037">
        <v>2.9350000000000001E-2</v>
      </c>
      <c r="HB18" s="1037">
        <v>3.0099999999999998E-2</v>
      </c>
      <c r="HC18" s="1037">
        <v>2.9700000000000001E-2</v>
      </c>
      <c r="HD18" s="1037">
        <v>2.9600000000000001E-2</v>
      </c>
      <c r="HE18" s="1037">
        <v>2.945E-2</v>
      </c>
      <c r="HF18" s="900">
        <f t="shared" si="8"/>
        <v>0.74929999999999997</v>
      </c>
      <c r="HG18" s="900">
        <f t="shared" si="9"/>
        <v>0.73660000000000003</v>
      </c>
      <c r="HH18" s="900">
        <f t="shared" si="10"/>
        <v>0.74929999999999997</v>
      </c>
      <c r="HI18" s="900">
        <f t="shared" si="11"/>
        <v>0.74929999999999997</v>
      </c>
      <c r="HJ18" s="900">
        <f t="shared" si="12"/>
        <v>0.74929999999999997</v>
      </c>
      <c r="HK18" s="900">
        <f t="shared" si="13"/>
        <v>0.68579999999999997</v>
      </c>
      <c r="HL18" s="900">
        <f t="shared" si="14"/>
        <v>0.71119999999999994</v>
      </c>
      <c r="HM18" s="900">
        <f t="shared" si="15"/>
        <v>0.68579999999999997</v>
      </c>
      <c r="HN18" s="900">
        <f t="shared" si="16"/>
        <v>0.68579999999999997</v>
      </c>
      <c r="HO18" s="900">
        <f t="shared" si="17"/>
        <v>0.68579999999999997</v>
      </c>
      <c r="HP18" s="900">
        <f t="shared" si="18"/>
        <v>0.68579999999999997</v>
      </c>
      <c r="HQ18" s="900">
        <f t="shared" si="19"/>
        <v>0.68579999999999997</v>
      </c>
      <c r="HR18" s="900">
        <f t="shared" si="20"/>
        <v>0.68579999999999997</v>
      </c>
      <c r="HS18" s="900">
        <f t="shared" si="21"/>
        <v>0.68579999999999997</v>
      </c>
      <c r="HT18" s="900">
        <f t="shared" si="22"/>
        <v>0.68579999999999997</v>
      </c>
      <c r="HU18" s="900">
        <f t="shared" si="23"/>
        <v>0.68579999999999997</v>
      </c>
      <c r="HV18" s="900">
        <f t="shared" si="24"/>
        <v>0.68579999999999997</v>
      </c>
      <c r="HW18" s="900">
        <f t="shared" si="25"/>
        <v>0.68579999999999997</v>
      </c>
      <c r="HX18" s="900">
        <f t="shared" si="26"/>
        <v>0.68579999999999997</v>
      </c>
      <c r="HY18" s="900">
        <f t="shared" si="27"/>
        <v>0.68579999999999997</v>
      </c>
      <c r="HZ18" s="900">
        <f t="shared" si="28"/>
        <v>0.71119999999999994</v>
      </c>
      <c r="IA18" s="900">
        <f t="shared" si="29"/>
        <v>0.68579999999999997</v>
      </c>
      <c r="IB18" s="900">
        <f t="shared" si="30"/>
        <v>0.71119999999999994</v>
      </c>
      <c r="IC18" s="900">
        <f t="shared" si="31"/>
        <v>0.68579999999999997</v>
      </c>
      <c r="ID18" s="900">
        <f t="shared" si="32"/>
        <v>0.68579999999999997</v>
      </c>
      <c r="IE18" s="900">
        <f t="shared" si="33"/>
        <v>0.66039999999999999</v>
      </c>
      <c r="IF18" s="900">
        <f t="shared" si="34"/>
        <v>0.68579999999999997</v>
      </c>
      <c r="IG18" s="900">
        <f t="shared" si="35"/>
        <v>0.68579999999999997</v>
      </c>
      <c r="IH18" s="900">
        <f t="shared" si="36"/>
        <v>0.68579999999999997</v>
      </c>
      <c r="II18" s="900">
        <f t="shared" si="37"/>
        <v>0.68579999999999997</v>
      </c>
      <c r="IJ18" s="900">
        <f t="shared" si="38"/>
        <v>0.68579999999999997</v>
      </c>
      <c r="IK18" s="900">
        <f t="shared" si="39"/>
        <v>0.68579999999999997</v>
      </c>
      <c r="IL18" s="900">
        <f t="shared" si="40"/>
        <v>0.68960999999999995</v>
      </c>
      <c r="IM18" s="900">
        <f t="shared" si="41"/>
        <v>0.76327</v>
      </c>
      <c r="IN18" s="900">
        <f t="shared" si="42"/>
        <v>0.75945999999999991</v>
      </c>
      <c r="IO18" s="900">
        <f t="shared" si="43"/>
        <v>0.76327</v>
      </c>
      <c r="IP18" s="900">
        <f t="shared" si="44"/>
        <v>0.75691999999999993</v>
      </c>
      <c r="IQ18" s="900">
        <f t="shared" si="45"/>
        <v>0.75945999999999991</v>
      </c>
      <c r="IR18" s="900">
        <f t="shared" si="46"/>
        <v>0.75564999999999993</v>
      </c>
      <c r="IS18" s="900">
        <f t="shared" si="47"/>
        <v>0.74168000000000001</v>
      </c>
      <c r="IT18" s="900">
        <f t="shared" si="48"/>
        <v>0.72389999999999999</v>
      </c>
      <c r="IU18" s="900">
        <f t="shared" si="49"/>
        <v>0.74295</v>
      </c>
      <c r="IV18" s="900">
        <f t="shared" si="50"/>
        <v>0.74675999999999998</v>
      </c>
      <c r="IW18" s="900">
        <f t="shared" si="51"/>
        <v>0.75437999999999994</v>
      </c>
      <c r="IX18" s="900">
        <f t="shared" si="52"/>
        <v>0.75691999999999993</v>
      </c>
      <c r="IY18" s="900">
        <f t="shared" si="53"/>
        <v>0.74548999999999999</v>
      </c>
      <c r="IZ18" s="900">
        <f t="shared" si="54"/>
        <v>0.76073000000000002</v>
      </c>
      <c r="JA18" s="900">
        <f t="shared" si="55"/>
        <v>0.74675999999999998</v>
      </c>
      <c r="JB18" s="900">
        <f t="shared" si="56"/>
        <v>0.75437999999999994</v>
      </c>
      <c r="JC18" s="900">
        <f t="shared" si="57"/>
        <v>0.76453999999999989</v>
      </c>
      <c r="JD18" s="900">
        <f t="shared" si="58"/>
        <v>0.75437999999999994</v>
      </c>
      <c r="JE18" s="900">
        <f t="shared" si="59"/>
        <v>0.75437999999999994</v>
      </c>
      <c r="JF18" s="900">
        <f t="shared" si="60"/>
        <v>0.74421999999999999</v>
      </c>
      <c r="JG18" s="900">
        <f t="shared" si="61"/>
        <v>0.75183999999999995</v>
      </c>
      <c r="JH18" s="900">
        <f t="shared" si="62"/>
        <v>0.75945999999999991</v>
      </c>
      <c r="JI18" s="900">
        <f t="shared" si="63"/>
        <v>0.75564999999999993</v>
      </c>
      <c r="JJ18" s="900">
        <f t="shared" si="64"/>
        <v>0.74802999999999997</v>
      </c>
      <c r="JK18" s="900">
        <f t="shared" si="65"/>
        <v>0.76453999999999989</v>
      </c>
      <c r="JL18" s="900">
        <f t="shared" si="66"/>
        <v>0.74929999999999997</v>
      </c>
      <c r="JM18" s="900">
        <f t="shared" si="67"/>
        <v>0.76453999999999989</v>
      </c>
      <c r="JN18" s="900">
        <f t="shared" si="68"/>
        <v>0.74295</v>
      </c>
      <c r="JO18" s="900">
        <f t="shared" si="69"/>
        <v>0.73660000000000003</v>
      </c>
      <c r="JP18" s="900">
        <f t="shared" si="70"/>
        <v>0.75564999999999993</v>
      </c>
      <c r="JQ18" s="900">
        <f t="shared" si="71"/>
        <v>0.75183999999999995</v>
      </c>
      <c r="JR18" s="900">
        <f t="shared" si="72"/>
        <v>0.74295</v>
      </c>
      <c r="JS18" s="900">
        <f t="shared" si="73"/>
        <v>0.71119999999999994</v>
      </c>
      <c r="JT18" s="900">
        <f t="shared" si="73"/>
        <v>0</v>
      </c>
      <c r="JU18" s="900">
        <f t="shared" si="74"/>
        <v>0.75437999999999994</v>
      </c>
      <c r="JV18" s="900">
        <f t="shared" si="75"/>
        <v>0.75056999999999996</v>
      </c>
      <c r="JW18" s="900">
        <f t="shared" si="76"/>
        <v>0.7619999999999999</v>
      </c>
      <c r="JX18" s="900">
        <f t="shared" si="77"/>
        <v>0.75310999999999995</v>
      </c>
      <c r="JY18" s="900">
        <f t="shared" si="78"/>
        <v>0.75691999999999993</v>
      </c>
      <c r="JZ18" s="900">
        <f t="shared" si="79"/>
        <v>0.75310999999999995</v>
      </c>
      <c r="KA18" s="900">
        <f t="shared" si="80"/>
        <v>0.76327</v>
      </c>
      <c r="KB18" s="900">
        <f t="shared" si="81"/>
        <v>0.75437999999999994</v>
      </c>
      <c r="KC18" s="900">
        <f t="shared" si="82"/>
        <v>0.75183999999999995</v>
      </c>
      <c r="KD18" s="900">
        <f t="shared" si="83"/>
        <v>0.75564999999999993</v>
      </c>
      <c r="KE18" s="900">
        <f t="shared" si="84"/>
        <v>0.77469999999999994</v>
      </c>
      <c r="KF18" s="900">
        <f t="shared" si="85"/>
        <v>0.74929999999999997</v>
      </c>
      <c r="KG18" s="900">
        <f t="shared" si="86"/>
        <v>0.75183999999999995</v>
      </c>
      <c r="KH18" s="900">
        <f t="shared" si="87"/>
        <v>0.75437999999999994</v>
      </c>
      <c r="KI18" s="900">
        <f t="shared" si="88"/>
        <v>0.74929999999999997</v>
      </c>
      <c r="KJ18" s="900">
        <f t="shared" si="89"/>
        <v>0.73914000000000002</v>
      </c>
      <c r="KK18" s="900">
        <f t="shared" si="90"/>
        <v>0.75945999999999991</v>
      </c>
      <c r="KL18" s="900">
        <f t="shared" si="91"/>
        <v>0.75437999999999994</v>
      </c>
      <c r="KM18" s="900">
        <f t="shared" si="92"/>
        <v>0.7619999999999999</v>
      </c>
      <c r="KN18" s="900">
        <f t="shared" si="93"/>
        <v>0.76073000000000002</v>
      </c>
      <c r="KO18" s="900">
        <f t="shared" si="94"/>
        <v>0.73914000000000002</v>
      </c>
      <c r="KP18" s="900">
        <f t="shared" si="95"/>
        <v>0.75310999999999995</v>
      </c>
      <c r="KQ18" s="900">
        <f t="shared" si="96"/>
        <v>0.73024999999999995</v>
      </c>
      <c r="KR18" s="900">
        <f t="shared" si="97"/>
        <v>0.75056999999999996</v>
      </c>
      <c r="KS18" s="900">
        <f t="shared" si="98"/>
        <v>0.77978000000000003</v>
      </c>
      <c r="KT18" s="900">
        <f t="shared" si="99"/>
        <v>0.7619999999999999</v>
      </c>
      <c r="KU18" s="900">
        <f t="shared" si="100"/>
        <v>0.75564999999999993</v>
      </c>
      <c r="KV18" s="900">
        <f t="shared" si="101"/>
        <v>0.75310999999999995</v>
      </c>
      <c r="KW18" s="900">
        <f t="shared" si="102"/>
        <v>0.75310999999999995</v>
      </c>
      <c r="KX18" s="900">
        <f t="shared" si="103"/>
        <v>0.75691999999999993</v>
      </c>
      <c r="KY18" s="900">
        <f t="shared" si="104"/>
        <v>0.77723999999999993</v>
      </c>
      <c r="KZ18" s="900">
        <f t="shared" si="105"/>
        <v>0.7619999999999999</v>
      </c>
      <c r="LA18" s="900">
        <f t="shared" si="106"/>
        <v>0.75310999999999995</v>
      </c>
      <c r="LB18" s="900">
        <f t="shared" si="107"/>
        <v>0.75310999999999995</v>
      </c>
      <c r="LC18" s="900">
        <f t="shared" si="108"/>
        <v>0.74802999999999997</v>
      </c>
      <c r="LD18" s="900">
        <f t="shared" si="109"/>
        <v>0.76073000000000002</v>
      </c>
      <c r="LE18" s="900">
        <f t="shared" si="110"/>
        <v>0.74802999999999997</v>
      </c>
      <c r="LF18" s="900">
        <f t="shared" si="111"/>
        <v>0.75564999999999993</v>
      </c>
      <c r="LG18" s="900">
        <f t="shared" si="112"/>
        <v>0.75945999999999991</v>
      </c>
      <c r="LH18" s="900">
        <f t="shared" si="113"/>
        <v>0.76834999999999998</v>
      </c>
      <c r="LI18" s="900">
        <f t="shared" si="114"/>
        <v>0.74929999999999997</v>
      </c>
      <c r="LJ18" s="900">
        <f t="shared" si="115"/>
        <v>0.7619999999999999</v>
      </c>
      <c r="LK18" s="900">
        <f t="shared" si="116"/>
        <v>0.75691999999999993</v>
      </c>
      <c r="LL18" s="900">
        <f t="shared" si="117"/>
        <v>0.75564999999999993</v>
      </c>
      <c r="LM18" s="900">
        <f t="shared" si="118"/>
        <v>0.76707999999999998</v>
      </c>
      <c r="LN18" s="900">
        <f t="shared" si="119"/>
        <v>0.75691999999999993</v>
      </c>
      <c r="LO18" s="900">
        <f t="shared" si="120"/>
        <v>0.73024999999999995</v>
      </c>
      <c r="LP18" s="900">
        <f t="shared" si="121"/>
        <v>0.74929999999999997</v>
      </c>
      <c r="LQ18" s="900">
        <f t="shared" si="122"/>
        <v>0.76073000000000002</v>
      </c>
      <c r="LR18" s="900">
        <f t="shared" si="123"/>
        <v>0.75310999999999995</v>
      </c>
      <c r="LS18" s="900">
        <f t="shared" si="124"/>
        <v>0.75310999999999995</v>
      </c>
      <c r="LT18" s="900">
        <f t="shared" si="125"/>
        <v>0.75437999999999994</v>
      </c>
      <c r="LU18" s="900">
        <f t="shared" si="126"/>
        <v>0.75183999999999995</v>
      </c>
      <c r="LV18" s="900">
        <f t="shared" si="127"/>
        <v>0.75437999999999994</v>
      </c>
      <c r="LW18" s="900">
        <f t="shared" si="128"/>
        <v>0.76327</v>
      </c>
      <c r="LX18" s="900">
        <f t="shared" si="129"/>
        <v>0.75310999999999995</v>
      </c>
      <c r="LY18" s="900">
        <f t="shared" si="130"/>
        <v>0.75310999999999995</v>
      </c>
      <c r="LZ18" s="900">
        <f t="shared" si="131"/>
        <v>0.76580999999999999</v>
      </c>
      <c r="MA18" s="900">
        <f t="shared" si="132"/>
        <v>0.75310999999999995</v>
      </c>
      <c r="MB18" s="900">
        <f t="shared" si="133"/>
        <v>0.76327</v>
      </c>
      <c r="MC18" s="900">
        <f t="shared" si="134"/>
        <v>0.76453999999999989</v>
      </c>
      <c r="MD18" s="900">
        <f t="shared" si="135"/>
        <v>0.75691999999999993</v>
      </c>
      <c r="ME18" s="900">
        <f t="shared" si="136"/>
        <v>0.75945999999999991</v>
      </c>
      <c r="MF18" s="900">
        <f t="shared" si="137"/>
        <v>0.75437999999999994</v>
      </c>
      <c r="MG18" s="900">
        <f t="shared" si="138"/>
        <v>0.75819000000000003</v>
      </c>
      <c r="MH18" s="900">
        <f t="shared" si="139"/>
        <v>0.75819000000000003</v>
      </c>
      <c r="MI18" s="900">
        <f t="shared" si="140"/>
        <v>0.76073000000000002</v>
      </c>
      <c r="MJ18" s="900">
        <f t="shared" si="141"/>
        <v>0.76073000000000002</v>
      </c>
      <c r="MK18" s="900">
        <f t="shared" si="142"/>
        <v>0.75564999999999993</v>
      </c>
      <c r="ML18" s="900">
        <f t="shared" si="143"/>
        <v>0.75437999999999994</v>
      </c>
      <c r="MM18" s="900">
        <f t="shared" si="144"/>
        <v>0.76453999999999989</v>
      </c>
      <c r="MN18" s="900">
        <f t="shared" si="145"/>
        <v>0.75437999999999994</v>
      </c>
      <c r="MO18" s="900">
        <f t="shared" si="146"/>
        <v>0.76073000000000002</v>
      </c>
      <c r="MP18" s="900">
        <f t="shared" si="147"/>
        <v>0.74929999999999997</v>
      </c>
      <c r="MQ18" s="900">
        <f t="shared" si="148"/>
        <v>0.7619999999999999</v>
      </c>
      <c r="MR18" s="900">
        <f t="shared" si="149"/>
        <v>0.7619999999999999</v>
      </c>
      <c r="MS18" s="900">
        <f t="shared" si="150"/>
        <v>0.76453999999999989</v>
      </c>
      <c r="MT18" s="900">
        <f t="shared" si="151"/>
        <v>0.73405999999999993</v>
      </c>
      <c r="MU18" s="900">
        <f t="shared" si="152"/>
        <v>0.76834999999999998</v>
      </c>
      <c r="MV18" s="900">
        <f t="shared" si="153"/>
        <v>0.75691999999999993</v>
      </c>
      <c r="MW18" s="900">
        <f t="shared" si="154"/>
        <v>0.75183999999999995</v>
      </c>
      <c r="MX18" s="900">
        <f t="shared" si="155"/>
        <v>0.7619999999999999</v>
      </c>
      <c r="MY18" s="900">
        <f t="shared" si="156"/>
        <v>0.7619999999999999</v>
      </c>
      <c r="MZ18" s="900">
        <f t="shared" si="157"/>
        <v>0.75056999999999996</v>
      </c>
      <c r="NA18" s="900">
        <f t="shared" si="158"/>
        <v>0.75691999999999993</v>
      </c>
      <c r="NB18" s="900">
        <f t="shared" si="159"/>
        <v>0.75691999999999993</v>
      </c>
      <c r="NC18" s="900">
        <f t="shared" si="160"/>
        <v>0.75056999999999996</v>
      </c>
      <c r="ND18" s="900">
        <f t="shared" si="161"/>
        <v>0.76327</v>
      </c>
      <c r="NE18" s="900">
        <f t="shared" si="162"/>
        <v>0.74675999999999998</v>
      </c>
      <c r="NF18" s="900">
        <f t="shared" si="163"/>
        <v>0.75819000000000003</v>
      </c>
      <c r="NG18" s="900">
        <f t="shared" si="164"/>
        <v>0.75691999999999993</v>
      </c>
      <c r="NH18" s="900">
        <f t="shared" si="165"/>
        <v>0.74675999999999998</v>
      </c>
      <c r="NI18" s="900">
        <f t="shared" si="166"/>
        <v>0.75183999999999995</v>
      </c>
      <c r="NJ18" s="900">
        <f t="shared" si="167"/>
        <v>0.75437999999999994</v>
      </c>
      <c r="NK18" s="900">
        <f t="shared" si="168"/>
        <v>0.7619999999999999</v>
      </c>
      <c r="NL18" s="900">
        <f t="shared" si="169"/>
        <v>0.75819000000000003</v>
      </c>
      <c r="NM18" s="900">
        <f t="shared" si="170"/>
        <v>0.7619999999999999</v>
      </c>
      <c r="NN18" s="900">
        <f t="shared" si="171"/>
        <v>0.75437999999999994</v>
      </c>
      <c r="NO18" s="900">
        <f t="shared" si="172"/>
        <v>0.7619999999999999</v>
      </c>
      <c r="NP18" s="900">
        <f t="shared" si="173"/>
        <v>0.75819000000000003</v>
      </c>
      <c r="NQ18" s="900">
        <f t="shared" si="174"/>
        <v>0.75691999999999993</v>
      </c>
      <c r="NR18" s="900">
        <f t="shared" si="175"/>
        <v>0.75819000000000003</v>
      </c>
      <c r="NS18" s="900">
        <f t="shared" si="176"/>
        <v>0.7619999999999999</v>
      </c>
      <c r="NT18" s="900">
        <f t="shared" si="177"/>
        <v>0.76453999999999989</v>
      </c>
      <c r="NU18" s="900">
        <f t="shared" si="178"/>
        <v>0.77215999999999996</v>
      </c>
      <c r="NV18" s="900">
        <f t="shared" si="179"/>
        <v>0.75945999999999991</v>
      </c>
      <c r="NW18" s="900">
        <f t="shared" si="180"/>
        <v>0.75183999999999995</v>
      </c>
      <c r="NX18" s="900">
        <f t="shared" si="181"/>
        <v>0.75437999999999994</v>
      </c>
      <c r="NY18" s="900">
        <f t="shared" si="182"/>
        <v>0.75183999999999995</v>
      </c>
      <c r="NZ18" s="900">
        <f t="shared" si="183"/>
        <v>0.77723999999999993</v>
      </c>
      <c r="OA18" s="900">
        <f t="shared" si="184"/>
        <v>0.7619999999999999</v>
      </c>
      <c r="OB18" s="900">
        <f t="shared" si="185"/>
        <v>0.75691999999999993</v>
      </c>
      <c r="OC18" s="900">
        <f t="shared" si="186"/>
        <v>0.73660000000000003</v>
      </c>
      <c r="OD18" s="900">
        <f t="shared" si="187"/>
        <v>0.76580999999999999</v>
      </c>
      <c r="OE18" s="900">
        <f t="shared" si="188"/>
        <v>0.76707999999999998</v>
      </c>
      <c r="OF18" s="900">
        <f t="shared" si="189"/>
        <v>0.7619999999999999</v>
      </c>
      <c r="OG18" s="900">
        <f t="shared" si="190"/>
        <v>0.75564999999999993</v>
      </c>
      <c r="OH18" s="900">
        <f t="shared" si="191"/>
        <v>0.75691999999999993</v>
      </c>
      <c r="OI18" s="900">
        <f t="shared" si="192"/>
        <v>0.75183999999999995</v>
      </c>
      <c r="OJ18" s="900">
        <f t="shared" si="192"/>
        <v>0.75945999999999991</v>
      </c>
      <c r="OK18" s="900">
        <f t="shared" si="192"/>
        <v>0.75691999999999993</v>
      </c>
      <c r="OL18" s="900">
        <f t="shared" si="192"/>
        <v>0.74675999999999998</v>
      </c>
      <c r="OM18" s="900">
        <f t="shared" si="192"/>
        <v>0.76580999999999999</v>
      </c>
      <c r="ON18" s="900">
        <f t="shared" si="192"/>
        <v>0.76580999999999999</v>
      </c>
      <c r="OO18" s="900">
        <f t="shared" ref="OO18:OO29" si="194">GT18*25.4</f>
        <v>0.75183999999999995</v>
      </c>
      <c r="OP18" s="900">
        <f t="shared" si="193"/>
        <v>0.76453999999999989</v>
      </c>
      <c r="OQ18" s="900">
        <f t="shared" si="193"/>
        <v>0.7619999999999999</v>
      </c>
      <c r="OR18" s="900">
        <f t="shared" si="193"/>
        <v>0.73660000000000003</v>
      </c>
      <c r="OS18" s="900">
        <f t="shared" si="193"/>
        <v>0.75183999999999995</v>
      </c>
      <c r="OT18" s="900">
        <f t="shared" si="193"/>
        <v>0.76327</v>
      </c>
      <c r="OU18" s="900">
        <f t="shared" si="193"/>
        <v>0.76073000000000002</v>
      </c>
      <c r="OV18" s="900">
        <f t="shared" si="193"/>
        <v>0.74548999999999999</v>
      </c>
      <c r="OW18" s="900">
        <f t="shared" si="193"/>
        <v>0.76453999999999989</v>
      </c>
      <c r="OX18" s="900">
        <f t="shared" si="193"/>
        <v>0.75437999999999994</v>
      </c>
      <c r="OY18" s="900">
        <f t="shared" si="193"/>
        <v>0.75183999999999995</v>
      </c>
      <c r="OZ18" s="900">
        <f t="shared" si="193"/>
        <v>0.74802999999999997</v>
      </c>
      <c r="PB18" s="887"/>
      <c r="PC18" s="887"/>
      <c r="PD18" s="887"/>
    </row>
    <row r="19" spans="1:420">
      <c r="A19" s="1239" t="s">
        <v>640</v>
      </c>
      <c r="B19" s="1240"/>
      <c r="C19" s="961">
        <v>2.9499999999999998E-2</v>
      </c>
      <c r="D19" s="961">
        <v>2.9499999999999998E-2</v>
      </c>
      <c r="E19" s="961">
        <v>3.0499999999999999E-2</v>
      </c>
      <c r="F19" s="961">
        <v>3.0499999999999999E-2</v>
      </c>
      <c r="G19" s="961">
        <v>0.03</v>
      </c>
      <c r="H19" s="961">
        <v>2.7E-2</v>
      </c>
      <c r="I19" s="961">
        <v>2.8000000000000001E-2</v>
      </c>
      <c r="J19" s="958">
        <v>2.7E-2</v>
      </c>
      <c r="K19" s="958">
        <v>2.7E-2</v>
      </c>
      <c r="L19" s="958">
        <v>2.8000000000000001E-2</v>
      </c>
      <c r="M19" s="958">
        <v>2.5999999999999999E-2</v>
      </c>
      <c r="N19" s="958">
        <v>2.7E-2</v>
      </c>
      <c r="O19" s="960">
        <v>2.7E-2</v>
      </c>
      <c r="P19" s="961">
        <v>2.7E-2</v>
      </c>
      <c r="Q19" s="961">
        <v>2.7E-2</v>
      </c>
      <c r="R19" s="961">
        <v>2.7E-2</v>
      </c>
      <c r="S19" s="961">
        <v>2.7E-2</v>
      </c>
      <c r="T19" s="961">
        <v>2.8000000000000001E-2</v>
      </c>
      <c r="U19" s="961">
        <v>2.7E-2</v>
      </c>
      <c r="V19" s="961">
        <v>2.8000000000000001E-2</v>
      </c>
      <c r="W19" s="961">
        <v>2.7E-2</v>
      </c>
      <c r="X19" s="961">
        <v>2.8000000000000001E-2</v>
      </c>
      <c r="Y19" s="961">
        <v>2.8000000000000001E-2</v>
      </c>
      <c r="Z19" s="961">
        <v>2.7E-2</v>
      </c>
      <c r="AA19" s="961">
        <v>2.7E-2</v>
      </c>
      <c r="AB19" s="961">
        <v>2.7E-2</v>
      </c>
      <c r="AC19" s="961">
        <v>2.7E-2</v>
      </c>
      <c r="AD19" s="961">
        <v>2.7E-2</v>
      </c>
      <c r="AE19" s="961">
        <v>2.7E-2</v>
      </c>
      <c r="AF19" s="961">
        <v>2.7E-2</v>
      </c>
      <c r="AG19" s="961">
        <v>2.7E-2</v>
      </c>
      <c r="AH19" s="958">
        <v>2.7E-2</v>
      </c>
      <c r="AI19" s="1037">
        <v>2.7400000000000001E-2</v>
      </c>
      <c r="AJ19" s="1037">
        <v>3.0249999999999999E-2</v>
      </c>
      <c r="AK19" s="1037">
        <v>2.9899999999999999E-2</v>
      </c>
      <c r="AL19" s="1037">
        <v>3.005E-2</v>
      </c>
      <c r="AM19" s="1037">
        <v>2.98E-2</v>
      </c>
      <c r="AN19" s="1037">
        <v>3.0200000000000001E-2</v>
      </c>
      <c r="AO19" s="1037">
        <v>2.9700000000000001E-2</v>
      </c>
      <c r="AP19" s="1037">
        <v>2.9350000000000001E-2</v>
      </c>
      <c r="AQ19" s="1037">
        <v>3.0200000000000001E-2</v>
      </c>
      <c r="AR19" s="1037">
        <v>2.9749999999999999E-2</v>
      </c>
      <c r="AS19" s="1037">
        <v>2.9399999999999999E-2</v>
      </c>
      <c r="AT19" s="1037">
        <v>2.9850000000000002E-2</v>
      </c>
      <c r="AU19" s="1037">
        <v>2.9499999999999998E-2</v>
      </c>
      <c r="AV19" s="1037">
        <v>2.955E-2</v>
      </c>
      <c r="AW19" s="1037">
        <v>0.03</v>
      </c>
      <c r="AX19" s="1037">
        <v>2.9100000000000001E-2</v>
      </c>
      <c r="AY19" s="1037">
        <v>2.9700000000000001E-2</v>
      </c>
      <c r="AZ19" s="1037">
        <v>2.9950000000000001E-2</v>
      </c>
      <c r="BA19" s="1037">
        <v>2.9749999999999999E-2</v>
      </c>
      <c r="BB19" s="1037">
        <v>2.9649999999999999E-2</v>
      </c>
      <c r="BC19" s="1037">
        <v>2.9399999999999999E-2</v>
      </c>
      <c r="BD19" s="1037">
        <v>2.955E-2</v>
      </c>
      <c r="BE19" s="1037">
        <v>2.9850000000000002E-2</v>
      </c>
      <c r="BF19" s="1037">
        <v>2.9649999999999999E-2</v>
      </c>
      <c r="BG19" s="1037">
        <v>2.9600000000000001E-2</v>
      </c>
      <c r="BH19" s="1037">
        <v>2.9100000000000001E-2</v>
      </c>
      <c r="BI19" s="1037">
        <v>2.9700000000000001E-2</v>
      </c>
      <c r="BJ19" s="1037">
        <v>2.9600000000000001E-2</v>
      </c>
      <c r="BK19" s="1037">
        <v>2.9749999999999999E-2</v>
      </c>
      <c r="BL19" s="1037">
        <v>2.9000000000000001E-2</v>
      </c>
      <c r="BM19" s="1037">
        <v>2.9899999999999999E-2</v>
      </c>
      <c r="BN19" s="1037">
        <v>2.93E-2</v>
      </c>
      <c r="BO19" s="1037">
        <v>2.9350000000000001E-2</v>
      </c>
      <c r="BP19" s="1037">
        <v>2.9749999999999999E-2</v>
      </c>
      <c r="BQ19" s="1037"/>
      <c r="BR19" s="1037">
        <v>2.955E-2</v>
      </c>
      <c r="BS19" s="1037">
        <v>2.9350000000000001E-2</v>
      </c>
      <c r="BT19" s="1037">
        <v>0.03</v>
      </c>
      <c r="BU19" s="1037">
        <v>2.9700000000000001E-2</v>
      </c>
      <c r="BV19" s="1037">
        <v>2.9250000000000002E-2</v>
      </c>
      <c r="BW19" s="1037">
        <v>2.9649999999999999E-2</v>
      </c>
      <c r="BX19" s="1037">
        <v>2.9749999999999999E-2</v>
      </c>
      <c r="BY19" s="1037">
        <v>2.9600000000000001E-2</v>
      </c>
      <c r="BZ19" s="1037">
        <v>2.9600000000000001E-2</v>
      </c>
      <c r="CA19" s="1037">
        <v>2.9600000000000001E-2</v>
      </c>
      <c r="CB19" s="1037">
        <v>2.9950000000000001E-2</v>
      </c>
      <c r="CC19" s="1037">
        <v>2.9749999999999999E-2</v>
      </c>
      <c r="CD19" s="1037">
        <v>2.9250000000000002E-2</v>
      </c>
      <c r="CE19" s="1037">
        <v>0.03</v>
      </c>
      <c r="CF19" s="1037">
        <v>2.9499999999999998E-2</v>
      </c>
      <c r="CG19" s="1037">
        <v>2.92E-2</v>
      </c>
      <c r="CH19" s="1037">
        <v>2.9850000000000002E-2</v>
      </c>
      <c r="CI19" s="1037">
        <v>2.98E-2</v>
      </c>
      <c r="CJ19" s="1037">
        <v>2.98E-2</v>
      </c>
      <c r="CK19" s="1037">
        <v>2.9850000000000002E-2</v>
      </c>
      <c r="CL19" s="1037">
        <v>2.92E-2</v>
      </c>
      <c r="CM19" s="1037">
        <v>2.9350000000000001E-2</v>
      </c>
      <c r="CN19" s="1037">
        <v>2.9100000000000001E-2</v>
      </c>
      <c r="CO19" s="1037">
        <v>2.9600000000000001E-2</v>
      </c>
      <c r="CP19" s="1037">
        <v>0.03</v>
      </c>
      <c r="CQ19" s="1037">
        <v>0.03</v>
      </c>
      <c r="CR19" s="1037">
        <v>2.9649999999999999E-2</v>
      </c>
      <c r="CS19" s="1037">
        <v>2.9649999999999999E-2</v>
      </c>
      <c r="CT19" s="1037">
        <v>2.945E-2</v>
      </c>
      <c r="CU19" s="1037">
        <v>2.9749999999999999E-2</v>
      </c>
      <c r="CV19" s="1037">
        <v>3.04E-2</v>
      </c>
      <c r="CW19" s="1037">
        <v>3.0099999999999998E-2</v>
      </c>
      <c r="CX19" s="1037">
        <v>2.9700000000000001E-2</v>
      </c>
      <c r="CY19" s="1037">
        <v>2.9250000000000002E-2</v>
      </c>
      <c r="CZ19" s="1037">
        <v>2.945E-2</v>
      </c>
      <c r="DA19" s="1037">
        <v>2.9850000000000002E-2</v>
      </c>
      <c r="DB19" s="1037">
        <v>0.03</v>
      </c>
      <c r="DC19" s="1037">
        <v>2.9600000000000001E-2</v>
      </c>
      <c r="DD19" s="1037">
        <v>2.9700000000000001E-2</v>
      </c>
      <c r="DE19" s="1037"/>
      <c r="DF19" s="1037"/>
      <c r="DG19" s="1037">
        <v>3.0099999999999998E-2</v>
      </c>
      <c r="DH19" s="1037">
        <v>2.955E-2</v>
      </c>
      <c r="DI19" s="1037">
        <v>2.9850000000000002E-2</v>
      </c>
      <c r="DJ19" s="1037">
        <v>2.955E-2</v>
      </c>
      <c r="DK19" s="1037">
        <v>2.9600000000000001E-2</v>
      </c>
      <c r="DL19" s="1037">
        <v>3.0349999999999999E-2</v>
      </c>
      <c r="DM19" s="1037">
        <v>2.9749999999999999E-2</v>
      </c>
      <c r="DN19" s="1037">
        <v>2.945E-2</v>
      </c>
      <c r="DO19" s="1037">
        <v>2.98E-2</v>
      </c>
      <c r="DP19" s="1037">
        <v>2.9850000000000002E-2</v>
      </c>
      <c r="DQ19" s="1037">
        <v>2.9899999999999999E-2</v>
      </c>
      <c r="DR19" s="1037">
        <v>2.955E-2</v>
      </c>
      <c r="DS19" s="1037">
        <v>2.9600000000000001E-2</v>
      </c>
      <c r="DT19" s="1037">
        <v>2.9700000000000001E-2</v>
      </c>
      <c r="DU19" s="1037">
        <v>2.9700000000000001E-2</v>
      </c>
      <c r="DV19" s="1037">
        <v>2.9950000000000001E-2</v>
      </c>
      <c r="DW19" s="1037">
        <v>2.9499999999999998E-2</v>
      </c>
      <c r="DX19" s="1037">
        <v>2.945E-2</v>
      </c>
      <c r="DY19" s="1037">
        <v>2.9950000000000001E-2</v>
      </c>
      <c r="DZ19" s="1037">
        <v>0.03</v>
      </c>
      <c r="EA19" s="1037">
        <v>0.03</v>
      </c>
      <c r="EB19" s="1037">
        <v>3.005E-2</v>
      </c>
      <c r="EC19" s="1037">
        <v>2.9749999999999999E-2</v>
      </c>
      <c r="ED19" s="1037">
        <v>0.03</v>
      </c>
      <c r="EE19" s="1037">
        <v>2.9899999999999999E-2</v>
      </c>
      <c r="EF19" s="1037">
        <v>2.9749999999999999E-2</v>
      </c>
      <c r="EG19" s="1037">
        <v>2.9250000000000002E-2</v>
      </c>
      <c r="EH19" s="1037">
        <v>2.9700000000000001E-2</v>
      </c>
      <c r="EI19" s="1037">
        <v>2.9499999999999998E-2</v>
      </c>
      <c r="EJ19" s="1037">
        <v>2.955E-2</v>
      </c>
      <c r="EK19" s="1037">
        <v>2.9749999999999999E-2</v>
      </c>
      <c r="EL19" s="1037">
        <v>2.9749999999999999E-2</v>
      </c>
      <c r="EM19" s="1037">
        <v>2.9749999999999999E-2</v>
      </c>
      <c r="EN19" s="1037"/>
      <c r="EO19" s="1037"/>
      <c r="EP19" s="1037">
        <v>0.03</v>
      </c>
      <c r="EQ19" s="1037">
        <v>2.945E-2</v>
      </c>
      <c r="ER19" s="1037">
        <v>0.03</v>
      </c>
      <c r="ES19" s="1037">
        <v>0.03</v>
      </c>
      <c r="ET19" s="1037">
        <v>0.03</v>
      </c>
      <c r="EU19" s="1037">
        <v>2.9350000000000001E-2</v>
      </c>
      <c r="EV19" s="1037">
        <v>2.9950000000000001E-2</v>
      </c>
      <c r="EW19" s="1037">
        <v>2.9700000000000001E-2</v>
      </c>
      <c r="EX19" s="1037">
        <v>2.9899999999999999E-2</v>
      </c>
      <c r="EY19" s="1037">
        <v>2.98E-2</v>
      </c>
      <c r="EZ19" s="1037">
        <v>0.03</v>
      </c>
      <c r="FA19" s="1037">
        <v>2.9399999999999999E-2</v>
      </c>
      <c r="FB19" s="1037">
        <v>2.9950000000000001E-2</v>
      </c>
      <c r="FC19" s="1037">
        <v>2.9899999999999999E-2</v>
      </c>
      <c r="FD19" s="1037">
        <v>2.9850000000000002E-2</v>
      </c>
      <c r="FE19" s="1052">
        <v>2.9499999999999998E-2</v>
      </c>
      <c r="FF19" s="1037">
        <v>0.03</v>
      </c>
      <c r="FG19" s="1037">
        <v>2.98E-2</v>
      </c>
      <c r="FH19" s="1037">
        <v>2.9850000000000002E-2</v>
      </c>
      <c r="FI19" s="1037">
        <v>2.92E-2</v>
      </c>
      <c r="FJ19" s="1037">
        <v>2.9399999999999999E-2</v>
      </c>
      <c r="FK19" s="1037">
        <v>2.9950000000000001E-2</v>
      </c>
      <c r="FL19" s="1037">
        <v>0.03</v>
      </c>
      <c r="FM19" s="1037">
        <v>2.98E-2</v>
      </c>
      <c r="FN19" s="1037">
        <v>2.9350000000000001E-2</v>
      </c>
      <c r="FO19" s="1037">
        <v>2.9649999999999999E-2</v>
      </c>
      <c r="FP19" s="1037">
        <v>0.03</v>
      </c>
      <c r="FQ19" s="1037">
        <v>2.9950000000000001E-2</v>
      </c>
      <c r="FR19" s="1037">
        <v>2.9749999999999999E-2</v>
      </c>
      <c r="FS19" s="1037">
        <v>2.9700000000000001E-2</v>
      </c>
      <c r="FT19" s="1037">
        <v>2.98E-2</v>
      </c>
      <c r="FU19" s="1037">
        <v>2.9749999999999999E-2</v>
      </c>
      <c r="FV19" s="1037">
        <v>2.9899999999999999E-2</v>
      </c>
      <c r="FW19" s="1037">
        <v>3.005E-2</v>
      </c>
      <c r="FX19" s="1037">
        <v>2.9600000000000001E-2</v>
      </c>
      <c r="FY19" s="1037"/>
      <c r="FZ19" s="1037"/>
      <c r="GA19" s="1037">
        <v>2.9649999999999999E-2</v>
      </c>
      <c r="GB19" s="1037">
        <v>3.0099999999999998E-2</v>
      </c>
      <c r="GC19" s="1037">
        <v>0.03</v>
      </c>
      <c r="GD19" s="1037">
        <v>0.03</v>
      </c>
      <c r="GE19" s="1037">
        <v>2.9950000000000001E-2</v>
      </c>
      <c r="GF19" s="1037">
        <v>2.9000000000000001E-2</v>
      </c>
      <c r="GG19" s="1037">
        <v>3.0099999999999998E-2</v>
      </c>
      <c r="GH19" s="1037">
        <v>2.9850000000000002E-2</v>
      </c>
      <c r="GI19" s="1037">
        <v>0.03</v>
      </c>
      <c r="GJ19" s="1037">
        <v>2.9749999999999999E-2</v>
      </c>
      <c r="GK19" s="1037">
        <v>2.98E-2</v>
      </c>
      <c r="GL19" s="1037"/>
      <c r="GM19" s="1037"/>
      <c r="GN19" s="1037">
        <v>2.955E-2</v>
      </c>
      <c r="GO19" s="1037">
        <v>2.93E-2</v>
      </c>
      <c r="GP19" s="1037">
        <v>2.9600000000000001E-2</v>
      </c>
      <c r="GQ19" s="1037">
        <v>2.955E-2</v>
      </c>
      <c r="GR19" s="1037">
        <v>3.0300000000000001E-2</v>
      </c>
      <c r="GS19" s="1037">
        <v>3.0099999999999998E-2</v>
      </c>
      <c r="GT19" s="1037">
        <v>2.9700000000000001E-2</v>
      </c>
      <c r="GU19" s="1037">
        <v>0.03</v>
      </c>
      <c r="GV19" s="1037">
        <v>2.9950000000000001E-2</v>
      </c>
      <c r="GW19" s="1037">
        <v>2.8500000000000001E-2</v>
      </c>
      <c r="GX19" s="1037">
        <v>2.9600000000000001E-2</v>
      </c>
      <c r="GY19" s="1037">
        <v>0.03</v>
      </c>
      <c r="GZ19" s="1037">
        <v>2.9899999999999999E-2</v>
      </c>
      <c r="HA19" s="1037">
        <v>2.9100000000000001E-2</v>
      </c>
      <c r="HB19" s="1037">
        <v>2.9899999999999999E-2</v>
      </c>
      <c r="HC19" s="1037">
        <v>2.9499999999999998E-2</v>
      </c>
      <c r="HD19" s="1037">
        <v>2.9950000000000001E-2</v>
      </c>
      <c r="HE19" s="1037">
        <v>2.9350000000000001E-2</v>
      </c>
      <c r="HF19" s="900">
        <f t="shared" si="8"/>
        <v>0.74929999999999997</v>
      </c>
      <c r="HG19" s="900">
        <f t="shared" si="9"/>
        <v>0.74929999999999997</v>
      </c>
      <c r="HH19" s="900">
        <f t="shared" si="10"/>
        <v>0.77469999999999994</v>
      </c>
      <c r="HI19" s="900">
        <f t="shared" si="11"/>
        <v>0.77469999999999994</v>
      </c>
      <c r="HJ19" s="900">
        <f t="shared" si="12"/>
        <v>0.7619999999999999</v>
      </c>
      <c r="HK19" s="900">
        <f t="shared" si="13"/>
        <v>0.68579999999999997</v>
      </c>
      <c r="HL19" s="900">
        <f t="shared" si="14"/>
        <v>0.71119999999999994</v>
      </c>
      <c r="HM19" s="900">
        <f t="shared" si="15"/>
        <v>0.68579999999999997</v>
      </c>
      <c r="HN19" s="900">
        <f t="shared" si="16"/>
        <v>0.68579999999999997</v>
      </c>
      <c r="HO19" s="900">
        <f t="shared" si="17"/>
        <v>0.71119999999999994</v>
      </c>
      <c r="HP19" s="900">
        <f t="shared" si="18"/>
        <v>0.66039999999999999</v>
      </c>
      <c r="HQ19" s="900">
        <f t="shared" si="19"/>
        <v>0.68579999999999997</v>
      </c>
      <c r="HR19" s="900">
        <f t="shared" si="20"/>
        <v>0.68579999999999997</v>
      </c>
      <c r="HS19" s="900">
        <f t="shared" si="21"/>
        <v>0.68579999999999997</v>
      </c>
      <c r="HT19" s="900">
        <f t="shared" si="22"/>
        <v>0.68579999999999997</v>
      </c>
      <c r="HU19" s="900">
        <f t="shared" si="23"/>
        <v>0.68579999999999997</v>
      </c>
      <c r="HV19" s="900">
        <f t="shared" si="24"/>
        <v>0.68579999999999997</v>
      </c>
      <c r="HW19" s="900">
        <f t="shared" si="25"/>
        <v>0.71119999999999994</v>
      </c>
      <c r="HX19" s="900">
        <f t="shared" si="26"/>
        <v>0.68579999999999997</v>
      </c>
      <c r="HY19" s="900">
        <f t="shared" si="27"/>
        <v>0.71119999999999994</v>
      </c>
      <c r="HZ19" s="900">
        <f t="shared" si="28"/>
        <v>0.68579999999999997</v>
      </c>
      <c r="IA19" s="900">
        <f t="shared" si="29"/>
        <v>0.71119999999999994</v>
      </c>
      <c r="IB19" s="900">
        <f t="shared" si="30"/>
        <v>0.71119999999999994</v>
      </c>
      <c r="IC19" s="900">
        <f t="shared" si="31"/>
        <v>0.68579999999999997</v>
      </c>
      <c r="ID19" s="900">
        <f t="shared" si="32"/>
        <v>0.68579999999999997</v>
      </c>
      <c r="IE19" s="900">
        <f t="shared" si="33"/>
        <v>0.68579999999999997</v>
      </c>
      <c r="IF19" s="900">
        <f t="shared" si="34"/>
        <v>0.68579999999999997</v>
      </c>
      <c r="IG19" s="900">
        <f t="shared" si="35"/>
        <v>0.68579999999999997</v>
      </c>
      <c r="IH19" s="900">
        <f t="shared" si="36"/>
        <v>0.68579999999999997</v>
      </c>
      <c r="II19" s="900">
        <f t="shared" si="37"/>
        <v>0.68579999999999997</v>
      </c>
      <c r="IJ19" s="900">
        <f t="shared" si="38"/>
        <v>0.68579999999999997</v>
      </c>
      <c r="IK19" s="900">
        <f t="shared" si="39"/>
        <v>0.68579999999999997</v>
      </c>
      <c r="IL19" s="900">
        <f t="shared" si="40"/>
        <v>0.69596000000000002</v>
      </c>
      <c r="IM19" s="900">
        <f t="shared" si="41"/>
        <v>0.76834999999999998</v>
      </c>
      <c r="IN19" s="900">
        <f t="shared" si="42"/>
        <v>0.75945999999999991</v>
      </c>
      <c r="IO19" s="900">
        <f t="shared" si="43"/>
        <v>0.76327</v>
      </c>
      <c r="IP19" s="900">
        <f t="shared" si="44"/>
        <v>0.75691999999999993</v>
      </c>
      <c r="IQ19" s="900">
        <f t="shared" si="45"/>
        <v>0.76707999999999998</v>
      </c>
      <c r="IR19" s="900">
        <f t="shared" si="46"/>
        <v>0.75437999999999994</v>
      </c>
      <c r="IS19" s="900">
        <f t="shared" si="47"/>
        <v>0.74548999999999999</v>
      </c>
      <c r="IT19" s="900">
        <f t="shared" si="48"/>
        <v>0.76707999999999998</v>
      </c>
      <c r="IU19" s="900">
        <f t="shared" si="49"/>
        <v>0.75564999999999993</v>
      </c>
      <c r="IV19" s="900">
        <f t="shared" si="50"/>
        <v>0.74675999999999998</v>
      </c>
      <c r="IW19" s="900">
        <f t="shared" si="51"/>
        <v>0.75819000000000003</v>
      </c>
      <c r="IX19" s="900">
        <f t="shared" si="52"/>
        <v>0.74929999999999997</v>
      </c>
      <c r="IY19" s="900">
        <f t="shared" si="53"/>
        <v>0.75056999999999996</v>
      </c>
      <c r="IZ19" s="900">
        <f t="shared" si="54"/>
        <v>0.7619999999999999</v>
      </c>
      <c r="JA19" s="900">
        <f t="shared" si="55"/>
        <v>0.73914000000000002</v>
      </c>
      <c r="JB19" s="900">
        <f t="shared" si="56"/>
        <v>0.75437999999999994</v>
      </c>
      <c r="JC19" s="900">
        <f t="shared" si="57"/>
        <v>0.76073000000000002</v>
      </c>
      <c r="JD19" s="900">
        <f t="shared" si="58"/>
        <v>0.75564999999999993</v>
      </c>
      <c r="JE19" s="900">
        <f t="shared" si="59"/>
        <v>0.75310999999999995</v>
      </c>
      <c r="JF19" s="900">
        <f t="shared" si="60"/>
        <v>0.74675999999999998</v>
      </c>
      <c r="JG19" s="900">
        <f t="shared" si="61"/>
        <v>0.75056999999999996</v>
      </c>
      <c r="JH19" s="900">
        <f t="shared" si="62"/>
        <v>0.75819000000000003</v>
      </c>
      <c r="JI19" s="900">
        <f t="shared" si="63"/>
        <v>0.75310999999999995</v>
      </c>
      <c r="JJ19" s="900">
        <f t="shared" si="64"/>
        <v>0.75183999999999995</v>
      </c>
      <c r="JK19" s="900">
        <f t="shared" si="65"/>
        <v>0.73914000000000002</v>
      </c>
      <c r="JL19" s="900">
        <f t="shared" si="66"/>
        <v>0.75437999999999994</v>
      </c>
      <c r="JM19" s="900">
        <f t="shared" si="67"/>
        <v>0.75183999999999995</v>
      </c>
      <c r="JN19" s="900">
        <f t="shared" si="68"/>
        <v>0.75564999999999993</v>
      </c>
      <c r="JO19" s="900">
        <f t="shared" si="69"/>
        <v>0.73660000000000003</v>
      </c>
      <c r="JP19" s="900">
        <f t="shared" si="70"/>
        <v>0.75945999999999991</v>
      </c>
      <c r="JQ19" s="900">
        <f t="shared" si="71"/>
        <v>0.74421999999999999</v>
      </c>
      <c r="JR19" s="900">
        <f t="shared" si="72"/>
        <v>0.74548999999999999</v>
      </c>
      <c r="JS19" s="900">
        <f t="shared" si="73"/>
        <v>0.75564999999999993</v>
      </c>
      <c r="JT19" s="900">
        <f t="shared" si="73"/>
        <v>0</v>
      </c>
      <c r="JU19" s="900">
        <f t="shared" si="74"/>
        <v>0.75056999999999996</v>
      </c>
      <c r="JV19" s="900">
        <f t="shared" si="75"/>
        <v>0.74548999999999999</v>
      </c>
      <c r="JW19" s="900">
        <f t="shared" si="76"/>
        <v>0.7619999999999999</v>
      </c>
      <c r="JX19" s="900">
        <f t="shared" si="77"/>
        <v>0.75437999999999994</v>
      </c>
      <c r="JY19" s="900">
        <f t="shared" si="78"/>
        <v>0.74295</v>
      </c>
      <c r="JZ19" s="900">
        <f t="shared" si="79"/>
        <v>0.75310999999999995</v>
      </c>
      <c r="KA19" s="900">
        <f t="shared" si="80"/>
        <v>0.75564999999999993</v>
      </c>
      <c r="KB19" s="900">
        <f t="shared" si="81"/>
        <v>0.75183999999999995</v>
      </c>
      <c r="KC19" s="900">
        <f t="shared" si="82"/>
        <v>0.75183999999999995</v>
      </c>
      <c r="KD19" s="900">
        <f t="shared" si="83"/>
        <v>0.75183999999999995</v>
      </c>
      <c r="KE19" s="900">
        <f t="shared" si="84"/>
        <v>0.76073000000000002</v>
      </c>
      <c r="KF19" s="900">
        <f t="shared" si="85"/>
        <v>0.75564999999999993</v>
      </c>
      <c r="KG19" s="900">
        <f t="shared" si="86"/>
        <v>0.74295</v>
      </c>
      <c r="KH19" s="900">
        <f t="shared" si="87"/>
        <v>0.7619999999999999</v>
      </c>
      <c r="KI19" s="900">
        <f t="shared" si="88"/>
        <v>0.74929999999999997</v>
      </c>
      <c r="KJ19" s="900">
        <f t="shared" si="89"/>
        <v>0.74168000000000001</v>
      </c>
      <c r="KK19" s="900">
        <f t="shared" si="90"/>
        <v>0.75819000000000003</v>
      </c>
      <c r="KL19" s="900">
        <f t="shared" si="91"/>
        <v>0.75691999999999993</v>
      </c>
      <c r="KM19" s="900">
        <f t="shared" si="92"/>
        <v>0.75691999999999993</v>
      </c>
      <c r="KN19" s="900">
        <f t="shared" si="93"/>
        <v>0.75819000000000003</v>
      </c>
      <c r="KO19" s="900">
        <f t="shared" si="94"/>
        <v>0.74168000000000001</v>
      </c>
      <c r="KP19" s="900">
        <f t="shared" si="95"/>
        <v>0.74548999999999999</v>
      </c>
      <c r="KQ19" s="900">
        <f t="shared" si="96"/>
        <v>0.73914000000000002</v>
      </c>
      <c r="KR19" s="900">
        <f t="shared" si="97"/>
        <v>0.75183999999999995</v>
      </c>
      <c r="KS19" s="900">
        <f t="shared" si="98"/>
        <v>0.7619999999999999</v>
      </c>
      <c r="KT19" s="900">
        <f t="shared" si="99"/>
        <v>0.7619999999999999</v>
      </c>
      <c r="KU19" s="900">
        <f t="shared" si="100"/>
        <v>0.75310999999999995</v>
      </c>
      <c r="KV19" s="900">
        <f t="shared" si="101"/>
        <v>0.75310999999999995</v>
      </c>
      <c r="KW19" s="900">
        <f t="shared" si="102"/>
        <v>0.74802999999999997</v>
      </c>
      <c r="KX19" s="900">
        <f t="shared" si="103"/>
        <v>0.75564999999999993</v>
      </c>
      <c r="KY19" s="900">
        <f t="shared" si="104"/>
        <v>0.77215999999999996</v>
      </c>
      <c r="KZ19" s="900">
        <f t="shared" si="105"/>
        <v>0.76453999999999989</v>
      </c>
      <c r="LA19" s="900">
        <f t="shared" si="106"/>
        <v>0.75437999999999994</v>
      </c>
      <c r="LB19" s="900">
        <f t="shared" si="107"/>
        <v>0.74295</v>
      </c>
      <c r="LC19" s="900">
        <f t="shared" si="108"/>
        <v>0.74802999999999997</v>
      </c>
      <c r="LD19" s="900">
        <f t="shared" si="109"/>
        <v>0.75819000000000003</v>
      </c>
      <c r="LE19" s="900">
        <f t="shared" si="110"/>
        <v>0.7619999999999999</v>
      </c>
      <c r="LF19" s="900">
        <f t="shared" si="111"/>
        <v>0.75183999999999995</v>
      </c>
      <c r="LG19" s="900">
        <f t="shared" si="112"/>
        <v>0.75437999999999994</v>
      </c>
      <c r="LH19" s="900">
        <f t="shared" si="113"/>
        <v>0.76453999999999989</v>
      </c>
      <c r="LI19" s="900">
        <f t="shared" si="114"/>
        <v>0.75056999999999996</v>
      </c>
      <c r="LJ19" s="900">
        <f t="shared" si="115"/>
        <v>0.75819000000000003</v>
      </c>
      <c r="LK19" s="900">
        <f t="shared" si="116"/>
        <v>0.75056999999999996</v>
      </c>
      <c r="LL19" s="900">
        <f t="shared" si="117"/>
        <v>0.75183999999999995</v>
      </c>
      <c r="LM19" s="900">
        <f t="shared" si="118"/>
        <v>0.77088999999999996</v>
      </c>
      <c r="LN19" s="900">
        <f t="shared" si="119"/>
        <v>0.75564999999999993</v>
      </c>
      <c r="LO19" s="900">
        <f t="shared" si="120"/>
        <v>0.74802999999999997</v>
      </c>
      <c r="LP19" s="900">
        <f t="shared" si="121"/>
        <v>0.75691999999999993</v>
      </c>
      <c r="LQ19" s="900">
        <f t="shared" si="122"/>
        <v>0.75819000000000003</v>
      </c>
      <c r="LR19" s="900">
        <f t="shared" si="123"/>
        <v>0.75945999999999991</v>
      </c>
      <c r="LS19" s="900">
        <f t="shared" si="124"/>
        <v>0.75056999999999996</v>
      </c>
      <c r="LT19" s="900">
        <f t="shared" si="125"/>
        <v>0.75183999999999995</v>
      </c>
      <c r="LU19" s="900">
        <f t="shared" si="126"/>
        <v>0.75437999999999994</v>
      </c>
      <c r="LV19" s="900">
        <f t="shared" si="127"/>
        <v>0.75437999999999994</v>
      </c>
      <c r="LW19" s="900">
        <f t="shared" si="128"/>
        <v>0.76073000000000002</v>
      </c>
      <c r="LX19" s="900">
        <f t="shared" si="129"/>
        <v>0.74929999999999997</v>
      </c>
      <c r="LY19" s="900">
        <f t="shared" si="130"/>
        <v>0.74802999999999997</v>
      </c>
      <c r="LZ19" s="900">
        <f t="shared" si="131"/>
        <v>0.76073000000000002</v>
      </c>
      <c r="MA19" s="900">
        <f t="shared" si="132"/>
        <v>0.7619999999999999</v>
      </c>
      <c r="MB19" s="900">
        <f t="shared" si="133"/>
        <v>0.7619999999999999</v>
      </c>
      <c r="MC19" s="900">
        <f t="shared" si="134"/>
        <v>0.76327</v>
      </c>
      <c r="MD19" s="900">
        <f t="shared" si="135"/>
        <v>0.75564999999999993</v>
      </c>
      <c r="ME19" s="900">
        <f t="shared" si="136"/>
        <v>0.7619999999999999</v>
      </c>
      <c r="MF19" s="900">
        <f t="shared" si="137"/>
        <v>0.75945999999999991</v>
      </c>
      <c r="MG19" s="900">
        <f t="shared" si="138"/>
        <v>0.75564999999999993</v>
      </c>
      <c r="MH19" s="900">
        <f t="shared" si="139"/>
        <v>0.74295</v>
      </c>
      <c r="MI19" s="900">
        <f t="shared" si="140"/>
        <v>0.75437999999999994</v>
      </c>
      <c r="MJ19" s="900">
        <f t="shared" si="141"/>
        <v>0.74929999999999997</v>
      </c>
      <c r="MK19" s="900">
        <f t="shared" si="142"/>
        <v>0.75056999999999996</v>
      </c>
      <c r="ML19" s="900">
        <f t="shared" si="143"/>
        <v>0.75564999999999993</v>
      </c>
      <c r="MM19" s="900">
        <f t="shared" si="144"/>
        <v>0.75564999999999993</v>
      </c>
      <c r="MN19" s="900">
        <f t="shared" si="145"/>
        <v>0.75564999999999993</v>
      </c>
      <c r="MO19" s="900">
        <f t="shared" si="146"/>
        <v>0.7619999999999999</v>
      </c>
      <c r="MP19" s="900">
        <f t="shared" si="147"/>
        <v>0.74802999999999997</v>
      </c>
      <c r="MQ19" s="900">
        <f t="shared" si="148"/>
        <v>0.7619999999999999</v>
      </c>
      <c r="MR19" s="900">
        <f t="shared" si="149"/>
        <v>0.7619999999999999</v>
      </c>
      <c r="MS19" s="900">
        <f t="shared" si="150"/>
        <v>0.7619999999999999</v>
      </c>
      <c r="MT19" s="900">
        <f t="shared" si="151"/>
        <v>0.74548999999999999</v>
      </c>
      <c r="MU19" s="900">
        <f t="shared" si="152"/>
        <v>0.76073000000000002</v>
      </c>
      <c r="MV19" s="900">
        <f t="shared" si="153"/>
        <v>0.75437999999999994</v>
      </c>
      <c r="MW19" s="900">
        <f t="shared" si="154"/>
        <v>0.75945999999999991</v>
      </c>
      <c r="MX19" s="900">
        <f t="shared" si="155"/>
        <v>0.75691999999999993</v>
      </c>
      <c r="MY19" s="900">
        <f t="shared" si="156"/>
        <v>0.7619999999999999</v>
      </c>
      <c r="MZ19" s="900">
        <f t="shared" si="157"/>
        <v>0.74675999999999998</v>
      </c>
      <c r="NA19" s="900">
        <f t="shared" si="158"/>
        <v>0.76073000000000002</v>
      </c>
      <c r="NB19" s="900">
        <f t="shared" si="159"/>
        <v>0.75945999999999991</v>
      </c>
      <c r="NC19" s="900">
        <f t="shared" si="160"/>
        <v>0.75819000000000003</v>
      </c>
      <c r="ND19" s="900">
        <f t="shared" si="161"/>
        <v>0.74929999999999997</v>
      </c>
      <c r="NE19" s="900">
        <f t="shared" si="162"/>
        <v>0.7619999999999999</v>
      </c>
      <c r="NF19" s="900">
        <f t="shared" si="163"/>
        <v>0.75691999999999993</v>
      </c>
      <c r="NG19" s="900">
        <f t="shared" si="164"/>
        <v>0.75819000000000003</v>
      </c>
      <c r="NH19" s="900">
        <f t="shared" si="165"/>
        <v>0.74168000000000001</v>
      </c>
      <c r="NI19" s="900">
        <f t="shared" si="166"/>
        <v>0.74675999999999998</v>
      </c>
      <c r="NJ19" s="900">
        <f t="shared" si="167"/>
        <v>0.76073000000000002</v>
      </c>
      <c r="NK19" s="900">
        <f t="shared" si="168"/>
        <v>0.7619999999999999</v>
      </c>
      <c r="NL19" s="900">
        <f t="shared" si="169"/>
        <v>0.75691999999999993</v>
      </c>
      <c r="NM19" s="900">
        <f t="shared" si="170"/>
        <v>0.74548999999999999</v>
      </c>
      <c r="NN19" s="900">
        <f t="shared" si="171"/>
        <v>0.75310999999999995</v>
      </c>
      <c r="NO19" s="900">
        <f t="shared" si="172"/>
        <v>0.7619999999999999</v>
      </c>
      <c r="NP19" s="900">
        <f t="shared" si="173"/>
        <v>0.76073000000000002</v>
      </c>
      <c r="NQ19" s="900">
        <f t="shared" si="174"/>
        <v>0.75564999999999993</v>
      </c>
      <c r="NR19" s="900">
        <f t="shared" si="175"/>
        <v>0.75691999999999993</v>
      </c>
      <c r="NS19" s="900">
        <f t="shared" si="176"/>
        <v>0.75437999999999994</v>
      </c>
      <c r="NT19" s="900">
        <f t="shared" si="177"/>
        <v>0.75564999999999993</v>
      </c>
      <c r="NU19" s="900">
        <f t="shared" si="178"/>
        <v>0.75945999999999991</v>
      </c>
      <c r="NV19" s="900">
        <f t="shared" si="179"/>
        <v>0.76327</v>
      </c>
      <c r="NW19" s="900">
        <f t="shared" si="180"/>
        <v>0.75183999999999995</v>
      </c>
      <c r="NX19" s="900">
        <f t="shared" si="181"/>
        <v>0.75310999999999995</v>
      </c>
      <c r="NY19" s="900">
        <f t="shared" si="182"/>
        <v>0.76453999999999989</v>
      </c>
      <c r="NZ19" s="900">
        <f t="shared" si="183"/>
        <v>0.7619999999999999</v>
      </c>
      <c r="OA19" s="900">
        <f t="shared" si="184"/>
        <v>0.7619999999999999</v>
      </c>
      <c r="OB19" s="900">
        <f t="shared" si="185"/>
        <v>0.76073000000000002</v>
      </c>
      <c r="OC19" s="900">
        <f t="shared" si="186"/>
        <v>0.73660000000000003</v>
      </c>
      <c r="OD19" s="900">
        <f t="shared" si="187"/>
        <v>0.76453999999999989</v>
      </c>
      <c r="OE19" s="900">
        <f t="shared" si="188"/>
        <v>0.75819000000000003</v>
      </c>
      <c r="OF19" s="900">
        <f t="shared" si="189"/>
        <v>0.7619999999999999</v>
      </c>
      <c r="OG19" s="900">
        <f t="shared" si="190"/>
        <v>0.75564999999999993</v>
      </c>
      <c r="OH19" s="900">
        <f t="shared" si="191"/>
        <v>0.75691999999999993</v>
      </c>
      <c r="OI19" s="900">
        <f t="shared" ref="OI19:ON22" si="195">GN19*25.4</f>
        <v>0.75056999999999996</v>
      </c>
      <c r="OJ19" s="900">
        <f t="shared" si="195"/>
        <v>0.74421999999999999</v>
      </c>
      <c r="OK19" s="900">
        <f t="shared" si="195"/>
        <v>0.75183999999999995</v>
      </c>
      <c r="OL19" s="900">
        <f t="shared" si="195"/>
        <v>0.75056999999999996</v>
      </c>
      <c r="OM19" s="900">
        <f t="shared" si="195"/>
        <v>0.76961999999999997</v>
      </c>
      <c r="ON19" s="900">
        <f t="shared" si="195"/>
        <v>0.76453999999999989</v>
      </c>
      <c r="OO19" s="900">
        <f t="shared" si="194"/>
        <v>0.75437999999999994</v>
      </c>
      <c r="OP19" s="900">
        <f t="shared" si="193"/>
        <v>0.7619999999999999</v>
      </c>
      <c r="OQ19" s="900">
        <f t="shared" si="193"/>
        <v>0.76073000000000002</v>
      </c>
      <c r="OR19" s="900">
        <f t="shared" si="193"/>
        <v>0.72389999999999999</v>
      </c>
      <c r="OS19" s="900">
        <f t="shared" si="193"/>
        <v>0.75183999999999995</v>
      </c>
      <c r="OT19" s="900">
        <f t="shared" si="193"/>
        <v>0.7619999999999999</v>
      </c>
      <c r="OU19" s="900">
        <f t="shared" si="193"/>
        <v>0.75945999999999991</v>
      </c>
      <c r="OV19" s="900">
        <f t="shared" si="193"/>
        <v>0.73914000000000002</v>
      </c>
      <c r="OW19" s="900">
        <f t="shared" si="193"/>
        <v>0.75945999999999991</v>
      </c>
      <c r="OX19" s="900">
        <f t="shared" si="193"/>
        <v>0.74929999999999997</v>
      </c>
      <c r="OY19" s="900">
        <f t="shared" si="193"/>
        <v>0.76073000000000002</v>
      </c>
      <c r="OZ19" s="900">
        <f t="shared" si="193"/>
        <v>0.74548999999999999</v>
      </c>
      <c r="PB19" s="887"/>
      <c r="PC19" s="887"/>
      <c r="PD19" s="887"/>
    </row>
    <row r="20" spans="1:420">
      <c r="A20" s="1239" t="s">
        <v>641</v>
      </c>
      <c r="B20" s="1240"/>
      <c r="C20" s="961">
        <v>0.03</v>
      </c>
      <c r="D20" s="961">
        <v>2.9499999999999998E-2</v>
      </c>
      <c r="E20" s="961">
        <v>3.0499999999999999E-2</v>
      </c>
      <c r="F20" s="961">
        <v>0.03</v>
      </c>
      <c r="G20" s="961">
        <v>2.9499999999999998E-2</v>
      </c>
      <c r="H20" s="961">
        <v>2.7E-2</v>
      </c>
      <c r="I20" s="961">
        <v>2.7E-2</v>
      </c>
      <c r="J20" s="958">
        <v>2.8000000000000001E-2</v>
      </c>
      <c r="K20" s="958">
        <v>2.7E-2</v>
      </c>
      <c r="L20" s="958">
        <v>2.7E-2</v>
      </c>
      <c r="M20" s="958">
        <v>2.8000000000000001E-2</v>
      </c>
      <c r="N20" s="958">
        <v>2.7E-2</v>
      </c>
      <c r="O20" s="960">
        <v>2.7E-2</v>
      </c>
      <c r="P20" s="961">
        <v>2.7E-2</v>
      </c>
      <c r="Q20" s="961">
        <v>2.7E-2</v>
      </c>
      <c r="R20" s="961">
        <v>2.7E-2</v>
      </c>
      <c r="S20" s="961">
        <v>2.7E-2</v>
      </c>
      <c r="T20" s="961">
        <v>2.8000000000000001E-2</v>
      </c>
      <c r="U20" s="961">
        <v>2.7E-2</v>
      </c>
      <c r="V20" s="961">
        <v>2.7E-2</v>
      </c>
      <c r="W20" s="961">
        <v>2.7E-2</v>
      </c>
      <c r="X20" s="961">
        <v>2.7E-2</v>
      </c>
      <c r="Y20" s="961">
        <v>2.7E-2</v>
      </c>
      <c r="Z20" s="961">
        <v>2.7E-2</v>
      </c>
      <c r="AA20" s="961">
        <v>2.7E-2</v>
      </c>
      <c r="AB20" s="961">
        <v>2.8000000000000001E-2</v>
      </c>
      <c r="AC20" s="961">
        <v>2.7E-2</v>
      </c>
      <c r="AD20" s="961">
        <v>2.7E-2</v>
      </c>
      <c r="AE20" s="961">
        <v>2.7E-2</v>
      </c>
      <c r="AF20" s="961">
        <v>2.7E-2</v>
      </c>
      <c r="AG20" s="961">
        <v>2.7E-2</v>
      </c>
      <c r="AH20" s="958">
        <v>2.7E-2</v>
      </c>
      <c r="AI20" s="1037">
        <v>2.8500000000000001E-2</v>
      </c>
      <c r="AJ20" s="1037">
        <v>3.005E-2</v>
      </c>
      <c r="AK20" s="1037">
        <v>2.9950000000000001E-2</v>
      </c>
      <c r="AL20" s="1037">
        <v>2.9600000000000001E-2</v>
      </c>
      <c r="AM20" s="1037">
        <v>2.9850000000000002E-2</v>
      </c>
      <c r="AN20" s="1037">
        <v>3.015E-2</v>
      </c>
      <c r="AO20" s="1037">
        <v>2.955E-2</v>
      </c>
      <c r="AP20" s="1037">
        <v>2.9250000000000002E-2</v>
      </c>
      <c r="AQ20" s="1037">
        <v>2.9700000000000001E-2</v>
      </c>
      <c r="AR20" s="1037">
        <v>2.9899999999999999E-2</v>
      </c>
      <c r="AS20" s="1037">
        <v>2.9250000000000002E-2</v>
      </c>
      <c r="AT20" s="1037">
        <v>0.03</v>
      </c>
      <c r="AU20" s="1037">
        <v>2.955E-2</v>
      </c>
      <c r="AV20" s="1037">
        <v>2.9649999999999999E-2</v>
      </c>
      <c r="AW20" s="1037">
        <v>3.0099999999999998E-2</v>
      </c>
      <c r="AX20" s="1037">
        <v>2.93E-2</v>
      </c>
      <c r="AY20" s="1037">
        <v>2.945E-2</v>
      </c>
      <c r="AZ20" s="1037">
        <v>0.03</v>
      </c>
      <c r="BA20" s="1037">
        <v>2.98E-2</v>
      </c>
      <c r="BB20" s="1037">
        <v>2.955E-2</v>
      </c>
      <c r="BC20" s="1037">
        <v>2.9499999999999998E-2</v>
      </c>
      <c r="BD20" s="1037">
        <v>2.9749999999999999E-2</v>
      </c>
      <c r="BE20" s="1037">
        <v>2.98E-2</v>
      </c>
      <c r="BF20" s="1037">
        <v>2.9700000000000001E-2</v>
      </c>
      <c r="BG20" s="1037">
        <v>2.9499999999999998E-2</v>
      </c>
      <c r="BH20" s="1037">
        <v>2.8199999999999999E-2</v>
      </c>
      <c r="BI20" s="1037">
        <v>2.9700000000000001E-2</v>
      </c>
      <c r="BJ20" s="1037">
        <v>3.005E-2</v>
      </c>
      <c r="BK20" s="1037">
        <v>2.98E-2</v>
      </c>
      <c r="BL20" s="1037">
        <v>2.9000000000000001E-2</v>
      </c>
      <c r="BM20" s="1037">
        <v>2.955E-2</v>
      </c>
      <c r="BN20" s="1037">
        <v>2.9399999999999999E-2</v>
      </c>
      <c r="BO20" s="1037">
        <v>2.9149999999999999E-2</v>
      </c>
      <c r="BP20" s="1037">
        <v>2.8000000000000001E-2</v>
      </c>
      <c r="BQ20" s="1037"/>
      <c r="BR20" s="1037">
        <v>2.955E-2</v>
      </c>
      <c r="BS20" s="1037">
        <v>2.9049999999999999E-2</v>
      </c>
      <c r="BT20" s="1037">
        <v>0.03</v>
      </c>
      <c r="BU20" s="1037">
        <v>2.955E-2</v>
      </c>
      <c r="BV20" s="1037">
        <v>2.93E-2</v>
      </c>
      <c r="BW20" s="1037">
        <v>2.9399999999999999E-2</v>
      </c>
      <c r="BX20" s="1037">
        <v>2.9850000000000002E-2</v>
      </c>
      <c r="BY20" s="1037">
        <v>2.9700000000000001E-2</v>
      </c>
      <c r="BZ20" s="1037">
        <v>2.9649999999999999E-2</v>
      </c>
      <c r="CA20" s="1037">
        <v>2.9749999999999999E-2</v>
      </c>
      <c r="CB20" s="1037">
        <v>2.945E-2</v>
      </c>
      <c r="CC20" s="1037">
        <v>2.955E-2</v>
      </c>
      <c r="CD20" s="1037">
        <v>2.8750000000000001E-2</v>
      </c>
      <c r="CE20" s="1037">
        <v>2.955E-2</v>
      </c>
      <c r="CF20" s="1037">
        <v>2.9850000000000002E-2</v>
      </c>
      <c r="CG20" s="1037">
        <v>2.9350000000000001E-2</v>
      </c>
      <c r="CH20" s="1037">
        <v>2.9749999999999999E-2</v>
      </c>
      <c r="CI20" s="1037">
        <v>2.9899999999999999E-2</v>
      </c>
      <c r="CJ20" s="1037">
        <v>2.9850000000000002E-2</v>
      </c>
      <c r="CK20" s="1037">
        <v>2.9649999999999999E-2</v>
      </c>
      <c r="CL20" s="1037">
        <v>2.945E-2</v>
      </c>
      <c r="CM20" s="1037">
        <v>2.9149999999999999E-2</v>
      </c>
      <c r="CN20" s="1037">
        <v>2.9499999999999998E-2</v>
      </c>
      <c r="CO20" s="1037">
        <v>2.9149999999999999E-2</v>
      </c>
      <c r="CP20" s="1037">
        <v>3.0249999999999999E-2</v>
      </c>
      <c r="CQ20" s="1037">
        <v>2.9899999999999999E-2</v>
      </c>
      <c r="CR20" s="1037">
        <v>2.9600000000000001E-2</v>
      </c>
      <c r="CS20" s="1037">
        <v>2.9600000000000001E-2</v>
      </c>
      <c r="CT20" s="1037">
        <v>2.955E-2</v>
      </c>
      <c r="CU20" s="1037">
        <v>2.93E-2</v>
      </c>
      <c r="CV20" s="1037">
        <v>3.0200000000000001E-2</v>
      </c>
      <c r="CW20" s="1037">
        <v>0.03</v>
      </c>
      <c r="CX20" s="1037">
        <v>2.9250000000000002E-2</v>
      </c>
      <c r="CY20" s="1037">
        <v>2.9950000000000001E-2</v>
      </c>
      <c r="CZ20" s="1037">
        <v>2.955E-2</v>
      </c>
      <c r="DA20" s="1037">
        <v>2.9700000000000001E-2</v>
      </c>
      <c r="DB20" s="1037">
        <v>2.9950000000000001E-2</v>
      </c>
      <c r="DC20" s="1037">
        <v>0.03</v>
      </c>
      <c r="DD20" s="1037">
        <v>2.9649999999999999E-2</v>
      </c>
      <c r="DE20" s="1037"/>
      <c r="DF20" s="1037"/>
      <c r="DG20" s="1037">
        <v>3.005E-2</v>
      </c>
      <c r="DH20" s="1037">
        <v>2.945E-2</v>
      </c>
      <c r="DI20" s="1037">
        <v>2.98E-2</v>
      </c>
      <c r="DJ20" s="1037">
        <v>2.9000000000000001E-2</v>
      </c>
      <c r="DK20" s="1037">
        <v>2.9600000000000001E-2</v>
      </c>
      <c r="DL20" s="1037">
        <v>3.015E-2</v>
      </c>
      <c r="DM20" s="1037">
        <v>2.9749999999999999E-2</v>
      </c>
      <c r="DN20" s="1037">
        <v>2.9600000000000001E-2</v>
      </c>
      <c r="DO20" s="1037">
        <v>2.9749999999999999E-2</v>
      </c>
      <c r="DP20" s="1037">
        <v>2.9899999999999999E-2</v>
      </c>
      <c r="DQ20" s="1037">
        <v>2.9850000000000002E-2</v>
      </c>
      <c r="DR20" s="1037">
        <v>2.9499999999999998E-2</v>
      </c>
      <c r="DS20" s="1037">
        <v>2.9350000000000001E-2</v>
      </c>
      <c r="DT20" s="1037">
        <v>2.9100000000000001E-2</v>
      </c>
      <c r="DU20" s="1037">
        <v>2.9649999999999999E-2</v>
      </c>
      <c r="DV20" s="1037">
        <v>2.9950000000000001E-2</v>
      </c>
      <c r="DW20" s="1037">
        <v>2.955E-2</v>
      </c>
      <c r="DX20" s="1037">
        <v>2.9100000000000001E-2</v>
      </c>
      <c r="DY20" s="1037">
        <v>2.9700000000000001E-2</v>
      </c>
      <c r="DZ20" s="1037">
        <v>2.9749999999999999E-2</v>
      </c>
      <c r="EA20" s="1037">
        <v>0.03</v>
      </c>
      <c r="EB20" s="1037">
        <v>3.005E-2</v>
      </c>
      <c r="EC20" s="1037">
        <v>2.9700000000000001E-2</v>
      </c>
      <c r="ED20" s="1037">
        <v>2.9950000000000001E-2</v>
      </c>
      <c r="EE20" s="1037">
        <v>2.9749999999999999E-2</v>
      </c>
      <c r="EF20" s="1037">
        <v>2.9950000000000001E-2</v>
      </c>
      <c r="EG20" s="1037">
        <v>2.945E-2</v>
      </c>
      <c r="EH20" s="1037">
        <v>3.005E-2</v>
      </c>
      <c r="EI20" s="1037">
        <v>2.955E-2</v>
      </c>
      <c r="EJ20" s="1037">
        <v>2.9649999999999999E-2</v>
      </c>
      <c r="EK20" s="1037">
        <v>2.9899999999999999E-2</v>
      </c>
      <c r="EL20" s="1037">
        <v>2.9250000000000002E-2</v>
      </c>
      <c r="EM20" s="1037">
        <v>2.9600000000000001E-2</v>
      </c>
      <c r="EN20" s="1037"/>
      <c r="EO20" s="1037"/>
      <c r="EP20" s="1037">
        <v>2.9950000000000001E-2</v>
      </c>
      <c r="EQ20" s="1037">
        <v>2.955E-2</v>
      </c>
      <c r="ER20" s="1037">
        <v>2.9700000000000001E-2</v>
      </c>
      <c r="ES20" s="1037">
        <v>0.03</v>
      </c>
      <c r="ET20" s="1037">
        <v>2.98E-2</v>
      </c>
      <c r="EU20" s="1037">
        <v>2.93E-2</v>
      </c>
      <c r="EV20" s="1037">
        <v>2.9950000000000001E-2</v>
      </c>
      <c r="EW20" s="1037">
        <v>2.9649999999999999E-2</v>
      </c>
      <c r="EX20" s="1037">
        <v>2.9700000000000001E-2</v>
      </c>
      <c r="EY20" s="1037">
        <v>2.9850000000000002E-2</v>
      </c>
      <c r="EZ20" s="1037">
        <v>0.03</v>
      </c>
      <c r="FA20" s="1037">
        <v>2.93E-2</v>
      </c>
      <c r="FB20" s="1037">
        <v>2.9850000000000002E-2</v>
      </c>
      <c r="FC20" s="1037">
        <v>2.9899999999999999E-2</v>
      </c>
      <c r="FD20" s="1037">
        <v>2.9850000000000002E-2</v>
      </c>
      <c r="FE20" s="1052">
        <v>2.9600000000000001E-2</v>
      </c>
      <c r="FF20" s="1037">
        <v>2.9350000000000001E-2</v>
      </c>
      <c r="FG20" s="1037">
        <v>2.9700000000000001E-2</v>
      </c>
      <c r="FH20" s="1037">
        <v>2.955E-2</v>
      </c>
      <c r="FI20" s="1037">
        <v>2.8000000000000001E-2</v>
      </c>
      <c r="FJ20" s="1037">
        <v>2.9100000000000001E-2</v>
      </c>
      <c r="FK20" s="1037">
        <v>2.98E-2</v>
      </c>
      <c r="FL20" s="1037">
        <v>0.03</v>
      </c>
      <c r="FM20" s="1037">
        <v>0.03</v>
      </c>
      <c r="FN20" s="1037">
        <v>2.9649999999999999E-2</v>
      </c>
      <c r="FO20" s="1037">
        <v>2.9950000000000001E-2</v>
      </c>
      <c r="FP20" s="1037">
        <v>2.98E-2</v>
      </c>
      <c r="FQ20" s="1037">
        <v>3.005E-2</v>
      </c>
      <c r="FR20" s="1037">
        <v>2.9899999999999999E-2</v>
      </c>
      <c r="FS20" s="1037">
        <v>0.03</v>
      </c>
      <c r="FT20" s="1037">
        <v>3.005E-2</v>
      </c>
      <c r="FU20" s="1037">
        <v>0.03</v>
      </c>
      <c r="FV20" s="1037">
        <v>3.005E-2</v>
      </c>
      <c r="FW20" s="1037">
        <v>2.9850000000000002E-2</v>
      </c>
      <c r="FX20" s="1037">
        <v>2.9649999999999999E-2</v>
      </c>
      <c r="FY20" s="1037"/>
      <c r="FZ20" s="1037"/>
      <c r="GA20" s="1037">
        <v>2.9149999999999999E-2</v>
      </c>
      <c r="GB20" s="1037">
        <v>3.0099999999999998E-2</v>
      </c>
      <c r="GC20" s="1037">
        <v>2.98E-2</v>
      </c>
      <c r="GD20" s="1037">
        <v>0.03</v>
      </c>
      <c r="GE20" s="1037">
        <v>3.005E-2</v>
      </c>
      <c r="GF20" s="1037">
        <v>2.9000000000000001E-2</v>
      </c>
      <c r="GG20" s="1037">
        <v>3.0099999999999998E-2</v>
      </c>
      <c r="GH20" s="1037">
        <v>0.03</v>
      </c>
      <c r="GI20" s="1037">
        <v>3.005E-2</v>
      </c>
      <c r="GJ20" s="1037">
        <v>2.9749999999999999E-2</v>
      </c>
      <c r="GK20" s="1037">
        <v>2.9700000000000001E-2</v>
      </c>
      <c r="GL20" s="1037"/>
      <c r="GM20" s="1037"/>
      <c r="GN20" s="1037">
        <v>2.9700000000000001E-2</v>
      </c>
      <c r="GO20" s="1037">
        <v>2.9899999999999999E-2</v>
      </c>
      <c r="GP20" s="1037">
        <v>2.9899999999999999E-2</v>
      </c>
      <c r="GQ20" s="1037">
        <v>2.9649999999999999E-2</v>
      </c>
      <c r="GR20" s="1037">
        <v>3.0200000000000001E-2</v>
      </c>
      <c r="GS20" s="1037">
        <v>3.005E-2</v>
      </c>
      <c r="GT20" s="1037">
        <v>2.9649999999999999E-2</v>
      </c>
      <c r="GU20" s="1037">
        <v>3.0099999999999998E-2</v>
      </c>
      <c r="GV20" s="1037">
        <v>2.9950000000000001E-2</v>
      </c>
      <c r="GW20" s="1037">
        <v>2.8500000000000001E-2</v>
      </c>
      <c r="GX20" s="1037">
        <v>2.9700000000000001E-2</v>
      </c>
      <c r="GY20" s="1037">
        <v>3.005E-2</v>
      </c>
      <c r="GZ20" s="1037">
        <v>2.9899999999999999E-2</v>
      </c>
      <c r="HA20" s="1037">
        <v>2.9250000000000002E-2</v>
      </c>
      <c r="HB20" s="1037">
        <v>3.0099999999999998E-2</v>
      </c>
      <c r="HC20" s="1037">
        <v>2.9649999999999999E-2</v>
      </c>
      <c r="HD20" s="1037">
        <v>2.9850000000000002E-2</v>
      </c>
      <c r="HE20" s="1037">
        <v>2.945E-2</v>
      </c>
      <c r="HF20" s="900">
        <f t="shared" si="8"/>
        <v>0.7619999999999999</v>
      </c>
      <c r="HG20" s="900">
        <f t="shared" si="9"/>
        <v>0.74929999999999997</v>
      </c>
      <c r="HH20" s="900">
        <f t="shared" si="10"/>
        <v>0.77469999999999994</v>
      </c>
      <c r="HI20" s="900">
        <f t="shared" si="11"/>
        <v>0.7619999999999999</v>
      </c>
      <c r="HJ20" s="900">
        <f t="shared" si="12"/>
        <v>0.74929999999999997</v>
      </c>
      <c r="HK20" s="900">
        <f t="shared" si="13"/>
        <v>0.68579999999999997</v>
      </c>
      <c r="HL20" s="900">
        <f t="shared" si="14"/>
        <v>0.68579999999999997</v>
      </c>
      <c r="HM20" s="900">
        <f t="shared" si="15"/>
        <v>0.71119999999999994</v>
      </c>
      <c r="HN20" s="900">
        <f t="shared" si="16"/>
        <v>0.68579999999999997</v>
      </c>
      <c r="HO20" s="900">
        <f t="shared" si="17"/>
        <v>0.68579999999999997</v>
      </c>
      <c r="HP20" s="900">
        <f t="shared" si="18"/>
        <v>0.71119999999999994</v>
      </c>
      <c r="HQ20" s="900">
        <f t="shared" si="19"/>
        <v>0.68579999999999997</v>
      </c>
      <c r="HR20" s="900">
        <f t="shared" si="20"/>
        <v>0.68579999999999997</v>
      </c>
      <c r="HS20" s="900">
        <f t="shared" si="21"/>
        <v>0.68579999999999997</v>
      </c>
      <c r="HT20" s="900">
        <f t="shared" si="22"/>
        <v>0.68579999999999997</v>
      </c>
      <c r="HU20" s="900">
        <f t="shared" si="23"/>
        <v>0.68579999999999997</v>
      </c>
      <c r="HV20" s="900">
        <f t="shared" si="24"/>
        <v>0.68579999999999997</v>
      </c>
      <c r="HW20" s="900">
        <f t="shared" si="25"/>
        <v>0.71119999999999994</v>
      </c>
      <c r="HX20" s="900">
        <f t="shared" si="26"/>
        <v>0.68579999999999997</v>
      </c>
      <c r="HY20" s="900">
        <f t="shared" si="27"/>
        <v>0.68579999999999997</v>
      </c>
      <c r="HZ20" s="900">
        <f t="shared" si="28"/>
        <v>0.68579999999999997</v>
      </c>
      <c r="IA20" s="900">
        <f t="shared" si="29"/>
        <v>0.68579999999999997</v>
      </c>
      <c r="IB20" s="900">
        <f t="shared" si="30"/>
        <v>0.68579999999999997</v>
      </c>
      <c r="IC20" s="900">
        <f t="shared" si="31"/>
        <v>0.68579999999999997</v>
      </c>
      <c r="ID20" s="900">
        <f t="shared" si="32"/>
        <v>0.68579999999999997</v>
      </c>
      <c r="IE20" s="900">
        <f t="shared" si="33"/>
        <v>0.71119999999999994</v>
      </c>
      <c r="IF20" s="900">
        <f t="shared" si="34"/>
        <v>0.68579999999999997</v>
      </c>
      <c r="IG20" s="900">
        <f t="shared" si="35"/>
        <v>0.68579999999999997</v>
      </c>
      <c r="IH20" s="900">
        <f t="shared" si="36"/>
        <v>0.68579999999999997</v>
      </c>
      <c r="II20" s="900">
        <f t="shared" si="37"/>
        <v>0.68579999999999997</v>
      </c>
      <c r="IJ20" s="900">
        <f t="shared" si="38"/>
        <v>0.68579999999999997</v>
      </c>
      <c r="IK20" s="900">
        <f t="shared" si="39"/>
        <v>0.68579999999999997</v>
      </c>
      <c r="IL20" s="900">
        <f t="shared" si="40"/>
        <v>0.72389999999999999</v>
      </c>
      <c r="IM20" s="900">
        <f t="shared" si="41"/>
        <v>0.76327</v>
      </c>
      <c r="IN20" s="900">
        <f t="shared" si="42"/>
        <v>0.76073000000000002</v>
      </c>
      <c r="IO20" s="900">
        <f t="shared" si="43"/>
        <v>0.75183999999999995</v>
      </c>
      <c r="IP20" s="900">
        <f t="shared" si="44"/>
        <v>0.75819000000000003</v>
      </c>
      <c r="IQ20" s="900">
        <f t="shared" si="45"/>
        <v>0.76580999999999999</v>
      </c>
      <c r="IR20" s="900">
        <f t="shared" si="46"/>
        <v>0.75056999999999996</v>
      </c>
      <c r="IS20" s="900">
        <f t="shared" si="47"/>
        <v>0.74295</v>
      </c>
      <c r="IT20" s="900">
        <f t="shared" si="48"/>
        <v>0.75437999999999994</v>
      </c>
      <c r="IU20" s="900">
        <f t="shared" si="49"/>
        <v>0.75945999999999991</v>
      </c>
      <c r="IV20" s="900">
        <f t="shared" si="50"/>
        <v>0.74295</v>
      </c>
      <c r="IW20" s="900">
        <f t="shared" si="51"/>
        <v>0.7619999999999999</v>
      </c>
      <c r="IX20" s="900">
        <f t="shared" si="52"/>
        <v>0.75056999999999996</v>
      </c>
      <c r="IY20" s="900">
        <f t="shared" si="53"/>
        <v>0.75310999999999995</v>
      </c>
      <c r="IZ20" s="900">
        <f t="shared" si="54"/>
        <v>0.76453999999999989</v>
      </c>
      <c r="JA20" s="900">
        <f t="shared" si="55"/>
        <v>0.74421999999999999</v>
      </c>
      <c r="JB20" s="900">
        <f t="shared" si="56"/>
        <v>0.74802999999999997</v>
      </c>
      <c r="JC20" s="900">
        <f t="shared" si="57"/>
        <v>0.7619999999999999</v>
      </c>
      <c r="JD20" s="900">
        <f t="shared" si="58"/>
        <v>0.75691999999999993</v>
      </c>
      <c r="JE20" s="900">
        <f t="shared" si="59"/>
        <v>0.75056999999999996</v>
      </c>
      <c r="JF20" s="900">
        <f t="shared" si="60"/>
        <v>0.74929999999999997</v>
      </c>
      <c r="JG20" s="900">
        <f t="shared" si="61"/>
        <v>0.75564999999999993</v>
      </c>
      <c r="JH20" s="900">
        <f t="shared" si="62"/>
        <v>0.75691999999999993</v>
      </c>
      <c r="JI20" s="900">
        <f t="shared" si="63"/>
        <v>0.75437999999999994</v>
      </c>
      <c r="JJ20" s="900">
        <f t="shared" si="64"/>
        <v>0.74929999999999997</v>
      </c>
      <c r="JK20" s="900">
        <f t="shared" si="65"/>
        <v>0.71627999999999992</v>
      </c>
      <c r="JL20" s="900">
        <f t="shared" si="66"/>
        <v>0.75437999999999994</v>
      </c>
      <c r="JM20" s="900">
        <f t="shared" si="67"/>
        <v>0.76327</v>
      </c>
      <c r="JN20" s="900">
        <f t="shared" si="68"/>
        <v>0.75691999999999993</v>
      </c>
      <c r="JO20" s="900">
        <f t="shared" si="69"/>
        <v>0.73660000000000003</v>
      </c>
      <c r="JP20" s="900">
        <f t="shared" si="70"/>
        <v>0.75056999999999996</v>
      </c>
      <c r="JQ20" s="900">
        <f t="shared" si="71"/>
        <v>0.74675999999999998</v>
      </c>
      <c r="JR20" s="900">
        <f t="shared" si="72"/>
        <v>0.7404099999999999</v>
      </c>
      <c r="JS20" s="900">
        <f t="shared" si="73"/>
        <v>0.71119999999999994</v>
      </c>
      <c r="JT20" s="900">
        <f t="shared" si="73"/>
        <v>0</v>
      </c>
      <c r="JU20" s="900">
        <f t="shared" si="74"/>
        <v>0.75056999999999996</v>
      </c>
      <c r="JV20" s="900">
        <f t="shared" si="75"/>
        <v>0.73786999999999991</v>
      </c>
      <c r="JW20" s="900">
        <f t="shared" si="76"/>
        <v>0.7619999999999999</v>
      </c>
      <c r="JX20" s="900">
        <f t="shared" si="77"/>
        <v>0.75056999999999996</v>
      </c>
      <c r="JY20" s="900">
        <f t="shared" si="78"/>
        <v>0.74421999999999999</v>
      </c>
      <c r="JZ20" s="900">
        <f t="shared" si="79"/>
        <v>0.74675999999999998</v>
      </c>
      <c r="KA20" s="900">
        <f t="shared" si="80"/>
        <v>0.75819000000000003</v>
      </c>
      <c r="KB20" s="900">
        <f t="shared" si="81"/>
        <v>0.75437999999999994</v>
      </c>
      <c r="KC20" s="900">
        <f t="shared" si="82"/>
        <v>0.75310999999999995</v>
      </c>
      <c r="KD20" s="900">
        <f t="shared" si="83"/>
        <v>0.75564999999999993</v>
      </c>
      <c r="KE20" s="900">
        <f t="shared" si="84"/>
        <v>0.74802999999999997</v>
      </c>
      <c r="KF20" s="900">
        <f t="shared" si="85"/>
        <v>0.75056999999999996</v>
      </c>
      <c r="KG20" s="900">
        <f t="shared" si="86"/>
        <v>0.73024999999999995</v>
      </c>
      <c r="KH20" s="900">
        <f t="shared" si="87"/>
        <v>0.75056999999999996</v>
      </c>
      <c r="KI20" s="900">
        <f t="shared" si="88"/>
        <v>0.75819000000000003</v>
      </c>
      <c r="KJ20" s="900">
        <f t="shared" si="89"/>
        <v>0.74548999999999999</v>
      </c>
      <c r="KK20" s="900">
        <f t="shared" si="90"/>
        <v>0.75564999999999993</v>
      </c>
      <c r="KL20" s="900">
        <f t="shared" si="91"/>
        <v>0.75945999999999991</v>
      </c>
      <c r="KM20" s="900">
        <f t="shared" si="92"/>
        <v>0.75819000000000003</v>
      </c>
      <c r="KN20" s="900">
        <f t="shared" si="93"/>
        <v>0.75310999999999995</v>
      </c>
      <c r="KO20" s="900">
        <f t="shared" si="94"/>
        <v>0.74802999999999997</v>
      </c>
      <c r="KP20" s="900">
        <f t="shared" si="95"/>
        <v>0.7404099999999999</v>
      </c>
      <c r="KQ20" s="900">
        <f t="shared" si="96"/>
        <v>0.74929999999999997</v>
      </c>
      <c r="KR20" s="900">
        <f t="shared" si="97"/>
        <v>0.7404099999999999</v>
      </c>
      <c r="KS20" s="900">
        <f t="shared" si="98"/>
        <v>0.76834999999999998</v>
      </c>
      <c r="KT20" s="900">
        <f t="shared" si="99"/>
        <v>0.75945999999999991</v>
      </c>
      <c r="KU20" s="900">
        <f t="shared" si="100"/>
        <v>0.75183999999999995</v>
      </c>
      <c r="KV20" s="900">
        <f t="shared" si="101"/>
        <v>0.75183999999999995</v>
      </c>
      <c r="KW20" s="900">
        <f t="shared" si="102"/>
        <v>0.75056999999999996</v>
      </c>
      <c r="KX20" s="900">
        <f t="shared" si="103"/>
        <v>0.74421999999999999</v>
      </c>
      <c r="KY20" s="900">
        <f t="shared" si="104"/>
        <v>0.76707999999999998</v>
      </c>
      <c r="KZ20" s="900">
        <f t="shared" si="105"/>
        <v>0.7619999999999999</v>
      </c>
      <c r="LA20" s="900">
        <f t="shared" si="106"/>
        <v>0.74295</v>
      </c>
      <c r="LB20" s="900">
        <f t="shared" si="107"/>
        <v>0.76073000000000002</v>
      </c>
      <c r="LC20" s="900">
        <f t="shared" si="108"/>
        <v>0.75056999999999996</v>
      </c>
      <c r="LD20" s="900">
        <f t="shared" si="109"/>
        <v>0.75437999999999994</v>
      </c>
      <c r="LE20" s="900">
        <f t="shared" si="110"/>
        <v>0.76073000000000002</v>
      </c>
      <c r="LF20" s="900">
        <f t="shared" si="111"/>
        <v>0.7619999999999999</v>
      </c>
      <c r="LG20" s="900">
        <f t="shared" si="112"/>
        <v>0.75310999999999995</v>
      </c>
      <c r="LH20" s="900">
        <f t="shared" si="113"/>
        <v>0.76327</v>
      </c>
      <c r="LI20" s="900">
        <f t="shared" si="114"/>
        <v>0.74802999999999997</v>
      </c>
      <c r="LJ20" s="900">
        <f t="shared" si="115"/>
        <v>0.75691999999999993</v>
      </c>
      <c r="LK20" s="900">
        <f t="shared" si="116"/>
        <v>0.73660000000000003</v>
      </c>
      <c r="LL20" s="900">
        <f t="shared" si="117"/>
        <v>0.75183999999999995</v>
      </c>
      <c r="LM20" s="900">
        <f t="shared" si="118"/>
        <v>0.76580999999999999</v>
      </c>
      <c r="LN20" s="900">
        <f t="shared" si="119"/>
        <v>0.75564999999999993</v>
      </c>
      <c r="LO20" s="900">
        <f t="shared" si="120"/>
        <v>0.75183999999999995</v>
      </c>
      <c r="LP20" s="900">
        <f t="shared" si="121"/>
        <v>0.75564999999999993</v>
      </c>
      <c r="LQ20" s="900">
        <f t="shared" si="122"/>
        <v>0.75945999999999991</v>
      </c>
      <c r="LR20" s="900">
        <f t="shared" si="123"/>
        <v>0.75819000000000003</v>
      </c>
      <c r="LS20" s="900">
        <f t="shared" si="124"/>
        <v>0.74929999999999997</v>
      </c>
      <c r="LT20" s="900">
        <f t="shared" si="125"/>
        <v>0.74548999999999999</v>
      </c>
      <c r="LU20" s="900">
        <f t="shared" si="126"/>
        <v>0.73914000000000002</v>
      </c>
      <c r="LV20" s="900">
        <f t="shared" si="127"/>
        <v>0.75310999999999995</v>
      </c>
      <c r="LW20" s="900">
        <f t="shared" si="128"/>
        <v>0.76073000000000002</v>
      </c>
      <c r="LX20" s="900">
        <f t="shared" si="129"/>
        <v>0.75056999999999996</v>
      </c>
      <c r="LY20" s="900">
        <f t="shared" si="130"/>
        <v>0.73914000000000002</v>
      </c>
      <c r="LZ20" s="900">
        <f t="shared" si="131"/>
        <v>0.75437999999999994</v>
      </c>
      <c r="MA20" s="900">
        <f t="shared" si="132"/>
        <v>0.75564999999999993</v>
      </c>
      <c r="MB20" s="900">
        <f t="shared" si="133"/>
        <v>0.7619999999999999</v>
      </c>
      <c r="MC20" s="900">
        <f t="shared" si="134"/>
        <v>0.76327</v>
      </c>
      <c r="MD20" s="900">
        <f t="shared" si="135"/>
        <v>0.75437999999999994</v>
      </c>
      <c r="ME20" s="900">
        <f t="shared" si="136"/>
        <v>0.76073000000000002</v>
      </c>
      <c r="MF20" s="900">
        <f t="shared" si="137"/>
        <v>0.75564999999999993</v>
      </c>
      <c r="MG20" s="900">
        <f t="shared" si="138"/>
        <v>0.76073000000000002</v>
      </c>
      <c r="MH20" s="900">
        <f t="shared" si="139"/>
        <v>0.74802999999999997</v>
      </c>
      <c r="MI20" s="900">
        <f t="shared" si="140"/>
        <v>0.76327</v>
      </c>
      <c r="MJ20" s="900">
        <f t="shared" si="141"/>
        <v>0.75056999999999996</v>
      </c>
      <c r="MK20" s="900">
        <f t="shared" si="142"/>
        <v>0.75310999999999995</v>
      </c>
      <c r="ML20" s="900">
        <f t="shared" si="143"/>
        <v>0.75945999999999991</v>
      </c>
      <c r="MM20" s="900">
        <f t="shared" si="144"/>
        <v>0.74295</v>
      </c>
      <c r="MN20" s="900">
        <f t="shared" si="145"/>
        <v>0.75183999999999995</v>
      </c>
      <c r="MO20" s="900">
        <f t="shared" si="146"/>
        <v>0.76073000000000002</v>
      </c>
      <c r="MP20" s="900">
        <f t="shared" si="147"/>
        <v>0.75056999999999996</v>
      </c>
      <c r="MQ20" s="900">
        <f t="shared" si="148"/>
        <v>0.75437999999999994</v>
      </c>
      <c r="MR20" s="900">
        <f t="shared" si="149"/>
        <v>0.7619999999999999</v>
      </c>
      <c r="MS20" s="900">
        <f t="shared" si="150"/>
        <v>0.75691999999999993</v>
      </c>
      <c r="MT20" s="900">
        <f t="shared" si="151"/>
        <v>0.74421999999999999</v>
      </c>
      <c r="MU20" s="900">
        <f t="shared" si="152"/>
        <v>0.76073000000000002</v>
      </c>
      <c r="MV20" s="900">
        <f t="shared" si="153"/>
        <v>0.75310999999999995</v>
      </c>
      <c r="MW20" s="900">
        <f t="shared" si="154"/>
        <v>0.75437999999999994</v>
      </c>
      <c r="MX20" s="900">
        <f t="shared" si="155"/>
        <v>0.75819000000000003</v>
      </c>
      <c r="MY20" s="900">
        <f t="shared" si="156"/>
        <v>0.7619999999999999</v>
      </c>
      <c r="MZ20" s="900">
        <f t="shared" si="157"/>
        <v>0.74421999999999999</v>
      </c>
      <c r="NA20" s="900">
        <f t="shared" si="158"/>
        <v>0.75819000000000003</v>
      </c>
      <c r="NB20" s="900">
        <f t="shared" si="159"/>
        <v>0.75945999999999991</v>
      </c>
      <c r="NC20" s="900">
        <f t="shared" si="160"/>
        <v>0.75819000000000003</v>
      </c>
      <c r="ND20" s="900">
        <f t="shared" si="161"/>
        <v>0.75183999999999995</v>
      </c>
      <c r="NE20" s="900">
        <f t="shared" si="162"/>
        <v>0.74548999999999999</v>
      </c>
      <c r="NF20" s="900">
        <f t="shared" si="163"/>
        <v>0.75437999999999994</v>
      </c>
      <c r="NG20" s="900">
        <f t="shared" si="164"/>
        <v>0.75056999999999996</v>
      </c>
      <c r="NH20" s="900">
        <f t="shared" si="165"/>
        <v>0.71119999999999994</v>
      </c>
      <c r="NI20" s="900">
        <f t="shared" si="166"/>
        <v>0.73914000000000002</v>
      </c>
      <c r="NJ20" s="900">
        <f t="shared" si="167"/>
        <v>0.75691999999999993</v>
      </c>
      <c r="NK20" s="900">
        <f t="shared" si="168"/>
        <v>0.7619999999999999</v>
      </c>
      <c r="NL20" s="900">
        <f t="shared" si="169"/>
        <v>0.7619999999999999</v>
      </c>
      <c r="NM20" s="900">
        <f t="shared" si="170"/>
        <v>0.75310999999999995</v>
      </c>
      <c r="NN20" s="900">
        <f t="shared" si="171"/>
        <v>0.76073000000000002</v>
      </c>
      <c r="NO20" s="900">
        <f t="shared" si="172"/>
        <v>0.75691999999999993</v>
      </c>
      <c r="NP20" s="900">
        <f t="shared" si="173"/>
        <v>0.76327</v>
      </c>
      <c r="NQ20" s="900">
        <f t="shared" si="174"/>
        <v>0.75945999999999991</v>
      </c>
      <c r="NR20" s="900">
        <f t="shared" si="175"/>
        <v>0.76327</v>
      </c>
      <c r="NS20" s="900">
        <f t="shared" si="176"/>
        <v>0.7619999999999999</v>
      </c>
      <c r="NT20" s="900">
        <f t="shared" si="177"/>
        <v>0.7619999999999999</v>
      </c>
      <c r="NU20" s="900">
        <f t="shared" si="178"/>
        <v>0.76327</v>
      </c>
      <c r="NV20" s="900">
        <f t="shared" si="179"/>
        <v>0.75819000000000003</v>
      </c>
      <c r="NW20" s="900">
        <f t="shared" si="180"/>
        <v>0.75310999999999995</v>
      </c>
      <c r="NX20" s="900">
        <f t="shared" si="181"/>
        <v>0.7404099999999999</v>
      </c>
      <c r="NY20" s="900">
        <f t="shared" si="182"/>
        <v>0.76453999999999989</v>
      </c>
      <c r="NZ20" s="900">
        <f t="shared" si="183"/>
        <v>0.75691999999999993</v>
      </c>
      <c r="OA20" s="900">
        <f t="shared" si="184"/>
        <v>0.7619999999999999</v>
      </c>
      <c r="OB20" s="900">
        <f t="shared" si="185"/>
        <v>0.76327</v>
      </c>
      <c r="OC20" s="900">
        <f t="shared" si="186"/>
        <v>0.73660000000000003</v>
      </c>
      <c r="OD20" s="900">
        <f t="shared" si="187"/>
        <v>0.76453999999999989</v>
      </c>
      <c r="OE20" s="900">
        <f t="shared" si="188"/>
        <v>0.7619999999999999</v>
      </c>
      <c r="OF20" s="900">
        <f t="shared" si="189"/>
        <v>0.76327</v>
      </c>
      <c r="OG20" s="900">
        <f t="shared" si="190"/>
        <v>0.75564999999999993</v>
      </c>
      <c r="OH20" s="900">
        <f t="shared" si="191"/>
        <v>0.75437999999999994</v>
      </c>
      <c r="OI20" s="900">
        <f t="shared" si="195"/>
        <v>0.75437999999999994</v>
      </c>
      <c r="OJ20" s="900">
        <f t="shared" si="195"/>
        <v>0.75945999999999991</v>
      </c>
      <c r="OK20" s="900">
        <f t="shared" si="195"/>
        <v>0.75945999999999991</v>
      </c>
      <c r="OL20" s="900">
        <f t="shared" si="195"/>
        <v>0.75310999999999995</v>
      </c>
      <c r="OM20" s="900">
        <f t="shared" si="195"/>
        <v>0.76707999999999998</v>
      </c>
      <c r="ON20" s="900">
        <f t="shared" si="195"/>
        <v>0.76327</v>
      </c>
      <c r="OO20" s="900">
        <f t="shared" si="194"/>
        <v>0.75310999999999995</v>
      </c>
      <c r="OP20" s="900">
        <f t="shared" si="193"/>
        <v>0.76453999999999989</v>
      </c>
      <c r="OQ20" s="900">
        <f t="shared" si="193"/>
        <v>0.76073000000000002</v>
      </c>
      <c r="OR20" s="900">
        <f t="shared" si="193"/>
        <v>0.72389999999999999</v>
      </c>
      <c r="OS20" s="900">
        <f t="shared" si="193"/>
        <v>0.75437999999999994</v>
      </c>
      <c r="OT20" s="900">
        <f t="shared" si="193"/>
        <v>0.76327</v>
      </c>
      <c r="OU20" s="900">
        <f t="shared" si="193"/>
        <v>0.75945999999999991</v>
      </c>
      <c r="OV20" s="900">
        <f t="shared" si="193"/>
        <v>0.74295</v>
      </c>
      <c r="OW20" s="900">
        <f t="shared" si="193"/>
        <v>0.76453999999999989</v>
      </c>
      <c r="OX20" s="900">
        <f t="shared" si="193"/>
        <v>0.75310999999999995</v>
      </c>
      <c r="OY20" s="900">
        <f t="shared" si="193"/>
        <v>0.75819000000000003</v>
      </c>
      <c r="OZ20" s="900">
        <f t="shared" si="193"/>
        <v>0.74802999999999997</v>
      </c>
      <c r="PB20" s="887"/>
      <c r="PC20" s="887"/>
      <c r="PD20" s="887"/>
    </row>
    <row r="21" spans="1:420">
      <c r="A21" s="1239" t="s">
        <v>642</v>
      </c>
      <c r="B21" s="1240"/>
      <c r="C21" s="961">
        <v>0.03</v>
      </c>
      <c r="D21" s="961">
        <v>2.9499999999999998E-2</v>
      </c>
      <c r="E21" s="961">
        <v>0.03</v>
      </c>
      <c r="F21" s="961">
        <v>2.9499999999999998E-2</v>
      </c>
      <c r="G21" s="961">
        <v>0.03</v>
      </c>
      <c r="H21" s="961">
        <v>2.7E-2</v>
      </c>
      <c r="I21" s="961">
        <v>2.7E-2</v>
      </c>
      <c r="J21" s="958">
        <v>2.7E-2</v>
      </c>
      <c r="K21" s="958">
        <v>2.7E-2</v>
      </c>
      <c r="L21" s="958">
        <v>2.7E-2</v>
      </c>
      <c r="M21" s="958">
        <v>2.7E-2</v>
      </c>
      <c r="N21" s="958">
        <v>2.7E-2</v>
      </c>
      <c r="O21" s="960">
        <v>2.5999999999999999E-2</v>
      </c>
      <c r="P21" s="961">
        <v>2.7E-2</v>
      </c>
      <c r="Q21" s="961">
        <v>2.7E-2</v>
      </c>
      <c r="R21" s="961">
        <v>2.7E-2</v>
      </c>
      <c r="S21" s="961">
        <v>2.7E-2</v>
      </c>
      <c r="T21" s="961">
        <v>2.7E-2</v>
      </c>
      <c r="U21" s="961">
        <v>2.7E-2</v>
      </c>
      <c r="V21" s="961">
        <v>2.7E-2</v>
      </c>
      <c r="W21" s="961">
        <v>2.7E-2</v>
      </c>
      <c r="X21" s="961">
        <v>2.7E-2</v>
      </c>
      <c r="Y21" s="961">
        <v>2.7E-2</v>
      </c>
      <c r="Z21" s="961">
        <v>2.7E-2</v>
      </c>
      <c r="AA21" s="961">
        <v>2.5999999999999999E-2</v>
      </c>
      <c r="AB21" s="961">
        <v>2.7E-2</v>
      </c>
      <c r="AC21" s="961">
        <v>2.7E-2</v>
      </c>
      <c r="AD21" s="961">
        <v>2.7E-2</v>
      </c>
      <c r="AE21" s="961">
        <v>2.7E-2</v>
      </c>
      <c r="AF21" s="961">
        <v>2.7E-2</v>
      </c>
      <c r="AG21" s="961">
        <v>2.5999999999999999E-2</v>
      </c>
      <c r="AH21" s="958">
        <v>2.7E-2</v>
      </c>
      <c r="AI21" s="1037">
        <v>2.8199999999999999E-2</v>
      </c>
      <c r="AJ21" s="1037">
        <v>0.03</v>
      </c>
      <c r="AK21" s="1037">
        <v>2.9899999999999999E-2</v>
      </c>
      <c r="AL21" s="1037">
        <v>0.03</v>
      </c>
      <c r="AM21" s="1037">
        <v>2.9950000000000001E-2</v>
      </c>
      <c r="AN21" s="1037">
        <v>3.0200000000000001E-2</v>
      </c>
      <c r="AO21" s="1037">
        <v>2.9649999999999999E-2</v>
      </c>
      <c r="AP21" s="1037">
        <v>2.945E-2</v>
      </c>
      <c r="AQ21" s="1037">
        <v>2.9700000000000001E-2</v>
      </c>
      <c r="AR21" s="1037">
        <v>2.945E-2</v>
      </c>
      <c r="AS21" s="1037">
        <v>2.92E-2</v>
      </c>
      <c r="AT21" s="1037">
        <v>3.005E-2</v>
      </c>
      <c r="AU21" s="1037">
        <v>2.9899999999999999E-2</v>
      </c>
      <c r="AV21" s="1037">
        <v>2.9399999999999999E-2</v>
      </c>
      <c r="AW21" s="1037">
        <v>3.0200000000000001E-2</v>
      </c>
      <c r="AX21" s="1037">
        <v>2.9600000000000001E-2</v>
      </c>
      <c r="AY21" s="1037">
        <v>2.9700000000000001E-2</v>
      </c>
      <c r="AZ21" s="1037">
        <v>2.98E-2</v>
      </c>
      <c r="BA21" s="1037">
        <v>2.98E-2</v>
      </c>
      <c r="BB21" s="1037">
        <v>2.9600000000000001E-2</v>
      </c>
      <c r="BC21" s="1037">
        <v>2.9350000000000001E-2</v>
      </c>
      <c r="BD21" s="1037">
        <v>2.9749999999999999E-2</v>
      </c>
      <c r="BE21" s="1037">
        <v>2.9850000000000002E-2</v>
      </c>
      <c r="BF21" s="1037">
        <v>2.93E-2</v>
      </c>
      <c r="BG21" s="1037">
        <v>2.9149999999999999E-2</v>
      </c>
      <c r="BH21" s="1037">
        <v>2.9049999999999999E-2</v>
      </c>
      <c r="BI21" s="1037">
        <v>2.9700000000000001E-2</v>
      </c>
      <c r="BJ21" s="1037">
        <v>3.0099999999999998E-2</v>
      </c>
      <c r="BK21" s="1037">
        <v>2.9700000000000001E-2</v>
      </c>
      <c r="BL21" s="1037">
        <v>0.03</v>
      </c>
      <c r="BM21" s="1037">
        <v>2.945E-2</v>
      </c>
      <c r="BN21" s="1037">
        <v>2.9700000000000001E-2</v>
      </c>
      <c r="BO21" s="1037">
        <v>2.9399999999999999E-2</v>
      </c>
      <c r="BP21" s="1037">
        <v>2.9700000000000001E-2</v>
      </c>
      <c r="BQ21" s="1037"/>
      <c r="BR21" s="1037">
        <v>2.955E-2</v>
      </c>
      <c r="BS21" s="1037">
        <v>2.8799999999999999E-2</v>
      </c>
      <c r="BT21" s="1037">
        <v>0.03</v>
      </c>
      <c r="BU21" s="1037">
        <v>2.9700000000000001E-2</v>
      </c>
      <c r="BV21" s="1037">
        <v>2.955E-2</v>
      </c>
      <c r="BW21" s="1037">
        <v>2.9250000000000002E-2</v>
      </c>
      <c r="BX21" s="1037">
        <v>2.9899999999999999E-2</v>
      </c>
      <c r="BY21" s="1037">
        <v>2.955E-2</v>
      </c>
      <c r="BZ21" s="1037">
        <v>2.9700000000000001E-2</v>
      </c>
      <c r="CA21" s="1037">
        <v>2.9649999999999999E-2</v>
      </c>
      <c r="CB21" s="1037">
        <v>0.03</v>
      </c>
      <c r="CC21" s="1037">
        <v>2.9850000000000002E-2</v>
      </c>
      <c r="CD21" s="1037">
        <v>2.75E-2</v>
      </c>
      <c r="CE21" s="1037">
        <v>2.9600000000000001E-2</v>
      </c>
      <c r="CF21" s="1037">
        <v>2.955E-2</v>
      </c>
      <c r="CG21" s="1037">
        <v>2.9049999999999999E-2</v>
      </c>
      <c r="CH21" s="1037">
        <v>2.9850000000000002E-2</v>
      </c>
      <c r="CI21" s="1037">
        <v>2.945E-2</v>
      </c>
      <c r="CJ21" s="1037">
        <v>3.0200000000000001E-2</v>
      </c>
      <c r="CK21" s="1037">
        <v>2.9899999999999999E-2</v>
      </c>
      <c r="CL21" s="1037">
        <v>2.9499999999999998E-2</v>
      </c>
      <c r="CM21" s="1037">
        <v>2.9350000000000001E-2</v>
      </c>
      <c r="CN21" s="1037">
        <v>2.9250000000000002E-2</v>
      </c>
      <c r="CO21" s="1037">
        <v>2.9499999999999998E-2</v>
      </c>
      <c r="CP21" s="1037">
        <v>2.9950000000000001E-2</v>
      </c>
      <c r="CQ21" s="1037">
        <v>2.9899999999999999E-2</v>
      </c>
      <c r="CR21" s="1037">
        <v>0.03</v>
      </c>
      <c r="CS21" s="1037">
        <v>2.9749999999999999E-2</v>
      </c>
      <c r="CT21" s="1037">
        <v>2.9250000000000002E-2</v>
      </c>
      <c r="CU21" s="1037">
        <v>2.3E-2</v>
      </c>
      <c r="CV21" s="1037">
        <v>3.0349999999999999E-2</v>
      </c>
      <c r="CW21" s="1037">
        <v>2.955E-2</v>
      </c>
      <c r="CX21" s="1037">
        <v>2.9649999999999999E-2</v>
      </c>
      <c r="CY21" s="1037">
        <v>2.9850000000000002E-2</v>
      </c>
      <c r="CZ21" s="1037">
        <v>2.955E-2</v>
      </c>
      <c r="DA21" s="1037">
        <v>0.03</v>
      </c>
      <c r="DB21" s="1037">
        <v>3.015E-2</v>
      </c>
      <c r="DC21" s="1037">
        <v>3.005E-2</v>
      </c>
      <c r="DD21" s="1037">
        <v>2.945E-2</v>
      </c>
      <c r="DE21" s="1037"/>
      <c r="DF21" s="1037"/>
      <c r="DG21" s="1037">
        <v>0.03</v>
      </c>
      <c r="DH21" s="1037">
        <v>2.9899999999999999E-2</v>
      </c>
      <c r="DI21" s="1037">
        <v>2.9850000000000002E-2</v>
      </c>
      <c r="DJ21" s="1037">
        <v>2.9350000000000001E-2</v>
      </c>
      <c r="DK21" s="1037">
        <v>2.9600000000000001E-2</v>
      </c>
      <c r="DL21" s="1037">
        <v>3.0200000000000001E-2</v>
      </c>
      <c r="DM21" s="1037">
        <v>2.9700000000000001E-2</v>
      </c>
      <c r="DN21" s="1037">
        <v>2.9600000000000001E-2</v>
      </c>
      <c r="DO21" s="1037">
        <v>2.9350000000000001E-2</v>
      </c>
      <c r="DP21" s="1037">
        <v>2.98E-2</v>
      </c>
      <c r="DQ21" s="1037">
        <v>2.9899999999999999E-2</v>
      </c>
      <c r="DR21" s="1037">
        <v>2.945E-2</v>
      </c>
      <c r="DS21" s="1037">
        <v>2.9600000000000001E-2</v>
      </c>
      <c r="DT21" s="1037">
        <v>2.9350000000000001E-2</v>
      </c>
      <c r="DU21" s="1037">
        <v>2.98E-2</v>
      </c>
      <c r="DV21" s="1037">
        <v>0.03</v>
      </c>
      <c r="DW21" s="1037">
        <v>2.9850000000000002E-2</v>
      </c>
      <c r="DX21" s="1037">
        <v>2.9100000000000001E-2</v>
      </c>
      <c r="DY21" s="1037">
        <v>3.0099999999999998E-2</v>
      </c>
      <c r="DZ21" s="1037">
        <v>2.9950000000000001E-2</v>
      </c>
      <c r="EA21" s="1037">
        <v>3.0099999999999998E-2</v>
      </c>
      <c r="EB21" s="1037">
        <v>2.9950000000000001E-2</v>
      </c>
      <c r="EC21" s="1037">
        <v>2.9700000000000001E-2</v>
      </c>
      <c r="ED21" s="1037">
        <v>2.9749999999999999E-2</v>
      </c>
      <c r="EE21" s="1037">
        <v>2.9749999999999999E-2</v>
      </c>
      <c r="EF21" s="1037">
        <v>0.03</v>
      </c>
      <c r="EG21" s="1037">
        <v>2.955E-2</v>
      </c>
      <c r="EH21" s="1037">
        <v>3.005E-2</v>
      </c>
      <c r="EI21" s="1037">
        <v>2.945E-2</v>
      </c>
      <c r="EJ21" s="1037">
        <v>2.9749999999999999E-2</v>
      </c>
      <c r="EK21" s="1037">
        <v>2.9850000000000002E-2</v>
      </c>
      <c r="EL21" s="1037">
        <v>2.9250000000000002E-2</v>
      </c>
      <c r="EM21" s="1037">
        <v>2.955E-2</v>
      </c>
      <c r="EN21" s="1037"/>
      <c r="EO21" s="1037"/>
      <c r="EP21" s="1037">
        <v>2.9950000000000001E-2</v>
      </c>
      <c r="EQ21" s="1037">
        <v>2.9499999999999998E-2</v>
      </c>
      <c r="ER21" s="1037">
        <v>2.9850000000000002E-2</v>
      </c>
      <c r="ES21" s="1037">
        <v>3.1E-2</v>
      </c>
      <c r="ET21" s="1037">
        <v>0.03</v>
      </c>
      <c r="EU21" s="1037">
        <v>2.93E-2</v>
      </c>
      <c r="EV21" s="1037">
        <v>2.9950000000000001E-2</v>
      </c>
      <c r="EW21" s="1037">
        <v>2.9749999999999999E-2</v>
      </c>
      <c r="EX21" s="1037">
        <v>2.9950000000000001E-2</v>
      </c>
      <c r="EY21" s="1037">
        <v>0.03</v>
      </c>
      <c r="EZ21" s="1037">
        <v>0.03</v>
      </c>
      <c r="FA21" s="1037">
        <v>2.945E-2</v>
      </c>
      <c r="FB21" s="1037">
        <v>2.9899999999999999E-2</v>
      </c>
      <c r="FC21" s="1037">
        <v>0.03</v>
      </c>
      <c r="FD21" s="1037">
        <v>3.0200000000000001E-2</v>
      </c>
      <c r="FE21" s="1052">
        <v>2.9850000000000002E-2</v>
      </c>
      <c r="FF21" s="1037">
        <v>2.945E-2</v>
      </c>
      <c r="FG21" s="1037">
        <v>2.9850000000000002E-2</v>
      </c>
      <c r="FH21" s="1037">
        <v>2.9600000000000001E-2</v>
      </c>
      <c r="FI21" s="1037">
        <v>2.9000000000000001E-2</v>
      </c>
      <c r="FJ21" s="1037">
        <v>2.945E-2</v>
      </c>
      <c r="FK21" s="1037">
        <v>2.9850000000000002E-2</v>
      </c>
      <c r="FL21" s="1037">
        <v>0.03</v>
      </c>
      <c r="FM21" s="1037">
        <v>2.9499999999999998E-2</v>
      </c>
      <c r="FN21" s="1037">
        <v>2.9250000000000002E-2</v>
      </c>
      <c r="FO21" s="1037">
        <v>2.9899999999999999E-2</v>
      </c>
      <c r="FP21" s="1037">
        <v>2.9950000000000001E-2</v>
      </c>
      <c r="FQ21" s="1037">
        <v>2.9899999999999999E-2</v>
      </c>
      <c r="FR21" s="1037">
        <v>2.9899999999999999E-2</v>
      </c>
      <c r="FS21" s="1037">
        <v>2.98E-2</v>
      </c>
      <c r="FT21" s="1037">
        <v>2.98E-2</v>
      </c>
      <c r="FU21" s="1037">
        <v>2.9850000000000002E-2</v>
      </c>
      <c r="FV21" s="1037">
        <v>3.0200000000000001E-2</v>
      </c>
      <c r="FW21" s="1037">
        <v>3.0099999999999998E-2</v>
      </c>
      <c r="FX21" s="1037">
        <v>2.955E-2</v>
      </c>
      <c r="FY21" s="1037"/>
      <c r="FZ21" s="1037"/>
      <c r="GA21" s="1037">
        <v>2.9700000000000001E-2</v>
      </c>
      <c r="GB21" s="1037">
        <v>2.9850000000000002E-2</v>
      </c>
      <c r="GC21" s="1037">
        <v>2.9950000000000001E-2</v>
      </c>
      <c r="GD21" s="1037">
        <v>0.03</v>
      </c>
      <c r="GE21" s="1037">
        <v>3.015E-2</v>
      </c>
      <c r="GF21" s="1037">
        <v>2.9000000000000001E-2</v>
      </c>
      <c r="GG21" s="1037">
        <v>3.005E-2</v>
      </c>
      <c r="GH21" s="1037">
        <v>2.98E-2</v>
      </c>
      <c r="GI21" s="1037">
        <v>3.0099999999999998E-2</v>
      </c>
      <c r="GJ21" s="1037">
        <v>2.9899999999999999E-2</v>
      </c>
      <c r="GK21" s="1037">
        <v>2.98E-2</v>
      </c>
      <c r="GL21" s="1037"/>
      <c r="GM21" s="1037"/>
      <c r="GN21" s="1037">
        <v>2.98E-2</v>
      </c>
      <c r="GO21" s="1037">
        <v>3.0099999999999998E-2</v>
      </c>
      <c r="GP21" s="1037">
        <v>2.98E-2</v>
      </c>
      <c r="GQ21" s="1037">
        <v>2.98E-2</v>
      </c>
      <c r="GR21" s="1037">
        <v>3.0099999999999998E-2</v>
      </c>
      <c r="GS21" s="1037">
        <v>3.005E-2</v>
      </c>
      <c r="GT21" s="1037">
        <v>2.9749999999999999E-2</v>
      </c>
      <c r="GU21" s="1037">
        <v>3.0599999999999999E-2</v>
      </c>
      <c r="GV21" s="1037">
        <v>0.03</v>
      </c>
      <c r="GW21" s="1037">
        <v>2.8500000000000001E-2</v>
      </c>
      <c r="GX21" s="1037">
        <v>2.93E-2</v>
      </c>
      <c r="GY21" s="1037">
        <v>2.9950000000000001E-2</v>
      </c>
      <c r="GZ21" s="1037">
        <v>2.9749999999999999E-2</v>
      </c>
      <c r="HA21" s="1037">
        <v>2.92E-2</v>
      </c>
      <c r="HB21" s="1037">
        <v>3.0200000000000001E-2</v>
      </c>
      <c r="HC21" s="1037">
        <v>2.9649999999999999E-2</v>
      </c>
      <c r="HD21" s="1037">
        <v>2.9950000000000001E-2</v>
      </c>
      <c r="HE21" s="1037">
        <v>2.9499999999999998E-2</v>
      </c>
      <c r="HF21" s="900">
        <f t="shared" si="8"/>
        <v>0.7619999999999999</v>
      </c>
      <c r="HG21" s="900">
        <f t="shared" si="9"/>
        <v>0.74929999999999997</v>
      </c>
      <c r="HH21" s="900">
        <f t="shared" si="10"/>
        <v>0.7619999999999999</v>
      </c>
      <c r="HI21" s="900">
        <f t="shared" si="11"/>
        <v>0.74929999999999997</v>
      </c>
      <c r="HJ21" s="900">
        <f t="shared" si="12"/>
        <v>0.7619999999999999</v>
      </c>
      <c r="HK21" s="900">
        <f t="shared" si="13"/>
        <v>0.68579999999999997</v>
      </c>
      <c r="HL21" s="900">
        <f t="shared" si="14"/>
        <v>0.68579999999999997</v>
      </c>
      <c r="HM21" s="900">
        <f t="shared" si="15"/>
        <v>0.68579999999999997</v>
      </c>
      <c r="HN21" s="900">
        <f t="shared" si="16"/>
        <v>0.68579999999999997</v>
      </c>
      <c r="HO21" s="900">
        <f t="shared" si="17"/>
        <v>0.68579999999999997</v>
      </c>
      <c r="HP21" s="900">
        <f t="shared" si="18"/>
        <v>0.68579999999999997</v>
      </c>
      <c r="HQ21" s="900">
        <f t="shared" si="19"/>
        <v>0.68579999999999997</v>
      </c>
      <c r="HR21" s="900">
        <f t="shared" si="20"/>
        <v>0.66039999999999999</v>
      </c>
      <c r="HS21" s="900">
        <f t="shared" si="21"/>
        <v>0.68579999999999997</v>
      </c>
      <c r="HT21" s="900">
        <f t="shared" si="22"/>
        <v>0.68579999999999997</v>
      </c>
      <c r="HU21" s="900">
        <f t="shared" si="23"/>
        <v>0.68579999999999997</v>
      </c>
      <c r="HV21" s="900">
        <f t="shared" si="24"/>
        <v>0.68579999999999997</v>
      </c>
      <c r="HW21" s="900">
        <f t="shared" si="25"/>
        <v>0.68579999999999997</v>
      </c>
      <c r="HX21" s="900">
        <f t="shared" si="26"/>
        <v>0.68579999999999997</v>
      </c>
      <c r="HY21" s="900">
        <f t="shared" si="27"/>
        <v>0.68579999999999997</v>
      </c>
      <c r="HZ21" s="900">
        <f t="shared" si="28"/>
        <v>0.68579999999999997</v>
      </c>
      <c r="IA21" s="900">
        <f t="shared" si="29"/>
        <v>0.68579999999999997</v>
      </c>
      <c r="IB21" s="900">
        <f t="shared" si="30"/>
        <v>0.68579999999999997</v>
      </c>
      <c r="IC21" s="900">
        <f t="shared" si="31"/>
        <v>0.68579999999999997</v>
      </c>
      <c r="ID21" s="900">
        <f t="shared" si="32"/>
        <v>0.66039999999999999</v>
      </c>
      <c r="IE21" s="900">
        <f t="shared" si="33"/>
        <v>0.68579999999999997</v>
      </c>
      <c r="IF21" s="900">
        <f t="shared" si="34"/>
        <v>0.68579999999999997</v>
      </c>
      <c r="IG21" s="900">
        <f t="shared" si="35"/>
        <v>0.68579999999999997</v>
      </c>
      <c r="IH21" s="900">
        <f t="shared" si="36"/>
        <v>0.68579999999999997</v>
      </c>
      <c r="II21" s="900">
        <f t="shared" si="37"/>
        <v>0.68579999999999997</v>
      </c>
      <c r="IJ21" s="900">
        <f t="shared" si="38"/>
        <v>0.66039999999999999</v>
      </c>
      <c r="IK21" s="900">
        <f t="shared" si="39"/>
        <v>0.68579999999999997</v>
      </c>
      <c r="IL21" s="900">
        <f t="shared" si="40"/>
        <v>0.71627999999999992</v>
      </c>
      <c r="IM21" s="900">
        <f t="shared" si="41"/>
        <v>0.7619999999999999</v>
      </c>
      <c r="IN21" s="900">
        <f t="shared" si="42"/>
        <v>0.75945999999999991</v>
      </c>
      <c r="IO21" s="900">
        <f t="shared" si="43"/>
        <v>0.7619999999999999</v>
      </c>
      <c r="IP21" s="900">
        <f t="shared" si="44"/>
        <v>0.76073000000000002</v>
      </c>
      <c r="IQ21" s="900">
        <f t="shared" si="45"/>
        <v>0.76707999999999998</v>
      </c>
      <c r="IR21" s="900">
        <f t="shared" si="46"/>
        <v>0.75310999999999995</v>
      </c>
      <c r="IS21" s="900">
        <f t="shared" si="47"/>
        <v>0.74802999999999997</v>
      </c>
      <c r="IT21" s="900">
        <f t="shared" si="48"/>
        <v>0.75437999999999994</v>
      </c>
      <c r="IU21" s="900">
        <f t="shared" si="49"/>
        <v>0.74802999999999997</v>
      </c>
      <c r="IV21" s="900">
        <f t="shared" si="50"/>
        <v>0.74168000000000001</v>
      </c>
      <c r="IW21" s="900">
        <f t="shared" si="51"/>
        <v>0.76327</v>
      </c>
      <c r="IX21" s="900">
        <f t="shared" si="52"/>
        <v>0.75945999999999991</v>
      </c>
      <c r="IY21" s="900">
        <f t="shared" si="53"/>
        <v>0.74675999999999998</v>
      </c>
      <c r="IZ21" s="900">
        <f t="shared" si="54"/>
        <v>0.76707999999999998</v>
      </c>
      <c r="JA21" s="900">
        <f t="shared" si="55"/>
        <v>0.75183999999999995</v>
      </c>
      <c r="JB21" s="900">
        <f t="shared" si="56"/>
        <v>0.75437999999999994</v>
      </c>
      <c r="JC21" s="900">
        <f t="shared" si="57"/>
        <v>0.75691999999999993</v>
      </c>
      <c r="JD21" s="900">
        <f t="shared" si="58"/>
        <v>0.75691999999999993</v>
      </c>
      <c r="JE21" s="900">
        <f t="shared" si="59"/>
        <v>0.75183999999999995</v>
      </c>
      <c r="JF21" s="900">
        <f t="shared" si="60"/>
        <v>0.74548999999999999</v>
      </c>
      <c r="JG21" s="900">
        <f t="shared" si="61"/>
        <v>0.75564999999999993</v>
      </c>
      <c r="JH21" s="900">
        <f t="shared" si="62"/>
        <v>0.75819000000000003</v>
      </c>
      <c r="JI21" s="900">
        <f t="shared" si="63"/>
        <v>0.74421999999999999</v>
      </c>
      <c r="JJ21" s="900">
        <f t="shared" si="64"/>
        <v>0.7404099999999999</v>
      </c>
      <c r="JK21" s="900">
        <f t="shared" si="65"/>
        <v>0.73786999999999991</v>
      </c>
      <c r="JL21" s="900">
        <f t="shared" si="66"/>
        <v>0.75437999999999994</v>
      </c>
      <c r="JM21" s="900">
        <f t="shared" si="67"/>
        <v>0.76453999999999989</v>
      </c>
      <c r="JN21" s="900">
        <f t="shared" si="68"/>
        <v>0.75437999999999994</v>
      </c>
      <c r="JO21" s="900">
        <f t="shared" si="69"/>
        <v>0.7619999999999999</v>
      </c>
      <c r="JP21" s="900">
        <f t="shared" si="70"/>
        <v>0.74802999999999997</v>
      </c>
      <c r="JQ21" s="900">
        <f t="shared" si="71"/>
        <v>0.75437999999999994</v>
      </c>
      <c r="JR21" s="900">
        <f t="shared" si="72"/>
        <v>0.74675999999999998</v>
      </c>
      <c r="JS21" s="900">
        <f t="shared" si="73"/>
        <v>0.75437999999999994</v>
      </c>
      <c r="JT21" s="900">
        <f t="shared" si="73"/>
        <v>0</v>
      </c>
      <c r="JU21" s="900">
        <f t="shared" si="74"/>
        <v>0.75056999999999996</v>
      </c>
      <c r="JV21" s="900">
        <f t="shared" si="75"/>
        <v>0.73151999999999995</v>
      </c>
      <c r="JW21" s="900">
        <f t="shared" si="76"/>
        <v>0.7619999999999999</v>
      </c>
      <c r="JX21" s="900">
        <f t="shared" si="77"/>
        <v>0.75437999999999994</v>
      </c>
      <c r="JY21" s="900">
        <f t="shared" si="78"/>
        <v>0.75056999999999996</v>
      </c>
      <c r="JZ21" s="900">
        <f t="shared" si="79"/>
        <v>0.74295</v>
      </c>
      <c r="KA21" s="900">
        <f t="shared" si="80"/>
        <v>0.75945999999999991</v>
      </c>
      <c r="KB21" s="900">
        <f t="shared" si="81"/>
        <v>0.75056999999999996</v>
      </c>
      <c r="KC21" s="900">
        <f t="shared" si="82"/>
        <v>0.75437999999999994</v>
      </c>
      <c r="KD21" s="900">
        <f t="shared" si="83"/>
        <v>0.75310999999999995</v>
      </c>
      <c r="KE21" s="900">
        <f t="shared" si="84"/>
        <v>0.7619999999999999</v>
      </c>
      <c r="KF21" s="900">
        <f t="shared" si="85"/>
        <v>0.75819000000000003</v>
      </c>
      <c r="KG21" s="900">
        <f t="shared" si="86"/>
        <v>0.69850000000000001</v>
      </c>
      <c r="KH21" s="900">
        <f t="shared" si="87"/>
        <v>0.75183999999999995</v>
      </c>
      <c r="KI21" s="900">
        <f t="shared" si="88"/>
        <v>0.75056999999999996</v>
      </c>
      <c r="KJ21" s="900">
        <f t="shared" si="89"/>
        <v>0.73786999999999991</v>
      </c>
      <c r="KK21" s="900">
        <f t="shared" si="90"/>
        <v>0.75819000000000003</v>
      </c>
      <c r="KL21" s="900">
        <f t="shared" si="91"/>
        <v>0.74802999999999997</v>
      </c>
      <c r="KM21" s="900">
        <f t="shared" si="92"/>
        <v>0.76707999999999998</v>
      </c>
      <c r="KN21" s="900">
        <f t="shared" si="93"/>
        <v>0.75945999999999991</v>
      </c>
      <c r="KO21" s="900">
        <f t="shared" si="94"/>
        <v>0.74929999999999997</v>
      </c>
      <c r="KP21" s="900">
        <f t="shared" si="95"/>
        <v>0.74548999999999999</v>
      </c>
      <c r="KQ21" s="900">
        <f t="shared" si="96"/>
        <v>0.74295</v>
      </c>
      <c r="KR21" s="900">
        <f t="shared" si="97"/>
        <v>0.74929999999999997</v>
      </c>
      <c r="KS21" s="900">
        <f t="shared" si="98"/>
        <v>0.76073000000000002</v>
      </c>
      <c r="KT21" s="900">
        <f t="shared" si="99"/>
        <v>0.75945999999999991</v>
      </c>
      <c r="KU21" s="900">
        <f t="shared" si="100"/>
        <v>0.7619999999999999</v>
      </c>
      <c r="KV21" s="900">
        <f t="shared" si="101"/>
        <v>0.75564999999999993</v>
      </c>
      <c r="KW21" s="900">
        <f t="shared" si="102"/>
        <v>0.74295</v>
      </c>
      <c r="KX21" s="900">
        <f t="shared" si="103"/>
        <v>0.58419999999999994</v>
      </c>
      <c r="KY21" s="900">
        <f t="shared" si="104"/>
        <v>0.77088999999999996</v>
      </c>
      <c r="KZ21" s="900">
        <f t="shared" si="105"/>
        <v>0.75056999999999996</v>
      </c>
      <c r="LA21" s="900">
        <f t="shared" si="106"/>
        <v>0.75310999999999995</v>
      </c>
      <c r="LB21" s="900">
        <f t="shared" si="107"/>
        <v>0.75819000000000003</v>
      </c>
      <c r="LC21" s="900">
        <f t="shared" si="108"/>
        <v>0.75056999999999996</v>
      </c>
      <c r="LD21" s="900">
        <f t="shared" si="109"/>
        <v>0.7619999999999999</v>
      </c>
      <c r="LE21" s="900">
        <f t="shared" si="110"/>
        <v>0.76580999999999999</v>
      </c>
      <c r="LF21" s="900">
        <f t="shared" si="111"/>
        <v>0.76327</v>
      </c>
      <c r="LG21" s="900">
        <f t="shared" si="112"/>
        <v>0.74802999999999997</v>
      </c>
      <c r="LH21" s="900">
        <f t="shared" si="113"/>
        <v>0.7619999999999999</v>
      </c>
      <c r="LI21" s="900">
        <f t="shared" si="114"/>
        <v>0.75945999999999991</v>
      </c>
      <c r="LJ21" s="900">
        <f t="shared" si="115"/>
        <v>0.75819000000000003</v>
      </c>
      <c r="LK21" s="900">
        <f t="shared" si="116"/>
        <v>0.74548999999999999</v>
      </c>
      <c r="LL21" s="900">
        <f t="shared" si="117"/>
        <v>0.75183999999999995</v>
      </c>
      <c r="LM21" s="900">
        <f t="shared" si="118"/>
        <v>0.76707999999999998</v>
      </c>
      <c r="LN21" s="900">
        <f t="shared" si="119"/>
        <v>0.75437999999999994</v>
      </c>
      <c r="LO21" s="900">
        <f t="shared" si="120"/>
        <v>0.75183999999999995</v>
      </c>
      <c r="LP21" s="900">
        <f t="shared" si="121"/>
        <v>0.74548999999999999</v>
      </c>
      <c r="LQ21" s="900">
        <f t="shared" si="122"/>
        <v>0.75691999999999993</v>
      </c>
      <c r="LR21" s="900">
        <f t="shared" si="123"/>
        <v>0.75945999999999991</v>
      </c>
      <c r="LS21" s="900">
        <f t="shared" si="124"/>
        <v>0.74802999999999997</v>
      </c>
      <c r="LT21" s="900">
        <f t="shared" si="125"/>
        <v>0.75183999999999995</v>
      </c>
      <c r="LU21" s="900">
        <f t="shared" si="126"/>
        <v>0.74548999999999999</v>
      </c>
      <c r="LV21" s="900">
        <f t="shared" si="127"/>
        <v>0.75691999999999993</v>
      </c>
      <c r="LW21" s="900">
        <f t="shared" si="128"/>
        <v>0.7619999999999999</v>
      </c>
      <c r="LX21" s="900">
        <f t="shared" si="129"/>
        <v>0.75819000000000003</v>
      </c>
      <c r="LY21" s="900">
        <f t="shared" si="130"/>
        <v>0.73914000000000002</v>
      </c>
      <c r="LZ21" s="900">
        <f t="shared" si="131"/>
        <v>0.76453999999999989</v>
      </c>
      <c r="MA21" s="900">
        <f t="shared" si="132"/>
        <v>0.76073000000000002</v>
      </c>
      <c r="MB21" s="900">
        <f t="shared" si="133"/>
        <v>0.76453999999999989</v>
      </c>
      <c r="MC21" s="900">
        <f t="shared" si="134"/>
        <v>0.76073000000000002</v>
      </c>
      <c r="MD21" s="900">
        <f t="shared" si="135"/>
        <v>0.75437999999999994</v>
      </c>
      <c r="ME21" s="900">
        <f t="shared" si="136"/>
        <v>0.75564999999999993</v>
      </c>
      <c r="MF21" s="900">
        <f t="shared" si="137"/>
        <v>0.75564999999999993</v>
      </c>
      <c r="MG21" s="900">
        <f t="shared" si="138"/>
        <v>0.7619999999999999</v>
      </c>
      <c r="MH21" s="900">
        <f t="shared" si="139"/>
        <v>0.75056999999999996</v>
      </c>
      <c r="MI21" s="900">
        <f t="shared" si="140"/>
        <v>0.76327</v>
      </c>
      <c r="MJ21" s="900">
        <f t="shared" si="141"/>
        <v>0.74802999999999997</v>
      </c>
      <c r="MK21" s="900">
        <f t="shared" si="142"/>
        <v>0.75564999999999993</v>
      </c>
      <c r="ML21" s="900">
        <f t="shared" si="143"/>
        <v>0.75819000000000003</v>
      </c>
      <c r="MM21" s="900">
        <f t="shared" si="144"/>
        <v>0.74295</v>
      </c>
      <c r="MN21" s="900">
        <f t="shared" si="145"/>
        <v>0.75056999999999996</v>
      </c>
      <c r="MO21" s="900">
        <f t="shared" si="146"/>
        <v>0.76073000000000002</v>
      </c>
      <c r="MP21" s="900">
        <f t="shared" si="147"/>
        <v>0.74929999999999997</v>
      </c>
      <c r="MQ21" s="900">
        <f t="shared" si="148"/>
        <v>0.75819000000000003</v>
      </c>
      <c r="MR21" s="900">
        <f t="shared" si="149"/>
        <v>0.78739999999999999</v>
      </c>
      <c r="MS21" s="900">
        <f t="shared" si="150"/>
        <v>0.7619999999999999</v>
      </c>
      <c r="MT21" s="900">
        <f t="shared" si="151"/>
        <v>0.74421999999999999</v>
      </c>
      <c r="MU21" s="900">
        <f t="shared" si="152"/>
        <v>0.76073000000000002</v>
      </c>
      <c r="MV21" s="900">
        <f t="shared" si="153"/>
        <v>0.75564999999999993</v>
      </c>
      <c r="MW21" s="900">
        <f t="shared" si="154"/>
        <v>0.76073000000000002</v>
      </c>
      <c r="MX21" s="900">
        <f t="shared" si="155"/>
        <v>0.7619999999999999</v>
      </c>
      <c r="MY21" s="900">
        <f t="shared" si="156"/>
        <v>0.7619999999999999</v>
      </c>
      <c r="MZ21" s="900">
        <f t="shared" si="157"/>
        <v>0.74802999999999997</v>
      </c>
      <c r="NA21" s="900">
        <f t="shared" si="158"/>
        <v>0.75945999999999991</v>
      </c>
      <c r="NB21" s="900">
        <f t="shared" si="159"/>
        <v>0.7619999999999999</v>
      </c>
      <c r="NC21" s="900">
        <f t="shared" si="160"/>
        <v>0.76707999999999998</v>
      </c>
      <c r="ND21" s="900">
        <f t="shared" si="161"/>
        <v>0.75819000000000003</v>
      </c>
      <c r="NE21" s="900">
        <f t="shared" si="162"/>
        <v>0.74802999999999997</v>
      </c>
      <c r="NF21" s="900">
        <f t="shared" si="163"/>
        <v>0.75819000000000003</v>
      </c>
      <c r="NG21" s="900">
        <f t="shared" si="164"/>
        <v>0.75183999999999995</v>
      </c>
      <c r="NH21" s="900">
        <f t="shared" si="165"/>
        <v>0.73660000000000003</v>
      </c>
      <c r="NI21" s="900">
        <f t="shared" si="166"/>
        <v>0.74802999999999997</v>
      </c>
      <c r="NJ21" s="900">
        <f t="shared" si="167"/>
        <v>0.75819000000000003</v>
      </c>
      <c r="NK21" s="900">
        <f t="shared" si="168"/>
        <v>0.7619999999999999</v>
      </c>
      <c r="NL21" s="900">
        <f t="shared" si="169"/>
        <v>0.74929999999999997</v>
      </c>
      <c r="NM21" s="900">
        <f t="shared" si="170"/>
        <v>0.74295</v>
      </c>
      <c r="NN21" s="900">
        <f t="shared" si="171"/>
        <v>0.75945999999999991</v>
      </c>
      <c r="NO21" s="900">
        <f t="shared" si="172"/>
        <v>0.76073000000000002</v>
      </c>
      <c r="NP21" s="900">
        <f t="shared" si="173"/>
        <v>0.75945999999999991</v>
      </c>
      <c r="NQ21" s="900">
        <f t="shared" si="174"/>
        <v>0.75945999999999991</v>
      </c>
      <c r="NR21" s="900">
        <f t="shared" si="175"/>
        <v>0.75691999999999993</v>
      </c>
      <c r="NS21" s="900">
        <f t="shared" si="176"/>
        <v>0.75691999999999993</v>
      </c>
      <c r="NT21" s="900">
        <f t="shared" si="177"/>
        <v>0.75819000000000003</v>
      </c>
      <c r="NU21" s="900">
        <f t="shared" si="178"/>
        <v>0.76707999999999998</v>
      </c>
      <c r="NV21" s="900">
        <f t="shared" si="179"/>
        <v>0.76453999999999989</v>
      </c>
      <c r="NW21" s="900">
        <f t="shared" si="180"/>
        <v>0.75056999999999996</v>
      </c>
      <c r="NX21" s="900">
        <f t="shared" si="181"/>
        <v>0.75437999999999994</v>
      </c>
      <c r="NY21" s="900">
        <f t="shared" si="182"/>
        <v>0.75819000000000003</v>
      </c>
      <c r="NZ21" s="900">
        <f t="shared" si="183"/>
        <v>0.76073000000000002</v>
      </c>
      <c r="OA21" s="900">
        <f t="shared" si="184"/>
        <v>0.7619999999999999</v>
      </c>
      <c r="OB21" s="900">
        <f t="shared" si="185"/>
        <v>0.76580999999999999</v>
      </c>
      <c r="OC21" s="900">
        <f t="shared" si="186"/>
        <v>0.73660000000000003</v>
      </c>
      <c r="OD21" s="900">
        <f t="shared" si="187"/>
        <v>0.76327</v>
      </c>
      <c r="OE21" s="900">
        <f t="shared" si="188"/>
        <v>0.75691999999999993</v>
      </c>
      <c r="OF21" s="900">
        <f t="shared" si="189"/>
        <v>0.76453999999999989</v>
      </c>
      <c r="OG21" s="900">
        <f t="shared" si="190"/>
        <v>0.75945999999999991</v>
      </c>
      <c r="OH21" s="900">
        <f t="shared" si="191"/>
        <v>0.75691999999999993</v>
      </c>
      <c r="OI21" s="900">
        <f t="shared" si="195"/>
        <v>0.75691999999999993</v>
      </c>
      <c r="OJ21" s="900">
        <f t="shared" si="195"/>
        <v>0.76453999999999989</v>
      </c>
      <c r="OK21" s="900">
        <f t="shared" si="195"/>
        <v>0.75691999999999993</v>
      </c>
      <c r="OL21" s="900">
        <f t="shared" si="195"/>
        <v>0.75691999999999993</v>
      </c>
      <c r="OM21" s="900">
        <f t="shared" si="195"/>
        <v>0.76453999999999989</v>
      </c>
      <c r="ON21" s="900">
        <f t="shared" si="195"/>
        <v>0.76327</v>
      </c>
      <c r="OO21" s="900">
        <f t="shared" si="194"/>
        <v>0.75564999999999993</v>
      </c>
      <c r="OP21" s="900">
        <f t="shared" si="193"/>
        <v>0.77723999999999993</v>
      </c>
      <c r="OQ21" s="900">
        <f t="shared" si="193"/>
        <v>0.7619999999999999</v>
      </c>
      <c r="OR21" s="900">
        <f t="shared" si="193"/>
        <v>0.72389999999999999</v>
      </c>
      <c r="OS21" s="900">
        <f t="shared" si="193"/>
        <v>0.74421999999999999</v>
      </c>
      <c r="OT21" s="900">
        <f t="shared" si="193"/>
        <v>0.76073000000000002</v>
      </c>
      <c r="OU21" s="900">
        <f t="shared" si="193"/>
        <v>0.75564999999999993</v>
      </c>
      <c r="OV21" s="900">
        <f t="shared" si="193"/>
        <v>0.74168000000000001</v>
      </c>
      <c r="OW21" s="900">
        <f t="shared" si="193"/>
        <v>0.76707999999999998</v>
      </c>
      <c r="OX21" s="900">
        <f t="shared" si="193"/>
        <v>0.75310999999999995</v>
      </c>
      <c r="OY21" s="900">
        <f t="shared" si="193"/>
        <v>0.76073000000000002</v>
      </c>
      <c r="OZ21" s="900">
        <f t="shared" si="193"/>
        <v>0.74929999999999997</v>
      </c>
      <c r="PB21" s="887"/>
      <c r="PC21" s="887"/>
      <c r="PD21" s="887"/>
    </row>
    <row r="22" spans="1:420">
      <c r="A22" s="1239" t="s">
        <v>643</v>
      </c>
      <c r="B22" s="1240"/>
      <c r="C22" s="961">
        <v>0.03</v>
      </c>
      <c r="D22" s="961">
        <v>2.9499999999999998E-2</v>
      </c>
      <c r="E22" s="961">
        <v>2.9499999999999998E-2</v>
      </c>
      <c r="F22" s="961">
        <v>2.9000000000000001E-2</v>
      </c>
      <c r="G22" s="961">
        <v>2.9499999999999998E-2</v>
      </c>
      <c r="H22" s="961">
        <v>2.7E-2</v>
      </c>
      <c r="I22" s="961">
        <v>2.7E-2</v>
      </c>
      <c r="J22" s="958">
        <v>2.7E-2</v>
      </c>
      <c r="K22" s="958">
        <v>2.7E-2</v>
      </c>
      <c r="L22" s="958">
        <v>2.5999999999999999E-2</v>
      </c>
      <c r="M22" s="958">
        <v>2.7E-2</v>
      </c>
      <c r="N22" s="958">
        <v>2.7E-2</v>
      </c>
      <c r="O22" s="960">
        <v>2.4E-2</v>
      </c>
      <c r="P22" s="961">
        <v>2.5999999999999999E-2</v>
      </c>
      <c r="Q22" s="961">
        <v>2.7E-2</v>
      </c>
      <c r="R22" s="961">
        <v>2.7E-2</v>
      </c>
      <c r="S22" s="961">
        <v>2.7E-2</v>
      </c>
      <c r="T22" s="961">
        <v>2.7E-2</v>
      </c>
      <c r="U22" s="961">
        <v>2.7E-2</v>
      </c>
      <c r="V22" s="961">
        <v>2.7E-2</v>
      </c>
      <c r="W22" s="961">
        <v>2.7E-2</v>
      </c>
      <c r="X22" s="961">
        <v>2.7E-2</v>
      </c>
      <c r="Y22" s="961">
        <v>2.7E-2</v>
      </c>
      <c r="Z22" s="961">
        <v>2.7E-2</v>
      </c>
      <c r="AA22" s="961">
        <v>2.5999999999999999E-2</v>
      </c>
      <c r="AB22" s="961">
        <v>2.7E-2</v>
      </c>
      <c r="AC22" s="961">
        <v>2.7E-2</v>
      </c>
      <c r="AD22" s="961">
        <v>2.7E-2</v>
      </c>
      <c r="AE22" s="961">
        <v>2.5999999999999999E-2</v>
      </c>
      <c r="AF22" s="961">
        <v>2.7E-2</v>
      </c>
      <c r="AG22" s="961">
        <v>2.5000000000000001E-2</v>
      </c>
      <c r="AH22" s="958">
        <v>2.7E-2</v>
      </c>
      <c r="AI22" s="1037">
        <v>2.8299999999999999E-2</v>
      </c>
      <c r="AJ22" s="1037">
        <v>3.0200000000000001E-2</v>
      </c>
      <c r="AK22" s="1037">
        <v>0.03</v>
      </c>
      <c r="AL22" s="1037">
        <v>3.0099999999999998E-2</v>
      </c>
      <c r="AM22" s="1037">
        <v>0.03</v>
      </c>
      <c r="AN22" s="1037">
        <v>3.0349999999999999E-2</v>
      </c>
      <c r="AO22" s="1037">
        <v>2.955E-2</v>
      </c>
      <c r="AP22" s="1037">
        <v>2.9850000000000002E-2</v>
      </c>
      <c r="AQ22" s="1037">
        <v>2.9749999999999999E-2</v>
      </c>
      <c r="AR22" s="1037">
        <v>0.29699999999999999</v>
      </c>
      <c r="AS22" s="1037">
        <v>2.9399999999999999E-2</v>
      </c>
      <c r="AT22" s="1037">
        <v>2.9950000000000001E-2</v>
      </c>
      <c r="AU22" s="1037">
        <v>2.9000000000000001E-2</v>
      </c>
      <c r="AV22" s="1037">
        <v>2.9250000000000002E-2</v>
      </c>
      <c r="AW22" s="1037">
        <v>3.0099999999999998E-2</v>
      </c>
      <c r="AX22" s="1037">
        <v>2.9499999999999998E-2</v>
      </c>
      <c r="AY22" s="1037">
        <v>2.9700000000000001E-2</v>
      </c>
      <c r="AZ22" s="1037">
        <v>3.0249999999999999E-2</v>
      </c>
      <c r="BA22" s="1037">
        <v>2.955E-2</v>
      </c>
      <c r="BB22" s="1037">
        <v>2.9350000000000001E-2</v>
      </c>
      <c r="BC22" s="1037">
        <v>2.9899999999999999E-2</v>
      </c>
      <c r="BD22" s="1037">
        <v>2.9700000000000001E-2</v>
      </c>
      <c r="BE22" s="1037">
        <v>2.98E-2</v>
      </c>
      <c r="BF22" s="1037">
        <v>2.9399999999999999E-2</v>
      </c>
      <c r="BG22" s="1037">
        <v>2.9350000000000001E-2</v>
      </c>
      <c r="BH22" s="1037">
        <v>2.9399999999999999E-2</v>
      </c>
      <c r="BI22" s="1037">
        <v>2.9700000000000001E-2</v>
      </c>
      <c r="BJ22" s="1037">
        <v>3.0099999999999998E-2</v>
      </c>
      <c r="BK22" s="1037">
        <v>2.9850000000000002E-2</v>
      </c>
      <c r="BL22" s="1037">
        <v>0.03</v>
      </c>
      <c r="BM22" s="1037">
        <v>2.98E-2</v>
      </c>
      <c r="BN22" s="1037">
        <v>2.9749999999999999E-2</v>
      </c>
      <c r="BO22" s="1037">
        <v>2.9049999999999999E-2</v>
      </c>
      <c r="BP22" s="1037">
        <v>2.98E-2</v>
      </c>
      <c r="BQ22" s="1037"/>
      <c r="BR22" s="1037">
        <v>2.945E-2</v>
      </c>
      <c r="BS22" s="1037">
        <v>2.9250000000000002E-2</v>
      </c>
      <c r="BT22" s="1037">
        <v>2.9700000000000001E-2</v>
      </c>
      <c r="BU22" s="1037">
        <v>2.9700000000000001E-2</v>
      </c>
      <c r="BV22" s="1037">
        <v>2.9700000000000001E-2</v>
      </c>
      <c r="BW22" s="1037">
        <v>2.895E-2</v>
      </c>
      <c r="BX22" s="1037">
        <v>6.0299999999999999E-2</v>
      </c>
      <c r="BY22" s="1037">
        <v>2.9600000000000001E-2</v>
      </c>
      <c r="BZ22" s="1037">
        <v>2.9700000000000001E-2</v>
      </c>
      <c r="CA22" s="1037">
        <v>2.98E-2</v>
      </c>
      <c r="CB22" s="1037">
        <v>2.9850000000000002E-2</v>
      </c>
      <c r="CC22" s="1037">
        <v>2.9899999999999999E-2</v>
      </c>
      <c r="CD22" s="1037">
        <v>2.8250000000000001E-2</v>
      </c>
      <c r="CE22" s="1037">
        <v>2.9700000000000001E-2</v>
      </c>
      <c r="CF22" s="1037">
        <v>2.9649999999999999E-2</v>
      </c>
      <c r="CG22" s="1037">
        <v>2.9250000000000002E-2</v>
      </c>
      <c r="CH22" s="1037">
        <v>3.005E-2</v>
      </c>
      <c r="CI22" s="1037">
        <v>2.9749999999999999E-2</v>
      </c>
      <c r="CJ22" s="1037">
        <v>2.9600000000000001E-2</v>
      </c>
      <c r="CK22" s="1037">
        <v>3.0200000000000001E-2</v>
      </c>
      <c r="CL22" s="1037">
        <v>2.9499999999999998E-2</v>
      </c>
      <c r="CM22" s="1037">
        <v>2.9700000000000001E-2</v>
      </c>
      <c r="CN22" s="1037">
        <v>2.9399999999999999E-2</v>
      </c>
      <c r="CO22" s="1037">
        <v>2.9399999999999999E-2</v>
      </c>
      <c r="CP22" s="1037">
        <v>2.99E-3</v>
      </c>
      <c r="CQ22" s="1037">
        <v>2.9850000000000002E-2</v>
      </c>
      <c r="CR22" s="1037">
        <v>2.9749999999999999E-2</v>
      </c>
      <c r="CS22" s="1037">
        <v>2.9649999999999999E-2</v>
      </c>
      <c r="CT22" s="1037">
        <v>2.92E-2</v>
      </c>
      <c r="CU22" s="1037">
        <v>2.955E-2</v>
      </c>
      <c r="CV22" s="1037">
        <v>3.04E-2</v>
      </c>
      <c r="CW22" s="1037">
        <v>2.9649999999999999E-2</v>
      </c>
      <c r="CX22" s="1037">
        <v>2.98E-2</v>
      </c>
      <c r="CY22" s="1037">
        <v>2.9700000000000001E-2</v>
      </c>
      <c r="CZ22" s="1037">
        <v>2.9600000000000001E-2</v>
      </c>
      <c r="DA22" s="1037">
        <v>2.9399999999999999E-2</v>
      </c>
      <c r="DB22" s="1037">
        <v>2.9899999999999999E-2</v>
      </c>
      <c r="DC22" s="1037">
        <v>2.9950000000000001E-2</v>
      </c>
      <c r="DD22" s="1037">
        <v>2.93E-2</v>
      </c>
      <c r="DE22" s="1037"/>
      <c r="DF22" s="1037"/>
      <c r="DG22" s="1037">
        <v>3.005E-2</v>
      </c>
      <c r="DH22" s="1037">
        <v>2.955E-2</v>
      </c>
      <c r="DI22" s="1037">
        <v>2.9749999999999999E-2</v>
      </c>
      <c r="DJ22" s="1037">
        <v>2.9499999999999998E-2</v>
      </c>
      <c r="DK22" s="1037">
        <v>2.9649999999999999E-2</v>
      </c>
      <c r="DL22" s="1037">
        <v>3.0700000000000002E-2</v>
      </c>
      <c r="DM22" s="1037">
        <v>2.9749999999999999E-2</v>
      </c>
      <c r="DN22" s="1037">
        <v>2.93E-2</v>
      </c>
      <c r="DO22" s="1037">
        <v>2.9950000000000001E-2</v>
      </c>
      <c r="DP22" s="1037">
        <v>2.9899999999999999E-2</v>
      </c>
      <c r="DQ22" s="1037">
        <v>2.9700000000000001E-2</v>
      </c>
      <c r="DR22" s="1037">
        <v>2.9600000000000001E-2</v>
      </c>
      <c r="DS22" s="1037">
        <v>2.9499999999999998E-2</v>
      </c>
      <c r="DT22" s="1037">
        <v>2.9499999999999998E-2</v>
      </c>
      <c r="DU22" s="1037">
        <v>0.03</v>
      </c>
      <c r="DV22" s="1037">
        <v>2.9700000000000001E-2</v>
      </c>
      <c r="DW22" s="1037">
        <v>2.9850000000000002E-2</v>
      </c>
      <c r="DX22" s="1037">
        <v>2.93E-2</v>
      </c>
      <c r="DY22" s="1037">
        <v>3.005E-2</v>
      </c>
      <c r="DZ22" s="1037">
        <v>2.9899999999999999E-2</v>
      </c>
      <c r="EA22" s="1037">
        <v>0.03</v>
      </c>
      <c r="EB22" s="1037">
        <v>2.9700000000000001E-2</v>
      </c>
      <c r="EC22" s="1037">
        <v>2.9850000000000002E-2</v>
      </c>
      <c r="ED22" s="1037">
        <v>2.9350000000000001E-2</v>
      </c>
      <c r="EE22" s="1037">
        <v>2.9749999999999999E-2</v>
      </c>
      <c r="EF22" s="1037">
        <v>2.98E-2</v>
      </c>
      <c r="EG22" s="1037">
        <v>2.98E-2</v>
      </c>
      <c r="EH22" s="1037">
        <v>3.005E-2</v>
      </c>
      <c r="EI22" s="1037">
        <v>2.9649999999999999E-2</v>
      </c>
      <c r="EJ22" s="1037">
        <v>2.988E-2</v>
      </c>
      <c r="EK22" s="1037">
        <v>2.9649999999999999E-2</v>
      </c>
      <c r="EL22" s="1037">
        <v>2.98E-2</v>
      </c>
      <c r="EM22" s="1037">
        <v>0.3</v>
      </c>
      <c r="EN22" s="1037"/>
      <c r="EO22" s="1037"/>
      <c r="EP22" s="1037">
        <v>0.03</v>
      </c>
      <c r="EQ22" s="1037">
        <v>2.93E-2</v>
      </c>
      <c r="ER22" s="1037">
        <v>2.9600000000000001E-2</v>
      </c>
      <c r="ES22" s="1037">
        <v>0.03</v>
      </c>
      <c r="ET22" s="1037">
        <v>2.9899999999999999E-2</v>
      </c>
      <c r="EU22" s="1037">
        <v>2.92E-2</v>
      </c>
      <c r="EV22" s="1037">
        <v>3.0099999999999998E-2</v>
      </c>
      <c r="EW22" s="1037">
        <v>2.9649999999999999E-2</v>
      </c>
      <c r="EX22" s="1037">
        <v>2.98E-2</v>
      </c>
      <c r="EY22" s="1037">
        <v>2.9899999999999999E-2</v>
      </c>
      <c r="EZ22" s="1037">
        <v>0.03</v>
      </c>
      <c r="FA22" s="1037">
        <v>2.9350000000000001E-2</v>
      </c>
      <c r="FB22" s="1037">
        <v>2.9850000000000002E-2</v>
      </c>
      <c r="FC22" s="1037">
        <v>2.98E-2</v>
      </c>
      <c r="FD22" s="1037">
        <v>2.9899999999999999E-2</v>
      </c>
      <c r="FE22" s="1052">
        <v>2.98E-2</v>
      </c>
      <c r="FF22" s="1037">
        <v>2.9499999999999998E-2</v>
      </c>
      <c r="FG22" s="1037">
        <v>3.005E-2</v>
      </c>
      <c r="FH22" s="1037">
        <v>2.9899999999999999E-2</v>
      </c>
      <c r="FI22" s="1037">
        <v>2.9749999999999999E-2</v>
      </c>
      <c r="FJ22" s="1037">
        <v>2.945E-2</v>
      </c>
      <c r="FK22" s="1037">
        <v>2.9850000000000002E-2</v>
      </c>
      <c r="FL22" s="1037">
        <v>0.03</v>
      </c>
      <c r="FM22" s="1037">
        <v>2.93E-2</v>
      </c>
      <c r="FN22" s="1037">
        <v>2.9350000000000001E-2</v>
      </c>
      <c r="FO22" s="1037">
        <v>2.9899999999999999E-2</v>
      </c>
      <c r="FP22" s="1037">
        <v>2.98E-2</v>
      </c>
      <c r="FQ22" s="1037">
        <v>0.03</v>
      </c>
      <c r="FR22" s="1037">
        <v>2.945E-2</v>
      </c>
      <c r="FS22" s="1037">
        <v>2.9899999999999999E-2</v>
      </c>
      <c r="FT22" s="1037">
        <v>2.98E-2</v>
      </c>
      <c r="FU22" s="1037">
        <v>0.03</v>
      </c>
      <c r="FV22" s="1037">
        <v>3.0099999999999998E-2</v>
      </c>
      <c r="FW22" s="1037">
        <v>3.005E-2</v>
      </c>
      <c r="FX22" s="1037">
        <v>2.9700000000000001E-2</v>
      </c>
      <c r="FY22" s="1037"/>
      <c r="FZ22" s="1037"/>
      <c r="GA22" s="1037">
        <v>2.9749999999999999E-2</v>
      </c>
      <c r="GB22" s="1037">
        <v>2.98E-2</v>
      </c>
      <c r="GC22" s="1037">
        <v>3.0599999999999999E-2</v>
      </c>
      <c r="GD22" s="1037">
        <v>3.005E-2</v>
      </c>
      <c r="GE22" s="1037">
        <v>3.0099999999999998E-2</v>
      </c>
      <c r="GF22" s="1037">
        <v>0.03</v>
      </c>
      <c r="GG22" s="1037">
        <v>0.03</v>
      </c>
      <c r="GH22" s="1037">
        <v>0.03</v>
      </c>
      <c r="GI22" s="1037">
        <v>3.015E-2</v>
      </c>
      <c r="GJ22" s="1037">
        <v>2.98E-2</v>
      </c>
      <c r="GK22" s="1037">
        <v>2.9749999999999999E-2</v>
      </c>
      <c r="GL22" s="1037"/>
      <c r="GM22" s="1037"/>
      <c r="GN22" s="1037">
        <v>2.9649999999999999E-2</v>
      </c>
      <c r="GO22" s="1037">
        <v>2.9899999999999999E-2</v>
      </c>
      <c r="GP22" s="1037">
        <v>2.9899999999999999E-2</v>
      </c>
      <c r="GQ22" s="1037">
        <v>2.9749999999999999E-2</v>
      </c>
      <c r="GR22" s="1037">
        <v>3.005E-2</v>
      </c>
      <c r="GS22" s="1037">
        <v>3.015E-2</v>
      </c>
      <c r="GT22" s="1037">
        <v>2.9600000000000001E-2</v>
      </c>
      <c r="GU22" s="1037">
        <v>0.03</v>
      </c>
      <c r="GV22" s="1037">
        <v>0.29899999999999999</v>
      </c>
      <c r="GW22" s="1037">
        <v>2.9499999999999998E-2</v>
      </c>
      <c r="GX22" s="1037">
        <v>2.9649999999999999E-2</v>
      </c>
      <c r="GY22" s="1037">
        <v>3.0249999999999999E-2</v>
      </c>
      <c r="GZ22" s="1037">
        <v>2.9749999999999999E-2</v>
      </c>
      <c r="HA22" s="1037">
        <v>2.9100000000000001E-2</v>
      </c>
      <c r="HB22" s="1037">
        <v>3.0200000000000001E-2</v>
      </c>
      <c r="HC22" s="1037">
        <v>2.9700000000000001E-2</v>
      </c>
      <c r="HD22" s="1037">
        <v>2.9899999999999999E-2</v>
      </c>
      <c r="HE22" s="1037">
        <v>2.9350000000000001E-2</v>
      </c>
      <c r="HF22" s="900">
        <f t="shared" si="8"/>
        <v>0.7619999999999999</v>
      </c>
      <c r="HG22" s="900">
        <f t="shared" si="9"/>
        <v>0.74929999999999997</v>
      </c>
      <c r="HH22" s="900">
        <f t="shared" si="10"/>
        <v>0.74929999999999997</v>
      </c>
      <c r="HI22" s="900">
        <f t="shared" si="11"/>
        <v>0.73660000000000003</v>
      </c>
      <c r="HJ22" s="900">
        <f t="shared" si="12"/>
        <v>0.74929999999999997</v>
      </c>
      <c r="HK22" s="900">
        <f t="shared" si="13"/>
        <v>0.68579999999999997</v>
      </c>
      <c r="HL22" s="900">
        <f t="shared" si="14"/>
        <v>0.68579999999999997</v>
      </c>
      <c r="HM22" s="900">
        <f t="shared" si="15"/>
        <v>0.68579999999999997</v>
      </c>
      <c r="HN22" s="900">
        <f t="shared" si="16"/>
        <v>0.68579999999999997</v>
      </c>
      <c r="HO22" s="900">
        <f t="shared" si="17"/>
        <v>0.66039999999999999</v>
      </c>
      <c r="HP22" s="900">
        <f t="shared" si="18"/>
        <v>0.68579999999999997</v>
      </c>
      <c r="HQ22" s="900">
        <f t="shared" si="19"/>
        <v>0.68579999999999997</v>
      </c>
      <c r="HR22" s="900">
        <f t="shared" si="20"/>
        <v>0.60960000000000003</v>
      </c>
      <c r="HS22" s="900">
        <f t="shared" si="21"/>
        <v>0.66039999999999999</v>
      </c>
      <c r="HT22" s="900">
        <f t="shared" si="22"/>
        <v>0.68579999999999997</v>
      </c>
      <c r="HU22" s="900">
        <f t="shared" si="23"/>
        <v>0.68579999999999997</v>
      </c>
      <c r="HV22" s="900">
        <f t="shared" si="24"/>
        <v>0.68579999999999997</v>
      </c>
      <c r="HW22" s="900">
        <f t="shared" si="25"/>
        <v>0.68579999999999997</v>
      </c>
      <c r="HX22" s="900">
        <f t="shared" si="26"/>
        <v>0.68579999999999997</v>
      </c>
      <c r="HY22" s="900">
        <f t="shared" si="27"/>
        <v>0.68579999999999997</v>
      </c>
      <c r="HZ22" s="900">
        <f t="shared" si="28"/>
        <v>0.68579999999999997</v>
      </c>
      <c r="IA22" s="900">
        <f t="shared" si="29"/>
        <v>0.68579999999999997</v>
      </c>
      <c r="IB22" s="900">
        <f t="shared" si="30"/>
        <v>0.68579999999999997</v>
      </c>
      <c r="IC22" s="900">
        <f t="shared" si="31"/>
        <v>0.68579999999999997</v>
      </c>
      <c r="ID22" s="900">
        <f t="shared" si="32"/>
        <v>0.66039999999999999</v>
      </c>
      <c r="IE22" s="900">
        <f t="shared" si="33"/>
        <v>0.68579999999999997</v>
      </c>
      <c r="IF22" s="900">
        <f t="shared" si="34"/>
        <v>0.68579999999999997</v>
      </c>
      <c r="IG22" s="900">
        <f t="shared" si="35"/>
        <v>0.68579999999999997</v>
      </c>
      <c r="IH22" s="900">
        <f t="shared" si="36"/>
        <v>0.66039999999999999</v>
      </c>
      <c r="II22" s="900">
        <f t="shared" si="37"/>
        <v>0.68579999999999997</v>
      </c>
      <c r="IJ22" s="900">
        <f t="shared" si="38"/>
        <v>0.63500000000000001</v>
      </c>
      <c r="IK22" s="900">
        <f t="shared" si="39"/>
        <v>0.68579999999999997</v>
      </c>
      <c r="IL22" s="900">
        <f t="shared" si="40"/>
        <v>0.7188199999999999</v>
      </c>
      <c r="IM22" s="900">
        <f t="shared" si="41"/>
        <v>0.76707999999999998</v>
      </c>
      <c r="IN22" s="900">
        <f t="shared" si="42"/>
        <v>0.7619999999999999</v>
      </c>
      <c r="IO22" s="900">
        <f t="shared" si="43"/>
        <v>0.76453999999999989</v>
      </c>
      <c r="IP22" s="900">
        <f t="shared" si="44"/>
        <v>0.7619999999999999</v>
      </c>
      <c r="IQ22" s="900">
        <f t="shared" si="45"/>
        <v>0.77088999999999996</v>
      </c>
      <c r="IR22" s="900">
        <f t="shared" si="46"/>
        <v>0.75056999999999996</v>
      </c>
      <c r="IS22" s="900">
        <f t="shared" si="47"/>
        <v>0.75819000000000003</v>
      </c>
      <c r="IT22" s="900">
        <f t="shared" si="48"/>
        <v>0.75564999999999993</v>
      </c>
      <c r="IU22" s="900">
        <f t="shared" si="49"/>
        <v>7.5437999999999992</v>
      </c>
      <c r="IV22" s="900">
        <f t="shared" si="50"/>
        <v>0.74675999999999998</v>
      </c>
      <c r="IW22" s="900">
        <f t="shared" si="51"/>
        <v>0.76073000000000002</v>
      </c>
      <c r="IX22" s="900">
        <f t="shared" si="52"/>
        <v>0.73660000000000003</v>
      </c>
      <c r="IY22" s="900">
        <f t="shared" si="53"/>
        <v>0.74295</v>
      </c>
      <c r="IZ22" s="900">
        <f t="shared" si="54"/>
        <v>0.76453999999999989</v>
      </c>
      <c r="JA22" s="900">
        <f t="shared" si="55"/>
        <v>0.74929999999999997</v>
      </c>
      <c r="JB22" s="900">
        <f t="shared" si="56"/>
        <v>0.75437999999999994</v>
      </c>
      <c r="JC22" s="900">
        <f t="shared" si="57"/>
        <v>0.76834999999999998</v>
      </c>
      <c r="JD22" s="900">
        <f t="shared" si="58"/>
        <v>0.75056999999999996</v>
      </c>
      <c r="JE22" s="900">
        <f t="shared" si="59"/>
        <v>0.74548999999999999</v>
      </c>
      <c r="JF22" s="900">
        <f t="shared" si="60"/>
        <v>0.75945999999999991</v>
      </c>
      <c r="JG22" s="900">
        <f t="shared" si="61"/>
        <v>0.75437999999999994</v>
      </c>
      <c r="JH22" s="900">
        <f t="shared" si="62"/>
        <v>0.75691999999999993</v>
      </c>
      <c r="JI22" s="900">
        <f t="shared" si="63"/>
        <v>0.74675999999999998</v>
      </c>
      <c r="JJ22" s="900">
        <f t="shared" si="64"/>
        <v>0.74548999999999999</v>
      </c>
      <c r="JK22" s="900">
        <f t="shared" si="65"/>
        <v>0.74675999999999998</v>
      </c>
      <c r="JL22" s="900">
        <f t="shared" si="66"/>
        <v>0.75437999999999994</v>
      </c>
      <c r="JM22" s="900">
        <f t="shared" si="67"/>
        <v>0.76453999999999989</v>
      </c>
      <c r="JN22" s="900">
        <f t="shared" si="68"/>
        <v>0.75819000000000003</v>
      </c>
      <c r="JO22" s="900">
        <f t="shared" si="69"/>
        <v>0.7619999999999999</v>
      </c>
      <c r="JP22" s="900">
        <f t="shared" si="70"/>
        <v>0.75691999999999993</v>
      </c>
      <c r="JQ22" s="900">
        <f t="shared" si="71"/>
        <v>0.75564999999999993</v>
      </c>
      <c r="JR22" s="900">
        <f t="shared" si="72"/>
        <v>0.73786999999999991</v>
      </c>
      <c r="JS22" s="900">
        <f t="shared" si="73"/>
        <v>0.75691999999999993</v>
      </c>
      <c r="JT22" s="900">
        <f t="shared" si="73"/>
        <v>0</v>
      </c>
      <c r="JU22" s="900">
        <f t="shared" si="74"/>
        <v>0.74802999999999997</v>
      </c>
      <c r="JV22" s="900">
        <f t="shared" si="75"/>
        <v>0.74295</v>
      </c>
      <c r="JW22" s="900">
        <f t="shared" si="76"/>
        <v>0.75437999999999994</v>
      </c>
      <c r="JX22" s="900">
        <f t="shared" si="77"/>
        <v>0.75437999999999994</v>
      </c>
      <c r="JY22" s="900">
        <f t="shared" si="78"/>
        <v>0.75437999999999994</v>
      </c>
      <c r="JZ22" s="900">
        <f t="shared" si="79"/>
        <v>0.73532999999999993</v>
      </c>
      <c r="KA22" s="900">
        <f t="shared" si="80"/>
        <v>1.53162</v>
      </c>
      <c r="KB22" s="900">
        <f t="shared" si="81"/>
        <v>0.75183999999999995</v>
      </c>
      <c r="KC22" s="900">
        <f t="shared" si="82"/>
        <v>0.75437999999999994</v>
      </c>
      <c r="KD22" s="900">
        <f t="shared" si="83"/>
        <v>0.75691999999999993</v>
      </c>
      <c r="KE22" s="900">
        <f t="shared" si="84"/>
        <v>0.75819000000000003</v>
      </c>
      <c r="KF22" s="900">
        <f t="shared" si="85"/>
        <v>0.75945999999999991</v>
      </c>
      <c r="KG22" s="900">
        <f t="shared" si="86"/>
        <v>0.71755000000000002</v>
      </c>
      <c r="KH22" s="900">
        <f t="shared" si="87"/>
        <v>0.75437999999999994</v>
      </c>
      <c r="KI22" s="900">
        <f t="shared" si="88"/>
        <v>0.75310999999999995</v>
      </c>
      <c r="KJ22" s="900">
        <f t="shared" si="89"/>
        <v>0.74295</v>
      </c>
      <c r="KK22" s="900">
        <f t="shared" si="90"/>
        <v>0.76327</v>
      </c>
      <c r="KL22" s="900">
        <f t="shared" si="91"/>
        <v>0.75564999999999993</v>
      </c>
      <c r="KM22" s="900">
        <f t="shared" si="92"/>
        <v>0.75183999999999995</v>
      </c>
      <c r="KN22" s="900">
        <f t="shared" si="93"/>
        <v>0.76707999999999998</v>
      </c>
      <c r="KO22" s="900">
        <f t="shared" si="94"/>
        <v>0.74929999999999997</v>
      </c>
      <c r="KP22" s="900">
        <f t="shared" si="95"/>
        <v>0.75437999999999994</v>
      </c>
      <c r="KQ22" s="900">
        <f t="shared" si="96"/>
        <v>0.74675999999999998</v>
      </c>
      <c r="KR22" s="900">
        <f t="shared" si="97"/>
        <v>0.74675999999999998</v>
      </c>
      <c r="KS22" s="900">
        <f t="shared" si="98"/>
        <v>7.5946E-2</v>
      </c>
      <c r="KT22" s="900">
        <f t="shared" si="99"/>
        <v>0.75819000000000003</v>
      </c>
      <c r="KU22" s="900">
        <f t="shared" si="100"/>
        <v>0.75564999999999993</v>
      </c>
      <c r="KV22" s="900">
        <f t="shared" si="101"/>
        <v>0.75310999999999995</v>
      </c>
      <c r="KW22" s="900">
        <f t="shared" si="102"/>
        <v>0.74168000000000001</v>
      </c>
      <c r="KX22" s="900">
        <f t="shared" si="103"/>
        <v>0.75056999999999996</v>
      </c>
      <c r="KY22" s="900">
        <f t="shared" si="104"/>
        <v>0.77215999999999996</v>
      </c>
      <c r="KZ22" s="900">
        <f t="shared" si="105"/>
        <v>0.75310999999999995</v>
      </c>
      <c r="LA22" s="900">
        <f t="shared" si="106"/>
        <v>0.75691999999999993</v>
      </c>
      <c r="LB22" s="900">
        <f t="shared" si="107"/>
        <v>0.75437999999999994</v>
      </c>
      <c r="LC22" s="900">
        <f t="shared" si="108"/>
        <v>0.75183999999999995</v>
      </c>
      <c r="LD22" s="900">
        <f t="shared" si="109"/>
        <v>0.74675999999999998</v>
      </c>
      <c r="LE22" s="900">
        <f t="shared" si="110"/>
        <v>0.75945999999999991</v>
      </c>
      <c r="LF22" s="900">
        <f t="shared" si="111"/>
        <v>0.76073000000000002</v>
      </c>
      <c r="LG22" s="900">
        <f t="shared" si="112"/>
        <v>0.74421999999999999</v>
      </c>
      <c r="LH22" s="900">
        <f t="shared" si="113"/>
        <v>0.76327</v>
      </c>
      <c r="LI22" s="900">
        <f t="shared" si="114"/>
        <v>0.75056999999999996</v>
      </c>
      <c r="LJ22" s="900">
        <f t="shared" si="115"/>
        <v>0.75564999999999993</v>
      </c>
      <c r="LK22" s="900">
        <f t="shared" si="116"/>
        <v>0.74929999999999997</v>
      </c>
      <c r="LL22" s="900">
        <f t="shared" si="117"/>
        <v>0.75310999999999995</v>
      </c>
      <c r="LM22" s="900">
        <f t="shared" si="118"/>
        <v>0.77978000000000003</v>
      </c>
      <c r="LN22" s="900">
        <f t="shared" si="119"/>
        <v>0.75564999999999993</v>
      </c>
      <c r="LO22" s="900">
        <f t="shared" si="120"/>
        <v>0.74421999999999999</v>
      </c>
      <c r="LP22" s="900">
        <f t="shared" si="121"/>
        <v>0.76073000000000002</v>
      </c>
      <c r="LQ22" s="900">
        <f t="shared" si="122"/>
        <v>0.75945999999999991</v>
      </c>
      <c r="LR22" s="900">
        <f t="shared" si="123"/>
        <v>0.75437999999999994</v>
      </c>
      <c r="LS22" s="900">
        <f t="shared" si="124"/>
        <v>0.75183999999999995</v>
      </c>
      <c r="LT22" s="900">
        <f t="shared" si="125"/>
        <v>0.74929999999999997</v>
      </c>
      <c r="LU22" s="900">
        <f t="shared" si="126"/>
        <v>0.74929999999999997</v>
      </c>
      <c r="LV22" s="900">
        <f t="shared" si="127"/>
        <v>0.7619999999999999</v>
      </c>
      <c r="LW22" s="900">
        <f t="shared" si="128"/>
        <v>0.75437999999999994</v>
      </c>
      <c r="LX22" s="900">
        <f t="shared" si="129"/>
        <v>0.75819000000000003</v>
      </c>
      <c r="LY22" s="900">
        <f t="shared" si="130"/>
        <v>0.74421999999999999</v>
      </c>
      <c r="LZ22" s="900">
        <f t="shared" si="131"/>
        <v>0.76327</v>
      </c>
      <c r="MA22" s="900">
        <f t="shared" si="132"/>
        <v>0.75945999999999991</v>
      </c>
      <c r="MB22" s="900">
        <f t="shared" si="133"/>
        <v>0.7619999999999999</v>
      </c>
      <c r="MC22" s="900">
        <f t="shared" si="134"/>
        <v>0.75437999999999994</v>
      </c>
      <c r="MD22" s="900">
        <f t="shared" si="135"/>
        <v>0.75819000000000003</v>
      </c>
      <c r="ME22" s="900">
        <f t="shared" si="136"/>
        <v>0.74548999999999999</v>
      </c>
      <c r="MF22" s="900">
        <f t="shared" si="137"/>
        <v>0.75564999999999993</v>
      </c>
      <c r="MG22" s="900">
        <f t="shared" si="138"/>
        <v>0.75691999999999993</v>
      </c>
      <c r="MH22" s="900">
        <f t="shared" si="139"/>
        <v>0.75691999999999993</v>
      </c>
      <c r="MI22" s="900">
        <f t="shared" si="140"/>
        <v>0.76327</v>
      </c>
      <c r="MJ22" s="900">
        <f t="shared" si="141"/>
        <v>0.75310999999999995</v>
      </c>
      <c r="MK22" s="900">
        <f t="shared" si="142"/>
        <v>0.75895199999999996</v>
      </c>
      <c r="ML22" s="900">
        <f t="shared" si="143"/>
        <v>0.75310999999999995</v>
      </c>
      <c r="MM22" s="900">
        <f t="shared" si="144"/>
        <v>0.75691999999999993</v>
      </c>
      <c r="MN22" s="900">
        <f t="shared" si="145"/>
        <v>7.6199999999999992</v>
      </c>
      <c r="MO22" s="900">
        <f t="shared" si="146"/>
        <v>0.7619999999999999</v>
      </c>
      <c r="MP22" s="900">
        <f t="shared" si="147"/>
        <v>0.74421999999999999</v>
      </c>
      <c r="MQ22" s="900">
        <f t="shared" si="148"/>
        <v>0.75183999999999995</v>
      </c>
      <c r="MR22" s="900">
        <f t="shared" si="149"/>
        <v>0.7619999999999999</v>
      </c>
      <c r="MS22" s="900">
        <f t="shared" si="150"/>
        <v>0.75945999999999991</v>
      </c>
      <c r="MT22" s="900">
        <f t="shared" si="151"/>
        <v>0.74168000000000001</v>
      </c>
      <c r="MU22" s="900">
        <f t="shared" si="152"/>
        <v>0.76453999999999989</v>
      </c>
      <c r="MV22" s="900">
        <f t="shared" si="153"/>
        <v>0.75310999999999995</v>
      </c>
      <c r="MW22" s="900">
        <f t="shared" si="154"/>
        <v>0.75691999999999993</v>
      </c>
      <c r="MX22" s="900">
        <f t="shared" si="155"/>
        <v>0.75945999999999991</v>
      </c>
      <c r="MY22" s="900">
        <f t="shared" si="156"/>
        <v>0.7619999999999999</v>
      </c>
      <c r="MZ22" s="900">
        <f t="shared" si="157"/>
        <v>0.74548999999999999</v>
      </c>
      <c r="NA22" s="900">
        <f t="shared" si="158"/>
        <v>0.75819000000000003</v>
      </c>
      <c r="NB22" s="900">
        <f t="shared" si="159"/>
        <v>0.75691999999999993</v>
      </c>
      <c r="NC22" s="900">
        <f t="shared" si="160"/>
        <v>0.75945999999999991</v>
      </c>
      <c r="ND22" s="900">
        <f t="shared" si="161"/>
        <v>0.75691999999999993</v>
      </c>
      <c r="NE22" s="900">
        <f t="shared" si="162"/>
        <v>0.74929999999999997</v>
      </c>
      <c r="NF22" s="900">
        <f t="shared" si="163"/>
        <v>0.76327</v>
      </c>
      <c r="NG22" s="900">
        <f t="shared" si="164"/>
        <v>0.75945999999999991</v>
      </c>
      <c r="NH22" s="900">
        <f t="shared" si="165"/>
        <v>0.75564999999999993</v>
      </c>
      <c r="NI22" s="900">
        <f t="shared" si="166"/>
        <v>0.74802999999999997</v>
      </c>
      <c r="NJ22" s="900">
        <f t="shared" si="167"/>
        <v>0.75819000000000003</v>
      </c>
      <c r="NK22" s="900">
        <f t="shared" si="168"/>
        <v>0.7619999999999999</v>
      </c>
      <c r="NL22" s="900">
        <f t="shared" si="169"/>
        <v>0.74421999999999999</v>
      </c>
      <c r="NM22" s="900">
        <f t="shared" si="170"/>
        <v>0.74548999999999999</v>
      </c>
      <c r="NN22" s="900">
        <f t="shared" si="171"/>
        <v>0.75945999999999991</v>
      </c>
      <c r="NO22" s="900">
        <f t="shared" si="172"/>
        <v>0.75691999999999993</v>
      </c>
      <c r="NP22" s="900">
        <f t="shared" si="173"/>
        <v>0.7619999999999999</v>
      </c>
      <c r="NQ22" s="900">
        <f t="shared" si="174"/>
        <v>0.74802999999999997</v>
      </c>
      <c r="NR22" s="900">
        <f t="shared" si="175"/>
        <v>0.75691999999999993</v>
      </c>
      <c r="NS22" s="900">
        <f t="shared" si="176"/>
        <v>0.75945999999999991</v>
      </c>
      <c r="NT22" s="900">
        <f t="shared" si="177"/>
        <v>0.7619999999999999</v>
      </c>
      <c r="NU22" s="900">
        <f t="shared" si="178"/>
        <v>0.76453999999999989</v>
      </c>
      <c r="NV22" s="900">
        <f t="shared" si="179"/>
        <v>0.76327</v>
      </c>
      <c r="NW22" s="900">
        <f t="shared" si="180"/>
        <v>0.75437999999999994</v>
      </c>
      <c r="NX22" s="900">
        <f t="shared" si="181"/>
        <v>0.75564999999999993</v>
      </c>
      <c r="NY22" s="900">
        <f t="shared" si="182"/>
        <v>0.75691999999999993</v>
      </c>
      <c r="NZ22" s="900">
        <f t="shared" si="183"/>
        <v>0.77723999999999993</v>
      </c>
      <c r="OA22" s="900">
        <f t="shared" si="184"/>
        <v>0.76327</v>
      </c>
      <c r="OB22" s="900">
        <f t="shared" si="185"/>
        <v>0.76453999999999989</v>
      </c>
      <c r="OC22" s="900">
        <f t="shared" si="186"/>
        <v>0.7619999999999999</v>
      </c>
      <c r="OD22" s="900">
        <f t="shared" si="187"/>
        <v>0.7619999999999999</v>
      </c>
      <c r="OE22" s="900">
        <f t="shared" si="188"/>
        <v>0.7619999999999999</v>
      </c>
      <c r="OF22" s="900">
        <f t="shared" si="189"/>
        <v>0.76580999999999999</v>
      </c>
      <c r="OG22" s="900">
        <f t="shared" si="190"/>
        <v>0.75691999999999993</v>
      </c>
      <c r="OH22" s="900">
        <f t="shared" si="191"/>
        <v>0.75564999999999993</v>
      </c>
      <c r="OI22" s="900">
        <f t="shared" si="195"/>
        <v>0.75310999999999995</v>
      </c>
      <c r="OJ22" s="900">
        <f t="shared" si="195"/>
        <v>0.75945999999999991</v>
      </c>
      <c r="OK22" s="900">
        <f t="shared" si="195"/>
        <v>0.75945999999999991</v>
      </c>
      <c r="OL22" s="900">
        <f t="shared" si="195"/>
        <v>0.75564999999999993</v>
      </c>
      <c r="OM22" s="900">
        <f t="shared" si="195"/>
        <v>0.76327</v>
      </c>
      <c r="ON22" s="900">
        <f t="shared" si="195"/>
        <v>0.76580999999999999</v>
      </c>
      <c r="OO22" s="900">
        <f t="shared" si="194"/>
        <v>0.75183999999999995</v>
      </c>
      <c r="OP22" s="900">
        <f t="shared" si="193"/>
        <v>0.7619999999999999</v>
      </c>
      <c r="OQ22" s="900">
        <f t="shared" si="193"/>
        <v>7.5945999999999989</v>
      </c>
      <c r="OR22" s="900">
        <f t="shared" si="193"/>
        <v>0.74929999999999997</v>
      </c>
      <c r="OS22" s="900">
        <f t="shared" si="193"/>
        <v>0.75310999999999995</v>
      </c>
      <c r="OT22" s="900">
        <f t="shared" si="193"/>
        <v>0.76834999999999998</v>
      </c>
      <c r="OU22" s="900">
        <f t="shared" si="193"/>
        <v>0.75564999999999993</v>
      </c>
      <c r="OV22" s="900">
        <f t="shared" si="193"/>
        <v>0.73914000000000002</v>
      </c>
      <c r="OW22" s="900">
        <f t="shared" si="193"/>
        <v>0.76707999999999998</v>
      </c>
      <c r="OX22" s="900">
        <f t="shared" si="193"/>
        <v>0.75437999999999994</v>
      </c>
      <c r="OY22" s="900">
        <f t="shared" si="193"/>
        <v>0.75945999999999991</v>
      </c>
      <c r="OZ22" s="900">
        <f t="shared" si="193"/>
        <v>0.74548999999999999</v>
      </c>
      <c r="PB22" s="887"/>
      <c r="PC22" s="887"/>
      <c r="PD22" s="887"/>
    </row>
    <row r="23" spans="1:420">
      <c r="A23" s="1239" t="s">
        <v>644</v>
      </c>
      <c r="B23" s="1240"/>
      <c r="C23" s="958"/>
      <c r="D23" s="958"/>
      <c r="E23" s="958"/>
      <c r="F23" s="958"/>
      <c r="G23" s="958"/>
      <c r="H23" s="958"/>
      <c r="I23" s="958"/>
      <c r="J23" s="958"/>
      <c r="K23" s="958"/>
      <c r="L23" s="958"/>
      <c r="M23" s="958"/>
      <c r="N23" s="958"/>
      <c r="O23" s="956"/>
      <c r="P23" s="958"/>
      <c r="Q23" s="958"/>
      <c r="R23" s="958"/>
      <c r="S23" s="958"/>
      <c r="T23" s="958"/>
      <c r="U23" s="958"/>
      <c r="V23" s="958"/>
      <c r="W23" s="958"/>
      <c r="X23" s="958"/>
      <c r="Y23" s="958"/>
      <c r="Z23" s="958"/>
      <c r="AA23" s="958"/>
      <c r="AB23" s="958"/>
      <c r="AC23" s="958"/>
      <c r="AD23" s="958"/>
      <c r="AE23" s="958"/>
      <c r="AF23" s="958"/>
      <c r="AG23" s="958"/>
      <c r="AH23" s="958"/>
      <c r="AI23" s="959"/>
      <c r="AJ23" s="959"/>
      <c r="AK23" s="959"/>
      <c r="AL23" s="959"/>
      <c r="AM23" s="959"/>
      <c r="AN23" s="959"/>
      <c r="AO23" s="959"/>
      <c r="AP23" s="959"/>
      <c r="AQ23" s="959"/>
      <c r="AR23" s="959"/>
      <c r="AS23" s="959"/>
      <c r="AT23" s="959"/>
      <c r="AU23" s="959"/>
      <c r="AV23" s="959"/>
      <c r="AW23" s="959"/>
      <c r="AX23" s="959"/>
      <c r="AY23" s="959"/>
      <c r="AZ23" s="959"/>
      <c r="BA23" s="959"/>
      <c r="BB23" s="959"/>
      <c r="BC23" s="959"/>
      <c r="BD23" s="959"/>
      <c r="BE23" s="959"/>
      <c r="BF23" s="959"/>
      <c r="BG23" s="959"/>
      <c r="BH23" s="959"/>
      <c r="BI23" s="959"/>
      <c r="BJ23" s="959"/>
      <c r="BK23" s="959"/>
      <c r="BL23" s="958"/>
      <c r="BM23" s="959"/>
      <c r="BN23" s="959"/>
      <c r="BO23" s="959"/>
      <c r="BP23" s="959"/>
      <c r="BQ23" s="959"/>
      <c r="BR23" s="959"/>
      <c r="BS23" s="959"/>
      <c r="BT23" s="959"/>
      <c r="BU23" s="959"/>
      <c r="BV23" s="959"/>
      <c r="BW23" s="959"/>
      <c r="BX23" s="959"/>
      <c r="BY23" s="959"/>
      <c r="BZ23" s="959"/>
      <c r="CA23" s="959"/>
      <c r="CB23" s="959"/>
      <c r="CC23" s="959"/>
      <c r="CD23" s="959"/>
      <c r="CE23" s="959"/>
      <c r="CF23" s="959"/>
      <c r="CG23" s="959"/>
      <c r="CH23" s="959"/>
      <c r="CI23" s="959"/>
      <c r="CJ23" s="959"/>
      <c r="CK23" s="959"/>
      <c r="CL23" s="959"/>
      <c r="CM23" s="959"/>
      <c r="CN23" s="959"/>
      <c r="CO23" s="959"/>
      <c r="CP23" s="959"/>
      <c r="CQ23" s="959"/>
      <c r="CR23" s="959"/>
      <c r="CS23" s="959"/>
      <c r="CT23" s="959"/>
      <c r="CU23" s="959"/>
      <c r="CV23" s="959"/>
      <c r="CW23" s="959"/>
      <c r="CX23" s="959"/>
      <c r="CY23" s="959"/>
      <c r="CZ23" s="959"/>
      <c r="DA23" s="959"/>
      <c r="DB23" s="959"/>
      <c r="DC23" s="959"/>
      <c r="DD23" s="959"/>
      <c r="DE23" s="959"/>
      <c r="DF23" s="959"/>
      <c r="DG23" s="959"/>
      <c r="DH23" s="959"/>
      <c r="DI23" s="959"/>
      <c r="DJ23" s="959"/>
      <c r="DK23" s="959"/>
      <c r="DL23" s="959"/>
      <c r="DM23" s="959"/>
      <c r="DN23" s="959"/>
      <c r="DO23" s="959"/>
      <c r="DP23" s="959"/>
      <c r="DQ23" s="959"/>
      <c r="DR23" s="959"/>
      <c r="DS23" s="959"/>
      <c r="DT23" s="959"/>
      <c r="DU23" s="959"/>
      <c r="DV23" s="959"/>
      <c r="DW23" s="959"/>
      <c r="DX23" s="959"/>
      <c r="DY23" s="959"/>
      <c r="DZ23" s="959"/>
      <c r="EA23" s="959"/>
      <c r="EB23" s="959"/>
      <c r="EC23" s="959"/>
      <c r="ED23" s="959"/>
      <c r="EE23" s="959"/>
      <c r="EF23" s="959"/>
      <c r="EG23" s="959"/>
      <c r="EH23" s="959"/>
      <c r="EI23" s="959"/>
      <c r="EJ23" s="959"/>
      <c r="EK23" s="959"/>
      <c r="EL23" s="959"/>
      <c r="EM23" s="959"/>
      <c r="EN23" s="959"/>
      <c r="EO23" s="959"/>
      <c r="EP23" s="959"/>
      <c r="EQ23" s="959"/>
      <c r="ER23" s="959"/>
      <c r="ES23" s="959"/>
      <c r="ET23" s="959"/>
      <c r="EU23" s="959"/>
      <c r="EV23" s="959"/>
      <c r="EW23" s="959"/>
      <c r="EX23" s="959"/>
      <c r="EY23" s="959"/>
      <c r="EZ23" s="959"/>
      <c r="FA23" s="959"/>
      <c r="FB23" s="959"/>
      <c r="FC23" s="959"/>
      <c r="FD23" s="959"/>
      <c r="FE23" s="959"/>
      <c r="FF23" s="959"/>
      <c r="FG23" s="959"/>
      <c r="FH23" s="959"/>
      <c r="FI23" s="959"/>
      <c r="FJ23" s="959"/>
      <c r="FK23" s="959"/>
      <c r="FL23" s="958"/>
      <c r="FM23" s="959"/>
      <c r="FN23" s="959"/>
      <c r="FO23" s="959"/>
      <c r="FP23" s="959"/>
      <c r="FQ23" s="959"/>
      <c r="FR23" s="959"/>
      <c r="FS23" s="959"/>
      <c r="FT23" s="959"/>
      <c r="FU23" s="959"/>
      <c r="FV23" s="959"/>
      <c r="FW23" s="959"/>
      <c r="FX23" s="959"/>
      <c r="FY23" s="959"/>
      <c r="FZ23" s="959"/>
      <c r="GA23" s="959"/>
      <c r="GB23" s="959"/>
      <c r="GC23" s="959"/>
      <c r="GD23" s="959"/>
      <c r="GE23" s="959"/>
      <c r="GF23" s="958"/>
      <c r="GG23" s="959"/>
      <c r="GH23" s="959"/>
      <c r="GI23" s="959"/>
      <c r="GJ23" s="959"/>
      <c r="GK23" s="959"/>
      <c r="GL23" s="959"/>
      <c r="GM23" s="959"/>
      <c r="GN23" s="959"/>
      <c r="GO23" s="959"/>
      <c r="GP23" s="959"/>
      <c r="GQ23" s="959"/>
      <c r="GR23" s="959"/>
      <c r="GS23" s="959"/>
      <c r="GT23" s="959"/>
      <c r="GU23" s="959"/>
      <c r="GV23" s="959"/>
      <c r="GW23" s="959"/>
      <c r="GX23" s="959"/>
      <c r="GY23" s="959"/>
      <c r="GZ23" s="959"/>
      <c r="HA23" s="959"/>
      <c r="HB23" s="959"/>
      <c r="HC23" s="959"/>
      <c r="HD23" s="959"/>
      <c r="HE23" s="959"/>
      <c r="HF23" s="900">
        <f t="shared" si="8"/>
        <v>0</v>
      </c>
      <c r="HG23" s="900">
        <f t="shared" si="9"/>
        <v>0</v>
      </c>
      <c r="HH23" s="900">
        <f t="shared" si="10"/>
        <v>0</v>
      </c>
      <c r="HI23" s="900">
        <f t="shared" si="11"/>
        <v>0</v>
      </c>
      <c r="HJ23" s="900">
        <f t="shared" si="12"/>
        <v>0</v>
      </c>
      <c r="HK23" s="900">
        <f t="shared" si="13"/>
        <v>0</v>
      </c>
      <c r="HL23" s="900">
        <f t="shared" si="14"/>
        <v>0</v>
      </c>
      <c r="HM23" s="900">
        <f t="shared" si="15"/>
        <v>0</v>
      </c>
      <c r="HN23" s="900">
        <f t="shared" si="16"/>
        <v>0</v>
      </c>
      <c r="HO23" s="900">
        <f t="shared" si="17"/>
        <v>0</v>
      </c>
      <c r="HP23" s="900">
        <f t="shared" si="18"/>
        <v>0</v>
      </c>
      <c r="HQ23" s="900">
        <f t="shared" si="19"/>
        <v>0</v>
      </c>
      <c r="HR23" s="900">
        <f t="shared" si="20"/>
        <v>0</v>
      </c>
      <c r="HS23" s="900">
        <f t="shared" si="21"/>
        <v>0</v>
      </c>
      <c r="HT23" s="900">
        <f t="shared" si="22"/>
        <v>0</v>
      </c>
      <c r="HU23" s="900">
        <f t="shared" si="23"/>
        <v>0</v>
      </c>
      <c r="HV23" s="900">
        <f t="shared" si="24"/>
        <v>0</v>
      </c>
      <c r="HW23" s="900">
        <f t="shared" si="25"/>
        <v>0</v>
      </c>
      <c r="HX23" s="900">
        <f t="shared" si="26"/>
        <v>0</v>
      </c>
      <c r="HY23" s="900">
        <f t="shared" si="27"/>
        <v>0</v>
      </c>
      <c r="HZ23" s="900">
        <f t="shared" si="28"/>
        <v>0</v>
      </c>
      <c r="IA23" s="900">
        <f t="shared" si="29"/>
        <v>0</v>
      </c>
      <c r="IB23" s="900">
        <f t="shared" si="30"/>
        <v>0</v>
      </c>
      <c r="IC23" s="900">
        <f t="shared" si="31"/>
        <v>0</v>
      </c>
      <c r="ID23" s="900">
        <f t="shared" si="32"/>
        <v>0</v>
      </c>
      <c r="IE23" s="900">
        <f t="shared" si="33"/>
        <v>0</v>
      </c>
      <c r="IF23" s="900">
        <f t="shared" si="34"/>
        <v>0</v>
      </c>
      <c r="IG23" s="900">
        <f t="shared" si="35"/>
        <v>0</v>
      </c>
      <c r="IH23" s="900">
        <f t="shared" si="36"/>
        <v>0</v>
      </c>
      <c r="II23" s="900">
        <f t="shared" si="37"/>
        <v>0</v>
      </c>
      <c r="IJ23" s="900">
        <f t="shared" si="38"/>
        <v>0</v>
      </c>
      <c r="IK23" s="900">
        <f t="shared" si="39"/>
        <v>0</v>
      </c>
      <c r="IL23" s="900">
        <f t="shared" si="40"/>
        <v>0</v>
      </c>
      <c r="IM23" s="900">
        <f t="shared" si="41"/>
        <v>0</v>
      </c>
      <c r="IN23" s="900">
        <f t="shared" si="42"/>
        <v>0</v>
      </c>
      <c r="IO23" s="900">
        <f t="shared" si="43"/>
        <v>0</v>
      </c>
      <c r="IP23" s="900">
        <f t="shared" si="44"/>
        <v>0</v>
      </c>
      <c r="IQ23" s="900">
        <f t="shared" si="45"/>
        <v>0</v>
      </c>
      <c r="IR23" s="900">
        <f t="shared" si="46"/>
        <v>0</v>
      </c>
      <c r="IS23" s="900">
        <f t="shared" si="47"/>
        <v>0</v>
      </c>
      <c r="IT23" s="900">
        <f t="shared" si="48"/>
        <v>0</v>
      </c>
      <c r="IU23" s="900">
        <f t="shared" si="49"/>
        <v>0</v>
      </c>
      <c r="IV23" s="900">
        <f t="shared" si="50"/>
        <v>0</v>
      </c>
      <c r="IW23" s="900">
        <f t="shared" si="51"/>
        <v>0</v>
      </c>
      <c r="IX23" s="900">
        <f t="shared" si="52"/>
        <v>0</v>
      </c>
      <c r="IY23" s="900">
        <f t="shared" si="53"/>
        <v>0</v>
      </c>
      <c r="IZ23" s="900">
        <f t="shared" si="54"/>
        <v>0</v>
      </c>
      <c r="JA23" s="900">
        <f t="shared" si="55"/>
        <v>0</v>
      </c>
      <c r="JB23" s="900">
        <f t="shared" si="56"/>
        <v>0</v>
      </c>
      <c r="JC23" s="900">
        <f t="shared" si="57"/>
        <v>0</v>
      </c>
      <c r="JD23" s="900">
        <f t="shared" si="58"/>
        <v>0</v>
      </c>
      <c r="JE23" s="900">
        <f t="shared" si="59"/>
        <v>0</v>
      </c>
      <c r="JF23" s="900">
        <f t="shared" si="60"/>
        <v>0</v>
      </c>
      <c r="JG23" s="900">
        <f t="shared" si="61"/>
        <v>0</v>
      </c>
      <c r="JH23" s="900">
        <f t="shared" si="62"/>
        <v>0</v>
      </c>
      <c r="JI23" s="900">
        <f t="shared" si="63"/>
        <v>0</v>
      </c>
      <c r="JJ23" s="900">
        <f t="shared" si="64"/>
        <v>0</v>
      </c>
      <c r="JK23" s="900">
        <f t="shared" si="65"/>
        <v>0</v>
      </c>
      <c r="JL23" s="900">
        <f t="shared" si="66"/>
        <v>0</v>
      </c>
      <c r="JM23" s="900">
        <f t="shared" si="67"/>
        <v>0</v>
      </c>
      <c r="JN23" s="900">
        <f t="shared" si="68"/>
        <v>0</v>
      </c>
      <c r="JO23" s="900">
        <f t="shared" si="69"/>
        <v>0</v>
      </c>
      <c r="JP23" s="900">
        <f t="shared" si="70"/>
        <v>0</v>
      </c>
      <c r="JQ23" s="900">
        <f t="shared" si="71"/>
        <v>0</v>
      </c>
      <c r="JR23" s="900">
        <f t="shared" si="72"/>
        <v>0</v>
      </c>
      <c r="JS23" s="900">
        <f t="shared" si="73"/>
        <v>0</v>
      </c>
      <c r="JT23" s="900">
        <f t="shared" si="73"/>
        <v>0</v>
      </c>
      <c r="JU23" s="900">
        <f t="shared" si="74"/>
        <v>0</v>
      </c>
      <c r="JV23" s="900">
        <f t="shared" si="75"/>
        <v>0</v>
      </c>
      <c r="JW23" s="900">
        <f t="shared" si="76"/>
        <v>0</v>
      </c>
      <c r="JX23" s="900">
        <f t="shared" si="77"/>
        <v>0</v>
      </c>
      <c r="JY23" s="900">
        <f t="shared" si="78"/>
        <v>0</v>
      </c>
      <c r="JZ23" s="900">
        <f t="shared" si="79"/>
        <v>0</v>
      </c>
      <c r="KA23" s="900">
        <f t="shared" si="80"/>
        <v>0</v>
      </c>
      <c r="KB23" s="900">
        <f t="shared" si="81"/>
        <v>0</v>
      </c>
      <c r="KC23" s="900">
        <f t="shared" si="82"/>
        <v>0</v>
      </c>
      <c r="KD23" s="900">
        <f t="shared" si="83"/>
        <v>0</v>
      </c>
      <c r="KE23" s="900">
        <f t="shared" si="84"/>
        <v>0</v>
      </c>
      <c r="KF23" s="900">
        <f t="shared" si="85"/>
        <v>0</v>
      </c>
      <c r="KG23" s="900">
        <f t="shared" si="86"/>
        <v>0</v>
      </c>
      <c r="KH23" s="900">
        <f t="shared" si="87"/>
        <v>0</v>
      </c>
      <c r="KI23" s="900">
        <f t="shared" si="88"/>
        <v>0</v>
      </c>
      <c r="KJ23" s="900">
        <f t="shared" si="89"/>
        <v>0</v>
      </c>
      <c r="KK23" s="900">
        <f t="shared" si="90"/>
        <v>0</v>
      </c>
      <c r="KL23" s="900">
        <f t="shared" si="91"/>
        <v>0</v>
      </c>
      <c r="KM23" s="900">
        <f t="shared" si="92"/>
        <v>0</v>
      </c>
      <c r="KN23" s="900">
        <f t="shared" si="93"/>
        <v>0</v>
      </c>
      <c r="KO23" s="900">
        <f t="shared" si="94"/>
        <v>0</v>
      </c>
      <c r="KP23" s="900">
        <f t="shared" si="95"/>
        <v>0</v>
      </c>
      <c r="KQ23" s="900">
        <f t="shared" si="96"/>
        <v>0</v>
      </c>
      <c r="KR23" s="900">
        <f t="shared" si="97"/>
        <v>0</v>
      </c>
      <c r="KS23" s="900">
        <f t="shared" si="98"/>
        <v>0</v>
      </c>
      <c r="KT23" s="900">
        <f t="shared" si="99"/>
        <v>0</v>
      </c>
      <c r="KU23" s="900">
        <f t="shared" si="100"/>
        <v>0</v>
      </c>
      <c r="KV23" s="900">
        <f t="shared" si="101"/>
        <v>0</v>
      </c>
      <c r="KW23" s="900">
        <f t="shared" si="102"/>
        <v>0</v>
      </c>
      <c r="KX23" s="900">
        <f t="shared" si="103"/>
        <v>0</v>
      </c>
      <c r="KY23" s="900">
        <f t="shared" si="104"/>
        <v>0</v>
      </c>
      <c r="KZ23" s="900">
        <f t="shared" si="105"/>
        <v>0</v>
      </c>
      <c r="LA23" s="900">
        <f t="shared" si="106"/>
        <v>0</v>
      </c>
      <c r="LB23" s="900">
        <f t="shared" si="107"/>
        <v>0</v>
      </c>
      <c r="LC23" s="900">
        <f t="shared" si="108"/>
        <v>0</v>
      </c>
      <c r="LD23" s="900">
        <f t="shared" si="109"/>
        <v>0</v>
      </c>
      <c r="LE23" s="900">
        <f t="shared" si="110"/>
        <v>0</v>
      </c>
      <c r="LF23" s="900">
        <f t="shared" si="111"/>
        <v>0</v>
      </c>
      <c r="LG23" s="900">
        <f t="shared" si="112"/>
        <v>0</v>
      </c>
      <c r="LH23" s="900">
        <f t="shared" si="113"/>
        <v>0</v>
      </c>
      <c r="LI23" s="900">
        <f t="shared" si="114"/>
        <v>0</v>
      </c>
      <c r="LJ23" s="900">
        <f t="shared" si="115"/>
        <v>0</v>
      </c>
      <c r="LK23" s="900">
        <f t="shared" si="116"/>
        <v>0</v>
      </c>
      <c r="LL23" s="900">
        <f t="shared" si="117"/>
        <v>0</v>
      </c>
      <c r="LM23" s="900">
        <f t="shared" si="118"/>
        <v>0</v>
      </c>
      <c r="LN23" s="900">
        <f t="shared" si="119"/>
        <v>0</v>
      </c>
      <c r="LO23" s="900">
        <f t="shared" si="120"/>
        <v>0</v>
      </c>
      <c r="LP23" s="900">
        <f t="shared" si="121"/>
        <v>0</v>
      </c>
      <c r="LQ23" s="900">
        <f t="shared" si="122"/>
        <v>0</v>
      </c>
      <c r="LR23" s="900">
        <f t="shared" si="123"/>
        <v>0</v>
      </c>
      <c r="LS23" s="900">
        <f t="shared" si="124"/>
        <v>0</v>
      </c>
      <c r="LT23" s="900">
        <f t="shared" si="125"/>
        <v>0</v>
      </c>
      <c r="LU23" s="900">
        <f t="shared" si="126"/>
        <v>0</v>
      </c>
      <c r="LV23" s="900">
        <f t="shared" si="127"/>
        <v>0</v>
      </c>
      <c r="LW23" s="900">
        <f t="shared" si="128"/>
        <v>0</v>
      </c>
      <c r="LX23" s="900">
        <f t="shared" si="129"/>
        <v>0</v>
      </c>
      <c r="LY23" s="900">
        <f t="shared" si="130"/>
        <v>0</v>
      </c>
      <c r="LZ23" s="900">
        <f t="shared" si="131"/>
        <v>0</v>
      </c>
      <c r="MA23" s="900">
        <f t="shared" si="132"/>
        <v>0</v>
      </c>
      <c r="MB23" s="900">
        <f t="shared" si="133"/>
        <v>0</v>
      </c>
      <c r="MC23" s="900">
        <f t="shared" si="134"/>
        <v>0</v>
      </c>
      <c r="MD23" s="900">
        <f t="shared" si="135"/>
        <v>0</v>
      </c>
      <c r="ME23" s="900">
        <f t="shared" si="136"/>
        <v>0</v>
      </c>
      <c r="MF23" s="900">
        <f t="shared" si="137"/>
        <v>0</v>
      </c>
      <c r="MG23" s="900">
        <f t="shared" si="138"/>
        <v>0</v>
      </c>
      <c r="MH23" s="900">
        <f t="shared" si="139"/>
        <v>0</v>
      </c>
      <c r="MI23" s="900">
        <f t="shared" si="140"/>
        <v>0</v>
      </c>
      <c r="MJ23" s="900">
        <f t="shared" si="141"/>
        <v>0</v>
      </c>
      <c r="MK23" s="900">
        <f t="shared" si="142"/>
        <v>0</v>
      </c>
      <c r="ML23" s="900">
        <f t="shared" si="143"/>
        <v>0</v>
      </c>
      <c r="MM23" s="900">
        <f t="shared" si="144"/>
        <v>0</v>
      </c>
      <c r="MN23" s="900">
        <f t="shared" si="145"/>
        <v>0</v>
      </c>
      <c r="MO23" s="900">
        <f t="shared" si="146"/>
        <v>0</v>
      </c>
      <c r="MP23" s="900">
        <f t="shared" si="147"/>
        <v>0</v>
      </c>
      <c r="MQ23" s="900">
        <f t="shared" si="148"/>
        <v>0</v>
      </c>
      <c r="MR23" s="900">
        <f t="shared" si="149"/>
        <v>0</v>
      </c>
      <c r="MS23" s="900">
        <f t="shared" si="150"/>
        <v>0</v>
      </c>
      <c r="MT23" s="900">
        <f t="shared" si="151"/>
        <v>0</v>
      </c>
      <c r="MU23" s="900">
        <f t="shared" si="152"/>
        <v>0</v>
      </c>
      <c r="MV23" s="900">
        <f t="shared" si="153"/>
        <v>0</v>
      </c>
      <c r="MW23" s="900">
        <f t="shared" si="154"/>
        <v>0</v>
      </c>
      <c r="MX23" s="900">
        <f t="shared" si="155"/>
        <v>0</v>
      </c>
      <c r="MY23" s="900">
        <f t="shared" si="156"/>
        <v>0</v>
      </c>
      <c r="MZ23" s="900">
        <f t="shared" si="157"/>
        <v>0</v>
      </c>
      <c r="NA23" s="900">
        <f t="shared" si="158"/>
        <v>0</v>
      </c>
      <c r="NB23" s="900">
        <f t="shared" si="159"/>
        <v>0</v>
      </c>
      <c r="NC23" s="900">
        <f t="shared" si="160"/>
        <v>0</v>
      </c>
      <c r="ND23" s="900">
        <f t="shared" si="161"/>
        <v>0</v>
      </c>
      <c r="NE23" s="900">
        <f t="shared" si="162"/>
        <v>0</v>
      </c>
      <c r="NF23" s="900">
        <f t="shared" si="163"/>
        <v>0</v>
      </c>
      <c r="NG23" s="900">
        <f t="shared" si="164"/>
        <v>0</v>
      </c>
      <c r="NH23" s="900">
        <f t="shared" si="165"/>
        <v>0</v>
      </c>
      <c r="NI23" s="900">
        <f t="shared" si="166"/>
        <v>0</v>
      </c>
      <c r="NJ23" s="900">
        <f t="shared" si="167"/>
        <v>0</v>
      </c>
      <c r="NK23" s="900">
        <f t="shared" si="168"/>
        <v>0</v>
      </c>
      <c r="NL23" s="900">
        <f t="shared" si="169"/>
        <v>0</v>
      </c>
      <c r="NM23" s="900">
        <f t="shared" si="170"/>
        <v>0</v>
      </c>
      <c r="NN23" s="900">
        <f t="shared" si="171"/>
        <v>0</v>
      </c>
      <c r="NO23" s="900">
        <f t="shared" si="172"/>
        <v>0</v>
      </c>
      <c r="NP23" s="900">
        <f t="shared" si="173"/>
        <v>0</v>
      </c>
      <c r="NQ23" s="900">
        <f t="shared" si="174"/>
        <v>0</v>
      </c>
      <c r="NR23" s="900">
        <f t="shared" si="175"/>
        <v>0</v>
      </c>
      <c r="NS23" s="900">
        <f t="shared" si="176"/>
        <v>0</v>
      </c>
      <c r="NT23" s="900">
        <f t="shared" si="177"/>
        <v>0</v>
      </c>
      <c r="NU23" s="900">
        <f t="shared" si="178"/>
        <v>0</v>
      </c>
      <c r="NV23" s="900">
        <f t="shared" si="179"/>
        <v>0</v>
      </c>
      <c r="NW23" s="900">
        <f t="shared" si="180"/>
        <v>0</v>
      </c>
      <c r="NX23" s="900">
        <f t="shared" si="181"/>
        <v>0</v>
      </c>
      <c r="NY23" s="900">
        <f t="shared" si="182"/>
        <v>0</v>
      </c>
      <c r="NZ23" s="900">
        <f t="shared" si="183"/>
        <v>0</v>
      </c>
      <c r="OA23" s="900">
        <f t="shared" si="184"/>
        <v>0</v>
      </c>
      <c r="OB23" s="900">
        <f t="shared" si="185"/>
        <v>0</v>
      </c>
      <c r="OC23" s="900">
        <f t="shared" si="186"/>
        <v>0</v>
      </c>
      <c r="OD23" s="900">
        <f t="shared" si="187"/>
        <v>0</v>
      </c>
      <c r="OE23" s="900">
        <f t="shared" si="188"/>
        <v>0</v>
      </c>
      <c r="OF23" s="900">
        <f t="shared" si="189"/>
        <v>0</v>
      </c>
      <c r="OG23" s="900">
        <f t="shared" si="190"/>
        <v>0</v>
      </c>
      <c r="OH23" s="900">
        <f t="shared" si="191"/>
        <v>0</v>
      </c>
      <c r="OI23" s="900">
        <f t="shared" ref="OI23:ON26" si="196">GN23*25.4</f>
        <v>0</v>
      </c>
      <c r="OJ23" s="900">
        <f t="shared" si="196"/>
        <v>0</v>
      </c>
      <c r="OK23" s="900">
        <f t="shared" si="196"/>
        <v>0</v>
      </c>
      <c r="OL23" s="900">
        <f t="shared" si="196"/>
        <v>0</v>
      </c>
      <c r="OM23" s="900">
        <f t="shared" si="196"/>
        <v>0</v>
      </c>
      <c r="ON23" s="900">
        <f t="shared" si="196"/>
        <v>0</v>
      </c>
      <c r="OO23" s="900">
        <f t="shared" si="194"/>
        <v>0</v>
      </c>
      <c r="OP23" s="900">
        <f t="shared" si="193"/>
        <v>0</v>
      </c>
      <c r="OQ23" s="900">
        <f t="shared" si="193"/>
        <v>0</v>
      </c>
      <c r="OR23" s="900">
        <f t="shared" si="193"/>
        <v>0</v>
      </c>
      <c r="OS23" s="900">
        <f t="shared" si="193"/>
        <v>0</v>
      </c>
      <c r="OT23" s="900">
        <f t="shared" si="193"/>
        <v>0</v>
      </c>
      <c r="OU23" s="900">
        <f t="shared" si="193"/>
        <v>0</v>
      </c>
      <c r="OV23" s="900">
        <f t="shared" si="193"/>
        <v>0</v>
      </c>
      <c r="OW23" s="900">
        <f t="shared" si="193"/>
        <v>0</v>
      </c>
      <c r="OX23" s="900">
        <f t="shared" si="193"/>
        <v>0</v>
      </c>
      <c r="OY23" s="900">
        <f t="shared" si="193"/>
        <v>0</v>
      </c>
      <c r="OZ23" s="900">
        <f t="shared" si="193"/>
        <v>0</v>
      </c>
      <c r="PB23" s="887"/>
      <c r="PC23" s="887"/>
      <c r="PD23" s="887"/>
    </row>
    <row r="24" spans="1:420">
      <c r="A24" s="1239" t="s">
        <v>645</v>
      </c>
      <c r="B24" s="1240"/>
      <c r="C24" s="958">
        <v>5.1120000000000001</v>
      </c>
      <c r="D24" s="958">
        <v>5.1139999999999999</v>
      </c>
      <c r="E24" s="958">
        <v>5.1150000000000002</v>
      </c>
      <c r="F24" s="958">
        <v>5.1159999999999997</v>
      </c>
      <c r="G24" s="958">
        <v>5.1144999999999996</v>
      </c>
      <c r="H24" s="958">
        <v>5.1100000000000003</v>
      </c>
      <c r="I24" s="958">
        <v>5.1100000000000003</v>
      </c>
      <c r="J24" s="958">
        <v>5.1010999999999997</v>
      </c>
      <c r="K24" s="958">
        <v>5.101</v>
      </c>
      <c r="L24" s="958">
        <v>5.1009000000000002</v>
      </c>
      <c r="M24" s="958">
        <v>5.1009000000000002</v>
      </c>
      <c r="N24" s="958">
        <v>5.1007999999999996</v>
      </c>
      <c r="O24" s="960">
        <v>5.1006999999999998</v>
      </c>
      <c r="P24" s="958">
        <v>5.1100000000000003</v>
      </c>
      <c r="Q24" s="958">
        <v>5.1100000000000003</v>
      </c>
      <c r="R24" s="958">
        <v>5.0999999999999996</v>
      </c>
      <c r="S24" s="958">
        <v>5.1130000000000004</v>
      </c>
      <c r="T24" s="958">
        <v>5.1100000000000003</v>
      </c>
      <c r="U24" s="958">
        <v>5.1079999999999997</v>
      </c>
      <c r="V24" s="958">
        <v>5.1120000000000001</v>
      </c>
      <c r="W24" s="958">
        <v>5.1100000000000003</v>
      </c>
      <c r="X24" s="958">
        <v>5.109</v>
      </c>
      <c r="Y24" s="958">
        <v>5.109</v>
      </c>
      <c r="Z24" s="958">
        <v>5.1009000000000002</v>
      </c>
      <c r="AA24" s="958">
        <v>5.0910000000000002</v>
      </c>
      <c r="AB24" s="958">
        <v>5.1130000000000004</v>
      </c>
      <c r="AC24" s="958">
        <v>5.1020000000000003</v>
      </c>
      <c r="AD24" s="958">
        <v>5.1130000000000004</v>
      </c>
      <c r="AE24" s="958">
        <v>5.101</v>
      </c>
      <c r="AF24" s="958">
        <v>5.1007999999999996</v>
      </c>
      <c r="AG24" s="958">
        <v>5.0999999999999996</v>
      </c>
      <c r="AH24" s="958">
        <v>5.0999999999999996</v>
      </c>
      <c r="AI24" s="961">
        <v>5.109</v>
      </c>
      <c r="AJ24" s="961">
        <v>5.1165000000000003</v>
      </c>
      <c r="AK24" s="961">
        <v>5.1094999999999997</v>
      </c>
      <c r="AL24" s="961">
        <v>5.1074999999999999</v>
      </c>
      <c r="AM24" s="961">
        <v>5.1135000000000002</v>
      </c>
      <c r="AN24" s="961">
        <v>5.1174999999999997</v>
      </c>
      <c r="AO24" s="961">
        <v>5.1094999999999997</v>
      </c>
      <c r="AP24" s="961">
        <v>5.1109999999999998</v>
      </c>
      <c r="AQ24" s="961">
        <v>5.109</v>
      </c>
      <c r="AR24" s="961">
        <v>5.1050000000000004</v>
      </c>
      <c r="AS24" s="961">
        <v>5.1100000000000003</v>
      </c>
      <c r="AT24" s="961">
        <v>5.1085000000000003</v>
      </c>
      <c r="AU24" s="961">
        <v>5.1105</v>
      </c>
      <c r="AV24" s="961">
        <v>5.1124999999999998</v>
      </c>
      <c r="AW24" s="961">
        <v>5.1109999999999998</v>
      </c>
      <c r="AX24" s="961">
        <v>5.109</v>
      </c>
      <c r="AY24" s="961">
        <v>5.1120000000000001</v>
      </c>
      <c r="AZ24" s="961">
        <v>5.1150000000000002</v>
      </c>
      <c r="BA24" s="961">
        <v>5.1105</v>
      </c>
      <c r="BB24" s="961">
        <v>5.1085000000000003</v>
      </c>
      <c r="BC24" s="961">
        <v>5.1074999999999999</v>
      </c>
      <c r="BD24" s="961">
        <v>5.1135000000000002</v>
      </c>
      <c r="BE24" s="961">
        <v>5.1109999999999998</v>
      </c>
      <c r="BF24" s="961">
        <v>5.1120000000000001</v>
      </c>
      <c r="BG24" s="961">
        <v>5.1109999999999998</v>
      </c>
      <c r="BH24" s="961">
        <v>5.1139999999999999</v>
      </c>
      <c r="BI24" s="961">
        <v>5.1100000000000003</v>
      </c>
      <c r="BJ24" s="961">
        <v>5.1115000000000004</v>
      </c>
      <c r="BK24" s="961">
        <v>5.1050000000000004</v>
      </c>
      <c r="BL24" s="961">
        <v>5.1100000000000003</v>
      </c>
      <c r="BM24" s="961">
        <v>5.1130000000000004</v>
      </c>
      <c r="BN24" s="961">
        <v>5.1109999999999998</v>
      </c>
      <c r="BO24" s="961">
        <v>5.1124999999999998</v>
      </c>
      <c r="BP24" s="961">
        <v>5.1064999999999996</v>
      </c>
      <c r="BQ24" s="961"/>
      <c r="BR24" s="961">
        <v>5.1070000000000002</v>
      </c>
      <c r="BS24" s="961">
        <v>5.1079999999999997</v>
      </c>
      <c r="BT24" s="961">
        <v>5.1100000000000003</v>
      </c>
      <c r="BU24" s="961">
        <v>5.1139999999999999</v>
      </c>
      <c r="BV24" s="961">
        <v>5.1139999999999999</v>
      </c>
      <c r="BW24" s="961">
        <v>5.1109999999999998</v>
      </c>
      <c r="BX24" s="961">
        <v>5.1109999999999998</v>
      </c>
      <c r="BY24" s="961">
        <v>5.1105</v>
      </c>
      <c r="BZ24" s="961">
        <v>5.1074999999999999</v>
      </c>
      <c r="CA24" s="961">
        <v>5.1109999999999998</v>
      </c>
      <c r="CB24" s="961">
        <v>5.1120000000000001</v>
      </c>
      <c r="CC24" s="961">
        <v>5.1154999999999999</v>
      </c>
      <c r="CD24" s="961">
        <v>5.1150000000000002</v>
      </c>
      <c r="CE24" s="961">
        <v>5.1139999999999999</v>
      </c>
      <c r="CF24" s="961">
        <v>5.1094999999999997</v>
      </c>
      <c r="CG24" s="961">
        <v>5.109</v>
      </c>
      <c r="CH24" s="961">
        <v>5.1094999999999997</v>
      </c>
      <c r="CI24" s="961">
        <v>5.1094999999999997</v>
      </c>
      <c r="CJ24" s="961">
        <v>5.1094999999999997</v>
      </c>
      <c r="CK24" s="961">
        <v>5.1085000000000003</v>
      </c>
      <c r="CL24" s="961">
        <v>5.1100000000000003</v>
      </c>
      <c r="CM24" s="961">
        <v>5.1159999999999997</v>
      </c>
      <c r="CN24" s="961">
        <v>5.1115000000000004</v>
      </c>
      <c r="CO24" s="961">
        <v>5.109</v>
      </c>
      <c r="CP24" s="961">
        <v>5.109</v>
      </c>
      <c r="CQ24" s="961">
        <v>5.1130000000000004</v>
      </c>
      <c r="CR24" s="961">
        <v>5.1100000000000003</v>
      </c>
      <c r="CS24" s="961">
        <v>5.1074999999999999</v>
      </c>
      <c r="CT24" s="961">
        <v>5.1079999999999997</v>
      </c>
      <c r="CU24" s="961">
        <v>5.1055000000000001</v>
      </c>
      <c r="CV24" s="961">
        <v>5.1130000000000004</v>
      </c>
      <c r="CW24" s="961">
        <v>5.109</v>
      </c>
      <c r="CX24" s="961">
        <v>5.1109999999999998</v>
      </c>
      <c r="CY24" s="961">
        <v>5.1055000000000001</v>
      </c>
      <c r="CZ24" s="961">
        <v>5.1085000000000003</v>
      </c>
      <c r="DA24" s="961">
        <v>5.1135000000000002</v>
      </c>
      <c r="DB24" s="961">
        <v>5.1115000000000004</v>
      </c>
      <c r="DC24" s="961">
        <v>5.1100000000000003</v>
      </c>
      <c r="DD24" s="961">
        <v>5.1180000000000003</v>
      </c>
      <c r="DE24" s="961"/>
      <c r="DF24" s="961"/>
      <c r="DG24" s="961">
        <v>5.1109999999999998</v>
      </c>
      <c r="DH24" s="961">
        <v>5.1074999999999999</v>
      </c>
      <c r="DI24" s="961">
        <v>5.1059999999999999</v>
      </c>
      <c r="DJ24" s="961">
        <v>5.1105</v>
      </c>
      <c r="DK24" s="961">
        <v>5.1100000000000003</v>
      </c>
      <c r="DL24" s="961">
        <v>5.1124999999999998</v>
      </c>
      <c r="DM24" s="961">
        <v>5.1135000000000002</v>
      </c>
      <c r="DN24" s="961">
        <v>5.1064999999999996</v>
      </c>
      <c r="DO24" s="961">
        <v>5.1085000000000003</v>
      </c>
      <c r="DP24" s="961">
        <v>5.1120000000000001</v>
      </c>
      <c r="DQ24" s="961">
        <v>5.1109999999999998</v>
      </c>
      <c r="DR24" s="961">
        <v>5.1055000000000001</v>
      </c>
      <c r="DS24" s="961">
        <v>5.1020000000000003</v>
      </c>
      <c r="DT24" s="961">
        <v>5.1059999999999999</v>
      </c>
      <c r="DU24" s="961">
        <v>5.1100000000000003</v>
      </c>
      <c r="DV24" s="961">
        <v>5.1150000000000002</v>
      </c>
      <c r="DW24" s="961">
        <v>5.1079999999999997</v>
      </c>
      <c r="DX24" s="961">
        <v>5.1139999999999999</v>
      </c>
      <c r="DY24" s="961">
        <v>5.1139999999999999</v>
      </c>
      <c r="DZ24" s="961">
        <v>5.1064999999999996</v>
      </c>
      <c r="EA24" s="961">
        <v>5.1105</v>
      </c>
      <c r="EB24" s="961">
        <v>5.1094999999999997</v>
      </c>
      <c r="EC24" s="961">
        <v>5.1100000000000003</v>
      </c>
      <c r="ED24" s="961">
        <v>5.1120000000000001</v>
      </c>
      <c r="EE24" s="961">
        <v>5.1135000000000002</v>
      </c>
      <c r="EF24" s="961">
        <v>5.1130000000000004</v>
      </c>
      <c r="EG24" s="961">
        <v>5.1085000000000003</v>
      </c>
      <c r="EH24" s="961">
        <v>5.1159999999999997</v>
      </c>
      <c r="EI24" s="961">
        <v>5.117</v>
      </c>
      <c r="EJ24" s="961">
        <v>5.1050000000000004</v>
      </c>
      <c r="EK24" s="961">
        <v>5.1109999999999998</v>
      </c>
      <c r="EL24" s="961">
        <v>5.1124999999999998</v>
      </c>
      <c r="EM24" s="961">
        <v>5.1165000000000003</v>
      </c>
      <c r="EN24" s="961"/>
      <c r="EO24" s="961"/>
      <c r="EP24" s="961">
        <v>5.1135000000000002</v>
      </c>
      <c r="EQ24" s="961">
        <v>5.1130000000000004</v>
      </c>
      <c r="ER24" s="961">
        <v>5.1154999999999999</v>
      </c>
      <c r="ES24" s="961">
        <v>5.1150000000000002</v>
      </c>
      <c r="ET24" s="961">
        <v>5.1109999999999998</v>
      </c>
      <c r="EU24" s="961">
        <v>5.1055000000000001</v>
      </c>
      <c r="EV24" s="961">
        <v>5.1079999999999997</v>
      </c>
      <c r="EW24" s="961">
        <v>5.1120000000000001</v>
      </c>
      <c r="EX24" s="961">
        <v>5.1120000000000001</v>
      </c>
      <c r="EY24" s="961">
        <v>5.1109999999999998</v>
      </c>
      <c r="EZ24" s="961">
        <v>5.1124999999999998</v>
      </c>
      <c r="FA24" s="961">
        <v>5.1029999999999998</v>
      </c>
      <c r="FB24" s="961">
        <v>5.1120000000000001</v>
      </c>
      <c r="FC24" s="961">
        <v>5.1130000000000004</v>
      </c>
      <c r="FD24" s="961">
        <v>5.1044999999999998</v>
      </c>
      <c r="FE24" s="961">
        <v>5.1085000000000003</v>
      </c>
      <c r="FF24" s="961">
        <v>5.1094999999999997</v>
      </c>
      <c r="FG24" s="961">
        <v>5.1139999999999999</v>
      </c>
      <c r="FH24" s="1099">
        <v>5.1150000000000002</v>
      </c>
      <c r="FI24" s="961">
        <v>5.1064999999999996</v>
      </c>
      <c r="FJ24" s="961">
        <v>5.1139999999999999</v>
      </c>
      <c r="FK24" s="961">
        <v>5.1195000000000004</v>
      </c>
      <c r="FL24" s="1038">
        <v>5.1115000000000004</v>
      </c>
      <c r="FM24" s="961">
        <v>5.1139999999999999</v>
      </c>
      <c r="FN24" s="961">
        <v>5.1124999999999998</v>
      </c>
      <c r="FO24" s="961">
        <v>5.1154999999999999</v>
      </c>
      <c r="FP24" s="961">
        <v>5.1120000000000001</v>
      </c>
      <c r="FQ24" s="961">
        <v>5.1185</v>
      </c>
      <c r="FR24" s="961">
        <v>5.1139999999999999</v>
      </c>
      <c r="FS24" s="961">
        <v>5.1124999999999998</v>
      </c>
      <c r="FT24" s="961">
        <v>5.1094999999999997</v>
      </c>
      <c r="FU24" s="961">
        <v>5.1115000000000004</v>
      </c>
      <c r="FV24" s="961">
        <v>5.1074999999999999</v>
      </c>
      <c r="FW24" s="961">
        <v>5.1109999999999998</v>
      </c>
      <c r="FX24" s="961">
        <v>5.1100000000000003</v>
      </c>
      <c r="FY24" s="961"/>
      <c r="FZ24" s="961"/>
      <c r="GA24" s="961">
        <v>5.1115000000000004</v>
      </c>
      <c r="GB24" s="961">
        <v>5.1120000000000001</v>
      </c>
      <c r="GC24" s="961">
        <v>5.1154999999999999</v>
      </c>
      <c r="GD24" s="961">
        <v>5.1135000000000002</v>
      </c>
      <c r="GE24" s="961">
        <v>5.1144999999999996</v>
      </c>
      <c r="GF24" s="961">
        <v>5.1120000000000001</v>
      </c>
      <c r="GG24" s="961">
        <v>5.1085000000000003</v>
      </c>
      <c r="GH24" s="961">
        <v>5.1109999999999998</v>
      </c>
      <c r="GI24" s="961">
        <v>5.1189999999999998</v>
      </c>
      <c r="GJ24" s="961">
        <v>5.1105</v>
      </c>
      <c r="GK24" s="961">
        <v>5.1100000000000003</v>
      </c>
      <c r="GL24" s="961"/>
      <c r="GM24" s="961"/>
      <c r="GN24" s="961">
        <v>5.1109999999999998</v>
      </c>
      <c r="GO24" s="961">
        <v>5.1185</v>
      </c>
      <c r="GP24" s="961">
        <v>5.1120000000000001</v>
      </c>
      <c r="GQ24" s="961">
        <v>5.1144999999999996</v>
      </c>
      <c r="GR24" s="961">
        <v>5.1139999999999999</v>
      </c>
      <c r="GS24" s="961">
        <v>5.1144999999999996</v>
      </c>
      <c r="GT24" s="961">
        <v>5.1130000000000004</v>
      </c>
      <c r="GU24" s="961">
        <v>5.1135000000000002</v>
      </c>
      <c r="GV24" s="961">
        <v>5.1109999999999998</v>
      </c>
      <c r="GW24" s="961">
        <v>5.1105</v>
      </c>
      <c r="GX24" s="961">
        <v>5.1109999999999998</v>
      </c>
      <c r="GY24" s="961">
        <v>5.1130000000000004</v>
      </c>
      <c r="GZ24" s="961">
        <v>5.1144999999999996</v>
      </c>
      <c r="HA24" s="961">
        <v>5.1085000000000003</v>
      </c>
      <c r="HB24" s="961">
        <v>5.1185</v>
      </c>
      <c r="HC24" s="961">
        <v>5.1100000000000003</v>
      </c>
      <c r="HD24" s="961">
        <v>5.1139999999999999</v>
      </c>
      <c r="HE24" s="961">
        <v>5.1070000000000002</v>
      </c>
      <c r="HF24" s="900">
        <f t="shared" si="8"/>
        <v>129.84479999999999</v>
      </c>
      <c r="HG24" s="900">
        <f t="shared" si="9"/>
        <v>129.8956</v>
      </c>
      <c r="HH24" s="900">
        <f t="shared" si="10"/>
        <v>129.92099999999999</v>
      </c>
      <c r="HI24" s="900">
        <f t="shared" si="11"/>
        <v>129.94639999999998</v>
      </c>
      <c r="HJ24" s="900">
        <f t="shared" si="12"/>
        <v>129.90829999999997</v>
      </c>
      <c r="HK24" s="900">
        <f t="shared" si="13"/>
        <v>129.79400000000001</v>
      </c>
      <c r="HL24" s="900">
        <f t="shared" si="14"/>
        <v>129.79400000000001</v>
      </c>
      <c r="HM24" s="900">
        <f t="shared" si="15"/>
        <v>129.56793999999999</v>
      </c>
      <c r="HN24" s="900">
        <f t="shared" si="16"/>
        <v>129.56539999999998</v>
      </c>
      <c r="HO24" s="900">
        <f t="shared" si="17"/>
        <v>129.56286</v>
      </c>
      <c r="HP24" s="900">
        <f t="shared" si="18"/>
        <v>129.56286</v>
      </c>
      <c r="HQ24" s="900">
        <f t="shared" si="19"/>
        <v>129.56031999999999</v>
      </c>
      <c r="HR24" s="900">
        <f t="shared" si="20"/>
        <v>129.55777999999998</v>
      </c>
      <c r="HS24" s="900">
        <f t="shared" si="21"/>
        <v>129.79400000000001</v>
      </c>
      <c r="HT24" s="900">
        <f t="shared" si="22"/>
        <v>129.79400000000001</v>
      </c>
      <c r="HU24" s="900">
        <f t="shared" si="23"/>
        <v>129.54</v>
      </c>
      <c r="HV24" s="900">
        <f t="shared" si="24"/>
        <v>129.87020000000001</v>
      </c>
      <c r="HW24" s="900">
        <f t="shared" si="25"/>
        <v>129.79400000000001</v>
      </c>
      <c r="HX24" s="900">
        <f t="shared" si="26"/>
        <v>129.74319999999997</v>
      </c>
      <c r="HY24" s="900">
        <f t="shared" si="27"/>
        <v>129.84479999999999</v>
      </c>
      <c r="HZ24" s="900">
        <f t="shared" si="28"/>
        <v>129.79400000000001</v>
      </c>
      <c r="IA24" s="900">
        <f t="shared" si="29"/>
        <v>129.76859999999999</v>
      </c>
      <c r="IB24" s="900">
        <f t="shared" si="30"/>
        <v>129.76859999999999</v>
      </c>
      <c r="IC24" s="900">
        <f t="shared" si="31"/>
        <v>129.56286</v>
      </c>
      <c r="ID24" s="900">
        <f t="shared" si="32"/>
        <v>129.31139999999999</v>
      </c>
      <c r="IE24" s="900">
        <f t="shared" si="33"/>
        <v>129.87020000000001</v>
      </c>
      <c r="IF24" s="900">
        <f t="shared" si="34"/>
        <v>129.5908</v>
      </c>
      <c r="IG24" s="900">
        <f t="shared" si="35"/>
        <v>129.87020000000001</v>
      </c>
      <c r="IH24" s="900">
        <f t="shared" si="36"/>
        <v>129.56539999999998</v>
      </c>
      <c r="II24" s="900">
        <f t="shared" si="37"/>
        <v>129.56031999999999</v>
      </c>
      <c r="IJ24" s="900">
        <f t="shared" si="38"/>
        <v>129.54</v>
      </c>
      <c r="IK24" s="900">
        <f t="shared" si="39"/>
        <v>129.54</v>
      </c>
      <c r="IL24" s="900">
        <f t="shared" si="40"/>
        <v>129.76859999999999</v>
      </c>
      <c r="IM24" s="900">
        <f t="shared" si="41"/>
        <v>129.95910000000001</v>
      </c>
      <c r="IN24" s="900">
        <f t="shared" si="42"/>
        <v>129.78129999999999</v>
      </c>
      <c r="IO24" s="900">
        <f t="shared" si="43"/>
        <v>129.73049999999998</v>
      </c>
      <c r="IP24" s="900">
        <f t="shared" si="44"/>
        <v>129.88290000000001</v>
      </c>
      <c r="IQ24" s="900">
        <f t="shared" si="45"/>
        <v>129.9845</v>
      </c>
      <c r="IR24" s="900">
        <f t="shared" si="46"/>
        <v>129.78129999999999</v>
      </c>
      <c r="IS24" s="900">
        <f t="shared" si="47"/>
        <v>129.81939999999997</v>
      </c>
      <c r="IT24" s="900">
        <f t="shared" si="48"/>
        <v>129.76859999999999</v>
      </c>
      <c r="IU24" s="900">
        <f t="shared" si="49"/>
        <v>129.667</v>
      </c>
      <c r="IV24" s="900">
        <f t="shared" si="50"/>
        <v>129.79400000000001</v>
      </c>
      <c r="IW24" s="900">
        <f t="shared" si="51"/>
        <v>129.7559</v>
      </c>
      <c r="IX24" s="900">
        <f t="shared" si="52"/>
        <v>129.80670000000001</v>
      </c>
      <c r="IY24" s="900">
        <f t="shared" si="53"/>
        <v>129.85749999999999</v>
      </c>
      <c r="IZ24" s="900">
        <f t="shared" si="54"/>
        <v>129.81939999999997</v>
      </c>
      <c r="JA24" s="900">
        <f t="shared" si="55"/>
        <v>129.76859999999999</v>
      </c>
      <c r="JB24" s="900">
        <f t="shared" si="56"/>
        <v>129.84479999999999</v>
      </c>
      <c r="JC24" s="900">
        <f t="shared" si="57"/>
        <v>129.92099999999999</v>
      </c>
      <c r="JD24" s="900">
        <f t="shared" si="58"/>
        <v>129.80670000000001</v>
      </c>
      <c r="JE24" s="900">
        <f t="shared" si="59"/>
        <v>129.7559</v>
      </c>
      <c r="JF24" s="900">
        <f t="shared" si="60"/>
        <v>129.73049999999998</v>
      </c>
      <c r="JG24" s="900">
        <f t="shared" si="61"/>
        <v>129.88290000000001</v>
      </c>
      <c r="JH24" s="900">
        <f t="shared" si="62"/>
        <v>129.81939999999997</v>
      </c>
      <c r="JI24" s="900">
        <f t="shared" si="63"/>
        <v>129.84479999999999</v>
      </c>
      <c r="JJ24" s="900">
        <f t="shared" si="64"/>
        <v>129.81939999999997</v>
      </c>
      <c r="JK24" s="900">
        <f t="shared" si="65"/>
        <v>129.8956</v>
      </c>
      <c r="JL24" s="900">
        <f t="shared" si="66"/>
        <v>129.79400000000001</v>
      </c>
      <c r="JM24" s="900">
        <f t="shared" si="67"/>
        <v>129.8321</v>
      </c>
      <c r="JN24" s="900">
        <f t="shared" si="68"/>
        <v>129.667</v>
      </c>
      <c r="JO24" s="900">
        <f t="shared" si="69"/>
        <v>129.79400000000001</v>
      </c>
      <c r="JP24" s="900">
        <f t="shared" si="70"/>
        <v>129.87020000000001</v>
      </c>
      <c r="JQ24" s="900">
        <f t="shared" si="71"/>
        <v>129.81939999999997</v>
      </c>
      <c r="JR24" s="900">
        <f t="shared" si="72"/>
        <v>129.85749999999999</v>
      </c>
      <c r="JS24" s="900">
        <f t="shared" si="73"/>
        <v>129.70509999999999</v>
      </c>
      <c r="JT24" s="900">
        <f t="shared" si="73"/>
        <v>0</v>
      </c>
      <c r="JU24" s="900">
        <f t="shared" si="74"/>
        <v>129.71780000000001</v>
      </c>
      <c r="JV24" s="900">
        <f t="shared" si="75"/>
        <v>129.74319999999997</v>
      </c>
      <c r="JW24" s="900">
        <f t="shared" si="76"/>
        <v>129.79400000000001</v>
      </c>
      <c r="JX24" s="900">
        <f t="shared" si="77"/>
        <v>129.8956</v>
      </c>
      <c r="JY24" s="900">
        <f t="shared" si="78"/>
        <v>129.8956</v>
      </c>
      <c r="JZ24" s="900">
        <f t="shared" si="79"/>
        <v>129.81939999999997</v>
      </c>
      <c r="KA24" s="900">
        <f t="shared" si="80"/>
        <v>129.81939999999997</v>
      </c>
      <c r="KB24" s="900">
        <f t="shared" si="81"/>
        <v>129.80670000000001</v>
      </c>
      <c r="KC24" s="900">
        <f t="shared" si="82"/>
        <v>129.73049999999998</v>
      </c>
      <c r="KD24" s="900">
        <f t="shared" si="83"/>
        <v>129.81939999999997</v>
      </c>
      <c r="KE24" s="900">
        <f t="shared" si="84"/>
        <v>129.84479999999999</v>
      </c>
      <c r="KF24" s="900">
        <f t="shared" si="85"/>
        <v>129.93369999999999</v>
      </c>
      <c r="KG24" s="900">
        <f t="shared" si="86"/>
        <v>129.92099999999999</v>
      </c>
      <c r="KH24" s="900">
        <f t="shared" si="87"/>
        <v>129.8956</v>
      </c>
      <c r="KI24" s="900">
        <f t="shared" si="88"/>
        <v>129.78129999999999</v>
      </c>
      <c r="KJ24" s="900">
        <f t="shared" si="89"/>
        <v>129.76859999999999</v>
      </c>
      <c r="KK24" s="900">
        <f t="shared" si="90"/>
        <v>129.78129999999999</v>
      </c>
      <c r="KL24" s="900">
        <f t="shared" si="91"/>
        <v>129.78129999999999</v>
      </c>
      <c r="KM24" s="900">
        <f t="shared" si="92"/>
        <v>129.78129999999999</v>
      </c>
      <c r="KN24" s="900">
        <f t="shared" si="93"/>
        <v>129.7559</v>
      </c>
      <c r="KO24" s="900">
        <f t="shared" si="94"/>
        <v>129.79400000000001</v>
      </c>
      <c r="KP24" s="900">
        <f t="shared" si="95"/>
        <v>129.94639999999998</v>
      </c>
      <c r="KQ24" s="900">
        <f t="shared" si="96"/>
        <v>129.8321</v>
      </c>
      <c r="KR24" s="900">
        <f t="shared" si="97"/>
        <v>129.76859999999999</v>
      </c>
      <c r="KS24" s="900">
        <f t="shared" si="98"/>
        <v>129.76859999999999</v>
      </c>
      <c r="KT24" s="900">
        <f t="shared" si="99"/>
        <v>129.87020000000001</v>
      </c>
      <c r="KU24" s="900">
        <f t="shared" si="100"/>
        <v>129.79400000000001</v>
      </c>
      <c r="KV24" s="900">
        <f t="shared" si="101"/>
        <v>129.73049999999998</v>
      </c>
      <c r="KW24" s="900">
        <f t="shared" si="102"/>
        <v>129.74319999999997</v>
      </c>
      <c r="KX24" s="900">
        <f t="shared" si="103"/>
        <v>129.6797</v>
      </c>
      <c r="KY24" s="900">
        <f t="shared" si="104"/>
        <v>129.87020000000001</v>
      </c>
      <c r="KZ24" s="900">
        <f t="shared" si="105"/>
        <v>129.76859999999999</v>
      </c>
      <c r="LA24" s="900">
        <f t="shared" si="106"/>
        <v>129.81939999999997</v>
      </c>
      <c r="LB24" s="900">
        <f t="shared" si="107"/>
        <v>129.6797</v>
      </c>
      <c r="LC24" s="900">
        <f t="shared" si="108"/>
        <v>129.7559</v>
      </c>
      <c r="LD24" s="900">
        <f t="shared" si="109"/>
        <v>129.88290000000001</v>
      </c>
      <c r="LE24" s="900">
        <f t="shared" si="110"/>
        <v>129.8321</v>
      </c>
      <c r="LF24" s="900">
        <f t="shared" si="111"/>
        <v>129.79400000000001</v>
      </c>
      <c r="LG24" s="900">
        <f t="shared" si="112"/>
        <v>129.99719999999999</v>
      </c>
      <c r="LH24" s="900">
        <f t="shared" si="113"/>
        <v>129.81939999999997</v>
      </c>
      <c r="LI24" s="900">
        <f t="shared" si="114"/>
        <v>129.73049999999998</v>
      </c>
      <c r="LJ24" s="900">
        <f t="shared" si="115"/>
        <v>129.69239999999999</v>
      </c>
      <c r="LK24" s="900">
        <f t="shared" si="116"/>
        <v>129.80670000000001</v>
      </c>
      <c r="LL24" s="900">
        <f t="shared" si="117"/>
        <v>129.79400000000001</v>
      </c>
      <c r="LM24" s="900">
        <f t="shared" si="118"/>
        <v>129.85749999999999</v>
      </c>
      <c r="LN24" s="900">
        <f t="shared" si="119"/>
        <v>129.88290000000001</v>
      </c>
      <c r="LO24" s="900">
        <f t="shared" si="120"/>
        <v>129.70509999999999</v>
      </c>
      <c r="LP24" s="900">
        <f t="shared" si="121"/>
        <v>129.7559</v>
      </c>
      <c r="LQ24" s="900">
        <f t="shared" si="122"/>
        <v>129.84479999999999</v>
      </c>
      <c r="LR24" s="900">
        <f t="shared" si="123"/>
        <v>129.81939999999997</v>
      </c>
      <c r="LS24" s="900">
        <f t="shared" si="124"/>
        <v>129.6797</v>
      </c>
      <c r="LT24" s="900">
        <f t="shared" si="125"/>
        <v>129.5908</v>
      </c>
      <c r="LU24" s="900">
        <f t="shared" si="126"/>
        <v>129.69239999999999</v>
      </c>
      <c r="LV24" s="900">
        <f t="shared" si="127"/>
        <v>129.79400000000001</v>
      </c>
      <c r="LW24" s="900">
        <f t="shared" si="128"/>
        <v>129.92099999999999</v>
      </c>
      <c r="LX24" s="900">
        <f t="shared" si="129"/>
        <v>129.74319999999997</v>
      </c>
      <c r="LY24" s="900">
        <f t="shared" si="130"/>
        <v>129.8956</v>
      </c>
      <c r="LZ24" s="900">
        <f t="shared" si="131"/>
        <v>129.8956</v>
      </c>
      <c r="MA24" s="900">
        <f t="shared" si="132"/>
        <v>129.70509999999999</v>
      </c>
      <c r="MB24" s="900">
        <f t="shared" si="133"/>
        <v>129.80670000000001</v>
      </c>
      <c r="MC24" s="900">
        <f t="shared" si="134"/>
        <v>129.78129999999999</v>
      </c>
      <c r="MD24" s="900">
        <f t="shared" si="135"/>
        <v>129.79400000000001</v>
      </c>
      <c r="ME24" s="900">
        <f t="shared" si="136"/>
        <v>129.84479999999999</v>
      </c>
      <c r="MF24" s="900">
        <f t="shared" si="137"/>
        <v>129.88290000000001</v>
      </c>
      <c r="MG24" s="900">
        <f t="shared" si="138"/>
        <v>129.87020000000001</v>
      </c>
      <c r="MH24" s="900">
        <f t="shared" si="139"/>
        <v>129.7559</v>
      </c>
      <c r="MI24" s="900">
        <f t="shared" si="140"/>
        <v>129.94639999999998</v>
      </c>
      <c r="MJ24" s="900">
        <f t="shared" si="141"/>
        <v>129.9718</v>
      </c>
      <c r="MK24" s="900">
        <f t="shared" si="142"/>
        <v>129.667</v>
      </c>
      <c r="ML24" s="900">
        <f t="shared" si="143"/>
        <v>129.81939999999997</v>
      </c>
      <c r="MM24" s="900">
        <f t="shared" si="144"/>
        <v>129.85749999999999</v>
      </c>
      <c r="MN24" s="900">
        <f t="shared" si="145"/>
        <v>129.95910000000001</v>
      </c>
      <c r="MO24" s="900">
        <f t="shared" si="146"/>
        <v>129.88290000000001</v>
      </c>
      <c r="MP24" s="900">
        <f t="shared" si="147"/>
        <v>129.87020000000001</v>
      </c>
      <c r="MQ24" s="900">
        <f t="shared" si="148"/>
        <v>129.93369999999999</v>
      </c>
      <c r="MR24" s="900">
        <f t="shared" si="149"/>
        <v>129.92099999999999</v>
      </c>
      <c r="MS24" s="900">
        <f t="shared" si="150"/>
        <v>129.81939999999997</v>
      </c>
      <c r="MT24" s="900">
        <f t="shared" si="151"/>
        <v>129.6797</v>
      </c>
      <c r="MU24" s="900">
        <f t="shared" si="152"/>
        <v>129.74319999999997</v>
      </c>
      <c r="MV24" s="900">
        <f t="shared" si="153"/>
        <v>129.84479999999999</v>
      </c>
      <c r="MW24" s="900">
        <f t="shared" si="154"/>
        <v>129.84479999999999</v>
      </c>
      <c r="MX24" s="900">
        <f t="shared" si="155"/>
        <v>129.81939999999997</v>
      </c>
      <c r="MY24" s="900">
        <f t="shared" si="156"/>
        <v>129.85749999999999</v>
      </c>
      <c r="MZ24" s="900">
        <f t="shared" si="157"/>
        <v>129.61619999999999</v>
      </c>
      <c r="NA24" s="900">
        <f t="shared" si="158"/>
        <v>129.84479999999999</v>
      </c>
      <c r="NB24" s="900">
        <f t="shared" si="159"/>
        <v>129.87020000000001</v>
      </c>
      <c r="NC24" s="900">
        <f t="shared" si="160"/>
        <v>129.65429999999998</v>
      </c>
      <c r="ND24" s="900">
        <f t="shared" si="161"/>
        <v>129.7559</v>
      </c>
      <c r="NE24" s="900">
        <f t="shared" si="162"/>
        <v>129.78129999999999</v>
      </c>
      <c r="NF24" s="900">
        <f t="shared" si="163"/>
        <v>129.8956</v>
      </c>
      <c r="NG24" s="900">
        <f t="shared" si="164"/>
        <v>129.92099999999999</v>
      </c>
      <c r="NH24" s="900">
        <f t="shared" si="165"/>
        <v>129.70509999999999</v>
      </c>
      <c r="NI24" s="900">
        <f t="shared" si="166"/>
        <v>129.8956</v>
      </c>
      <c r="NJ24" s="900">
        <f t="shared" si="167"/>
        <v>130.03530000000001</v>
      </c>
      <c r="NK24" s="900">
        <f t="shared" si="168"/>
        <v>129.8321</v>
      </c>
      <c r="NL24" s="900">
        <f t="shared" si="169"/>
        <v>129.8956</v>
      </c>
      <c r="NM24" s="900">
        <f t="shared" si="170"/>
        <v>129.85749999999999</v>
      </c>
      <c r="NN24" s="900">
        <f t="shared" si="171"/>
        <v>129.93369999999999</v>
      </c>
      <c r="NO24" s="900">
        <f t="shared" si="172"/>
        <v>129.84479999999999</v>
      </c>
      <c r="NP24" s="900">
        <f t="shared" si="173"/>
        <v>130.00989999999999</v>
      </c>
      <c r="NQ24" s="900">
        <f t="shared" si="174"/>
        <v>129.8956</v>
      </c>
      <c r="NR24" s="900">
        <f t="shared" si="175"/>
        <v>129.78129999999999</v>
      </c>
      <c r="NS24" s="900">
        <f t="shared" si="176"/>
        <v>129.85749999999999</v>
      </c>
      <c r="NT24" s="900">
        <f t="shared" si="177"/>
        <v>129.8321</v>
      </c>
      <c r="NU24" s="900">
        <f t="shared" si="178"/>
        <v>129.73049999999998</v>
      </c>
      <c r="NV24" s="900">
        <f t="shared" si="179"/>
        <v>129.81939999999997</v>
      </c>
      <c r="NW24" s="900">
        <f t="shared" si="180"/>
        <v>129.79400000000001</v>
      </c>
      <c r="NX24" s="900">
        <f t="shared" si="181"/>
        <v>129.8321</v>
      </c>
      <c r="NY24" s="900">
        <f t="shared" si="182"/>
        <v>129.84479999999999</v>
      </c>
      <c r="NZ24" s="900">
        <f t="shared" si="183"/>
        <v>129.93369999999999</v>
      </c>
      <c r="OA24" s="900">
        <f t="shared" si="184"/>
        <v>129.88290000000001</v>
      </c>
      <c r="OB24" s="900">
        <f t="shared" si="185"/>
        <v>129.90829999999997</v>
      </c>
      <c r="OC24" s="900">
        <f t="shared" si="186"/>
        <v>129.84479999999999</v>
      </c>
      <c r="OD24" s="900">
        <f t="shared" si="187"/>
        <v>129.7559</v>
      </c>
      <c r="OE24" s="900">
        <f t="shared" si="188"/>
        <v>129.81939999999997</v>
      </c>
      <c r="OF24" s="900">
        <f t="shared" si="189"/>
        <v>130.02259999999998</v>
      </c>
      <c r="OG24" s="900">
        <f t="shared" si="190"/>
        <v>129.80670000000001</v>
      </c>
      <c r="OH24" s="900">
        <f t="shared" si="191"/>
        <v>129.79400000000001</v>
      </c>
      <c r="OI24" s="900">
        <f t="shared" si="196"/>
        <v>129.81939999999997</v>
      </c>
      <c r="OJ24" s="900">
        <f t="shared" si="196"/>
        <v>130.00989999999999</v>
      </c>
      <c r="OK24" s="900">
        <f t="shared" si="196"/>
        <v>129.84479999999999</v>
      </c>
      <c r="OL24" s="900">
        <f t="shared" si="196"/>
        <v>129.90829999999997</v>
      </c>
      <c r="OM24" s="900">
        <f t="shared" si="196"/>
        <v>129.8956</v>
      </c>
      <c r="ON24" s="900">
        <f t="shared" si="196"/>
        <v>129.90829999999997</v>
      </c>
      <c r="OO24" s="900">
        <f t="shared" si="194"/>
        <v>129.87020000000001</v>
      </c>
      <c r="OP24" s="900">
        <f t="shared" si="193"/>
        <v>129.88290000000001</v>
      </c>
      <c r="OQ24" s="900">
        <f t="shared" si="193"/>
        <v>129.81939999999997</v>
      </c>
      <c r="OR24" s="900">
        <f t="shared" si="193"/>
        <v>129.80670000000001</v>
      </c>
      <c r="OS24" s="900">
        <f t="shared" si="193"/>
        <v>129.81939999999997</v>
      </c>
      <c r="OT24" s="900">
        <f t="shared" si="193"/>
        <v>129.87020000000001</v>
      </c>
      <c r="OU24" s="900">
        <f t="shared" si="193"/>
        <v>129.90829999999997</v>
      </c>
      <c r="OV24" s="900">
        <f t="shared" si="193"/>
        <v>129.7559</v>
      </c>
      <c r="OW24" s="900">
        <f t="shared" si="193"/>
        <v>130.00989999999999</v>
      </c>
      <c r="OX24" s="900">
        <f t="shared" si="193"/>
        <v>129.79400000000001</v>
      </c>
      <c r="OY24" s="900">
        <f t="shared" si="193"/>
        <v>129.8956</v>
      </c>
      <c r="OZ24" s="900">
        <f t="shared" si="193"/>
        <v>129.71780000000001</v>
      </c>
      <c r="PB24" s="887"/>
      <c r="PC24" s="887"/>
      <c r="PD24" s="887"/>
    </row>
    <row r="25" spans="1:420">
      <c r="A25" s="1239" t="s">
        <v>648</v>
      </c>
      <c r="B25" s="1240"/>
      <c r="C25" s="958">
        <v>3.0720000000000001</v>
      </c>
      <c r="D25" s="958">
        <v>3.0659999999999998</v>
      </c>
      <c r="E25" s="958">
        <v>3.0764999999999998</v>
      </c>
      <c r="F25" s="958">
        <v>3.0680000000000001</v>
      </c>
      <c r="G25" s="958">
        <v>3.0649999999999999</v>
      </c>
      <c r="H25" s="958"/>
      <c r="I25" s="958">
        <v>3.0745</v>
      </c>
      <c r="J25" s="958"/>
      <c r="K25" s="958">
        <v>3.0804999999999998</v>
      </c>
      <c r="L25" s="958">
        <v>3.0670000000000002</v>
      </c>
      <c r="M25" s="958">
        <v>3.069</v>
      </c>
      <c r="N25" s="958">
        <v>3.0739999999999998</v>
      </c>
      <c r="O25" s="960"/>
      <c r="P25" s="958">
        <v>3.0644999999999998</v>
      </c>
      <c r="Q25" s="958">
        <v>3.0985</v>
      </c>
      <c r="R25" s="958">
        <v>3.0855000000000001</v>
      </c>
      <c r="S25" s="958">
        <v>3.0935000000000001</v>
      </c>
      <c r="T25" s="958">
        <v>3.0535000000000001</v>
      </c>
      <c r="U25" s="958"/>
      <c r="V25" s="958">
        <v>3.044</v>
      </c>
      <c r="W25" s="958">
        <v>3.0775000000000001</v>
      </c>
      <c r="X25" s="958">
        <v>3.0775000000000001</v>
      </c>
      <c r="Y25" s="958">
        <v>3.0609999999999999</v>
      </c>
      <c r="Z25" s="958">
        <v>3.0705</v>
      </c>
      <c r="AA25" s="958"/>
      <c r="AB25" s="958"/>
      <c r="AC25" s="958">
        <v>3.0830000000000002</v>
      </c>
      <c r="AD25" s="958">
        <v>3.0590000000000002</v>
      </c>
      <c r="AE25" s="958">
        <v>3.0754999999999999</v>
      </c>
      <c r="AF25" s="958">
        <v>3.0865</v>
      </c>
      <c r="AG25" s="958">
        <v>3.0794999999999999</v>
      </c>
      <c r="AH25" s="958">
        <v>3.077</v>
      </c>
      <c r="AI25" s="961">
        <v>3.0670000000000002</v>
      </c>
      <c r="AJ25" s="961">
        <v>3.0960000000000001</v>
      </c>
      <c r="AK25" s="961">
        <v>3.0459999999999998</v>
      </c>
      <c r="AL25" s="961">
        <v>3.0680000000000001</v>
      </c>
      <c r="AM25" s="961">
        <v>3.0874999999999999</v>
      </c>
      <c r="AN25" s="961">
        <v>3.089</v>
      </c>
      <c r="AO25" s="961">
        <v>3.0880000000000001</v>
      </c>
      <c r="AP25" s="961">
        <v>3.06</v>
      </c>
      <c r="AQ25" s="961">
        <v>3.0859999999999999</v>
      </c>
      <c r="AR25" s="961">
        <v>3.0539999999999998</v>
      </c>
      <c r="AS25" s="961">
        <v>3.0670000000000002</v>
      </c>
      <c r="AT25" s="961">
        <v>3.0425</v>
      </c>
      <c r="AU25" s="961">
        <v>3.0375000000000001</v>
      </c>
      <c r="AV25" s="961">
        <v>3.0510000000000002</v>
      </c>
      <c r="AW25" s="961">
        <v>3.0739999999999998</v>
      </c>
      <c r="AX25" s="961">
        <v>3.093</v>
      </c>
      <c r="AY25" s="961">
        <v>3.0590000000000002</v>
      </c>
      <c r="AZ25" s="961">
        <v>3.0585</v>
      </c>
      <c r="BA25" s="961">
        <v>3.0830000000000002</v>
      </c>
      <c r="BB25" s="961">
        <v>3.0365000000000002</v>
      </c>
      <c r="BC25" s="961">
        <v>3.056</v>
      </c>
      <c r="BD25" s="961">
        <v>3.0510000000000002</v>
      </c>
      <c r="BE25" s="961">
        <v>3.0790000000000002</v>
      </c>
      <c r="BF25" s="961">
        <v>3.0764999999999998</v>
      </c>
      <c r="BG25" s="961">
        <v>3.0830000000000002</v>
      </c>
      <c r="BH25" s="961">
        <v>3.06</v>
      </c>
      <c r="BI25" s="961">
        <v>3.0525000000000002</v>
      </c>
      <c r="BJ25" s="961">
        <v>3.0760000000000001</v>
      </c>
      <c r="BK25" s="961">
        <v>3.0470000000000002</v>
      </c>
      <c r="BL25" s="958">
        <v>3.0585</v>
      </c>
      <c r="BM25" s="961">
        <v>3.0880000000000001</v>
      </c>
      <c r="BN25" s="961">
        <v>3.0830000000000002</v>
      </c>
      <c r="BO25" s="961">
        <v>3.0575000000000001</v>
      </c>
      <c r="BP25" s="961">
        <v>3.0605000000000002</v>
      </c>
      <c r="BQ25" s="961">
        <v>3.0619999999999998</v>
      </c>
      <c r="BR25" s="961">
        <v>3.0865</v>
      </c>
      <c r="BS25" s="961">
        <v>3.052</v>
      </c>
      <c r="BT25" s="961">
        <v>3.0665</v>
      </c>
      <c r="BU25" s="961">
        <v>3.0825</v>
      </c>
      <c r="BV25" s="961">
        <v>3.0385</v>
      </c>
      <c r="BW25" s="961">
        <v>3.0625</v>
      </c>
      <c r="BX25" s="961">
        <v>3.0777000000000001</v>
      </c>
      <c r="BY25" s="961">
        <v>3.0790000000000002</v>
      </c>
      <c r="BZ25" s="961">
        <v>3.0655000000000001</v>
      </c>
      <c r="CA25" s="961">
        <v>3.07</v>
      </c>
      <c r="CB25" s="961">
        <v>3.0714999999999999</v>
      </c>
      <c r="CC25" s="961">
        <v>3.0964999999999998</v>
      </c>
      <c r="CD25" s="961">
        <v>3.081</v>
      </c>
      <c r="CE25" s="961">
        <v>3.0813999999999999</v>
      </c>
      <c r="CF25" s="961">
        <v>3.0794999999999999</v>
      </c>
      <c r="CG25" s="961">
        <v>3.081</v>
      </c>
      <c r="CH25" s="961">
        <v>3.0985</v>
      </c>
      <c r="CI25" s="961">
        <v>3.0964999999999998</v>
      </c>
      <c r="CJ25" s="961">
        <v>3.0649999999999999</v>
      </c>
      <c r="CK25" s="961">
        <v>3.089</v>
      </c>
      <c r="CL25" s="961">
        <v>3.0550000000000002</v>
      </c>
      <c r="CM25" s="961">
        <v>3.0434999999999999</v>
      </c>
      <c r="CN25" s="961">
        <v>3.0834999999999999</v>
      </c>
      <c r="CO25" s="961">
        <v>3.0659999999999998</v>
      </c>
      <c r="CP25" s="961">
        <v>3.1</v>
      </c>
      <c r="CQ25" s="961">
        <v>3.0830000000000002</v>
      </c>
      <c r="CR25" s="961">
        <v>3.0905</v>
      </c>
      <c r="CS25" s="961">
        <v>3.0950000000000002</v>
      </c>
      <c r="CT25" s="961">
        <v>3.0914999999999999</v>
      </c>
      <c r="CU25" s="961">
        <v>3.081</v>
      </c>
      <c r="CV25" s="961">
        <v>3.0754999999999999</v>
      </c>
      <c r="CW25" s="961">
        <v>3.08</v>
      </c>
      <c r="CX25" s="961">
        <v>3.0859999999999999</v>
      </c>
      <c r="CY25" s="961">
        <v>3.0750000000000002</v>
      </c>
      <c r="CZ25" s="961">
        <v>3.1025</v>
      </c>
      <c r="DA25" s="961">
        <v>3.0825</v>
      </c>
      <c r="DB25" s="961">
        <v>3.0785</v>
      </c>
      <c r="DC25" s="961">
        <v>3.07</v>
      </c>
      <c r="DD25" s="961">
        <v>3.0465</v>
      </c>
      <c r="DE25" s="961">
        <v>3.0105</v>
      </c>
      <c r="DF25" s="961">
        <v>3.0449999999999999</v>
      </c>
      <c r="DG25" s="961">
        <v>3.0760000000000001</v>
      </c>
      <c r="DH25" s="961">
        <v>3.0840000000000001</v>
      </c>
      <c r="DI25" s="961">
        <v>3.0954999999999999</v>
      </c>
      <c r="DJ25" s="961">
        <v>3.0920000000000001</v>
      </c>
      <c r="DK25" s="961">
        <v>3.085</v>
      </c>
      <c r="DL25" s="961">
        <v>3.0625</v>
      </c>
      <c r="DM25" s="961">
        <v>3.0924999999999998</v>
      </c>
      <c r="DN25" s="961">
        <v>3.0960000000000001</v>
      </c>
      <c r="DO25" s="961">
        <v>3.0705</v>
      </c>
      <c r="DP25" s="961">
        <v>3.0714999999999999</v>
      </c>
      <c r="DQ25" s="1089">
        <v>3.0425</v>
      </c>
      <c r="DR25" s="961">
        <v>3.085</v>
      </c>
      <c r="DS25" s="961">
        <v>3.089</v>
      </c>
      <c r="DT25" s="961">
        <v>3.0870000000000002</v>
      </c>
      <c r="DU25" s="961">
        <v>3.0870000000000002</v>
      </c>
      <c r="DV25" s="961">
        <v>3.0590000000000002</v>
      </c>
      <c r="DW25" s="961">
        <v>3.0825</v>
      </c>
      <c r="DX25" s="961">
        <v>3.0874999999999999</v>
      </c>
      <c r="DY25" s="961">
        <v>3.081</v>
      </c>
      <c r="DZ25" s="961">
        <v>3.0630000000000002</v>
      </c>
      <c r="EA25" s="961">
        <v>3.0825</v>
      </c>
      <c r="EB25" s="961">
        <v>3.077</v>
      </c>
      <c r="EC25" s="961">
        <v>3.0830000000000002</v>
      </c>
      <c r="ED25" s="961">
        <v>3.0710000000000002</v>
      </c>
      <c r="EE25" s="961">
        <v>3.0954999999999999</v>
      </c>
      <c r="EF25" s="961">
        <v>3.0830000000000002</v>
      </c>
      <c r="EG25" s="961">
        <v>3.0990000000000002</v>
      </c>
      <c r="EH25" s="961">
        <v>3.0870000000000002</v>
      </c>
      <c r="EI25" s="961">
        <v>3.0525000000000002</v>
      </c>
      <c r="EJ25" s="961">
        <v>3.0855000000000001</v>
      </c>
      <c r="EK25" s="961">
        <v>3.0834999999999999</v>
      </c>
      <c r="EL25" s="961">
        <v>3.0920000000000001</v>
      </c>
      <c r="EM25" s="961">
        <v>3.0714999999999999</v>
      </c>
      <c r="EN25" s="961">
        <v>3.036</v>
      </c>
      <c r="EO25" s="961">
        <v>3.0545</v>
      </c>
      <c r="EP25" s="961">
        <v>3.085</v>
      </c>
      <c r="EQ25" s="961">
        <v>3.0785</v>
      </c>
      <c r="ER25" s="961">
        <v>3.0859999999999999</v>
      </c>
      <c r="ES25" s="961">
        <v>3.081</v>
      </c>
      <c r="ET25" s="961">
        <v>3.0625</v>
      </c>
      <c r="EU25" s="961">
        <v>3.0779999999999998</v>
      </c>
      <c r="EV25" s="961">
        <v>3.1025</v>
      </c>
      <c r="EW25" s="961">
        <v>3.089</v>
      </c>
      <c r="EX25" s="961">
        <v>3.0794999999999999</v>
      </c>
      <c r="EY25" s="961">
        <v>3.0874999999999999</v>
      </c>
      <c r="EZ25" s="961">
        <v>3.0880000000000001</v>
      </c>
      <c r="FA25" s="961">
        <v>3.0575000000000001</v>
      </c>
      <c r="FB25" s="961">
        <v>3.09</v>
      </c>
      <c r="FC25" s="961">
        <v>3.093</v>
      </c>
      <c r="FD25" s="961">
        <v>3.0804999999999998</v>
      </c>
      <c r="FE25" s="716">
        <v>3.069</v>
      </c>
      <c r="FF25" s="961">
        <v>3.0880000000000001</v>
      </c>
      <c r="FG25" s="961">
        <v>3.0939999999999999</v>
      </c>
      <c r="FH25" s="961">
        <v>3.077</v>
      </c>
      <c r="FI25" s="961">
        <v>3.0870000000000002</v>
      </c>
      <c r="FJ25" s="961">
        <v>3.0684999999999998</v>
      </c>
      <c r="FK25" s="961">
        <v>3.0819999999999999</v>
      </c>
      <c r="FL25" s="958">
        <v>3.0844999999999998</v>
      </c>
      <c r="FM25" s="961">
        <v>3.0945</v>
      </c>
      <c r="FN25" s="961">
        <v>3.0874999999999999</v>
      </c>
      <c r="FO25" s="961">
        <v>3.0865</v>
      </c>
      <c r="FP25" s="961">
        <v>3.093</v>
      </c>
      <c r="FQ25" s="961">
        <v>3.0775000000000001</v>
      </c>
      <c r="FR25" s="961">
        <v>3.0739999999999998</v>
      </c>
      <c r="FS25" s="961">
        <v>3.0674999999999999</v>
      </c>
      <c r="FT25" s="961">
        <v>3.0880000000000001</v>
      </c>
      <c r="FU25" s="961">
        <v>3.0924999999999998</v>
      </c>
      <c r="FV25" s="961">
        <v>3.0554999999999999</v>
      </c>
      <c r="FW25" s="961">
        <v>3.0764999999999998</v>
      </c>
      <c r="FX25" s="961">
        <v>3.04</v>
      </c>
      <c r="FY25" s="961">
        <v>2.9914999999999998</v>
      </c>
      <c r="FZ25" s="961">
        <v>3.0114999999999998</v>
      </c>
      <c r="GA25" s="961">
        <v>3.0510000000000002</v>
      </c>
      <c r="GB25" s="961">
        <v>3.0585</v>
      </c>
      <c r="GC25" s="961">
        <v>3.077</v>
      </c>
      <c r="GD25" s="961">
        <v>3.0365000000000002</v>
      </c>
      <c r="GE25" s="961">
        <v>3.0914999999999999</v>
      </c>
      <c r="GF25" s="958">
        <v>3.0764999999999998</v>
      </c>
      <c r="GG25" s="961">
        <v>3.0445000000000002</v>
      </c>
      <c r="GH25" s="961">
        <v>3.0390000000000001</v>
      </c>
      <c r="GI25" s="961">
        <v>3.0790000000000002</v>
      </c>
      <c r="GJ25" s="961">
        <v>3.073</v>
      </c>
      <c r="GK25" s="961">
        <v>3.0735000000000001</v>
      </c>
      <c r="GL25" s="961">
        <v>3.0539999999999998</v>
      </c>
      <c r="GM25" s="961">
        <v>3.06</v>
      </c>
      <c r="GN25" s="961">
        <v>3.0585</v>
      </c>
      <c r="GO25" s="961">
        <v>3.0644999999999998</v>
      </c>
      <c r="GP25" s="961">
        <v>3.0550000000000002</v>
      </c>
      <c r="GQ25" s="961">
        <v>3.0640000000000001</v>
      </c>
      <c r="GR25" s="961">
        <v>3.0910000000000002</v>
      </c>
      <c r="GS25" s="961">
        <v>3.069</v>
      </c>
      <c r="GT25" s="961">
        <v>3.085</v>
      </c>
      <c r="GU25" s="961">
        <v>3.0680000000000001</v>
      </c>
      <c r="GV25" s="961">
        <v>3.0514999999999999</v>
      </c>
      <c r="GW25" s="1102">
        <v>3.0720000000000001</v>
      </c>
      <c r="GX25" s="961">
        <v>3.0649999999999999</v>
      </c>
      <c r="GY25" s="961">
        <v>3.0870000000000002</v>
      </c>
      <c r="GZ25" s="961">
        <v>3.044</v>
      </c>
      <c r="HA25" s="961">
        <v>3.0825</v>
      </c>
      <c r="HB25" s="961">
        <v>3.0659999999999998</v>
      </c>
      <c r="HC25" s="961">
        <v>3.1040000000000001</v>
      </c>
      <c r="HD25" s="961">
        <v>3.0590000000000002</v>
      </c>
      <c r="HE25" s="961">
        <v>3.0815000000000001</v>
      </c>
      <c r="HF25" s="900">
        <f t="shared" si="8"/>
        <v>78.028800000000004</v>
      </c>
      <c r="HG25" s="900">
        <f t="shared" si="9"/>
        <v>77.87639999999999</v>
      </c>
      <c r="HH25" s="900">
        <f t="shared" si="10"/>
        <v>78.14309999999999</v>
      </c>
      <c r="HI25" s="900">
        <f t="shared" si="11"/>
        <v>77.927199999999999</v>
      </c>
      <c r="HJ25" s="900">
        <f t="shared" si="12"/>
        <v>77.850999999999999</v>
      </c>
      <c r="HK25" s="900">
        <f t="shared" si="13"/>
        <v>0</v>
      </c>
      <c r="HL25" s="900">
        <f t="shared" si="14"/>
        <v>78.092299999999994</v>
      </c>
      <c r="HM25" s="900">
        <f t="shared" si="15"/>
        <v>0</v>
      </c>
      <c r="HN25" s="900">
        <f t="shared" si="16"/>
        <v>78.244699999999995</v>
      </c>
      <c r="HO25" s="900">
        <f t="shared" si="17"/>
        <v>77.901799999999994</v>
      </c>
      <c r="HP25" s="900">
        <f t="shared" si="18"/>
        <v>77.95259999999999</v>
      </c>
      <c r="HQ25" s="900">
        <f t="shared" si="19"/>
        <v>78.079599999999985</v>
      </c>
      <c r="HR25" s="900">
        <f t="shared" si="20"/>
        <v>0</v>
      </c>
      <c r="HS25" s="900">
        <f t="shared" si="21"/>
        <v>77.83829999999999</v>
      </c>
      <c r="HT25" s="900">
        <f t="shared" si="22"/>
        <v>78.701899999999995</v>
      </c>
      <c r="HU25" s="900">
        <f t="shared" si="23"/>
        <v>78.371700000000004</v>
      </c>
      <c r="HV25" s="900">
        <f t="shared" si="24"/>
        <v>78.5749</v>
      </c>
      <c r="HW25" s="900">
        <f t="shared" si="25"/>
        <v>77.558899999999994</v>
      </c>
      <c r="HX25" s="900">
        <f t="shared" si="26"/>
        <v>0</v>
      </c>
      <c r="HY25" s="900">
        <f t="shared" si="27"/>
        <v>77.317599999999999</v>
      </c>
      <c r="HZ25" s="900">
        <f t="shared" si="28"/>
        <v>78.168499999999995</v>
      </c>
      <c r="IA25" s="900">
        <f t="shared" si="29"/>
        <v>78.168499999999995</v>
      </c>
      <c r="IB25" s="900">
        <f t="shared" si="30"/>
        <v>77.749399999999994</v>
      </c>
      <c r="IC25" s="900">
        <f t="shared" si="31"/>
        <v>77.99069999999999</v>
      </c>
      <c r="ID25" s="900">
        <f t="shared" si="32"/>
        <v>0</v>
      </c>
      <c r="IE25" s="900">
        <f t="shared" si="33"/>
        <v>0</v>
      </c>
      <c r="IF25" s="900">
        <f t="shared" si="34"/>
        <v>78.308199999999999</v>
      </c>
      <c r="IG25" s="900">
        <f t="shared" si="35"/>
        <v>77.698599999999999</v>
      </c>
      <c r="IH25" s="900">
        <f t="shared" si="36"/>
        <v>78.117699999999999</v>
      </c>
      <c r="II25" s="900">
        <f t="shared" si="37"/>
        <v>78.397099999999995</v>
      </c>
      <c r="IJ25" s="900">
        <f t="shared" si="38"/>
        <v>78.21929999999999</v>
      </c>
      <c r="IK25" s="900">
        <f t="shared" si="39"/>
        <v>78.155799999999999</v>
      </c>
      <c r="IL25" s="900">
        <f t="shared" si="40"/>
        <v>77.901799999999994</v>
      </c>
      <c r="IM25" s="900">
        <f t="shared" si="41"/>
        <v>78.638400000000004</v>
      </c>
      <c r="IN25" s="900">
        <f t="shared" si="42"/>
        <v>77.368399999999994</v>
      </c>
      <c r="IO25" s="900">
        <f t="shared" si="43"/>
        <v>77.927199999999999</v>
      </c>
      <c r="IP25" s="900">
        <f t="shared" si="44"/>
        <v>78.422499999999999</v>
      </c>
      <c r="IQ25" s="900">
        <f t="shared" si="45"/>
        <v>78.460599999999999</v>
      </c>
      <c r="IR25" s="900">
        <f t="shared" si="46"/>
        <v>78.435199999999995</v>
      </c>
      <c r="IS25" s="900">
        <f t="shared" si="47"/>
        <v>77.724000000000004</v>
      </c>
      <c r="IT25" s="900">
        <f t="shared" si="48"/>
        <v>78.384399999999985</v>
      </c>
      <c r="IU25" s="900">
        <f t="shared" si="49"/>
        <v>77.571599999999989</v>
      </c>
      <c r="IV25" s="900">
        <f t="shared" si="50"/>
        <v>77.901799999999994</v>
      </c>
      <c r="IW25" s="900">
        <f t="shared" si="51"/>
        <v>77.279499999999999</v>
      </c>
      <c r="IX25" s="900">
        <f t="shared" si="52"/>
        <v>77.152500000000003</v>
      </c>
      <c r="IY25" s="900">
        <f t="shared" si="53"/>
        <v>77.495400000000004</v>
      </c>
      <c r="IZ25" s="900">
        <f t="shared" si="54"/>
        <v>78.079599999999985</v>
      </c>
      <c r="JA25" s="900">
        <f t="shared" si="55"/>
        <v>78.56219999999999</v>
      </c>
      <c r="JB25" s="900">
        <f t="shared" si="56"/>
        <v>77.698599999999999</v>
      </c>
      <c r="JC25" s="900">
        <f t="shared" si="57"/>
        <v>77.68589999999999</v>
      </c>
      <c r="JD25" s="900">
        <f t="shared" si="58"/>
        <v>78.308199999999999</v>
      </c>
      <c r="JE25" s="900">
        <f t="shared" si="59"/>
        <v>77.127099999999999</v>
      </c>
      <c r="JF25" s="900">
        <f t="shared" si="60"/>
        <v>77.622399999999999</v>
      </c>
      <c r="JG25" s="900">
        <f t="shared" si="61"/>
        <v>77.495400000000004</v>
      </c>
      <c r="JH25" s="900">
        <f t="shared" si="62"/>
        <v>78.206599999999995</v>
      </c>
      <c r="JI25" s="900">
        <f t="shared" si="63"/>
        <v>78.14309999999999</v>
      </c>
      <c r="JJ25" s="900">
        <f t="shared" si="64"/>
        <v>78.308199999999999</v>
      </c>
      <c r="JK25" s="900">
        <f t="shared" si="65"/>
        <v>77.724000000000004</v>
      </c>
      <c r="JL25" s="900">
        <f t="shared" si="66"/>
        <v>77.533500000000004</v>
      </c>
      <c r="JM25" s="900">
        <f t="shared" si="67"/>
        <v>78.130399999999995</v>
      </c>
      <c r="JN25" s="900">
        <f t="shared" si="68"/>
        <v>77.393799999999999</v>
      </c>
      <c r="JO25" s="900">
        <f t="shared" si="69"/>
        <v>77.68589999999999</v>
      </c>
      <c r="JP25" s="900">
        <f t="shared" si="70"/>
        <v>78.435199999999995</v>
      </c>
      <c r="JQ25" s="900">
        <f t="shared" si="71"/>
        <v>78.308199999999999</v>
      </c>
      <c r="JR25" s="900">
        <f t="shared" si="72"/>
        <v>77.660499999999999</v>
      </c>
      <c r="JS25" s="900">
        <f t="shared" si="73"/>
        <v>77.736699999999999</v>
      </c>
      <c r="JT25" s="900">
        <f t="shared" si="73"/>
        <v>77.774799999999985</v>
      </c>
      <c r="JU25" s="900">
        <f t="shared" si="74"/>
        <v>78.397099999999995</v>
      </c>
      <c r="JV25" s="900">
        <f t="shared" si="75"/>
        <v>77.520799999999994</v>
      </c>
      <c r="JW25" s="900">
        <f t="shared" si="76"/>
        <v>77.889099999999999</v>
      </c>
      <c r="JX25" s="900">
        <f t="shared" si="77"/>
        <v>78.29549999999999</v>
      </c>
      <c r="JY25" s="900">
        <f t="shared" si="78"/>
        <v>77.177899999999994</v>
      </c>
      <c r="JZ25" s="900">
        <f t="shared" si="79"/>
        <v>77.787499999999994</v>
      </c>
      <c r="KA25" s="900">
        <f t="shared" si="80"/>
        <v>78.173580000000001</v>
      </c>
      <c r="KB25" s="900">
        <f t="shared" si="81"/>
        <v>78.206599999999995</v>
      </c>
      <c r="KC25" s="900">
        <f t="shared" si="82"/>
        <v>77.863699999999994</v>
      </c>
      <c r="KD25" s="900">
        <f t="shared" si="83"/>
        <v>77.977999999999994</v>
      </c>
      <c r="KE25" s="900">
        <f t="shared" si="84"/>
        <v>78.016099999999994</v>
      </c>
      <c r="KF25" s="900">
        <f t="shared" si="85"/>
        <v>78.651099999999985</v>
      </c>
      <c r="KG25" s="900">
        <f t="shared" si="86"/>
        <v>78.25739999999999</v>
      </c>
      <c r="KH25" s="900">
        <f t="shared" si="87"/>
        <v>78.267559999999989</v>
      </c>
      <c r="KI25" s="900">
        <f t="shared" si="88"/>
        <v>78.21929999999999</v>
      </c>
      <c r="KJ25" s="900">
        <f t="shared" si="89"/>
        <v>78.25739999999999</v>
      </c>
      <c r="KK25" s="900">
        <f t="shared" si="90"/>
        <v>78.701899999999995</v>
      </c>
      <c r="KL25" s="900">
        <f t="shared" si="91"/>
        <v>78.651099999999985</v>
      </c>
      <c r="KM25" s="900">
        <f t="shared" si="92"/>
        <v>77.850999999999999</v>
      </c>
      <c r="KN25" s="900">
        <f t="shared" si="93"/>
        <v>78.460599999999999</v>
      </c>
      <c r="KO25" s="900">
        <f t="shared" si="94"/>
        <v>77.596999999999994</v>
      </c>
      <c r="KP25" s="900">
        <f t="shared" si="95"/>
        <v>77.304899999999989</v>
      </c>
      <c r="KQ25" s="900">
        <f t="shared" si="96"/>
        <v>78.320899999999995</v>
      </c>
      <c r="KR25" s="900">
        <f t="shared" si="97"/>
        <v>77.87639999999999</v>
      </c>
      <c r="KS25" s="900">
        <f t="shared" si="98"/>
        <v>78.739999999999995</v>
      </c>
      <c r="KT25" s="900">
        <f t="shared" si="99"/>
        <v>78.308199999999999</v>
      </c>
      <c r="KU25" s="900">
        <f t="shared" si="100"/>
        <v>78.498699999999999</v>
      </c>
      <c r="KV25" s="900">
        <f t="shared" si="101"/>
        <v>78.613</v>
      </c>
      <c r="KW25" s="900">
        <f t="shared" si="102"/>
        <v>78.52409999999999</v>
      </c>
      <c r="KX25" s="900">
        <f t="shared" si="103"/>
        <v>78.25739999999999</v>
      </c>
      <c r="KY25" s="900">
        <f t="shared" si="104"/>
        <v>78.117699999999999</v>
      </c>
      <c r="KZ25" s="900">
        <f t="shared" si="105"/>
        <v>78.231999999999999</v>
      </c>
      <c r="LA25" s="900">
        <f t="shared" si="106"/>
        <v>78.384399999999985</v>
      </c>
      <c r="LB25" s="900">
        <f t="shared" si="107"/>
        <v>78.105000000000004</v>
      </c>
      <c r="LC25" s="900">
        <f t="shared" si="108"/>
        <v>78.8035</v>
      </c>
      <c r="LD25" s="900">
        <f t="shared" si="109"/>
        <v>78.29549999999999</v>
      </c>
      <c r="LE25" s="900">
        <f t="shared" si="110"/>
        <v>78.193899999999999</v>
      </c>
      <c r="LF25" s="900">
        <f t="shared" si="111"/>
        <v>77.977999999999994</v>
      </c>
      <c r="LG25" s="900">
        <f t="shared" si="112"/>
        <v>77.381099999999989</v>
      </c>
      <c r="LH25" s="900">
        <f t="shared" si="113"/>
        <v>78.130399999999995</v>
      </c>
      <c r="LI25" s="900">
        <f t="shared" si="114"/>
        <v>78.333600000000004</v>
      </c>
      <c r="LJ25" s="900">
        <f t="shared" si="115"/>
        <v>78.625699999999995</v>
      </c>
      <c r="LK25" s="900">
        <f t="shared" si="116"/>
        <v>78.536799999999999</v>
      </c>
      <c r="LL25" s="900">
        <f t="shared" si="117"/>
        <v>78.358999999999995</v>
      </c>
      <c r="LM25" s="900">
        <f t="shared" si="118"/>
        <v>77.787499999999994</v>
      </c>
      <c r="LN25" s="900">
        <f t="shared" si="119"/>
        <v>78.549499999999995</v>
      </c>
      <c r="LO25" s="900">
        <f t="shared" si="120"/>
        <v>78.638400000000004</v>
      </c>
      <c r="LP25" s="900">
        <f t="shared" si="121"/>
        <v>77.99069999999999</v>
      </c>
      <c r="LQ25" s="900">
        <f t="shared" si="122"/>
        <v>78.016099999999994</v>
      </c>
      <c r="LR25" s="900">
        <f t="shared" si="123"/>
        <v>77.279499999999999</v>
      </c>
      <c r="LS25" s="900">
        <f t="shared" si="124"/>
        <v>78.358999999999995</v>
      </c>
      <c r="LT25" s="900">
        <f t="shared" si="125"/>
        <v>78.460599999999999</v>
      </c>
      <c r="LU25" s="900">
        <f t="shared" si="126"/>
        <v>78.409800000000004</v>
      </c>
      <c r="LV25" s="900">
        <f t="shared" si="127"/>
        <v>78.409800000000004</v>
      </c>
      <c r="LW25" s="900">
        <f t="shared" si="128"/>
        <v>77.698599999999999</v>
      </c>
      <c r="LX25" s="900">
        <f t="shared" si="129"/>
        <v>78.29549999999999</v>
      </c>
      <c r="LY25" s="900">
        <f t="shared" si="130"/>
        <v>78.422499999999999</v>
      </c>
      <c r="LZ25" s="900">
        <f t="shared" si="131"/>
        <v>78.25739999999999</v>
      </c>
      <c r="MA25" s="900">
        <f t="shared" si="132"/>
        <v>77.800200000000004</v>
      </c>
      <c r="MB25" s="900">
        <f t="shared" si="133"/>
        <v>78.29549999999999</v>
      </c>
      <c r="MC25" s="900">
        <f t="shared" si="134"/>
        <v>78.155799999999999</v>
      </c>
      <c r="MD25" s="900">
        <f t="shared" si="135"/>
        <v>78.308199999999999</v>
      </c>
      <c r="ME25" s="900">
        <f t="shared" si="136"/>
        <v>78.003399999999999</v>
      </c>
      <c r="MF25" s="900">
        <f t="shared" si="137"/>
        <v>78.625699999999995</v>
      </c>
      <c r="MG25" s="900">
        <f t="shared" si="138"/>
        <v>78.308199999999999</v>
      </c>
      <c r="MH25" s="900">
        <f t="shared" si="139"/>
        <v>78.714600000000004</v>
      </c>
      <c r="MI25" s="900">
        <f t="shared" si="140"/>
        <v>78.409800000000004</v>
      </c>
      <c r="MJ25" s="900">
        <f t="shared" si="141"/>
        <v>77.533500000000004</v>
      </c>
      <c r="MK25" s="900">
        <f t="shared" si="142"/>
        <v>78.371700000000004</v>
      </c>
      <c r="ML25" s="900">
        <f t="shared" si="143"/>
        <v>78.320899999999995</v>
      </c>
      <c r="MM25" s="900">
        <f t="shared" si="144"/>
        <v>78.536799999999999</v>
      </c>
      <c r="MN25" s="900">
        <f t="shared" si="145"/>
        <v>78.016099999999994</v>
      </c>
      <c r="MO25" s="900">
        <f t="shared" si="146"/>
        <v>78.358999999999995</v>
      </c>
      <c r="MP25" s="900">
        <f t="shared" si="147"/>
        <v>78.193899999999999</v>
      </c>
      <c r="MQ25" s="900">
        <f t="shared" si="148"/>
        <v>78.384399999999985</v>
      </c>
      <c r="MR25" s="900">
        <f t="shared" si="149"/>
        <v>78.25739999999999</v>
      </c>
      <c r="MS25" s="900">
        <f t="shared" si="150"/>
        <v>77.787499999999994</v>
      </c>
      <c r="MT25" s="900">
        <f t="shared" si="151"/>
        <v>78.18119999999999</v>
      </c>
      <c r="MU25" s="900">
        <f t="shared" si="152"/>
        <v>78.8035</v>
      </c>
      <c r="MV25" s="900">
        <f t="shared" si="153"/>
        <v>78.460599999999999</v>
      </c>
      <c r="MW25" s="900">
        <f t="shared" si="154"/>
        <v>78.21929999999999</v>
      </c>
      <c r="MX25" s="900">
        <f t="shared" si="155"/>
        <v>78.422499999999999</v>
      </c>
      <c r="MY25" s="900">
        <f t="shared" si="156"/>
        <v>78.435199999999995</v>
      </c>
      <c r="MZ25" s="900">
        <f t="shared" si="157"/>
        <v>77.660499999999999</v>
      </c>
      <c r="NA25" s="900">
        <f t="shared" si="158"/>
        <v>78.48599999999999</v>
      </c>
      <c r="NB25" s="900">
        <f t="shared" si="159"/>
        <v>78.56219999999999</v>
      </c>
      <c r="NC25" s="900">
        <f t="shared" si="160"/>
        <v>78.244699999999995</v>
      </c>
      <c r="ND25" s="900">
        <f t="shared" si="161"/>
        <v>77.95259999999999</v>
      </c>
      <c r="NE25" s="900">
        <f t="shared" si="162"/>
        <v>78.435199999999995</v>
      </c>
      <c r="NF25" s="900">
        <f t="shared" si="163"/>
        <v>78.587599999999995</v>
      </c>
      <c r="NG25" s="900">
        <f t="shared" si="164"/>
        <v>78.155799999999999</v>
      </c>
      <c r="NH25" s="900">
        <f t="shared" si="165"/>
        <v>78.409800000000004</v>
      </c>
      <c r="NI25" s="900">
        <f t="shared" si="166"/>
        <v>77.939899999999994</v>
      </c>
      <c r="NJ25" s="900">
        <f t="shared" si="167"/>
        <v>78.282799999999995</v>
      </c>
      <c r="NK25" s="900">
        <f t="shared" si="168"/>
        <v>78.346299999999985</v>
      </c>
      <c r="NL25" s="900">
        <f t="shared" si="169"/>
        <v>78.60029999999999</v>
      </c>
      <c r="NM25" s="900">
        <f t="shared" si="170"/>
        <v>78.422499999999999</v>
      </c>
      <c r="NN25" s="900">
        <f t="shared" si="171"/>
        <v>78.397099999999995</v>
      </c>
      <c r="NO25" s="900">
        <f t="shared" si="172"/>
        <v>78.56219999999999</v>
      </c>
      <c r="NP25" s="900">
        <f t="shared" si="173"/>
        <v>78.168499999999995</v>
      </c>
      <c r="NQ25" s="900">
        <f t="shared" si="174"/>
        <v>78.079599999999985</v>
      </c>
      <c r="NR25" s="900">
        <f t="shared" si="175"/>
        <v>78.435199999999995</v>
      </c>
      <c r="NS25" s="900">
        <f t="shared" si="176"/>
        <v>77.91449999999999</v>
      </c>
      <c r="NT25" s="900">
        <f t="shared" si="177"/>
        <v>78.549499999999995</v>
      </c>
      <c r="NU25" s="900">
        <f t="shared" si="178"/>
        <v>77.609699999999989</v>
      </c>
      <c r="NV25" s="900">
        <f t="shared" si="179"/>
        <v>78.14309999999999</v>
      </c>
      <c r="NW25" s="900">
        <f t="shared" si="180"/>
        <v>77.215999999999994</v>
      </c>
      <c r="NX25" s="900">
        <f t="shared" si="181"/>
        <v>77.495400000000004</v>
      </c>
      <c r="NY25" s="900">
        <f t="shared" si="182"/>
        <v>77.68589999999999</v>
      </c>
      <c r="NZ25" s="900">
        <f t="shared" si="183"/>
        <v>78.155799999999999</v>
      </c>
      <c r="OA25" s="900">
        <f t="shared" si="184"/>
        <v>77.127099999999999</v>
      </c>
      <c r="OB25" s="900">
        <f t="shared" si="185"/>
        <v>78.52409999999999</v>
      </c>
      <c r="OC25" s="900">
        <f t="shared" si="186"/>
        <v>78.14309999999999</v>
      </c>
      <c r="OD25" s="900">
        <f t="shared" si="187"/>
        <v>77.330299999999994</v>
      </c>
      <c r="OE25" s="900">
        <f t="shared" si="188"/>
        <v>77.190600000000003</v>
      </c>
      <c r="OF25" s="900">
        <f t="shared" si="189"/>
        <v>78.206599999999995</v>
      </c>
      <c r="OG25" s="900">
        <f t="shared" si="190"/>
        <v>78.054199999999994</v>
      </c>
      <c r="OH25" s="900">
        <f t="shared" si="191"/>
        <v>78.066900000000004</v>
      </c>
      <c r="OI25" s="900">
        <f t="shared" si="196"/>
        <v>77.68589999999999</v>
      </c>
      <c r="OJ25" s="900">
        <f t="shared" si="196"/>
        <v>77.83829999999999</v>
      </c>
      <c r="OK25" s="900">
        <f t="shared" si="196"/>
        <v>77.596999999999994</v>
      </c>
      <c r="OL25" s="900">
        <f t="shared" si="196"/>
        <v>77.825599999999994</v>
      </c>
      <c r="OM25" s="900">
        <f t="shared" si="196"/>
        <v>78.511399999999995</v>
      </c>
      <c r="ON25" s="900">
        <f t="shared" si="196"/>
        <v>77.95259999999999</v>
      </c>
      <c r="OO25" s="900">
        <f t="shared" si="194"/>
        <v>78.358999999999995</v>
      </c>
      <c r="OP25" s="900">
        <f t="shared" si="193"/>
        <v>77.927199999999999</v>
      </c>
      <c r="OQ25" s="900">
        <f t="shared" si="193"/>
        <v>77.508099999999999</v>
      </c>
      <c r="OR25" s="900">
        <f t="shared" si="193"/>
        <v>78.028800000000004</v>
      </c>
      <c r="OS25" s="900">
        <f t="shared" si="193"/>
        <v>77.850999999999999</v>
      </c>
      <c r="OT25" s="900">
        <f t="shared" si="193"/>
        <v>78.409800000000004</v>
      </c>
      <c r="OU25" s="900">
        <f t="shared" si="193"/>
        <v>77.317599999999999</v>
      </c>
      <c r="OV25" s="900">
        <f t="shared" si="193"/>
        <v>78.29549999999999</v>
      </c>
      <c r="OW25" s="900">
        <f t="shared" si="193"/>
        <v>77.87639999999999</v>
      </c>
      <c r="OX25" s="900">
        <f t="shared" si="193"/>
        <v>78.8416</v>
      </c>
      <c r="OY25" s="900">
        <f t="shared" si="193"/>
        <v>77.698599999999999</v>
      </c>
      <c r="OZ25" s="900">
        <f t="shared" si="193"/>
        <v>78.270099999999999</v>
      </c>
      <c r="PB25" s="887"/>
      <c r="PC25" s="887"/>
      <c r="PD25" s="887"/>
    </row>
    <row r="26" spans="1:420">
      <c r="A26" s="1239" t="s">
        <v>650</v>
      </c>
      <c r="B26" s="1240"/>
      <c r="C26" s="958">
        <v>0.10349999999999999</v>
      </c>
      <c r="D26" s="958">
        <v>1.0500000000000001E-2</v>
      </c>
      <c r="E26" s="958">
        <v>5.5500000000000001E-2</v>
      </c>
      <c r="F26" s="958">
        <v>5.7500000000000002E-2</v>
      </c>
      <c r="G26" s="958">
        <v>5.2999999999999999E-2</v>
      </c>
      <c r="H26" s="958"/>
      <c r="I26" s="958">
        <v>3.7999999999999999E-2</v>
      </c>
      <c r="J26" s="958"/>
      <c r="K26" s="958">
        <v>1.6500000000000001E-2</v>
      </c>
      <c r="L26" s="958">
        <v>5.5500000000000001E-2</v>
      </c>
      <c r="M26" s="958">
        <v>0.11</v>
      </c>
      <c r="N26" s="958">
        <v>8.4000000000000005E-2</v>
      </c>
      <c r="O26" s="960"/>
      <c r="P26" s="958">
        <v>1.8499999999999999E-2</v>
      </c>
      <c r="Q26" s="958">
        <v>0.123</v>
      </c>
      <c r="R26" s="958">
        <v>5.7500000000000002E-2</v>
      </c>
      <c r="S26" s="958">
        <v>0.14749999999999999</v>
      </c>
      <c r="T26" s="958">
        <v>4.5499999999999999E-2</v>
      </c>
      <c r="U26" s="958"/>
      <c r="V26" s="958">
        <v>2.0500000000000001E-2</v>
      </c>
      <c r="W26" s="958">
        <v>6.8500000000000005E-2</v>
      </c>
      <c r="X26" s="958">
        <v>9.1499999999999998E-2</v>
      </c>
      <c r="Y26" s="958">
        <v>9.4E-2</v>
      </c>
      <c r="Z26" s="958">
        <v>5.5500000000000001E-2</v>
      </c>
      <c r="AA26" s="958"/>
      <c r="AB26" s="958"/>
      <c r="AC26" s="958">
        <v>-0.18149999999999999</v>
      </c>
      <c r="AD26" s="958">
        <v>-0.1205</v>
      </c>
      <c r="AE26" s="1090">
        <v>-0.14149999999999999</v>
      </c>
      <c r="AF26" s="958">
        <v>-0.1295</v>
      </c>
      <c r="AG26" s="958">
        <v>-0.1045</v>
      </c>
      <c r="AH26" s="958">
        <v>-0.10150000000000001</v>
      </c>
      <c r="AI26" s="961">
        <v>-0.65900000000000003</v>
      </c>
      <c r="AJ26" s="961">
        <v>8.2000000000000003E-2</v>
      </c>
      <c r="AK26" s="961">
        <v>-7.0000000000000001E-3</v>
      </c>
      <c r="AL26" s="961">
        <v>0.10299999999999999</v>
      </c>
      <c r="AM26" s="961">
        <v>3.2500000000000001E-2</v>
      </c>
      <c r="AN26" s="961">
        <v>0.1835</v>
      </c>
      <c r="AO26" s="961">
        <v>-0.1125</v>
      </c>
      <c r="AP26" s="961">
        <v>-0.19650000000000001</v>
      </c>
      <c r="AQ26" s="961">
        <v>-2.5999999999999999E-2</v>
      </c>
      <c r="AR26" s="961">
        <v>-6.3E-2</v>
      </c>
      <c r="AS26" s="961">
        <v>-0.1565</v>
      </c>
      <c r="AT26" s="961">
        <v>4.8500000000000001E-2</v>
      </c>
      <c r="AU26" s="961">
        <v>-2.4E-2</v>
      </c>
      <c r="AV26" s="961">
        <v>-0.15049999999999999</v>
      </c>
      <c r="AW26" s="961">
        <v>-8.4500000000000006E-2</v>
      </c>
      <c r="AX26" s="961">
        <v>-2.9000000000000001E-2</v>
      </c>
      <c r="AY26" s="961">
        <v>-8.6499999999999994E-2</v>
      </c>
      <c r="AZ26" s="961">
        <v>3.6999999999999998E-2</v>
      </c>
      <c r="BA26" s="961">
        <v>-3.5000000000000003E-2</v>
      </c>
      <c r="BB26" s="961">
        <v>-0.13450000000000001</v>
      </c>
      <c r="BC26" s="961">
        <v>-0.19700000000000001</v>
      </c>
      <c r="BD26" s="961">
        <v>-4.8500000000000001E-2</v>
      </c>
      <c r="BE26" s="961">
        <v>-5.1999999999999998E-2</v>
      </c>
      <c r="BF26" s="961">
        <v>-8.4000000000000005E-2</v>
      </c>
      <c r="BG26" s="961">
        <v>-0.11749999999999999</v>
      </c>
      <c r="BH26" s="961">
        <v>-0.312</v>
      </c>
      <c r="BI26" s="961">
        <v>-0.1575</v>
      </c>
      <c r="BJ26" s="961">
        <v>8.5000000000000006E-2</v>
      </c>
      <c r="BK26" s="961">
        <v>-8.9499999999999996E-2</v>
      </c>
      <c r="BL26" s="958">
        <v>7.0000000000000001E-3</v>
      </c>
      <c r="BM26" s="961">
        <v>6.9500000000000006E-2</v>
      </c>
      <c r="BN26" s="961">
        <v>-4.5999999999999999E-2</v>
      </c>
      <c r="BO26" s="961">
        <v>-0.14050000000000001</v>
      </c>
      <c r="BP26" s="961">
        <v>-4.5499999999999999E-2</v>
      </c>
      <c r="BQ26" s="961">
        <v>7.8E-2</v>
      </c>
      <c r="BR26" s="961">
        <v>-0.08</v>
      </c>
      <c r="BS26" s="961">
        <v>-0.13950000000000001</v>
      </c>
      <c r="BT26" s="961">
        <v>-5.3499999999999999E-2</v>
      </c>
      <c r="BU26" s="961">
        <v>-5.3999999999999999E-2</v>
      </c>
      <c r="BV26" s="961">
        <v>-0.21199999999999999</v>
      </c>
      <c r="BW26" s="961">
        <v>-0.13300000000000001</v>
      </c>
      <c r="BX26" s="961">
        <v>7.8E-2</v>
      </c>
      <c r="BY26" s="961">
        <v>-0.104</v>
      </c>
      <c r="BZ26" s="961">
        <v>-6.6500000000000004E-2</v>
      </c>
      <c r="CA26" s="961">
        <v>-8.4000000000000005E-2</v>
      </c>
      <c r="CB26" s="961">
        <v>-4.0000000000000001E-3</v>
      </c>
      <c r="CC26" s="961">
        <v>-1.4E-2</v>
      </c>
      <c r="CD26" s="961">
        <v>-0.39</v>
      </c>
      <c r="CE26" s="961">
        <v>-3.3500000000000002E-2</v>
      </c>
      <c r="CF26" s="961">
        <v>-8.1000000000000003E-2</v>
      </c>
      <c r="CG26" s="961">
        <v>-0.20100000000000001</v>
      </c>
      <c r="CH26" s="961">
        <v>0.1</v>
      </c>
      <c r="CI26" s="961">
        <v>-7.0000000000000001E-3</v>
      </c>
      <c r="CJ26" s="961">
        <v>8.2500000000000004E-2</v>
      </c>
      <c r="CK26" s="961">
        <v>-8.1000000000000003E-2</v>
      </c>
      <c r="CL26" s="961">
        <v>-0.18</v>
      </c>
      <c r="CM26" s="961">
        <v>-0.19750000000000001</v>
      </c>
      <c r="CN26" s="961">
        <v>-0.1615</v>
      </c>
      <c r="CO26" s="961">
        <v>-3.9E-2</v>
      </c>
      <c r="CP26" s="961">
        <v>-2.1999999999999999E-2</v>
      </c>
      <c r="CQ26" s="961">
        <v>-0.01</v>
      </c>
      <c r="CR26" s="961">
        <v>-1.4999999999999999E-2</v>
      </c>
      <c r="CS26" s="961">
        <v>-1.55E-2</v>
      </c>
      <c r="CT26" s="961">
        <v>-0.11</v>
      </c>
      <c r="CU26" s="961">
        <v>-0.11600000000000001</v>
      </c>
      <c r="CV26" s="961">
        <v>9.1499999999999998E-2</v>
      </c>
      <c r="CW26" s="961">
        <v>1.7000000000000001E-2</v>
      </c>
      <c r="CX26" s="961">
        <v>-7.6499999999999999E-2</v>
      </c>
      <c r="CY26" s="961">
        <v>-0.13400000000000001</v>
      </c>
      <c r="CZ26" s="961">
        <v>-0.08</v>
      </c>
      <c r="DA26" s="961">
        <v>6.3500000000000001E-2</v>
      </c>
      <c r="DB26" s="961">
        <v>-9.0499999999999997E-2</v>
      </c>
      <c r="DC26" s="961">
        <v>8.3000000000000004E-2</v>
      </c>
      <c r="DD26" s="961">
        <v>-0.16350000000000001</v>
      </c>
      <c r="DE26" s="961">
        <v>-0.1095</v>
      </c>
      <c r="DF26" s="961">
        <v>-0.1215</v>
      </c>
      <c r="DG26" s="961">
        <v>4.8500000000000001E-2</v>
      </c>
      <c r="DH26" s="961">
        <v>5.4999999999999997E-3</v>
      </c>
      <c r="DI26" s="961">
        <v>1.4999999999999999E-2</v>
      </c>
      <c r="DJ26" s="961">
        <v>-9.2999999999999999E-2</v>
      </c>
      <c r="DK26" s="961">
        <v>-4.2000000000000003E-2</v>
      </c>
      <c r="DL26" s="961">
        <v>6.8000000000000005E-2</v>
      </c>
      <c r="DM26" s="961">
        <v>4.2000000000000003E-2</v>
      </c>
      <c r="DN26" s="961">
        <v>-0.125</v>
      </c>
      <c r="DO26" s="961">
        <v>-0.13600000000000001</v>
      </c>
      <c r="DP26" s="961">
        <v>3.7999999999999999E-2</v>
      </c>
      <c r="DQ26" s="961">
        <v>-8.2000000000000003E-2</v>
      </c>
      <c r="DR26" s="961">
        <v>-8.9499999999999996E-2</v>
      </c>
      <c r="DS26" s="961">
        <v>-7.0499999999999993E-2</v>
      </c>
      <c r="DT26" s="961">
        <v>-0.1275</v>
      </c>
      <c r="DU26" s="961">
        <v>-0.03</v>
      </c>
      <c r="DV26" s="961">
        <v>-1.4E-2</v>
      </c>
      <c r="DW26" s="961">
        <v>1.15E-2</v>
      </c>
      <c r="DX26" s="961">
        <v>-0.155</v>
      </c>
      <c r="DY26" s="961">
        <v>5.8000000000000003E-2</v>
      </c>
      <c r="DZ26" s="961">
        <v>-0.05</v>
      </c>
      <c r="EA26" s="961">
        <v>6.8000000000000005E-2</v>
      </c>
      <c r="EB26" s="961">
        <v>6.4000000000000001E-2</v>
      </c>
      <c r="EC26" s="961">
        <v>-1.7000000000000001E-2</v>
      </c>
      <c r="ED26" s="961">
        <v>6.4000000000000001E-2</v>
      </c>
      <c r="EE26" s="961">
        <v>-4.2999999999999997E-2</v>
      </c>
      <c r="EF26" s="961">
        <v>-3.5999999999999997E-2</v>
      </c>
      <c r="EG26" s="961">
        <v>-6.7000000000000004E-2</v>
      </c>
      <c r="EH26" s="961">
        <v>7.7499999999999999E-2</v>
      </c>
      <c r="EI26" s="961">
        <v>-0.1925</v>
      </c>
      <c r="EJ26" s="961">
        <v>-0.03</v>
      </c>
      <c r="EK26" s="961">
        <v>9.4999999999999998E-3</v>
      </c>
      <c r="EL26" s="961">
        <v>-0.13250000000000001</v>
      </c>
      <c r="EM26" s="961">
        <v>-8.8499999999999995E-2</v>
      </c>
      <c r="EN26" s="961">
        <v>-6.7000000000000004E-2</v>
      </c>
      <c r="EO26" s="961">
        <v>-4.9500000000000002E-2</v>
      </c>
      <c r="EP26" s="961">
        <v>1.8499999999999999E-2</v>
      </c>
      <c r="EQ26" s="961">
        <v>-9.6000000000000002E-2</v>
      </c>
      <c r="ER26" s="961">
        <v>-2.7E-2</v>
      </c>
      <c r="ES26" s="961">
        <v>-0.1</v>
      </c>
      <c r="ET26" s="961">
        <v>-2.7E-2</v>
      </c>
      <c r="EU26" s="961">
        <v>-0.23100000000000001</v>
      </c>
      <c r="EV26" s="961">
        <v>2.0500000000000001E-2</v>
      </c>
      <c r="EW26" s="961">
        <v>-0.06</v>
      </c>
      <c r="EX26" s="961">
        <v>-0.123</v>
      </c>
      <c r="EY26" s="961">
        <v>-0.01</v>
      </c>
      <c r="EZ26" s="961">
        <v>-2.1000000000000001E-2</v>
      </c>
      <c r="FA26" s="961">
        <v>-0.25950000000000001</v>
      </c>
      <c r="FB26" s="961">
        <v>-1E-3</v>
      </c>
      <c r="FC26" s="961">
        <v>-3.5999999999999997E-2</v>
      </c>
      <c r="FD26" s="961">
        <v>-5.0000000000000001E-4</v>
      </c>
      <c r="FE26" s="961">
        <v>-7.6499999999999999E-2</v>
      </c>
      <c r="FF26" s="961">
        <v>-0.20200000000000001</v>
      </c>
      <c r="FG26" s="961">
        <v>1.4E-2</v>
      </c>
      <c r="FH26" s="961">
        <v>-6.6500000000000004E-2</v>
      </c>
      <c r="FI26" s="961">
        <v>-0.02</v>
      </c>
      <c r="FJ26" s="961">
        <v>-0.20100000000000001</v>
      </c>
      <c r="FK26" s="961">
        <v>-3.85E-2</v>
      </c>
      <c r="FL26" s="958">
        <v>0.10100000000000001</v>
      </c>
      <c r="FM26" s="961">
        <v>-3.6499999999999998E-2</v>
      </c>
      <c r="FN26" s="961">
        <v>-0.11849999999999999</v>
      </c>
      <c r="FO26" s="961">
        <v>5.6000000000000001E-2</v>
      </c>
      <c r="FP26" s="961">
        <v>-1.55E-2</v>
      </c>
      <c r="FQ26" s="961">
        <v>4.0000000000000001E-3</v>
      </c>
      <c r="FR26" s="961">
        <v>-5.45E-2</v>
      </c>
      <c r="FS26" s="961">
        <v>-5.5E-2</v>
      </c>
      <c r="FT26" s="961">
        <v>-7.5499999999999998E-2</v>
      </c>
      <c r="FU26" s="961">
        <v>8.5000000000000006E-2</v>
      </c>
      <c r="FV26" s="961">
        <v>7.1499999999999994E-2</v>
      </c>
      <c r="FW26" s="961">
        <v>2.1499999999999998E-2</v>
      </c>
      <c r="FX26" s="961">
        <v>-0.16650000000000001</v>
      </c>
      <c r="FY26" s="961">
        <v>-0.1195</v>
      </c>
      <c r="FZ26" s="961">
        <v>-0.1019</v>
      </c>
      <c r="GA26" s="961">
        <v>2.4500000000000001E-2</v>
      </c>
      <c r="GB26" s="961">
        <v>5.0999999999999997E-2</v>
      </c>
      <c r="GC26" s="961">
        <v>-3.5499999999999997E-2</v>
      </c>
      <c r="GD26" s="961">
        <v>-2E-3</v>
      </c>
      <c r="GE26" s="961">
        <v>2E-3</v>
      </c>
      <c r="GF26" s="958">
        <v>-8.9999999999999993E-3</v>
      </c>
      <c r="GG26" s="961">
        <v>3.0499999999999999E-2</v>
      </c>
      <c r="GH26" s="961">
        <v>-5.0500000000000003E-2</v>
      </c>
      <c r="GI26" s="961">
        <v>3.6999999999999998E-2</v>
      </c>
      <c r="GJ26" s="961">
        <v>1.55E-2</v>
      </c>
      <c r="GK26" s="961">
        <v>-9.0999999999999998E-2</v>
      </c>
      <c r="GL26" s="961">
        <v>-3.4000000000000002E-2</v>
      </c>
      <c r="GM26" s="961">
        <v>-0.04</v>
      </c>
      <c r="GN26" s="961">
        <v>-8.0000000000000002E-3</v>
      </c>
      <c r="GO26" s="961">
        <v>-4.8000000000000001E-2</v>
      </c>
      <c r="GP26" s="961">
        <v>-8.6999999999999994E-2</v>
      </c>
      <c r="GQ26" s="961">
        <v>-8.8499999999999995E-2</v>
      </c>
      <c r="GR26" s="961">
        <v>0.17449999999999999</v>
      </c>
      <c r="GS26" s="961">
        <v>7.0000000000000007E-2</v>
      </c>
      <c r="GT26" s="961">
        <v>-0.1</v>
      </c>
      <c r="GU26" s="961">
        <v>0.1</v>
      </c>
      <c r="GV26" s="961">
        <v>0.04</v>
      </c>
      <c r="GW26" s="961">
        <v>-0.13300000000000001</v>
      </c>
      <c r="GX26" s="961">
        <v>-0.1115</v>
      </c>
      <c r="GY26" s="961">
        <v>9.4999999999999998E-3</v>
      </c>
      <c r="GZ26" s="961">
        <v>-2.5000000000000001E-2</v>
      </c>
      <c r="HA26" s="961">
        <v>-0.2145</v>
      </c>
      <c r="HB26" s="961">
        <v>3.9E-2</v>
      </c>
      <c r="HC26" s="961">
        <v>-1E-3</v>
      </c>
      <c r="HD26" s="961">
        <v>-3.1E-2</v>
      </c>
      <c r="HE26" s="961">
        <v>-9.1499999999999998E-2</v>
      </c>
      <c r="HF26" s="900">
        <f t="shared" si="8"/>
        <v>2.6288999999999998</v>
      </c>
      <c r="HG26" s="900">
        <f t="shared" si="9"/>
        <v>0.26669999999999999</v>
      </c>
      <c r="HH26" s="900">
        <f t="shared" si="10"/>
        <v>1.4097</v>
      </c>
      <c r="HI26" s="900">
        <f t="shared" si="11"/>
        <v>1.4604999999999999</v>
      </c>
      <c r="HJ26" s="900">
        <f t="shared" si="12"/>
        <v>1.3461999999999998</v>
      </c>
      <c r="HK26" s="900">
        <f t="shared" si="13"/>
        <v>0</v>
      </c>
      <c r="HL26" s="900">
        <f t="shared" si="14"/>
        <v>0.96519999999999995</v>
      </c>
      <c r="HM26" s="900">
        <f t="shared" si="15"/>
        <v>0</v>
      </c>
      <c r="HN26" s="900">
        <f t="shared" si="16"/>
        <v>0.41909999999999997</v>
      </c>
      <c r="HO26" s="900">
        <f t="shared" si="17"/>
        <v>1.4097</v>
      </c>
      <c r="HP26" s="900">
        <f t="shared" si="18"/>
        <v>2.794</v>
      </c>
      <c r="HQ26" s="900">
        <f t="shared" si="19"/>
        <v>2.1335999999999999</v>
      </c>
      <c r="HR26" s="900">
        <f t="shared" si="20"/>
        <v>0</v>
      </c>
      <c r="HS26" s="900">
        <f t="shared" si="21"/>
        <v>0.46989999999999993</v>
      </c>
      <c r="HT26" s="900">
        <f t="shared" si="22"/>
        <v>3.1241999999999996</v>
      </c>
      <c r="HU26" s="900">
        <f t="shared" si="23"/>
        <v>1.4604999999999999</v>
      </c>
      <c r="HV26" s="900">
        <f t="shared" si="24"/>
        <v>3.7464999999999997</v>
      </c>
      <c r="HW26" s="900">
        <f t="shared" si="25"/>
        <v>1.1556999999999999</v>
      </c>
      <c r="HX26" s="900">
        <f t="shared" si="26"/>
        <v>0</v>
      </c>
      <c r="HY26" s="900">
        <f t="shared" si="27"/>
        <v>0.52069999999999994</v>
      </c>
      <c r="HZ26" s="900">
        <f t="shared" si="28"/>
        <v>1.7399</v>
      </c>
      <c r="IA26" s="900">
        <f t="shared" si="29"/>
        <v>2.3240999999999996</v>
      </c>
      <c r="IB26" s="900">
        <f t="shared" si="30"/>
        <v>2.3875999999999999</v>
      </c>
      <c r="IC26" s="900">
        <f t="shared" si="31"/>
        <v>1.4097</v>
      </c>
      <c r="ID26" s="900">
        <f t="shared" si="32"/>
        <v>0</v>
      </c>
      <c r="IE26" s="900">
        <f t="shared" si="33"/>
        <v>0</v>
      </c>
      <c r="IF26" s="900">
        <f t="shared" si="34"/>
        <v>-4.6100999999999992</v>
      </c>
      <c r="IG26" s="900">
        <f t="shared" si="35"/>
        <v>-3.0606999999999998</v>
      </c>
      <c r="IH26" s="900">
        <f t="shared" si="36"/>
        <v>-3.5940999999999996</v>
      </c>
      <c r="II26" s="900">
        <f t="shared" si="37"/>
        <v>-3.2892999999999999</v>
      </c>
      <c r="IJ26" s="900">
        <f t="shared" si="38"/>
        <v>-2.6542999999999997</v>
      </c>
      <c r="IK26" s="900">
        <f t="shared" si="39"/>
        <v>-2.5781000000000001</v>
      </c>
      <c r="IL26" s="900">
        <f t="shared" si="40"/>
        <v>-16.738599999999998</v>
      </c>
      <c r="IM26" s="900">
        <f t="shared" si="41"/>
        <v>2.0827999999999998</v>
      </c>
      <c r="IN26" s="900">
        <f t="shared" si="42"/>
        <v>-0.17779999999999999</v>
      </c>
      <c r="IO26" s="900">
        <f t="shared" si="43"/>
        <v>2.6161999999999996</v>
      </c>
      <c r="IP26" s="900">
        <f t="shared" si="44"/>
        <v>0.82550000000000001</v>
      </c>
      <c r="IQ26" s="900">
        <f t="shared" si="45"/>
        <v>4.6608999999999998</v>
      </c>
      <c r="IR26" s="900">
        <f t="shared" si="46"/>
        <v>-2.8574999999999999</v>
      </c>
      <c r="IS26" s="900">
        <f t="shared" si="47"/>
        <v>-4.9911000000000003</v>
      </c>
      <c r="IT26" s="900">
        <f t="shared" si="48"/>
        <v>-0.66039999999999999</v>
      </c>
      <c r="IU26" s="900">
        <f t="shared" si="49"/>
        <v>-1.6001999999999998</v>
      </c>
      <c r="IV26" s="900">
        <f t="shared" si="50"/>
        <v>-3.9750999999999999</v>
      </c>
      <c r="IW26" s="900">
        <f t="shared" si="51"/>
        <v>1.2319</v>
      </c>
      <c r="IX26" s="900">
        <f t="shared" si="52"/>
        <v>-0.60960000000000003</v>
      </c>
      <c r="IY26" s="900">
        <f t="shared" si="53"/>
        <v>-3.8226999999999998</v>
      </c>
      <c r="IZ26" s="900">
        <f t="shared" si="54"/>
        <v>-2.1463000000000001</v>
      </c>
      <c r="JA26" s="900">
        <f t="shared" si="55"/>
        <v>-0.73660000000000003</v>
      </c>
      <c r="JB26" s="900">
        <f t="shared" si="56"/>
        <v>-2.1970999999999998</v>
      </c>
      <c r="JC26" s="900">
        <f t="shared" si="57"/>
        <v>0.93979999999999986</v>
      </c>
      <c r="JD26" s="900">
        <f t="shared" si="58"/>
        <v>-0.88900000000000001</v>
      </c>
      <c r="JE26" s="900">
        <f t="shared" si="59"/>
        <v>-3.4163000000000001</v>
      </c>
      <c r="JF26" s="900">
        <f t="shared" si="60"/>
        <v>-5.0038</v>
      </c>
      <c r="JG26" s="900">
        <f t="shared" si="61"/>
        <v>-1.2319</v>
      </c>
      <c r="JH26" s="900">
        <f t="shared" si="62"/>
        <v>-1.3208</v>
      </c>
      <c r="JI26" s="900">
        <f t="shared" si="63"/>
        <v>-2.1335999999999999</v>
      </c>
      <c r="JJ26" s="900">
        <f t="shared" si="64"/>
        <v>-2.9844999999999997</v>
      </c>
      <c r="JK26" s="900">
        <f t="shared" si="65"/>
        <v>-7.9247999999999994</v>
      </c>
      <c r="JL26" s="900">
        <f t="shared" si="66"/>
        <v>-4.0004999999999997</v>
      </c>
      <c r="JM26" s="900">
        <f t="shared" si="67"/>
        <v>2.1590000000000003</v>
      </c>
      <c r="JN26" s="900">
        <f t="shared" si="68"/>
        <v>-2.2732999999999999</v>
      </c>
      <c r="JO26" s="900">
        <f t="shared" si="69"/>
        <v>0.17779999999999999</v>
      </c>
      <c r="JP26" s="900">
        <f t="shared" si="70"/>
        <v>1.7653000000000001</v>
      </c>
      <c r="JQ26" s="900">
        <f t="shared" si="71"/>
        <v>-1.1683999999999999</v>
      </c>
      <c r="JR26" s="900">
        <f t="shared" si="72"/>
        <v>-3.5687000000000002</v>
      </c>
      <c r="JS26" s="900">
        <f t="shared" si="73"/>
        <v>-1.1556999999999999</v>
      </c>
      <c r="JT26" s="900">
        <f t="shared" si="73"/>
        <v>1.9811999999999999</v>
      </c>
      <c r="JU26" s="900">
        <f t="shared" si="74"/>
        <v>-2.032</v>
      </c>
      <c r="JV26" s="900">
        <f t="shared" si="75"/>
        <v>-3.5433000000000003</v>
      </c>
      <c r="JW26" s="900">
        <f t="shared" si="76"/>
        <v>-1.3589</v>
      </c>
      <c r="JX26" s="900">
        <f t="shared" si="77"/>
        <v>-1.3715999999999999</v>
      </c>
      <c r="JY26" s="900">
        <f t="shared" si="78"/>
        <v>-5.3847999999999994</v>
      </c>
      <c r="JZ26" s="900">
        <f t="shared" si="79"/>
        <v>-3.3782000000000001</v>
      </c>
      <c r="KA26" s="900">
        <f t="shared" si="80"/>
        <v>1.9811999999999999</v>
      </c>
      <c r="KB26" s="900">
        <f t="shared" si="81"/>
        <v>-2.6415999999999999</v>
      </c>
      <c r="KC26" s="900">
        <f t="shared" si="82"/>
        <v>-1.6891</v>
      </c>
      <c r="KD26" s="900">
        <f t="shared" si="83"/>
        <v>-2.1335999999999999</v>
      </c>
      <c r="KE26" s="900">
        <f t="shared" si="84"/>
        <v>-0.1016</v>
      </c>
      <c r="KF26" s="900">
        <f t="shared" si="85"/>
        <v>-0.35559999999999997</v>
      </c>
      <c r="KG26" s="900">
        <f t="shared" si="86"/>
        <v>-9.9060000000000006</v>
      </c>
      <c r="KH26" s="900">
        <f t="shared" si="87"/>
        <v>-0.85089999999999999</v>
      </c>
      <c r="KI26" s="900">
        <f t="shared" si="88"/>
        <v>-2.0573999999999999</v>
      </c>
      <c r="KJ26" s="900">
        <f t="shared" si="89"/>
        <v>-5.1054000000000004</v>
      </c>
      <c r="KK26" s="900">
        <f t="shared" si="90"/>
        <v>2.54</v>
      </c>
      <c r="KL26" s="900">
        <f t="shared" si="91"/>
        <v>-0.17779999999999999</v>
      </c>
      <c r="KM26" s="900">
        <f t="shared" si="92"/>
        <v>2.0954999999999999</v>
      </c>
      <c r="KN26" s="900">
        <f t="shared" si="93"/>
        <v>-2.0573999999999999</v>
      </c>
      <c r="KO26" s="900">
        <f t="shared" si="94"/>
        <v>-4.5719999999999992</v>
      </c>
      <c r="KP26" s="900">
        <f t="shared" si="95"/>
        <v>-5.0164999999999997</v>
      </c>
      <c r="KQ26" s="900">
        <f t="shared" si="96"/>
        <v>-4.1021000000000001</v>
      </c>
      <c r="KR26" s="900">
        <f t="shared" si="97"/>
        <v>-0.99059999999999993</v>
      </c>
      <c r="KS26" s="900">
        <f t="shared" si="98"/>
        <v>-0.55879999999999996</v>
      </c>
      <c r="KT26" s="900">
        <f t="shared" si="99"/>
        <v>-0.254</v>
      </c>
      <c r="KU26" s="900">
        <f t="shared" si="100"/>
        <v>-0.38099999999999995</v>
      </c>
      <c r="KV26" s="900">
        <f t="shared" si="101"/>
        <v>-0.39369999999999999</v>
      </c>
      <c r="KW26" s="900">
        <f t="shared" si="102"/>
        <v>-2.794</v>
      </c>
      <c r="KX26" s="900">
        <f t="shared" si="103"/>
        <v>-2.9464000000000001</v>
      </c>
      <c r="KY26" s="900">
        <f t="shared" si="104"/>
        <v>2.3240999999999996</v>
      </c>
      <c r="KZ26" s="900">
        <f t="shared" si="105"/>
        <v>0.43180000000000002</v>
      </c>
      <c r="LA26" s="900">
        <f t="shared" si="106"/>
        <v>-1.9430999999999998</v>
      </c>
      <c r="LB26" s="900">
        <f t="shared" si="107"/>
        <v>-3.4036</v>
      </c>
      <c r="LC26" s="900">
        <f t="shared" si="108"/>
        <v>-2.032</v>
      </c>
      <c r="LD26" s="900">
        <f t="shared" si="109"/>
        <v>1.6129</v>
      </c>
      <c r="LE26" s="900">
        <f t="shared" si="110"/>
        <v>-2.2986999999999997</v>
      </c>
      <c r="LF26" s="900">
        <f t="shared" si="111"/>
        <v>2.1082000000000001</v>
      </c>
      <c r="LG26" s="900">
        <f t="shared" si="112"/>
        <v>-4.1528999999999998</v>
      </c>
      <c r="LH26" s="900">
        <f t="shared" si="113"/>
        <v>1.2319</v>
      </c>
      <c r="LI26" s="900">
        <f t="shared" si="114"/>
        <v>0.13969999999999999</v>
      </c>
      <c r="LJ26" s="900">
        <f t="shared" si="115"/>
        <v>0.38099999999999995</v>
      </c>
      <c r="LK26" s="900">
        <f t="shared" si="116"/>
        <v>-2.3621999999999996</v>
      </c>
      <c r="LL26" s="900">
        <f t="shared" si="117"/>
        <v>-1.0668</v>
      </c>
      <c r="LM26" s="900">
        <f t="shared" si="118"/>
        <v>1.7272000000000001</v>
      </c>
      <c r="LN26" s="900">
        <f t="shared" si="119"/>
        <v>1.0668</v>
      </c>
      <c r="LO26" s="900">
        <f t="shared" si="120"/>
        <v>-3.1749999999999998</v>
      </c>
      <c r="LP26" s="900">
        <f t="shared" si="121"/>
        <v>-3.4544000000000001</v>
      </c>
      <c r="LQ26" s="900">
        <f t="shared" si="122"/>
        <v>0.96519999999999995</v>
      </c>
      <c r="LR26" s="900">
        <f t="shared" si="123"/>
        <v>-2.0827999999999998</v>
      </c>
      <c r="LS26" s="900">
        <f t="shared" si="124"/>
        <v>-2.2732999999999999</v>
      </c>
      <c r="LT26" s="900">
        <f t="shared" si="125"/>
        <v>-1.7906999999999997</v>
      </c>
      <c r="LU26" s="900">
        <f t="shared" si="126"/>
        <v>-3.2384999999999997</v>
      </c>
      <c r="LV26" s="900">
        <f t="shared" si="127"/>
        <v>-0.7619999999999999</v>
      </c>
      <c r="LW26" s="900">
        <f t="shared" si="128"/>
        <v>-0.35559999999999997</v>
      </c>
      <c r="LX26" s="900">
        <f t="shared" si="129"/>
        <v>0.29209999999999997</v>
      </c>
      <c r="LY26" s="900">
        <f t="shared" si="130"/>
        <v>-3.9369999999999998</v>
      </c>
      <c r="LZ26" s="900">
        <f t="shared" si="131"/>
        <v>1.4732000000000001</v>
      </c>
      <c r="MA26" s="900">
        <f t="shared" si="132"/>
        <v>-1.27</v>
      </c>
      <c r="MB26" s="900">
        <f t="shared" si="133"/>
        <v>1.7272000000000001</v>
      </c>
      <c r="MC26" s="900">
        <f t="shared" si="134"/>
        <v>1.6255999999999999</v>
      </c>
      <c r="MD26" s="900">
        <f t="shared" si="135"/>
        <v>-0.43180000000000002</v>
      </c>
      <c r="ME26" s="900">
        <f t="shared" si="136"/>
        <v>1.6255999999999999</v>
      </c>
      <c r="MF26" s="900">
        <f t="shared" si="137"/>
        <v>-1.0921999999999998</v>
      </c>
      <c r="MG26" s="900">
        <f t="shared" si="138"/>
        <v>-0.91439999999999988</v>
      </c>
      <c r="MH26" s="900">
        <f t="shared" si="139"/>
        <v>-1.7018</v>
      </c>
      <c r="MI26" s="900">
        <f t="shared" si="140"/>
        <v>1.9684999999999999</v>
      </c>
      <c r="MJ26" s="900">
        <f t="shared" si="141"/>
        <v>-4.8895</v>
      </c>
      <c r="MK26" s="900">
        <f t="shared" si="142"/>
        <v>-0.7619999999999999</v>
      </c>
      <c r="ML26" s="900">
        <f t="shared" si="143"/>
        <v>0.24129999999999999</v>
      </c>
      <c r="MM26" s="900">
        <f t="shared" si="144"/>
        <v>-3.3654999999999999</v>
      </c>
      <c r="MN26" s="900">
        <f t="shared" si="145"/>
        <v>-2.2478999999999996</v>
      </c>
      <c r="MO26" s="900">
        <f t="shared" si="146"/>
        <v>0.46989999999999993</v>
      </c>
      <c r="MP26" s="900">
        <f t="shared" si="147"/>
        <v>-2.4384000000000001</v>
      </c>
      <c r="MQ26" s="900">
        <f t="shared" si="148"/>
        <v>-0.68579999999999997</v>
      </c>
      <c r="MR26" s="900">
        <f t="shared" si="149"/>
        <v>-2.54</v>
      </c>
      <c r="MS26" s="900">
        <f t="shared" si="150"/>
        <v>-0.68579999999999997</v>
      </c>
      <c r="MT26" s="900">
        <f t="shared" si="151"/>
        <v>-5.8673999999999999</v>
      </c>
      <c r="MU26" s="900">
        <f t="shared" si="152"/>
        <v>0.52069999999999994</v>
      </c>
      <c r="MV26" s="900">
        <f t="shared" si="153"/>
        <v>-1.5239999999999998</v>
      </c>
      <c r="MW26" s="900">
        <f t="shared" si="154"/>
        <v>-3.1241999999999996</v>
      </c>
      <c r="MX26" s="900">
        <f t="shared" si="155"/>
        <v>-0.254</v>
      </c>
      <c r="MY26" s="900">
        <f t="shared" si="156"/>
        <v>-0.53339999999999999</v>
      </c>
      <c r="MZ26" s="900">
        <f t="shared" si="157"/>
        <v>-6.5912999999999995</v>
      </c>
      <c r="NA26" s="900">
        <f t="shared" si="158"/>
        <v>-2.5399999999999999E-2</v>
      </c>
      <c r="NB26" s="900">
        <f t="shared" si="159"/>
        <v>-0.91439999999999988</v>
      </c>
      <c r="NC26" s="900">
        <f t="shared" si="160"/>
        <v>-1.2699999999999999E-2</v>
      </c>
      <c r="ND26" s="900">
        <f t="shared" si="161"/>
        <v>-1.9430999999999998</v>
      </c>
      <c r="NE26" s="900">
        <f t="shared" si="162"/>
        <v>-5.1307999999999998</v>
      </c>
      <c r="NF26" s="900">
        <f t="shared" si="163"/>
        <v>0.35559999999999997</v>
      </c>
      <c r="NG26" s="900">
        <f t="shared" si="164"/>
        <v>-1.6891</v>
      </c>
      <c r="NH26" s="900">
        <f t="shared" si="165"/>
        <v>-0.50800000000000001</v>
      </c>
      <c r="NI26" s="900">
        <f t="shared" si="166"/>
        <v>-5.1054000000000004</v>
      </c>
      <c r="NJ26" s="900">
        <f t="shared" si="167"/>
        <v>-0.97789999999999988</v>
      </c>
      <c r="NK26" s="900">
        <f t="shared" si="168"/>
        <v>2.5653999999999999</v>
      </c>
      <c r="NL26" s="900">
        <f t="shared" si="169"/>
        <v>-0.92709999999999992</v>
      </c>
      <c r="NM26" s="900">
        <f t="shared" si="170"/>
        <v>-3.0098999999999996</v>
      </c>
      <c r="NN26" s="900">
        <f t="shared" si="171"/>
        <v>1.4223999999999999</v>
      </c>
      <c r="NO26" s="900">
        <f t="shared" si="172"/>
        <v>-0.39369999999999999</v>
      </c>
      <c r="NP26" s="900">
        <f t="shared" si="173"/>
        <v>0.1016</v>
      </c>
      <c r="NQ26" s="900">
        <f t="shared" si="174"/>
        <v>-1.3842999999999999</v>
      </c>
      <c r="NR26" s="900">
        <f t="shared" si="175"/>
        <v>-1.9176999999999997</v>
      </c>
      <c r="NS26" s="900">
        <f t="shared" si="176"/>
        <v>-1.397</v>
      </c>
      <c r="NT26" s="900">
        <f t="shared" si="177"/>
        <v>2.1590000000000003</v>
      </c>
      <c r="NU26" s="900">
        <f t="shared" si="178"/>
        <v>1.8160999999999998</v>
      </c>
      <c r="NV26" s="900">
        <f t="shared" si="179"/>
        <v>0.54609999999999992</v>
      </c>
      <c r="NW26" s="900">
        <f t="shared" si="180"/>
        <v>-4.2290999999999999</v>
      </c>
      <c r="NX26" s="900">
        <f t="shared" si="181"/>
        <v>0.62229999999999996</v>
      </c>
      <c r="NY26" s="900">
        <f t="shared" si="182"/>
        <v>1.2953999999999999</v>
      </c>
      <c r="NZ26" s="900">
        <f t="shared" si="183"/>
        <v>-0.90169999999999983</v>
      </c>
      <c r="OA26" s="900">
        <f t="shared" si="184"/>
        <v>-5.0799999999999998E-2</v>
      </c>
      <c r="OB26" s="900">
        <f t="shared" si="185"/>
        <v>5.0799999999999998E-2</v>
      </c>
      <c r="OC26" s="900">
        <f t="shared" si="186"/>
        <v>-0.22859999999999997</v>
      </c>
      <c r="OD26" s="900">
        <f t="shared" si="187"/>
        <v>0.77469999999999994</v>
      </c>
      <c r="OE26" s="900">
        <f t="shared" si="188"/>
        <v>-1.2827</v>
      </c>
      <c r="OF26" s="900">
        <f t="shared" si="189"/>
        <v>0.93979999999999986</v>
      </c>
      <c r="OG26" s="900">
        <f t="shared" si="190"/>
        <v>0.39369999999999999</v>
      </c>
      <c r="OH26" s="900">
        <f t="shared" si="191"/>
        <v>-2.3113999999999999</v>
      </c>
      <c r="OI26" s="900">
        <f t="shared" si="196"/>
        <v>-0.20319999999999999</v>
      </c>
      <c r="OJ26" s="900">
        <f t="shared" si="196"/>
        <v>-1.2192000000000001</v>
      </c>
      <c r="OK26" s="900">
        <f t="shared" si="196"/>
        <v>-2.2097999999999995</v>
      </c>
      <c r="OL26" s="900">
        <f t="shared" si="196"/>
        <v>-2.2478999999999996</v>
      </c>
      <c r="OM26" s="900">
        <f t="shared" si="196"/>
        <v>4.4322999999999997</v>
      </c>
      <c r="ON26" s="900">
        <f t="shared" si="196"/>
        <v>1.778</v>
      </c>
      <c r="OO26" s="900">
        <f t="shared" si="194"/>
        <v>-2.54</v>
      </c>
      <c r="OP26" s="900">
        <f t="shared" si="193"/>
        <v>2.54</v>
      </c>
      <c r="OQ26" s="900">
        <f t="shared" si="193"/>
        <v>1.016</v>
      </c>
      <c r="OR26" s="900">
        <f t="shared" si="193"/>
        <v>-3.3782000000000001</v>
      </c>
      <c r="OS26" s="900">
        <f t="shared" si="193"/>
        <v>-2.8321000000000001</v>
      </c>
      <c r="OT26" s="900">
        <f t="shared" si="193"/>
        <v>0.24129999999999999</v>
      </c>
      <c r="OU26" s="900">
        <f t="shared" si="193"/>
        <v>-0.63500000000000001</v>
      </c>
      <c r="OV26" s="900">
        <f t="shared" si="193"/>
        <v>-5.4482999999999997</v>
      </c>
      <c r="OW26" s="900">
        <f t="shared" si="193"/>
        <v>0.99059999999999993</v>
      </c>
      <c r="OX26" s="900">
        <f t="shared" si="193"/>
        <v>-2.5399999999999999E-2</v>
      </c>
      <c r="OY26" s="900">
        <f t="shared" si="193"/>
        <v>-0.78739999999999999</v>
      </c>
      <c r="OZ26" s="900">
        <f t="shared" si="193"/>
        <v>-2.3240999999999996</v>
      </c>
      <c r="PB26" s="887"/>
      <c r="PC26" s="887"/>
      <c r="PD26" s="887"/>
    </row>
    <row r="27" spans="1:420">
      <c r="A27" s="1239" t="s">
        <v>649</v>
      </c>
      <c r="B27" s="1240"/>
      <c r="C27" s="958">
        <v>3.0720000000000001</v>
      </c>
      <c r="D27" s="958">
        <v>3.0630000000000002</v>
      </c>
      <c r="E27" s="958">
        <v>3.0750000000000002</v>
      </c>
      <c r="F27" s="958">
        <v>3.0775000000000001</v>
      </c>
      <c r="G27" s="958">
        <v>3.0644999999999998</v>
      </c>
      <c r="H27" s="958"/>
      <c r="I27" s="958">
        <v>3.0724999999999998</v>
      </c>
      <c r="J27" s="958"/>
      <c r="K27" s="958">
        <v>3.0644999999999998</v>
      </c>
      <c r="L27" s="958">
        <v>3.0630000000000002</v>
      </c>
      <c r="M27" s="958">
        <v>3.0630000000000002</v>
      </c>
      <c r="N27" s="958">
        <v>3.0735000000000001</v>
      </c>
      <c r="O27" s="960"/>
      <c r="P27" s="958">
        <v>3.0625</v>
      </c>
      <c r="Q27" s="958">
        <v>3.0960000000000001</v>
      </c>
      <c r="R27" s="958">
        <v>3.0884999999999998</v>
      </c>
      <c r="S27" s="958">
        <v>3.0924999999999998</v>
      </c>
      <c r="T27" s="958">
        <v>3.0525000000000002</v>
      </c>
      <c r="U27" s="958"/>
      <c r="V27" s="958">
        <v>3.0409999999999999</v>
      </c>
      <c r="W27" s="958">
        <v>3.077</v>
      </c>
      <c r="X27" s="958">
        <v>3.0754999999999999</v>
      </c>
      <c r="Y27" s="958">
        <v>3.069</v>
      </c>
      <c r="Z27" s="958">
        <v>3.0674999999999999</v>
      </c>
      <c r="AA27" s="958"/>
      <c r="AB27" s="958"/>
      <c r="AC27" s="958">
        <v>3.0794999999999999</v>
      </c>
      <c r="AD27" s="958">
        <v>3.0565000000000002</v>
      </c>
      <c r="AE27" s="958">
        <v>3.0739999999999998</v>
      </c>
      <c r="AF27" s="958">
        <v>3.08</v>
      </c>
      <c r="AG27" s="958">
        <v>3.0710000000000002</v>
      </c>
      <c r="AH27" s="958">
        <v>3.0750000000000002</v>
      </c>
      <c r="AI27" s="961">
        <v>3.0640000000000001</v>
      </c>
      <c r="AJ27" s="961">
        <v>3.0939999999999999</v>
      </c>
      <c r="AK27" s="961">
        <v>3.0419999999999998</v>
      </c>
      <c r="AL27" s="961">
        <v>3.0684999999999998</v>
      </c>
      <c r="AM27" s="961">
        <v>3.0859999999999999</v>
      </c>
      <c r="AN27" s="961">
        <v>3.0874999999999999</v>
      </c>
      <c r="AO27" s="961">
        <v>3.0870000000000002</v>
      </c>
      <c r="AP27" s="961">
        <v>3.0590000000000002</v>
      </c>
      <c r="AQ27" s="961">
        <v>3.085</v>
      </c>
      <c r="AR27" s="961">
        <v>3.0495000000000001</v>
      </c>
      <c r="AS27" s="961">
        <v>3.0655000000000001</v>
      </c>
      <c r="AT27" s="961">
        <v>3.0419999999999998</v>
      </c>
      <c r="AU27" s="961">
        <v>3.0390000000000001</v>
      </c>
      <c r="AV27" s="961">
        <v>3.0545</v>
      </c>
      <c r="AW27" s="961">
        <v>3.0790000000000002</v>
      </c>
      <c r="AX27" s="961">
        <v>3.09</v>
      </c>
      <c r="AY27" s="961">
        <v>3.0575000000000001</v>
      </c>
      <c r="AZ27" s="961">
        <v>3.0594999999999999</v>
      </c>
      <c r="BA27" s="961">
        <v>3.081</v>
      </c>
      <c r="BB27" s="961">
        <v>3.0295000000000001</v>
      </c>
      <c r="BC27" s="961">
        <v>3.0525000000000002</v>
      </c>
      <c r="BD27" s="961">
        <v>3.0525000000000002</v>
      </c>
      <c r="BE27" s="961">
        <v>3.0779999999999998</v>
      </c>
      <c r="BF27" s="961">
        <v>3.0735000000000001</v>
      </c>
      <c r="BG27" s="961">
        <v>3.0815000000000001</v>
      </c>
      <c r="BH27" s="961">
        <v>3.0594999999999999</v>
      </c>
      <c r="BI27" s="961">
        <v>3.0489999999999999</v>
      </c>
      <c r="BJ27" s="961">
        <v>3.0674999999999999</v>
      </c>
      <c r="BK27" s="961">
        <v>3.048</v>
      </c>
      <c r="BL27" s="958">
        <v>3.0554999999999999</v>
      </c>
      <c r="BM27" s="961">
        <v>3.08</v>
      </c>
      <c r="BN27" s="961">
        <v>3.08</v>
      </c>
      <c r="BO27" s="961">
        <v>3.0529999999999999</v>
      </c>
      <c r="BP27" s="961">
        <v>3.0579999999999998</v>
      </c>
      <c r="BQ27" s="961">
        <v>3.0605000000000002</v>
      </c>
      <c r="BR27" s="961">
        <v>3.0794999999999999</v>
      </c>
      <c r="BS27" s="961">
        <v>3.05</v>
      </c>
      <c r="BT27" s="961">
        <v>3.0630000000000002</v>
      </c>
      <c r="BU27" s="961">
        <v>3.0804999999999998</v>
      </c>
      <c r="BV27" s="961">
        <v>3.0335000000000001</v>
      </c>
      <c r="BW27" s="961">
        <v>3.0619999999999998</v>
      </c>
      <c r="BX27" s="961">
        <v>3.0714999999999999</v>
      </c>
      <c r="BY27" s="961">
        <v>3.073</v>
      </c>
      <c r="BZ27" s="961">
        <v>3.0760000000000001</v>
      </c>
      <c r="CA27" s="961">
        <v>3.0659999999999998</v>
      </c>
      <c r="CB27" s="961">
        <v>3.0659999999999998</v>
      </c>
      <c r="CC27" s="961">
        <v>3.0920000000000001</v>
      </c>
      <c r="CD27" s="961">
        <v>3.0785</v>
      </c>
      <c r="CE27" s="961">
        <v>3.0735000000000001</v>
      </c>
      <c r="CF27" s="961">
        <v>3.0779999999999998</v>
      </c>
      <c r="CG27" s="961">
        <v>3.0789</v>
      </c>
      <c r="CH27" s="961">
        <v>3.0950000000000002</v>
      </c>
      <c r="CI27" s="961">
        <v>3.0924999999999998</v>
      </c>
      <c r="CJ27" s="961">
        <v>3.0840000000000001</v>
      </c>
      <c r="CK27" s="961">
        <v>3.09</v>
      </c>
      <c r="CL27" s="961">
        <v>3.0505</v>
      </c>
      <c r="CM27" s="961">
        <v>3.0394999999999999</v>
      </c>
      <c r="CN27" s="961">
        <v>3.0745</v>
      </c>
      <c r="CO27" s="961">
        <v>3.0634999999999999</v>
      </c>
      <c r="CP27" s="961">
        <v>3.0990000000000002</v>
      </c>
      <c r="CQ27" s="961">
        <v>3.0724999999999998</v>
      </c>
      <c r="CR27" s="961">
        <v>3.09</v>
      </c>
      <c r="CS27" s="961">
        <v>3.0804999999999998</v>
      </c>
      <c r="CT27" s="961">
        <v>3.0794999999999999</v>
      </c>
      <c r="CU27" s="961">
        <v>3.0764999999999998</v>
      </c>
      <c r="CV27" s="961">
        <v>3.0750000000000002</v>
      </c>
      <c r="CW27" s="961">
        <v>3.081</v>
      </c>
      <c r="CX27" s="961">
        <v>3.085</v>
      </c>
      <c r="CY27" s="961">
        <v>3.0674999999999999</v>
      </c>
      <c r="CZ27" s="961">
        <v>3.1</v>
      </c>
      <c r="DA27" s="961">
        <v>3.08</v>
      </c>
      <c r="DB27" s="961">
        <v>3.0680000000000001</v>
      </c>
      <c r="DC27" s="961">
        <v>3.0695000000000001</v>
      </c>
      <c r="DD27" s="961">
        <v>3.05</v>
      </c>
      <c r="DE27" s="961">
        <v>3.0219999999999998</v>
      </c>
      <c r="DF27" s="961">
        <v>3.0274999999999999</v>
      </c>
      <c r="DG27" s="961">
        <v>3.0745</v>
      </c>
      <c r="DH27" s="961">
        <v>3.0785</v>
      </c>
      <c r="DI27" s="961">
        <v>3.0825</v>
      </c>
      <c r="DJ27" s="961">
        <v>3.093</v>
      </c>
      <c r="DK27" s="961">
        <v>3.0825</v>
      </c>
      <c r="DL27" s="961">
        <v>3.0514999999999999</v>
      </c>
      <c r="DM27" s="961">
        <v>3.0840000000000001</v>
      </c>
      <c r="DN27" s="961">
        <v>3.0954999999999999</v>
      </c>
      <c r="DO27" s="961">
        <v>3.0674999999999999</v>
      </c>
      <c r="DP27" s="961">
        <v>3.0695000000000001</v>
      </c>
      <c r="DQ27" s="961">
        <v>3.0390000000000001</v>
      </c>
      <c r="DR27" s="961">
        <v>3.0825</v>
      </c>
      <c r="DS27" s="961">
        <v>3.0834999999999999</v>
      </c>
      <c r="DT27" s="961">
        <v>3.0815000000000001</v>
      </c>
      <c r="DU27" s="961">
        <v>3.0825</v>
      </c>
      <c r="DV27" s="961">
        <v>3.0575000000000001</v>
      </c>
      <c r="DW27" s="961">
        <v>3.0779999999999998</v>
      </c>
      <c r="DX27" s="961">
        <v>3.0844999999999998</v>
      </c>
      <c r="DY27" s="961">
        <v>3.077</v>
      </c>
      <c r="DZ27" s="961">
        <v>3.0644999999999998</v>
      </c>
      <c r="EA27" s="961">
        <v>3.08</v>
      </c>
      <c r="EB27" s="961">
        <v>3.073</v>
      </c>
      <c r="EC27" s="961">
        <v>3.0760000000000001</v>
      </c>
      <c r="ED27" s="961">
        <v>3.0695000000000001</v>
      </c>
      <c r="EE27" s="961">
        <v>3.085</v>
      </c>
      <c r="EF27" s="961">
        <v>3.0815000000000001</v>
      </c>
      <c r="EG27" s="961">
        <v>3.0960000000000001</v>
      </c>
      <c r="EH27" s="961">
        <v>3.0775000000000001</v>
      </c>
      <c r="EI27" s="961">
        <v>3.0489999999999999</v>
      </c>
      <c r="EJ27" s="961">
        <v>3.0830000000000002</v>
      </c>
      <c r="EK27" s="961">
        <v>3.081</v>
      </c>
      <c r="EL27" s="961">
        <v>3.09</v>
      </c>
      <c r="EM27" s="961">
        <v>3.0659999999999998</v>
      </c>
      <c r="EN27" s="961">
        <v>3.048</v>
      </c>
      <c r="EO27" s="961">
        <v>3.0590000000000002</v>
      </c>
      <c r="EP27" s="961">
        <v>3.0760000000000001</v>
      </c>
      <c r="EQ27" s="961">
        <v>3.0710000000000002</v>
      </c>
      <c r="ER27" s="961">
        <v>3.0870000000000002</v>
      </c>
      <c r="ES27" s="961">
        <v>3.0830000000000002</v>
      </c>
      <c r="ET27" s="961">
        <v>3.0619999999999998</v>
      </c>
      <c r="EU27" s="961">
        <v>3.0710000000000002</v>
      </c>
      <c r="EV27" s="961">
        <v>3.1019999999999999</v>
      </c>
      <c r="EW27" s="961">
        <v>3.0804999999999998</v>
      </c>
      <c r="EX27" s="961">
        <v>3.0830000000000002</v>
      </c>
      <c r="EY27" s="961">
        <v>3.0830000000000002</v>
      </c>
      <c r="EZ27" s="961">
        <v>3.0819999999999999</v>
      </c>
      <c r="FA27" s="961">
        <v>3.0525000000000002</v>
      </c>
      <c r="FB27" s="961">
        <v>3.0880000000000001</v>
      </c>
      <c r="FC27" s="961">
        <v>3.0920000000000001</v>
      </c>
      <c r="FD27" s="961">
        <v>3.0779999999999998</v>
      </c>
      <c r="FE27" s="961">
        <v>3.0684999999999998</v>
      </c>
      <c r="FF27" s="961">
        <v>3.0859999999999999</v>
      </c>
      <c r="FG27" s="961">
        <v>3.0939999999999999</v>
      </c>
      <c r="FH27" s="961">
        <v>3.073</v>
      </c>
      <c r="FI27" s="961">
        <v>3.0819999999999999</v>
      </c>
      <c r="FJ27" s="961">
        <v>3.0640000000000001</v>
      </c>
      <c r="FK27" s="961">
        <v>3.0764999999999998</v>
      </c>
      <c r="FL27" s="958">
        <v>3.08</v>
      </c>
      <c r="FM27" s="961">
        <v>3.093</v>
      </c>
      <c r="FN27" s="961">
        <v>3.0870000000000002</v>
      </c>
      <c r="FO27" s="961">
        <v>3.0844999999999998</v>
      </c>
      <c r="FP27" s="961">
        <v>3.093</v>
      </c>
      <c r="FQ27" s="961">
        <v>3.0735000000000001</v>
      </c>
      <c r="FR27" s="961">
        <v>3.077</v>
      </c>
      <c r="FS27" s="961">
        <v>3.0665</v>
      </c>
      <c r="FT27" s="961">
        <v>3.0834999999999999</v>
      </c>
      <c r="FU27" s="961">
        <v>3.0855000000000001</v>
      </c>
      <c r="FV27" s="961">
        <v>3.0539999999999998</v>
      </c>
      <c r="FW27" s="961">
        <v>3.0724999999999998</v>
      </c>
      <c r="FX27" s="961">
        <v>3.0394999999999999</v>
      </c>
      <c r="FY27" s="961">
        <v>3.0059999999999998</v>
      </c>
      <c r="FZ27" s="961">
        <v>3.0169999999999999</v>
      </c>
      <c r="GA27" s="961">
        <v>3.0510000000000002</v>
      </c>
      <c r="GB27" s="961">
        <v>3.05</v>
      </c>
      <c r="GC27" s="961">
        <v>3.0754999999999999</v>
      </c>
      <c r="GD27" s="961">
        <v>3.0305</v>
      </c>
      <c r="GE27" s="961">
        <v>3.09</v>
      </c>
      <c r="GF27" s="958">
        <v>3.0760000000000001</v>
      </c>
      <c r="GG27" s="961">
        <v>3.0354999999999999</v>
      </c>
      <c r="GH27" s="961">
        <v>3.0409999999999999</v>
      </c>
      <c r="GI27" s="961">
        <v>3.0760000000000001</v>
      </c>
      <c r="GJ27" s="961">
        <v>3.0710000000000002</v>
      </c>
      <c r="GK27" s="961">
        <v>3.0714999999999999</v>
      </c>
      <c r="GL27" s="961">
        <v>3.0565000000000002</v>
      </c>
      <c r="GM27" s="961">
        <v>3.0505</v>
      </c>
      <c r="GN27" s="961">
        <v>3.056</v>
      </c>
      <c r="GO27" s="961">
        <v>3.06</v>
      </c>
      <c r="GP27" s="961">
        <v>3.0510000000000002</v>
      </c>
      <c r="GQ27" s="961">
        <v>3.0590000000000002</v>
      </c>
      <c r="GR27" s="961">
        <v>3.09</v>
      </c>
      <c r="GS27" s="961">
        <v>3.0644999999999998</v>
      </c>
      <c r="GT27" s="961">
        <v>3.0859999999999999</v>
      </c>
      <c r="GU27" s="961">
        <v>3.0710000000000002</v>
      </c>
      <c r="GV27" s="961">
        <v>3.0510000000000002</v>
      </c>
      <c r="GW27" s="961">
        <v>3.0605000000000002</v>
      </c>
      <c r="GX27" s="961">
        <v>3.0615000000000001</v>
      </c>
      <c r="GY27" s="961">
        <v>3.085</v>
      </c>
      <c r="GZ27" s="961">
        <v>3.0434999999999999</v>
      </c>
      <c r="HA27" s="961">
        <v>3.0754999999999999</v>
      </c>
      <c r="HB27" s="961">
        <v>3.0640000000000001</v>
      </c>
      <c r="HC27" s="961">
        <v>3.1004999999999998</v>
      </c>
      <c r="HD27" s="961">
        <v>3.0750000000000002</v>
      </c>
      <c r="HE27" s="961">
        <v>3.0724999999999998</v>
      </c>
      <c r="HF27" s="900">
        <f t="shared" si="8"/>
        <v>78.028800000000004</v>
      </c>
      <c r="HG27" s="900">
        <f t="shared" si="9"/>
        <v>77.800200000000004</v>
      </c>
      <c r="HH27" s="900">
        <f t="shared" si="10"/>
        <v>78.105000000000004</v>
      </c>
      <c r="HI27" s="900">
        <f t="shared" si="11"/>
        <v>78.168499999999995</v>
      </c>
      <c r="HJ27" s="900">
        <f t="shared" si="12"/>
        <v>77.83829999999999</v>
      </c>
      <c r="HK27" s="900">
        <f t="shared" si="13"/>
        <v>0</v>
      </c>
      <c r="HL27" s="900">
        <f t="shared" si="14"/>
        <v>78.041499999999985</v>
      </c>
      <c r="HM27" s="900">
        <f t="shared" si="15"/>
        <v>0</v>
      </c>
      <c r="HN27" s="900">
        <f t="shared" si="16"/>
        <v>77.83829999999999</v>
      </c>
      <c r="HO27" s="900">
        <f t="shared" si="17"/>
        <v>77.800200000000004</v>
      </c>
      <c r="HP27" s="900">
        <f t="shared" si="18"/>
        <v>77.800200000000004</v>
      </c>
      <c r="HQ27" s="900">
        <f t="shared" si="19"/>
        <v>78.066900000000004</v>
      </c>
      <c r="HR27" s="900">
        <f t="shared" si="20"/>
        <v>0</v>
      </c>
      <c r="HS27" s="900">
        <f t="shared" si="21"/>
        <v>77.787499999999994</v>
      </c>
      <c r="HT27" s="900">
        <f t="shared" si="22"/>
        <v>78.638400000000004</v>
      </c>
      <c r="HU27" s="900">
        <f t="shared" si="23"/>
        <v>78.44789999999999</v>
      </c>
      <c r="HV27" s="900">
        <f t="shared" si="24"/>
        <v>78.549499999999995</v>
      </c>
      <c r="HW27" s="900">
        <f t="shared" si="25"/>
        <v>77.533500000000004</v>
      </c>
      <c r="HX27" s="900">
        <f t="shared" si="26"/>
        <v>0</v>
      </c>
      <c r="HY27" s="900">
        <f t="shared" si="27"/>
        <v>77.241399999999999</v>
      </c>
      <c r="HZ27" s="900">
        <f t="shared" si="28"/>
        <v>78.155799999999999</v>
      </c>
      <c r="IA27" s="900">
        <f t="shared" si="29"/>
        <v>78.117699999999999</v>
      </c>
      <c r="IB27" s="900">
        <f t="shared" si="30"/>
        <v>77.95259999999999</v>
      </c>
      <c r="IC27" s="900">
        <f t="shared" si="31"/>
        <v>77.91449999999999</v>
      </c>
      <c r="ID27" s="900">
        <f t="shared" si="32"/>
        <v>0</v>
      </c>
      <c r="IE27" s="900">
        <f t="shared" si="33"/>
        <v>0</v>
      </c>
      <c r="IF27" s="900">
        <f t="shared" si="34"/>
        <v>78.21929999999999</v>
      </c>
      <c r="IG27" s="900">
        <f t="shared" si="35"/>
        <v>77.635099999999994</v>
      </c>
      <c r="IH27" s="900">
        <f t="shared" si="36"/>
        <v>78.079599999999985</v>
      </c>
      <c r="II27" s="900">
        <f t="shared" si="37"/>
        <v>78.231999999999999</v>
      </c>
      <c r="IJ27" s="900">
        <f t="shared" si="38"/>
        <v>78.003399999999999</v>
      </c>
      <c r="IK27" s="900">
        <f t="shared" si="39"/>
        <v>78.105000000000004</v>
      </c>
      <c r="IL27" s="900">
        <f t="shared" si="40"/>
        <v>77.825599999999994</v>
      </c>
      <c r="IM27" s="900">
        <f t="shared" si="41"/>
        <v>78.587599999999995</v>
      </c>
      <c r="IN27" s="900">
        <f t="shared" si="42"/>
        <v>77.266799999999989</v>
      </c>
      <c r="IO27" s="900">
        <f t="shared" si="43"/>
        <v>77.939899999999994</v>
      </c>
      <c r="IP27" s="900">
        <f t="shared" si="44"/>
        <v>78.384399999999985</v>
      </c>
      <c r="IQ27" s="900">
        <f t="shared" si="45"/>
        <v>78.422499999999999</v>
      </c>
      <c r="IR27" s="900">
        <f t="shared" si="46"/>
        <v>78.409800000000004</v>
      </c>
      <c r="IS27" s="900">
        <f t="shared" si="47"/>
        <v>77.698599999999999</v>
      </c>
      <c r="IT27" s="900">
        <f t="shared" si="48"/>
        <v>78.358999999999995</v>
      </c>
      <c r="IU27" s="900">
        <f t="shared" si="49"/>
        <v>77.457300000000004</v>
      </c>
      <c r="IV27" s="900">
        <f t="shared" si="50"/>
        <v>77.863699999999994</v>
      </c>
      <c r="IW27" s="900">
        <f t="shared" si="51"/>
        <v>77.266799999999989</v>
      </c>
      <c r="IX27" s="900">
        <f t="shared" si="52"/>
        <v>77.190600000000003</v>
      </c>
      <c r="IY27" s="900">
        <f t="shared" si="53"/>
        <v>77.584299999999999</v>
      </c>
      <c r="IZ27" s="900">
        <f t="shared" si="54"/>
        <v>78.206599999999995</v>
      </c>
      <c r="JA27" s="900">
        <f t="shared" si="55"/>
        <v>78.48599999999999</v>
      </c>
      <c r="JB27" s="900">
        <f t="shared" si="56"/>
        <v>77.660499999999999</v>
      </c>
      <c r="JC27" s="900">
        <f t="shared" si="57"/>
        <v>77.711299999999994</v>
      </c>
      <c r="JD27" s="900">
        <f t="shared" si="58"/>
        <v>78.25739999999999</v>
      </c>
      <c r="JE27" s="900">
        <f t="shared" si="59"/>
        <v>76.949299999999994</v>
      </c>
      <c r="JF27" s="900">
        <f t="shared" si="60"/>
        <v>77.533500000000004</v>
      </c>
      <c r="JG27" s="900">
        <f t="shared" si="61"/>
        <v>77.533500000000004</v>
      </c>
      <c r="JH27" s="900">
        <f t="shared" si="62"/>
        <v>78.18119999999999</v>
      </c>
      <c r="JI27" s="900">
        <f t="shared" si="63"/>
        <v>78.066900000000004</v>
      </c>
      <c r="JJ27" s="900">
        <f t="shared" si="64"/>
        <v>78.270099999999999</v>
      </c>
      <c r="JK27" s="900">
        <f t="shared" si="65"/>
        <v>77.711299999999994</v>
      </c>
      <c r="JL27" s="900">
        <f t="shared" si="66"/>
        <v>77.444599999999994</v>
      </c>
      <c r="JM27" s="900">
        <f t="shared" si="67"/>
        <v>77.91449999999999</v>
      </c>
      <c r="JN27" s="900">
        <f t="shared" si="68"/>
        <v>77.419200000000004</v>
      </c>
      <c r="JO27" s="900">
        <f t="shared" si="69"/>
        <v>77.609699999999989</v>
      </c>
      <c r="JP27" s="900">
        <f t="shared" si="70"/>
        <v>78.231999999999999</v>
      </c>
      <c r="JQ27" s="900">
        <f t="shared" si="71"/>
        <v>78.231999999999999</v>
      </c>
      <c r="JR27" s="900">
        <f t="shared" si="72"/>
        <v>77.546199999999999</v>
      </c>
      <c r="JS27" s="900">
        <f t="shared" si="73"/>
        <v>77.673199999999994</v>
      </c>
      <c r="JT27" s="900">
        <f t="shared" si="73"/>
        <v>77.736699999999999</v>
      </c>
      <c r="JU27" s="900">
        <f t="shared" si="74"/>
        <v>78.21929999999999</v>
      </c>
      <c r="JV27" s="900">
        <f t="shared" si="75"/>
        <v>77.469999999999985</v>
      </c>
      <c r="JW27" s="900">
        <f t="shared" si="76"/>
        <v>77.800200000000004</v>
      </c>
      <c r="JX27" s="900">
        <f t="shared" si="77"/>
        <v>78.244699999999995</v>
      </c>
      <c r="JY27" s="900">
        <f t="shared" si="78"/>
        <v>77.050899999999999</v>
      </c>
      <c r="JZ27" s="900">
        <f t="shared" si="79"/>
        <v>77.774799999999985</v>
      </c>
      <c r="KA27" s="900">
        <f t="shared" si="80"/>
        <v>78.016099999999994</v>
      </c>
      <c r="KB27" s="900">
        <f t="shared" si="81"/>
        <v>78.054199999999994</v>
      </c>
      <c r="KC27" s="900">
        <f t="shared" si="82"/>
        <v>78.130399999999995</v>
      </c>
      <c r="KD27" s="900">
        <f t="shared" si="83"/>
        <v>77.87639999999999</v>
      </c>
      <c r="KE27" s="900">
        <f t="shared" si="84"/>
        <v>77.87639999999999</v>
      </c>
      <c r="KF27" s="900">
        <f t="shared" si="85"/>
        <v>78.536799999999999</v>
      </c>
      <c r="KG27" s="900">
        <f t="shared" si="86"/>
        <v>78.193899999999999</v>
      </c>
      <c r="KH27" s="900">
        <f t="shared" si="87"/>
        <v>78.066900000000004</v>
      </c>
      <c r="KI27" s="900">
        <f t="shared" si="88"/>
        <v>78.18119999999999</v>
      </c>
      <c r="KJ27" s="900">
        <f t="shared" si="89"/>
        <v>78.204059999999998</v>
      </c>
      <c r="KK27" s="900">
        <f t="shared" si="90"/>
        <v>78.613</v>
      </c>
      <c r="KL27" s="900">
        <f t="shared" si="91"/>
        <v>78.549499999999995</v>
      </c>
      <c r="KM27" s="900">
        <f t="shared" si="92"/>
        <v>78.333600000000004</v>
      </c>
      <c r="KN27" s="900">
        <f t="shared" si="93"/>
        <v>78.48599999999999</v>
      </c>
      <c r="KO27" s="900">
        <f t="shared" si="94"/>
        <v>77.482699999999994</v>
      </c>
      <c r="KP27" s="900">
        <f t="shared" si="95"/>
        <v>77.203299999999999</v>
      </c>
      <c r="KQ27" s="900">
        <f t="shared" si="96"/>
        <v>78.092299999999994</v>
      </c>
      <c r="KR27" s="900">
        <f t="shared" si="97"/>
        <v>77.812899999999999</v>
      </c>
      <c r="KS27" s="900">
        <f t="shared" si="98"/>
        <v>78.714600000000004</v>
      </c>
      <c r="KT27" s="900">
        <f t="shared" si="99"/>
        <v>78.041499999999985</v>
      </c>
      <c r="KU27" s="900">
        <f t="shared" si="100"/>
        <v>78.48599999999999</v>
      </c>
      <c r="KV27" s="900">
        <f t="shared" si="101"/>
        <v>78.244699999999995</v>
      </c>
      <c r="KW27" s="900">
        <f t="shared" si="102"/>
        <v>78.21929999999999</v>
      </c>
      <c r="KX27" s="900">
        <f t="shared" si="103"/>
        <v>78.14309999999999</v>
      </c>
      <c r="KY27" s="900">
        <f t="shared" si="104"/>
        <v>78.105000000000004</v>
      </c>
      <c r="KZ27" s="900">
        <f t="shared" si="105"/>
        <v>78.25739999999999</v>
      </c>
      <c r="LA27" s="900">
        <f t="shared" si="106"/>
        <v>78.358999999999995</v>
      </c>
      <c r="LB27" s="900">
        <f t="shared" si="107"/>
        <v>77.91449999999999</v>
      </c>
      <c r="LC27" s="900">
        <f t="shared" si="108"/>
        <v>78.739999999999995</v>
      </c>
      <c r="LD27" s="900">
        <f t="shared" si="109"/>
        <v>78.231999999999999</v>
      </c>
      <c r="LE27" s="900">
        <f t="shared" si="110"/>
        <v>77.927199999999999</v>
      </c>
      <c r="LF27" s="900">
        <f t="shared" si="111"/>
        <v>77.965299999999999</v>
      </c>
      <c r="LG27" s="900">
        <f t="shared" si="112"/>
        <v>77.469999999999985</v>
      </c>
      <c r="LH27" s="900">
        <f t="shared" si="113"/>
        <v>78.092299999999994</v>
      </c>
      <c r="LI27" s="900">
        <f t="shared" si="114"/>
        <v>78.193899999999999</v>
      </c>
      <c r="LJ27" s="900">
        <f t="shared" si="115"/>
        <v>78.29549999999999</v>
      </c>
      <c r="LK27" s="900">
        <f t="shared" si="116"/>
        <v>78.56219999999999</v>
      </c>
      <c r="LL27" s="900">
        <f t="shared" si="117"/>
        <v>78.29549999999999</v>
      </c>
      <c r="LM27" s="900">
        <f t="shared" si="118"/>
        <v>77.508099999999999</v>
      </c>
      <c r="LN27" s="900">
        <f t="shared" si="119"/>
        <v>78.333600000000004</v>
      </c>
      <c r="LO27" s="900">
        <f t="shared" si="120"/>
        <v>78.625699999999995</v>
      </c>
      <c r="LP27" s="900">
        <f t="shared" si="121"/>
        <v>77.91449999999999</v>
      </c>
      <c r="LQ27" s="900">
        <f t="shared" si="122"/>
        <v>77.965299999999999</v>
      </c>
      <c r="LR27" s="900">
        <f t="shared" si="123"/>
        <v>77.190600000000003</v>
      </c>
      <c r="LS27" s="900">
        <f t="shared" si="124"/>
        <v>78.29549999999999</v>
      </c>
      <c r="LT27" s="900">
        <f t="shared" si="125"/>
        <v>78.320899999999995</v>
      </c>
      <c r="LU27" s="900">
        <f t="shared" si="126"/>
        <v>78.270099999999999</v>
      </c>
      <c r="LV27" s="900">
        <f t="shared" si="127"/>
        <v>78.29549999999999</v>
      </c>
      <c r="LW27" s="900">
        <f t="shared" si="128"/>
        <v>77.660499999999999</v>
      </c>
      <c r="LX27" s="900">
        <f t="shared" si="129"/>
        <v>78.18119999999999</v>
      </c>
      <c r="LY27" s="900">
        <f t="shared" si="130"/>
        <v>78.346299999999985</v>
      </c>
      <c r="LZ27" s="900">
        <f t="shared" si="131"/>
        <v>78.155799999999999</v>
      </c>
      <c r="MA27" s="900">
        <f t="shared" si="132"/>
        <v>77.83829999999999</v>
      </c>
      <c r="MB27" s="900">
        <f t="shared" si="133"/>
        <v>78.231999999999999</v>
      </c>
      <c r="MC27" s="900">
        <f t="shared" si="134"/>
        <v>78.054199999999994</v>
      </c>
      <c r="MD27" s="900">
        <f t="shared" si="135"/>
        <v>78.130399999999995</v>
      </c>
      <c r="ME27" s="900">
        <f t="shared" si="136"/>
        <v>77.965299999999999</v>
      </c>
      <c r="MF27" s="900">
        <f t="shared" si="137"/>
        <v>78.358999999999995</v>
      </c>
      <c r="MG27" s="900">
        <f t="shared" si="138"/>
        <v>78.270099999999999</v>
      </c>
      <c r="MH27" s="900">
        <f t="shared" si="139"/>
        <v>78.638400000000004</v>
      </c>
      <c r="MI27" s="900">
        <f t="shared" si="140"/>
        <v>78.168499999999995</v>
      </c>
      <c r="MJ27" s="900">
        <f t="shared" si="141"/>
        <v>77.444599999999994</v>
      </c>
      <c r="MK27" s="900">
        <f t="shared" si="142"/>
        <v>78.308199999999999</v>
      </c>
      <c r="ML27" s="900">
        <f t="shared" si="143"/>
        <v>78.25739999999999</v>
      </c>
      <c r="MM27" s="900">
        <f t="shared" si="144"/>
        <v>78.48599999999999</v>
      </c>
      <c r="MN27" s="900">
        <f t="shared" si="145"/>
        <v>77.87639999999999</v>
      </c>
      <c r="MO27" s="900">
        <f t="shared" si="146"/>
        <v>78.130399999999995</v>
      </c>
      <c r="MP27" s="900">
        <f t="shared" si="147"/>
        <v>78.003399999999999</v>
      </c>
      <c r="MQ27" s="900">
        <f t="shared" si="148"/>
        <v>78.409800000000004</v>
      </c>
      <c r="MR27" s="900">
        <f t="shared" si="149"/>
        <v>78.308199999999999</v>
      </c>
      <c r="MS27" s="900">
        <f t="shared" si="150"/>
        <v>77.774799999999985</v>
      </c>
      <c r="MT27" s="900">
        <f t="shared" si="151"/>
        <v>78.003399999999999</v>
      </c>
      <c r="MU27" s="900">
        <f t="shared" si="152"/>
        <v>78.79079999999999</v>
      </c>
      <c r="MV27" s="900">
        <f t="shared" si="153"/>
        <v>78.244699999999995</v>
      </c>
      <c r="MW27" s="900">
        <f t="shared" si="154"/>
        <v>78.308199999999999</v>
      </c>
      <c r="MX27" s="900">
        <f t="shared" si="155"/>
        <v>78.308199999999999</v>
      </c>
      <c r="MY27" s="900">
        <f t="shared" si="156"/>
        <v>78.282799999999995</v>
      </c>
      <c r="MZ27" s="900">
        <f t="shared" si="157"/>
        <v>77.533500000000004</v>
      </c>
      <c r="NA27" s="900">
        <f t="shared" si="158"/>
        <v>78.435199999999995</v>
      </c>
      <c r="NB27" s="900">
        <f t="shared" si="159"/>
        <v>78.536799999999999</v>
      </c>
      <c r="NC27" s="900">
        <f t="shared" si="160"/>
        <v>78.18119999999999</v>
      </c>
      <c r="ND27" s="900">
        <f t="shared" si="161"/>
        <v>77.939899999999994</v>
      </c>
      <c r="NE27" s="900">
        <f t="shared" si="162"/>
        <v>78.384399999999985</v>
      </c>
      <c r="NF27" s="900">
        <f t="shared" si="163"/>
        <v>78.587599999999995</v>
      </c>
      <c r="NG27" s="900">
        <f t="shared" si="164"/>
        <v>78.054199999999994</v>
      </c>
      <c r="NH27" s="900">
        <f t="shared" si="165"/>
        <v>78.282799999999995</v>
      </c>
      <c r="NI27" s="900">
        <f t="shared" si="166"/>
        <v>77.825599999999994</v>
      </c>
      <c r="NJ27" s="900">
        <f t="shared" si="167"/>
        <v>78.14309999999999</v>
      </c>
      <c r="NK27" s="900">
        <f t="shared" si="168"/>
        <v>78.231999999999999</v>
      </c>
      <c r="NL27" s="900">
        <f t="shared" si="169"/>
        <v>78.56219999999999</v>
      </c>
      <c r="NM27" s="900">
        <f t="shared" si="170"/>
        <v>78.409800000000004</v>
      </c>
      <c r="NN27" s="900">
        <f t="shared" si="171"/>
        <v>78.346299999999985</v>
      </c>
      <c r="NO27" s="900">
        <f t="shared" si="172"/>
        <v>78.56219999999999</v>
      </c>
      <c r="NP27" s="900">
        <f t="shared" si="173"/>
        <v>78.066900000000004</v>
      </c>
      <c r="NQ27" s="900">
        <f t="shared" si="174"/>
        <v>78.155799999999999</v>
      </c>
      <c r="NR27" s="900">
        <f t="shared" si="175"/>
        <v>78.320899999999995</v>
      </c>
      <c r="NS27" s="900">
        <f t="shared" si="176"/>
        <v>77.889099999999999</v>
      </c>
      <c r="NT27" s="900">
        <f t="shared" si="177"/>
        <v>78.371700000000004</v>
      </c>
      <c r="NU27" s="900">
        <f t="shared" si="178"/>
        <v>77.571599999999989</v>
      </c>
      <c r="NV27" s="900">
        <f t="shared" si="179"/>
        <v>78.041499999999985</v>
      </c>
      <c r="NW27" s="900">
        <f t="shared" si="180"/>
        <v>77.203299999999999</v>
      </c>
      <c r="NX27" s="900">
        <f t="shared" si="181"/>
        <v>77.495400000000004</v>
      </c>
      <c r="NY27" s="900">
        <f t="shared" si="182"/>
        <v>77.469999999999985</v>
      </c>
      <c r="NZ27" s="900">
        <f t="shared" si="183"/>
        <v>78.117699999999999</v>
      </c>
      <c r="OA27" s="900">
        <f t="shared" si="184"/>
        <v>76.974699999999999</v>
      </c>
      <c r="OB27" s="900">
        <f t="shared" si="185"/>
        <v>78.48599999999999</v>
      </c>
      <c r="OC27" s="900">
        <f t="shared" si="186"/>
        <v>78.130399999999995</v>
      </c>
      <c r="OD27" s="900">
        <f t="shared" si="187"/>
        <v>77.101699999999994</v>
      </c>
      <c r="OE27" s="900">
        <f t="shared" si="188"/>
        <v>77.241399999999999</v>
      </c>
      <c r="OF27" s="900">
        <f t="shared" si="189"/>
        <v>78.130399999999995</v>
      </c>
      <c r="OG27" s="900">
        <f t="shared" si="190"/>
        <v>78.003399999999999</v>
      </c>
      <c r="OH27" s="900">
        <f t="shared" si="191"/>
        <v>78.016099999999994</v>
      </c>
      <c r="OI27" s="900">
        <f t="shared" ref="OI27:ON29" si="197">GN27*25.4</f>
        <v>77.622399999999999</v>
      </c>
      <c r="OJ27" s="900">
        <f t="shared" si="197"/>
        <v>77.724000000000004</v>
      </c>
      <c r="OK27" s="900">
        <f t="shared" si="197"/>
        <v>77.495400000000004</v>
      </c>
      <c r="OL27" s="900">
        <f t="shared" si="197"/>
        <v>77.698599999999999</v>
      </c>
      <c r="OM27" s="900">
        <f t="shared" si="197"/>
        <v>78.48599999999999</v>
      </c>
      <c r="ON27" s="900">
        <f t="shared" si="197"/>
        <v>77.83829999999999</v>
      </c>
      <c r="OO27" s="900">
        <f t="shared" si="194"/>
        <v>78.384399999999985</v>
      </c>
      <c r="OP27" s="900">
        <f t="shared" si="193"/>
        <v>78.003399999999999</v>
      </c>
      <c r="OQ27" s="900">
        <f t="shared" si="193"/>
        <v>77.495400000000004</v>
      </c>
      <c r="OR27" s="900">
        <f t="shared" si="193"/>
        <v>77.736699999999999</v>
      </c>
      <c r="OS27" s="900">
        <f t="shared" si="193"/>
        <v>77.762100000000004</v>
      </c>
      <c r="OT27" s="900">
        <f t="shared" si="193"/>
        <v>78.358999999999995</v>
      </c>
      <c r="OU27" s="900">
        <f t="shared" si="193"/>
        <v>77.304899999999989</v>
      </c>
      <c r="OV27" s="900">
        <f t="shared" si="193"/>
        <v>78.117699999999999</v>
      </c>
      <c r="OW27" s="900">
        <f t="shared" si="193"/>
        <v>77.825599999999994</v>
      </c>
      <c r="OX27" s="900">
        <f t="shared" si="193"/>
        <v>78.75269999999999</v>
      </c>
      <c r="OY27" s="900">
        <f t="shared" si="193"/>
        <v>78.105000000000004</v>
      </c>
      <c r="OZ27" s="900">
        <f t="shared" si="193"/>
        <v>78.041499999999985</v>
      </c>
      <c r="PB27" s="887"/>
      <c r="PC27" s="887"/>
      <c r="PD27" s="887"/>
    </row>
    <row r="28" spans="1:420">
      <c r="A28" s="1239" t="s">
        <v>651</v>
      </c>
      <c r="B28" s="1240"/>
      <c r="C28" s="958">
        <v>0.1095</v>
      </c>
      <c r="D28" s="958">
        <v>5.0000000000000001E-3</v>
      </c>
      <c r="E28" s="958">
        <v>7.2999999999999995E-2</v>
      </c>
      <c r="F28" s="958">
        <v>6.7000000000000004E-2</v>
      </c>
      <c r="G28" s="958">
        <v>5.5500000000000001E-2</v>
      </c>
      <c r="H28" s="958"/>
      <c r="I28" s="958">
        <v>4.2999999999999997E-2</v>
      </c>
      <c r="J28" s="958"/>
      <c r="K28" s="958">
        <v>1.95E-2</v>
      </c>
      <c r="L28" s="958">
        <v>6.25E-2</v>
      </c>
      <c r="M28" s="958">
        <v>0.11899999999999999</v>
      </c>
      <c r="N28" s="958">
        <v>0.02</v>
      </c>
      <c r="O28" s="960"/>
      <c r="P28" s="958">
        <v>3.3000000000000002E-2</v>
      </c>
      <c r="Q28" s="958">
        <v>0.13350000000000001</v>
      </c>
      <c r="R28" s="958">
        <v>4.7E-2</v>
      </c>
      <c r="S28" s="958">
        <v>0.1615</v>
      </c>
      <c r="T28" s="958">
        <v>5.1999999999999998E-2</v>
      </c>
      <c r="U28" s="958"/>
      <c r="V28" s="958">
        <v>1.95E-2</v>
      </c>
      <c r="W28" s="958">
        <v>6.9000000000000006E-2</v>
      </c>
      <c r="X28" s="958">
        <v>8.6999999999999994E-2</v>
      </c>
      <c r="Y28" s="958">
        <v>9.9500000000000005E-2</v>
      </c>
      <c r="Z28" s="958">
        <v>5.3999999999999999E-2</v>
      </c>
      <c r="AA28" s="958"/>
      <c r="AB28" s="958"/>
      <c r="AC28" s="958">
        <v>-0.18049999999999999</v>
      </c>
      <c r="AD28" s="958">
        <v>-0.1125</v>
      </c>
      <c r="AE28" s="958">
        <v>-0.13950000000000001</v>
      </c>
      <c r="AF28" s="958">
        <v>-0.1255</v>
      </c>
      <c r="AG28" s="958">
        <v>-0.104</v>
      </c>
      <c r="AH28" s="958">
        <v>-0.104</v>
      </c>
      <c r="AI28" s="961">
        <v>-0.66400000000000003</v>
      </c>
      <c r="AJ28" s="961">
        <v>0.10199999999999999</v>
      </c>
      <c r="AK28" s="961">
        <v>-6.4999999999999997E-3</v>
      </c>
      <c r="AL28" s="961">
        <v>0.108</v>
      </c>
      <c r="AM28" s="961">
        <v>5.1499999999999997E-2</v>
      </c>
      <c r="AN28" s="961">
        <v>0.17699999999999999</v>
      </c>
      <c r="AO28" s="961">
        <v>-7.5999999999999998E-2</v>
      </c>
      <c r="AP28" s="961">
        <v>-0.16</v>
      </c>
      <c r="AQ28" s="961">
        <v>-1.8499999999999999E-2</v>
      </c>
      <c r="AR28" s="961">
        <v>-0.08</v>
      </c>
      <c r="AS28" s="961">
        <v>-0.1595</v>
      </c>
      <c r="AT28" s="961">
        <v>4.9000000000000002E-2</v>
      </c>
      <c r="AU28" s="961">
        <v>-2.5499999999999998E-2</v>
      </c>
      <c r="AV28" s="961">
        <v>-0.15049999999999999</v>
      </c>
      <c r="AW28" s="961">
        <v>-8.5999999999999993E-2</v>
      </c>
      <c r="AX28" s="961">
        <v>-2.6499999999999999E-2</v>
      </c>
      <c r="AY28" s="961">
        <v>-5.6000000000000001E-2</v>
      </c>
      <c r="AZ28" s="961">
        <v>4.2999999999999997E-2</v>
      </c>
      <c r="BA28" s="961">
        <v>-5.0000000000000001E-3</v>
      </c>
      <c r="BB28" s="961">
        <v>-0.1125</v>
      </c>
      <c r="BC28" s="961">
        <v>-0.19850000000000001</v>
      </c>
      <c r="BD28" s="961">
        <v>-5.1999999999999998E-2</v>
      </c>
      <c r="BE28" s="961">
        <v>-3.0499999999999999E-2</v>
      </c>
      <c r="BF28" s="961">
        <v>-9.1999999999999998E-2</v>
      </c>
      <c r="BG28" s="961">
        <v>-9.8500000000000004E-2</v>
      </c>
      <c r="BH28" s="961">
        <v>-0.29849999999999999</v>
      </c>
      <c r="BI28" s="961">
        <v>-0.159</v>
      </c>
      <c r="BJ28" s="961">
        <v>0.1065</v>
      </c>
      <c r="BK28" s="961">
        <v>-7.2499999999999995E-2</v>
      </c>
      <c r="BL28" s="958">
        <v>0.02</v>
      </c>
      <c r="BM28" s="961">
        <v>7.0000000000000007E-2</v>
      </c>
      <c r="BN28" s="961">
        <v>-2.75E-2</v>
      </c>
      <c r="BO28" s="961">
        <v>-0.14199999999999999</v>
      </c>
      <c r="BP28" s="961">
        <v>-3.7999999999999999E-2</v>
      </c>
      <c r="BQ28" s="961">
        <v>7.1999999999999995E-2</v>
      </c>
      <c r="BR28" s="961">
        <v>-6.7000000000000004E-2</v>
      </c>
      <c r="BS28" s="961">
        <v>-0.112</v>
      </c>
      <c r="BT28" s="961">
        <v>-0.04</v>
      </c>
      <c r="BU28" s="961">
        <v>-4.7E-2</v>
      </c>
      <c r="BV28" s="961">
        <v>-0.21099999999999999</v>
      </c>
      <c r="BW28" s="961">
        <v>-0.12</v>
      </c>
      <c r="BX28" s="961">
        <v>7.7499999999999999E-2</v>
      </c>
      <c r="BY28" s="961">
        <v>-9.2499999999999999E-2</v>
      </c>
      <c r="BZ28" s="961">
        <v>-3.9E-2</v>
      </c>
      <c r="CA28" s="961">
        <v>-0.06</v>
      </c>
      <c r="CB28" s="961">
        <v>2.1999999999999999E-2</v>
      </c>
      <c r="CC28" s="961">
        <v>-1.0500000000000001E-2</v>
      </c>
      <c r="CD28" s="961">
        <v>-0.377</v>
      </c>
      <c r="CE28" s="961">
        <v>-1.6E-2</v>
      </c>
      <c r="CF28" s="961">
        <v>-6.3500000000000001E-2</v>
      </c>
      <c r="CG28" s="961">
        <v>-0.20649999999999999</v>
      </c>
      <c r="CH28" s="961">
        <v>0.109</v>
      </c>
      <c r="CI28" s="961">
        <v>-7.0000000000000001E-3</v>
      </c>
      <c r="CJ28" s="961">
        <v>9.6000000000000002E-2</v>
      </c>
      <c r="CK28" s="961">
        <v>-7.5999999999999998E-2</v>
      </c>
      <c r="CL28" s="961">
        <v>-0.19</v>
      </c>
      <c r="CM28" s="961">
        <v>-0.184</v>
      </c>
      <c r="CN28" s="961">
        <v>-0.14299999999999999</v>
      </c>
      <c r="CO28" s="961">
        <v>-2.1999999999999999E-2</v>
      </c>
      <c r="CP28" s="961">
        <v>5.0000000000000001E-3</v>
      </c>
      <c r="CQ28" s="961">
        <v>-2.5000000000000001E-3</v>
      </c>
      <c r="CR28" s="961">
        <v>-2.1000000000000001E-2</v>
      </c>
      <c r="CS28" s="961">
        <v>6.4999999999999997E-3</v>
      </c>
      <c r="CT28" s="961">
        <v>-8.4000000000000005E-2</v>
      </c>
      <c r="CU28" s="961">
        <v>-9.2999999999999999E-2</v>
      </c>
      <c r="CV28" s="961">
        <v>9.4500000000000001E-2</v>
      </c>
      <c r="CW28" s="961">
        <v>3.7499999999999999E-2</v>
      </c>
      <c r="CX28" s="961">
        <v>-0.05</v>
      </c>
      <c r="CY28" s="961">
        <v>-0.113</v>
      </c>
      <c r="CZ28" s="961">
        <v>-5.8000000000000003E-2</v>
      </c>
      <c r="DA28" s="961">
        <v>8.5999999999999993E-2</v>
      </c>
      <c r="DB28" s="961">
        <v>-6.9000000000000006E-2</v>
      </c>
      <c r="DC28" s="961">
        <v>8.4000000000000005E-2</v>
      </c>
      <c r="DD28" s="961">
        <v>-0.16700000000000001</v>
      </c>
      <c r="DE28" s="961">
        <v>-0.111</v>
      </c>
      <c r="DF28" s="961">
        <v>-0.11899999999999999</v>
      </c>
      <c r="DG28" s="961">
        <v>0.06</v>
      </c>
      <c r="DH28" s="961">
        <v>-1E-3</v>
      </c>
      <c r="DI28" s="961">
        <v>3.7499999999999999E-2</v>
      </c>
      <c r="DJ28" s="961">
        <v>-8.2000000000000003E-2</v>
      </c>
      <c r="DK28" s="961">
        <v>-2.1999999999999999E-2</v>
      </c>
      <c r="DL28" s="961">
        <v>8.1199999999999994E-2</v>
      </c>
      <c r="DM28" s="961">
        <v>4.65E-2</v>
      </c>
      <c r="DN28" s="961">
        <v>-9.9000000000000005E-2</v>
      </c>
      <c r="DO28" s="961">
        <v>-9.9500000000000005E-2</v>
      </c>
      <c r="DP28" s="961">
        <v>5.2999999999999999E-2</v>
      </c>
      <c r="DQ28" s="961">
        <v>-6.5500000000000003E-2</v>
      </c>
      <c r="DR28" s="961">
        <v>-9.0999999999999998E-2</v>
      </c>
      <c r="DS28" s="961">
        <v>-7.3999999999999996E-2</v>
      </c>
      <c r="DT28" s="961">
        <v>-0.1125</v>
      </c>
      <c r="DU28" s="961">
        <v>-2.0500000000000001E-2</v>
      </c>
      <c r="DV28" s="961">
        <v>-8.0000000000000002E-3</v>
      </c>
      <c r="DW28" s="961">
        <v>2.1999999999999999E-2</v>
      </c>
      <c r="DX28" s="961">
        <v>-0.14799999999999999</v>
      </c>
      <c r="DY28" s="961">
        <v>7.2999999999999995E-2</v>
      </c>
      <c r="DZ28" s="961">
        <v>-4.1000000000000002E-2</v>
      </c>
      <c r="EA28" s="961">
        <v>8.5999999999999993E-2</v>
      </c>
      <c r="EB28" s="961">
        <v>7.5999999999999998E-2</v>
      </c>
      <c r="EC28" s="961">
        <v>-0.03</v>
      </c>
      <c r="ED28" s="961">
        <v>6.4500000000000002E-2</v>
      </c>
      <c r="EE28" s="961">
        <v>-3.1E-2</v>
      </c>
      <c r="EF28" s="961">
        <v>-0.03</v>
      </c>
      <c r="EG28" s="961">
        <v>-5.5500000000000001E-2</v>
      </c>
      <c r="EH28" s="961">
        <v>8.6999999999999994E-2</v>
      </c>
      <c r="EI28" s="961">
        <v>-0.16350000000000001</v>
      </c>
      <c r="EJ28" s="961">
        <v>-2.8500000000000001E-2</v>
      </c>
      <c r="EK28" s="961">
        <v>2.75E-2</v>
      </c>
      <c r="EL28" s="961">
        <v>-0.1245</v>
      </c>
      <c r="EM28" s="961">
        <v>-8.4000000000000005E-2</v>
      </c>
      <c r="EN28" s="961">
        <v>-6.7000000000000004E-2</v>
      </c>
      <c r="EO28" s="961">
        <v>-6.5000000000000002E-2</v>
      </c>
      <c r="EP28" s="961">
        <v>4.8000000000000001E-2</v>
      </c>
      <c r="EQ28" s="961">
        <v>-0.109</v>
      </c>
      <c r="ER28" s="961">
        <v>-2.0500000000000001E-2</v>
      </c>
      <c r="ES28" s="961">
        <v>-7.8E-2</v>
      </c>
      <c r="ET28" s="961">
        <v>-4.0000000000000001E-3</v>
      </c>
      <c r="EU28" s="961">
        <v>-0.2225</v>
      </c>
      <c r="EV28" s="961">
        <v>3.6999999999999998E-2</v>
      </c>
      <c r="EW28" s="961">
        <v>-0.06</v>
      </c>
      <c r="EX28" s="961">
        <v>-9.6000000000000002E-2</v>
      </c>
      <c r="EY28" s="961">
        <v>-0.01</v>
      </c>
      <c r="EZ28" s="961">
        <v>-7.0000000000000001E-3</v>
      </c>
      <c r="FA28" s="961">
        <v>-0.23499999999999999</v>
      </c>
      <c r="FB28" s="961">
        <v>0.02</v>
      </c>
      <c r="FC28" s="961">
        <v>-2.5999999999999999E-2</v>
      </c>
      <c r="FD28" s="961">
        <v>1.7000000000000001E-2</v>
      </c>
      <c r="FE28" s="961">
        <v>-5.8000000000000003E-2</v>
      </c>
      <c r="FF28" s="961">
        <v>-0.192</v>
      </c>
      <c r="FG28" s="961">
        <v>2.4E-2</v>
      </c>
      <c r="FH28" s="961">
        <v>-3.7999999999999999E-2</v>
      </c>
      <c r="FI28" s="961">
        <v>-1.7000000000000001E-2</v>
      </c>
      <c r="FJ28" s="961">
        <v>-0.19</v>
      </c>
      <c r="FK28" s="961">
        <v>-2.5000000000000001E-2</v>
      </c>
      <c r="FL28" s="958">
        <v>0.1</v>
      </c>
      <c r="FM28" s="961">
        <v>-2.9000000000000001E-2</v>
      </c>
      <c r="FN28" s="961">
        <v>-0.114</v>
      </c>
      <c r="FO28" s="961">
        <v>7.3499999999999996E-2</v>
      </c>
      <c r="FP28" s="961">
        <v>-3.0000000000000001E-3</v>
      </c>
      <c r="FQ28" s="961">
        <v>1.7999999999999999E-2</v>
      </c>
      <c r="FR28" s="961">
        <v>-5.9499999999999997E-2</v>
      </c>
      <c r="FS28" s="961">
        <v>-3.5000000000000003E-2</v>
      </c>
      <c r="FT28" s="961">
        <v>-5.2999999999999999E-2</v>
      </c>
      <c r="FU28" s="961">
        <v>9.7000000000000003E-2</v>
      </c>
      <c r="FV28" s="961">
        <v>7.6499999999999999E-2</v>
      </c>
      <c r="FW28" s="961">
        <v>4.2500000000000003E-2</v>
      </c>
      <c r="FX28" s="961">
        <v>-0.156</v>
      </c>
      <c r="FY28" s="961">
        <v>-0.12251225</v>
      </c>
      <c r="FZ28" s="961">
        <v>-0.11749999999999999</v>
      </c>
      <c r="GA28" s="961">
        <v>4.9000000000000002E-2</v>
      </c>
      <c r="GB28" s="961">
        <v>7.1999999999999995E-2</v>
      </c>
      <c r="GC28" s="961">
        <v>-2.5999999999999999E-2</v>
      </c>
      <c r="GD28" s="961">
        <v>1.4E-2</v>
      </c>
      <c r="GE28" s="961">
        <v>1.7500000000000002E-2</v>
      </c>
      <c r="GF28" s="958">
        <v>1.8499999999999999E-2</v>
      </c>
      <c r="GG28" s="961">
        <v>5.0999999999999997E-2</v>
      </c>
      <c r="GH28" s="961">
        <v>-4.4999999999999998E-2</v>
      </c>
      <c r="GI28" s="961">
        <v>5.3999999999999999E-2</v>
      </c>
      <c r="GJ28" s="961">
        <v>4.7E-2</v>
      </c>
      <c r="GK28" s="961">
        <v>-7.8E-2</v>
      </c>
      <c r="GL28" s="961">
        <v>-5.2999999999999999E-2</v>
      </c>
      <c r="GM28" s="961">
        <v>-3.5499999999999997E-2</v>
      </c>
      <c r="GN28" s="961">
        <v>-0.1045</v>
      </c>
      <c r="GO28" s="961">
        <v>-3.3500000000000002E-2</v>
      </c>
      <c r="GP28" s="961">
        <v>-7.3999999999999996E-2</v>
      </c>
      <c r="GQ28" s="961">
        <v>-6.6000000000000003E-2</v>
      </c>
      <c r="GR28" s="961">
        <v>0.189</v>
      </c>
      <c r="GS28" s="961">
        <v>8.4500000000000006E-2</v>
      </c>
      <c r="GT28" s="961">
        <v>-9.6500000000000002E-2</v>
      </c>
      <c r="GU28" s="961">
        <v>0.1135</v>
      </c>
      <c r="GV28" s="961">
        <v>5.5E-2</v>
      </c>
      <c r="GW28" s="961">
        <v>-0.1135</v>
      </c>
      <c r="GX28" s="961">
        <v>-8.0500000000000002E-2</v>
      </c>
      <c r="GY28" s="961">
        <v>2.8000000000000001E-2</v>
      </c>
      <c r="GZ28" s="961">
        <v>-7.4999999999999997E-3</v>
      </c>
      <c r="HA28" s="961">
        <v>-0.2</v>
      </c>
      <c r="HB28" s="961">
        <v>6.0999999999999999E-2</v>
      </c>
      <c r="HC28" s="961">
        <v>1E-3</v>
      </c>
      <c r="HD28" s="961">
        <v>-1.7999999999999999E-2</v>
      </c>
      <c r="HE28" s="961">
        <v>-9.4500000000000001E-2</v>
      </c>
      <c r="HF28" s="900">
        <f t="shared" si="8"/>
        <v>2.7812999999999999</v>
      </c>
      <c r="HG28" s="900">
        <f t="shared" si="9"/>
        <v>0.127</v>
      </c>
      <c r="HH28" s="900">
        <f t="shared" si="10"/>
        <v>1.8541999999999998</v>
      </c>
      <c r="HI28" s="900">
        <f t="shared" si="11"/>
        <v>1.7018</v>
      </c>
      <c r="HJ28" s="900">
        <f t="shared" si="12"/>
        <v>1.4097</v>
      </c>
      <c r="HK28" s="900">
        <f t="shared" si="13"/>
        <v>0</v>
      </c>
      <c r="HL28" s="900">
        <f t="shared" si="14"/>
        <v>1.0921999999999998</v>
      </c>
      <c r="HM28" s="900">
        <f t="shared" si="15"/>
        <v>0</v>
      </c>
      <c r="HN28" s="900">
        <f t="shared" si="16"/>
        <v>0.49529999999999996</v>
      </c>
      <c r="HO28" s="900">
        <f t="shared" si="17"/>
        <v>1.5874999999999999</v>
      </c>
      <c r="HP28" s="900">
        <f t="shared" si="18"/>
        <v>3.0225999999999997</v>
      </c>
      <c r="HQ28" s="900">
        <f t="shared" si="19"/>
        <v>0.50800000000000001</v>
      </c>
      <c r="HR28" s="900">
        <f t="shared" si="20"/>
        <v>0</v>
      </c>
      <c r="HS28" s="900">
        <f t="shared" si="21"/>
        <v>0.83819999999999995</v>
      </c>
      <c r="HT28" s="900">
        <f t="shared" si="22"/>
        <v>3.3908999999999998</v>
      </c>
      <c r="HU28" s="900">
        <f t="shared" si="23"/>
        <v>1.1938</v>
      </c>
      <c r="HV28" s="900">
        <f t="shared" si="24"/>
        <v>4.1021000000000001</v>
      </c>
      <c r="HW28" s="900">
        <f t="shared" si="25"/>
        <v>1.3208</v>
      </c>
      <c r="HX28" s="900">
        <f t="shared" si="26"/>
        <v>0</v>
      </c>
      <c r="HY28" s="900">
        <f t="shared" si="27"/>
        <v>0.49529999999999996</v>
      </c>
      <c r="HZ28" s="900">
        <f t="shared" si="28"/>
        <v>1.7526000000000002</v>
      </c>
      <c r="IA28" s="900">
        <f t="shared" si="29"/>
        <v>2.2097999999999995</v>
      </c>
      <c r="IB28" s="900">
        <f t="shared" si="30"/>
        <v>2.5272999999999999</v>
      </c>
      <c r="IC28" s="900">
        <f t="shared" si="31"/>
        <v>1.3715999999999999</v>
      </c>
      <c r="ID28" s="900">
        <f t="shared" si="32"/>
        <v>0</v>
      </c>
      <c r="IE28" s="900">
        <f t="shared" si="33"/>
        <v>0</v>
      </c>
      <c r="IF28" s="900">
        <f t="shared" si="34"/>
        <v>-4.5846999999999998</v>
      </c>
      <c r="IG28" s="900">
        <f t="shared" si="35"/>
        <v>-2.8574999999999999</v>
      </c>
      <c r="IH28" s="900">
        <f t="shared" si="36"/>
        <v>-3.5433000000000003</v>
      </c>
      <c r="II28" s="900">
        <f t="shared" si="37"/>
        <v>-3.1877</v>
      </c>
      <c r="IJ28" s="900">
        <f t="shared" si="38"/>
        <v>-2.6415999999999999</v>
      </c>
      <c r="IK28" s="900">
        <f t="shared" si="39"/>
        <v>-2.6415999999999999</v>
      </c>
      <c r="IL28" s="900">
        <f t="shared" si="40"/>
        <v>-16.865600000000001</v>
      </c>
      <c r="IM28" s="900">
        <f t="shared" si="41"/>
        <v>2.5907999999999998</v>
      </c>
      <c r="IN28" s="900">
        <f t="shared" si="42"/>
        <v>-0.1651</v>
      </c>
      <c r="IO28" s="900">
        <f t="shared" si="43"/>
        <v>2.7431999999999999</v>
      </c>
      <c r="IP28" s="900">
        <f t="shared" si="44"/>
        <v>1.3080999999999998</v>
      </c>
      <c r="IQ28" s="900">
        <f t="shared" si="45"/>
        <v>4.4957999999999991</v>
      </c>
      <c r="IR28" s="900">
        <f t="shared" si="46"/>
        <v>-1.9303999999999999</v>
      </c>
      <c r="IS28" s="900">
        <f t="shared" si="47"/>
        <v>-4.0640000000000001</v>
      </c>
      <c r="IT28" s="900">
        <f t="shared" si="48"/>
        <v>-0.46989999999999993</v>
      </c>
      <c r="IU28" s="900">
        <f t="shared" si="49"/>
        <v>-2.032</v>
      </c>
      <c r="IV28" s="900">
        <f t="shared" si="50"/>
        <v>-4.0512999999999995</v>
      </c>
      <c r="IW28" s="900">
        <f t="shared" si="51"/>
        <v>1.2445999999999999</v>
      </c>
      <c r="IX28" s="900">
        <f t="shared" si="52"/>
        <v>-0.64769999999999994</v>
      </c>
      <c r="IY28" s="900">
        <f t="shared" si="53"/>
        <v>-3.8226999999999998</v>
      </c>
      <c r="IZ28" s="900">
        <f t="shared" si="54"/>
        <v>-2.1843999999999997</v>
      </c>
      <c r="JA28" s="900">
        <f t="shared" si="55"/>
        <v>-0.67309999999999992</v>
      </c>
      <c r="JB28" s="900">
        <f t="shared" si="56"/>
        <v>-1.4223999999999999</v>
      </c>
      <c r="JC28" s="900">
        <f t="shared" si="57"/>
        <v>1.0921999999999998</v>
      </c>
      <c r="JD28" s="900">
        <f t="shared" si="58"/>
        <v>-0.127</v>
      </c>
      <c r="JE28" s="900">
        <f t="shared" si="59"/>
        <v>-2.8574999999999999</v>
      </c>
      <c r="JF28" s="900">
        <f t="shared" si="60"/>
        <v>-5.0419</v>
      </c>
      <c r="JG28" s="900">
        <f t="shared" si="61"/>
        <v>-1.3208</v>
      </c>
      <c r="JH28" s="900">
        <f t="shared" si="62"/>
        <v>-0.77469999999999994</v>
      </c>
      <c r="JI28" s="900">
        <f t="shared" si="63"/>
        <v>-2.3367999999999998</v>
      </c>
      <c r="JJ28" s="900">
        <f t="shared" si="64"/>
        <v>-2.5019</v>
      </c>
      <c r="JK28" s="900">
        <f t="shared" si="65"/>
        <v>-7.5818999999999992</v>
      </c>
      <c r="JL28" s="900">
        <f t="shared" si="66"/>
        <v>-4.0385999999999997</v>
      </c>
      <c r="JM28" s="900">
        <f t="shared" si="67"/>
        <v>2.7050999999999998</v>
      </c>
      <c r="JN28" s="900">
        <f t="shared" si="68"/>
        <v>-1.8414999999999997</v>
      </c>
      <c r="JO28" s="900">
        <f t="shared" si="69"/>
        <v>0.50800000000000001</v>
      </c>
      <c r="JP28" s="900">
        <f t="shared" si="70"/>
        <v>1.778</v>
      </c>
      <c r="JQ28" s="900">
        <f t="shared" si="71"/>
        <v>-0.69850000000000001</v>
      </c>
      <c r="JR28" s="900">
        <f t="shared" si="72"/>
        <v>-3.6067999999999993</v>
      </c>
      <c r="JS28" s="900">
        <f t="shared" si="73"/>
        <v>-0.96519999999999995</v>
      </c>
      <c r="JT28" s="900">
        <f t="shared" si="73"/>
        <v>1.8287999999999998</v>
      </c>
      <c r="JU28" s="900">
        <f t="shared" si="74"/>
        <v>-1.7018</v>
      </c>
      <c r="JV28" s="900">
        <f t="shared" si="75"/>
        <v>-2.8447999999999998</v>
      </c>
      <c r="JW28" s="900">
        <f t="shared" si="76"/>
        <v>-1.016</v>
      </c>
      <c r="JX28" s="900">
        <f t="shared" si="77"/>
        <v>-1.1938</v>
      </c>
      <c r="JY28" s="900">
        <f t="shared" si="78"/>
        <v>-5.3593999999999999</v>
      </c>
      <c r="JZ28" s="900">
        <f t="shared" si="79"/>
        <v>-3.0479999999999996</v>
      </c>
      <c r="KA28" s="900">
        <f t="shared" si="80"/>
        <v>1.9684999999999999</v>
      </c>
      <c r="KB28" s="900">
        <f t="shared" si="81"/>
        <v>-2.3494999999999999</v>
      </c>
      <c r="KC28" s="900">
        <f t="shared" si="82"/>
        <v>-0.99059999999999993</v>
      </c>
      <c r="KD28" s="900">
        <f t="shared" si="83"/>
        <v>-1.5239999999999998</v>
      </c>
      <c r="KE28" s="900">
        <f t="shared" si="84"/>
        <v>0.55879999999999996</v>
      </c>
      <c r="KF28" s="900">
        <f t="shared" si="85"/>
        <v>-0.26669999999999999</v>
      </c>
      <c r="KG28" s="900">
        <f t="shared" si="86"/>
        <v>-9.5757999999999992</v>
      </c>
      <c r="KH28" s="900">
        <f t="shared" si="87"/>
        <v>-0.40639999999999998</v>
      </c>
      <c r="KI28" s="900">
        <f t="shared" si="88"/>
        <v>-1.6129</v>
      </c>
      <c r="KJ28" s="900">
        <f t="shared" si="89"/>
        <v>-5.2450999999999999</v>
      </c>
      <c r="KK28" s="900">
        <f t="shared" si="90"/>
        <v>2.7685999999999997</v>
      </c>
      <c r="KL28" s="900">
        <f t="shared" si="91"/>
        <v>-0.17779999999999999</v>
      </c>
      <c r="KM28" s="900">
        <f t="shared" si="92"/>
        <v>2.4384000000000001</v>
      </c>
      <c r="KN28" s="900">
        <f t="shared" si="93"/>
        <v>-1.9303999999999999</v>
      </c>
      <c r="KO28" s="900">
        <f t="shared" si="94"/>
        <v>-4.8259999999999996</v>
      </c>
      <c r="KP28" s="900">
        <f t="shared" si="95"/>
        <v>-4.6735999999999995</v>
      </c>
      <c r="KQ28" s="900">
        <f t="shared" si="96"/>
        <v>-3.6321999999999997</v>
      </c>
      <c r="KR28" s="900">
        <f t="shared" si="97"/>
        <v>-0.55879999999999996</v>
      </c>
      <c r="KS28" s="900">
        <f t="shared" si="98"/>
        <v>0.127</v>
      </c>
      <c r="KT28" s="900">
        <f t="shared" si="99"/>
        <v>-6.3500000000000001E-2</v>
      </c>
      <c r="KU28" s="900">
        <f t="shared" si="100"/>
        <v>-0.53339999999999999</v>
      </c>
      <c r="KV28" s="900">
        <f t="shared" si="101"/>
        <v>0.1651</v>
      </c>
      <c r="KW28" s="900">
        <f t="shared" si="102"/>
        <v>-2.1335999999999999</v>
      </c>
      <c r="KX28" s="900">
        <f t="shared" si="103"/>
        <v>-2.3621999999999996</v>
      </c>
      <c r="KY28" s="900">
        <f t="shared" si="104"/>
        <v>2.4003000000000001</v>
      </c>
      <c r="KZ28" s="900">
        <f t="shared" si="105"/>
        <v>0.9524999999999999</v>
      </c>
      <c r="LA28" s="900">
        <f t="shared" si="106"/>
        <v>-1.27</v>
      </c>
      <c r="LB28" s="900">
        <f t="shared" si="107"/>
        <v>-2.8702000000000001</v>
      </c>
      <c r="LC28" s="900">
        <f t="shared" si="108"/>
        <v>-1.4732000000000001</v>
      </c>
      <c r="LD28" s="900">
        <f t="shared" si="109"/>
        <v>2.1843999999999997</v>
      </c>
      <c r="LE28" s="900">
        <f t="shared" si="110"/>
        <v>-1.7526000000000002</v>
      </c>
      <c r="LF28" s="900">
        <f t="shared" si="111"/>
        <v>2.1335999999999999</v>
      </c>
      <c r="LG28" s="900">
        <f t="shared" si="112"/>
        <v>-4.2417999999999996</v>
      </c>
      <c r="LH28" s="900">
        <f t="shared" si="113"/>
        <v>1.5239999999999998</v>
      </c>
      <c r="LI28" s="900">
        <f t="shared" si="114"/>
        <v>-2.5399999999999999E-2</v>
      </c>
      <c r="LJ28" s="900">
        <f t="shared" si="115"/>
        <v>0.9524999999999999</v>
      </c>
      <c r="LK28" s="900">
        <f t="shared" si="116"/>
        <v>-2.0827999999999998</v>
      </c>
      <c r="LL28" s="900">
        <f t="shared" si="117"/>
        <v>-0.55879999999999996</v>
      </c>
      <c r="LM28" s="900">
        <f t="shared" si="118"/>
        <v>2.0624799999999999</v>
      </c>
      <c r="LN28" s="900">
        <f t="shared" si="119"/>
        <v>1.1810999999999998</v>
      </c>
      <c r="LO28" s="900">
        <f t="shared" si="120"/>
        <v>-2.5146000000000002</v>
      </c>
      <c r="LP28" s="900">
        <f t="shared" si="121"/>
        <v>-2.5272999999999999</v>
      </c>
      <c r="LQ28" s="900">
        <f t="shared" si="122"/>
        <v>1.3461999999999998</v>
      </c>
      <c r="LR28" s="900">
        <f t="shared" si="123"/>
        <v>-1.6637</v>
      </c>
      <c r="LS28" s="900">
        <f t="shared" si="124"/>
        <v>-2.3113999999999999</v>
      </c>
      <c r="LT28" s="900">
        <f t="shared" si="125"/>
        <v>-1.8795999999999997</v>
      </c>
      <c r="LU28" s="900">
        <f t="shared" si="126"/>
        <v>-2.8574999999999999</v>
      </c>
      <c r="LV28" s="900">
        <f t="shared" si="127"/>
        <v>-0.52069999999999994</v>
      </c>
      <c r="LW28" s="900">
        <f t="shared" si="128"/>
        <v>-0.20319999999999999</v>
      </c>
      <c r="LX28" s="900">
        <f t="shared" si="129"/>
        <v>0.55879999999999996</v>
      </c>
      <c r="LY28" s="900">
        <f t="shared" si="130"/>
        <v>-3.7591999999999994</v>
      </c>
      <c r="LZ28" s="900">
        <f t="shared" si="131"/>
        <v>1.8541999999999998</v>
      </c>
      <c r="MA28" s="900">
        <f t="shared" si="132"/>
        <v>-1.0413999999999999</v>
      </c>
      <c r="MB28" s="900">
        <f t="shared" si="133"/>
        <v>2.1843999999999997</v>
      </c>
      <c r="MC28" s="900">
        <f t="shared" si="134"/>
        <v>1.9303999999999999</v>
      </c>
      <c r="MD28" s="900">
        <f t="shared" si="135"/>
        <v>-0.7619999999999999</v>
      </c>
      <c r="ME28" s="900">
        <f t="shared" si="136"/>
        <v>1.6382999999999999</v>
      </c>
      <c r="MF28" s="900">
        <f t="shared" si="137"/>
        <v>-0.78739999999999999</v>
      </c>
      <c r="MG28" s="900">
        <f t="shared" si="138"/>
        <v>-0.7619999999999999</v>
      </c>
      <c r="MH28" s="900">
        <f t="shared" si="139"/>
        <v>-1.4097</v>
      </c>
      <c r="MI28" s="900">
        <f t="shared" si="140"/>
        <v>2.2097999999999995</v>
      </c>
      <c r="MJ28" s="900">
        <f t="shared" si="141"/>
        <v>-4.1528999999999998</v>
      </c>
      <c r="MK28" s="900">
        <f t="shared" si="142"/>
        <v>-0.72389999999999999</v>
      </c>
      <c r="ML28" s="900">
        <f t="shared" si="143"/>
        <v>0.69850000000000001</v>
      </c>
      <c r="MM28" s="900">
        <f t="shared" si="144"/>
        <v>-3.1622999999999997</v>
      </c>
      <c r="MN28" s="900">
        <f t="shared" si="145"/>
        <v>-2.1335999999999999</v>
      </c>
      <c r="MO28" s="900">
        <f t="shared" si="146"/>
        <v>1.2192000000000001</v>
      </c>
      <c r="MP28" s="900">
        <f t="shared" si="147"/>
        <v>-2.7685999999999997</v>
      </c>
      <c r="MQ28" s="900">
        <f t="shared" si="148"/>
        <v>-0.52069999999999994</v>
      </c>
      <c r="MR28" s="900">
        <f t="shared" si="149"/>
        <v>-1.9811999999999999</v>
      </c>
      <c r="MS28" s="900">
        <f t="shared" si="150"/>
        <v>-0.1016</v>
      </c>
      <c r="MT28" s="900">
        <f t="shared" si="151"/>
        <v>-5.6514999999999995</v>
      </c>
      <c r="MU28" s="900">
        <f t="shared" si="152"/>
        <v>0.93979999999999986</v>
      </c>
      <c r="MV28" s="900">
        <f t="shared" si="153"/>
        <v>-1.5239999999999998</v>
      </c>
      <c r="MW28" s="900">
        <f t="shared" si="154"/>
        <v>-2.4384000000000001</v>
      </c>
      <c r="MX28" s="900">
        <f t="shared" si="155"/>
        <v>-0.254</v>
      </c>
      <c r="MY28" s="900">
        <f t="shared" si="156"/>
        <v>-0.17779999999999999</v>
      </c>
      <c r="MZ28" s="900">
        <f t="shared" si="157"/>
        <v>-5.9689999999999994</v>
      </c>
      <c r="NA28" s="900">
        <f t="shared" si="158"/>
        <v>0.50800000000000001</v>
      </c>
      <c r="NB28" s="900">
        <f t="shared" si="159"/>
        <v>-0.66039999999999999</v>
      </c>
      <c r="NC28" s="900">
        <f t="shared" si="160"/>
        <v>0.43180000000000002</v>
      </c>
      <c r="ND28" s="900">
        <f t="shared" si="161"/>
        <v>-1.4732000000000001</v>
      </c>
      <c r="NE28" s="900">
        <f t="shared" si="162"/>
        <v>-4.8768000000000002</v>
      </c>
      <c r="NF28" s="900">
        <f t="shared" si="163"/>
        <v>0.60960000000000003</v>
      </c>
      <c r="NG28" s="900">
        <f t="shared" si="164"/>
        <v>-0.96519999999999995</v>
      </c>
      <c r="NH28" s="900">
        <f t="shared" si="165"/>
        <v>-0.43180000000000002</v>
      </c>
      <c r="NI28" s="900">
        <f t="shared" si="166"/>
        <v>-4.8259999999999996</v>
      </c>
      <c r="NJ28" s="900">
        <f t="shared" si="167"/>
        <v>-0.63500000000000001</v>
      </c>
      <c r="NK28" s="900">
        <f t="shared" si="168"/>
        <v>2.54</v>
      </c>
      <c r="NL28" s="900">
        <f t="shared" si="169"/>
        <v>-0.73660000000000003</v>
      </c>
      <c r="NM28" s="900">
        <f t="shared" si="170"/>
        <v>-2.8956</v>
      </c>
      <c r="NN28" s="900">
        <f t="shared" si="171"/>
        <v>1.8668999999999998</v>
      </c>
      <c r="NO28" s="900">
        <f t="shared" si="172"/>
        <v>-7.6200000000000004E-2</v>
      </c>
      <c r="NP28" s="900">
        <f t="shared" si="173"/>
        <v>0.45719999999999994</v>
      </c>
      <c r="NQ28" s="900">
        <f t="shared" si="174"/>
        <v>-1.5112999999999999</v>
      </c>
      <c r="NR28" s="900">
        <f t="shared" si="175"/>
        <v>-1.3461999999999998</v>
      </c>
      <c r="NS28" s="900">
        <f t="shared" si="176"/>
        <v>-0.88900000000000001</v>
      </c>
      <c r="NT28" s="900">
        <f t="shared" si="177"/>
        <v>2.4638</v>
      </c>
      <c r="NU28" s="900">
        <f t="shared" si="178"/>
        <v>1.9430999999999998</v>
      </c>
      <c r="NV28" s="900">
        <f t="shared" si="179"/>
        <v>1.0795000000000001</v>
      </c>
      <c r="NW28" s="900">
        <f t="shared" si="180"/>
        <v>-3.9623999999999997</v>
      </c>
      <c r="NX28" s="900">
        <f t="shared" si="181"/>
        <v>1.2445999999999999</v>
      </c>
      <c r="NY28" s="900">
        <f t="shared" si="182"/>
        <v>1.8287999999999998</v>
      </c>
      <c r="NZ28" s="900">
        <f t="shared" si="183"/>
        <v>-0.66039999999999999</v>
      </c>
      <c r="OA28" s="900">
        <f t="shared" si="184"/>
        <v>0.35559999999999997</v>
      </c>
      <c r="OB28" s="900">
        <f t="shared" si="185"/>
        <v>0.44450000000000001</v>
      </c>
      <c r="OC28" s="900">
        <f t="shared" si="186"/>
        <v>0.46989999999999993</v>
      </c>
      <c r="OD28" s="900">
        <f t="shared" si="187"/>
        <v>1.2953999999999999</v>
      </c>
      <c r="OE28" s="900">
        <f t="shared" si="188"/>
        <v>-1.1429999999999998</v>
      </c>
      <c r="OF28" s="900">
        <f t="shared" si="189"/>
        <v>1.3715999999999999</v>
      </c>
      <c r="OG28" s="900">
        <f t="shared" si="190"/>
        <v>1.1938</v>
      </c>
      <c r="OH28" s="900">
        <f t="shared" si="191"/>
        <v>-1.9811999999999999</v>
      </c>
      <c r="OI28" s="900">
        <f t="shared" si="197"/>
        <v>-2.6542999999999997</v>
      </c>
      <c r="OJ28" s="900">
        <f t="shared" si="197"/>
        <v>-0.85089999999999999</v>
      </c>
      <c r="OK28" s="900">
        <f t="shared" si="197"/>
        <v>-1.8795999999999997</v>
      </c>
      <c r="OL28" s="900">
        <f t="shared" si="197"/>
        <v>-1.6763999999999999</v>
      </c>
      <c r="OM28" s="900">
        <f t="shared" si="197"/>
        <v>4.8006000000000002</v>
      </c>
      <c r="ON28" s="900">
        <f t="shared" si="197"/>
        <v>2.1463000000000001</v>
      </c>
      <c r="OO28" s="900">
        <f t="shared" si="194"/>
        <v>-2.4510999999999998</v>
      </c>
      <c r="OP28" s="900">
        <f t="shared" si="193"/>
        <v>2.8828999999999998</v>
      </c>
      <c r="OQ28" s="900">
        <f t="shared" si="193"/>
        <v>1.397</v>
      </c>
      <c r="OR28" s="900">
        <f t="shared" si="193"/>
        <v>-2.8828999999999998</v>
      </c>
      <c r="OS28" s="900">
        <f t="shared" si="193"/>
        <v>-2.0446999999999997</v>
      </c>
      <c r="OT28" s="900">
        <f t="shared" si="193"/>
        <v>0.71119999999999994</v>
      </c>
      <c r="OU28" s="900">
        <f t="shared" si="193"/>
        <v>-0.19049999999999997</v>
      </c>
      <c r="OV28" s="900">
        <f t="shared" si="193"/>
        <v>-5.08</v>
      </c>
      <c r="OW28" s="900">
        <f t="shared" si="193"/>
        <v>1.5493999999999999</v>
      </c>
      <c r="OX28" s="900">
        <f t="shared" si="193"/>
        <v>2.5399999999999999E-2</v>
      </c>
      <c r="OY28" s="900">
        <f t="shared" si="193"/>
        <v>-0.45719999999999994</v>
      </c>
      <c r="OZ28" s="900">
        <f t="shared" si="193"/>
        <v>-2.4003000000000001</v>
      </c>
      <c r="PB28" s="887"/>
      <c r="PC28" s="887"/>
      <c r="PD28" s="887"/>
    </row>
    <row r="29" spans="1:420">
      <c r="A29" s="1239" t="s">
        <v>652</v>
      </c>
      <c r="B29" s="1240"/>
      <c r="C29" s="958">
        <v>3.0735000000000001</v>
      </c>
      <c r="D29" s="958">
        <v>3.0649999999999999</v>
      </c>
      <c r="E29" s="958">
        <v>3.069</v>
      </c>
      <c r="F29" s="958">
        <v>3.0710000000000002</v>
      </c>
      <c r="G29" s="958">
        <v>3.0640000000000001</v>
      </c>
      <c r="H29" s="958"/>
      <c r="I29" s="958">
        <v>3.0739999999999998</v>
      </c>
      <c r="J29" s="958"/>
      <c r="K29" s="958">
        <v>3.0794999999999999</v>
      </c>
      <c r="L29" s="958">
        <v>3.0634999999999999</v>
      </c>
      <c r="M29" s="958">
        <v>3.0680000000000001</v>
      </c>
      <c r="N29" s="958">
        <v>3.0790000000000002</v>
      </c>
      <c r="O29" s="960"/>
      <c r="P29" s="958">
        <v>3.0625</v>
      </c>
      <c r="Q29" s="958">
        <v>3.0979999999999999</v>
      </c>
      <c r="R29" s="958">
        <v>3.0825</v>
      </c>
      <c r="S29" s="958">
        <v>3.0880000000000001</v>
      </c>
      <c r="T29" s="958">
        <v>3.0510000000000002</v>
      </c>
      <c r="U29" s="958"/>
      <c r="V29" s="958">
        <v>3.0445000000000002</v>
      </c>
      <c r="W29" s="958">
        <v>3.0760000000000001</v>
      </c>
      <c r="X29" s="958">
        <v>3.077</v>
      </c>
      <c r="Y29" s="958">
        <v>3.0670000000000002</v>
      </c>
      <c r="Z29" s="958">
        <v>3.0640000000000001</v>
      </c>
      <c r="AA29" s="958"/>
      <c r="AB29" s="958"/>
      <c r="AC29" s="958">
        <v>3.0815000000000001</v>
      </c>
      <c r="AD29" s="958">
        <v>3.0539999999999998</v>
      </c>
      <c r="AE29" s="958">
        <v>3.0750000000000002</v>
      </c>
      <c r="AF29" s="958">
        <v>3.0870000000000002</v>
      </c>
      <c r="AG29" s="958">
        <v>3.0779999999999998</v>
      </c>
      <c r="AH29" s="958">
        <v>3.0750000000000002</v>
      </c>
      <c r="AI29" s="961">
        <v>3.0634999999999999</v>
      </c>
      <c r="AJ29" s="961">
        <v>3.0964999999999998</v>
      </c>
      <c r="AK29" s="961">
        <v>3.036</v>
      </c>
      <c r="AL29" s="961">
        <v>3.0659999999999998</v>
      </c>
      <c r="AM29" s="961">
        <v>3.0870000000000002</v>
      </c>
      <c r="AN29" s="961">
        <v>3.0910000000000002</v>
      </c>
      <c r="AO29" s="961">
        <v>3.0859999999999999</v>
      </c>
      <c r="AP29" s="961">
        <v>3.0609999999999999</v>
      </c>
      <c r="AQ29" s="961">
        <v>3.0844999999999998</v>
      </c>
      <c r="AR29" s="961">
        <v>3.0539999999999998</v>
      </c>
      <c r="AS29" s="961">
        <v>3.0640000000000001</v>
      </c>
      <c r="AT29" s="961">
        <v>3.0314999999999999</v>
      </c>
      <c r="AU29" s="961">
        <v>3.0405000000000002</v>
      </c>
      <c r="AV29" s="961">
        <v>3.052</v>
      </c>
      <c r="AW29" s="961">
        <v>3.0804999999999998</v>
      </c>
      <c r="AX29" s="961">
        <v>3.0905</v>
      </c>
      <c r="AY29" s="961">
        <v>3.056</v>
      </c>
      <c r="AZ29" s="961">
        <v>3.06</v>
      </c>
      <c r="BA29" s="961">
        <v>3.0750000000000002</v>
      </c>
      <c r="BB29" s="961">
        <v>3.0255000000000001</v>
      </c>
      <c r="BC29" s="961">
        <v>3.052</v>
      </c>
      <c r="BD29" s="961">
        <v>3.0535000000000001</v>
      </c>
      <c r="BE29" s="961">
        <v>3.0785</v>
      </c>
      <c r="BF29" s="961">
        <v>3.0750000000000002</v>
      </c>
      <c r="BG29" s="961">
        <v>3.081</v>
      </c>
      <c r="BH29" s="961">
        <v>3.0590000000000002</v>
      </c>
      <c r="BI29" s="961">
        <v>3.0455000000000001</v>
      </c>
      <c r="BJ29" s="961">
        <v>3.0710000000000002</v>
      </c>
      <c r="BK29" s="961">
        <v>3.0495000000000001</v>
      </c>
      <c r="BL29" s="958">
        <v>3.056</v>
      </c>
      <c r="BM29" s="961">
        <v>3.0880000000000001</v>
      </c>
      <c r="BN29" s="961">
        <v>3.0764999999999998</v>
      </c>
      <c r="BO29" s="961">
        <v>3.052</v>
      </c>
      <c r="BP29" s="961">
        <v>3.06</v>
      </c>
      <c r="BQ29" s="961">
        <v>3.0605000000000002</v>
      </c>
      <c r="BR29" s="961">
        <v>3.0844999999999998</v>
      </c>
      <c r="BS29" s="961">
        <v>3.0470000000000002</v>
      </c>
      <c r="BT29" s="961">
        <v>3.0644999999999998</v>
      </c>
      <c r="BU29" s="961">
        <v>3.0794999999999999</v>
      </c>
      <c r="BV29" s="961">
        <v>3.0329999999999999</v>
      </c>
      <c r="BW29" s="961">
        <v>3.0575000000000001</v>
      </c>
      <c r="BX29" s="961">
        <v>3.0655000000000001</v>
      </c>
      <c r="BY29" s="961">
        <v>3.0754999999999999</v>
      </c>
      <c r="BZ29" s="961">
        <v>3.08</v>
      </c>
      <c r="CA29" s="961">
        <v>3.0665</v>
      </c>
      <c r="CB29" s="961">
        <v>3.0649999999999999</v>
      </c>
      <c r="CC29" s="961">
        <v>3.0880000000000001</v>
      </c>
      <c r="CD29" s="961">
        <v>3.0754999999999999</v>
      </c>
      <c r="CE29" s="961">
        <v>3.073</v>
      </c>
      <c r="CF29" s="961">
        <v>3.0764999999999998</v>
      </c>
      <c r="CG29" s="961">
        <v>3.0779999999999998</v>
      </c>
      <c r="CH29" s="961">
        <v>3.0945</v>
      </c>
      <c r="CI29" s="961">
        <v>3.0939999999999999</v>
      </c>
      <c r="CJ29" s="961">
        <v>3.0830000000000002</v>
      </c>
      <c r="CK29" s="961">
        <v>3.0840000000000001</v>
      </c>
      <c r="CL29" s="961">
        <v>3.0510000000000002</v>
      </c>
      <c r="CM29" s="961">
        <v>3.044</v>
      </c>
      <c r="CN29" s="961">
        <v>3.0745</v>
      </c>
      <c r="CO29" s="961">
        <v>3.0630000000000002</v>
      </c>
      <c r="CP29" s="961">
        <v>3.1004999999999998</v>
      </c>
      <c r="CQ29" s="961">
        <v>3.08</v>
      </c>
      <c r="CR29" s="961">
        <v>3.0895000000000001</v>
      </c>
      <c r="CS29" s="961">
        <v>3.0794999999999999</v>
      </c>
      <c r="CT29" s="961">
        <v>3.08</v>
      </c>
      <c r="CU29" s="961">
        <v>3.0779999999999998</v>
      </c>
      <c r="CV29" s="961">
        <v>3.0745</v>
      </c>
      <c r="CW29" s="961">
        <v>3.0815000000000001</v>
      </c>
      <c r="CX29" s="961">
        <v>3.0874999999999999</v>
      </c>
      <c r="CY29" s="961">
        <v>3.0619999999999998</v>
      </c>
      <c r="CZ29" s="961">
        <v>3.101</v>
      </c>
      <c r="DA29" s="961">
        <v>3.0840000000000001</v>
      </c>
      <c r="DB29" s="961">
        <v>3.0739999999999998</v>
      </c>
      <c r="DC29" s="961">
        <v>3.0745</v>
      </c>
      <c r="DD29" s="961">
        <v>3.0505</v>
      </c>
      <c r="DE29" s="961">
        <v>3.0230000000000001</v>
      </c>
      <c r="DF29" s="961">
        <v>3.044</v>
      </c>
      <c r="DG29" s="961">
        <v>3.0739999999999998</v>
      </c>
      <c r="DH29" s="961">
        <v>3.0790000000000002</v>
      </c>
      <c r="DI29" s="961">
        <v>3.085</v>
      </c>
      <c r="DJ29" s="961">
        <v>3.0724999999999998</v>
      </c>
      <c r="DK29" s="961">
        <v>3.0785</v>
      </c>
      <c r="DL29" s="961">
        <v>3.0585</v>
      </c>
      <c r="DM29" s="961">
        <v>3.0790000000000002</v>
      </c>
      <c r="DN29" s="961">
        <v>3.0960000000000001</v>
      </c>
      <c r="DO29" s="961">
        <v>3.0630000000000002</v>
      </c>
      <c r="DP29" s="961">
        <v>3.0714999999999999</v>
      </c>
      <c r="DQ29" s="961">
        <v>3.0394999999999999</v>
      </c>
      <c r="DR29" s="961">
        <v>3.077</v>
      </c>
      <c r="DS29" s="961">
        <v>3.0859999999999999</v>
      </c>
      <c r="DT29" s="961">
        <v>3.0819999999999999</v>
      </c>
      <c r="DU29" s="961">
        <v>3.0874999999999999</v>
      </c>
      <c r="DV29" s="961">
        <v>3.056</v>
      </c>
      <c r="DW29" s="961">
        <v>3.073</v>
      </c>
      <c r="DX29" s="961">
        <v>3.0870000000000002</v>
      </c>
      <c r="DY29" s="961">
        <v>3.081</v>
      </c>
      <c r="DZ29" s="961">
        <v>3.0619999999999998</v>
      </c>
      <c r="EA29" s="961">
        <v>3.0804999999999998</v>
      </c>
      <c r="EB29" s="961">
        <v>3.073</v>
      </c>
      <c r="EC29" s="961">
        <v>3.0735000000000001</v>
      </c>
      <c r="ED29" s="961">
        <v>3.0710000000000002</v>
      </c>
      <c r="EE29" s="961">
        <v>3.0844999999999998</v>
      </c>
      <c r="EF29" s="961">
        <v>3.0815000000000001</v>
      </c>
      <c r="EG29" s="961">
        <v>3.0920000000000001</v>
      </c>
      <c r="EH29" s="961">
        <v>3.0815000000000001</v>
      </c>
      <c r="EI29" s="961">
        <v>3.05</v>
      </c>
      <c r="EJ29" s="961">
        <v>3.0840000000000001</v>
      </c>
      <c r="EK29" s="961">
        <v>3.0819999999999999</v>
      </c>
      <c r="EL29" s="961">
        <v>3.0914999999999999</v>
      </c>
      <c r="EM29" s="961">
        <v>3.0670000000000002</v>
      </c>
      <c r="EN29" s="961">
        <v>3.05</v>
      </c>
      <c r="EO29" s="961">
        <v>3.0585</v>
      </c>
      <c r="EP29" s="961">
        <v>3.0754999999999999</v>
      </c>
      <c r="EQ29" s="961">
        <v>3.0714999999999999</v>
      </c>
      <c r="ER29" s="961">
        <v>3.0819999999999999</v>
      </c>
      <c r="ES29" s="961">
        <v>3.081</v>
      </c>
      <c r="ET29" s="961">
        <v>3.0594999999999999</v>
      </c>
      <c r="EU29" s="961">
        <v>3.0695000000000001</v>
      </c>
      <c r="EV29" s="961">
        <v>3.1015000000000001</v>
      </c>
      <c r="EW29" s="961">
        <v>3.0880000000000001</v>
      </c>
      <c r="EX29" s="961">
        <v>3.0815000000000001</v>
      </c>
      <c r="EY29" s="961">
        <v>3.0840000000000001</v>
      </c>
      <c r="EZ29" s="961">
        <v>3.0855000000000001</v>
      </c>
      <c r="FA29" s="961">
        <v>3.0449999999999999</v>
      </c>
      <c r="FB29" s="961">
        <v>3.0815000000000001</v>
      </c>
      <c r="FC29" s="961">
        <v>3.0945</v>
      </c>
      <c r="FD29" s="961">
        <v>3.08</v>
      </c>
      <c r="FE29" s="961">
        <v>3.0720000000000001</v>
      </c>
      <c r="FF29" s="961">
        <v>3.0840000000000001</v>
      </c>
      <c r="FG29" s="961">
        <v>3.0939999999999999</v>
      </c>
      <c r="FH29" s="961">
        <v>3.0746000000000002</v>
      </c>
      <c r="FI29" s="961">
        <v>3.0840000000000001</v>
      </c>
      <c r="FJ29" s="961">
        <v>3.0365000000000002</v>
      </c>
      <c r="FK29" s="961">
        <v>3.0794999999999999</v>
      </c>
      <c r="FL29" s="958">
        <v>3.0754999999999999</v>
      </c>
      <c r="FM29" s="961">
        <v>3.0914999999999999</v>
      </c>
      <c r="FN29" s="961">
        <v>3.0859999999999999</v>
      </c>
      <c r="FO29" s="961">
        <v>3.0859999999999999</v>
      </c>
      <c r="FP29" s="961">
        <v>3.093</v>
      </c>
      <c r="FQ29" s="961">
        <v>3.0735000000000001</v>
      </c>
      <c r="FR29" s="961">
        <v>3.0754999999999999</v>
      </c>
      <c r="FS29" s="961">
        <v>3.0579999999999998</v>
      </c>
      <c r="FT29" s="961">
        <v>3.0844999999999998</v>
      </c>
      <c r="FU29" s="961">
        <v>3.089</v>
      </c>
      <c r="FV29" s="961">
        <v>3.0550000000000002</v>
      </c>
      <c r="FW29" s="961">
        <v>3.0714999999999999</v>
      </c>
      <c r="FX29" s="961">
        <v>3.0379999999999998</v>
      </c>
      <c r="FY29" s="961">
        <v>2.9980000000000002</v>
      </c>
      <c r="FZ29" s="961">
        <v>3.0190000000000001</v>
      </c>
      <c r="GA29" s="961">
        <v>3.0430000000000001</v>
      </c>
      <c r="GB29" s="961">
        <v>3.056</v>
      </c>
      <c r="GC29" s="961">
        <v>3.0764999999999998</v>
      </c>
      <c r="GD29" s="961">
        <v>3.0345</v>
      </c>
      <c r="GE29" s="961">
        <v>3.089</v>
      </c>
      <c r="GF29" s="958">
        <v>3.0745</v>
      </c>
      <c r="GG29" s="961">
        <v>3.0405000000000002</v>
      </c>
      <c r="GH29" s="961">
        <v>3.0394999999999999</v>
      </c>
      <c r="GI29" s="961">
        <v>3.077</v>
      </c>
      <c r="GJ29" s="961">
        <v>3.07</v>
      </c>
      <c r="GK29" s="961">
        <v>3.0695000000000001</v>
      </c>
      <c r="GL29" s="961">
        <v>3.0554999999999999</v>
      </c>
      <c r="GM29" s="961">
        <v>3.0630000000000002</v>
      </c>
      <c r="GN29" s="961">
        <v>3.0514999999999999</v>
      </c>
      <c r="GO29" s="961">
        <v>3.0569999999999999</v>
      </c>
      <c r="GP29" s="961">
        <v>3.0489999999999999</v>
      </c>
      <c r="GQ29" s="961">
        <v>3.0640000000000001</v>
      </c>
      <c r="GR29" s="961">
        <v>3.0910000000000002</v>
      </c>
      <c r="GS29" s="961">
        <v>3.0655000000000001</v>
      </c>
      <c r="GT29" s="961">
        <v>3.0825</v>
      </c>
      <c r="GU29" s="961">
        <v>3.0724999999999998</v>
      </c>
      <c r="GV29" s="961">
        <v>3.0510000000000002</v>
      </c>
      <c r="GW29" s="961">
        <v>3.0710000000000002</v>
      </c>
      <c r="GX29" s="961">
        <v>3.0585</v>
      </c>
      <c r="GY29" s="961">
        <v>3.0840000000000001</v>
      </c>
      <c r="GZ29" s="961">
        <v>3.0449999999999999</v>
      </c>
      <c r="HA29" s="961">
        <v>3.0750000000000002</v>
      </c>
      <c r="HB29" s="961">
        <v>3.0615000000000001</v>
      </c>
      <c r="HC29" s="961">
        <v>3.1019999999999999</v>
      </c>
      <c r="HD29" s="961">
        <v>3.0680000000000001</v>
      </c>
      <c r="HE29" s="961">
        <v>3.0785</v>
      </c>
      <c r="HF29" s="900">
        <f t="shared" si="8"/>
        <v>78.066900000000004</v>
      </c>
      <c r="HG29" s="900">
        <f t="shared" si="9"/>
        <v>77.850999999999999</v>
      </c>
      <c r="HH29" s="900">
        <f t="shared" si="10"/>
        <v>77.95259999999999</v>
      </c>
      <c r="HI29" s="900">
        <f t="shared" si="11"/>
        <v>78.003399999999999</v>
      </c>
      <c r="HJ29" s="900">
        <f t="shared" si="12"/>
        <v>77.825599999999994</v>
      </c>
      <c r="HK29" s="900">
        <f t="shared" si="13"/>
        <v>0</v>
      </c>
      <c r="HL29" s="900">
        <f t="shared" si="14"/>
        <v>78.079599999999985</v>
      </c>
      <c r="HM29" s="900">
        <f t="shared" si="15"/>
        <v>0</v>
      </c>
      <c r="HN29" s="900">
        <f t="shared" si="16"/>
        <v>78.21929999999999</v>
      </c>
      <c r="HO29" s="900">
        <f t="shared" si="17"/>
        <v>77.812899999999999</v>
      </c>
      <c r="HP29" s="900">
        <f t="shared" si="18"/>
        <v>77.927199999999999</v>
      </c>
      <c r="HQ29" s="900">
        <f t="shared" si="19"/>
        <v>78.206599999999995</v>
      </c>
      <c r="HR29" s="900">
        <f t="shared" si="20"/>
        <v>0</v>
      </c>
      <c r="HS29" s="900">
        <f t="shared" si="21"/>
        <v>77.787499999999994</v>
      </c>
      <c r="HT29" s="900">
        <f t="shared" si="22"/>
        <v>78.689199999999985</v>
      </c>
      <c r="HU29" s="900">
        <f t="shared" si="23"/>
        <v>78.29549999999999</v>
      </c>
      <c r="HV29" s="900">
        <f t="shared" si="24"/>
        <v>78.435199999999995</v>
      </c>
      <c r="HW29" s="900">
        <f t="shared" si="25"/>
        <v>77.495400000000004</v>
      </c>
      <c r="HX29" s="900">
        <f t="shared" si="26"/>
        <v>0</v>
      </c>
      <c r="HY29" s="900">
        <f t="shared" si="27"/>
        <v>77.330299999999994</v>
      </c>
      <c r="HZ29" s="900">
        <f t="shared" si="28"/>
        <v>78.130399999999995</v>
      </c>
      <c r="IA29" s="900">
        <f t="shared" si="29"/>
        <v>78.155799999999999</v>
      </c>
      <c r="IB29" s="900">
        <f t="shared" si="30"/>
        <v>77.901799999999994</v>
      </c>
      <c r="IC29" s="900">
        <f t="shared" si="31"/>
        <v>77.825599999999994</v>
      </c>
      <c r="ID29" s="900">
        <f t="shared" si="32"/>
        <v>0</v>
      </c>
      <c r="IE29" s="900">
        <f t="shared" si="33"/>
        <v>0</v>
      </c>
      <c r="IF29" s="900">
        <f t="shared" si="34"/>
        <v>78.270099999999999</v>
      </c>
      <c r="IG29" s="900">
        <f t="shared" si="35"/>
        <v>77.571599999999989</v>
      </c>
      <c r="IH29" s="900">
        <f t="shared" si="36"/>
        <v>78.105000000000004</v>
      </c>
      <c r="II29" s="900">
        <f t="shared" si="37"/>
        <v>78.409800000000004</v>
      </c>
      <c r="IJ29" s="900">
        <f t="shared" si="38"/>
        <v>78.18119999999999</v>
      </c>
      <c r="IK29" s="900">
        <f t="shared" si="39"/>
        <v>78.105000000000004</v>
      </c>
      <c r="IL29" s="900">
        <f t="shared" si="40"/>
        <v>77.812899999999999</v>
      </c>
      <c r="IM29" s="900">
        <f t="shared" si="41"/>
        <v>78.651099999999985</v>
      </c>
      <c r="IN29" s="900">
        <f t="shared" si="42"/>
        <v>77.114400000000003</v>
      </c>
      <c r="IO29" s="900">
        <f t="shared" si="43"/>
        <v>77.87639999999999</v>
      </c>
      <c r="IP29" s="900">
        <f t="shared" si="44"/>
        <v>78.409800000000004</v>
      </c>
      <c r="IQ29" s="900">
        <f t="shared" si="45"/>
        <v>78.511399999999995</v>
      </c>
      <c r="IR29" s="900">
        <f t="shared" si="46"/>
        <v>78.384399999999985</v>
      </c>
      <c r="IS29" s="900">
        <f t="shared" si="47"/>
        <v>77.749399999999994</v>
      </c>
      <c r="IT29" s="900">
        <f t="shared" si="48"/>
        <v>78.346299999999985</v>
      </c>
      <c r="IU29" s="900">
        <f t="shared" si="49"/>
        <v>77.571599999999989</v>
      </c>
      <c r="IV29" s="900">
        <f t="shared" si="50"/>
        <v>77.825599999999994</v>
      </c>
      <c r="IW29" s="900">
        <f t="shared" si="51"/>
        <v>77.000099999999989</v>
      </c>
      <c r="IX29" s="900">
        <f t="shared" si="52"/>
        <v>77.228700000000003</v>
      </c>
      <c r="IY29" s="900">
        <f t="shared" si="53"/>
        <v>77.520799999999994</v>
      </c>
      <c r="IZ29" s="900">
        <f t="shared" si="54"/>
        <v>78.244699999999995</v>
      </c>
      <c r="JA29" s="900">
        <f t="shared" si="55"/>
        <v>78.498699999999999</v>
      </c>
      <c r="JB29" s="900">
        <f t="shared" si="56"/>
        <v>77.622399999999999</v>
      </c>
      <c r="JC29" s="900">
        <f t="shared" si="57"/>
        <v>77.724000000000004</v>
      </c>
      <c r="JD29" s="900">
        <f t="shared" si="58"/>
        <v>78.105000000000004</v>
      </c>
      <c r="JE29" s="900">
        <f t="shared" si="59"/>
        <v>76.847700000000003</v>
      </c>
      <c r="JF29" s="900">
        <f t="shared" si="60"/>
        <v>77.520799999999994</v>
      </c>
      <c r="JG29" s="900">
        <f t="shared" si="61"/>
        <v>77.558899999999994</v>
      </c>
      <c r="JH29" s="900">
        <f t="shared" si="62"/>
        <v>78.193899999999999</v>
      </c>
      <c r="JI29" s="900">
        <f t="shared" si="63"/>
        <v>78.105000000000004</v>
      </c>
      <c r="JJ29" s="900">
        <f t="shared" si="64"/>
        <v>78.25739999999999</v>
      </c>
      <c r="JK29" s="900">
        <f t="shared" si="65"/>
        <v>77.698599999999999</v>
      </c>
      <c r="JL29" s="900">
        <f t="shared" si="66"/>
        <v>77.355699999999999</v>
      </c>
      <c r="JM29" s="900">
        <f t="shared" si="67"/>
        <v>78.003399999999999</v>
      </c>
      <c r="JN29" s="900">
        <f t="shared" si="68"/>
        <v>77.457300000000004</v>
      </c>
      <c r="JO29" s="900">
        <f t="shared" si="69"/>
        <v>77.622399999999999</v>
      </c>
      <c r="JP29" s="900">
        <f t="shared" si="70"/>
        <v>78.435199999999995</v>
      </c>
      <c r="JQ29" s="900">
        <f t="shared" si="71"/>
        <v>78.14309999999999</v>
      </c>
      <c r="JR29" s="900">
        <f t="shared" si="72"/>
        <v>77.520799999999994</v>
      </c>
      <c r="JS29" s="900">
        <f t="shared" si="73"/>
        <v>77.724000000000004</v>
      </c>
      <c r="JT29" s="900">
        <f t="shared" si="73"/>
        <v>77.736699999999999</v>
      </c>
      <c r="JU29" s="900">
        <f t="shared" si="74"/>
        <v>78.346299999999985</v>
      </c>
      <c r="JV29" s="900">
        <f t="shared" si="75"/>
        <v>77.393799999999999</v>
      </c>
      <c r="JW29" s="900">
        <f t="shared" si="76"/>
        <v>77.83829999999999</v>
      </c>
      <c r="JX29" s="900">
        <f t="shared" si="77"/>
        <v>78.21929999999999</v>
      </c>
      <c r="JY29" s="900">
        <f t="shared" si="78"/>
        <v>77.038199999999989</v>
      </c>
      <c r="JZ29" s="900">
        <f t="shared" si="79"/>
        <v>77.660499999999999</v>
      </c>
      <c r="KA29" s="900">
        <f t="shared" si="80"/>
        <v>77.863699999999994</v>
      </c>
      <c r="KB29" s="900">
        <f t="shared" si="81"/>
        <v>78.117699999999999</v>
      </c>
      <c r="KC29" s="900">
        <f t="shared" si="82"/>
        <v>78.231999999999999</v>
      </c>
      <c r="KD29" s="900">
        <f t="shared" si="83"/>
        <v>77.889099999999999</v>
      </c>
      <c r="KE29" s="900">
        <f t="shared" si="84"/>
        <v>77.850999999999999</v>
      </c>
      <c r="KF29" s="900">
        <f t="shared" si="85"/>
        <v>78.435199999999995</v>
      </c>
      <c r="KG29" s="900">
        <f t="shared" si="86"/>
        <v>78.117699999999999</v>
      </c>
      <c r="KH29" s="900">
        <f t="shared" si="87"/>
        <v>78.054199999999994</v>
      </c>
      <c r="KI29" s="900">
        <f t="shared" si="88"/>
        <v>78.14309999999999</v>
      </c>
      <c r="KJ29" s="900">
        <f t="shared" si="89"/>
        <v>78.18119999999999</v>
      </c>
      <c r="KK29" s="900">
        <f t="shared" si="90"/>
        <v>78.60029999999999</v>
      </c>
      <c r="KL29" s="900">
        <f t="shared" si="91"/>
        <v>78.587599999999995</v>
      </c>
      <c r="KM29" s="900">
        <f t="shared" si="92"/>
        <v>78.308199999999999</v>
      </c>
      <c r="KN29" s="900">
        <f t="shared" si="93"/>
        <v>78.333600000000004</v>
      </c>
      <c r="KO29" s="900">
        <f t="shared" si="94"/>
        <v>77.495400000000004</v>
      </c>
      <c r="KP29" s="900">
        <f t="shared" si="95"/>
        <v>77.317599999999999</v>
      </c>
      <c r="KQ29" s="900">
        <f t="shared" si="96"/>
        <v>78.092299999999994</v>
      </c>
      <c r="KR29" s="900">
        <f t="shared" si="97"/>
        <v>77.800200000000004</v>
      </c>
      <c r="KS29" s="900">
        <f t="shared" si="98"/>
        <v>78.75269999999999</v>
      </c>
      <c r="KT29" s="900">
        <f t="shared" si="99"/>
        <v>78.231999999999999</v>
      </c>
      <c r="KU29" s="900">
        <f t="shared" si="100"/>
        <v>78.473299999999995</v>
      </c>
      <c r="KV29" s="900">
        <f t="shared" si="101"/>
        <v>78.21929999999999</v>
      </c>
      <c r="KW29" s="900">
        <f t="shared" si="102"/>
        <v>78.231999999999999</v>
      </c>
      <c r="KX29" s="900">
        <f t="shared" si="103"/>
        <v>78.18119999999999</v>
      </c>
      <c r="KY29" s="900">
        <f t="shared" si="104"/>
        <v>78.092299999999994</v>
      </c>
      <c r="KZ29" s="900">
        <f t="shared" si="105"/>
        <v>78.270099999999999</v>
      </c>
      <c r="LA29" s="900">
        <f t="shared" si="106"/>
        <v>78.422499999999999</v>
      </c>
      <c r="LB29" s="900">
        <f t="shared" si="107"/>
        <v>77.774799999999985</v>
      </c>
      <c r="LC29" s="900">
        <f t="shared" si="108"/>
        <v>78.7654</v>
      </c>
      <c r="LD29" s="900">
        <f t="shared" si="109"/>
        <v>78.333600000000004</v>
      </c>
      <c r="LE29" s="900">
        <f t="shared" si="110"/>
        <v>78.079599999999985</v>
      </c>
      <c r="LF29" s="900">
        <f t="shared" si="111"/>
        <v>78.092299999999994</v>
      </c>
      <c r="LG29" s="900">
        <f t="shared" si="112"/>
        <v>77.482699999999994</v>
      </c>
      <c r="LH29" s="900">
        <f t="shared" si="113"/>
        <v>78.079599999999985</v>
      </c>
      <c r="LI29" s="900">
        <f t="shared" si="114"/>
        <v>78.206599999999995</v>
      </c>
      <c r="LJ29" s="900">
        <f t="shared" si="115"/>
        <v>78.358999999999995</v>
      </c>
      <c r="LK29" s="900">
        <f t="shared" si="116"/>
        <v>78.041499999999985</v>
      </c>
      <c r="LL29" s="900">
        <f t="shared" si="117"/>
        <v>78.193899999999999</v>
      </c>
      <c r="LM29" s="900">
        <f t="shared" si="118"/>
        <v>77.68589999999999</v>
      </c>
      <c r="LN29" s="900">
        <f t="shared" si="119"/>
        <v>78.206599999999995</v>
      </c>
      <c r="LO29" s="900">
        <f t="shared" si="120"/>
        <v>78.638400000000004</v>
      </c>
      <c r="LP29" s="900">
        <f t="shared" si="121"/>
        <v>77.800200000000004</v>
      </c>
      <c r="LQ29" s="900">
        <f t="shared" si="122"/>
        <v>78.016099999999994</v>
      </c>
      <c r="LR29" s="900">
        <f t="shared" si="123"/>
        <v>77.203299999999999</v>
      </c>
      <c r="LS29" s="900">
        <f t="shared" si="124"/>
        <v>78.155799999999999</v>
      </c>
      <c r="LT29" s="900">
        <f t="shared" si="125"/>
        <v>78.384399999999985</v>
      </c>
      <c r="LU29" s="900">
        <f t="shared" si="126"/>
        <v>78.282799999999995</v>
      </c>
      <c r="LV29" s="900">
        <f t="shared" si="127"/>
        <v>78.422499999999999</v>
      </c>
      <c r="LW29" s="900">
        <f t="shared" si="128"/>
        <v>77.622399999999999</v>
      </c>
      <c r="LX29" s="900">
        <f t="shared" si="129"/>
        <v>78.054199999999994</v>
      </c>
      <c r="LY29" s="900">
        <f t="shared" si="130"/>
        <v>78.409800000000004</v>
      </c>
      <c r="LZ29" s="900">
        <f t="shared" si="131"/>
        <v>78.25739999999999</v>
      </c>
      <c r="MA29" s="900">
        <f t="shared" si="132"/>
        <v>77.774799999999985</v>
      </c>
      <c r="MB29" s="900">
        <f t="shared" si="133"/>
        <v>78.244699999999995</v>
      </c>
      <c r="MC29" s="900">
        <f t="shared" si="134"/>
        <v>78.054199999999994</v>
      </c>
      <c r="MD29" s="900">
        <f t="shared" si="135"/>
        <v>78.066900000000004</v>
      </c>
      <c r="ME29" s="900">
        <f t="shared" si="136"/>
        <v>78.003399999999999</v>
      </c>
      <c r="MF29" s="900">
        <f t="shared" si="137"/>
        <v>78.346299999999985</v>
      </c>
      <c r="MG29" s="900">
        <f t="shared" si="138"/>
        <v>78.270099999999999</v>
      </c>
      <c r="MH29" s="900">
        <f t="shared" si="139"/>
        <v>78.536799999999999</v>
      </c>
      <c r="MI29" s="900">
        <f t="shared" si="140"/>
        <v>78.270099999999999</v>
      </c>
      <c r="MJ29" s="900">
        <f t="shared" si="141"/>
        <v>77.469999999999985</v>
      </c>
      <c r="MK29" s="900">
        <f t="shared" si="142"/>
        <v>78.333600000000004</v>
      </c>
      <c r="ML29" s="900">
        <f t="shared" si="143"/>
        <v>78.282799999999995</v>
      </c>
      <c r="MM29" s="900">
        <f t="shared" si="144"/>
        <v>78.52409999999999</v>
      </c>
      <c r="MN29" s="900">
        <f t="shared" si="145"/>
        <v>77.901799999999994</v>
      </c>
      <c r="MO29" s="900">
        <f t="shared" si="146"/>
        <v>78.117699999999999</v>
      </c>
      <c r="MP29" s="900">
        <f t="shared" si="147"/>
        <v>78.016099999999994</v>
      </c>
      <c r="MQ29" s="900">
        <f t="shared" si="148"/>
        <v>78.282799999999995</v>
      </c>
      <c r="MR29" s="900">
        <f t="shared" si="149"/>
        <v>78.25739999999999</v>
      </c>
      <c r="MS29" s="900">
        <f t="shared" si="150"/>
        <v>77.711299999999994</v>
      </c>
      <c r="MT29" s="900">
        <f t="shared" si="151"/>
        <v>77.965299999999999</v>
      </c>
      <c r="MU29" s="900">
        <f t="shared" si="152"/>
        <v>78.778099999999995</v>
      </c>
      <c r="MV29" s="900">
        <f t="shared" si="153"/>
        <v>78.435199999999995</v>
      </c>
      <c r="MW29" s="900">
        <f t="shared" si="154"/>
        <v>78.270099999999999</v>
      </c>
      <c r="MX29" s="900">
        <f t="shared" si="155"/>
        <v>78.333600000000004</v>
      </c>
      <c r="MY29" s="900">
        <f t="shared" si="156"/>
        <v>78.371700000000004</v>
      </c>
      <c r="MZ29" s="900">
        <f t="shared" si="157"/>
        <v>77.342999999999989</v>
      </c>
      <c r="NA29" s="900">
        <f t="shared" si="158"/>
        <v>78.270099999999999</v>
      </c>
      <c r="NB29" s="900">
        <f t="shared" si="159"/>
        <v>78.60029999999999</v>
      </c>
      <c r="NC29" s="900">
        <f t="shared" si="160"/>
        <v>78.231999999999999</v>
      </c>
      <c r="ND29" s="900">
        <f t="shared" si="161"/>
        <v>78.028800000000004</v>
      </c>
      <c r="NE29" s="900">
        <f t="shared" si="162"/>
        <v>78.333600000000004</v>
      </c>
      <c r="NF29" s="900">
        <f t="shared" si="163"/>
        <v>78.587599999999995</v>
      </c>
      <c r="NG29" s="900">
        <f t="shared" si="164"/>
        <v>78.094840000000005</v>
      </c>
      <c r="NH29" s="900">
        <f t="shared" si="165"/>
        <v>78.333600000000004</v>
      </c>
      <c r="NI29" s="900">
        <f t="shared" si="166"/>
        <v>77.127099999999999</v>
      </c>
      <c r="NJ29" s="900">
        <f t="shared" si="167"/>
        <v>78.21929999999999</v>
      </c>
      <c r="NK29" s="900">
        <f t="shared" si="168"/>
        <v>78.117699999999999</v>
      </c>
      <c r="NL29" s="900">
        <f t="shared" si="169"/>
        <v>78.52409999999999</v>
      </c>
      <c r="NM29" s="900">
        <f t="shared" si="170"/>
        <v>78.384399999999985</v>
      </c>
      <c r="NN29" s="900">
        <f t="shared" si="171"/>
        <v>78.384399999999985</v>
      </c>
      <c r="NO29" s="900">
        <f t="shared" si="172"/>
        <v>78.56219999999999</v>
      </c>
      <c r="NP29" s="900">
        <f t="shared" si="173"/>
        <v>78.066900000000004</v>
      </c>
      <c r="NQ29" s="900">
        <f t="shared" si="174"/>
        <v>78.117699999999999</v>
      </c>
      <c r="NR29" s="900">
        <f t="shared" si="175"/>
        <v>78.346299999999985</v>
      </c>
      <c r="NS29" s="900">
        <f t="shared" si="176"/>
        <v>77.673199999999994</v>
      </c>
      <c r="NT29" s="900">
        <f t="shared" si="177"/>
        <v>78.460599999999999</v>
      </c>
      <c r="NU29" s="900">
        <f t="shared" si="178"/>
        <v>77.596999999999994</v>
      </c>
      <c r="NV29" s="900">
        <f t="shared" si="179"/>
        <v>78.016099999999994</v>
      </c>
      <c r="NW29" s="900">
        <f t="shared" si="180"/>
        <v>77.165199999999984</v>
      </c>
      <c r="NX29" s="900">
        <f t="shared" si="181"/>
        <v>77.292199999999994</v>
      </c>
      <c r="NY29" s="900">
        <f t="shared" si="182"/>
        <v>77.622399999999999</v>
      </c>
      <c r="NZ29" s="900">
        <f t="shared" si="183"/>
        <v>78.14309999999999</v>
      </c>
      <c r="OA29" s="900">
        <f t="shared" si="184"/>
        <v>77.076299999999989</v>
      </c>
      <c r="OB29" s="900">
        <f t="shared" si="185"/>
        <v>78.460599999999999</v>
      </c>
      <c r="OC29" s="900">
        <f t="shared" si="186"/>
        <v>78.092299999999994</v>
      </c>
      <c r="OD29" s="900">
        <f t="shared" si="187"/>
        <v>77.228700000000003</v>
      </c>
      <c r="OE29" s="900">
        <f t="shared" si="188"/>
        <v>77.203299999999999</v>
      </c>
      <c r="OF29" s="900">
        <f t="shared" si="189"/>
        <v>78.155799999999999</v>
      </c>
      <c r="OG29" s="900">
        <f t="shared" si="190"/>
        <v>77.977999999999994</v>
      </c>
      <c r="OH29" s="900">
        <f t="shared" si="191"/>
        <v>77.965299999999999</v>
      </c>
      <c r="OI29" s="900">
        <f t="shared" si="197"/>
        <v>77.508099999999999</v>
      </c>
      <c r="OJ29" s="900">
        <f t="shared" si="197"/>
        <v>77.647799999999989</v>
      </c>
      <c r="OK29" s="900">
        <f t="shared" si="197"/>
        <v>77.444599999999994</v>
      </c>
      <c r="OL29" s="900">
        <f t="shared" si="197"/>
        <v>77.825599999999994</v>
      </c>
      <c r="OM29" s="900">
        <f t="shared" si="197"/>
        <v>78.511399999999995</v>
      </c>
      <c r="ON29" s="900">
        <f t="shared" si="197"/>
        <v>77.863699999999994</v>
      </c>
      <c r="OO29" s="900">
        <f t="shared" si="194"/>
        <v>78.29549999999999</v>
      </c>
      <c r="OP29" s="900">
        <f t="shared" si="193"/>
        <v>78.041499999999985</v>
      </c>
      <c r="OQ29" s="900">
        <f t="shared" si="193"/>
        <v>77.495400000000004</v>
      </c>
      <c r="OR29" s="900">
        <f t="shared" si="193"/>
        <v>78.003399999999999</v>
      </c>
      <c r="OS29" s="900">
        <f t="shared" si="193"/>
        <v>77.68589999999999</v>
      </c>
      <c r="OT29" s="900">
        <f t="shared" si="193"/>
        <v>78.333600000000004</v>
      </c>
      <c r="OU29" s="900">
        <f t="shared" si="193"/>
        <v>77.342999999999989</v>
      </c>
      <c r="OV29" s="900">
        <f t="shared" si="193"/>
        <v>78.105000000000004</v>
      </c>
      <c r="OW29" s="900">
        <f t="shared" si="193"/>
        <v>77.762100000000004</v>
      </c>
      <c r="OX29" s="900">
        <f t="shared" si="193"/>
        <v>78.79079999999999</v>
      </c>
      <c r="OY29" s="900">
        <f t="shared" si="193"/>
        <v>77.927199999999999</v>
      </c>
      <c r="OZ29" s="900">
        <f t="shared" si="193"/>
        <v>78.193899999999999</v>
      </c>
      <c r="PB29" s="887"/>
      <c r="PC29" s="887"/>
      <c r="PD29" s="887"/>
    </row>
    <row r="30" spans="1:420">
      <c r="A30" s="1239" t="s">
        <v>620</v>
      </c>
      <c r="B30" s="1240"/>
      <c r="C30" s="958">
        <f>35/20</f>
        <v>1.75</v>
      </c>
      <c r="D30" s="963">
        <f>35/20</f>
        <v>1.75</v>
      </c>
      <c r="E30" s="963">
        <f>35/20</f>
        <v>1.75</v>
      </c>
      <c r="F30" s="963">
        <f>34/20</f>
        <v>1.7</v>
      </c>
      <c r="G30" s="963">
        <f>35/20</f>
        <v>1.75</v>
      </c>
      <c r="H30" s="963">
        <v>1.8</v>
      </c>
      <c r="I30" s="963">
        <f>35/20</f>
        <v>1.75</v>
      </c>
      <c r="J30" s="963">
        <v>1.8</v>
      </c>
      <c r="K30" s="963">
        <f>36/20</f>
        <v>1.8</v>
      </c>
      <c r="L30" s="963">
        <v>1.8</v>
      </c>
      <c r="M30" s="963">
        <v>1.8</v>
      </c>
      <c r="N30" s="963">
        <v>1.8</v>
      </c>
      <c r="O30" s="962">
        <v>1.8</v>
      </c>
      <c r="P30" s="963">
        <v>1.8</v>
      </c>
      <c r="Q30" s="963">
        <v>1.8</v>
      </c>
      <c r="R30" s="963">
        <v>1.8</v>
      </c>
      <c r="S30" s="963">
        <v>1.75</v>
      </c>
      <c r="T30" s="963">
        <v>1.8</v>
      </c>
      <c r="U30" s="963">
        <v>1.85</v>
      </c>
      <c r="V30" s="963">
        <v>1.8</v>
      </c>
      <c r="W30" s="963">
        <v>1.8</v>
      </c>
      <c r="X30" s="963">
        <v>1.75</v>
      </c>
      <c r="Y30" s="963">
        <v>1.8</v>
      </c>
      <c r="Z30" s="963">
        <v>1.8</v>
      </c>
      <c r="AA30" s="963">
        <v>1.8</v>
      </c>
      <c r="AB30" s="963">
        <v>1.8</v>
      </c>
      <c r="AC30" s="963">
        <v>1.8</v>
      </c>
      <c r="AD30" s="963">
        <v>1.8</v>
      </c>
      <c r="AE30" s="963">
        <v>1.8</v>
      </c>
      <c r="AF30" s="963">
        <v>1.8</v>
      </c>
      <c r="AG30" s="963">
        <v>1.8</v>
      </c>
      <c r="AH30" s="963">
        <v>1.8</v>
      </c>
      <c r="AI30" s="964">
        <f>37/20</f>
        <v>1.85</v>
      </c>
      <c r="AJ30" s="964">
        <f>35/20</f>
        <v>1.75</v>
      </c>
      <c r="AK30" s="964">
        <f>35/20</f>
        <v>1.75</v>
      </c>
      <c r="AL30" s="964">
        <f>35/20</f>
        <v>1.75</v>
      </c>
      <c r="AM30" s="964">
        <f t="shared" ref="AM30:FI30" si="198">35/20</f>
        <v>1.75</v>
      </c>
      <c r="AN30" s="964">
        <f t="shared" ref="AN30:AT30" si="199">35/20</f>
        <v>1.75</v>
      </c>
      <c r="AO30" s="964">
        <f t="shared" si="199"/>
        <v>1.75</v>
      </c>
      <c r="AP30" s="964">
        <f t="shared" si="199"/>
        <v>1.75</v>
      </c>
      <c r="AQ30" s="964">
        <f t="shared" si="199"/>
        <v>1.75</v>
      </c>
      <c r="AR30" s="964">
        <f t="shared" si="199"/>
        <v>1.75</v>
      </c>
      <c r="AS30" s="964">
        <f t="shared" si="199"/>
        <v>1.75</v>
      </c>
      <c r="AT30" s="964">
        <f t="shared" si="199"/>
        <v>1.75</v>
      </c>
      <c r="AU30" s="964">
        <f t="shared" si="198"/>
        <v>1.75</v>
      </c>
      <c r="AV30" s="964">
        <f>35/20</f>
        <v>1.75</v>
      </c>
      <c r="AW30" s="964">
        <v>1.75</v>
      </c>
      <c r="AX30" s="964">
        <f t="shared" ref="AX30:BC30" si="200">35/20</f>
        <v>1.75</v>
      </c>
      <c r="AY30" s="964">
        <f t="shared" si="200"/>
        <v>1.75</v>
      </c>
      <c r="AZ30" s="964">
        <f t="shared" si="200"/>
        <v>1.75</v>
      </c>
      <c r="BA30" s="964">
        <f t="shared" si="200"/>
        <v>1.75</v>
      </c>
      <c r="BB30" s="964">
        <f t="shared" si="200"/>
        <v>1.75</v>
      </c>
      <c r="BC30" s="964">
        <f t="shared" si="200"/>
        <v>1.75</v>
      </c>
      <c r="BD30" s="964">
        <f t="shared" ref="BD30:HA30" si="201">35/20</f>
        <v>1.75</v>
      </c>
      <c r="BE30" s="964">
        <f>35/20</f>
        <v>1.75</v>
      </c>
      <c r="BF30" s="964">
        <f>34/20</f>
        <v>1.7</v>
      </c>
      <c r="BG30" s="964">
        <f t="shared" ref="BG30:EI30" si="202">35/20</f>
        <v>1.75</v>
      </c>
      <c r="BH30" s="964">
        <f t="shared" ref="BH30:HD30" si="203">35/20</f>
        <v>1.75</v>
      </c>
      <c r="BI30" s="964">
        <f>35/20</f>
        <v>1.75</v>
      </c>
      <c r="BJ30" s="964">
        <f>35/20</f>
        <v>1.75</v>
      </c>
      <c r="BK30" s="964">
        <f t="shared" si="202"/>
        <v>1.75</v>
      </c>
      <c r="BL30" s="963">
        <f>35/20</f>
        <v>1.75</v>
      </c>
      <c r="BM30" s="964">
        <f t="shared" si="202"/>
        <v>1.75</v>
      </c>
      <c r="BN30" s="964">
        <f>35/20</f>
        <v>1.75</v>
      </c>
      <c r="BO30" s="964">
        <f>35/20</f>
        <v>1.75</v>
      </c>
      <c r="BP30" s="964">
        <f t="shared" si="202"/>
        <v>1.75</v>
      </c>
      <c r="BQ30" s="964">
        <f>105/60</f>
        <v>1.75</v>
      </c>
      <c r="BR30" s="964">
        <f t="shared" si="202"/>
        <v>1.75</v>
      </c>
      <c r="BS30" s="964">
        <f t="shared" ref="BS30:BX30" si="204">35/20</f>
        <v>1.75</v>
      </c>
      <c r="BT30" s="964">
        <f t="shared" si="204"/>
        <v>1.75</v>
      </c>
      <c r="BU30" s="964">
        <f t="shared" si="204"/>
        <v>1.75</v>
      </c>
      <c r="BV30" s="964">
        <f t="shared" si="204"/>
        <v>1.75</v>
      </c>
      <c r="BW30" s="964">
        <f t="shared" si="204"/>
        <v>1.75</v>
      </c>
      <c r="BX30" s="964">
        <f t="shared" si="204"/>
        <v>1.75</v>
      </c>
      <c r="BY30" s="964">
        <f>36/20</f>
        <v>1.8</v>
      </c>
      <c r="BZ30" s="964">
        <f>35/20</f>
        <v>1.75</v>
      </c>
      <c r="CA30" s="964">
        <f>35/20</f>
        <v>1.75</v>
      </c>
      <c r="CB30" s="964">
        <f>34/20</f>
        <v>1.7</v>
      </c>
      <c r="CC30" s="964">
        <f>34/20</f>
        <v>1.7</v>
      </c>
      <c r="CD30" s="964">
        <f>36/20</f>
        <v>1.8</v>
      </c>
      <c r="CE30" s="964">
        <f>34/20</f>
        <v>1.7</v>
      </c>
      <c r="CF30" s="964">
        <f t="shared" si="198"/>
        <v>1.75</v>
      </c>
      <c r="CG30" s="964">
        <f>35/20</f>
        <v>1.75</v>
      </c>
      <c r="CH30" s="964">
        <f>35/20</f>
        <v>1.75</v>
      </c>
      <c r="CI30" s="964">
        <f>35/20</f>
        <v>1.75</v>
      </c>
      <c r="CJ30" s="964">
        <f>35/20</f>
        <v>1.75</v>
      </c>
      <c r="CK30" s="964">
        <f>35/20</f>
        <v>1.75</v>
      </c>
      <c r="CL30" s="964">
        <f t="shared" si="201"/>
        <v>1.75</v>
      </c>
      <c r="CM30" s="964">
        <f t="shared" si="202"/>
        <v>1.75</v>
      </c>
      <c r="CN30" s="964">
        <f t="shared" si="203"/>
        <v>1.75</v>
      </c>
      <c r="CO30" s="964">
        <f>35/20</f>
        <v>1.75</v>
      </c>
      <c r="CP30" s="964">
        <f>34/20</f>
        <v>1.7</v>
      </c>
      <c r="CQ30" s="964">
        <f t="shared" ref="CQ30:CX30" si="205">35/20</f>
        <v>1.75</v>
      </c>
      <c r="CR30" s="964">
        <f t="shared" si="205"/>
        <v>1.75</v>
      </c>
      <c r="CS30" s="964">
        <f t="shared" si="205"/>
        <v>1.75</v>
      </c>
      <c r="CT30" s="964">
        <f t="shared" si="205"/>
        <v>1.75</v>
      </c>
      <c r="CU30" s="964">
        <f t="shared" si="205"/>
        <v>1.75</v>
      </c>
      <c r="CV30" s="964">
        <f t="shared" si="205"/>
        <v>1.75</v>
      </c>
      <c r="CW30" s="964">
        <f t="shared" si="205"/>
        <v>1.75</v>
      </c>
      <c r="CX30" s="964">
        <f t="shared" si="205"/>
        <v>1.75</v>
      </c>
      <c r="CY30" s="964">
        <f t="shared" si="201"/>
        <v>1.75</v>
      </c>
      <c r="CZ30" s="964">
        <f t="shared" si="201"/>
        <v>1.75</v>
      </c>
      <c r="DA30" s="964">
        <f>34/20</f>
        <v>1.7</v>
      </c>
      <c r="DB30" s="964">
        <f>35/20</f>
        <v>1.75</v>
      </c>
      <c r="DC30" s="964">
        <f>35/20</f>
        <v>1.75</v>
      </c>
      <c r="DD30" s="964">
        <v>-1.75</v>
      </c>
      <c r="DE30" s="964"/>
      <c r="DF30" s="964"/>
      <c r="DG30" s="964">
        <f t="shared" si="201"/>
        <v>1.75</v>
      </c>
      <c r="DH30" s="964">
        <f>35/20</f>
        <v>1.75</v>
      </c>
      <c r="DI30" s="964">
        <f>35/20</f>
        <v>1.75</v>
      </c>
      <c r="DJ30" s="964">
        <f t="shared" si="201"/>
        <v>1.75</v>
      </c>
      <c r="DK30" s="964">
        <f>35/20</f>
        <v>1.75</v>
      </c>
      <c r="DL30" s="964">
        <f>34/20</f>
        <v>1.7</v>
      </c>
      <c r="DM30" s="964">
        <f>35/20</f>
        <v>1.75</v>
      </c>
      <c r="DN30" s="964">
        <f t="shared" si="202"/>
        <v>1.75</v>
      </c>
      <c r="DO30" s="964">
        <f t="shared" si="202"/>
        <v>1.75</v>
      </c>
      <c r="DP30" s="964">
        <f t="shared" si="198"/>
        <v>1.75</v>
      </c>
      <c r="DQ30" s="964">
        <f t="shared" si="202"/>
        <v>1.75</v>
      </c>
      <c r="DR30" s="964">
        <f>35/20</f>
        <v>1.75</v>
      </c>
      <c r="DS30" s="964">
        <f>35/20</f>
        <v>1.75</v>
      </c>
      <c r="DT30" s="964">
        <f>35/20</f>
        <v>1.75</v>
      </c>
      <c r="DU30" s="964">
        <f t="shared" si="201"/>
        <v>1.75</v>
      </c>
      <c r="DV30" s="964">
        <f t="shared" si="203"/>
        <v>1.75</v>
      </c>
      <c r="DW30" s="964">
        <f>34/20</f>
        <v>1.7</v>
      </c>
      <c r="DX30" s="964">
        <f>34/20</f>
        <v>1.7</v>
      </c>
      <c r="DY30" s="964">
        <f t="shared" si="201"/>
        <v>1.75</v>
      </c>
      <c r="DZ30" s="964">
        <f>35/20</f>
        <v>1.75</v>
      </c>
      <c r="EA30" s="964">
        <f t="shared" si="198"/>
        <v>1.75</v>
      </c>
      <c r="EB30" s="964">
        <f>34/20</f>
        <v>1.7</v>
      </c>
      <c r="EC30" s="964">
        <f>34/20</f>
        <v>1.7</v>
      </c>
      <c r="ED30" s="964">
        <f>34/20</f>
        <v>1.7</v>
      </c>
      <c r="EE30" s="964">
        <f>34/20</f>
        <v>1.7</v>
      </c>
      <c r="EF30" s="964">
        <f t="shared" si="198"/>
        <v>1.75</v>
      </c>
      <c r="EG30" s="964">
        <f>35/20</f>
        <v>1.75</v>
      </c>
      <c r="EH30" s="964">
        <f>34/20</f>
        <v>1.7</v>
      </c>
      <c r="EI30" s="964">
        <f t="shared" si="202"/>
        <v>1.75</v>
      </c>
      <c r="EJ30" s="964">
        <f>34/20</f>
        <v>1.7</v>
      </c>
      <c r="EK30" s="964">
        <f>35/20</f>
        <v>1.75</v>
      </c>
      <c r="EL30" s="964">
        <f>35/20</f>
        <v>1.75</v>
      </c>
      <c r="EM30" s="964">
        <f>34/20</f>
        <v>1.7</v>
      </c>
      <c r="EN30" s="964"/>
      <c r="EO30" s="964"/>
      <c r="EP30" s="964">
        <f>34/20</f>
        <v>1.7</v>
      </c>
      <c r="EQ30" s="964">
        <f>35/20</f>
        <v>1.75</v>
      </c>
      <c r="ER30" s="964">
        <f>35/20</f>
        <v>1.75</v>
      </c>
      <c r="ES30" s="964">
        <f>35/20</f>
        <v>1.75</v>
      </c>
      <c r="ET30" s="964">
        <f t="shared" si="203"/>
        <v>1.75</v>
      </c>
      <c r="EU30" s="964">
        <f t="shared" si="198"/>
        <v>1.75</v>
      </c>
      <c r="EV30" s="964">
        <f>35/20</f>
        <v>1.75</v>
      </c>
      <c r="EW30" s="964">
        <f>34/20</f>
        <v>1.7</v>
      </c>
      <c r="EX30" s="964">
        <f t="shared" si="201"/>
        <v>1.75</v>
      </c>
      <c r="EY30" s="964">
        <f>35/20</f>
        <v>1.75</v>
      </c>
      <c r="EZ30" s="964">
        <f>35/20</f>
        <v>1.75</v>
      </c>
      <c r="FA30" s="964">
        <f t="shared" si="198"/>
        <v>1.75</v>
      </c>
      <c r="FB30" s="964">
        <f>34/20</f>
        <v>1.7</v>
      </c>
      <c r="FC30" s="964">
        <f>34/20</f>
        <v>1.7</v>
      </c>
      <c r="FD30" s="964">
        <f t="shared" si="198"/>
        <v>1.75</v>
      </c>
      <c r="FE30" s="964">
        <f>35/20</f>
        <v>1.75</v>
      </c>
      <c r="FF30" s="964">
        <f>35/20</f>
        <v>1.75</v>
      </c>
      <c r="FG30" s="964">
        <f>35/20</f>
        <v>1.75</v>
      </c>
      <c r="FH30" s="964">
        <f>35/20</f>
        <v>1.75</v>
      </c>
      <c r="FI30" s="964">
        <f t="shared" si="198"/>
        <v>1.75</v>
      </c>
      <c r="FJ30" s="964">
        <f>35/20</f>
        <v>1.75</v>
      </c>
      <c r="FK30" s="964">
        <f>35/20</f>
        <v>1.75</v>
      </c>
      <c r="FL30" s="963">
        <f>34/20</f>
        <v>1.7</v>
      </c>
      <c r="FM30" s="964">
        <f>34/20</f>
        <v>1.7</v>
      </c>
      <c r="FN30" s="964">
        <f>35/20</f>
        <v>1.75</v>
      </c>
      <c r="FO30" s="964">
        <f t="shared" si="203"/>
        <v>1.75</v>
      </c>
      <c r="FP30" s="964">
        <f>35/20</f>
        <v>1.75</v>
      </c>
      <c r="FQ30" s="964">
        <f>34/20</f>
        <v>1.7</v>
      </c>
      <c r="FR30" s="964">
        <f>35/20</f>
        <v>1.75</v>
      </c>
      <c r="FS30" s="964">
        <f>36/20</f>
        <v>1.8</v>
      </c>
      <c r="FT30" s="964">
        <f>34/20</f>
        <v>1.7</v>
      </c>
      <c r="FU30" s="964">
        <f>34/20</f>
        <v>1.7</v>
      </c>
      <c r="FV30" s="964">
        <f>35/20</f>
        <v>1.75</v>
      </c>
      <c r="FW30" s="964">
        <f>34/20</f>
        <v>1.7</v>
      </c>
      <c r="FX30" s="964">
        <f>35/20</f>
        <v>1.75</v>
      </c>
      <c r="FY30" s="964"/>
      <c r="FZ30" s="964"/>
      <c r="GA30" s="964">
        <f>35/20</f>
        <v>1.75</v>
      </c>
      <c r="GB30" s="964">
        <f>35/20</f>
        <v>1.75</v>
      </c>
      <c r="GC30" s="964">
        <f>35/20</f>
        <v>1.75</v>
      </c>
      <c r="GD30" s="964">
        <f>35/20</f>
        <v>1.75</v>
      </c>
      <c r="GE30" s="964">
        <f>34/20</f>
        <v>1.7</v>
      </c>
      <c r="GF30" s="963">
        <f>34/20</f>
        <v>1.7</v>
      </c>
      <c r="GG30" s="964">
        <f>35/20</f>
        <v>1.75</v>
      </c>
      <c r="GH30" s="964">
        <f>35/20</f>
        <v>1.75</v>
      </c>
      <c r="GI30" s="964">
        <f>35/20</f>
        <v>1.75</v>
      </c>
      <c r="GJ30" s="964">
        <f>35/20</f>
        <v>1.75</v>
      </c>
      <c r="GK30" s="964">
        <f>34/20</f>
        <v>1.7</v>
      </c>
      <c r="GL30" s="964"/>
      <c r="GM30" s="964"/>
      <c r="GN30" s="964">
        <f>35/20</f>
        <v>1.75</v>
      </c>
      <c r="GO30" s="964">
        <f>35/20</f>
        <v>1.75</v>
      </c>
      <c r="GP30" s="964">
        <f>35/20</f>
        <v>1.75</v>
      </c>
      <c r="GQ30" s="964">
        <f>34/20</f>
        <v>1.7</v>
      </c>
      <c r="GR30" s="964">
        <f>34/20</f>
        <v>1.7</v>
      </c>
      <c r="GS30" s="964">
        <f>34/20</f>
        <v>1.7</v>
      </c>
      <c r="GT30" s="964">
        <f>35/20</f>
        <v>1.75</v>
      </c>
      <c r="GU30" s="964">
        <f>35/20</f>
        <v>1.75</v>
      </c>
      <c r="GV30" s="964">
        <f>34/20</f>
        <v>1.7</v>
      </c>
      <c r="GW30" s="964">
        <f>35/20</f>
        <v>1.75</v>
      </c>
      <c r="GX30" s="964">
        <f>34/20</f>
        <v>1.7</v>
      </c>
      <c r="GY30" s="964">
        <f>35/20</f>
        <v>1.75</v>
      </c>
      <c r="GZ30" s="964">
        <f>35/20</f>
        <v>1.75</v>
      </c>
      <c r="HA30" s="964">
        <f t="shared" si="201"/>
        <v>1.75</v>
      </c>
      <c r="HB30" s="964">
        <f>35/20</f>
        <v>1.75</v>
      </c>
      <c r="HC30" s="964">
        <f>34/20</f>
        <v>1.7</v>
      </c>
      <c r="HD30" s="964">
        <f t="shared" si="203"/>
        <v>1.75</v>
      </c>
      <c r="HE30" s="964">
        <f>34/20</f>
        <v>1.7</v>
      </c>
      <c r="HF30" s="900">
        <f t="shared" ref="HF30:HO31" si="206">C30</f>
        <v>1.75</v>
      </c>
      <c r="HG30" s="900">
        <f t="shared" si="206"/>
        <v>1.75</v>
      </c>
      <c r="HH30" s="900">
        <f t="shared" si="206"/>
        <v>1.75</v>
      </c>
      <c r="HI30" s="900">
        <f t="shared" si="206"/>
        <v>1.7</v>
      </c>
      <c r="HJ30" s="900">
        <f t="shared" si="206"/>
        <v>1.75</v>
      </c>
      <c r="HK30" s="900">
        <f t="shared" si="206"/>
        <v>1.8</v>
      </c>
      <c r="HL30" s="900">
        <f t="shared" si="206"/>
        <v>1.75</v>
      </c>
      <c r="HM30" s="900">
        <f t="shared" si="206"/>
        <v>1.8</v>
      </c>
      <c r="HN30" s="900">
        <f t="shared" si="206"/>
        <v>1.8</v>
      </c>
      <c r="HO30" s="900">
        <f t="shared" si="206"/>
        <v>1.8</v>
      </c>
      <c r="HP30" s="900">
        <f t="shared" ref="HP30:HY31" si="207">M30</f>
        <v>1.8</v>
      </c>
      <c r="HQ30" s="900">
        <f t="shared" si="207"/>
        <v>1.8</v>
      </c>
      <c r="HR30" s="900">
        <f t="shared" si="207"/>
        <v>1.8</v>
      </c>
      <c r="HS30" s="900">
        <f t="shared" si="207"/>
        <v>1.8</v>
      </c>
      <c r="HT30" s="900">
        <f t="shared" si="207"/>
        <v>1.8</v>
      </c>
      <c r="HU30" s="900">
        <f t="shared" si="207"/>
        <v>1.8</v>
      </c>
      <c r="HV30" s="900">
        <f t="shared" si="207"/>
        <v>1.75</v>
      </c>
      <c r="HW30" s="900">
        <f t="shared" si="207"/>
        <v>1.8</v>
      </c>
      <c r="HX30" s="900">
        <f t="shared" si="207"/>
        <v>1.85</v>
      </c>
      <c r="HY30" s="900">
        <f t="shared" si="207"/>
        <v>1.8</v>
      </c>
      <c r="HZ30" s="900">
        <f t="shared" ref="HZ30:II31" si="208">W30</f>
        <v>1.8</v>
      </c>
      <c r="IA30" s="900">
        <f t="shared" si="208"/>
        <v>1.75</v>
      </c>
      <c r="IB30" s="900">
        <f t="shared" si="208"/>
        <v>1.8</v>
      </c>
      <c r="IC30" s="900">
        <f t="shared" si="208"/>
        <v>1.8</v>
      </c>
      <c r="ID30" s="900">
        <f t="shared" si="208"/>
        <v>1.8</v>
      </c>
      <c r="IE30" s="900">
        <f t="shared" si="208"/>
        <v>1.8</v>
      </c>
      <c r="IF30" s="900">
        <f t="shared" si="208"/>
        <v>1.8</v>
      </c>
      <c r="IG30" s="900">
        <f t="shared" si="208"/>
        <v>1.8</v>
      </c>
      <c r="IH30" s="900">
        <f t="shared" si="208"/>
        <v>1.8</v>
      </c>
      <c r="II30" s="900">
        <f t="shared" si="208"/>
        <v>1.8</v>
      </c>
      <c r="IJ30" s="900">
        <f t="shared" ref="IJ30:IS31" si="209">AG30</f>
        <v>1.8</v>
      </c>
      <c r="IK30" s="900">
        <f t="shared" si="209"/>
        <v>1.8</v>
      </c>
      <c r="IL30" s="900">
        <f t="shared" si="209"/>
        <v>1.85</v>
      </c>
      <c r="IM30" s="900">
        <f t="shared" si="209"/>
        <v>1.75</v>
      </c>
      <c r="IN30" s="900">
        <f t="shared" si="209"/>
        <v>1.75</v>
      </c>
      <c r="IO30" s="900">
        <f t="shared" si="209"/>
        <v>1.75</v>
      </c>
      <c r="IP30" s="900">
        <f t="shared" si="209"/>
        <v>1.75</v>
      </c>
      <c r="IQ30" s="900">
        <f t="shared" si="209"/>
        <v>1.75</v>
      </c>
      <c r="IR30" s="900">
        <f t="shared" si="209"/>
        <v>1.75</v>
      </c>
      <c r="IS30" s="900">
        <f t="shared" si="209"/>
        <v>1.75</v>
      </c>
      <c r="IT30" s="900">
        <f t="shared" ref="IT30:IY31" si="210">AQ30</f>
        <v>1.75</v>
      </c>
      <c r="IU30" s="900">
        <f t="shared" si="210"/>
        <v>1.75</v>
      </c>
      <c r="IV30" s="900">
        <f t="shared" si="210"/>
        <v>1.75</v>
      </c>
      <c r="IW30" s="900">
        <f t="shared" si="210"/>
        <v>1.75</v>
      </c>
      <c r="IX30" s="900">
        <f t="shared" si="210"/>
        <v>1.75</v>
      </c>
      <c r="IY30" s="900">
        <f t="shared" si="210"/>
        <v>1.75</v>
      </c>
      <c r="IZ30" s="900">
        <f>AW30</f>
        <v>1.75</v>
      </c>
      <c r="JA30" s="900">
        <f t="shared" ref="JA30:JJ31" si="211">AX30</f>
        <v>1.75</v>
      </c>
      <c r="JB30" s="900">
        <f t="shared" si="211"/>
        <v>1.75</v>
      </c>
      <c r="JC30" s="900">
        <f t="shared" si="211"/>
        <v>1.75</v>
      </c>
      <c r="JD30" s="900">
        <f t="shared" si="211"/>
        <v>1.75</v>
      </c>
      <c r="JE30" s="900">
        <f t="shared" si="211"/>
        <v>1.75</v>
      </c>
      <c r="JF30" s="900">
        <f t="shared" si="211"/>
        <v>1.75</v>
      </c>
      <c r="JG30" s="900">
        <f t="shared" si="211"/>
        <v>1.75</v>
      </c>
      <c r="JH30" s="900">
        <f t="shared" si="211"/>
        <v>1.75</v>
      </c>
      <c r="JI30" s="900">
        <f t="shared" si="211"/>
        <v>1.7</v>
      </c>
      <c r="JJ30" s="900">
        <f t="shared" si="211"/>
        <v>1.75</v>
      </c>
      <c r="JK30" s="900">
        <f t="shared" ref="JK30:JT31" si="212">BH30</f>
        <v>1.75</v>
      </c>
      <c r="JL30" s="900">
        <f t="shared" si="212"/>
        <v>1.75</v>
      </c>
      <c r="JM30" s="900">
        <f t="shared" si="212"/>
        <v>1.75</v>
      </c>
      <c r="JN30" s="900">
        <f t="shared" si="212"/>
        <v>1.75</v>
      </c>
      <c r="JO30" s="900">
        <f t="shared" si="212"/>
        <v>1.75</v>
      </c>
      <c r="JP30" s="900">
        <f t="shared" si="212"/>
        <v>1.75</v>
      </c>
      <c r="JQ30" s="900">
        <f t="shared" si="212"/>
        <v>1.75</v>
      </c>
      <c r="JR30" s="900">
        <f t="shared" si="212"/>
        <v>1.75</v>
      </c>
      <c r="JS30" s="900">
        <f t="shared" si="212"/>
        <v>1.75</v>
      </c>
      <c r="JT30" s="900">
        <f t="shared" si="212"/>
        <v>1.75</v>
      </c>
      <c r="JU30" s="900">
        <f t="shared" ref="JU30:KD31" si="213">BR30</f>
        <v>1.75</v>
      </c>
      <c r="JV30" s="900">
        <f t="shared" si="213"/>
        <v>1.75</v>
      </c>
      <c r="JW30" s="900">
        <f t="shared" si="213"/>
        <v>1.75</v>
      </c>
      <c r="JX30" s="900">
        <f t="shared" si="213"/>
        <v>1.75</v>
      </c>
      <c r="JY30" s="900">
        <f t="shared" si="213"/>
        <v>1.75</v>
      </c>
      <c r="JZ30" s="900">
        <f t="shared" si="213"/>
        <v>1.75</v>
      </c>
      <c r="KA30" s="900">
        <f t="shared" si="213"/>
        <v>1.75</v>
      </c>
      <c r="KB30" s="900">
        <f t="shared" si="213"/>
        <v>1.8</v>
      </c>
      <c r="KC30" s="900">
        <f t="shared" si="213"/>
        <v>1.75</v>
      </c>
      <c r="KD30" s="900">
        <f t="shared" si="213"/>
        <v>1.75</v>
      </c>
      <c r="KE30" s="900">
        <f t="shared" ref="KE30:KN31" si="214">CB30</f>
        <v>1.7</v>
      </c>
      <c r="KF30" s="900">
        <f t="shared" si="214"/>
        <v>1.7</v>
      </c>
      <c r="KG30" s="900">
        <f t="shared" si="214"/>
        <v>1.8</v>
      </c>
      <c r="KH30" s="900">
        <f t="shared" si="214"/>
        <v>1.7</v>
      </c>
      <c r="KI30" s="900">
        <f t="shared" si="214"/>
        <v>1.75</v>
      </c>
      <c r="KJ30" s="900">
        <f t="shared" si="214"/>
        <v>1.75</v>
      </c>
      <c r="KK30" s="900">
        <f t="shared" si="214"/>
        <v>1.75</v>
      </c>
      <c r="KL30" s="900">
        <f t="shared" si="214"/>
        <v>1.75</v>
      </c>
      <c r="KM30" s="900">
        <f t="shared" si="214"/>
        <v>1.75</v>
      </c>
      <c r="KN30" s="900">
        <f t="shared" si="214"/>
        <v>1.75</v>
      </c>
      <c r="KO30" s="900">
        <f t="shared" ref="KO30:KX31" si="215">CL30</f>
        <v>1.75</v>
      </c>
      <c r="KP30" s="900">
        <f t="shared" si="215"/>
        <v>1.75</v>
      </c>
      <c r="KQ30" s="900">
        <f t="shared" si="215"/>
        <v>1.75</v>
      </c>
      <c r="KR30" s="900">
        <f t="shared" si="215"/>
        <v>1.75</v>
      </c>
      <c r="KS30" s="900">
        <f t="shared" si="215"/>
        <v>1.7</v>
      </c>
      <c r="KT30" s="900">
        <f t="shared" si="215"/>
        <v>1.75</v>
      </c>
      <c r="KU30" s="900">
        <f t="shared" si="215"/>
        <v>1.75</v>
      </c>
      <c r="KV30" s="900">
        <f t="shared" si="215"/>
        <v>1.75</v>
      </c>
      <c r="KW30" s="900">
        <f t="shared" si="215"/>
        <v>1.75</v>
      </c>
      <c r="KX30" s="900">
        <f t="shared" si="215"/>
        <v>1.75</v>
      </c>
      <c r="KY30" s="900">
        <f t="shared" ref="KY30:LG31" si="216">CV30</f>
        <v>1.75</v>
      </c>
      <c r="KZ30" s="900">
        <f t="shared" si="216"/>
        <v>1.75</v>
      </c>
      <c r="LA30" s="900">
        <f t="shared" si="216"/>
        <v>1.75</v>
      </c>
      <c r="LB30" s="900">
        <f t="shared" si="216"/>
        <v>1.75</v>
      </c>
      <c r="LC30" s="900">
        <f t="shared" si="216"/>
        <v>1.75</v>
      </c>
      <c r="LD30" s="900">
        <f t="shared" si="216"/>
        <v>1.7</v>
      </c>
      <c r="LE30" s="900">
        <f t="shared" si="216"/>
        <v>1.75</v>
      </c>
      <c r="LF30" s="900">
        <f t="shared" si="216"/>
        <v>1.75</v>
      </c>
      <c r="LG30" s="900">
        <f t="shared" si="216"/>
        <v>-1.75</v>
      </c>
      <c r="LH30" s="900">
        <f t="shared" ref="LH30:LH31" si="217">DG30</f>
        <v>1.75</v>
      </c>
      <c r="LI30" s="900">
        <f t="shared" ref="LI30:LR31" si="218">DH30</f>
        <v>1.75</v>
      </c>
      <c r="LJ30" s="900">
        <f t="shared" si="218"/>
        <v>1.75</v>
      </c>
      <c r="LK30" s="900">
        <f t="shared" si="218"/>
        <v>1.75</v>
      </c>
      <c r="LL30" s="900">
        <f t="shared" si="218"/>
        <v>1.75</v>
      </c>
      <c r="LM30" s="900">
        <f t="shared" si="218"/>
        <v>1.7</v>
      </c>
      <c r="LN30" s="900">
        <f t="shared" si="218"/>
        <v>1.75</v>
      </c>
      <c r="LO30" s="900">
        <f t="shared" si="218"/>
        <v>1.75</v>
      </c>
      <c r="LP30" s="900">
        <f t="shared" si="218"/>
        <v>1.75</v>
      </c>
      <c r="LQ30" s="900">
        <f t="shared" si="218"/>
        <v>1.75</v>
      </c>
      <c r="LR30" s="900">
        <f t="shared" si="218"/>
        <v>1.75</v>
      </c>
      <c r="LS30" s="900">
        <f t="shared" ref="LS30:MB31" si="219">DR30</f>
        <v>1.75</v>
      </c>
      <c r="LT30" s="900">
        <f t="shared" si="219"/>
        <v>1.75</v>
      </c>
      <c r="LU30" s="900">
        <f t="shared" si="219"/>
        <v>1.75</v>
      </c>
      <c r="LV30" s="900">
        <f t="shared" si="219"/>
        <v>1.75</v>
      </c>
      <c r="LW30" s="900">
        <f t="shared" si="219"/>
        <v>1.75</v>
      </c>
      <c r="LX30" s="900">
        <f t="shared" si="219"/>
        <v>1.7</v>
      </c>
      <c r="LY30" s="900">
        <f t="shared" si="219"/>
        <v>1.7</v>
      </c>
      <c r="LZ30" s="900">
        <f t="shared" si="219"/>
        <v>1.75</v>
      </c>
      <c r="MA30" s="900">
        <f t="shared" si="219"/>
        <v>1.75</v>
      </c>
      <c r="MB30" s="900">
        <f t="shared" si="219"/>
        <v>1.75</v>
      </c>
      <c r="MC30" s="900">
        <f t="shared" ref="MC30:ML31" si="220">EB30</f>
        <v>1.7</v>
      </c>
      <c r="MD30" s="900">
        <f t="shared" si="220"/>
        <v>1.7</v>
      </c>
      <c r="ME30" s="900">
        <f t="shared" si="220"/>
        <v>1.7</v>
      </c>
      <c r="MF30" s="900">
        <f t="shared" si="220"/>
        <v>1.7</v>
      </c>
      <c r="MG30" s="900">
        <f t="shared" si="220"/>
        <v>1.75</v>
      </c>
      <c r="MH30" s="900">
        <f t="shared" si="220"/>
        <v>1.75</v>
      </c>
      <c r="MI30" s="900">
        <f t="shared" si="220"/>
        <v>1.7</v>
      </c>
      <c r="MJ30" s="900">
        <f t="shared" si="220"/>
        <v>1.75</v>
      </c>
      <c r="MK30" s="900">
        <f t="shared" si="220"/>
        <v>1.7</v>
      </c>
      <c r="ML30" s="900">
        <f t="shared" si="220"/>
        <v>1.75</v>
      </c>
      <c r="MM30" s="900">
        <f t="shared" ref="MM30:MN31" si="221">EL30</f>
        <v>1.75</v>
      </c>
      <c r="MN30" s="900">
        <f t="shared" si="221"/>
        <v>1.7</v>
      </c>
      <c r="MO30" s="900">
        <f t="shared" ref="MO30:MX31" si="222">EP30</f>
        <v>1.7</v>
      </c>
      <c r="MP30" s="900">
        <f t="shared" si="222"/>
        <v>1.75</v>
      </c>
      <c r="MQ30" s="900">
        <f t="shared" si="222"/>
        <v>1.75</v>
      </c>
      <c r="MR30" s="900">
        <f t="shared" si="222"/>
        <v>1.75</v>
      </c>
      <c r="MS30" s="900">
        <f t="shared" si="222"/>
        <v>1.75</v>
      </c>
      <c r="MT30" s="900">
        <f t="shared" si="222"/>
        <v>1.75</v>
      </c>
      <c r="MU30" s="900">
        <f t="shared" si="222"/>
        <v>1.75</v>
      </c>
      <c r="MV30" s="900">
        <f t="shared" si="222"/>
        <v>1.7</v>
      </c>
      <c r="MW30" s="900">
        <f t="shared" si="222"/>
        <v>1.75</v>
      </c>
      <c r="MX30" s="900">
        <f t="shared" si="222"/>
        <v>1.75</v>
      </c>
      <c r="MY30" s="900">
        <f t="shared" ref="MY30:NH31" si="223">EZ30</f>
        <v>1.75</v>
      </c>
      <c r="MZ30" s="900">
        <f t="shared" si="223"/>
        <v>1.75</v>
      </c>
      <c r="NA30" s="900">
        <f t="shared" si="223"/>
        <v>1.7</v>
      </c>
      <c r="NB30" s="900">
        <f t="shared" si="223"/>
        <v>1.7</v>
      </c>
      <c r="NC30" s="900">
        <f t="shared" si="223"/>
        <v>1.75</v>
      </c>
      <c r="ND30" s="900">
        <f t="shared" si="223"/>
        <v>1.75</v>
      </c>
      <c r="NE30" s="900">
        <f t="shared" si="223"/>
        <v>1.75</v>
      </c>
      <c r="NF30" s="900">
        <f t="shared" si="223"/>
        <v>1.75</v>
      </c>
      <c r="NG30" s="900">
        <f t="shared" si="223"/>
        <v>1.75</v>
      </c>
      <c r="NH30" s="900">
        <f t="shared" si="223"/>
        <v>1.75</v>
      </c>
      <c r="NI30" s="900">
        <f t="shared" ref="NI30:NP31" si="224">FJ30</f>
        <v>1.75</v>
      </c>
      <c r="NJ30" s="900">
        <f t="shared" si="224"/>
        <v>1.75</v>
      </c>
      <c r="NK30" s="900">
        <f t="shared" si="224"/>
        <v>1.7</v>
      </c>
      <c r="NL30" s="900">
        <f t="shared" si="224"/>
        <v>1.7</v>
      </c>
      <c r="NM30" s="900">
        <f t="shared" si="224"/>
        <v>1.75</v>
      </c>
      <c r="NN30" s="900">
        <f t="shared" si="224"/>
        <v>1.75</v>
      </c>
      <c r="NO30" s="900">
        <f t="shared" si="224"/>
        <v>1.75</v>
      </c>
      <c r="NP30" s="900">
        <f t="shared" si="224"/>
        <v>1.7</v>
      </c>
      <c r="NQ30" s="900">
        <f t="shared" ref="NQ30:NQ31" si="225">FR30</f>
        <v>1.75</v>
      </c>
      <c r="NR30" s="900">
        <f>FT30</f>
        <v>1.7</v>
      </c>
      <c r="NS30" s="900">
        <f>FS30</f>
        <v>1.8</v>
      </c>
      <c r="NT30" s="900">
        <f t="shared" ref="NT30:NW31" si="226">FU30</f>
        <v>1.7</v>
      </c>
      <c r="NU30" s="900">
        <f t="shared" si="226"/>
        <v>1.75</v>
      </c>
      <c r="NV30" s="900">
        <f t="shared" si="226"/>
        <v>1.7</v>
      </c>
      <c r="NW30" s="900">
        <f t="shared" si="226"/>
        <v>1.75</v>
      </c>
      <c r="NX30" s="900">
        <f t="shared" ref="NX30:OH31" si="227">GA30</f>
        <v>1.75</v>
      </c>
      <c r="NY30" s="900">
        <f t="shared" si="227"/>
        <v>1.75</v>
      </c>
      <c r="NZ30" s="900">
        <f t="shared" si="227"/>
        <v>1.75</v>
      </c>
      <c r="OA30" s="900">
        <f t="shared" si="227"/>
        <v>1.75</v>
      </c>
      <c r="OB30" s="900">
        <f t="shared" si="227"/>
        <v>1.7</v>
      </c>
      <c r="OC30" s="900">
        <f t="shared" si="227"/>
        <v>1.7</v>
      </c>
      <c r="OD30" s="900">
        <f t="shared" si="227"/>
        <v>1.75</v>
      </c>
      <c r="OE30" s="900">
        <f t="shared" si="227"/>
        <v>1.75</v>
      </c>
      <c r="OF30" s="900">
        <f t="shared" si="227"/>
        <v>1.75</v>
      </c>
      <c r="OG30" s="900">
        <f t="shared" si="227"/>
        <v>1.75</v>
      </c>
      <c r="OH30" s="900">
        <f t="shared" si="227"/>
        <v>1.7</v>
      </c>
      <c r="OI30" s="900">
        <f t="shared" ref="OI30:OO31" si="228">GN30</f>
        <v>1.75</v>
      </c>
      <c r="OJ30" s="900">
        <f t="shared" si="228"/>
        <v>1.75</v>
      </c>
      <c r="OK30" s="900">
        <f t="shared" si="228"/>
        <v>1.75</v>
      </c>
      <c r="OL30" s="900">
        <f t="shared" si="228"/>
        <v>1.7</v>
      </c>
      <c r="OM30" s="900">
        <f t="shared" si="228"/>
        <v>1.7</v>
      </c>
      <c r="ON30" s="900">
        <f t="shared" si="228"/>
        <v>1.7</v>
      </c>
      <c r="OO30" s="900">
        <f t="shared" si="228"/>
        <v>1.75</v>
      </c>
      <c r="OP30" s="900">
        <f t="shared" ref="OP30:OZ31" si="229">GU30</f>
        <v>1.75</v>
      </c>
      <c r="OQ30" s="900">
        <f t="shared" si="229"/>
        <v>1.7</v>
      </c>
      <c r="OR30" s="900">
        <f t="shared" si="229"/>
        <v>1.75</v>
      </c>
      <c r="OS30" s="900">
        <f t="shared" si="229"/>
        <v>1.7</v>
      </c>
      <c r="OT30" s="900">
        <f t="shared" si="229"/>
        <v>1.75</v>
      </c>
      <c r="OU30" s="900">
        <f t="shared" si="229"/>
        <v>1.75</v>
      </c>
      <c r="OV30" s="900">
        <f t="shared" si="229"/>
        <v>1.75</v>
      </c>
      <c r="OW30" s="900">
        <f t="shared" si="229"/>
        <v>1.75</v>
      </c>
      <c r="OX30" s="900">
        <f t="shared" si="229"/>
        <v>1.7</v>
      </c>
      <c r="OY30" s="900">
        <f t="shared" si="229"/>
        <v>1.75</v>
      </c>
      <c r="OZ30" s="900">
        <f t="shared" si="229"/>
        <v>1.7</v>
      </c>
      <c r="PB30" s="887"/>
      <c r="PC30" s="887"/>
      <c r="PD30" s="887"/>
    </row>
    <row r="31" spans="1:420" ht="13" thickBot="1">
      <c r="A31" s="1245" t="s">
        <v>624</v>
      </c>
      <c r="B31" s="1246"/>
      <c r="C31" s="1067">
        <v>8.4</v>
      </c>
      <c r="D31" s="1068">
        <v>8.5</v>
      </c>
      <c r="E31" s="966">
        <v>8.6</v>
      </c>
      <c r="F31" s="966">
        <v>8.5</v>
      </c>
      <c r="G31" s="966">
        <v>8.5</v>
      </c>
      <c r="H31" s="966">
        <v>8.5</v>
      </c>
      <c r="I31" s="966">
        <v>8.5</v>
      </c>
      <c r="J31" s="966">
        <v>8.5</v>
      </c>
      <c r="K31" s="966">
        <v>8.5</v>
      </c>
      <c r="L31" s="966">
        <v>8.6</v>
      </c>
      <c r="M31" s="966">
        <v>8.6</v>
      </c>
      <c r="N31" s="966">
        <v>8.6</v>
      </c>
      <c r="O31" s="965">
        <v>8.6</v>
      </c>
      <c r="P31" s="966">
        <v>8.4</v>
      </c>
      <c r="Q31" s="966">
        <v>8.5</v>
      </c>
      <c r="R31" s="966">
        <v>8.5</v>
      </c>
      <c r="S31" s="966">
        <v>8.5</v>
      </c>
      <c r="T31" s="966">
        <v>8.5</v>
      </c>
      <c r="U31" s="966">
        <v>8.5</v>
      </c>
      <c r="V31" s="966">
        <v>8.5</v>
      </c>
      <c r="W31" s="966">
        <v>8.6</v>
      </c>
      <c r="X31" s="966">
        <v>8.5</v>
      </c>
      <c r="Y31" s="966">
        <v>8.5</v>
      </c>
      <c r="Z31" s="966">
        <v>8.5</v>
      </c>
      <c r="AA31" s="966">
        <v>8.4</v>
      </c>
      <c r="AB31" s="966">
        <v>8.4</v>
      </c>
      <c r="AC31" s="966">
        <v>8.4</v>
      </c>
      <c r="AD31" s="966">
        <v>8.4</v>
      </c>
      <c r="AE31" s="966">
        <v>8.4</v>
      </c>
      <c r="AF31" s="966">
        <v>8.4</v>
      </c>
      <c r="AG31" s="966">
        <v>8.5</v>
      </c>
      <c r="AH31" s="966">
        <v>8.5</v>
      </c>
      <c r="AI31" s="967">
        <v>7.8</v>
      </c>
      <c r="AJ31" s="967">
        <v>8.4</v>
      </c>
      <c r="AK31" s="967">
        <v>8.5</v>
      </c>
      <c r="AL31" s="967">
        <v>8.5</v>
      </c>
      <c r="AM31" s="967">
        <v>8.4</v>
      </c>
      <c r="AN31" s="967">
        <v>8.5</v>
      </c>
      <c r="AO31" s="967">
        <v>8.3000000000000007</v>
      </c>
      <c r="AP31" s="967">
        <v>8.4</v>
      </c>
      <c r="AQ31" s="967">
        <v>8.5</v>
      </c>
      <c r="AR31" s="967">
        <v>8.4</v>
      </c>
      <c r="AS31" s="967">
        <v>8.4</v>
      </c>
      <c r="AT31" s="967">
        <v>8.6</v>
      </c>
      <c r="AU31" s="967">
        <v>8.3000000000000007</v>
      </c>
      <c r="AV31" s="967">
        <v>8.3000000000000007</v>
      </c>
      <c r="AW31" s="967">
        <v>8.4</v>
      </c>
      <c r="AX31" s="967">
        <v>8.5</v>
      </c>
      <c r="AY31" s="967">
        <v>8.3000000000000007</v>
      </c>
      <c r="AZ31" s="967">
        <v>8.6</v>
      </c>
      <c r="BA31" s="967">
        <v>8.5</v>
      </c>
      <c r="BB31" s="967">
        <v>8.4</v>
      </c>
      <c r="BC31" s="967">
        <v>8.4</v>
      </c>
      <c r="BD31" s="967">
        <v>8.3000000000000007</v>
      </c>
      <c r="BE31" s="967">
        <v>8.4</v>
      </c>
      <c r="BF31" s="967">
        <v>8.4</v>
      </c>
      <c r="BG31" s="967">
        <v>8.4</v>
      </c>
      <c r="BH31" s="967">
        <v>8.3000000000000007</v>
      </c>
      <c r="BI31" s="967">
        <v>8.4</v>
      </c>
      <c r="BJ31" s="967">
        <v>8.5</v>
      </c>
      <c r="BK31" s="967">
        <v>8.3000000000000007</v>
      </c>
      <c r="BL31" s="967">
        <v>8.4</v>
      </c>
      <c r="BM31" s="967">
        <v>8.4</v>
      </c>
      <c r="BN31" s="967">
        <v>8.4</v>
      </c>
      <c r="BO31" s="967">
        <v>8.4</v>
      </c>
      <c r="BP31" s="967">
        <v>8.4</v>
      </c>
      <c r="BQ31" s="967">
        <v>8.6</v>
      </c>
      <c r="BR31" s="967">
        <v>8.4</v>
      </c>
      <c r="BS31" s="967">
        <v>8.4</v>
      </c>
      <c r="BT31" s="967">
        <v>8.5</v>
      </c>
      <c r="BU31" s="967">
        <v>8.4</v>
      </c>
      <c r="BV31" s="967">
        <v>8.3000000000000007</v>
      </c>
      <c r="BW31" s="967">
        <v>8.3000000000000007</v>
      </c>
      <c r="BX31" s="967">
        <v>8.5</v>
      </c>
      <c r="BY31" s="967">
        <v>8.5</v>
      </c>
      <c r="BZ31" s="967">
        <v>8.3000000000000007</v>
      </c>
      <c r="CA31" s="967">
        <v>8.4</v>
      </c>
      <c r="CB31" s="967">
        <v>8.5</v>
      </c>
      <c r="CC31" s="967">
        <v>8.4</v>
      </c>
      <c r="CD31" s="967">
        <v>8.3000000000000007</v>
      </c>
      <c r="CE31" s="967">
        <v>8.4</v>
      </c>
      <c r="CF31" s="967">
        <v>8.3000000000000007</v>
      </c>
      <c r="CG31" s="967">
        <v>8.4</v>
      </c>
      <c r="CH31" s="967">
        <v>8.5</v>
      </c>
      <c r="CI31" s="967">
        <v>8.4</v>
      </c>
      <c r="CJ31" s="967">
        <v>8.4</v>
      </c>
      <c r="CK31" s="967">
        <v>8.4</v>
      </c>
      <c r="CL31" s="967">
        <v>8.1999999999999993</v>
      </c>
      <c r="CM31" s="967">
        <v>8.3000000000000007</v>
      </c>
      <c r="CN31" s="967">
        <v>8.4</v>
      </c>
      <c r="CO31" s="967">
        <v>8.3000000000000007</v>
      </c>
      <c r="CP31" s="967">
        <v>8.5</v>
      </c>
      <c r="CQ31" s="967">
        <v>8.4</v>
      </c>
      <c r="CR31" s="967">
        <v>8.3000000000000007</v>
      </c>
      <c r="CS31" s="967">
        <v>8.3000000000000007</v>
      </c>
      <c r="CT31" s="967">
        <v>8.3000000000000007</v>
      </c>
      <c r="CU31" s="967">
        <v>8.4</v>
      </c>
      <c r="CV31" s="967">
        <v>8.6</v>
      </c>
      <c r="CW31" s="967">
        <v>8.4</v>
      </c>
      <c r="CX31" s="967">
        <v>8.3000000000000007</v>
      </c>
      <c r="CY31" s="967">
        <v>8.4</v>
      </c>
      <c r="CZ31" s="967">
        <v>8.3000000000000007</v>
      </c>
      <c r="DA31" s="967">
        <v>8.4</v>
      </c>
      <c r="DB31" s="967">
        <v>8.4</v>
      </c>
      <c r="DC31" s="967">
        <v>8.5</v>
      </c>
      <c r="DD31" s="967">
        <v>8.5</v>
      </c>
      <c r="DE31" s="967"/>
      <c r="DF31" s="967"/>
      <c r="DG31" s="967">
        <v>8.5</v>
      </c>
      <c r="DH31" s="967">
        <v>8.3000000000000007</v>
      </c>
      <c r="DI31" s="967">
        <v>8.4</v>
      </c>
      <c r="DJ31" s="967">
        <v>8.4</v>
      </c>
      <c r="DK31" s="967">
        <v>8.4</v>
      </c>
      <c r="DL31" s="967">
        <v>8.3000000000000007</v>
      </c>
      <c r="DM31" s="967">
        <v>8.4</v>
      </c>
      <c r="DN31" s="967">
        <v>8.1999999999999993</v>
      </c>
      <c r="DO31" s="967">
        <v>8.4</v>
      </c>
      <c r="DP31" s="967">
        <v>8.5</v>
      </c>
      <c r="DQ31" s="967">
        <v>8.4</v>
      </c>
      <c r="DR31" s="967">
        <v>8.5</v>
      </c>
      <c r="DS31" s="967">
        <v>8.3000000000000007</v>
      </c>
      <c r="DT31" s="967">
        <v>8.4</v>
      </c>
      <c r="DU31" s="967">
        <v>8.4</v>
      </c>
      <c r="DV31" s="967">
        <v>8.5</v>
      </c>
      <c r="DW31" s="967">
        <v>8.4</v>
      </c>
      <c r="DX31" s="967">
        <v>8.4</v>
      </c>
      <c r="DY31" s="967">
        <v>8.5</v>
      </c>
      <c r="DZ31" s="967">
        <v>8.5</v>
      </c>
      <c r="EA31" s="967">
        <v>8.5</v>
      </c>
      <c r="EB31" s="967">
        <v>8.5</v>
      </c>
      <c r="EC31" s="967">
        <v>8.5</v>
      </c>
      <c r="ED31" s="967">
        <v>8.5</v>
      </c>
      <c r="EE31" s="967">
        <v>8.4</v>
      </c>
      <c r="EF31" s="967">
        <v>8.5</v>
      </c>
      <c r="EG31" s="967">
        <v>8.5</v>
      </c>
      <c r="EH31" s="967">
        <v>8.4</v>
      </c>
      <c r="EI31" s="967">
        <v>8.4</v>
      </c>
      <c r="EJ31" s="967">
        <v>8.4</v>
      </c>
      <c r="EK31" s="967">
        <v>8.4</v>
      </c>
      <c r="EL31" s="967">
        <v>8.4</v>
      </c>
      <c r="EM31" s="967">
        <v>8.4</v>
      </c>
      <c r="EN31" s="967"/>
      <c r="EO31" s="967"/>
      <c r="EP31" s="967">
        <v>8.5</v>
      </c>
      <c r="EQ31" s="967">
        <v>8.3000000000000007</v>
      </c>
      <c r="ER31" s="967">
        <v>8.5</v>
      </c>
      <c r="ES31" s="967">
        <v>8.4</v>
      </c>
      <c r="ET31" s="967">
        <v>8.5</v>
      </c>
      <c r="EU31" s="967">
        <v>8.3000000000000007</v>
      </c>
      <c r="EV31" s="967">
        <v>8.5</v>
      </c>
      <c r="EW31" s="967">
        <v>8.3000000000000007</v>
      </c>
      <c r="EX31" s="967">
        <v>8.4</v>
      </c>
      <c r="EY31" s="967">
        <v>8.5</v>
      </c>
      <c r="EZ31" s="967">
        <v>8.4</v>
      </c>
      <c r="FA31" s="967">
        <v>8.3000000000000007</v>
      </c>
      <c r="FB31" s="967">
        <v>8.4</v>
      </c>
      <c r="FC31" s="967">
        <v>8.5</v>
      </c>
      <c r="FD31" s="967">
        <v>8.5</v>
      </c>
      <c r="FE31" s="967">
        <v>8.4</v>
      </c>
      <c r="FF31" s="967">
        <v>8.3000000000000007</v>
      </c>
      <c r="FG31" s="967">
        <v>8.5</v>
      </c>
      <c r="FH31" s="967">
        <v>8.5</v>
      </c>
      <c r="FI31" s="967">
        <v>8.4</v>
      </c>
      <c r="FJ31" s="967">
        <v>8.4</v>
      </c>
      <c r="FK31" s="967">
        <v>8.5</v>
      </c>
      <c r="FL31" s="967">
        <v>8.5</v>
      </c>
      <c r="FM31" s="967">
        <v>8.4</v>
      </c>
      <c r="FN31" s="967">
        <v>8.4</v>
      </c>
      <c r="FO31" s="967">
        <v>8.5</v>
      </c>
      <c r="FP31" s="967">
        <v>8.5</v>
      </c>
      <c r="FQ31" s="967">
        <v>8.5</v>
      </c>
      <c r="FR31" s="967">
        <v>8.5</v>
      </c>
      <c r="FS31" s="967">
        <v>8.5</v>
      </c>
      <c r="FT31" s="967">
        <v>8.5</v>
      </c>
      <c r="FU31" s="967">
        <v>8.5</v>
      </c>
      <c r="FV31" s="967">
        <v>8.4</v>
      </c>
      <c r="FW31" s="967">
        <v>8.5</v>
      </c>
      <c r="FX31" s="967">
        <v>8.4</v>
      </c>
      <c r="FY31" s="967"/>
      <c r="FZ31" s="967"/>
      <c r="GA31" s="967">
        <v>8.6</v>
      </c>
      <c r="GB31" s="967">
        <v>8.5</v>
      </c>
      <c r="GC31" s="967">
        <v>8.4</v>
      </c>
      <c r="GD31" s="967">
        <v>8.5</v>
      </c>
      <c r="GE31" s="967">
        <v>8.5</v>
      </c>
      <c r="GF31" s="967">
        <v>8.5</v>
      </c>
      <c r="GG31" s="967">
        <v>8.4</v>
      </c>
      <c r="GH31" s="967">
        <v>8.4</v>
      </c>
      <c r="GI31" s="967">
        <v>8.4</v>
      </c>
      <c r="GJ31" s="967">
        <v>8.5</v>
      </c>
      <c r="GK31" s="967">
        <v>8.5</v>
      </c>
      <c r="GL31" s="967"/>
      <c r="GM31" s="967"/>
      <c r="GN31" s="967">
        <v>8.4</v>
      </c>
      <c r="GO31" s="967">
        <v>8.4</v>
      </c>
      <c r="GP31" s="967">
        <v>8.3000000000000007</v>
      </c>
      <c r="GQ31" s="967">
        <v>8.4</v>
      </c>
      <c r="GR31" s="967">
        <v>8.6</v>
      </c>
      <c r="GS31" s="967">
        <v>8.6</v>
      </c>
      <c r="GT31" s="967">
        <v>8.4</v>
      </c>
      <c r="GU31" s="967">
        <v>8.5</v>
      </c>
      <c r="GV31" s="967">
        <v>8.5</v>
      </c>
      <c r="GW31" s="967">
        <v>8.3000000000000007</v>
      </c>
      <c r="GX31" s="967">
        <v>8.3000000000000007</v>
      </c>
      <c r="GY31" s="967">
        <v>8.6</v>
      </c>
      <c r="GZ31" s="967">
        <v>8.5</v>
      </c>
      <c r="HA31" s="967">
        <v>8.1999999999999993</v>
      </c>
      <c r="HB31" s="967">
        <v>8.5</v>
      </c>
      <c r="HC31" s="967">
        <v>8.5</v>
      </c>
      <c r="HD31" s="967">
        <v>8.5</v>
      </c>
      <c r="HE31" s="967"/>
      <c r="HF31" s="902">
        <f t="shared" si="206"/>
        <v>8.4</v>
      </c>
      <c r="HG31" s="902">
        <f t="shared" si="206"/>
        <v>8.5</v>
      </c>
      <c r="HH31" s="902">
        <f t="shared" si="206"/>
        <v>8.6</v>
      </c>
      <c r="HI31" s="902">
        <f t="shared" si="206"/>
        <v>8.5</v>
      </c>
      <c r="HJ31" s="902">
        <f t="shared" si="206"/>
        <v>8.5</v>
      </c>
      <c r="HK31" s="902">
        <f t="shared" si="206"/>
        <v>8.5</v>
      </c>
      <c r="HL31" s="902">
        <f t="shared" si="206"/>
        <v>8.5</v>
      </c>
      <c r="HM31" s="902">
        <f t="shared" si="206"/>
        <v>8.5</v>
      </c>
      <c r="HN31" s="902">
        <f t="shared" si="206"/>
        <v>8.5</v>
      </c>
      <c r="HO31" s="902">
        <f t="shared" si="206"/>
        <v>8.6</v>
      </c>
      <c r="HP31" s="902">
        <f t="shared" si="207"/>
        <v>8.6</v>
      </c>
      <c r="HQ31" s="902">
        <f t="shared" si="207"/>
        <v>8.6</v>
      </c>
      <c r="HR31" s="902">
        <f t="shared" si="207"/>
        <v>8.6</v>
      </c>
      <c r="HS31" s="902">
        <f t="shared" si="207"/>
        <v>8.4</v>
      </c>
      <c r="HT31" s="902">
        <f t="shared" si="207"/>
        <v>8.5</v>
      </c>
      <c r="HU31" s="902">
        <f t="shared" si="207"/>
        <v>8.5</v>
      </c>
      <c r="HV31" s="902">
        <f t="shared" si="207"/>
        <v>8.5</v>
      </c>
      <c r="HW31" s="902">
        <f t="shared" si="207"/>
        <v>8.5</v>
      </c>
      <c r="HX31" s="902">
        <f t="shared" si="207"/>
        <v>8.5</v>
      </c>
      <c r="HY31" s="902">
        <f t="shared" si="207"/>
        <v>8.5</v>
      </c>
      <c r="HZ31" s="902">
        <f t="shared" si="208"/>
        <v>8.6</v>
      </c>
      <c r="IA31" s="902">
        <f t="shared" si="208"/>
        <v>8.5</v>
      </c>
      <c r="IB31" s="902">
        <f t="shared" si="208"/>
        <v>8.5</v>
      </c>
      <c r="IC31" s="902">
        <f t="shared" si="208"/>
        <v>8.5</v>
      </c>
      <c r="ID31" s="902">
        <f t="shared" si="208"/>
        <v>8.4</v>
      </c>
      <c r="IE31" s="902">
        <f t="shared" si="208"/>
        <v>8.4</v>
      </c>
      <c r="IF31" s="902">
        <f t="shared" si="208"/>
        <v>8.4</v>
      </c>
      <c r="IG31" s="902">
        <f t="shared" si="208"/>
        <v>8.4</v>
      </c>
      <c r="IH31" s="902">
        <f t="shared" si="208"/>
        <v>8.4</v>
      </c>
      <c r="II31" s="902">
        <f t="shared" si="208"/>
        <v>8.4</v>
      </c>
      <c r="IJ31" s="902">
        <f t="shared" si="209"/>
        <v>8.5</v>
      </c>
      <c r="IK31" s="902">
        <f t="shared" si="209"/>
        <v>8.5</v>
      </c>
      <c r="IL31" s="902">
        <f t="shared" si="209"/>
        <v>7.8</v>
      </c>
      <c r="IM31" s="902">
        <f t="shared" si="209"/>
        <v>8.4</v>
      </c>
      <c r="IN31" s="902">
        <f t="shared" si="209"/>
        <v>8.5</v>
      </c>
      <c r="IO31" s="902">
        <f t="shared" si="209"/>
        <v>8.5</v>
      </c>
      <c r="IP31" s="902">
        <f t="shared" si="209"/>
        <v>8.4</v>
      </c>
      <c r="IQ31" s="902">
        <f t="shared" si="209"/>
        <v>8.5</v>
      </c>
      <c r="IR31" s="902">
        <f t="shared" si="209"/>
        <v>8.3000000000000007</v>
      </c>
      <c r="IS31" s="902">
        <f t="shared" si="209"/>
        <v>8.4</v>
      </c>
      <c r="IT31" s="902">
        <f t="shared" si="210"/>
        <v>8.5</v>
      </c>
      <c r="IU31" s="902">
        <f t="shared" si="210"/>
        <v>8.4</v>
      </c>
      <c r="IV31" s="902">
        <f t="shared" si="210"/>
        <v>8.4</v>
      </c>
      <c r="IW31" s="902">
        <f t="shared" si="210"/>
        <v>8.6</v>
      </c>
      <c r="IX31" s="902">
        <f t="shared" si="210"/>
        <v>8.3000000000000007</v>
      </c>
      <c r="IY31" s="902">
        <f t="shared" si="210"/>
        <v>8.3000000000000007</v>
      </c>
      <c r="IZ31" s="902">
        <f>AW31</f>
        <v>8.4</v>
      </c>
      <c r="JA31" s="902">
        <f t="shared" si="211"/>
        <v>8.5</v>
      </c>
      <c r="JB31" s="902">
        <f t="shared" si="211"/>
        <v>8.3000000000000007</v>
      </c>
      <c r="JC31" s="902">
        <f t="shared" si="211"/>
        <v>8.6</v>
      </c>
      <c r="JD31" s="902">
        <f t="shared" si="211"/>
        <v>8.5</v>
      </c>
      <c r="JE31" s="902">
        <f t="shared" si="211"/>
        <v>8.4</v>
      </c>
      <c r="JF31" s="902">
        <f t="shared" si="211"/>
        <v>8.4</v>
      </c>
      <c r="JG31" s="902">
        <f t="shared" si="211"/>
        <v>8.3000000000000007</v>
      </c>
      <c r="JH31" s="902">
        <f t="shared" si="211"/>
        <v>8.4</v>
      </c>
      <c r="JI31" s="902">
        <f t="shared" si="211"/>
        <v>8.4</v>
      </c>
      <c r="JJ31" s="902">
        <f t="shared" si="211"/>
        <v>8.4</v>
      </c>
      <c r="JK31" s="902">
        <f t="shared" si="212"/>
        <v>8.3000000000000007</v>
      </c>
      <c r="JL31" s="902">
        <f t="shared" si="212"/>
        <v>8.4</v>
      </c>
      <c r="JM31" s="902">
        <f t="shared" si="212"/>
        <v>8.5</v>
      </c>
      <c r="JN31" s="902">
        <f t="shared" si="212"/>
        <v>8.3000000000000007</v>
      </c>
      <c r="JO31" s="902">
        <f t="shared" si="212"/>
        <v>8.4</v>
      </c>
      <c r="JP31" s="902">
        <f t="shared" si="212"/>
        <v>8.4</v>
      </c>
      <c r="JQ31" s="902">
        <f t="shared" si="212"/>
        <v>8.4</v>
      </c>
      <c r="JR31" s="902">
        <f t="shared" si="212"/>
        <v>8.4</v>
      </c>
      <c r="JS31" s="902">
        <f t="shared" si="212"/>
        <v>8.4</v>
      </c>
      <c r="JT31" s="902">
        <f t="shared" si="212"/>
        <v>8.6</v>
      </c>
      <c r="JU31" s="902">
        <f t="shared" si="213"/>
        <v>8.4</v>
      </c>
      <c r="JV31" s="902">
        <f t="shared" si="213"/>
        <v>8.4</v>
      </c>
      <c r="JW31" s="902">
        <f t="shared" si="213"/>
        <v>8.5</v>
      </c>
      <c r="JX31" s="902">
        <f t="shared" si="213"/>
        <v>8.4</v>
      </c>
      <c r="JY31" s="902">
        <f t="shared" si="213"/>
        <v>8.3000000000000007</v>
      </c>
      <c r="JZ31" s="902">
        <f t="shared" si="213"/>
        <v>8.3000000000000007</v>
      </c>
      <c r="KA31" s="902">
        <f t="shared" si="213"/>
        <v>8.5</v>
      </c>
      <c r="KB31" s="902">
        <f t="shared" si="213"/>
        <v>8.5</v>
      </c>
      <c r="KC31" s="902">
        <f t="shared" si="213"/>
        <v>8.3000000000000007</v>
      </c>
      <c r="KD31" s="902">
        <f t="shared" si="213"/>
        <v>8.4</v>
      </c>
      <c r="KE31" s="902">
        <f t="shared" si="214"/>
        <v>8.5</v>
      </c>
      <c r="KF31" s="902">
        <f t="shared" si="214"/>
        <v>8.4</v>
      </c>
      <c r="KG31" s="902">
        <f t="shared" si="214"/>
        <v>8.3000000000000007</v>
      </c>
      <c r="KH31" s="902">
        <f t="shared" si="214"/>
        <v>8.4</v>
      </c>
      <c r="KI31" s="902">
        <f t="shared" si="214"/>
        <v>8.3000000000000007</v>
      </c>
      <c r="KJ31" s="902">
        <f t="shared" si="214"/>
        <v>8.4</v>
      </c>
      <c r="KK31" s="902">
        <f t="shared" si="214"/>
        <v>8.5</v>
      </c>
      <c r="KL31" s="902">
        <f t="shared" si="214"/>
        <v>8.4</v>
      </c>
      <c r="KM31" s="902">
        <f t="shared" si="214"/>
        <v>8.4</v>
      </c>
      <c r="KN31" s="902">
        <f t="shared" si="214"/>
        <v>8.4</v>
      </c>
      <c r="KO31" s="902">
        <f t="shared" si="215"/>
        <v>8.1999999999999993</v>
      </c>
      <c r="KP31" s="902">
        <f t="shared" si="215"/>
        <v>8.3000000000000007</v>
      </c>
      <c r="KQ31" s="902">
        <f t="shared" si="215"/>
        <v>8.4</v>
      </c>
      <c r="KR31" s="902">
        <f t="shared" si="215"/>
        <v>8.3000000000000007</v>
      </c>
      <c r="KS31" s="902">
        <f t="shared" si="215"/>
        <v>8.5</v>
      </c>
      <c r="KT31" s="902">
        <f t="shared" si="215"/>
        <v>8.4</v>
      </c>
      <c r="KU31" s="902">
        <f t="shared" si="215"/>
        <v>8.3000000000000007</v>
      </c>
      <c r="KV31" s="902">
        <f t="shared" si="215"/>
        <v>8.3000000000000007</v>
      </c>
      <c r="KW31" s="902">
        <f t="shared" si="215"/>
        <v>8.3000000000000007</v>
      </c>
      <c r="KX31" s="902">
        <f t="shared" si="215"/>
        <v>8.4</v>
      </c>
      <c r="KY31" s="902">
        <f t="shared" si="216"/>
        <v>8.6</v>
      </c>
      <c r="KZ31" s="902">
        <f t="shared" si="216"/>
        <v>8.4</v>
      </c>
      <c r="LA31" s="902">
        <f t="shared" si="216"/>
        <v>8.3000000000000007</v>
      </c>
      <c r="LB31" s="902">
        <f t="shared" si="216"/>
        <v>8.4</v>
      </c>
      <c r="LC31" s="902">
        <f t="shared" si="216"/>
        <v>8.3000000000000007</v>
      </c>
      <c r="LD31" s="902">
        <f t="shared" si="216"/>
        <v>8.4</v>
      </c>
      <c r="LE31" s="902">
        <f t="shared" si="216"/>
        <v>8.4</v>
      </c>
      <c r="LF31" s="902">
        <f t="shared" si="216"/>
        <v>8.5</v>
      </c>
      <c r="LG31" s="902">
        <f t="shared" si="216"/>
        <v>8.5</v>
      </c>
      <c r="LH31" s="902">
        <f t="shared" si="217"/>
        <v>8.5</v>
      </c>
      <c r="LI31" s="902">
        <f t="shared" si="218"/>
        <v>8.3000000000000007</v>
      </c>
      <c r="LJ31" s="902">
        <f t="shared" si="218"/>
        <v>8.4</v>
      </c>
      <c r="LK31" s="902">
        <f t="shared" si="218"/>
        <v>8.4</v>
      </c>
      <c r="LL31" s="902">
        <f t="shared" si="218"/>
        <v>8.4</v>
      </c>
      <c r="LM31" s="902">
        <f t="shared" si="218"/>
        <v>8.3000000000000007</v>
      </c>
      <c r="LN31" s="902">
        <f t="shared" si="218"/>
        <v>8.4</v>
      </c>
      <c r="LO31" s="902">
        <f t="shared" si="218"/>
        <v>8.1999999999999993</v>
      </c>
      <c r="LP31" s="902">
        <f t="shared" si="218"/>
        <v>8.4</v>
      </c>
      <c r="LQ31" s="902">
        <f t="shared" si="218"/>
        <v>8.5</v>
      </c>
      <c r="LR31" s="902">
        <f t="shared" si="218"/>
        <v>8.4</v>
      </c>
      <c r="LS31" s="902">
        <f t="shared" si="219"/>
        <v>8.5</v>
      </c>
      <c r="LT31" s="902">
        <f t="shared" si="219"/>
        <v>8.3000000000000007</v>
      </c>
      <c r="LU31" s="902">
        <f t="shared" si="219"/>
        <v>8.4</v>
      </c>
      <c r="LV31" s="902">
        <f t="shared" si="219"/>
        <v>8.4</v>
      </c>
      <c r="LW31" s="902">
        <f t="shared" si="219"/>
        <v>8.5</v>
      </c>
      <c r="LX31" s="902">
        <f t="shared" si="219"/>
        <v>8.4</v>
      </c>
      <c r="LY31" s="902">
        <f t="shared" si="219"/>
        <v>8.4</v>
      </c>
      <c r="LZ31" s="902">
        <f t="shared" si="219"/>
        <v>8.5</v>
      </c>
      <c r="MA31" s="902">
        <f t="shared" si="219"/>
        <v>8.5</v>
      </c>
      <c r="MB31" s="902">
        <f t="shared" si="219"/>
        <v>8.5</v>
      </c>
      <c r="MC31" s="902">
        <f t="shared" si="220"/>
        <v>8.5</v>
      </c>
      <c r="MD31" s="902">
        <f t="shared" si="220"/>
        <v>8.5</v>
      </c>
      <c r="ME31" s="902">
        <f t="shared" si="220"/>
        <v>8.5</v>
      </c>
      <c r="MF31" s="902">
        <f t="shared" si="220"/>
        <v>8.4</v>
      </c>
      <c r="MG31" s="902">
        <f t="shared" si="220"/>
        <v>8.5</v>
      </c>
      <c r="MH31" s="902">
        <f t="shared" si="220"/>
        <v>8.5</v>
      </c>
      <c r="MI31" s="902">
        <f t="shared" si="220"/>
        <v>8.4</v>
      </c>
      <c r="MJ31" s="902">
        <f t="shared" si="220"/>
        <v>8.4</v>
      </c>
      <c r="MK31" s="902">
        <f t="shared" si="220"/>
        <v>8.4</v>
      </c>
      <c r="ML31" s="902">
        <f t="shared" si="220"/>
        <v>8.4</v>
      </c>
      <c r="MM31" s="902">
        <f t="shared" si="221"/>
        <v>8.4</v>
      </c>
      <c r="MN31" s="902">
        <f t="shared" si="221"/>
        <v>8.4</v>
      </c>
      <c r="MO31" s="902">
        <f t="shared" si="222"/>
        <v>8.5</v>
      </c>
      <c r="MP31" s="902">
        <f t="shared" si="222"/>
        <v>8.3000000000000007</v>
      </c>
      <c r="MQ31" s="902">
        <f t="shared" si="222"/>
        <v>8.5</v>
      </c>
      <c r="MR31" s="902">
        <f t="shared" si="222"/>
        <v>8.4</v>
      </c>
      <c r="MS31" s="902">
        <f t="shared" si="222"/>
        <v>8.5</v>
      </c>
      <c r="MT31" s="902">
        <f t="shared" si="222"/>
        <v>8.3000000000000007</v>
      </c>
      <c r="MU31" s="902">
        <f t="shared" si="222"/>
        <v>8.5</v>
      </c>
      <c r="MV31" s="902">
        <f t="shared" si="222"/>
        <v>8.3000000000000007</v>
      </c>
      <c r="MW31" s="902">
        <f t="shared" si="222"/>
        <v>8.4</v>
      </c>
      <c r="MX31" s="902">
        <f t="shared" si="222"/>
        <v>8.5</v>
      </c>
      <c r="MY31" s="902">
        <f t="shared" si="223"/>
        <v>8.4</v>
      </c>
      <c r="MZ31" s="902">
        <f t="shared" si="223"/>
        <v>8.3000000000000007</v>
      </c>
      <c r="NA31" s="902">
        <f t="shared" si="223"/>
        <v>8.4</v>
      </c>
      <c r="NB31" s="902">
        <f t="shared" si="223"/>
        <v>8.5</v>
      </c>
      <c r="NC31" s="902">
        <f t="shared" si="223"/>
        <v>8.5</v>
      </c>
      <c r="ND31" s="902">
        <f t="shared" si="223"/>
        <v>8.4</v>
      </c>
      <c r="NE31" s="902">
        <f t="shared" si="223"/>
        <v>8.3000000000000007</v>
      </c>
      <c r="NF31" s="902">
        <f t="shared" si="223"/>
        <v>8.5</v>
      </c>
      <c r="NG31" s="902">
        <f t="shared" si="223"/>
        <v>8.5</v>
      </c>
      <c r="NH31" s="902">
        <f t="shared" si="223"/>
        <v>8.4</v>
      </c>
      <c r="NI31" s="902">
        <f t="shared" si="224"/>
        <v>8.4</v>
      </c>
      <c r="NJ31" s="902">
        <f t="shared" si="224"/>
        <v>8.5</v>
      </c>
      <c r="NK31" s="902">
        <f t="shared" si="224"/>
        <v>8.5</v>
      </c>
      <c r="NL31" s="902">
        <f t="shared" si="224"/>
        <v>8.4</v>
      </c>
      <c r="NM31" s="902">
        <f t="shared" si="224"/>
        <v>8.4</v>
      </c>
      <c r="NN31" s="902">
        <f t="shared" si="224"/>
        <v>8.5</v>
      </c>
      <c r="NO31" s="902">
        <f t="shared" si="224"/>
        <v>8.5</v>
      </c>
      <c r="NP31" s="902">
        <f t="shared" si="224"/>
        <v>8.5</v>
      </c>
      <c r="NQ31" s="902">
        <f t="shared" si="225"/>
        <v>8.5</v>
      </c>
      <c r="NR31" s="902">
        <f>FT31</f>
        <v>8.5</v>
      </c>
      <c r="NS31" s="902">
        <f>FS31</f>
        <v>8.5</v>
      </c>
      <c r="NT31" s="902">
        <f t="shared" si="226"/>
        <v>8.5</v>
      </c>
      <c r="NU31" s="902">
        <f t="shared" si="226"/>
        <v>8.4</v>
      </c>
      <c r="NV31" s="902">
        <f t="shared" si="226"/>
        <v>8.5</v>
      </c>
      <c r="NW31" s="902">
        <f t="shared" si="226"/>
        <v>8.4</v>
      </c>
      <c r="NX31" s="902">
        <f t="shared" si="227"/>
        <v>8.6</v>
      </c>
      <c r="NY31" s="902">
        <f t="shared" si="227"/>
        <v>8.5</v>
      </c>
      <c r="NZ31" s="902">
        <f t="shared" si="227"/>
        <v>8.4</v>
      </c>
      <c r="OA31" s="902">
        <f t="shared" si="227"/>
        <v>8.5</v>
      </c>
      <c r="OB31" s="902">
        <f t="shared" si="227"/>
        <v>8.5</v>
      </c>
      <c r="OC31" s="902">
        <f t="shared" si="227"/>
        <v>8.5</v>
      </c>
      <c r="OD31" s="902">
        <f t="shared" si="227"/>
        <v>8.4</v>
      </c>
      <c r="OE31" s="902">
        <f t="shared" si="227"/>
        <v>8.4</v>
      </c>
      <c r="OF31" s="902">
        <f t="shared" si="227"/>
        <v>8.4</v>
      </c>
      <c r="OG31" s="902">
        <f t="shared" si="227"/>
        <v>8.5</v>
      </c>
      <c r="OH31" s="902">
        <f t="shared" si="227"/>
        <v>8.5</v>
      </c>
      <c r="OI31" s="902">
        <f t="shared" si="228"/>
        <v>8.4</v>
      </c>
      <c r="OJ31" s="902">
        <f t="shared" si="228"/>
        <v>8.4</v>
      </c>
      <c r="OK31" s="902">
        <f t="shared" si="228"/>
        <v>8.3000000000000007</v>
      </c>
      <c r="OL31" s="902">
        <f t="shared" si="228"/>
        <v>8.4</v>
      </c>
      <c r="OM31" s="902">
        <f t="shared" si="228"/>
        <v>8.6</v>
      </c>
      <c r="ON31" s="902">
        <f t="shared" si="228"/>
        <v>8.6</v>
      </c>
      <c r="OO31" s="902">
        <f t="shared" si="228"/>
        <v>8.4</v>
      </c>
      <c r="OP31" s="902">
        <f t="shared" si="229"/>
        <v>8.5</v>
      </c>
      <c r="OQ31" s="902">
        <f t="shared" si="229"/>
        <v>8.5</v>
      </c>
      <c r="OR31" s="902">
        <f t="shared" si="229"/>
        <v>8.3000000000000007</v>
      </c>
      <c r="OS31" s="902">
        <f t="shared" si="229"/>
        <v>8.3000000000000007</v>
      </c>
      <c r="OT31" s="902">
        <f t="shared" si="229"/>
        <v>8.6</v>
      </c>
      <c r="OU31" s="902">
        <f t="shared" si="229"/>
        <v>8.5</v>
      </c>
      <c r="OV31" s="902">
        <f t="shared" si="229"/>
        <v>8.1999999999999993</v>
      </c>
      <c r="OW31" s="902">
        <f t="shared" si="229"/>
        <v>8.5</v>
      </c>
      <c r="OX31" s="902">
        <f t="shared" si="229"/>
        <v>8.5</v>
      </c>
      <c r="OY31" s="902">
        <f t="shared" si="229"/>
        <v>8.5</v>
      </c>
      <c r="OZ31" s="902">
        <f t="shared" si="229"/>
        <v>0</v>
      </c>
      <c r="PB31" s="887"/>
      <c r="PC31" s="887"/>
      <c r="PD31" s="887"/>
    </row>
    <row r="32" spans="1:420" ht="13" thickBot="1">
      <c r="A32" s="1247"/>
      <c r="B32" s="1248"/>
      <c r="C32" s="893"/>
      <c r="D32" s="893"/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2"/>
      <c r="P32" s="893"/>
      <c r="Q32" s="893"/>
      <c r="R32" s="893"/>
      <c r="S32" s="893"/>
      <c r="T32" s="893"/>
      <c r="U32" s="893"/>
      <c r="V32" s="893"/>
      <c r="W32" s="893"/>
      <c r="X32" s="893"/>
      <c r="Y32" s="893"/>
      <c r="Z32" s="893"/>
      <c r="AA32" s="893"/>
      <c r="AB32" s="893"/>
      <c r="AC32" s="893"/>
      <c r="AD32" s="893"/>
      <c r="AE32" s="893"/>
      <c r="AF32" s="893"/>
      <c r="AG32" s="893"/>
      <c r="AH32" s="893"/>
      <c r="AI32" s="945"/>
      <c r="AJ32" s="945"/>
      <c r="AK32" s="945"/>
      <c r="AL32" s="945"/>
      <c r="AM32" s="945"/>
      <c r="AN32" s="945"/>
      <c r="AO32" s="945"/>
      <c r="AP32" s="945"/>
      <c r="AQ32" s="945"/>
      <c r="AR32" s="945"/>
      <c r="AS32" s="945"/>
      <c r="AT32" s="945"/>
      <c r="AU32" s="945"/>
      <c r="AV32" s="945"/>
      <c r="AW32" s="945"/>
      <c r="AX32" s="945"/>
      <c r="AY32" s="945"/>
      <c r="AZ32" s="945"/>
      <c r="BA32" s="945"/>
      <c r="BB32" s="945"/>
      <c r="BC32" s="945"/>
      <c r="BD32" s="945"/>
      <c r="BE32" s="945"/>
      <c r="BF32" s="945"/>
      <c r="BG32" s="945"/>
      <c r="BH32" s="945"/>
      <c r="BI32" s="945"/>
      <c r="BJ32" s="945"/>
      <c r="BK32" s="945"/>
      <c r="BL32" s="893"/>
      <c r="BM32" s="945"/>
      <c r="BN32" s="945"/>
      <c r="BO32" s="945"/>
      <c r="BP32" s="945"/>
      <c r="BQ32" s="945"/>
      <c r="BR32" s="945"/>
      <c r="BS32" s="945"/>
      <c r="BT32" s="945"/>
      <c r="BU32" s="945"/>
      <c r="BV32" s="945"/>
      <c r="BW32" s="945"/>
      <c r="BX32" s="945"/>
      <c r="BY32" s="945"/>
      <c r="BZ32" s="945"/>
      <c r="CA32" s="945"/>
      <c r="CB32" s="945"/>
      <c r="CC32" s="945"/>
      <c r="CD32" s="945"/>
      <c r="CE32" s="945"/>
      <c r="CF32" s="945"/>
      <c r="CG32" s="945"/>
      <c r="CH32" s="945"/>
      <c r="CI32" s="945"/>
      <c r="CJ32" s="945"/>
      <c r="CK32" s="945"/>
      <c r="CL32" s="945"/>
      <c r="CM32" s="945"/>
      <c r="CN32" s="945"/>
      <c r="CO32" s="945"/>
      <c r="CP32" s="945"/>
      <c r="CQ32" s="945"/>
      <c r="CR32" s="945"/>
      <c r="CS32" s="945"/>
      <c r="CT32" s="945"/>
      <c r="CU32" s="945"/>
      <c r="CV32" s="945"/>
      <c r="CW32" s="945"/>
      <c r="CX32" s="945"/>
      <c r="CY32" s="945"/>
      <c r="CZ32" s="945"/>
      <c r="DA32" s="945"/>
      <c r="DB32" s="945"/>
      <c r="DC32" s="945"/>
      <c r="DD32" s="945"/>
      <c r="DE32" s="945"/>
      <c r="DF32" s="945"/>
      <c r="DG32" s="945"/>
      <c r="DH32" s="945"/>
      <c r="DI32" s="945"/>
      <c r="DJ32" s="945"/>
      <c r="DK32" s="945"/>
      <c r="DL32" s="945"/>
      <c r="DM32" s="945"/>
      <c r="DN32" s="945"/>
      <c r="DO32" s="945"/>
      <c r="DP32" s="945"/>
      <c r="DQ32" s="945"/>
      <c r="DR32" s="945"/>
      <c r="DS32" s="945"/>
      <c r="DT32" s="945"/>
      <c r="DU32" s="945"/>
      <c r="DV32" s="945"/>
      <c r="DW32" s="945"/>
      <c r="DX32" s="945"/>
      <c r="DY32" s="945"/>
      <c r="DZ32" s="945"/>
      <c r="EA32" s="945"/>
      <c r="EB32" s="945"/>
      <c r="EC32" s="945"/>
      <c r="ED32" s="945"/>
      <c r="EE32" s="945"/>
      <c r="EF32" s="945"/>
      <c r="EG32" s="945"/>
      <c r="EH32" s="945"/>
      <c r="EI32" s="945"/>
      <c r="EJ32" s="945"/>
      <c r="EK32" s="945"/>
      <c r="EL32" s="945"/>
      <c r="EM32" s="945"/>
      <c r="EN32" s="945"/>
      <c r="EO32" s="945"/>
      <c r="EP32" s="945"/>
      <c r="EQ32" s="945"/>
      <c r="ER32" s="945"/>
      <c r="ES32" s="945"/>
      <c r="ET32" s="945"/>
      <c r="EU32" s="945"/>
      <c r="EV32" s="945"/>
      <c r="EW32" s="945"/>
      <c r="EX32" s="945"/>
      <c r="EY32" s="945"/>
      <c r="EZ32" s="945"/>
      <c r="FA32" s="945"/>
      <c r="FB32" s="945"/>
      <c r="FC32" s="945"/>
      <c r="FD32" s="945"/>
      <c r="FE32" s="945"/>
      <c r="FF32" s="945"/>
      <c r="FG32" s="945"/>
      <c r="FH32" s="945"/>
      <c r="FI32" s="945"/>
      <c r="FJ32" s="945"/>
      <c r="FK32" s="945"/>
      <c r="FL32" s="893"/>
      <c r="FM32" s="945"/>
      <c r="FN32" s="945"/>
      <c r="FO32" s="945"/>
      <c r="FP32" s="945"/>
      <c r="FQ32" s="945"/>
      <c r="FR32" s="945"/>
      <c r="FS32" s="945"/>
      <c r="FT32" s="945"/>
      <c r="FU32" s="945"/>
      <c r="FV32" s="945"/>
      <c r="FW32" s="945"/>
      <c r="FX32" s="945"/>
      <c r="FY32" s="945"/>
      <c r="FZ32" s="945"/>
      <c r="GA32" s="945"/>
      <c r="GB32" s="945"/>
      <c r="GC32" s="945"/>
      <c r="GD32" s="945"/>
      <c r="GE32" s="945"/>
      <c r="GF32" s="893"/>
      <c r="GG32" s="945"/>
      <c r="GH32" s="945"/>
      <c r="GI32" s="945"/>
      <c r="GJ32" s="945"/>
      <c r="GK32" s="945"/>
      <c r="GL32" s="945"/>
      <c r="GM32" s="945"/>
      <c r="GN32" s="945"/>
      <c r="GO32" s="945"/>
      <c r="GP32" s="945"/>
      <c r="GQ32" s="945"/>
      <c r="GR32" s="945"/>
      <c r="GS32" s="945"/>
      <c r="GT32" s="945"/>
      <c r="GU32" s="945"/>
      <c r="GV32" s="945"/>
      <c r="GW32" s="945"/>
      <c r="GX32" s="945"/>
      <c r="GY32" s="945"/>
      <c r="GZ32" s="945"/>
      <c r="HA32" s="945"/>
      <c r="HB32" s="945"/>
      <c r="HC32" s="945"/>
      <c r="HD32" s="945"/>
      <c r="HE32" s="945"/>
      <c r="HF32" s="937"/>
      <c r="HG32" s="938"/>
      <c r="HH32" s="938"/>
      <c r="HI32" s="938"/>
      <c r="HJ32" s="938"/>
      <c r="HK32" s="938"/>
      <c r="HL32" s="938"/>
      <c r="HM32" s="938"/>
      <c r="HN32" s="938"/>
      <c r="HO32" s="938"/>
      <c r="HP32" s="938"/>
      <c r="HQ32" s="938"/>
      <c r="HR32" s="938"/>
      <c r="HS32" s="938"/>
      <c r="HT32" s="938"/>
      <c r="HU32" s="938"/>
      <c r="HV32" s="938"/>
      <c r="HW32" s="938"/>
      <c r="HX32" s="938"/>
      <c r="HY32" s="938"/>
      <c r="HZ32" s="938"/>
      <c r="IA32" s="938"/>
      <c r="IB32" s="938"/>
      <c r="IC32" s="938"/>
      <c r="ID32" s="938"/>
      <c r="IE32" s="938"/>
      <c r="IF32" s="938"/>
      <c r="IG32" s="938"/>
      <c r="IH32" s="938"/>
      <c r="II32" s="938"/>
      <c r="IJ32" s="938"/>
      <c r="IK32" s="938"/>
      <c r="IL32" s="938"/>
      <c r="IM32" s="938"/>
      <c r="IN32" s="938"/>
      <c r="IO32" s="938"/>
      <c r="IP32" s="938"/>
      <c r="IQ32" s="938"/>
      <c r="IR32" s="938"/>
      <c r="IS32" s="938"/>
      <c r="IT32" s="938"/>
      <c r="IU32" s="938"/>
      <c r="IV32" s="938"/>
      <c r="IW32" s="938"/>
      <c r="IX32" s="938"/>
      <c r="IY32" s="938"/>
      <c r="IZ32" s="938"/>
      <c r="JA32" s="938"/>
      <c r="JB32" s="938"/>
      <c r="JC32" s="938"/>
      <c r="JD32" s="938"/>
      <c r="JE32" s="938"/>
      <c r="JF32" s="938"/>
      <c r="JG32" s="938"/>
      <c r="JH32" s="938"/>
      <c r="JI32" s="938"/>
      <c r="JJ32" s="938"/>
      <c r="JK32" s="938"/>
      <c r="JL32" s="938"/>
      <c r="JM32" s="938"/>
      <c r="JN32" s="938"/>
      <c r="JO32" s="938"/>
      <c r="JP32" s="938"/>
      <c r="JQ32" s="938"/>
      <c r="JR32" s="938"/>
      <c r="JS32" s="938"/>
      <c r="JT32" s="938"/>
      <c r="JU32" s="938"/>
      <c r="JV32" s="938"/>
      <c r="JW32" s="938"/>
      <c r="JX32" s="938"/>
      <c r="JY32" s="938"/>
      <c r="JZ32" s="938"/>
      <c r="KA32" s="938"/>
      <c r="KB32" s="938"/>
      <c r="KC32" s="938"/>
      <c r="KD32" s="938"/>
      <c r="KE32" s="938"/>
      <c r="KF32" s="938"/>
      <c r="KG32" s="938"/>
      <c r="KH32" s="938"/>
      <c r="KI32" s="938"/>
      <c r="KJ32" s="938"/>
      <c r="KK32" s="938"/>
      <c r="KL32" s="938"/>
      <c r="KM32" s="938"/>
      <c r="KN32" s="938"/>
      <c r="KO32" s="938"/>
      <c r="KP32" s="938"/>
      <c r="KQ32" s="938"/>
      <c r="KR32" s="938"/>
      <c r="KS32" s="938"/>
      <c r="KT32" s="938"/>
      <c r="KU32" s="938"/>
      <c r="KV32" s="938"/>
      <c r="KW32" s="938"/>
      <c r="KX32" s="938"/>
      <c r="KY32" s="938"/>
      <c r="KZ32" s="938"/>
      <c r="LA32" s="938"/>
      <c r="LB32" s="938"/>
      <c r="LC32" s="938"/>
      <c r="LD32" s="938"/>
      <c r="LE32" s="938"/>
      <c r="LF32" s="938"/>
      <c r="LG32" s="938"/>
      <c r="LH32" s="938"/>
      <c r="LI32" s="938"/>
      <c r="LJ32" s="938"/>
      <c r="LK32" s="938"/>
      <c r="LL32" s="938"/>
      <c r="LM32" s="938"/>
      <c r="LN32" s="938"/>
      <c r="LO32" s="938"/>
      <c r="LP32" s="938"/>
      <c r="LQ32" s="938"/>
      <c r="LR32" s="938"/>
      <c r="LS32" s="938"/>
      <c r="LT32" s="938"/>
      <c r="LU32" s="938"/>
      <c r="LV32" s="938"/>
      <c r="LW32" s="938"/>
      <c r="LX32" s="938"/>
      <c r="LY32" s="938"/>
      <c r="LZ32" s="938"/>
      <c r="MA32" s="938"/>
      <c r="MB32" s="938"/>
      <c r="MC32" s="938"/>
      <c r="MD32" s="938"/>
      <c r="ME32" s="938"/>
      <c r="MF32" s="938"/>
      <c r="MG32" s="938"/>
      <c r="MH32" s="938"/>
      <c r="MI32" s="938"/>
      <c r="MJ32" s="938"/>
      <c r="MK32" s="938"/>
      <c r="ML32" s="938"/>
      <c r="MM32" s="938"/>
      <c r="MN32" s="938"/>
      <c r="MO32" s="938"/>
      <c r="MP32" s="938"/>
      <c r="MQ32" s="938"/>
      <c r="MR32" s="938"/>
      <c r="MS32" s="938"/>
      <c r="MT32" s="938"/>
      <c r="MU32" s="938"/>
      <c r="MV32" s="938"/>
      <c r="MW32" s="938"/>
      <c r="MX32" s="938"/>
      <c r="MY32" s="938"/>
      <c r="MZ32" s="938"/>
      <c r="NA32" s="938"/>
      <c r="NB32" s="938"/>
      <c r="NC32" s="938"/>
      <c r="ND32" s="938"/>
      <c r="NE32" s="938"/>
      <c r="NF32" s="938"/>
      <c r="NG32" s="938"/>
      <c r="NH32" s="938"/>
      <c r="NI32" s="938"/>
      <c r="NJ32" s="938"/>
      <c r="NK32" s="938"/>
      <c r="NL32" s="938"/>
      <c r="NM32" s="938"/>
      <c r="NN32" s="938"/>
      <c r="NO32" s="938"/>
      <c r="NP32" s="938"/>
      <c r="NQ32" s="938"/>
      <c r="NR32" s="938"/>
      <c r="NS32" s="938"/>
      <c r="NT32" s="938"/>
      <c r="NU32" s="938"/>
      <c r="NV32" s="938"/>
      <c r="NW32" s="938"/>
      <c r="NX32" s="938"/>
      <c r="NY32" s="938"/>
      <c r="NZ32" s="938"/>
      <c r="OA32" s="938"/>
      <c r="OB32" s="938"/>
      <c r="OC32" s="938"/>
      <c r="OD32" s="938"/>
      <c r="OE32" s="938"/>
      <c r="OF32" s="938"/>
      <c r="OG32" s="938"/>
      <c r="OH32" s="938"/>
      <c r="OI32" s="938"/>
      <c r="OJ32" s="938"/>
      <c r="OK32" s="938"/>
      <c r="OL32" s="938"/>
      <c r="OM32" s="938"/>
      <c r="ON32" s="938"/>
      <c r="OO32" s="938"/>
      <c r="OP32" s="938"/>
      <c r="OQ32" s="938"/>
      <c r="OR32" s="938"/>
      <c r="OS32" s="938"/>
      <c r="OT32" s="938"/>
      <c r="OU32" s="938"/>
      <c r="OV32" s="938"/>
      <c r="OW32" s="938"/>
      <c r="OX32" s="938"/>
      <c r="OY32" s="938"/>
      <c r="OZ32" s="938"/>
      <c r="PB32" s="887"/>
      <c r="PC32" s="887"/>
      <c r="PD32" s="887"/>
    </row>
    <row r="33" spans="1:420" ht="13" thickBot="1">
      <c r="A33" s="1304" t="s">
        <v>789</v>
      </c>
      <c r="B33" s="1305"/>
      <c r="C33" s="1031">
        <f t="shared" ref="C33" si="230">AVERAGE(C25,C27,C29)</f>
        <v>3.0725000000000002</v>
      </c>
      <c r="D33" s="1031">
        <f t="shared" ref="D33" si="231">AVERAGE(D25,D27,D29)</f>
        <v>3.0646666666666662</v>
      </c>
      <c r="E33" s="1031">
        <f t="shared" ref="E33" si="232">AVERAGE(E25,E27,E29)</f>
        <v>3.0735000000000006</v>
      </c>
      <c r="F33" s="1031">
        <f t="shared" ref="F33" si="233">AVERAGE(F25,F27,F29)</f>
        <v>3.0721666666666665</v>
      </c>
      <c r="G33" s="1031">
        <f t="shared" ref="G33" si="234">AVERAGE(G25,G27,G29)</f>
        <v>3.0645000000000002</v>
      </c>
      <c r="H33" s="1031" t="e">
        <f>AVERAGE(H25,H27,H29)</f>
        <v>#DIV/0!</v>
      </c>
      <c r="I33" s="1031">
        <f>AVERAGE(I25,I27,I29)</f>
        <v>3.0736666666666665</v>
      </c>
      <c r="J33" s="1031" t="e">
        <f>AVERAGE(J25,J27,J29)</f>
        <v>#DIV/0!</v>
      </c>
      <c r="K33" s="1031">
        <f t="shared" ref="K33:HC33" si="235">AVERAGE(K25,K27,K29)</f>
        <v>3.0748333333333329</v>
      </c>
      <c r="L33" s="1031">
        <f>AVERAGE(L25,L27,L29)</f>
        <v>3.0645000000000002</v>
      </c>
      <c r="M33" s="1031">
        <f>AVERAGE(M25,M27,M29)</f>
        <v>3.0666666666666664</v>
      </c>
      <c r="N33" s="1031">
        <f>AVERAGE(N25,N27,N29)</f>
        <v>3.0754999999999999</v>
      </c>
      <c r="O33" s="1031" t="e">
        <f t="shared" ref="O33" si="236">AVERAGE(O25,O27,O29)</f>
        <v>#DIV/0!</v>
      </c>
      <c r="P33" s="1031">
        <f>AVERAGE(P25,P27,P29)</f>
        <v>3.0631666666666661</v>
      </c>
      <c r="Q33" s="1031">
        <f>AVERAGE(Q25,Q27,Q29)</f>
        <v>3.0975000000000001</v>
      </c>
      <c r="R33" s="1031">
        <f>AVERAGE(R25,R27,R29)</f>
        <v>3.0854999999999997</v>
      </c>
      <c r="S33" s="1031">
        <f>AVERAGE(S25,S27,S29)</f>
        <v>3.0913333333333335</v>
      </c>
      <c r="T33" s="1031">
        <f>AVERAGE(T25,T27,T29)</f>
        <v>3.0523333333333333</v>
      </c>
      <c r="U33" s="1031" t="e">
        <f t="shared" si="235"/>
        <v>#DIV/0!</v>
      </c>
      <c r="V33" s="1031">
        <f t="shared" ref="V33:AA33" si="237">AVERAGE(V25,V27,V29)</f>
        <v>3.0431666666666666</v>
      </c>
      <c r="W33" s="1031">
        <f t="shared" si="237"/>
        <v>3.0768333333333335</v>
      </c>
      <c r="X33" s="1031">
        <f t="shared" si="237"/>
        <v>3.0766666666666667</v>
      </c>
      <c r="Y33" s="1031">
        <f t="shared" si="237"/>
        <v>3.0656666666666665</v>
      </c>
      <c r="Z33" s="1031">
        <f t="shared" si="237"/>
        <v>3.0673333333333335</v>
      </c>
      <c r="AA33" s="1031" t="e">
        <f t="shared" si="237"/>
        <v>#DIV/0!</v>
      </c>
      <c r="AB33" s="1031" t="e">
        <f t="shared" si="235"/>
        <v>#DIV/0!</v>
      </c>
      <c r="AC33" s="1031">
        <f t="shared" si="235"/>
        <v>3.0813333333333333</v>
      </c>
      <c r="AD33" s="1031">
        <f t="shared" ref="AD33:BI33" si="238">AVERAGE(AD25,AD27,AD29)</f>
        <v>3.0565000000000002</v>
      </c>
      <c r="AE33" s="1031">
        <f t="shared" si="238"/>
        <v>3.0748333333333329</v>
      </c>
      <c r="AF33" s="1031">
        <f t="shared" si="238"/>
        <v>3.0845000000000002</v>
      </c>
      <c r="AG33" s="1031">
        <f t="shared" si="238"/>
        <v>3.0761666666666669</v>
      </c>
      <c r="AH33" s="1031">
        <f t="shared" si="238"/>
        <v>3.0756666666666668</v>
      </c>
      <c r="AI33" s="1031">
        <f t="shared" si="238"/>
        <v>3.0648333333333331</v>
      </c>
      <c r="AJ33" s="1031">
        <f t="shared" si="238"/>
        <v>3.0954999999999999</v>
      </c>
      <c r="AK33" s="1031">
        <f t="shared" si="238"/>
        <v>3.0413333333333328</v>
      </c>
      <c r="AL33" s="1031">
        <f t="shared" si="238"/>
        <v>3.0675000000000003</v>
      </c>
      <c r="AM33" s="1031">
        <f t="shared" si="238"/>
        <v>3.0868333333333333</v>
      </c>
      <c r="AN33" s="1031">
        <f t="shared" si="238"/>
        <v>3.0891666666666668</v>
      </c>
      <c r="AO33" s="1031">
        <f t="shared" si="238"/>
        <v>3.0870000000000002</v>
      </c>
      <c r="AP33" s="1031">
        <f t="shared" si="238"/>
        <v>3.06</v>
      </c>
      <c r="AQ33" s="1031">
        <f t="shared" si="238"/>
        <v>3.0851666666666664</v>
      </c>
      <c r="AR33" s="1031">
        <f t="shared" si="238"/>
        <v>3.0525000000000002</v>
      </c>
      <c r="AS33" s="1031">
        <f t="shared" si="238"/>
        <v>3.0655000000000001</v>
      </c>
      <c r="AT33" s="1031">
        <f t="shared" si="238"/>
        <v>3.0386666666666664</v>
      </c>
      <c r="AU33" s="1031">
        <f t="shared" si="238"/>
        <v>3.0390000000000001</v>
      </c>
      <c r="AV33" s="1031">
        <f t="shared" si="238"/>
        <v>3.0525000000000002</v>
      </c>
      <c r="AW33" s="1031">
        <f t="shared" si="238"/>
        <v>3.077833333333333</v>
      </c>
      <c r="AX33" s="1031">
        <f t="shared" si="238"/>
        <v>3.0911666666666666</v>
      </c>
      <c r="AY33" s="1031">
        <f t="shared" si="238"/>
        <v>3.0574999999999997</v>
      </c>
      <c r="AZ33" s="1031">
        <f t="shared" si="238"/>
        <v>3.0593333333333335</v>
      </c>
      <c r="BA33" s="1031">
        <f t="shared" si="238"/>
        <v>3.0796666666666668</v>
      </c>
      <c r="BB33" s="1031">
        <f t="shared" si="238"/>
        <v>3.0305</v>
      </c>
      <c r="BC33" s="1031">
        <f t="shared" si="238"/>
        <v>3.0535000000000001</v>
      </c>
      <c r="BD33" s="1031">
        <f t="shared" si="238"/>
        <v>3.0523333333333333</v>
      </c>
      <c r="BE33" s="1031">
        <f t="shared" si="238"/>
        <v>3.0785</v>
      </c>
      <c r="BF33" s="1031">
        <f t="shared" si="238"/>
        <v>3.0750000000000006</v>
      </c>
      <c r="BG33" s="1031">
        <f t="shared" si="238"/>
        <v>3.0818333333333334</v>
      </c>
      <c r="BH33" s="1031">
        <f t="shared" si="238"/>
        <v>3.0594999999999999</v>
      </c>
      <c r="BI33" s="1031">
        <f t="shared" si="238"/>
        <v>3.0489999999999999</v>
      </c>
      <c r="BJ33" s="1031">
        <f t="shared" ref="BJ33:CP33" si="239">AVERAGE(BJ25,BJ27,BJ29)</f>
        <v>3.0714999999999999</v>
      </c>
      <c r="BK33" s="1031">
        <f t="shared" si="239"/>
        <v>3.0481666666666669</v>
      </c>
      <c r="BL33" s="1031">
        <f t="shared" si="239"/>
        <v>3.0566666666666666</v>
      </c>
      <c r="BM33" s="1031">
        <f t="shared" si="239"/>
        <v>3.0853333333333333</v>
      </c>
      <c r="BN33" s="1031">
        <f t="shared" si="239"/>
        <v>3.0798333333333332</v>
      </c>
      <c r="BO33" s="1031">
        <f t="shared" si="239"/>
        <v>3.0541666666666667</v>
      </c>
      <c r="BP33" s="1031">
        <f t="shared" si="239"/>
        <v>3.0594999999999999</v>
      </c>
      <c r="BQ33" s="1031">
        <f t="shared" ref="BQ33" si="240">AVERAGE(BQ25,BQ27,BQ29)</f>
        <v>3.0609999999999999</v>
      </c>
      <c r="BR33" s="1031">
        <f t="shared" si="239"/>
        <v>3.0835000000000004</v>
      </c>
      <c r="BS33" s="1031">
        <f t="shared" si="239"/>
        <v>3.049666666666667</v>
      </c>
      <c r="BT33" s="1031">
        <f t="shared" si="239"/>
        <v>3.0646666666666662</v>
      </c>
      <c r="BU33" s="1031">
        <f t="shared" si="239"/>
        <v>3.0808333333333331</v>
      </c>
      <c r="BV33" s="1031">
        <f t="shared" si="239"/>
        <v>3.0350000000000001</v>
      </c>
      <c r="BW33" s="1031">
        <f t="shared" si="239"/>
        <v>3.0606666666666662</v>
      </c>
      <c r="BX33" s="1031">
        <f t="shared" si="239"/>
        <v>3.071566666666667</v>
      </c>
      <c r="BY33" s="1031">
        <f t="shared" si="239"/>
        <v>3.0758333333333332</v>
      </c>
      <c r="BZ33" s="1031">
        <f t="shared" si="239"/>
        <v>3.0738333333333334</v>
      </c>
      <c r="CA33" s="1031">
        <f t="shared" si="239"/>
        <v>3.0674999999999994</v>
      </c>
      <c r="CB33" s="1031">
        <f t="shared" si="239"/>
        <v>3.0674999999999994</v>
      </c>
      <c r="CC33" s="1031">
        <f t="shared" si="239"/>
        <v>3.0921666666666661</v>
      </c>
      <c r="CD33" s="1031">
        <f t="shared" si="239"/>
        <v>3.0783333333333331</v>
      </c>
      <c r="CE33" s="1031">
        <f t="shared" si="239"/>
        <v>3.0759666666666665</v>
      </c>
      <c r="CF33" s="1031">
        <f t="shared" si="239"/>
        <v>3.0779999999999998</v>
      </c>
      <c r="CG33" s="1031">
        <f t="shared" si="239"/>
        <v>3.0792999999999999</v>
      </c>
      <c r="CH33" s="1031">
        <f t="shared" si="239"/>
        <v>3.0960000000000001</v>
      </c>
      <c r="CI33" s="1031">
        <f t="shared" si="239"/>
        <v>3.0943333333333332</v>
      </c>
      <c r="CJ33" s="1031">
        <f t="shared" si="239"/>
        <v>3.0773333333333333</v>
      </c>
      <c r="CK33" s="1031">
        <f t="shared" si="239"/>
        <v>3.0876666666666668</v>
      </c>
      <c r="CL33" s="1031">
        <f t="shared" si="239"/>
        <v>3.0521666666666669</v>
      </c>
      <c r="CM33" s="1031">
        <f t="shared" si="239"/>
        <v>3.0423333333333336</v>
      </c>
      <c r="CN33" s="1031">
        <f t="shared" si="239"/>
        <v>3.0775000000000001</v>
      </c>
      <c r="CO33" s="1031">
        <f t="shared" si="239"/>
        <v>3.0641666666666669</v>
      </c>
      <c r="CP33" s="1031">
        <f t="shared" si="239"/>
        <v>3.0998333333333332</v>
      </c>
      <c r="CQ33" s="1031">
        <f t="shared" ref="CQ33:DX33" si="241">AVERAGE(CQ25,CQ27,CQ29)</f>
        <v>3.0785</v>
      </c>
      <c r="CR33" s="1031">
        <f t="shared" si="241"/>
        <v>3.09</v>
      </c>
      <c r="CS33" s="1031">
        <f t="shared" si="241"/>
        <v>3.0849999999999995</v>
      </c>
      <c r="CT33" s="1031">
        <f t="shared" si="241"/>
        <v>3.0836666666666663</v>
      </c>
      <c r="CU33" s="1031">
        <f t="shared" si="241"/>
        <v>3.0785</v>
      </c>
      <c r="CV33" s="1031">
        <f t="shared" si="241"/>
        <v>3.0749999999999997</v>
      </c>
      <c r="CW33" s="1031">
        <f t="shared" si="241"/>
        <v>3.0808333333333331</v>
      </c>
      <c r="CX33" s="1031">
        <f t="shared" si="241"/>
        <v>3.0861666666666667</v>
      </c>
      <c r="CY33" s="1031">
        <f t="shared" si="241"/>
        <v>3.0681666666666665</v>
      </c>
      <c r="CZ33" s="1031">
        <f t="shared" si="241"/>
        <v>3.1011666666666664</v>
      </c>
      <c r="DA33" s="1031">
        <f t="shared" si="241"/>
        <v>3.0821666666666663</v>
      </c>
      <c r="DB33" s="1031">
        <f t="shared" si="241"/>
        <v>3.0734999999999997</v>
      </c>
      <c r="DC33" s="1031">
        <f t="shared" si="241"/>
        <v>3.0713333333333335</v>
      </c>
      <c r="DD33" s="1031">
        <f t="shared" si="241"/>
        <v>3.0489999999999999</v>
      </c>
      <c r="DE33" s="1031">
        <f t="shared" ref="DE33:DF33" si="242">AVERAGE(DE25,DE27,DE29)</f>
        <v>3.0185</v>
      </c>
      <c r="DF33" s="1031">
        <f t="shared" si="242"/>
        <v>3.0388333333333333</v>
      </c>
      <c r="DG33" s="1031">
        <f t="shared" si="241"/>
        <v>3.0748333333333329</v>
      </c>
      <c r="DH33" s="1031">
        <f t="shared" si="241"/>
        <v>3.0805000000000002</v>
      </c>
      <c r="DI33" s="1031">
        <f t="shared" si="241"/>
        <v>3.0876666666666668</v>
      </c>
      <c r="DJ33" s="1031">
        <f t="shared" si="241"/>
        <v>3.0858333333333334</v>
      </c>
      <c r="DK33" s="1031">
        <f t="shared" si="241"/>
        <v>3.0820000000000003</v>
      </c>
      <c r="DL33" s="1031">
        <f t="shared" si="241"/>
        <v>3.0574999999999997</v>
      </c>
      <c r="DM33" s="1031">
        <f t="shared" si="241"/>
        <v>3.0851666666666664</v>
      </c>
      <c r="DN33" s="1031">
        <f t="shared" si="241"/>
        <v>3.0958333333333332</v>
      </c>
      <c r="DO33" s="1031">
        <f t="shared" si="241"/>
        <v>3.0670000000000002</v>
      </c>
      <c r="DP33" s="1031">
        <f t="shared" si="241"/>
        <v>3.0708333333333333</v>
      </c>
      <c r="DQ33" s="1031">
        <f t="shared" si="241"/>
        <v>3.0403333333333333</v>
      </c>
      <c r="DR33" s="1031">
        <f t="shared" si="241"/>
        <v>3.0815000000000001</v>
      </c>
      <c r="DS33" s="1031">
        <f t="shared" si="241"/>
        <v>3.0861666666666667</v>
      </c>
      <c r="DT33" s="1031">
        <f t="shared" si="241"/>
        <v>3.0834999999999995</v>
      </c>
      <c r="DU33" s="1031">
        <f t="shared" si="241"/>
        <v>3.0856666666666666</v>
      </c>
      <c r="DV33" s="1031">
        <f t="shared" si="241"/>
        <v>3.0574999999999997</v>
      </c>
      <c r="DW33" s="1031">
        <f t="shared" si="241"/>
        <v>3.077833333333333</v>
      </c>
      <c r="DX33" s="1031">
        <f t="shared" si="241"/>
        <v>3.0863333333333336</v>
      </c>
      <c r="DY33" s="1031">
        <f t="shared" ref="DY33:EI33" si="243">AVERAGE(DY25,DY27,DY29)</f>
        <v>3.0796666666666663</v>
      </c>
      <c r="DZ33" s="1031">
        <f t="shared" si="243"/>
        <v>3.0631666666666661</v>
      </c>
      <c r="EA33" s="1031">
        <f t="shared" si="243"/>
        <v>3.0809999999999995</v>
      </c>
      <c r="EB33" s="1031">
        <f t="shared" si="243"/>
        <v>3.0743333333333336</v>
      </c>
      <c r="EC33" s="1031">
        <f t="shared" si="243"/>
        <v>3.0775000000000006</v>
      </c>
      <c r="ED33" s="1031">
        <f t="shared" si="243"/>
        <v>3.0705000000000005</v>
      </c>
      <c r="EE33" s="1031">
        <f t="shared" si="243"/>
        <v>3.0883333333333334</v>
      </c>
      <c r="EF33" s="1031">
        <f t="shared" si="243"/>
        <v>3.0820000000000003</v>
      </c>
      <c r="EG33" s="1031">
        <f t="shared" si="243"/>
        <v>3.0956666666666668</v>
      </c>
      <c r="EH33" s="1031">
        <f t="shared" si="243"/>
        <v>3.0820000000000003</v>
      </c>
      <c r="EI33" s="1031">
        <f t="shared" si="243"/>
        <v>3.0504999999999995</v>
      </c>
      <c r="EJ33" s="1031">
        <f t="shared" ref="EJ33" si="244">AVERAGE(EJ25,EJ27,EJ29)</f>
        <v>3.0841666666666665</v>
      </c>
      <c r="EK33" s="1031">
        <f t="shared" ref="EK33:GE33" si="245">AVERAGE(EK25,EK27,EK29)</f>
        <v>3.0821666666666672</v>
      </c>
      <c r="EL33" s="1031">
        <f t="shared" si="245"/>
        <v>3.0911666666666666</v>
      </c>
      <c r="EM33" s="1031">
        <f t="shared" si="245"/>
        <v>3.0681666666666665</v>
      </c>
      <c r="EN33" s="1031">
        <f t="shared" ref="EN33:EO33" si="246">AVERAGE(EN25,EN27,EN29)</f>
        <v>3.0446666666666666</v>
      </c>
      <c r="EO33" s="1031">
        <f t="shared" si="246"/>
        <v>3.0573333333333337</v>
      </c>
      <c r="EP33" s="1031">
        <f t="shared" si="245"/>
        <v>3.0788333333333333</v>
      </c>
      <c r="EQ33" s="1031">
        <f t="shared" si="245"/>
        <v>3.0736666666666665</v>
      </c>
      <c r="ER33" s="1031">
        <f t="shared" si="245"/>
        <v>3.0849999999999995</v>
      </c>
      <c r="ES33" s="1031">
        <f t="shared" si="245"/>
        <v>3.0816666666666666</v>
      </c>
      <c r="ET33" s="1031">
        <f t="shared" si="245"/>
        <v>3.0613333333333332</v>
      </c>
      <c r="EU33" s="1031">
        <f t="shared" si="245"/>
        <v>3.0728333333333335</v>
      </c>
      <c r="EV33" s="1031">
        <f t="shared" si="245"/>
        <v>3.1019999999999999</v>
      </c>
      <c r="EW33" s="1031">
        <f t="shared" si="245"/>
        <v>3.0858333333333334</v>
      </c>
      <c r="EX33" s="1031">
        <f t="shared" si="245"/>
        <v>3.0813333333333333</v>
      </c>
      <c r="EY33" s="1031">
        <f t="shared" si="245"/>
        <v>3.0848333333333335</v>
      </c>
      <c r="EZ33" s="1031">
        <f t="shared" si="245"/>
        <v>3.0851666666666664</v>
      </c>
      <c r="FA33" s="1031">
        <f t="shared" si="245"/>
        <v>3.0516666666666672</v>
      </c>
      <c r="FB33" s="1031">
        <f t="shared" si="245"/>
        <v>3.0864999999999996</v>
      </c>
      <c r="FC33" s="1031">
        <f t="shared" si="245"/>
        <v>3.0931666666666668</v>
      </c>
      <c r="FD33" s="1031">
        <f t="shared" si="245"/>
        <v>3.0794999999999999</v>
      </c>
      <c r="FE33" s="1031">
        <f t="shared" si="245"/>
        <v>3.069833333333333</v>
      </c>
      <c r="FF33" s="1031">
        <f t="shared" si="245"/>
        <v>3.0859999999999999</v>
      </c>
      <c r="FG33" s="1031">
        <f t="shared" si="245"/>
        <v>3.0939999999999999</v>
      </c>
      <c r="FH33" s="1031">
        <f t="shared" si="245"/>
        <v>3.0748666666666669</v>
      </c>
      <c r="FI33" s="1031">
        <f t="shared" si="245"/>
        <v>3.0843333333333334</v>
      </c>
      <c r="FJ33" s="1031">
        <f t="shared" si="245"/>
        <v>3.0563333333333333</v>
      </c>
      <c r="FK33" s="1031">
        <f t="shared" si="245"/>
        <v>3.079333333333333</v>
      </c>
      <c r="FL33" s="1031">
        <f t="shared" si="245"/>
        <v>3.08</v>
      </c>
      <c r="FM33" s="1031">
        <f t="shared" si="245"/>
        <v>3.093</v>
      </c>
      <c r="FN33" s="1031">
        <f t="shared" si="245"/>
        <v>3.0868333333333333</v>
      </c>
      <c r="FO33" s="1031">
        <f t="shared" si="245"/>
        <v>3.0856666666666666</v>
      </c>
      <c r="FP33" s="1031">
        <f t="shared" si="245"/>
        <v>3.093</v>
      </c>
      <c r="FQ33" s="1031">
        <f t="shared" si="245"/>
        <v>3.0748333333333329</v>
      </c>
      <c r="FR33" s="1031">
        <f t="shared" si="245"/>
        <v>3.0754999999999999</v>
      </c>
      <c r="FS33" s="1031">
        <f t="shared" si="245"/>
        <v>3.0640000000000001</v>
      </c>
      <c r="FT33" s="1031">
        <f t="shared" si="245"/>
        <v>3.0853333333333333</v>
      </c>
      <c r="FU33" s="1031">
        <f t="shared" si="245"/>
        <v>3.089</v>
      </c>
      <c r="FV33" s="1031">
        <f t="shared" si="245"/>
        <v>3.0548333333333333</v>
      </c>
      <c r="FW33" s="1031">
        <f t="shared" si="245"/>
        <v>3.0734999999999997</v>
      </c>
      <c r="FX33" s="1031">
        <f t="shared" si="245"/>
        <v>3.0391666666666666</v>
      </c>
      <c r="FY33" s="1031">
        <f t="shared" ref="FY33:FZ33" si="247">AVERAGE(FY25,FY27,FY29)</f>
        <v>2.9984999999999999</v>
      </c>
      <c r="FZ33" s="1031">
        <f t="shared" si="247"/>
        <v>3.0158333333333331</v>
      </c>
      <c r="GA33" s="1031">
        <f t="shared" si="245"/>
        <v>3.0483333333333333</v>
      </c>
      <c r="GB33" s="1031">
        <f t="shared" si="245"/>
        <v>3.0548333333333333</v>
      </c>
      <c r="GC33" s="1031">
        <f t="shared" si="245"/>
        <v>3.0763333333333329</v>
      </c>
      <c r="GD33" s="1031">
        <f t="shared" si="245"/>
        <v>3.0338333333333334</v>
      </c>
      <c r="GE33" s="1031">
        <f t="shared" si="245"/>
        <v>3.0901666666666667</v>
      </c>
      <c r="GF33" s="1031">
        <f t="shared" si="235"/>
        <v>3.0756666666666668</v>
      </c>
      <c r="GG33" s="1031">
        <f t="shared" ref="GG33:GT33" si="248">AVERAGE(GG25,GG27,GG29)</f>
        <v>3.0401666666666665</v>
      </c>
      <c r="GH33" s="1031">
        <f t="shared" si="248"/>
        <v>3.0398333333333336</v>
      </c>
      <c r="GI33" s="1031">
        <f t="shared" si="248"/>
        <v>3.0773333333333333</v>
      </c>
      <c r="GJ33" s="1031">
        <f t="shared" si="248"/>
        <v>3.0713333333333335</v>
      </c>
      <c r="GK33" s="1031">
        <f t="shared" si="248"/>
        <v>3.0714999999999999</v>
      </c>
      <c r="GL33" s="1031">
        <f t="shared" ref="GL33:GM33" si="249">AVERAGE(GL25,GL27,GL29)</f>
        <v>3.0553333333333335</v>
      </c>
      <c r="GM33" s="1031">
        <f t="shared" si="249"/>
        <v>3.0578333333333334</v>
      </c>
      <c r="GN33" s="1031">
        <f t="shared" si="248"/>
        <v>3.0553333333333335</v>
      </c>
      <c r="GO33" s="1031">
        <f t="shared" si="248"/>
        <v>3.0604999999999998</v>
      </c>
      <c r="GP33" s="1031">
        <f t="shared" si="248"/>
        <v>3.0516666666666663</v>
      </c>
      <c r="GQ33" s="1031">
        <f t="shared" si="248"/>
        <v>3.0623333333333336</v>
      </c>
      <c r="GR33" s="1031">
        <f t="shared" si="248"/>
        <v>3.0906666666666669</v>
      </c>
      <c r="GS33" s="1031">
        <f t="shared" si="248"/>
        <v>3.0663333333333331</v>
      </c>
      <c r="GT33" s="1031">
        <f t="shared" si="248"/>
        <v>3.0844999999999998</v>
      </c>
      <c r="GU33" s="1031">
        <f t="shared" ref="GU33" si="250">AVERAGE(GU25,GU27,GU29)</f>
        <v>3.0705000000000005</v>
      </c>
      <c r="GV33" s="1031">
        <f>AVERAGE(GV25,GV27,GV29)</f>
        <v>3.051166666666667</v>
      </c>
      <c r="GW33" s="1031">
        <f t="shared" ref="GW33" si="251">AVERAGE(GW25,GW27,GW29)</f>
        <v>3.0678333333333332</v>
      </c>
      <c r="GX33" s="1031">
        <f>AVERAGE(GX25,GX27,GX29)</f>
        <v>3.061666666666667</v>
      </c>
      <c r="GY33" s="1031">
        <f t="shared" si="235"/>
        <v>3.0853333333333333</v>
      </c>
      <c r="GZ33" s="1031">
        <f>AVERAGE(GZ25,GZ27,GZ29)</f>
        <v>3.0441666666666669</v>
      </c>
      <c r="HA33" s="1031">
        <f>AVERAGE(HA25,HA27,HA29)</f>
        <v>3.077666666666667</v>
      </c>
      <c r="HB33" s="1031">
        <f>AVERAGE(HB25,HB27,HB29)</f>
        <v>3.0638333333333332</v>
      </c>
      <c r="HC33" s="1031">
        <f t="shared" si="235"/>
        <v>3.1021666666666667</v>
      </c>
      <c r="HD33" s="1031">
        <f t="shared" ref="HD33" si="252">AVERAGE(HD25,HD27,HD29)</f>
        <v>3.0673333333333335</v>
      </c>
      <c r="HE33" s="1031">
        <f>AVERAGE(HE25,HE27,HE29)</f>
        <v>3.0775000000000001</v>
      </c>
      <c r="HF33" s="1034">
        <f t="shared" ref="HF33:HO38" si="253">C33*25.4</f>
        <v>78.041499999999999</v>
      </c>
      <c r="HG33" s="1034">
        <f t="shared" si="253"/>
        <v>77.842533333333321</v>
      </c>
      <c r="HH33" s="1034">
        <f t="shared" si="253"/>
        <v>78.066900000000004</v>
      </c>
      <c r="HI33" s="1034">
        <f t="shared" si="253"/>
        <v>78.033033333333321</v>
      </c>
      <c r="HJ33" s="1034">
        <f t="shared" si="253"/>
        <v>77.838300000000004</v>
      </c>
      <c r="HK33" s="1034" t="e">
        <f t="shared" si="253"/>
        <v>#DIV/0!</v>
      </c>
      <c r="HL33" s="1034">
        <f t="shared" si="253"/>
        <v>78.071133333333322</v>
      </c>
      <c r="HM33" s="1034" t="e">
        <f t="shared" si="253"/>
        <v>#DIV/0!</v>
      </c>
      <c r="HN33" s="1034">
        <f t="shared" si="253"/>
        <v>78.100766666666644</v>
      </c>
      <c r="HO33" s="1034">
        <f t="shared" si="253"/>
        <v>77.838300000000004</v>
      </c>
      <c r="HP33" s="1034">
        <f t="shared" ref="HP33:HY38" si="254">M33*25.4</f>
        <v>77.893333333333317</v>
      </c>
      <c r="HQ33" s="1034">
        <f t="shared" si="254"/>
        <v>78.117699999999999</v>
      </c>
      <c r="HR33" s="1034" t="e">
        <f t="shared" si="254"/>
        <v>#DIV/0!</v>
      </c>
      <c r="HS33" s="1034">
        <f t="shared" si="254"/>
        <v>77.804433333333321</v>
      </c>
      <c r="HT33" s="1034">
        <f t="shared" si="254"/>
        <v>78.676500000000004</v>
      </c>
      <c r="HU33" s="1034">
        <f t="shared" si="254"/>
        <v>78.37169999999999</v>
      </c>
      <c r="HV33" s="1034">
        <f t="shared" si="254"/>
        <v>78.519866666666672</v>
      </c>
      <c r="HW33" s="1034">
        <f t="shared" si="254"/>
        <v>77.529266666666658</v>
      </c>
      <c r="HX33" s="1034" t="e">
        <f t="shared" si="254"/>
        <v>#DIV/0!</v>
      </c>
      <c r="HY33" s="1034">
        <f t="shared" si="254"/>
        <v>77.296433333333326</v>
      </c>
      <c r="HZ33" s="1034">
        <f t="shared" ref="HZ33:II38" si="255">W33*25.4</f>
        <v>78.151566666666668</v>
      </c>
      <c r="IA33" s="1034">
        <f t="shared" si="255"/>
        <v>78.147333333333336</v>
      </c>
      <c r="IB33" s="1034">
        <f t="shared" si="255"/>
        <v>77.867933333333326</v>
      </c>
      <c r="IC33" s="1034">
        <f t="shared" si="255"/>
        <v>77.910266666666672</v>
      </c>
      <c r="ID33" s="1034" t="e">
        <f t="shared" si="255"/>
        <v>#DIV/0!</v>
      </c>
      <c r="IE33" s="1034" t="e">
        <f t="shared" si="255"/>
        <v>#DIV/0!</v>
      </c>
      <c r="IF33" s="1034">
        <f t="shared" si="255"/>
        <v>78.265866666666653</v>
      </c>
      <c r="IG33" s="1034">
        <f t="shared" si="255"/>
        <v>77.635099999999994</v>
      </c>
      <c r="IH33" s="1034">
        <f t="shared" si="255"/>
        <v>78.100766666666644</v>
      </c>
      <c r="II33" s="1034">
        <f t="shared" si="255"/>
        <v>78.346299999999999</v>
      </c>
      <c r="IJ33" s="1034">
        <f t="shared" ref="IJ33:IS38" si="256">AG33*25.4</f>
        <v>78.13463333333334</v>
      </c>
      <c r="IK33" s="1034">
        <f t="shared" si="256"/>
        <v>78.121933333333331</v>
      </c>
      <c r="IL33" s="1034">
        <f t="shared" si="256"/>
        <v>77.846766666666653</v>
      </c>
      <c r="IM33" s="1034">
        <f t="shared" si="256"/>
        <v>78.625699999999995</v>
      </c>
      <c r="IN33" s="1034">
        <f t="shared" si="256"/>
        <v>77.249866666666648</v>
      </c>
      <c r="IO33" s="1034">
        <f t="shared" si="256"/>
        <v>77.914500000000004</v>
      </c>
      <c r="IP33" s="1034">
        <f t="shared" si="256"/>
        <v>78.405566666666658</v>
      </c>
      <c r="IQ33" s="1034">
        <f t="shared" si="256"/>
        <v>78.464833333333331</v>
      </c>
      <c r="IR33" s="1034">
        <f t="shared" si="256"/>
        <v>78.409800000000004</v>
      </c>
      <c r="IS33" s="1034">
        <f t="shared" si="256"/>
        <v>77.724000000000004</v>
      </c>
      <c r="IT33" s="1034">
        <f t="shared" ref="IT33:IY38" si="257">AQ33*25.4</f>
        <v>78.363233333333326</v>
      </c>
      <c r="IU33" s="1034">
        <f t="shared" si="257"/>
        <v>77.533500000000004</v>
      </c>
      <c r="IV33" s="1034">
        <f t="shared" si="257"/>
        <v>77.863699999999994</v>
      </c>
      <c r="IW33" s="1034">
        <f t="shared" si="257"/>
        <v>77.182133333333326</v>
      </c>
      <c r="IX33" s="1034">
        <f t="shared" si="257"/>
        <v>77.190600000000003</v>
      </c>
      <c r="IY33" s="1034">
        <f t="shared" si="257"/>
        <v>77.533500000000004</v>
      </c>
      <c r="IZ33" s="1034">
        <f t="shared" ref="IZ33:IZ38" si="258">AW33*25.4</f>
        <v>78.176966666666658</v>
      </c>
      <c r="JA33" s="1034">
        <f t="shared" ref="JA33:JJ38" si="259">AX33*25.4</f>
        <v>78.515633333333327</v>
      </c>
      <c r="JB33" s="1034">
        <f t="shared" si="259"/>
        <v>77.660499999999985</v>
      </c>
      <c r="JC33" s="1034">
        <f t="shared" si="259"/>
        <v>77.707066666666663</v>
      </c>
      <c r="JD33" s="1034">
        <f t="shared" si="259"/>
        <v>78.223533333333336</v>
      </c>
      <c r="JE33" s="1034">
        <f t="shared" si="259"/>
        <v>76.974699999999999</v>
      </c>
      <c r="JF33" s="1034">
        <f t="shared" si="259"/>
        <v>77.558899999999994</v>
      </c>
      <c r="JG33" s="1034">
        <f t="shared" si="259"/>
        <v>77.529266666666658</v>
      </c>
      <c r="JH33" s="1034">
        <f t="shared" si="259"/>
        <v>78.193899999999999</v>
      </c>
      <c r="JI33" s="1034">
        <f t="shared" si="259"/>
        <v>78.105000000000018</v>
      </c>
      <c r="JJ33" s="1034">
        <f t="shared" si="259"/>
        <v>78.278566666666663</v>
      </c>
      <c r="JK33" s="1034">
        <f t="shared" ref="JK33:JT38" si="260">BH33*25.4</f>
        <v>77.711299999999994</v>
      </c>
      <c r="JL33" s="1034">
        <f t="shared" si="260"/>
        <v>77.444599999999994</v>
      </c>
      <c r="JM33" s="1034">
        <f t="shared" si="260"/>
        <v>78.016099999999994</v>
      </c>
      <c r="JN33" s="1034">
        <f t="shared" si="260"/>
        <v>77.423433333333335</v>
      </c>
      <c r="JO33" s="1034">
        <f t="shared" si="260"/>
        <v>77.639333333333326</v>
      </c>
      <c r="JP33" s="1034">
        <f t="shared" si="260"/>
        <v>78.367466666666658</v>
      </c>
      <c r="JQ33" s="1034">
        <f t="shared" si="260"/>
        <v>78.227766666666653</v>
      </c>
      <c r="JR33" s="1034">
        <f t="shared" si="260"/>
        <v>77.575833333333335</v>
      </c>
      <c r="JS33" s="1034">
        <f t="shared" si="260"/>
        <v>77.711299999999994</v>
      </c>
      <c r="JT33" s="1034">
        <f t="shared" si="260"/>
        <v>77.749399999999994</v>
      </c>
      <c r="JU33" s="1034">
        <f t="shared" ref="JU33:KD38" si="261">BR33*25.4</f>
        <v>78.320900000000009</v>
      </c>
      <c r="JV33" s="1034">
        <f t="shared" si="261"/>
        <v>77.461533333333335</v>
      </c>
      <c r="JW33" s="1034">
        <f t="shared" si="261"/>
        <v>77.842533333333321</v>
      </c>
      <c r="JX33" s="1034">
        <f t="shared" si="261"/>
        <v>78.253166666666658</v>
      </c>
      <c r="JY33" s="1034">
        <f t="shared" si="261"/>
        <v>77.088999999999999</v>
      </c>
      <c r="JZ33" s="1034">
        <f t="shared" si="261"/>
        <v>77.740933333333317</v>
      </c>
      <c r="KA33" s="1034">
        <f t="shared" si="261"/>
        <v>78.017793333333344</v>
      </c>
      <c r="KB33" s="1034">
        <f t="shared" si="261"/>
        <v>78.126166666666663</v>
      </c>
      <c r="KC33" s="1034">
        <f t="shared" si="261"/>
        <v>78.075366666666667</v>
      </c>
      <c r="KD33" s="1034">
        <f t="shared" si="261"/>
        <v>77.914499999999975</v>
      </c>
      <c r="KE33" s="1034">
        <f t="shared" ref="KE33:KN38" si="262">CB33*25.4</f>
        <v>77.914499999999975</v>
      </c>
      <c r="KF33" s="1034">
        <f t="shared" si="262"/>
        <v>78.541033333333317</v>
      </c>
      <c r="KG33" s="1034">
        <f t="shared" si="262"/>
        <v>78.189666666666653</v>
      </c>
      <c r="KH33" s="1034">
        <f t="shared" si="262"/>
        <v>78.12955333333332</v>
      </c>
      <c r="KI33" s="1034">
        <f t="shared" si="262"/>
        <v>78.18119999999999</v>
      </c>
      <c r="KJ33" s="1034">
        <f t="shared" si="262"/>
        <v>78.214219999999997</v>
      </c>
      <c r="KK33" s="1034">
        <f t="shared" si="262"/>
        <v>78.638400000000004</v>
      </c>
      <c r="KL33" s="1034">
        <f t="shared" si="262"/>
        <v>78.596066666666658</v>
      </c>
      <c r="KM33" s="1034">
        <f t="shared" si="262"/>
        <v>78.164266666666663</v>
      </c>
      <c r="KN33" s="1034">
        <f t="shared" si="262"/>
        <v>78.426733333333331</v>
      </c>
      <c r="KO33" s="1034">
        <f t="shared" ref="KO33:KX38" si="263">CL33*25.4</f>
        <v>77.52503333333334</v>
      </c>
      <c r="KP33" s="1034">
        <f t="shared" si="263"/>
        <v>77.275266666666667</v>
      </c>
      <c r="KQ33" s="1034">
        <f t="shared" si="263"/>
        <v>78.168499999999995</v>
      </c>
      <c r="KR33" s="1034">
        <f t="shared" si="263"/>
        <v>77.82983333333334</v>
      </c>
      <c r="KS33" s="1034">
        <f t="shared" si="263"/>
        <v>78.735766666666663</v>
      </c>
      <c r="KT33" s="1034">
        <f t="shared" si="263"/>
        <v>78.193899999999999</v>
      </c>
      <c r="KU33" s="1034">
        <f t="shared" si="263"/>
        <v>78.48599999999999</v>
      </c>
      <c r="KV33" s="1034">
        <f t="shared" si="263"/>
        <v>78.35899999999998</v>
      </c>
      <c r="KW33" s="1034">
        <f t="shared" si="263"/>
        <v>78.325133333333326</v>
      </c>
      <c r="KX33" s="1034">
        <f t="shared" si="263"/>
        <v>78.193899999999999</v>
      </c>
      <c r="KY33" s="1034">
        <f t="shared" ref="KY33:LG38" si="264">CV33*25.4</f>
        <v>78.10499999999999</v>
      </c>
      <c r="KZ33" s="1034">
        <f t="shared" si="264"/>
        <v>78.253166666666658</v>
      </c>
      <c r="LA33" s="1034">
        <f t="shared" si="264"/>
        <v>78.388633333333331</v>
      </c>
      <c r="LB33" s="1034">
        <f t="shared" si="264"/>
        <v>77.931433333333331</v>
      </c>
      <c r="LC33" s="1034">
        <f t="shared" si="264"/>
        <v>78.769633333333317</v>
      </c>
      <c r="LD33" s="1034">
        <f t="shared" si="264"/>
        <v>78.287033333333312</v>
      </c>
      <c r="LE33" s="1034">
        <f t="shared" si="264"/>
        <v>78.06689999999999</v>
      </c>
      <c r="LF33" s="1034">
        <f t="shared" si="264"/>
        <v>78.011866666666663</v>
      </c>
      <c r="LG33" s="1034">
        <f t="shared" si="264"/>
        <v>77.444599999999994</v>
      </c>
      <c r="LH33" s="1034">
        <f t="shared" ref="LH33:LH38" si="265">DG33*25.4</f>
        <v>78.100766666666644</v>
      </c>
      <c r="LI33" s="1034">
        <f t="shared" ref="LI33:LR38" si="266">DH33*25.4</f>
        <v>78.244699999999995</v>
      </c>
      <c r="LJ33" s="1034">
        <f t="shared" si="266"/>
        <v>78.426733333333331</v>
      </c>
      <c r="LK33" s="1034">
        <f t="shared" si="266"/>
        <v>78.380166666666668</v>
      </c>
      <c r="LL33" s="1034">
        <f t="shared" si="266"/>
        <v>78.282800000000009</v>
      </c>
      <c r="LM33" s="1034">
        <f t="shared" si="266"/>
        <v>77.660499999999985</v>
      </c>
      <c r="LN33" s="1034">
        <f t="shared" si="266"/>
        <v>78.363233333333326</v>
      </c>
      <c r="LO33" s="1034">
        <f t="shared" si="266"/>
        <v>78.634166666666658</v>
      </c>
      <c r="LP33" s="1034">
        <f t="shared" si="266"/>
        <v>77.901799999999994</v>
      </c>
      <c r="LQ33" s="1034">
        <f t="shared" si="266"/>
        <v>77.999166666666667</v>
      </c>
      <c r="LR33" s="1034">
        <f t="shared" si="266"/>
        <v>77.224466666666657</v>
      </c>
      <c r="LS33" s="1034">
        <f t="shared" ref="LS33:MB38" si="267">DR33*25.4</f>
        <v>78.270099999999999</v>
      </c>
      <c r="LT33" s="1034">
        <f t="shared" si="267"/>
        <v>78.388633333333331</v>
      </c>
      <c r="LU33" s="1034">
        <f t="shared" si="267"/>
        <v>78.32089999999998</v>
      </c>
      <c r="LV33" s="1034">
        <f t="shared" si="267"/>
        <v>78.375933333333322</v>
      </c>
      <c r="LW33" s="1034">
        <f t="shared" si="267"/>
        <v>77.660499999999985</v>
      </c>
      <c r="LX33" s="1034">
        <f t="shared" si="267"/>
        <v>78.176966666666658</v>
      </c>
      <c r="LY33" s="1034">
        <f t="shared" si="267"/>
        <v>78.392866666666663</v>
      </c>
      <c r="LZ33" s="1034">
        <f t="shared" si="267"/>
        <v>78.223533333333322</v>
      </c>
      <c r="MA33" s="1034">
        <f t="shared" si="267"/>
        <v>77.804433333333321</v>
      </c>
      <c r="MB33" s="1034">
        <f t="shared" si="267"/>
        <v>78.25739999999999</v>
      </c>
      <c r="MC33" s="1034">
        <f t="shared" ref="MC33:ML38" si="268">EB33*25.4</f>
        <v>78.088066666666663</v>
      </c>
      <c r="MD33" s="1034">
        <f t="shared" si="268"/>
        <v>78.168500000000009</v>
      </c>
      <c r="ME33" s="1034">
        <f t="shared" si="268"/>
        <v>77.990700000000004</v>
      </c>
      <c r="MF33" s="1034">
        <f t="shared" si="268"/>
        <v>78.443666666666658</v>
      </c>
      <c r="MG33" s="1034">
        <f t="shared" si="268"/>
        <v>78.282800000000009</v>
      </c>
      <c r="MH33" s="1034">
        <f t="shared" si="268"/>
        <v>78.629933333333327</v>
      </c>
      <c r="MI33" s="1034">
        <f t="shared" si="268"/>
        <v>78.282800000000009</v>
      </c>
      <c r="MJ33" s="1034">
        <f t="shared" si="268"/>
        <v>77.48269999999998</v>
      </c>
      <c r="MK33" s="1034">
        <f t="shared" si="268"/>
        <v>78.337833333333322</v>
      </c>
      <c r="ML33" s="1034">
        <f t="shared" si="268"/>
        <v>78.287033333333341</v>
      </c>
      <c r="MM33" s="1034">
        <f t="shared" ref="MM33:MN38" si="269">EL33*25.4</f>
        <v>78.515633333333327</v>
      </c>
      <c r="MN33" s="1034">
        <f t="shared" si="269"/>
        <v>77.931433333333331</v>
      </c>
      <c r="MO33" s="1034">
        <f t="shared" ref="MO33:MX38" si="270">EP33*25.4</f>
        <v>78.202366666666663</v>
      </c>
      <c r="MP33" s="1034">
        <f t="shared" si="270"/>
        <v>78.071133333333322</v>
      </c>
      <c r="MQ33" s="1034">
        <f t="shared" si="270"/>
        <v>78.35899999999998</v>
      </c>
      <c r="MR33" s="1034">
        <f t="shared" si="270"/>
        <v>78.274333333333331</v>
      </c>
      <c r="MS33" s="1034">
        <f t="shared" si="270"/>
        <v>77.757866666666658</v>
      </c>
      <c r="MT33" s="1034">
        <f t="shared" si="270"/>
        <v>78.049966666666663</v>
      </c>
      <c r="MU33" s="1034">
        <f t="shared" si="270"/>
        <v>78.79079999999999</v>
      </c>
      <c r="MV33" s="1034">
        <f t="shared" si="270"/>
        <v>78.380166666666668</v>
      </c>
      <c r="MW33" s="1034">
        <f t="shared" si="270"/>
        <v>78.265866666666653</v>
      </c>
      <c r="MX33" s="1034">
        <f t="shared" si="270"/>
        <v>78.354766666666663</v>
      </c>
      <c r="MY33" s="1034">
        <f t="shared" ref="MY33:NH38" si="271">EZ33*25.4</f>
        <v>78.363233333333326</v>
      </c>
      <c r="MZ33" s="1034">
        <f t="shared" si="271"/>
        <v>77.512333333333345</v>
      </c>
      <c r="NA33" s="1034">
        <f t="shared" si="271"/>
        <v>78.39709999999998</v>
      </c>
      <c r="NB33" s="1034">
        <f t="shared" si="271"/>
        <v>78.566433333333336</v>
      </c>
      <c r="NC33" s="1034">
        <f t="shared" si="271"/>
        <v>78.21929999999999</v>
      </c>
      <c r="ND33" s="1034">
        <f t="shared" si="271"/>
        <v>77.973766666666648</v>
      </c>
      <c r="NE33" s="1034">
        <f t="shared" si="271"/>
        <v>78.384399999999985</v>
      </c>
      <c r="NF33" s="1034">
        <f t="shared" si="271"/>
        <v>78.587599999999995</v>
      </c>
      <c r="NG33" s="1034">
        <f t="shared" si="271"/>
        <v>78.101613333333333</v>
      </c>
      <c r="NH33" s="1034">
        <f t="shared" si="271"/>
        <v>78.342066666666668</v>
      </c>
      <c r="NI33" s="1034">
        <f t="shared" ref="NI33:NP38" si="272">FJ33*25.4</f>
        <v>77.630866666666662</v>
      </c>
      <c r="NJ33" s="1034">
        <f t="shared" si="272"/>
        <v>78.215066666666658</v>
      </c>
      <c r="NK33" s="1034">
        <f t="shared" si="272"/>
        <v>78.231999999999999</v>
      </c>
      <c r="NL33" s="1034">
        <f t="shared" si="272"/>
        <v>78.56219999999999</v>
      </c>
      <c r="NM33" s="1034">
        <f t="shared" si="272"/>
        <v>78.405566666666658</v>
      </c>
      <c r="NN33" s="1034">
        <f t="shared" si="272"/>
        <v>78.375933333333322</v>
      </c>
      <c r="NO33" s="1034">
        <f t="shared" si="272"/>
        <v>78.56219999999999</v>
      </c>
      <c r="NP33" s="1034">
        <f t="shared" si="272"/>
        <v>78.100766666666644</v>
      </c>
      <c r="NQ33" s="1034">
        <f t="shared" ref="NQ33:NQ38" si="273">FR33*25.4</f>
        <v>78.117699999999999</v>
      </c>
      <c r="NR33" s="1034">
        <f t="shared" ref="NR33:NR38" si="274">FT33*25.4</f>
        <v>78.367466666666658</v>
      </c>
      <c r="NS33" s="1034">
        <f t="shared" ref="NS33:NS38" si="275">FS33*25.4</f>
        <v>77.825599999999994</v>
      </c>
      <c r="NT33" s="1034">
        <f t="shared" ref="NT33:NW38" si="276">FU33*25.4</f>
        <v>78.460599999999999</v>
      </c>
      <c r="NU33" s="1034">
        <f t="shared" si="276"/>
        <v>77.592766666666662</v>
      </c>
      <c r="NV33" s="1034">
        <f t="shared" si="276"/>
        <v>78.06689999999999</v>
      </c>
      <c r="NW33" s="1034">
        <f t="shared" si="276"/>
        <v>77.194833333333321</v>
      </c>
      <c r="NX33" s="1034">
        <f t="shared" ref="NX33:OH38" si="277">GA33*25.4</f>
        <v>77.427666666666667</v>
      </c>
      <c r="NY33" s="1034">
        <f t="shared" si="277"/>
        <v>77.592766666666662</v>
      </c>
      <c r="NZ33" s="1034">
        <f t="shared" si="277"/>
        <v>78.138866666666658</v>
      </c>
      <c r="OA33" s="1034">
        <f t="shared" si="277"/>
        <v>77.059366666666662</v>
      </c>
      <c r="OB33" s="1034">
        <f t="shared" si="277"/>
        <v>78.490233333333336</v>
      </c>
      <c r="OC33" s="1034">
        <f t="shared" si="277"/>
        <v>78.121933333333331</v>
      </c>
      <c r="OD33" s="1034">
        <f t="shared" si="277"/>
        <v>77.220233333333326</v>
      </c>
      <c r="OE33" s="1034">
        <f t="shared" si="277"/>
        <v>77.211766666666676</v>
      </c>
      <c r="OF33" s="1034">
        <f t="shared" si="277"/>
        <v>78.164266666666663</v>
      </c>
      <c r="OG33" s="1034">
        <f t="shared" si="277"/>
        <v>78.011866666666663</v>
      </c>
      <c r="OH33" s="1034">
        <f t="shared" si="277"/>
        <v>78.016099999999994</v>
      </c>
      <c r="OI33" s="1034">
        <f t="shared" ref="OI33:OO36" si="278">GN33*25.4</f>
        <v>77.605466666666672</v>
      </c>
      <c r="OJ33" s="1034">
        <f t="shared" si="278"/>
        <v>77.736699999999985</v>
      </c>
      <c r="OK33" s="1034">
        <f t="shared" si="278"/>
        <v>77.512333333333316</v>
      </c>
      <c r="OL33" s="1034">
        <f t="shared" si="278"/>
        <v>77.783266666666663</v>
      </c>
      <c r="OM33" s="1034">
        <f t="shared" si="278"/>
        <v>78.502933333333331</v>
      </c>
      <c r="ON33" s="1034">
        <f t="shared" si="278"/>
        <v>77.884866666666653</v>
      </c>
      <c r="OO33" s="1034">
        <f t="shared" si="278"/>
        <v>78.346299999999985</v>
      </c>
      <c r="OP33" s="1034">
        <f t="shared" ref="OP33:OZ38" si="279">GU33*25.4</f>
        <v>77.990700000000004</v>
      </c>
      <c r="OQ33" s="1034">
        <f t="shared" si="279"/>
        <v>77.499633333333335</v>
      </c>
      <c r="OR33" s="1034">
        <f t="shared" si="279"/>
        <v>77.922966666666653</v>
      </c>
      <c r="OS33" s="1034">
        <f t="shared" si="279"/>
        <v>77.766333333333336</v>
      </c>
      <c r="OT33" s="1034">
        <f t="shared" si="279"/>
        <v>78.367466666666658</v>
      </c>
      <c r="OU33" s="1034">
        <f t="shared" si="279"/>
        <v>77.321833333333331</v>
      </c>
      <c r="OV33" s="1034">
        <f t="shared" si="279"/>
        <v>78.172733333333341</v>
      </c>
      <c r="OW33" s="1034">
        <f t="shared" si="279"/>
        <v>77.821366666666663</v>
      </c>
      <c r="OX33" s="1034">
        <f t="shared" si="279"/>
        <v>78.795033333333336</v>
      </c>
      <c r="OY33" s="1034">
        <f t="shared" si="279"/>
        <v>77.910266666666672</v>
      </c>
      <c r="OZ33" s="1034">
        <f t="shared" si="279"/>
        <v>78.168499999999995</v>
      </c>
    </row>
    <row r="34" spans="1:420">
      <c r="A34" s="1300" t="s">
        <v>623</v>
      </c>
      <c r="B34" s="1301"/>
      <c r="C34" s="904">
        <f t="shared" ref="C34" si="280">ABS(C33-AVERAGE(C26,C28))</f>
        <v>2.9660000000000002</v>
      </c>
      <c r="D34" s="904">
        <f t="shared" ref="D34" si="281">ABS(D33-AVERAGE(D26,D28))</f>
        <v>3.0569166666666661</v>
      </c>
      <c r="E34" s="904">
        <f t="shared" ref="E34" si="282">ABS(E33-AVERAGE(E26,E28))</f>
        <v>3.0092500000000006</v>
      </c>
      <c r="F34" s="904">
        <f t="shared" ref="F34" si="283">ABS(F33-AVERAGE(F26,F28))</f>
        <v>3.0099166666666664</v>
      </c>
      <c r="G34" s="904">
        <f t="shared" ref="G34" si="284">ABS(G33-AVERAGE(G26,G28))</f>
        <v>3.0102500000000001</v>
      </c>
      <c r="H34" s="904" t="e">
        <f>ABS(H33-AVERAGE(H26,H28))</f>
        <v>#DIV/0!</v>
      </c>
      <c r="I34" s="904">
        <f>ABS(I33-AVERAGE(I26,I28))</f>
        <v>3.0331666666666663</v>
      </c>
      <c r="J34" s="904" t="e">
        <f>ABS(J33-AVERAGE(J26,J28))</f>
        <v>#DIV/0!</v>
      </c>
      <c r="K34" s="904">
        <f t="shared" ref="K34:HC34" si="285">ABS(K33-AVERAGE(K26,K28))</f>
        <v>3.0568333333333331</v>
      </c>
      <c r="L34" s="904">
        <f>ABS(L33-AVERAGE(L26,L28))</f>
        <v>3.0055000000000001</v>
      </c>
      <c r="M34" s="904">
        <f>ABS(M33-AVERAGE(M26,M28))</f>
        <v>2.9521666666666664</v>
      </c>
      <c r="N34" s="904">
        <f>ABS(N33-AVERAGE(N26,N28))</f>
        <v>3.0234999999999999</v>
      </c>
      <c r="O34" s="904" t="e">
        <f t="shared" ref="O34" si="286">ABS(O33-AVERAGE(O26,O28))</f>
        <v>#DIV/0!</v>
      </c>
      <c r="P34" s="904">
        <f>ABS(P33-AVERAGE(P26,P28))</f>
        <v>3.0374166666666662</v>
      </c>
      <c r="Q34" s="904">
        <f>ABS(Q33-AVERAGE(Q26,Q28))</f>
        <v>2.9692500000000002</v>
      </c>
      <c r="R34" s="904">
        <f>ABS(R33-AVERAGE(R26,R28))</f>
        <v>3.0332499999999998</v>
      </c>
      <c r="S34" s="904">
        <f>ABS(S33-AVERAGE(S26,S28))</f>
        <v>2.9368333333333334</v>
      </c>
      <c r="T34" s="904">
        <f>ABS(T33-AVERAGE(T26,T28))</f>
        <v>3.0035833333333333</v>
      </c>
      <c r="U34" s="904" t="e">
        <f t="shared" si="285"/>
        <v>#DIV/0!</v>
      </c>
      <c r="V34" s="904">
        <f t="shared" ref="V34:AA34" si="287">ABS(V33-AVERAGE(V26,V28))</f>
        <v>3.0231666666666666</v>
      </c>
      <c r="W34" s="904">
        <f t="shared" si="287"/>
        <v>3.0080833333333334</v>
      </c>
      <c r="X34" s="904">
        <f t="shared" si="287"/>
        <v>2.9874166666666668</v>
      </c>
      <c r="Y34" s="904">
        <f t="shared" si="287"/>
        <v>2.9689166666666664</v>
      </c>
      <c r="Z34" s="904">
        <f t="shared" si="287"/>
        <v>3.0125833333333336</v>
      </c>
      <c r="AA34" s="904" t="e">
        <f t="shared" si="287"/>
        <v>#DIV/0!</v>
      </c>
      <c r="AB34" s="904" t="e">
        <f t="shared" si="285"/>
        <v>#DIV/0!</v>
      </c>
      <c r="AC34" s="904">
        <f t="shared" si="285"/>
        <v>3.2623333333333333</v>
      </c>
      <c r="AD34" s="904">
        <f t="shared" ref="AD34:BI34" si="288">ABS(AD33-AVERAGE(AD26,AD28))</f>
        <v>3.173</v>
      </c>
      <c r="AE34" s="904">
        <f t="shared" si="288"/>
        <v>3.2153333333333327</v>
      </c>
      <c r="AF34" s="904">
        <f t="shared" si="288"/>
        <v>3.2120000000000002</v>
      </c>
      <c r="AG34" s="904">
        <f t="shared" si="288"/>
        <v>3.1804166666666669</v>
      </c>
      <c r="AH34" s="904">
        <f t="shared" si="288"/>
        <v>3.1784166666666667</v>
      </c>
      <c r="AI34" s="904">
        <f t="shared" si="288"/>
        <v>3.7263333333333328</v>
      </c>
      <c r="AJ34" s="904">
        <f t="shared" si="288"/>
        <v>3.0034999999999998</v>
      </c>
      <c r="AK34" s="904">
        <f t="shared" si="288"/>
        <v>3.0480833333333326</v>
      </c>
      <c r="AL34" s="904">
        <f t="shared" si="288"/>
        <v>2.9620000000000002</v>
      </c>
      <c r="AM34" s="904">
        <f t="shared" si="288"/>
        <v>3.0448333333333335</v>
      </c>
      <c r="AN34" s="904">
        <f t="shared" si="288"/>
        <v>2.9089166666666668</v>
      </c>
      <c r="AO34" s="904">
        <f t="shared" si="288"/>
        <v>3.1812500000000004</v>
      </c>
      <c r="AP34" s="904">
        <f t="shared" si="288"/>
        <v>3.2382499999999999</v>
      </c>
      <c r="AQ34" s="904">
        <f t="shared" si="288"/>
        <v>3.1074166666666665</v>
      </c>
      <c r="AR34" s="904">
        <f t="shared" si="288"/>
        <v>3.1240000000000001</v>
      </c>
      <c r="AS34" s="904">
        <f t="shared" si="288"/>
        <v>3.2235</v>
      </c>
      <c r="AT34" s="904">
        <f t="shared" si="288"/>
        <v>2.9899166666666663</v>
      </c>
      <c r="AU34" s="904">
        <f t="shared" si="288"/>
        <v>3.0637500000000002</v>
      </c>
      <c r="AV34" s="904">
        <f t="shared" si="288"/>
        <v>3.2030000000000003</v>
      </c>
      <c r="AW34" s="904">
        <f t="shared" si="288"/>
        <v>3.1630833333333328</v>
      </c>
      <c r="AX34" s="904">
        <f t="shared" si="288"/>
        <v>3.1189166666666668</v>
      </c>
      <c r="AY34" s="904">
        <f t="shared" si="288"/>
        <v>3.1287499999999997</v>
      </c>
      <c r="AZ34" s="904">
        <f t="shared" si="288"/>
        <v>3.0193333333333334</v>
      </c>
      <c r="BA34" s="904">
        <f t="shared" si="288"/>
        <v>3.0996666666666668</v>
      </c>
      <c r="BB34" s="904">
        <f t="shared" si="288"/>
        <v>3.1539999999999999</v>
      </c>
      <c r="BC34" s="904">
        <f t="shared" si="288"/>
        <v>3.2512500000000002</v>
      </c>
      <c r="BD34" s="904">
        <f t="shared" si="288"/>
        <v>3.1025833333333335</v>
      </c>
      <c r="BE34" s="904">
        <f t="shared" si="288"/>
        <v>3.1197499999999998</v>
      </c>
      <c r="BF34" s="904">
        <f t="shared" si="288"/>
        <v>3.1630000000000007</v>
      </c>
      <c r="BG34" s="904">
        <f t="shared" si="288"/>
        <v>3.1898333333333335</v>
      </c>
      <c r="BH34" s="904">
        <f t="shared" si="288"/>
        <v>3.3647499999999999</v>
      </c>
      <c r="BI34" s="904">
        <f t="shared" si="288"/>
        <v>3.2072500000000002</v>
      </c>
      <c r="BJ34" s="904">
        <f t="shared" ref="BJ34:CP34" si="289">ABS(BJ33-AVERAGE(BJ26,BJ28))</f>
        <v>2.9757499999999997</v>
      </c>
      <c r="BK34" s="904">
        <f t="shared" si="289"/>
        <v>3.1291666666666669</v>
      </c>
      <c r="BL34" s="904">
        <f t="shared" si="289"/>
        <v>3.0431666666666666</v>
      </c>
      <c r="BM34" s="904">
        <f t="shared" si="289"/>
        <v>3.0155833333333333</v>
      </c>
      <c r="BN34" s="904">
        <f t="shared" si="289"/>
        <v>3.1165833333333333</v>
      </c>
      <c r="BO34" s="904">
        <f t="shared" si="289"/>
        <v>3.1954166666666666</v>
      </c>
      <c r="BP34" s="904">
        <f t="shared" si="289"/>
        <v>3.1012499999999998</v>
      </c>
      <c r="BQ34" s="904">
        <f t="shared" ref="BQ34" si="290">ABS(BQ33-AVERAGE(BQ26,BQ28))</f>
        <v>2.9859999999999998</v>
      </c>
      <c r="BR34" s="904">
        <f t="shared" si="289"/>
        <v>3.1570000000000005</v>
      </c>
      <c r="BS34" s="904">
        <f t="shared" si="289"/>
        <v>3.175416666666667</v>
      </c>
      <c r="BT34" s="904">
        <f t="shared" si="289"/>
        <v>3.1114166666666661</v>
      </c>
      <c r="BU34" s="904">
        <f t="shared" si="289"/>
        <v>3.1313333333333331</v>
      </c>
      <c r="BV34" s="904">
        <f t="shared" si="289"/>
        <v>3.2465000000000002</v>
      </c>
      <c r="BW34" s="904">
        <f t="shared" si="289"/>
        <v>3.1871666666666663</v>
      </c>
      <c r="BX34" s="904">
        <f t="shared" si="289"/>
        <v>2.993816666666667</v>
      </c>
      <c r="BY34" s="904">
        <f t="shared" si="289"/>
        <v>3.1740833333333334</v>
      </c>
      <c r="BZ34" s="904">
        <f t="shared" si="289"/>
        <v>3.1265833333333335</v>
      </c>
      <c r="CA34" s="904">
        <f t="shared" si="289"/>
        <v>3.1394999999999995</v>
      </c>
      <c r="CB34" s="904">
        <f t="shared" si="289"/>
        <v>3.0584999999999996</v>
      </c>
      <c r="CC34" s="904">
        <f t="shared" si="289"/>
        <v>3.1044166666666659</v>
      </c>
      <c r="CD34" s="904">
        <f t="shared" si="289"/>
        <v>3.4618333333333333</v>
      </c>
      <c r="CE34" s="904">
        <f t="shared" si="289"/>
        <v>3.1007166666666666</v>
      </c>
      <c r="CF34" s="904">
        <f t="shared" si="289"/>
        <v>3.1502499999999998</v>
      </c>
      <c r="CG34" s="904">
        <f t="shared" si="289"/>
        <v>3.2830499999999998</v>
      </c>
      <c r="CH34" s="904">
        <f t="shared" si="289"/>
        <v>2.9915000000000003</v>
      </c>
      <c r="CI34" s="904">
        <f t="shared" si="289"/>
        <v>3.1013333333333333</v>
      </c>
      <c r="CJ34" s="904">
        <f t="shared" si="289"/>
        <v>2.9880833333333334</v>
      </c>
      <c r="CK34" s="904">
        <f t="shared" si="289"/>
        <v>3.1661666666666668</v>
      </c>
      <c r="CL34" s="904">
        <f t="shared" si="289"/>
        <v>3.237166666666667</v>
      </c>
      <c r="CM34" s="904">
        <f t="shared" si="289"/>
        <v>3.2330833333333335</v>
      </c>
      <c r="CN34" s="904">
        <f t="shared" si="289"/>
        <v>3.2297500000000001</v>
      </c>
      <c r="CO34" s="904">
        <f t="shared" si="289"/>
        <v>3.0946666666666669</v>
      </c>
      <c r="CP34" s="904">
        <f t="shared" si="289"/>
        <v>3.1083333333333334</v>
      </c>
      <c r="CQ34" s="904">
        <f t="shared" ref="CQ34:DX34" si="291">ABS(CQ33-AVERAGE(CQ26,CQ28))</f>
        <v>3.0847500000000001</v>
      </c>
      <c r="CR34" s="904">
        <f t="shared" si="291"/>
        <v>3.1079999999999997</v>
      </c>
      <c r="CS34" s="904">
        <f t="shared" si="291"/>
        <v>3.0894999999999997</v>
      </c>
      <c r="CT34" s="904">
        <f t="shared" si="291"/>
        <v>3.1806666666666663</v>
      </c>
      <c r="CU34" s="904">
        <f t="shared" si="291"/>
        <v>3.1829999999999998</v>
      </c>
      <c r="CV34" s="904">
        <f t="shared" si="291"/>
        <v>2.9819999999999998</v>
      </c>
      <c r="CW34" s="904">
        <f t="shared" si="291"/>
        <v>3.0535833333333331</v>
      </c>
      <c r="CX34" s="904">
        <f t="shared" si="291"/>
        <v>3.1494166666666668</v>
      </c>
      <c r="CY34" s="904">
        <f t="shared" si="291"/>
        <v>3.1916666666666664</v>
      </c>
      <c r="CZ34" s="904">
        <f t="shared" si="291"/>
        <v>3.1701666666666664</v>
      </c>
      <c r="DA34" s="904">
        <f t="shared" si="291"/>
        <v>3.0074166666666664</v>
      </c>
      <c r="DB34" s="904">
        <f t="shared" si="291"/>
        <v>3.1532499999999999</v>
      </c>
      <c r="DC34" s="904">
        <f t="shared" si="291"/>
        <v>2.9878333333333336</v>
      </c>
      <c r="DD34" s="904">
        <f t="shared" si="291"/>
        <v>3.2142499999999998</v>
      </c>
      <c r="DE34" s="904">
        <f t="shared" ref="DE34:DF34" si="292">ABS(DE33-AVERAGE(DE26,DE28))</f>
        <v>3.1287500000000001</v>
      </c>
      <c r="DF34" s="904">
        <f t="shared" si="292"/>
        <v>3.1590833333333332</v>
      </c>
      <c r="DG34" s="904">
        <f t="shared" si="291"/>
        <v>3.0205833333333327</v>
      </c>
      <c r="DH34" s="904">
        <f t="shared" si="291"/>
        <v>3.0782500000000002</v>
      </c>
      <c r="DI34" s="904">
        <f t="shared" si="291"/>
        <v>3.0614166666666667</v>
      </c>
      <c r="DJ34" s="904">
        <f t="shared" si="291"/>
        <v>3.1733333333333333</v>
      </c>
      <c r="DK34" s="904">
        <f t="shared" si="291"/>
        <v>3.1140000000000003</v>
      </c>
      <c r="DL34" s="904">
        <f t="shared" si="291"/>
        <v>2.9828999999999999</v>
      </c>
      <c r="DM34" s="904">
        <f t="shared" si="291"/>
        <v>3.0409166666666665</v>
      </c>
      <c r="DN34" s="904">
        <f t="shared" si="291"/>
        <v>3.2078333333333333</v>
      </c>
      <c r="DO34" s="904">
        <f t="shared" si="291"/>
        <v>3.1847500000000002</v>
      </c>
      <c r="DP34" s="904">
        <f t="shared" si="291"/>
        <v>3.0253333333333332</v>
      </c>
      <c r="DQ34" s="904">
        <f t="shared" si="291"/>
        <v>3.1140833333333333</v>
      </c>
      <c r="DR34" s="904">
        <f t="shared" si="291"/>
        <v>3.1717500000000003</v>
      </c>
      <c r="DS34" s="904">
        <f t="shared" si="291"/>
        <v>3.1584166666666667</v>
      </c>
      <c r="DT34" s="904">
        <f t="shared" si="291"/>
        <v>3.2034999999999996</v>
      </c>
      <c r="DU34" s="904">
        <f t="shared" si="291"/>
        <v>3.1109166666666668</v>
      </c>
      <c r="DV34" s="904">
        <f t="shared" si="291"/>
        <v>3.0684999999999998</v>
      </c>
      <c r="DW34" s="904">
        <f t="shared" si="291"/>
        <v>3.0610833333333329</v>
      </c>
      <c r="DX34" s="904">
        <f t="shared" si="291"/>
        <v>3.2378333333333336</v>
      </c>
      <c r="DY34" s="904">
        <f t="shared" ref="DY34:FF34" si="293">ABS(DY33-AVERAGE(DY26,DY28))</f>
        <v>3.0141666666666662</v>
      </c>
      <c r="DZ34" s="904">
        <f t="shared" si="293"/>
        <v>3.1086666666666662</v>
      </c>
      <c r="EA34" s="904">
        <f t="shared" si="293"/>
        <v>3.0039999999999996</v>
      </c>
      <c r="EB34" s="904">
        <f t="shared" si="293"/>
        <v>3.0043333333333337</v>
      </c>
      <c r="EC34" s="904">
        <f t="shared" si="293"/>
        <v>3.1010000000000004</v>
      </c>
      <c r="ED34" s="904">
        <f t="shared" si="293"/>
        <v>3.0062500000000005</v>
      </c>
      <c r="EE34" s="904">
        <f t="shared" si="293"/>
        <v>3.1253333333333333</v>
      </c>
      <c r="EF34" s="904">
        <f t="shared" si="293"/>
        <v>3.1150000000000002</v>
      </c>
      <c r="EG34" s="904">
        <f t="shared" si="293"/>
        <v>3.1569166666666666</v>
      </c>
      <c r="EH34" s="904">
        <f t="shared" si="293"/>
        <v>2.9997500000000001</v>
      </c>
      <c r="EI34" s="904">
        <f t="shared" si="293"/>
        <v>3.2284999999999995</v>
      </c>
      <c r="EJ34" s="904">
        <f t="shared" si="293"/>
        <v>3.1134166666666667</v>
      </c>
      <c r="EK34" s="904">
        <f t="shared" si="293"/>
        <v>3.0636666666666672</v>
      </c>
      <c r="EL34" s="904">
        <f t="shared" si="293"/>
        <v>3.2196666666666665</v>
      </c>
      <c r="EM34" s="904">
        <f t="shared" si="293"/>
        <v>3.1544166666666666</v>
      </c>
      <c r="EN34" s="904">
        <f t="shared" ref="EN34:EO34" si="294">ABS(EN33-AVERAGE(EN26,EN28))</f>
        <v>3.1116666666666668</v>
      </c>
      <c r="EO34" s="904">
        <f t="shared" si="294"/>
        <v>3.1145833333333335</v>
      </c>
      <c r="EP34" s="904">
        <f t="shared" si="293"/>
        <v>3.0455833333333331</v>
      </c>
      <c r="EQ34" s="904">
        <f t="shared" si="293"/>
        <v>3.1761666666666666</v>
      </c>
      <c r="ER34" s="904">
        <f t="shared" si="293"/>
        <v>3.1087499999999997</v>
      </c>
      <c r="ES34" s="904">
        <f t="shared" si="293"/>
        <v>3.1706666666666665</v>
      </c>
      <c r="ET34" s="904">
        <f t="shared" si="293"/>
        <v>3.0768333333333331</v>
      </c>
      <c r="EU34" s="904">
        <f t="shared" si="293"/>
        <v>3.2995833333333335</v>
      </c>
      <c r="EV34" s="904">
        <f t="shared" si="293"/>
        <v>3.0732499999999998</v>
      </c>
      <c r="EW34" s="904">
        <f t="shared" si="293"/>
        <v>3.1458333333333335</v>
      </c>
      <c r="EX34" s="904">
        <f t="shared" si="293"/>
        <v>3.1908333333333334</v>
      </c>
      <c r="EY34" s="904">
        <f t="shared" si="293"/>
        <v>3.0948333333333333</v>
      </c>
      <c r="EZ34" s="904">
        <f t="shared" si="293"/>
        <v>3.0991666666666662</v>
      </c>
      <c r="FA34" s="904">
        <f t="shared" si="293"/>
        <v>3.2989166666666674</v>
      </c>
      <c r="FB34" s="904">
        <f t="shared" si="293"/>
        <v>3.0769999999999995</v>
      </c>
      <c r="FC34" s="904">
        <f t="shared" si="293"/>
        <v>3.124166666666667</v>
      </c>
      <c r="FD34" s="904">
        <f t="shared" si="293"/>
        <v>3.07125</v>
      </c>
      <c r="FE34" s="904">
        <f t="shared" si="293"/>
        <v>3.137083333333333</v>
      </c>
      <c r="FF34" s="904">
        <f t="shared" si="293"/>
        <v>3.2829999999999999</v>
      </c>
      <c r="FG34" s="904">
        <f t="shared" ref="FG34:GE34" si="295">ABS(FG33-AVERAGE(FG26,FG28))</f>
        <v>3.0749999999999997</v>
      </c>
      <c r="FH34" s="904">
        <f t="shared" si="295"/>
        <v>3.1271166666666668</v>
      </c>
      <c r="FI34" s="904">
        <f t="shared" si="295"/>
        <v>3.1028333333333333</v>
      </c>
      <c r="FJ34" s="904">
        <f t="shared" si="295"/>
        <v>3.2518333333333334</v>
      </c>
      <c r="FK34" s="904">
        <f t="shared" si="295"/>
        <v>3.1110833333333332</v>
      </c>
      <c r="FL34" s="904">
        <f t="shared" si="295"/>
        <v>2.9795000000000003</v>
      </c>
      <c r="FM34" s="904">
        <f t="shared" si="295"/>
        <v>3.12575</v>
      </c>
      <c r="FN34" s="904">
        <f t="shared" si="295"/>
        <v>3.2030833333333333</v>
      </c>
      <c r="FO34" s="904">
        <f t="shared" si="295"/>
        <v>3.0209166666666665</v>
      </c>
      <c r="FP34" s="904">
        <f t="shared" si="295"/>
        <v>3.1022500000000002</v>
      </c>
      <c r="FQ34" s="904">
        <f t="shared" si="295"/>
        <v>3.0638333333333327</v>
      </c>
      <c r="FR34" s="904">
        <f t="shared" si="295"/>
        <v>3.1324999999999998</v>
      </c>
      <c r="FS34" s="904">
        <f t="shared" si="295"/>
        <v>3.109</v>
      </c>
      <c r="FT34" s="904">
        <f t="shared" si="295"/>
        <v>3.1495833333333332</v>
      </c>
      <c r="FU34" s="904">
        <f t="shared" si="295"/>
        <v>2.9979999999999998</v>
      </c>
      <c r="FV34" s="904">
        <f t="shared" si="295"/>
        <v>2.9808333333333334</v>
      </c>
      <c r="FW34" s="904">
        <f t="shared" si="295"/>
        <v>3.0414999999999996</v>
      </c>
      <c r="FX34" s="904">
        <f t="shared" si="295"/>
        <v>3.2004166666666665</v>
      </c>
      <c r="FY34" s="904">
        <f t="shared" ref="FY34:FZ34" si="296">ABS(FY33-AVERAGE(FY26,FY28))</f>
        <v>3.119506125</v>
      </c>
      <c r="FZ34" s="904">
        <f t="shared" si="296"/>
        <v>3.1255333333333333</v>
      </c>
      <c r="GA34" s="904">
        <f t="shared" si="295"/>
        <v>3.0115833333333333</v>
      </c>
      <c r="GB34" s="904">
        <f t="shared" si="295"/>
        <v>2.9933333333333332</v>
      </c>
      <c r="GC34" s="904">
        <f t="shared" si="295"/>
        <v>3.1070833333333328</v>
      </c>
      <c r="GD34" s="904">
        <f t="shared" si="295"/>
        <v>3.0278333333333336</v>
      </c>
      <c r="GE34" s="904">
        <f t="shared" si="295"/>
        <v>3.0804166666666668</v>
      </c>
      <c r="GF34" s="904">
        <f t="shared" si="285"/>
        <v>3.0709166666666667</v>
      </c>
      <c r="GG34" s="904">
        <f t="shared" ref="GG34:GV34" si="297">ABS(GG33-AVERAGE(GG26,GG28))</f>
        <v>2.9994166666666664</v>
      </c>
      <c r="GH34" s="904">
        <f t="shared" si="297"/>
        <v>3.0875833333333338</v>
      </c>
      <c r="GI34" s="904">
        <f t="shared" si="297"/>
        <v>3.0318333333333332</v>
      </c>
      <c r="GJ34" s="904">
        <f t="shared" si="297"/>
        <v>3.0400833333333335</v>
      </c>
      <c r="GK34" s="904">
        <f t="shared" si="297"/>
        <v>3.1559999999999997</v>
      </c>
      <c r="GL34" s="904">
        <f t="shared" ref="GL34:GM34" si="298">ABS(GL33-AVERAGE(GL26,GL28))</f>
        <v>3.0988333333333333</v>
      </c>
      <c r="GM34" s="904">
        <f t="shared" si="298"/>
        <v>3.0955833333333334</v>
      </c>
      <c r="GN34" s="904">
        <f t="shared" si="297"/>
        <v>3.1115833333333334</v>
      </c>
      <c r="GO34" s="904">
        <f t="shared" si="297"/>
        <v>3.1012499999999998</v>
      </c>
      <c r="GP34" s="904">
        <f t="shared" si="297"/>
        <v>3.1321666666666661</v>
      </c>
      <c r="GQ34" s="904">
        <f t="shared" si="297"/>
        <v>3.1395833333333334</v>
      </c>
      <c r="GR34" s="904">
        <f t="shared" si="297"/>
        <v>2.9089166666666668</v>
      </c>
      <c r="GS34" s="904">
        <f t="shared" si="297"/>
        <v>2.9890833333333333</v>
      </c>
      <c r="GT34" s="904">
        <f t="shared" si="297"/>
        <v>3.18275</v>
      </c>
      <c r="GU34" s="904">
        <f t="shared" si="297"/>
        <v>2.9637500000000006</v>
      </c>
      <c r="GV34" s="904">
        <f t="shared" si="297"/>
        <v>3.0036666666666672</v>
      </c>
      <c r="GW34" s="904">
        <f t="shared" ref="GW34" si="299">ABS(GW33-AVERAGE(GW26,GW28))</f>
        <v>3.1910833333333333</v>
      </c>
      <c r="GX34" s="904">
        <f>ABS(GX33-AVERAGE(GX26,GX28))</f>
        <v>3.1576666666666671</v>
      </c>
      <c r="GY34" s="904">
        <f t="shared" si="285"/>
        <v>3.0665833333333334</v>
      </c>
      <c r="GZ34" s="904">
        <f>ABS(GZ33-AVERAGE(GZ26,GZ28))</f>
        <v>3.0604166666666668</v>
      </c>
      <c r="HA34" s="904">
        <f>ABS(HA33-AVERAGE(HA26,HA28))</f>
        <v>3.2849166666666672</v>
      </c>
      <c r="HB34" s="904">
        <f>ABS(HB33-AVERAGE(HB26,HB28))</f>
        <v>3.0138333333333334</v>
      </c>
      <c r="HC34" s="904">
        <f t="shared" si="285"/>
        <v>3.1021666666666667</v>
      </c>
      <c r="HD34" s="904">
        <f t="shared" ref="HD34" si="300">ABS(HD33-AVERAGE(HD26,HD28))</f>
        <v>3.0918333333333337</v>
      </c>
      <c r="HE34" s="904">
        <f>ABS(HE33-AVERAGE(HE26,HE28))</f>
        <v>3.1705000000000001</v>
      </c>
      <c r="HF34" s="1033">
        <f t="shared" si="253"/>
        <v>75.336399999999998</v>
      </c>
      <c r="HG34" s="1033">
        <f t="shared" si="253"/>
        <v>77.645683333333309</v>
      </c>
      <c r="HH34" s="1033">
        <f t="shared" si="253"/>
        <v>76.434950000000015</v>
      </c>
      <c r="HI34" s="1033">
        <f t="shared" si="253"/>
        <v>76.451883333333328</v>
      </c>
      <c r="HJ34" s="1033">
        <f t="shared" si="253"/>
        <v>76.460349999999991</v>
      </c>
      <c r="HK34" s="1033" t="e">
        <f t="shared" si="253"/>
        <v>#DIV/0!</v>
      </c>
      <c r="HL34" s="1033">
        <f t="shared" si="253"/>
        <v>77.042433333333321</v>
      </c>
      <c r="HM34" s="1033" t="e">
        <f t="shared" si="253"/>
        <v>#DIV/0!</v>
      </c>
      <c r="HN34" s="1033">
        <f t="shared" si="253"/>
        <v>77.643566666666658</v>
      </c>
      <c r="HO34" s="1033">
        <f t="shared" si="253"/>
        <v>76.339699999999993</v>
      </c>
      <c r="HP34" s="1033">
        <f t="shared" si="254"/>
        <v>74.98503333333332</v>
      </c>
      <c r="HQ34" s="1033">
        <f t="shared" si="254"/>
        <v>76.796899999999994</v>
      </c>
      <c r="HR34" s="1033" t="e">
        <f t="shared" si="254"/>
        <v>#DIV/0!</v>
      </c>
      <c r="HS34" s="1033">
        <f t="shared" si="254"/>
        <v>77.150383333333323</v>
      </c>
      <c r="HT34" s="1033">
        <f t="shared" si="254"/>
        <v>75.418949999999995</v>
      </c>
      <c r="HU34" s="1033">
        <f t="shared" si="254"/>
        <v>77.044549999999987</v>
      </c>
      <c r="HV34" s="1033">
        <f t="shared" si="254"/>
        <v>74.59556666666667</v>
      </c>
      <c r="HW34" s="1033">
        <f t="shared" si="254"/>
        <v>76.291016666666664</v>
      </c>
      <c r="HX34" s="1033" t="e">
        <f t="shared" si="254"/>
        <v>#DIV/0!</v>
      </c>
      <c r="HY34" s="1033">
        <f t="shared" si="254"/>
        <v>76.78843333333333</v>
      </c>
      <c r="HZ34" s="1033">
        <f t="shared" si="255"/>
        <v>76.405316666666664</v>
      </c>
      <c r="IA34" s="1033">
        <f t="shared" si="255"/>
        <v>75.880383333333327</v>
      </c>
      <c r="IB34" s="1033">
        <f t="shared" si="255"/>
        <v>75.410483333333318</v>
      </c>
      <c r="IC34" s="1033">
        <f t="shared" si="255"/>
        <v>76.519616666666664</v>
      </c>
      <c r="ID34" s="1033" t="e">
        <f t="shared" si="255"/>
        <v>#DIV/0!</v>
      </c>
      <c r="IE34" s="1033" t="e">
        <f t="shared" si="255"/>
        <v>#DIV/0!</v>
      </c>
      <c r="IF34" s="1033">
        <f t="shared" si="255"/>
        <v>82.863266666666661</v>
      </c>
      <c r="IG34" s="1033">
        <f t="shared" si="255"/>
        <v>80.594200000000001</v>
      </c>
      <c r="IH34" s="1033">
        <f t="shared" si="255"/>
        <v>81.669466666666651</v>
      </c>
      <c r="II34" s="1033">
        <f t="shared" si="255"/>
        <v>81.584800000000001</v>
      </c>
      <c r="IJ34" s="1033">
        <f t="shared" si="256"/>
        <v>80.782583333333335</v>
      </c>
      <c r="IK34" s="1033">
        <f t="shared" si="256"/>
        <v>80.731783333333325</v>
      </c>
      <c r="IL34" s="1033">
        <f t="shared" si="256"/>
        <v>94.648866666666649</v>
      </c>
      <c r="IM34" s="1033">
        <f t="shared" si="256"/>
        <v>76.288899999999998</v>
      </c>
      <c r="IN34" s="1033">
        <f t="shared" si="256"/>
        <v>77.421316666666641</v>
      </c>
      <c r="IO34" s="1033">
        <f t="shared" si="256"/>
        <v>75.234800000000007</v>
      </c>
      <c r="IP34" s="1033">
        <f t="shared" si="256"/>
        <v>77.338766666666672</v>
      </c>
      <c r="IQ34" s="1033">
        <f t="shared" si="256"/>
        <v>73.886483333333331</v>
      </c>
      <c r="IR34" s="1033">
        <f t="shared" si="256"/>
        <v>80.803750000000008</v>
      </c>
      <c r="IS34" s="1033">
        <f t="shared" si="256"/>
        <v>82.251549999999995</v>
      </c>
      <c r="IT34" s="1033">
        <f t="shared" si="257"/>
        <v>78.928383333333329</v>
      </c>
      <c r="IU34" s="1033">
        <f t="shared" si="257"/>
        <v>79.349599999999995</v>
      </c>
      <c r="IV34" s="1033">
        <f t="shared" si="257"/>
        <v>81.876899999999992</v>
      </c>
      <c r="IW34" s="1033">
        <f t="shared" si="257"/>
        <v>75.943883333333318</v>
      </c>
      <c r="IX34" s="1033">
        <f t="shared" si="257"/>
        <v>77.819249999999997</v>
      </c>
      <c r="IY34" s="1033">
        <f t="shared" si="257"/>
        <v>81.356200000000001</v>
      </c>
      <c r="IZ34" s="1033">
        <f t="shared" si="258"/>
        <v>80.342316666666648</v>
      </c>
      <c r="JA34" s="1033">
        <f t="shared" si="259"/>
        <v>79.220483333333334</v>
      </c>
      <c r="JB34" s="1033">
        <f t="shared" si="259"/>
        <v>79.470249999999993</v>
      </c>
      <c r="JC34" s="1033">
        <f t="shared" si="259"/>
        <v>76.691066666666671</v>
      </c>
      <c r="JD34" s="1033">
        <f t="shared" si="259"/>
        <v>78.731533333333331</v>
      </c>
      <c r="JE34" s="1033">
        <f t="shared" si="259"/>
        <v>80.111599999999996</v>
      </c>
      <c r="JF34" s="1033">
        <f t="shared" si="259"/>
        <v>82.58175</v>
      </c>
      <c r="JG34" s="1033">
        <f t="shared" si="259"/>
        <v>78.805616666666666</v>
      </c>
      <c r="JH34" s="1033">
        <f t="shared" si="259"/>
        <v>79.241649999999993</v>
      </c>
      <c r="JI34" s="1033">
        <f t="shared" si="259"/>
        <v>80.34020000000001</v>
      </c>
      <c r="JJ34" s="1033">
        <f t="shared" si="259"/>
        <v>81.021766666666664</v>
      </c>
      <c r="JK34" s="1033">
        <f t="shared" si="260"/>
        <v>85.464649999999992</v>
      </c>
      <c r="JL34" s="1033">
        <f t="shared" si="260"/>
        <v>81.464150000000004</v>
      </c>
      <c r="JM34" s="1033">
        <f t="shared" si="260"/>
        <v>75.584049999999991</v>
      </c>
      <c r="JN34" s="1033">
        <f t="shared" si="260"/>
        <v>79.480833333333337</v>
      </c>
      <c r="JO34" s="1033">
        <f t="shared" si="260"/>
        <v>77.296433333333326</v>
      </c>
      <c r="JP34" s="1033">
        <f t="shared" si="260"/>
        <v>76.595816666666664</v>
      </c>
      <c r="JQ34" s="1033">
        <f t="shared" si="260"/>
        <v>79.161216666666661</v>
      </c>
      <c r="JR34" s="1033">
        <f t="shared" si="260"/>
        <v>81.163583333333321</v>
      </c>
      <c r="JS34" s="1033">
        <f t="shared" si="260"/>
        <v>78.771749999999997</v>
      </c>
      <c r="JT34" s="1033">
        <f t="shared" si="260"/>
        <v>75.844399999999993</v>
      </c>
      <c r="JU34" s="1033">
        <f t="shared" si="261"/>
        <v>80.18780000000001</v>
      </c>
      <c r="JV34" s="1033">
        <f t="shared" si="261"/>
        <v>80.65558333333334</v>
      </c>
      <c r="JW34" s="1033">
        <f t="shared" si="261"/>
        <v>79.02998333333332</v>
      </c>
      <c r="JX34" s="1033">
        <f t="shared" si="261"/>
        <v>79.535866666666649</v>
      </c>
      <c r="JY34" s="1033">
        <f t="shared" si="261"/>
        <v>82.461100000000002</v>
      </c>
      <c r="JZ34" s="1033">
        <f t="shared" si="261"/>
        <v>80.954033333333314</v>
      </c>
      <c r="KA34" s="1033">
        <f t="shared" si="261"/>
        <v>76.042943333333341</v>
      </c>
      <c r="KB34" s="1033">
        <f t="shared" si="261"/>
        <v>80.621716666666657</v>
      </c>
      <c r="KC34" s="1033">
        <f t="shared" si="261"/>
        <v>79.415216666666666</v>
      </c>
      <c r="KD34" s="1033">
        <f t="shared" si="261"/>
        <v>79.743299999999977</v>
      </c>
      <c r="KE34" s="1033">
        <f t="shared" si="262"/>
        <v>77.68589999999999</v>
      </c>
      <c r="KF34" s="1033">
        <f t="shared" si="262"/>
        <v>78.852183333333315</v>
      </c>
      <c r="KG34" s="1033">
        <f t="shared" si="262"/>
        <v>87.930566666666664</v>
      </c>
      <c r="KH34" s="1033">
        <f t="shared" si="262"/>
        <v>78.758203333333327</v>
      </c>
      <c r="KI34" s="1033">
        <f t="shared" si="262"/>
        <v>80.016349999999989</v>
      </c>
      <c r="KJ34" s="1033">
        <f t="shared" si="262"/>
        <v>83.389469999999989</v>
      </c>
      <c r="KK34" s="1033">
        <f t="shared" si="262"/>
        <v>75.984099999999998</v>
      </c>
      <c r="KL34" s="1033">
        <f t="shared" si="262"/>
        <v>78.773866666666663</v>
      </c>
      <c r="KM34" s="1033">
        <f t="shared" si="262"/>
        <v>75.897316666666669</v>
      </c>
      <c r="KN34" s="1033">
        <f t="shared" si="262"/>
        <v>80.420633333333328</v>
      </c>
      <c r="KO34" s="1033">
        <f t="shared" si="263"/>
        <v>82.224033333333338</v>
      </c>
      <c r="KP34" s="1033">
        <f t="shared" si="263"/>
        <v>82.120316666666668</v>
      </c>
      <c r="KQ34" s="1033">
        <f t="shared" si="263"/>
        <v>82.035650000000004</v>
      </c>
      <c r="KR34" s="1033">
        <f t="shared" si="263"/>
        <v>78.604533333333336</v>
      </c>
      <c r="KS34" s="1033">
        <f t="shared" si="263"/>
        <v>78.951666666666668</v>
      </c>
      <c r="KT34" s="1033">
        <f t="shared" si="263"/>
        <v>78.352649999999997</v>
      </c>
      <c r="KU34" s="1033">
        <f t="shared" si="263"/>
        <v>78.94319999999999</v>
      </c>
      <c r="KV34" s="1033">
        <f t="shared" si="263"/>
        <v>78.473299999999995</v>
      </c>
      <c r="KW34" s="1033">
        <f t="shared" si="263"/>
        <v>80.788933333333318</v>
      </c>
      <c r="KX34" s="1033">
        <f t="shared" si="263"/>
        <v>80.848199999999991</v>
      </c>
      <c r="KY34" s="1033">
        <f t="shared" si="264"/>
        <v>75.742799999999988</v>
      </c>
      <c r="KZ34" s="1033">
        <f t="shared" si="264"/>
        <v>77.56101666666666</v>
      </c>
      <c r="LA34" s="1033">
        <f t="shared" si="264"/>
        <v>79.99518333333333</v>
      </c>
      <c r="LB34" s="1033">
        <f t="shared" si="264"/>
        <v>81.068333333333328</v>
      </c>
      <c r="LC34" s="1033">
        <f t="shared" si="264"/>
        <v>80.522233333333318</v>
      </c>
      <c r="LD34" s="1033">
        <f t="shared" si="264"/>
        <v>76.388383333333323</v>
      </c>
      <c r="LE34" s="1033">
        <f t="shared" si="264"/>
        <v>80.092549999999989</v>
      </c>
      <c r="LF34" s="1033">
        <f t="shared" si="264"/>
        <v>75.890966666666671</v>
      </c>
      <c r="LG34" s="1033">
        <f t="shared" si="264"/>
        <v>81.641949999999994</v>
      </c>
      <c r="LH34" s="1033">
        <f t="shared" si="265"/>
        <v>76.722816666666645</v>
      </c>
      <c r="LI34" s="1033">
        <f t="shared" si="266"/>
        <v>78.187550000000002</v>
      </c>
      <c r="LJ34" s="1033">
        <f t="shared" si="266"/>
        <v>77.759983333333324</v>
      </c>
      <c r="LK34" s="1033">
        <f t="shared" si="266"/>
        <v>80.602666666666664</v>
      </c>
      <c r="LL34" s="1033">
        <f t="shared" si="266"/>
        <v>79.095600000000005</v>
      </c>
      <c r="LM34" s="1033">
        <f t="shared" si="266"/>
        <v>75.765659999999997</v>
      </c>
      <c r="LN34" s="1033">
        <f t="shared" si="266"/>
        <v>77.239283333333319</v>
      </c>
      <c r="LO34" s="1033">
        <f t="shared" si="266"/>
        <v>81.478966666666665</v>
      </c>
      <c r="LP34" s="1033">
        <f t="shared" si="266"/>
        <v>80.892650000000003</v>
      </c>
      <c r="LQ34" s="1033">
        <f t="shared" si="266"/>
        <v>76.843466666666657</v>
      </c>
      <c r="LR34" s="1033">
        <f t="shared" si="266"/>
        <v>79.097716666666656</v>
      </c>
      <c r="LS34" s="1033">
        <f t="shared" si="267"/>
        <v>80.562449999999998</v>
      </c>
      <c r="LT34" s="1033">
        <f t="shared" si="267"/>
        <v>80.22378333333333</v>
      </c>
      <c r="LU34" s="1033">
        <f t="shared" si="267"/>
        <v>81.368899999999982</v>
      </c>
      <c r="LV34" s="1033">
        <f t="shared" si="267"/>
        <v>79.017283333333339</v>
      </c>
      <c r="LW34" s="1033">
        <f t="shared" si="267"/>
        <v>77.939899999999994</v>
      </c>
      <c r="LX34" s="1033">
        <f t="shared" si="267"/>
        <v>77.751516666666646</v>
      </c>
      <c r="LY34" s="1033">
        <f t="shared" si="267"/>
        <v>82.240966666666665</v>
      </c>
      <c r="LZ34" s="1033">
        <f t="shared" si="267"/>
        <v>76.559833333333316</v>
      </c>
      <c r="MA34" s="1033">
        <f t="shared" si="267"/>
        <v>78.960133333333317</v>
      </c>
      <c r="MB34" s="1033">
        <f t="shared" si="267"/>
        <v>76.301599999999979</v>
      </c>
      <c r="MC34" s="1033">
        <f t="shared" si="268"/>
        <v>76.310066666666671</v>
      </c>
      <c r="MD34" s="1033">
        <f t="shared" si="268"/>
        <v>78.7654</v>
      </c>
      <c r="ME34" s="1033">
        <f t="shared" si="268"/>
        <v>76.358750000000015</v>
      </c>
      <c r="MF34" s="1033">
        <f t="shared" si="268"/>
        <v>79.383466666666664</v>
      </c>
      <c r="MG34" s="1033">
        <f t="shared" si="268"/>
        <v>79.120999999999995</v>
      </c>
      <c r="MH34" s="1033">
        <f t="shared" si="268"/>
        <v>80.18568333333333</v>
      </c>
      <c r="MI34" s="1033">
        <f t="shared" si="268"/>
        <v>76.193650000000005</v>
      </c>
      <c r="MJ34" s="1033">
        <f t="shared" si="268"/>
        <v>82.003899999999987</v>
      </c>
      <c r="MK34" s="1033">
        <f t="shared" si="268"/>
        <v>79.080783333333329</v>
      </c>
      <c r="ML34" s="1033">
        <f t="shared" si="268"/>
        <v>77.817133333333345</v>
      </c>
      <c r="MM34" s="1033">
        <f t="shared" si="269"/>
        <v>81.779533333333319</v>
      </c>
      <c r="MN34" s="1033">
        <f t="shared" si="269"/>
        <v>80.122183333333325</v>
      </c>
      <c r="MO34" s="1033">
        <f t="shared" si="270"/>
        <v>77.35781666666665</v>
      </c>
      <c r="MP34" s="1033">
        <f t="shared" si="270"/>
        <v>80.674633333333333</v>
      </c>
      <c r="MQ34" s="1033">
        <f t="shared" si="270"/>
        <v>78.962249999999983</v>
      </c>
      <c r="MR34" s="1033">
        <f t="shared" si="270"/>
        <v>80.534933333333328</v>
      </c>
      <c r="MS34" s="1033">
        <f t="shared" si="270"/>
        <v>78.151566666666653</v>
      </c>
      <c r="MT34" s="1033">
        <f t="shared" si="270"/>
        <v>83.809416666666664</v>
      </c>
      <c r="MU34" s="1033">
        <f t="shared" si="270"/>
        <v>78.060549999999992</v>
      </c>
      <c r="MV34" s="1033">
        <f t="shared" si="270"/>
        <v>79.904166666666669</v>
      </c>
      <c r="MW34" s="1033">
        <f t="shared" si="270"/>
        <v>81.047166666666669</v>
      </c>
      <c r="MX34" s="1033">
        <f t="shared" si="270"/>
        <v>78.608766666666668</v>
      </c>
      <c r="MY34" s="1033">
        <f t="shared" si="271"/>
        <v>78.718833333333322</v>
      </c>
      <c r="MZ34" s="1033">
        <f t="shared" si="271"/>
        <v>83.792483333333351</v>
      </c>
      <c r="NA34" s="1033">
        <f t="shared" si="271"/>
        <v>78.155799999999985</v>
      </c>
      <c r="NB34" s="1033">
        <f t="shared" si="271"/>
        <v>79.353833333333341</v>
      </c>
      <c r="NC34" s="1033">
        <f t="shared" si="271"/>
        <v>78.009749999999997</v>
      </c>
      <c r="ND34" s="1033">
        <f t="shared" si="271"/>
        <v>79.681916666666652</v>
      </c>
      <c r="NE34" s="1033">
        <f t="shared" si="271"/>
        <v>83.388199999999998</v>
      </c>
      <c r="NF34" s="1033">
        <f t="shared" si="271"/>
        <v>78.10499999999999</v>
      </c>
      <c r="NG34" s="1033">
        <f t="shared" si="271"/>
        <v>79.428763333333336</v>
      </c>
      <c r="NH34" s="1033">
        <f t="shared" si="271"/>
        <v>78.811966666666663</v>
      </c>
      <c r="NI34" s="1033">
        <f t="shared" si="272"/>
        <v>82.596566666666661</v>
      </c>
      <c r="NJ34" s="1033">
        <f t="shared" si="272"/>
        <v>79.021516666666656</v>
      </c>
      <c r="NK34" s="1033">
        <f t="shared" si="272"/>
        <v>75.679299999999998</v>
      </c>
      <c r="NL34" s="1033">
        <f t="shared" si="272"/>
        <v>79.394049999999993</v>
      </c>
      <c r="NM34" s="1033">
        <f t="shared" si="272"/>
        <v>81.358316666666667</v>
      </c>
      <c r="NN34" s="1033">
        <f t="shared" si="272"/>
        <v>76.731283333333323</v>
      </c>
      <c r="NO34" s="1033">
        <f t="shared" si="272"/>
        <v>78.797150000000002</v>
      </c>
      <c r="NP34" s="1033">
        <f t="shared" si="272"/>
        <v>77.821366666666648</v>
      </c>
      <c r="NQ34" s="1033">
        <f t="shared" si="273"/>
        <v>79.565499999999986</v>
      </c>
      <c r="NR34" s="1033">
        <f t="shared" si="274"/>
        <v>79.999416666666662</v>
      </c>
      <c r="NS34" s="1033">
        <f t="shared" si="275"/>
        <v>78.968599999999995</v>
      </c>
      <c r="NT34" s="1033">
        <f t="shared" si="276"/>
        <v>76.149199999999993</v>
      </c>
      <c r="NU34" s="1033">
        <f t="shared" si="276"/>
        <v>75.713166666666666</v>
      </c>
      <c r="NV34" s="1033">
        <f t="shared" si="276"/>
        <v>77.25409999999998</v>
      </c>
      <c r="NW34" s="1033">
        <f t="shared" si="276"/>
        <v>81.290583333333331</v>
      </c>
      <c r="NX34" s="1033">
        <f t="shared" si="277"/>
        <v>76.494216666666659</v>
      </c>
      <c r="NY34" s="1033">
        <f t="shared" si="277"/>
        <v>76.030666666666662</v>
      </c>
      <c r="NZ34" s="1033">
        <f t="shared" si="277"/>
        <v>78.919916666666651</v>
      </c>
      <c r="OA34" s="1033">
        <f t="shared" si="277"/>
        <v>76.906966666666662</v>
      </c>
      <c r="OB34" s="1033">
        <f t="shared" si="277"/>
        <v>78.242583333333329</v>
      </c>
      <c r="OC34" s="1033">
        <f t="shared" si="277"/>
        <v>78.001283333333333</v>
      </c>
      <c r="OD34" s="1033">
        <f t="shared" si="277"/>
        <v>76.185183333333327</v>
      </c>
      <c r="OE34" s="1033">
        <f t="shared" si="277"/>
        <v>78.42461666666668</v>
      </c>
      <c r="OF34" s="1033">
        <f t="shared" si="277"/>
        <v>77.008566666666653</v>
      </c>
      <c r="OG34" s="1033">
        <f t="shared" si="277"/>
        <v>77.21811666666666</v>
      </c>
      <c r="OH34" s="1033">
        <f t="shared" si="277"/>
        <v>80.162399999999991</v>
      </c>
      <c r="OI34" s="1033">
        <f t="shared" si="278"/>
        <v>79.034216666666666</v>
      </c>
      <c r="OJ34" s="1033">
        <f t="shared" si="278"/>
        <v>78.771749999999997</v>
      </c>
      <c r="OK34" s="1033">
        <f t="shared" si="278"/>
        <v>79.557033333333308</v>
      </c>
      <c r="OL34" s="1033">
        <f t="shared" si="278"/>
        <v>79.745416666666657</v>
      </c>
      <c r="OM34" s="1033">
        <f t="shared" si="278"/>
        <v>73.886483333333331</v>
      </c>
      <c r="ON34" s="1033">
        <f t="shared" si="278"/>
        <v>75.922716666666659</v>
      </c>
      <c r="OO34" s="1033">
        <f t="shared" si="278"/>
        <v>80.841849999999994</v>
      </c>
      <c r="OP34" s="1033">
        <f t="shared" si="279"/>
        <v>75.279250000000005</v>
      </c>
      <c r="OQ34" s="1033">
        <f t="shared" si="279"/>
        <v>76.293133333333344</v>
      </c>
      <c r="OR34" s="1033">
        <f t="shared" si="279"/>
        <v>81.053516666666667</v>
      </c>
      <c r="OS34" s="1033">
        <f t="shared" si="279"/>
        <v>80.204733333333337</v>
      </c>
      <c r="OT34" s="1033">
        <f t="shared" si="279"/>
        <v>77.891216666666665</v>
      </c>
      <c r="OU34" s="1033">
        <f t="shared" si="279"/>
        <v>77.734583333333333</v>
      </c>
      <c r="OV34" s="1033">
        <f t="shared" si="279"/>
        <v>83.436883333333341</v>
      </c>
      <c r="OW34" s="1033">
        <f t="shared" si="279"/>
        <v>76.551366666666667</v>
      </c>
      <c r="OX34" s="1033">
        <f t="shared" si="279"/>
        <v>78.795033333333336</v>
      </c>
      <c r="OY34" s="1033">
        <f t="shared" si="279"/>
        <v>78.532566666666668</v>
      </c>
      <c r="OZ34" s="1033">
        <f t="shared" si="279"/>
        <v>80.530699999999996</v>
      </c>
      <c r="PB34" s="887"/>
      <c r="PC34" s="887"/>
      <c r="PD34" s="887"/>
    </row>
    <row r="35" spans="1:420">
      <c r="A35" s="1239" t="s">
        <v>460</v>
      </c>
      <c r="B35" s="1250"/>
      <c r="C35" s="906">
        <f t="shared" ref="C35" si="301">C25-C27</f>
        <v>0</v>
      </c>
      <c r="D35" s="906">
        <f t="shared" ref="D35" si="302">D25-D27</f>
        <v>2.9999999999996696E-3</v>
      </c>
      <c r="E35" s="906">
        <f t="shared" ref="E35" si="303">E25-E27</f>
        <v>1.4999999999996128E-3</v>
      </c>
      <c r="F35" s="906">
        <f t="shared" ref="F35" si="304">F25-F27</f>
        <v>-9.5000000000000639E-3</v>
      </c>
      <c r="G35" s="906">
        <f t="shared" ref="G35" si="305">G25-G27</f>
        <v>5.0000000000016698E-4</v>
      </c>
      <c r="H35" s="906">
        <f>H25-H27</f>
        <v>0</v>
      </c>
      <c r="I35" s="906">
        <f>I25-I27</f>
        <v>2.0000000000002238E-3</v>
      </c>
      <c r="J35" s="906">
        <f>J25-J27</f>
        <v>0</v>
      </c>
      <c r="K35" s="906">
        <f t="shared" ref="K35:HC35" si="306">K25-K27</f>
        <v>1.6000000000000014E-2</v>
      </c>
      <c r="L35" s="906">
        <f>L25-L27</f>
        <v>4.0000000000000036E-3</v>
      </c>
      <c r="M35" s="906">
        <f>M25-M27</f>
        <v>5.9999999999997833E-3</v>
      </c>
      <c r="N35" s="906">
        <f>N25-N27</f>
        <v>4.9999999999972289E-4</v>
      </c>
      <c r="O35" s="906">
        <f t="shared" ref="O35" si="307">O25-O27</f>
        <v>0</v>
      </c>
      <c r="P35" s="906">
        <f>P25-P27</f>
        <v>1.9999999999997797E-3</v>
      </c>
      <c r="Q35" s="906">
        <f>Q25-Q27</f>
        <v>2.4999999999999467E-3</v>
      </c>
      <c r="R35" s="906">
        <f>R25-R27</f>
        <v>-2.9999999999996696E-3</v>
      </c>
      <c r="S35" s="906">
        <f>S25-S27</f>
        <v>1.000000000000334E-3</v>
      </c>
      <c r="T35" s="906">
        <f>T25-T27</f>
        <v>9.9999999999988987E-4</v>
      </c>
      <c r="U35" s="906">
        <f t="shared" si="306"/>
        <v>0</v>
      </c>
      <c r="V35" s="906">
        <f t="shared" ref="V35:AA35" si="308">V25-V27</f>
        <v>3.0000000000001137E-3</v>
      </c>
      <c r="W35" s="906">
        <f t="shared" si="308"/>
        <v>5.0000000000016698E-4</v>
      </c>
      <c r="X35" s="906">
        <f t="shared" si="308"/>
        <v>2.0000000000002238E-3</v>
      </c>
      <c r="Y35" s="906">
        <f t="shared" si="308"/>
        <v>-8.0000000000000071E-3</v>
      </c>
      <c r="Z35" s="906">
        <f t="shared" si="308"/>
        <v>3.0000000000001137E-3</v>
      </c>
      <c r="AA35" s="906">
        <f t="shared" si="308"/>
        <v>0</v>
      </c>
      <c r="AB35" s="906">
        <f t="shared" si="306"/>
        <v>0</v>
      </c>
      <c r="AC35" s="906">
        <f t="shared" si="306"/>
        <v>3.5000000000002807E-3</v>
      </c>
      <c r="AD35" s="906">
        <f t="shared" ref="AD35:BI35" si="309">AD25-AD27</f>
        <v>2.4999999999999467E-3</v>
      </c>
      <c r="AE35" s="906">
        <f t="shared" si="309"/>
        <v>1.5000000000000568E-3</v>
      </c>
      <c r="AF35" s="906">
        <f t="shared" si="309"/>
        <v>6.4999999999999503E-3</v>
      </c>
      <c r="AG35" s="906">
        <f t="shared" si="309"/>
        <v>8.49999999999973E-3</v>
      </c>
      <c r="AH35" s="906">
        <f t="shared" si="309"/>
        <v>1.9999999999997797E-3</v>
      </c>
      <c r="AI35" s="906">
        <f t="shared" si="309"/>
        <v>3.0000000000001137E-3</v>
      </c>
      <c r="AJ35" s="906">
        <f t="shared" si="309"/>
        <v>2.0000000000002238E-3</v>
      </c>
      <c r="AK35" s="906">
        <f t="shared" si="309"/>
        <v>4.0000000000000036E-3</v>
      </c>
      <c r="AL35" s="906">
        <f t="shared" si="309"/>
        <v>-4.9999999999972289E-4</v>
      </c>
      <c r="AM35" s="906">
        <f t="shared" si="309"/>
        <v>1.5000000000000568E-3</v>
      </c>
      <c r="AN35" s="906">
        <f t="shared" si="309"/>
        <v>1.5000000000000568E-3</v>
      </c>
      <c r="AO35" s="906">
        <f t="shared" si="309"/>
        <v>9.9999999999988987E-4</v>
      </c>
      <c r="AP35" s="906">
        <f t="shared" si="309"/>
        <v>9.9999999999988987E-4</v>
      </c>
      <c r="AQ35" s="906">
        <f t="shared" si="309"/>
        <v>9.9999999999988987E-4</v>
      </c>
      <c r="AR35" s="906">
        <f t="shared" si="309"/>
        <v>4.4999999999997264E-3</v>
      </c>
      <c r="AS35" s="906">
        <f t="shared" si="309"/>
        <v>1.5000000000000568E-3</v>
      </c>
      <c r="AT35" s="906">
        <f t="shared" si="309"/>
        <v>5.0000000000016698E-4</v>
      </c>
      <c r="AU35" s="906">
        <f t="shared" si="309"/>
        <v>-1.5000000000000568E-3</v>
      </c>
      <c r="AV35" s="906">
        <f t="shared" si="309"/>
        <v>-3.4999999999998366E-3</v>
      </c>
      <c r="AW35" s="906">
        <f t="shared" si="309"/>
        <v>-5.0000000000003375E-3</v>
      </c>
      <c r="AX35" s="906">
        <f t="shared" si="309"/>
        <v>3.0000000000001137E-3</v>
      </c>
      <c r="AY35" s="906">
        <f t="shared" si="309"/>
        <v>1.5000000000000568E-3</v>
      </c>
      <c r="AZ35" s="906">
        <f t="shared" si="309"/>
        <v>-9.9999999999988987E-4</v>
      </c>
      <c r="BA35" s="906">
        <f t="shared" si="309"/>
        <v>2.0000000000002238E-3</v>
      </c>
      <c r="BB35" s="906">
        <f t="shared" si="309"/>
        <v>7.0000000000001172E-3</v>
      </c>
      <c r="BC35" s="906">
        <f t="shared" si="309"/>
        <v>3.4999999999998366E-3</v>
      </c>
      <c r="BD35" s="906">
        <f t="shared" si="309"/>
        <v>-1.5000000000000568E-3</v>
      </c>
      <c r="BE35" s="906">
        <f t="shared" si="309"/>
        <v>1.000000000000334E-3</v>
      </c>
      <c r="BF35" s="906">
        <f t="shared" si="309"/>
        <v>2.9999999999996696E-3</v>
      </c>
      <c r="BG35" s="906">
        <f t="shared" si="309"/>
        <v>1.5000000000000568E-3</v>
      </c>
      <c r="BH35" s="906">
        <f t="shared" si="309"/>
        <v>5.0000000000016698E-4</v>
      </c>
      <c r="BI35" s="906">
        <f t="shared" si="309"/>
        <v>3.5000000000002807E-3</v>
      </c>
      <c r="BJ35" s="906">
        <f t="shared" ref="BJ35:CP35" si="310">BJ25-BJ27</f>
        <v>8.5000000000001741E-3</v>
      </c>
      <c r="BK35" s="906">
        <f t="shared" si="310"/>
        <v>-9.9999999999988987E-4</v>
      </c>
      <c r="BL35" s="906">
        <f t="shared" si="310"/>
        <v>3.0000000000001137E-3</v>
      </c>
      <c r="BM35" s="906">
        <f t="shared" si="310"/>
        <v>8.0000000000000071E-3</v>
      </c>
      <c r="BN35" s="906">
        <f t="shared" si="310"/>
        <v>3.0000000000001137E-3</v>
      </c>
      <c r="BO35" s="906">
        <f t="shared" si="310"/>
        <v>4.5000000000001705E-3</v>
      </c>
      <c r="BP35" s="906">
        <f t="shared" si="310"/>
        <v>2.5000000000003908E-3</v>
      </c>
      <c r="BQ35" s="906">
        <f t="shared" ref="BQ35" si="311">BQ25-BQ27</f>
        <v>1.4999999999996128E-3</v>
      </c>
      <c r="BR35" s="906">
        <f t="shared" si="310"/>
        <v>7.0000000000001172E-3</v>
      </c>
      <c r="BS35" s="906">
        <f t="shared" si="310"/>
        <v>2.0000000000002238E-3</v>
      </c>
      <c r="BT35" s="906">
        <f t="shared" si="310"/>
        <v>3.4999999999998366E-3</v>
      </c>
      <c r="BU35" s="906">
        <f t="shared" si="310"/>
        <v>2.0000000000002238E-3</v>
      </c>
      <c r="BV35" s="906">
        <f t="shared" si="310"/>
        <v>4.9999999999998934E-3</v>
      </c>
      <c r="BW35" s="906">
        <f t="shared" si="310"/>
        <v>5.0000000000016698E-4</v>
      </c>
      <c r="BX35" s="906">
        <f t="shared" si="310"/>
        <v>6.2000000000002053E-3</v>
      </c>
      <c r="BY35" s="906">
        <f t="shared" si="310"/>
        <v>6.0000000000002274E-3</v>
      </c>
      <c r="BZ35" s="906">
        <f t="shared" si="310"/>
        <v>-1.0499999999999954E-2</v>
      </c>
      <c r="CA35" s="906">
        <f t="shared" si="310"/>
        <v>4.0000000000000036E-3</v>
      </c>
      <c r="CB35" s="906">
        <f t="shared" si="310"/>
        <v>5.5000000000000604E-3</v>
      </c>
      <c r="CC35" s="906">
        <f t="shared" si="310"/>
        <v>4.4999999999997264E-3</v>
      </c>
      <c r="CD35" s="906">
        <f t="shared" si="310"/>
        <v>2.4999999999999467E-3</v>
      </c>
      <c r="CE35" s="906">
        <f t="shared" si="310"/>
        <v>7.8999999999997961E-3</v>
      </c>
      <c r="CF35" s="906">
        <f t="shared" si="310"/>
        <v>1.5000000000000568E-3</v>
      </c>
      <c r="CG35" s="906">
        <f t="shared" si="310"/>
        <v>2.0999999999999908E-3</v>
      </c>
      <c r="CH35" s="906">
        <f t="shared" si="310"/>
        <v>3.4999999999998366E-3</v>
      </c>
      <c r="CI35" s="906">
        <f t="shared" si="310"/>
        <v>4.0000000000000036E-3</v>
      </c>
      <c r="CJ35" s="906">
        <f t="shared" si="310"/>
        <v>-1.9000000000000128E-2</v>
      </c>
      <c r="CK35" s="906">
        <f t="shared" si="310"/>
        <v>-9.9999999999988987E-4</v>
      </c>
      <c r="CL35" s="906">
        <f t="shared" si="310"/>
        <v>4.5000000000001705E-3</v>
      </c>
      <c r="CM35" s="906">
        <f t="shared" si="310"/>
        <v>4.0000000000000036E-3</v>
      </c>
      <c r="CN35" s="906">
        <f t="shared" si="310"/>
        <v>8.999999999999897E-3</v>
      </c>
      <c r="CO35" s="906">
        <f t="shared" si="310"/>
        <v>2.4999999999999467E-3</v>
      </c>
      <c r="CP35" s="906">
        <f t="shared" si="310"/>
        <v>9.9999999999988987E-4</v>
      </c>
      <c r="CQ35" s="906">
        <f t="shared" ref="CQ35:DX35" si="312">CQ25-CQ27</f>
        <v>1.0500000000000398E-2</v>
      </c>
      <c r="CR35" s="906">
        <f t="shared" si="312"/>
        <v>5.0000000000016698E-4</v>
      </c>
      <c r="CS35" s="906">
        <f t="shared" si="312"/>
        <v>1.4500000000000401E-2</v>
      </c>
      <c r="CT35" s="906">
        <f t="shared" si="312"/>
        <v>1.2000000000000011E-2</v>
      </c>
      <c r="CU35" s="906">
        <f t="shared" si="312"/>
        <v>4.5000000000001705E-3</v>
      </c>
      <c r="CV35" s="906">
        <f t="shared" si="312"/>
        <v>4.9999999999972289E-4</v>
      </c>
      <c r="CW35" s="906">
        <f t="shared" si="312"/>
        <v>-9.9999999999988987E-4</v>
      </c>
      <c r="CX35" s="906">
        <f t="shared" si="312"/>
        <v>9.9999999999988987E-4</v>
      </c>
      <c r="CY35" s="906">
        <f t="shared" si="312"/>
        <v>7.5000000000002842E-3</v>
      </c>
      <c r="CZ35" s="906">
        <f t="shared" si="312"/>
        <v>2.4999999999999467E-3</v>
      </c>
      <c r="DA35" s="906">
        <f t="shared" si="312"/>
        <v>2.4999999999999467E-3</v>
      </c>
      <c r="DB35" s="906">
        <f t="shared" si="312"/>
        <v>1.0499999999999954E-2</v>
      </c>
      <c r="DC35" s="906">
        <f t="shared" si="312"/>
        <v>4.9999999999972289E-4</v>
      </c>
      <c r="DD35" s="906">
        <f t="shared" si="312"/>
        <v>-3.4999999999998366E-3</v>
      </c>
      <c r="DE35" s="906">
        <f t="shared" ref="DE35:DF35" si="313">DE25-DE27</f>
        <v>-1.1499999999999844E-2</v>
      </c>
      <c r="DF35" s="906">
        <f t="shared" si="313"/>
        <v>1.7500000000000071E-2</v>
      </c>
      <c r="DG35" s="906">
        <f t="shared" si="312"/>
        <v>1.5000000000000568E-3</v>
      </c>
      <c r="DH35" s="906">
        <f t="shared" si="312"/>
        <v>5.5000000000000604E-3</v>
      </c>
      <c r="DI35" s="906">
        <f t="shared" si="312"/>
        <v>1.2999999999999901E-2</v>
      </c>
      <c r="DJ35" s="906">
        <f t="shared" si="312"/>
        <v>-9.9999999999988987E-4</v>
      </c>
      <c r="DK35" s="906">
        <f t="shared" si="312"/>
        <v>2.4999999999999467E-3</v>
      </c>
      <c r="DL35" s="906">
        <f t="shared" si="312"/>
        <v>1.1000000000000121E-2</v>
      </c>
      <c r="DM35" s="906">
        <f t="shared" si="312"/>
        <v>8.49999999999973E-3</v>
      </c>
      <c r="DN35" s="906">
        <f t="shared" si="312"/>
        <v>5.0000000000016698E-4</v>
      </c>
      <c r="DO35" s="906">
        <f t="shared" si="312"/>
        <v>3.0000000000001137E-3</v>
      </c>
      <c r="DP35" s="906">
        <f t="shared" si="312"/>
        <v>1.9999999999997797E-3</v>
      </c>
      <c r="DQ35" s="906">
        <f t="shared" si="312"/>
        <v>3.4999999999998366E-3</v>
      </c>
      <c r="DR35" s="906">
        <f t="shared" si="312"/>
        <v>2.4999999999999467E-3</v>
      </c>
      <c r="DS35" s="906">
        <f t="shared" si="312"/>
        <v>5.5000000000000604E-3</v>
      </c>
      <c r="DT35" s="906">
        <f t="shared" si="312"/>
        <v>5.5000000000000604E-3</v>
      </c>
      <c r="DU35" s="906">
        <f t="shared" si="312"/>
        <v>4.5000000000001705E-3</v>
      </c>
      <c r="DV35" s="906">
        <f t="shared" si="312"/>
        <v>1.5000000000000568E-3</v>
      </c>
      <c r="DW35" s="906">
        <f t="shared" si="312"/>
        <v>4.5000000000001705E-3</v>
      </c>
      <c r="DX35" s="906">
        <f t="shared" si="312"/>
        <v>3.0000000000001137E-3</v>
      </c>
      <c r="DY35" s="906">
        <f t="shared" ref="DY35:EI35" si="314">DY25-DY27</f>
        <v>4.0000000000000036E-3</v>
      </c>
      <c r="DZ35" s="906">
        <f t="shared" si="314"/>
        <v>-1.4999999999996128E-3</v>
      </c>
      <c r="EA35" s="906">
        <f t="shared" si="314"/>
        <v>2.4999999999999467E-3</v>
      </c>
      <c r="EB35" s="906">
        <f t="shared" si="314"/>
        <v>4.0000000000000036E-3</v>
      </c>
      <c r="EC35" s="906">
        <f t="shared" si="314"/>
        <v>7.0000000000001172E-3</v>
      </c>
      <c r="ED35" s="906">
        <f t="shared" si="314"/>
        <v>1.5000000000000568E-3</v>
      </c>
      <c r="EE35" s="906">
        <f t="shared" si="314"/>
        <v>1.0499999999999954E-2</v>
      </c>
      <c r="EF35" s="906">
        <f t="shared" si="314"/>
        <v>1.5000000000000568E-3</v>
      </c>
      <c r="EG35" s="906">
        <f t="shared" si="314"/>
        <v>3.0000000000001137E-3</v>
      </c>
      <c r="EH35" s="906">
        <f t="shared" si="314"/>
        <v>9.5000000000000639E-3</v>
      </c>
      <c r="EI35" s="906">
        <f t="shared" si="314"/>
        <v>3.5000000000002807E-3</v>
      </c>
      <c r="EJ35" s="906">
        <f t="shared" ref="EJ35" si="315">EJ25-EJ27</f>
        <v>2.4999999999999467E-3</v>
      </c>
      <c r="EK35" s="906">
        <f t="shared" ref="EK35:GE35" si="316">EK25-EK27</f>
        <v>2.4999999999999467E-3</v>
      </c>
      <c r="EL35" s="906">
        <f t="shared" si="316"/>
        <v>2.0000000000002238E-3</v>
      </c>
      <c r="EM35" s="906">
        <f t="shared" si="316"/>
        <v>5.5000000000000604E-3</v>
      </c>
      <c r="EN35" s="906">
        <f t="shared" ref="EN35:EO35" si="317">EN25-EN27</f>
        <v>-1.2000000000000011E-2</v>
      </c>
      <c r="EO35" s="906">
        <f t="shared" si="317"/>
        <v>-4.5000000000001705E-3</v>
      </c>
      <c r="EP35" s="906">
        <f t="shared" si="316"/>
        <v>8.999999999999897E-3</v>
      </c>
      <c r="EQ35" s="906">
        <f t="shared" si="316"/>
        <v>7.4999999999998401E-3</v>
      </c>
      <c r="ER35" s="906">
        <f t="shared" si="316"/>
        <v>-1.000000000000334E-3</v>
      </c>
      <c r="ES35" s="906">
        <f t="shared" si="316"/>
        <v>-2.0000000000002238E-3</v>
      </c>
      <c r="ET35" s="906">
        <f t="shared" si="316"/>
        <v>5.0000000000016698E-4</v>
      </c>
      <c r="EU35" s="906">
        <f t="shared" si="316"/>
        <v>6.9999999999996732E-3</v>
      </c>
      <c r="EV35" s="906">
        <f t="shared" si="316"/>
        <v>5.0000000000016698E-4</v>
      </c>
      <c r="EW35" s="906">
        <f t="shared" si="316"/>
        <v>8.5000000000001741E-3</v>
      </c>
      <c r="EX35" s="906">
        <f t="shared" si="316"/>
        <v>-3.5000000000002807E-3</v>
      </c>
      <c r="EY35" s="906">
        <f t="shared" si="316"/>
        <v>4.4999999999997264E-3</v>
      </c>
      <c r="EZ35" s="906">
        <f t="shared" si="316"/>
        <v>6.0000000000002274E-3</v>
      </c>
      <c r="FA35" s="906">
        <f t="shared" si="316"/>
        <v>4.9999999999998934E-3</v>
      </c>
      <c r="FB35" s="906">
        <f t="shared" si="316"/>
        <v>1.9999999999997797E-3</v>
      </c>
      <c r="FC35" s="906">
        <f t="shared" si="316"/>
        <v>9.9999999999988987E-4</v>
      </c>
      <c r="FD35" s="906">
        <f t="shared" si="316"/>
        <v>2.4999999999999467E-3</v>
      </c>
      <c r="FE35" s="906">
        <f t="shared" si="316"/>
        <v>5.0000000000016698E-4</v>
      </c>
      <c r="FF35" s="906">
        <f t="shared" si="316"/>
        <v>2.0000000000002238E-3</v>
      </c>
      <c r="FG35" s="906">
        <f t="shared" si="316"/>
        <v>0</v>
      </c>
      <c r="FH35" s="906">
        <f t="shared" si="316"/>
        <v>4.0000000000000036E-3</v>
      </c>
      <c r="FI35" s="906">
        <f t="shared" si="316"/>
        <v>5.0000000000003375E-3</v>
      </c>
      <c r="FJ35" s="906">
        <f t="shared" si="316"/>
        <v>4.4999999999997264E-3</v>
      </c>
      <c r="FK35" s="906">
        <f t="shared" si="316"/>
        <v>5.5000000000000604E-3</v>
      </c>
      <c r="FL35" s="906">
        <f t="shared" si="316"/>
        <v>4.4999999999997264E-3</v>
      </c>
      <c r="FM35" s="906">
        <f t="shared" si="316"/>
        <v>1.5000000000000568E-3</v>
      </c>
      <c r="FN35" s="906">
        <f t="shared" si="316"/>
        <v>4.9999999999972289E-4</v>
      </c>
      <c r="FO35" s="906">
        <f t="shared" si="316"/>
        <v>2.0000000000002238E-3</v>
      </c>
      <c r="FP35" s="906">
        <f t="shared" si="316"/>
        <v>0</v>
      </c>
      <c r="FQ35" s="906">
        <f t="shared" si="316"/>
        <v>4.0000000000000036E-3</v>
      </c>
      <c r="FR35" s="906">
        <f t="shared" si="316"/>
        <v>-3.0000000000001137E-3</v>
      </c>
      <c r="FS35" s="906">
        <f t="shared" si="316"/>
        <v>9.9999999999988987E-4</v>
      </c>
      <c r="FT35" s="906">
        <f t="shared" si="316"/>
        <v>4.5000000000001705E-3</v>
      </c>
      <c r="FU35" s="906">
        <f t="shared" si="316"/>
        <v>6.9999999999996732E-3</v>
      </c>
      <c r="FV35" s="906">
        <f t="shared" si="316"/>
        <v>1.5000000000000568E-3</v>
      </c>
      <c r="FW35" s="906">
        <f t="shared" si="316"/>
        <v>4.0000000000000036E-3</v>
      </c>
      <c r="FX35" s="906">
        <f t="shared" si="316"/>
        <v>5.0000000000016698E-4</v>
      </c>
      <c r="FY35" s="906">
        <f t="shared" ref="FY35:FZ35" si="318">FY25-FY27</f>
        <v>-1.4499999999999957E-2</v>
      </c>
      <c r="FZ35" s="906">
        <f t="shared" si="318"/>
        <v>-5.5000000000000604E-3</v>
      </c>
      <c r="GA35" s="906">
        <f t="shared" si="316"/>
        <v>0</v>
      </c>
      <c r="GB35" s="906">
        <f t="shared" si="316"/>
        <v>8.5000000000001741E-3</v>
      </c>
      <c r="GC35" s="906">
        <f t="shared" si="316"/>
        <v>1.5000000000000568E-3</v>
      </c>
      <c r="GD35" s="906">
        <f t="shared" si="316"/>
        <v>6.0000000000002274E-3</v>
      </c>
      <c r="GE35" s="906">
        <f t="shared" si="316"/>
        <v>1.5000000000000568E-3</v>
      </c>
      <c r="GF35" s="906">
        <f t="shared" si="306"/>
        <v>4.9999999999972289E-4</v>
      </c>
      <c r="GG35" s="906">
        <f t="shared" ref="GG35:GT35" si="319">GG25-GG27</f>
        <v>9.0000000000003411E-3</v>
      </c>
      <c r="GH35" s="906">
        <f t="shared" si="319"/>
        <v>-1.9999999999997797E-3</v>
      </c>
      <c r="GI35" s="906">
        <f t="shared" si="319"/>
        <v>3.0000000000001137E-3</v>
      </c>
      <c r="GJ35" s="906">
        <f t="shared" si="319"/>
        <v>1.9999999999997797E-3</v>
      </c>
      <c r="GK35" s="906">
        <f t="shared" si="319"/>
        <v>2.0000000000002238E-3</v>
      </c>
      <c r="GL35" s="906">
        <f t="shared" ref="GL35:GM35" si="320">GL25-GL27</f>
        <v>-2.5000000000003908E-3</v>
      </c>
      <c r="GM35" s="906">
        <f t="shared" si="320"/>
        <v>9.5000000000000639E-3</v>
      </c>
      <c r="GN35" s="906">
        <f t="shared" si="319"/>
        <v>2.4999999999999467E-3</v>
      </c>
      <c r="GO35" s="906">
        <f t="shared" si="319"/>
        <v>4.4999999999997264E-3</v>
      </c>
      <c r="GP35" s="906">
        <f t="shared" si="319"/>
        <v>4.0000000000000036E-3</v>
      </c>
      <c r="GQ35" s="906">
        <f t="shared" si="319"/>
        <v>4.9999999999998934E-3</v>
      </c>
      <c r="GR35" s="906">
        <f t="shared" si="319"/>
        <v>1.000000000000334E-3</v>
      </c>
      <c r="GS35" s="906">
        <f t="shared" si="319"/>
        <v>4.5000000000001705E-3</v>
      </c>
      <c r="GT35" s="906">
        <f t="shared" si="319"/>
        <v>-9.9999999999988987E-4</v>
      </c>
      <c r="GU35" s="906">
        <f t="shared" ref="GU35" si="321">GU25-GU27</f>
        <v>-3.0000000000001137E-3</v>
      </c>
      <c r="GV35" s="906">
        <f>GV25-GV27</f>
        <v>4.9999999999972289E-4</v>
      </c>
      <c r="GW35" s="906">
        <f t="shared" ref="GW35" si="322">GW25-GW27</f>
        <v>1.1499999999999844E-2</v>
      </c>
      <c r="GX35" s="906">
        <f>GX25-GX27</f>
        <v>3.4999999999998366E-3</v>
      </c>
      <c r="GY35" s="906">
        <f t="shared" si="306"/>
        <v>2.0000000000002238E-3</v>
      </c>
      <c r="GZ35" s="906">
        <f>GZ25-GZ27</f>
        <v>5.0000000000016698E-4</v>
      </c>
      <c r="HA35" s="906">
        <f>HA25-HA27</f>
        <v>7.0000000000001172E-3</v>
      </c>
      <c r="HB35" s="906">
        <f>HB25-HB27</f>
        <v>1.9999999999997797E-3</v>
      </c>
      <c r="HC35" s="906">
        <f t="shared" si="306"/>
        <v>3.5000000000002807E-3</v>
      </c>
      <c r="HD35" s="906">
        <f t="shared" ref="HD35" si="323">HD25-HD27</f>
        <v>-1.6000000000000014E-2</v>
      </c>
      <c r="HE35" s="906">
        <f>HE25-HE27</f>
        <v>9.0000000000003411E-3</v>
      </c>
      <c r="HF35" s="973">
        <f t="shared" si="253"/>
        <v>0</v>
      </c>
      <c r="HG35" s="973">
        <f t="shared" si="253"/>
        <v>7.6199999999991608E-2</v>
      </c>
      <c r="HH35" s="973">
        <f t="shared" si="253"/>
        <v>3.8099999999990163E-2</v>
      </c>
      <c r="HI35" s="973">
        <f t="shared" si="253"/>
        <v>-0.24130000000000162</v>
      </c>
      <c r="HJ35" s="973">
        <f t="shared" si="253"/>
        <v>1.2700000000004241E-2</v>
      </c>
      <c r="HK35" s="973">
        <f t="shared" si="253"/>
        <v>0</v>
      </c>
      <c r="HL35" s="973">
        <f t="shared" si="253"/>
        <v>5.0800000000005681E-2</v>
      </c>
      <c r="HM35" s="973">
        <f t="shared" si="253"/>
        <v>0</v>
      </c>
      <c r="HN35" s="973">
        <f t="shared" si="253"/>
        <v>0.40640000000000032</v>
      </c>
      <c r="HO35" s="973">
        <f t="shared" si="253"/>
        <v>0.10160000000000008</v>
      </c>
      <c r="HP35" s="973">
        <f t="shared" si="254"/>
        <v>0.15239999999999448</v>
      </c>
      <c r="HQ35" s="973">
        <f t="shared" si="254"/>
        <v>1.269999999999296E-2</v>
      </c>
      <c r="HR35" s="973">
        <f t="shared" si="254"/>
        <v>0</v>
      </c>
      <c r="HS35" s="973">
        <f t="shared" si="254"/>
        <v>5.0799999999994405E-2</v>
      </c>
      <c r="HT35" s="973">
        <f t="shared" si="254"/>
        <v>6.3499999999998641E-2</v>
      </c>
      <c r="HU35" s="973">
        <f t="shared" si="254"/>
        <v>-7.6199999999991608E-2</v>
      </c>
      <c r="HV35" s="973">
        <f t="shared" si="254"/>
        <v>2.5400000000008482E-2</v>
      </c>
      <c r="HW35" s="973">
        <f t="shared" si="254"/>
        <v>2.5399999999997203E-2</v>
      </c>
      <c r="HX35" s="973">
        <f t="shared" si="254"/>
        <v>0</v>
      </c>
      <c r="HY35" s="973">
        <f t="shared" si="254"/>
        <v>7.6200000000002877E-2</v>
      </c>
      <c r="HZ35" s="973">
        <f t="shared" si="255"/>
        <v>1.2700000000004241E-2</v>
      </c>
      <c r="IA35" s="973">
        <f t="shared" si="255"/>
        <v>5.0800000000005681E-2</v>
      </c>
      <c r="IB35" s="973">
        <f t="shared" si="255"/>
        <v>-0.20320000000000016</v>
      </c>
      <c r="IC35" s="973">
        <f t="shared" si="255"/>
        <v>7.6200000000002877E-2</v>
      </c>
      <c r="ID35" s="973">
        <f t="shared" si="255"/>
        <v>0</v>
      </c>
      <c r="IE35" s="973">
        <f t="shared" si="255"/>
        <v>0</v>
      </c>
      <c r="IF35" s="973">
        <f t="shared" si="255"/>
        <v>8.8900000000007126E-2</v>
      </c>
      <c r="IG35" s="973">
        <f t="shared" si="255"/>
        <v>6.3499999999998641E-2</v>
      </c>
      <c r="IH35" s="973">
        <f t="shared" si="255"/>
        <v>3.8100000000001438E-2</v>
      </c>
      <c r="II35" s="973">
        <f t="shared" si="255"/>
        <v>0.16509999999999872</v>
      </c>
      <c r="IJ35" s="973">
        <f t="shared" si="256"/>
        <v>0.21589999999999313</v>
      </c>
      <c r="IK35" s="973">
        <f t="shared" si="256"/>
        <v>5.0799999999994405E-2</v>
      </c>
      <c r="IL35" s="973">
        <f t="shared" si="256"/>
        <v>7.6200000000002877E-2</v>
      </c>
      <c r="IM35" s="973">
        <f t="shared" si="256"/>
        <v>5.0800000000005681E-2</v>
      </c>
      <c r="IN35" s="973">
        <f t="shared" si="256"/>
        <v>0.10160000000000008</v>
      </c>
      <c r="IO35" s="973">
        <f t="shared" si="256"/>
        <v>-1.269999999999296E-2</v>
      </c>
      <c r="IP35" s="973">
        <f t="shared" si="256"/>
        <v>3.8100000000001438E-2</v>
      </c>
      <c r="IQ35" s="973">
        <f t="shared" si="256"/>
        <v>3.8100000000001438E-2</v>
      </c>
      <c r="IR35" s="973">
        <f t="shared" si="256"/>
        <v>2.5399999999997203E-2</v>
      </c>
      <c r="IS35" s="973">
        <f t="shared" si="256"/>
        <v>2.5399999999997203E-2</v>
      </c>
      <c r="IT35" s="973">
        <f t="shared" si="257"/>
        <v>2.5399999999997203E-2</v>
      </c>
      <c r="IU35" s="973">
        <f t="shared" si="257"/>
        <v>0.11429999999999305</v>
      </c>
      <c r="IV35" s="973">
        <f t="shared" si="257"/>
        <v>3.8100000000001438E-2</v>
      </c>
      <c r="IW35" s="973">
        <f t="shared" si="257"/>
        <v>1.2700000000004241E-2</v>
      </c>
      <c r="IX35" s="973">
        <f t="shared" si="257"/>
        <v>-3.8100000000001438E-2</v>
      </c>
      <c r="IY35" s="973">
        <f t="shared" si="257"/>
        <v>-8.8899999999995843E-2</v>
      </c>
      <c r="IZ35" s="973">
        <f t="shared" si="258"/>
        <v>-0.12700000000000858</v>
      </c>
      <c r="JA35" s="973">
        <f t="shared" si="259"/>
        <v>7.6200000000002877E-2</v>
      </c>
      <c r="JB35" s="973">
        <f t="shared" si="259"/>
        <v>3.8100000000001438E-2</v>
      </c>
      <c r="JC35" s="973">
        <f t="shared" si="259"/>
        <v>-2.5399999999997203E-2</v>
      </c>
      <c r="JD35" s="973">
        <f t="shared" si="259"/>
        <v>5.0800000000005681E-2</v>
      </c>
      <c r="JE35" s="973">
        <f t="shared" si="259"/>
        <v>0.17780000000000296</v>
      </c>
      <c r="JF35" s="973">
        <f t="shared" si="259"/>
        <v>8.8899999999995843E-2</v>
      </c>
      <c r="JG35" s="973">
        <f t="shared" si="259"/>
        <v>-3.8100000000001438E-2</v>
      </c>
      <c r="JH35" s="973">
        <f t="shared" si="259"/>
        <v>2.5400000000008482E-2</v>
      </c>
      <c r="JI35" s="973">
        <f t="shared" si="259"/>
        <v>7.6199999999991608E-2</v>
      </c>
      <c r="JJ35" s="973">
        <f t="shared" si="259"/>
        <v>3.8100000000001438E-2</v>
      </c>
      <c r="JK35" s="973">
        <f t="shared" si="260"/>
        <v>1.2700000000004241E-2</v>
      </c>
      <c r="JL35" s="973">
        <f t="shared" si="260"/>
        <v>8.8900000000007126E-2</v>
      </c>
      <c r="JM35" s="973">
        <f t="shared" si="260"/>
        <v>0.21590000000000442</v>
      </c>
      <c r="JN35" s="973">
        <f t="shared" si="260"/>
        <v>-2.5399999999997203E-2</v>
      </c>
      <c r="JO35" s="973">
        <f t="shared" si="260"/>
        <v>7.6200000000002877E-2</v>
      </c>
      <c r="JP35" s="973">
        <f t="shared" si="260"/>
        <v>0.20320000000000016</v>
      </c>
      <c r="JQ35" s="973">
        <f t="shared" si="260"/>
        <v>7.6200000000002877E-2</v>
      </c>
      <c r="JR35" s="973">
        <f t="shared" si="260"/>
        <v>0.11430000000000433</v>
      </c>
      <c r="JS35" s="973">
        <f t="shared" si="260"/>
        <v>6.3500000000009924E-2</v>
      </c>
      <c r="JT35" s="973">
        <f t="shared" si="260"/>
        <v>3.8099999999990163E-2</v>
      </c>
      <c r="JU35" s="973">
        <f t="shared" si="261"/>
        <v>0.17780000000000296</v>
      </c>
      <c r="JV35" s="973">
        <f t="shared" si="261"/>
        <v>5.0800000000005681E-2</v>
      </c>
      <c r="JW35" s="973">
        <f t="shared" si="261"/>
        <v>8.8899999999995843E-2</v>
      </c>
      <c r="JX35" s="973">
        <f t="shared" si="261"/>
        <v>5.0800000000005681E-2</v>
      </c>
      <c r="JY35" s="973">
        <f t="shared" si="261"/>
        <v>0.12699999999999728</v>
      </c>
      <c r="JZ35" s="973">
        <f t="shared" si="261"/>
        <v>1.2700000000004241E-2</v>
      </c>
      <c r="KA35" s="973">
        <f t="shared" si="261"/>
        <v>0.1574800000000052</v>
      </c>
      <c r="KB35" s="973">
        <f t="shared" si="261"/>
        <v>0.15240000000000575</v>
      </c>
      <c r="KC35" s="973">
        <f t="shared" si="261"/>
        <v>-0.26669999999999883</v>
      </c>
      <c r="KD35" s="973">
        <f t="shared" si="261"/>
        <v>0.10160000000000008</v>
      </c>
      <c r="KE35" s="973">
        <f t="shared" si="262"/>
        <v>0.13970000000000152</v>
      </c>
      <c r="KF35" s="973">
        <f t="shared" si="262"/>
        <v>0.11429999999999305</v>
      </c>
      <c r="KG35" s="973">
        <f t="shared" si="262"/>
        <v>6.3499999999998641E-2</v>
      </c>
      <c r="KH35" s="973">
        <f t="shared" si="262"/>
        <v>0.20065999999999481</v>
      </c>
      <c r="KI35" s="973">
        <f t="shared" si="262"/>
        <v>3.8100000000001438E-2</v>
      </c>
      <c r="KJ35" s="973">
        <f t="shared" si="262"/>
        <v>5.3339999999999763E-2</v>
      </c>
      <c r="KK35" s="973">
        <f t="shared" si="262"/>
        <v>8.8899999999995843E-2</v>
      </c>
      <c r="KL35" s="973">
        <f t="shared" si="262"/>
        <v>0.10160000000000008</v>
      </c>
      <c r="KM35" s="973">
        <f t="shared" si="262"/>
        <v>-0.48260000000000325</v>
      </c>
      <c r="KN35" s="973">
        <f t="shared" si="262"/>
        <v>-2.5399999999997203E-2</v>
      </c>
      <c r="KO35" s="973">
        <f t="shared" si="263"/>
        <v>0.11430000000000433</v>
      </c>
      <c r="KP35" s="973">
        <f t="shared" si="263"/>
        <v>0.10160000000000008</v>
      </c>
      <c r="KQ35" s="973">
        <f t="shared" si="263"/>
        <v>0.22859999999999736</v>
      </c>
      <c r="KR35" s="973">
        <f t="shared" si="263"/>
        <v>6.3499999999998641E-2</v>
      </c>
      <c r="KS35" s="973">
        <f t="shared" si="263"/>
        <v>2.5399999999997203E-2</v>
      </c>
      <c r="KT35" s="973">
        <f t="shared" si="263"/>
        <v>0.2667000000000101</v>
      </c>
      <c r="KU35" s="973">
        <f t="shared" si="263"/>
        <v>1.2700000000004241E-2</v>
      </c>
      <c r="KV35" s="973">
        <f t="shared" si="263"/>
        <v>0.36830000000001017</v>
      </c>
      <c r="KW35" s="973">
        <f t="shared" si="263"/>
        <v>0.30480000000000024</v>
      </c>
      <c r="KX35" s="973">
        <f t="shared" si="263"/>
        <v>0.11430000000000433</v>
      </c>
      <c r="KY35" s="973">
        <f t="shared" si="264"/>
        <v>1.269999999999296E-2</v>
      </c>
      <c r="KZ35" s="973">
        <f t="shared" si="264"/>
        <v>-2.5399999999997203E-2</v>
      </c>
      <c r="LA35" s="973">
        <f t="shared" si="264"/>
        <v>2.5399999999997203E-2</v>
      </c>
      <c r="LB35" s="973">
        <f t="shared" si="264"/>
        <v>0.19050000000000722</v>
      </c>
      <c r="LC35" s="973">
        <f t="shared" si="264"/>
        <v>6.3499999999998641E-2</v>
      </c>
      <c r="LD35" s="973">
        <f t="shared" si="264"/>
        <v>6.3499999999998641E-2</v>
      </c>
      <c r="LE35" s="973">
        <f t="shared" si="264"/>
        <v>0.26669999999999883</v>
      </c>
      <c r="LF35" s="973">
        <f t="shared" si="264"/>
        <v>1.269999999999296E-2</v>
      </c>
      <c r="LG35" s="973">
        <f t="shared" si="264"/>
        <v>-8.8899999999995843E-2</v>
      </c>
      <c r="LH35" s="973">
        <f t="shared" si="265"/>
        <v>3.8100000000001438E-2</v>
      </c>
      <c r="LI35" s="973">
        <f t="shared" si="266"/>
        <v>0.13970000000000152</v>
      </c>
      <c r="LJ35" s="973">
        <f t="shared" si="266"/>
        <v>0.33019999999999744</v>
      </c>
      <c r="LK35" s="973">
        <f t="shared" si="266"/>
        <v>-2.5399999999997203E-2</v>
      </c>
      <c r="LL35" s="973">
        <f t="shared" si="266"/>
        <v>6.3499999999998641E-2</v>
      </c>
      <c r="LM35" s="973">
        <f t="shared" si="266"/>
        <v>0.27940000000000303</v>
      </c>
      <c r="LN35" s="973">
        <f t="shared" si="266"/>
        <v>0.21589999999999313</v>
      </c>
      <c r="LO35" s="973">
        <f t="shared" si="266"/>
        <v>1.2700000000004241E-2</v>
      </c>
      <c r="LP35" s="973">
        <f t="shared" si="266"/>
        <v>7.6200000000002877E-2</v>
      </c>
      <c r="LQ35" s="973">
        <f t="shared" si="266"/>
        <v>5.0799999999994405E-2</v>
      </c>
      <c r="LR35" s="973">
        <f t="shared" si="266"/>
        <v>8.8899999999995843E-2</v>
      </c>
      <c r="LS35" s="973">
        <f t="shared" si="267"/>
        <v>6.3499999999998641E-2</v>
      </c>
      <c r="LT35" s="973">
        <f t="shared" si="267"/>
        <v>0.13970000000000152</v>
      </c>
      <c r="LU35" s="973">
        <f t="shared" si="267"/>
        <v>0.13970000000000152</v>
      </c>
      <c r="LV35" s="973">
        <f t="shared" si="267"/>
        <v>0.11430000000000433</v>
      </c>
      <c r="LW35" s="973">
        <f t="shared" si="267"/>
        <v>3.8100000000001438E-2</v>
      </c>
      <c r="LX35" s="973">
        <f t="shared" si="267"/>
        <v>0.11430000000000433</v>
      </c>
      <c r="LY35" s="973">
        <f t="shared" si="267"/>
        <v>7.6200000000002877E-2</v>
      </c>
      <c r="LZ35" s="973">
        <f t="shared" si="267"/>
        <v>0.10160000000000008</v>
      </c>
      <c r="MA35" s="973">
        <f t="shared" si="267"/>
        <v>-3.8099999999990163E-2</v>
      </c>
      <c r="MB35" s="973">
        <f t="shared" si="267"/>
        <v>6.3499999999998641E-2</v>
      </c>
      <c r="MC35" s="973">
        <f t="shared" si="268"/>
        <v>0.10160000000000008</v>
      </c>
      <c r="MD35" s="973">
        <f t="shared" si="268"/>
        <v>0.17780000000000296</v>
      </c>
      <c r="ME35" s="973">
        <f t="shared" si="268"/>
        <v>3.8100000000001438E-2</v>
      </c>
      <c r="MF35" s="973">
        <f t="shared" si="268"/>
        <v>0.26669999999999883</v>
      </c>
      <c r="MG35" s="973">
        <f t="shared" si="268"/>
        <v>3.8100000000001438E-2</v>
      </c>
      <c r="MH35" s="973">
        <f t="shared" si="268"/>
        <v>7.6200000000002877E-2</v>
      </c>
      <c r="MI35" s="973">
        <f t="shared" si="268"/>
        <v>0.24130000000000162</v>
      </c>
      <c r="MJ35" s="973">
        <f t="shared" si="268"/>
        <v>8.8900000000007126E-2</v>
      </c>
      <c r="MK35" s="973">
        <f t="shared" si="268"/>
        <v>6.3499999999998641E-2</v>
      </c>
      <c r="ML35" s="973">
        <f t="shared" si="268"/>
        <v>6.3499999999998641E-2</v>
      </c>
      <c r="MM35" s="973">
        <f t="shared" si="269"/>
        <v>5.0800000000005681E-2</v>
      </c>
      <c r="MN35" s="973">
        <f t="shared" si="269"/>
        <v>0.13970000000000152</v>
      </c>
      <c r="MO35" s="973">
        <f t="shared" si="270"/>
        <v>0.22859999999999736</v>
      </c>
      <c r="MP35" s="973">
        <f t="shared" si="270"/>
        <v>0.19049999999999592</v>
      </c>
      <c r="MQ35" s="973">
        <f t="shared" si="270"/>
        <v>-2.5400000000008482E-2</v>
      </c>
      <c r="MR35" s="973">
        <f t="shared" si="270"/>
        <v>-5.0800000000005681E-2</v>
      </c>
      <c r="MS35" s="973">
        <f t="shared" si="270"/>
        <v>1.2700000000004241E-2</v>
      </c>
      <c r="MT35" s="973">
        <f t="shared" si="270"/>
        <v>0.17779999999999169</v>
      </c>
      <c r="MU35" s="973">
        <f t="shared" si="270"/>
        <v>1.2700000000004241E-2</v>
      </c>
      <c r="MV35" s="973">
        <f t="shared" si="270"/>
        <v>0.21590000000000442</v>
      </c>
      <c r="MW35" s="973">
        <f t="shared" si="270"/>
        <v>-8.8900000000007126E-2</v>
      </c>
      <c r="MX35" s="973">
        <f t="shared" si="270"/>
        <v>0.11429999999999305</v>
      </c>
      <c r="MY35" s="973">
        <f t="shared" si="271"/>
        <v>0.15240000000000575</v>
      </c>
      <c r="MZ35" s="973">
        <f t="shared" si="271"/>
        <v>0.12699999999999728</v>
      </c>
      <c r="NA35" s="973">
        <f t="shared" si="271"/>
        <v>5.0799999999994405E-2</v>
      </c>
      <c r="NB35" s="973">
        <f t="shared" si="271"/>
        <v>2.5399999999997203E-2</v>
      </c>
      <c r="NC35" s="973">
        <f t="shared" si="271"/>
        <v>6.3499999999998641E-2</v>
      </c>
      <c r="ND35" s="973">
        <f t="shared" si="271"/>
        <v>1.2700000000004241E-2</v>
      </c>
      <c r="NE35" s="973">
        <f t="shared" si="271"/>
        <v>5.0800000000005681E-2</v>
      </c>
      <c r="NF35" s="973">
        <f t="shared" si="271"/>
        <v>0</v>
      </c>
      <c r="NG35" s="973">
        <f t="shared" si="271"/>
        <v>0.10160000000000008</v>
      </c>
      <c r="NH35" s="973">
        <f t="shared" si="271"/>
        <v>0.12700000000000858</v>
      </c>
      <c r="NI35" s="973">
        <f t="shared" si="272"/>
        <v>0.11429999999999305</v>
      </c>
      <c r="NJ35" s="973">
        <f t="shared" si="272"/>
        <v>0.13970000000000152</v>
      </c>
      <c r="NK35" s="973">
        <f t="shared" si="272"/>
        <v>0.11429999999999305</v>
      </c>
      <c r="NL35" s="973">
        <f t="shared" si="272"/>
        <v>3.8100000000001438E-2</v>
      </c>
      <c r="NM35" s="973">
        <f t="shared" si="272"/>
        <v>1.269999999999296E-2</v>
      </c>
      <c r="NN35" s="973">
        <f t="shared" si="272"/>
        <v>5.0800000000005681E-2</v>
      </c>
      <c r="NO35" s="973">
        <f t="shared" si="272"/>
        <v>0</v>
      </c>
      <c r="NP35" s="973">
        <f t="shared" si="272"/>
        <v>0.10160000000000008</v>
      </c>
      <c r="NQ35" s="973">
        <f t="shared" si="273"/>
        <v>-7.6200000000002877E-2</v>
      </c>
      <c r="NR35" s="973">
        <f t="shared" si="274"/>
        <v>0.11430000000000433</v>
      </c>
      <c r="NS35" s="973">
        <f t="shared" si="275"/>
        <v>2.5399999999997203E-2</v>
      </c>
      <c r="NT35" s="973">
        <f t="shared" si="276"/>
        <v>0.17779999999999169</v>
      </c>
      <c r="NU35" s="973">
        <f t="shared" si="276"/>
        <v>3.8100000000001438E-2</v>
      </c>
      <c r="NV35" s="973">
        <f t="shared" si="276"/>
        <v>0.10160000000000008</v>
      </c>
      <c r="NW35" s="973">
        <f t="shared" si="276"/>
        <v>1.2700000000004241E-2</v>
      </c>
      <c r="NX35" s="973">
        <f t="shared" si="277"/>
        <v>0</v>
      </c>
      <c r="NY35" s="973">
        <f t="shared" si="277"/>
        <v>0.21590000000000442</v>
      </c>
      <c r="NZ35" s="973">
        <f t="shared" si="277"/>
        <v>3.8100000000001438E-2</v>
      </c>
      <c r="OA35" s="973">
        <f t="shared" si="277"/>
        <v>0.15240000000000575</v>
      </c>
      <c r="OB35" s="973">
        <f t="shared" si="277"/>
        <v>3.8100000000001438E-2</v>
      </c>
      <c r="OC35" s="973">
        <f t="shared" si="277"/>
        <v>1.269999999999296E-2</v>
      </c>
      <c r="OD35" s="973">
        <f t="shared" si="277"/>
        <v>0.22860000000000866</v>
      </c>
      <c r="OE35" s="973">
        <f t="shared" si="277"/>
        <v>-5.0799999999994405E-2</v>
      </c>
      <c r="OF35" s="973">
        <f t="shared" si="277"/>
        <v>7.6200000000002877E-2</v>
      </c>
      <c r="OG35" s="973">
        <f t="shared" si="277"/>
        <v>5.0799999999994405E-2</v>
      </c>
      <c r="OH35" s="973">
        <f t="shared" si="277"/>
        <v>5.0800000000005681E-2</v>
      </c>
      <c r="OI35" s="973">
        <f t="shared" si="278"/>
        <v>6.3499999999998641E-2</v>
      </c>
      <c r="OJ35" s="973">
        <f t="shared" si="278"/>
        <v>0.11429999999999305</v>
      </c>
      <c r="OK35" s="973">
        <f t="shared" si="278"/>
        <v>0.10160000000000008</v>
      </c>
      <c r="OL35" s="973">
        <f t="shared" si="278"/>
        <v>0.12699999999999728</v>
      </c>
      <c r="OM35" s="973">
        <f t="shared" si="278"/>
        <v>2.5400000000008482E-2</v>
      </c>
      <c r="ON35" s="973">
        <f t="shared" si="278"/>
        <v>0.11430000000000433</v>
      </c>
      <c r="OO35" s="973">
        <f t="shared" si="278"/>
        <v>-2.5399999999997203E-2</v>
      </c>
      <c r="OP35" s="973">
        <f t="shared" si="279"/>
        <v>-7.6200000000002877E-2</v>
      </c>
      <c r="OQ35" s="973">
        <f t="shared" si="279"/>
        <v>1.269999999999296E-2</v>
      </c>
      <c r="OR35" s="973">
        <f t="shared" si="279"/>
        <v>0.29209999999999603</v>
      </c>
      <c r="OS35" s="973">
        <f t="shared" si="279"/>
        <v>8.8899999999995843E-2</v>
      </c>
      <c r="OT35" s="973">
        <f t="shared" si="279"/>
        <v>5.0800000000005681E-2</v>
      </c>
      <c r="OU35" s="973">
        <f t="shared" si="279"/>
        <v>1.2700000000004241E-2</v>
      </c>
      <c r="OV35" s="973">
        <f t="shared" si="279"/>
        <v>0.17780000000000296</v>
      </c>
      <c r="OW35" s="973">
        <f t="shared" si="279"/>
        <v>5.0799999999994405E-2</v>
      </c>
      <c r="OX35" s="973">
        <f t="shared" si="279"/>
        <v>8.8900000000007126E-2</v>
      </c>
      <c r="OY35" s="973">
        <f t="shared" si="279"/>
        <v>-0.40640000000000032</v>
      </c>
      <c r="OZ35" s="973">
        <f t="shared" si="279"/>
        <v>0.22860000000000866</v>
      </c>
      <c r="PB35" s="887"/>
      <c r="PC35" s="887"/>
      <c r="PD35" s="887"/>
    </row>
    <row r="36" spans="1:420">
      <c r="A36" s="1239" t="s">
        <v>461</v>
      </c>
      <c r="B36" s="1250"/>
      <c r="C36" s="906">
        <f t="shared" ref="C36" si="324">C27-C29</f>
        <v>-1.5000000000000568E-3</v>
      </c>
      <c r="D36" s="906">
        <f t="shared" ref="D36" si="325">D27-D29</f>
        <v>-1.9999999999997797E-3</v>
      </c>
      <c r="E36" s="906">
        <f t="shared" ref="E36" si="326">E27-E29</f>
        <v>6.0000000000002274E-3</v>
      </c>
      <c r="F36" s="906">
        <f t="shared" ref="F36" si="327">F27-F29</f>
        <v>6.4999999999999503E-3</v>
      </c>
      <c r="G36" s="906">
        <f t="shared" ref="G36" si="328">G27-G29</f>
        <v>4.9999999999972289E-4</v>
      </c>
      <c r="H36" s="906">
        <f>H27-H29</f>
        <v>0</v>
      </c>
      <c r="I36" s="906">
        <f>I27-I29</f>
        <v>-1.5000000000000568E-3</v>
      </c>
      <c r="J36" s="906">
        <f>J27-J29</f>
        <v>0</v>
      </c>
      <c r="K36" s="906">
        <f t="shared" ref="K36:HC36" si="329">K27-K29</f>
        <v>-1.5000000000000124E-2</v>
      </c>
      <c r="L36" s="906">
        <f>L27-L29</f>
        <v>-4.9999999999972289E-4</v>
      </c>
      <c r="M36" s="906">
        <f>M27-M29</f>
        <v>-4.9999999999998934E-3</v>
      </c>
      <c r="N36" s="906">
        <f>N27-N29</f>
        <v>-5.5000000000000604E-3</v>
      </c>
      <c r="O36" s="906">
        <f t="shared" ref="O36" si="330">O27-O29</f>
        <v>0</v>
      </c>
      <c r="P36" s="906">
        <f>P27-P29</f>
        <v>0</v>
      </c>
      <c r="Q36" s="906">
        <f>Q27-Q29</f>
        <v>-1.9999999999997797E-3</v>
      </c>
      <c r="R36" s="906">
        <f>R27-R29</f>
        <v>5.9999999999997833E-3</v>
      </c>
      <c r="S36" s="906">
        <f>S27-S29</f>
        <v>4.4999999999997264E-3</v>
      </c>
      <c r="T36" s="906">
        <f>T27-T29</f>
        <v>1.5000000000000568E-3</v>
      </c>
      <c r="U36" s="906">
        <f t="shared" si="329"/>
        <v>0</v>
      </c>
      <c r="V36" s="906">
        <f t="shared" ref="V36:AA36" si="331">V27-V29</f>
        <v>-3.5000000000002807E-3</v>
      </c>
      <c r="W36" s="906">
        <f t="shared" si="331"/>
        <v>9.9999999999988987E-4</v>
      </c>
      <c r="X36" s="906">
        <f t="shared" si="331"/>
        <v>-1.5000000000000568E-3</v>
      </c>
      <c r="Y36" s="906">
        <f t="shared" si="331"/>
        <v>1.9999999999997797E-3</v>
      </c>
      <c r="Z36" s="906">
        <f t="shared" si="331"/>
        <v>3.4999999999998366E-3</v>
      </c>
      <c r="AA36" s="906">
        <f t="shared" si="331"/>
        <v>0</v>
      </c>
      <c r="AB36" s="906">
        <f t="shared" si="329"/>
        <v>0</v>
      </c>
      <c r="AC36" s="906">
        <f t="shared" si="329"/>
        <v>-2.0000000000002238E-3</v>
      </c>
      <c r="AD36" s="906">
        <f t="shared" ref="AD36:BI36" si="332">AD27-AD29</f>
        <v>2.5000000000003908E-3</v>
      </c>
      <c r="AE36" s="906">
        <f t="shared" si="332"/>
        <v>-1.000000000000334E-3</v>
      </c>
      <c r="AF36" s="906">
        <f t="shared" si="332"/>
        <v>-7.0000000000001172E-3</v>
      </c>
      <c r="AG36" s="906">
        <f t="shared" si="332"/>
        <v>-6.9999999999996732E-3</v>
      </c>
      <c r="AH36" s="906">
        <f t="shared" si="332"/>
        <v>0</v>
      </c>
      <c r="AI36" s="906">
        <f t="shared" si="332"/>
        <v>5.0000000000016698E-4</v>
      </c>
      <c r="AJ36" s="906">
        <f t="shared" si="332"/>
        <v>-2.4999999999999467E-3</v>
      </c>
      <c r="AK36" s="906">
        <f t="shared" si="332"/>
        <v>5.9999999999997833E-3</v>
      </c>
      <c r="AL36" s="906">
        <f t="shared" si="332"/>
        <v>2.4999999999999467E-3</v>
      </c>
      <c r="AM36" s="906">
        <f t="shared" si="332"/>
        <v>-1.000000000000334E-3</v>
      </c>
      <c r="AN36" s="906">
        <f t="shared" si="332"/>
        <v>-3.5000000000002807E-3</v>
      </c>
      <c r="AO36" s="906">
        <f t="shared" si="332"/>
        <v>1.000000000000334E-3</v>
      </c>
      <c r="AP36" s="906">
        <f t="shared" si="332"/>
        <v>-1.9999999999997797E-3</v>
      </c>
      <c r="AQ36" s="906">
        <f t="shared" si="332"/>
        <v>5.0000000000016698E-4</v>
      </c>
      <c r="AR36" s="906">
        <f t="shared" si="332"/>
        <v>-4.4999999999997264E-3</v>
      </c>
      <c r="AS36" s="906">
        <f t="shared" si="332"/>
        <v>1.5000000000000568E-3</v>
      </c>
      <c r="AT36" s="906">
        <f t="shared" si="332"/>
        <v>1.0499999999999954E-2</v>
      </c>
      <c r="AU36" s="906">
        <f t="shared" si="332"/>
        <v>-1.5000000000000568E-3</v>
      </c>
      <c r="AV36" s="906">
        <f t="shared" si="332"/>
        <v>2.4999999999999467E-3</v>
      </c>
      <c r="AW36" s="906">
        <f t="shared" si="332"/>
        <v>-1.4999999999996128E-3</v>
      </c>
      <c r="AX36" s="906">
        <f t="shared" si="332"/>
        <v>-5.0000000000016698E-4</v>
      </c>
      <c r="AY36" s="906">
        <f t="shared" si="332"/>
        <v>1.5000000000000568E-3</v>
      </c>
      <c r="AZ36" s="906">
        <f t="shared" si="332"/>
        <v>-5.0000000000016698E-4</v>
      </c>
      <c r="BA36" s="906">
        <f t="shared" si="332"/>
        <v>5.9999999999997833E-3</v>
      </c>
      <c r="BB36" s="906">
        <f t="shared" si="332"/>
        <v>4.0000000000000036E-3</v>
      </c>
      <c r="BC36" s="906">
        <f t="shared" si="332"/>
        <v>5.0000000000016698E-4</v>
      </c>
      <c r="BD36" s="906">
        <f t="shared" si="332"/>
        <v>-9.9999999999988987E-4</v>
      </c>
      <c r="BE36" s="906">
        <f t="shared" si="332"/>
        <v>-5.0000000000016698E-4</v>
      </c>
      <c r="BF36" s="906">
        <f t="shared" si="332"/>
        <v>-1.5000000000000568E-3</v>
      </c>
      <c r="BG36" s="906">
        <f t="shared" si="332"/>
        <v>5.0000000000016698E-4</v>
      </c>
      <c r="BH36" s="906">
        <f t="shared" si="332"/>
        <v>4.9999999999972289E-4</v>
      </c>
      <c r="BI36" s="906">
        <f t="shared" si="332"/>
        <v>3.4999999999998366E-3</v>
      </c>
      <c r="BJ36" s="906">
        <f t="shared" ref="BJ36:CP36" si="333">BJ27-BJ29</f>
        <v>-3.5000000000002807E-3</v>
      </c>
      <c r="BK36" s="906">
        <f t="shared" si="333"/>
        <v>-1.5000000000000568E-3</v>
      </c>
      <c r="BL36" s="906">
        <f t="shared" si="333"/>
        <v>-5.0000000000016698E-4</v>
      </c>
      <c r="BM36" s="906">
        <f t="shared" si="333"/>
        <v>-8.0000000000000071E-3</v>
      </c>
      <c r="BN36" s="906">
        <f t="shared" si="333"/>
        <v>3.5000000000002807E-3</v>
      </c>
      <c r="BO36" s="906">
        <f t="shared" si="333"/>
        <v>9.9999999999988987E-4</v>
      </c>
      <c r="BP36" s="906">
        <f t="shared" si="333"/>
        <v>-2.0000000000002238E-3</v>
      </c>
      <c r="BQ36" s="906">
        <f t="shared" ref="BQ36" si="334">BQ27-BQ29</f>
        <v>0</v>
      </c>
      <c r="BR36" s="906">
        <f t="shared" si="333"/>
        <v>-4.9999999999998934E-3</v>
      </c>
      <c r="BS36" s="906">
        <f t="shared" si="333"/>
        <v>2.9999999999996696E-3</v>
      </c>
      <c r="BT36" s="906">
        <f t="shared" si="333"/>
        <v>-1.4999999999996128E-3</v>
      </c>
      <c r="BU36" s="906">
        <f t="shared" si="333"/>
        <v>9.9999999999988987E-4</v>
      </c>
      <c r="BV36" s="906">
        <f t="shared" si="333"/>
        <v>5.0000000000016698E-4</v>
      </c>
      <c r="BW36" s="906">
        <f t="shared" si="333"/>
        <v>4.4999999999997264E-3</v>
      </c>
      <c r="BX36" s="906">
        <f t="shared" si="333"/>
        <v>5.9999999999997833E-3</v>
      </c>
      <c r="BY36" s="906">
        <f t="shared" si="333"/>
        <v>-2.4999999999999467E-3</v>
      </c>
      <c r="BZ36" s="906">
        <f t="shared" si="333"/>
        <v>-4.0000000000000036E-3</v>
      </c>
      <c r="CA36" s="906">
        <f t="shared" si="333"/>
        <v>-5.0000000000016698E-4</v>
      </c>
      <c r="CB36" s="906">
        <f t="shared" si="333"/>
        <v>9.9999999999988987E-4</v>
      </c>
      <c r="CC36" s="906">
        <f t="shared" si="333"/>
        <v>4.0000000000000036E-3</v>
      </c>
      <c r="CD36" s="906">
        <f t="shared" si="333"/>
        <v>3.0000000000001137E-3</v>
      </c>
      <c r="CE36" s="906">
        <f t="shared" si="333"/>
        <v>5.0000000000016698E-4</v>
      </c>
      <c r="CF36" s="906">
        <f t="shared" si="333"/>
        <v>1.5000000000000568E-3</v>
      </c>
      <c r="CG36" s="906">
        <f t="shared" si="333"/>
        <v>9.0000000000012292E-4</v>
      </c>
      <c r="CH36" s="906">
        <f t="shared" si="333"/>
        <v>5.0000000000016698E-4</v>
      </c>
      <c r="CI36" s="906">
        <f t="shared" si="333"/>
        <v>-1.5000000000000568E-3</v>
      </c>
      <c r="CJ36" s="906">
        <f t="shared" si="333"/>
        <v>9.9999999999988987E-4</v>
      </c>
      <c r="CK36" s="906">
        <f t="shared" si="333"/>
        <v>5.9999999999997833E-3</v>
      </c>
      <c r="CL36" s="906">
        <f t="shared" si="333"/>
        <v>-5.0000000000016698E-4</v>
      </c>
      <c r="CM36" s="906">
        <f t="shared" si="333"/>
        <v>-4.5000000000001705E-3</v>
      </c>
      <c r="CN36" s="906">
        <f t="shared" si="333"/>
        <v>0</v>
      </c>
      <c r="CO36" s="906">
        <f t="shared" si="333"/>
        <v>4.9999999999972289E-4</v>
      </c>
      <c r="CP36" s="906">
        <f t="shared" si="333"/>
        <v>-1.4999999999996128E-3</v>
      </c>
      <c r="CQ36" s="906">
        <f t="shared" ref="CQ36:DX36" si="335">CQ27-CQ29</f>
        <v>-7.5000000000002842E-3</v>
      </c>
      <c r="CR36" s="906">
        <f t="shared" si="335"/>
        <v>4.9999999999972289E-4</v>
      </c>
      <c r="CS36" s="906">
        <f t="shared" si="335"/>
        <v>9.9999999999988987E-4</v>
      </c>
      <c r="CT36" s="906">
        <f t="shared" si="335"/>
        <v>-5.0000000000016698E-4</v>
      </c>
      <c r="CU36" s="906">
        <f t="shared" si="335"/>
        <v>-1.5000000000000568E-3</v>
      </c>
      <c r="CV36" s="906">
        <f t="shared" si="335"/>
        <v>5.0000000000016698E-4</v>
      </c>
      <c r="CW36" s="906">
        <f t="shared" si="335"/>
        <v>-5.0000000000016698E-4</v>
      </c>
      <c r="CX36" s="906">
        <f t="shared" si="335"/>
        <v>-2.4999999999999467E-3</v>
      </c>
      <c r="CY36" s="906">
        <f t="shared" si="335"/>
        <v>5.5000000000000604E-3</v>
      </c>
      <c r="CZ36" s="906">
        <f t="shared" si="335"/>
        <v>-9.9999999999988987E-4</v>
      </c>
      <c r="DA36" s="906">
        <f t="shared" si="335"/>
        <v>-4.0000000000000036E-3</v>
      </c>
      <c r="DB36" s="906">
        <f t="shared" si="335"/>
        <v>-5.9999999999997833E-3</v>
      </c>
      <c r="DC36" s="906">
        <f t="shared" si="335"/>
        <v>-4.9999999999998934E-3</v>
      </c>
      <c r="DD36" s="906">
        <f t="shared" si="335"/>
        <v>-5.0000000000016698E-4</v>
      </c>
      <c r="DE36" s="906">
        <f t="shared" ref="DE36:DF36" si="336">DE27-DE29</f>
        <v>-1.000000000000334E-3</v>
      </c>
      <c r="DF36" s="906">
        <f t="shared" si="336"/>
        <v>-1.6500000000000181E-2</v>
      </c>
      <c r="DG36" s="906">
        <f t="shared" si="335"/>
        <v>5.0000000000016698E-4</v>
      </c>
      <c r="DH36" s="906">
        <f t="shared" si="335"/>
        <v>-5.0000000000016698E-4</v>
      </c>
      <c r="DI36" s="906">
        <f t="shared" si="335"/>
        <v>-2.4999999999999467E-3</v>
      </c>
      <c r="DJ36" s="906">
        <f t="shared" si="335"/>
        <v>2.0500000000000185E-2</v>
      </c>
      <c r="DK36" s="906">
        <f t="shared" si="335"/>
        <v>4.0000000000000036E-3</v>
      </c>
      <c r="DL36" s="906">
        <f t="shared" si="335"/>
        <v>-7.0000000000001172E-3</v>
      </c>
      <c r="DM36" s="906">
        <f t="shared" si="335"/>
        <v>4.9999999999998934E-3</v>
      </c>
      <c r="DN36" s="906">
        <f t="shared" si="335"/>
        <v>-5.0000000000016698E-4</v>
      </c>
      <c r="DO36" s="906">
        <f t="shared" si="335"/>
        <v>4.4999999999997264E-3</v>
      </c>
      <c r="DP36" s="906">
        <f t="shared" si="335"/>
        <v>-1.9999999999997797E-3</v>
      </c>
      <c r="DQ36" s="906">
        <f t="shared" si="335"/>
        <v>-4.9999999999972289E-4</v>
      </c>
      <c r="DR36" s="906">
        <f t="shared" si="335"/>
        <v>5.5000000000000604E-3</v>
      </c>
      <c r="DS36" s="906">
        <f t="shared" si="335"/>
        <v>-2.4999999999999467E-3</v>
      </c>
      <c r="DT36" s="906">
        <f t="shared" si="335"/>
        <v>-4.9999999999972289E-4</v>
      </c>
      <c r="DU36" s="906">
        <f t="shared" si="335"/>
        <v>-4.9999999999998934E-3</v>
      </c>
      <c r="DV36" s="906">
        <f t="shared" si="335"/>
        <v>1.5000000000000568E-3</v>
      </c>
      <c r="DW36" s="906">
        <f t="shared" si="335"/>
        <v>4.9999999999998934E-3</v>
      </c>
      <c r="DX36" s="906">
        <f t="shared" si="335"/>
        <v>-2.5000000000003908E-3</v>
      </c>
      <c r="DY36" s="906">
        <f t="shared" ref="DY36:EI36" si="337">DY27-DY29</f>
        <v>-4.0000000000000036E-3</v>
      </c>
      <c r="DZ36" s="906">
        <f t="shared" si="337"/>
        <v>2.4999999999999467E-3</v>
      </c>
      <c r="EA36" s="906">
        <f t="shared" si="337"/>
        <v>-4.9999999999972289E-4</v>
      </c>
      <c r="EB36" s="906">
        <f t="shared" si="337"/>
        <v>0</v>
      </c>
      <c r="EC36" s="906">
        <f t="shared" si="337"/>
        <v>2.4999999999999467E-3</v>
      </c>
      <c r="ED36" s="906">
        <f t="shared" si="337"/>
        <v>-1.5000000000000568E-3</v>
      </c>
      <c r="EE36" s="906">
        <f t="shared" si="337"/>
        <v>5.0000000000016698E-4</v>
      </c>
      <c r="EF36" s="906">
        <f t="shared" si="337"/>
        <v>0</v>
      </c>
      <c r="EG36" s="906">
        <f t="shared" si="337"/>
        <v>4.0000000000000036E-3</v>
      </c>
      <c r="EH36" s="906">
        <f t="shared" si="337"/>
        <v>-4.0000000000000036E-3</v>
      </c>
      <c r="EI36" s="906">
        <f t="shared" si="337"/>
        <v>-9.9999999999988987E-4</v>
      </c>
      <c r="EJ36" s="906">
        <f t="shared" ref="EJ36" si="338">EJ27-EJ29</f>
        <v>-9.9999999999988987E-4</v>
      </c>
      <c r="EK36" s="906">
        <f t="shared" ref="EK36:GE36" si="339">EK27-EK29</f>
        <v>-9.9999999999988987E-4</v>
      </c>
      <c r="EL36" s="906">
        <f t="shared" si="339"/>
        <v>-1.5000000000000568E-3</v>
      </c>
      <c r="EM36" s="906">
        <f t="shared" si="339"/>
        <v>-1.000000000000334E-3</v>
      </c>
      <c r="EN36" s="906">
        <f t="shared" ref="EN36:EO36" si="340">EN27-EN29</f>
        <v>-1.9999999999997797E-3</v>
      </c>
      <c r="EO36" s="906">
        <f t="shared" si="340"/>
        <v>5.0000000000016698E-4</v>
      </c>
      <c r="EP36" s="906">
        <f t="shared" si="339"/>
        <v>5.0000000000016698E-4</v>
      </c>
      <c r="EQ36" s="906">
        <f t="shared" si="339"/>
        <v>-4.9999999999972289E-4</v>
      </c>
      <c r="ER36" s="906">
        <f t="shared" si="339"/>
        <v>5.0000000000003375E-3</v>
      </c>
      <c r="ES36" s="906">
        <f t="shared" si="339"/>
        <v>2.0000000000002238E-3</v>
      </c>
      <c r="ET36" s="906">
        <f t="shared" si="339"/>
        <v>2.4999999999999467E-3</v>
      </c>
      <c r="EU36" s="906">
        <f t="shared" si="339"/>
        <v>1.5000000000000568E-3</v>
      </c>
      <c r="EV36" s="906">
        <f t="shared" si="339"/>
        <v>4.9999999999972289E-4</v>
      </c>
      <c r="EW36" s="906">
        <f t="shared" si="339"/>
        <v>-7.5000000000002842E-3</v>
      </c>
      <c r="EX36" s="906">
        <f t="shared" si="339"/>
        <v>1.5000000000000568E-3</v>
      </c>
      <c r="EY36" s="906">
        <f t="shared" si="339"/>
        <v>-9.9999999999988987E-4</v>
      </c>
      <c r="EZ36" s="906">
        <f t="shared" si="339"/>
        <v>-3.5000000000002807E-3</v>
      </c>
      <c r="FA36" s="906">
        <f t="shared" si="339"/>
        <v>7.5000000000002842E-3</v>
      </c>
      <c r="FB36" s="906">
        <f t="shared" si="339"/>
        <v>6.4999999999999503E-3</v>
      </c>
      <c r="FC36" s="906">
        <f t="shared" si="339"/>
        <v>-2.4999999999999467E-3</v>
      </c>
      <c r="FD36" s="906">
        <f t="shared" si="339"/>
        <v>-2.0000000000002238E-3</v>
      </c>
      <c r="FE36" s="906">
        <f t="shared" si="339"/>
        <v>-3.5000000000002807E-3</v>
      </c>
      <c r="FF36" s="906">
        <f t="shared" si="339"/>
        <v>1.9999999999997797E-3</v>
      </c>
      <c r="FG36" s="906">
        <f t="shared" si="339"/>
        <v>0</v>
      </c>
      <c r="FH36" s="906">
        <f t="shared" si="339"/>
        <v>-1.6000000000002679E-3</v>
      </c>
      <c r="FI36" s="906">
        <f t="shared" si="339"/>
        <v>-2.0000000000002238E-3</v>
      </c>
      <c r="FJ36" s="906">
        <f t="shared" si="339"/>
        <v>2.7499999999999858E-2</v>
      </c>
      <c r="FK36" s="906">
        <f t="shared" si="339"/>
        <v>-3.0000000000001137E-3</v>
      </c>
      <c r="FL36" s="906">
        <f t="shared" si="339"/>
        <v>4.5000000000001705E-3</v>
      </c>
      <c r="FM36" s="906">
        <f t="shared" si="339"/>
        <v>1.5000000000000568E-3</v>
      </c>
      <c r="FN36" s="906">
        <f t="shared" si="339"/>
        <v>1.000000000000334E-3</v>
      </c>
      <c r="FO36" s="906">
        <f t="shared" si="339"/>
        <v>-1.5000000000000568E-3</v>
      </c>
      <c r="FP36" s="906">
        <f t="shared" si="339"/>
        <v>0</v>
      </c>
      <c r="FQ36" s="906">
        <f t="shared" si="339"/>
        <v>0</v>
      </c>
      <c r="FR36" s="906">
        <f t="shared" si="339"/>
        <v>1.5000000000000568E-3</v>
      </c>
      <c r="FS36" s="906">
        <f t="shared" si="339"/>
        <v>8.5000000000001741E-3</v>
      </c>
      <c r="FT36" s="906">
        <f t="shared" si="339"/>
        <v>-9.9999999999988987E-4</v>
      </c>
      <c r="FU36" s="906">
        <f t="shared" si="339"/>
        <v>-3.4999999999998366E-3</v>
      </c>
      <c r="FV36" s="906">
        <f t="shared" si="339"/>
        <v>-1.000000000000334E-3</v>
      </c>
      <c r="FW36" s="906">
        <f t="shared" si="339"/>
        <v>9.9999999999988987E-4</v>
      </c>
      <c r="FX36" s="906">
        <f t="shared" si="339"/>
        <v>1.5000000000000568E-3</v>
      </c>
      <c r="FY36" s="906">
        <f t="shared" ref="FY36:FZ36" si="341">FY27-FY29</f>
        <v>7.999999999999563E-3</v>
      </c>
      <c r="FZ36" s="906">
        <f t="shared" si="341"/>
        <v>-2.0000000000002238E-3</v>
      </c>
      <c r="GA36" s="906">
        <f t="shared" si="339"/>
        <v>8.0000000000000071E-3</v>
      </c>
      <c r="GB36" s="906">
        <f t="shared" si="339"/>
        <v>-6.0000000000002274E-3</v>
      </c>
      <c r="GC36" s="906">
        <f t="shared" si="339"/>
        <v>-9.9999999999988987E-4</v>
      </c>
      <c r="GD36" s="906">
        <f t="shared" si="339"/>
        <v>-4.0000000000000036E-3</v>
      </c>
      <c r="GE36" s="906">
        <f t="shared" si="339"/>
        <v>9.9999999999988987E-4</v>
      </c>
      <c r="GF36" s="906">
        <f t="shared" si="329"/>
        <v>1.5000000000000568E-3</v>
      </c>
      <c r="GG36" s="906">
        <f t="shared" ref="GG36:GT36" si="342">GG27-GG29</f>
        <v>-5.0000000000003375E-3</v>
      </c>
      <c r="GH36" s="906">
        <f t="shared" si="342"/>
        <v>1.5000000000000568E-3</v>
      </c>
      <c r="GI36" s="906">
        <f t="shared" si="342"/>
        <v>-9.9999999999988987E-4</v>
      </c>
      <c r="GJ36" s="906">
        <f t="shared" si="342"/>
        <v>1.000000000000334E-3</v>
      </c>
      <c r="GK36" s="906">
        <f t="shared" si="342"/>
        <v>1.9999999999997797E-3</v>
      </c>
      <c r="GL36" s="906">
        <f t="shared" ref="GL36:GM36" si="343">GL27-GL29</f>
        <v>1.000000000000334E-3</v>
      </c>
      <c r="GM36" s="906">
        <f t="shared" si="343"/>
        <v>-1.2500000000000178E-2</v>
      </c>
      <c r="GN36" s="906">
        <f t="shared" si="342"/>
        <v>4.5000000000001705E-3</v>
      </c>
      <c r="GO36" s="906">
        <f t="shared" si="342"/>
        <v>3.0000000000001137E-3</v>
      </c>
      <c r="GP36" s="906">
        <f t="shared" si="342"/>
        <v>2.0000000000002238E-3</v>
      </c>
      <c r="GQ36" s="906">
        <f t="shared" si="342"/>
        <v>-4.9999999999998934E-3</v>
      </c>
      <c r="GR36" s="906">
        <f t="shared" si="342"/>
        <v>-1.000000000000334E-3</v>
      </c>
      <c r="GS36" s="906">
        <f t="shared" si="342"/>
        <v>-1.000000000000334E-3</v>
      </c>
      <c r="GT36" s="906">
        <f t="shared" si="342"/>
        <v>3.4999999999998366E-3</v>
      </c>
      <c r="GU36" s="906">
        <f t="shared" ref="GU36" si="344">GU27-GU29</f>
        <v>-1.4999999999996128E-3</v>
      </c>
      <c r="GV36" s="906">
        <f>GV27-GV29</f>
        <v>0</v>
      </c>
      <c r="GW36" s="906">
        <f t="shared" ref="GW36" si="345">GW27-GW29</f>
        <v>-1.0499999999999954E-2</v>
      </c>
      <c r="GX36" s="906">
        <f>GX27-GX29</f>
        <v>3.0000000000001137E-3</v>
      </c>
      <c r="GY36" s="906">
        <f t="shared" si="329"/>
        <v>9.9999999999988987E-4</v>
      </c>
      <c r="GZ36" s="906">
        <f>GZ27-GZ29</f>
        <v>-1.5000000000000568E-3</v>
      </c>
      <c r="HA36" s="906">
        <f>HA27-HA29</f>
        <v>4.9999999999972289E-4</v>
      </c>
      <c r="HB36" s="906">
        <f>HB27-HB29</f>
        <v>2.4999999999999467E-3</v>
      </c>
      <c r="HC36" s="906">
        <f t="shared" si="329"/>
        <v>-1.5000000000000568E-3</v>
      </c>
      <c r="HD36" s="906">
        <f t="shared" ref="HD36" si="346">HD27-HD29</f>
        <v>7.0000000000001172E-3</v>
      </c>
      <c r="HE36" s="906">
        <f>HE27-HE29</f>
        <v>-6.0000000000002274E-3</v>
      </c>
      <c r="HF36" s="973">
        <f t="shared" si="253"/>
        <v>-3.8100000000001438E-2</v>
      </c>
      <c r="HG36" s="973">
        <f t="shared" si="253"/>
        <v>-5.0799999999994405E-2</v>
      </c>
      <c r="HH36" s="973">
        <f t="shared" si="253"/>
        <v>0.15240000000000575</v>
      </c>
      <c r="HI36" s="973">
        <f t="shared" si="253"/>
        <v>0.16509999999999872</v>
      </c>
      <c r="HJ36" s="973">
        <f t="shared" si="253"/>
        <v>1.269999999999296E-2</v>
      </c>
      <c r="HK36" s="973">
        <f t="shared" si="253"/>
        <v>0</v>
      </c>
      <c r="HL36" s="973">
        <f t="shared" si="253"/>
        <v>-3.8100000000001438E-2</v>
      </c>
      <c r="HM36" s="973">
        <f t="shared" si="253"/>
        <v>0</v>
      </c>
      <c r="HN36" s="973">
        <f t="shared" si="253"/>
        <v>-0.38100000000000311</v>
      </c>
      <c r="HO36" s="973">
        <f t="shared" si="253"/>
        <v>-1.269999999999296E-2</v>
      </c>
      <c r="HP36" s="973">
        <f t="shared" si="254"/>
        <v>-0.12699999999999728</v>
      </c>
      <c r="HQ36" s="973">
        <f t="shared" si="254"/>
        <v>-0.13970000000000152</v>
      </c>
      <c r="HR36" s="973">
        <f t="shared" si="254"/>
        <v>0</v>
      </c>
      <c r="HS36" s="973">
        <f t="shared" si="254"/>
        <v>0</v>
      </c>
      <c r="HT36" s="973">
        <f t="shared" si="254"/>
        <v>-5.0799999999994405E-2</v>
      </c>
      <c r="HU36" s="973">
        <f t="shared" si="254"/>
        <v>0.15239999999999448</v>
      </c>
      <c r="HV36" s="973">
        <f t="shared" si="254"/>
        <v>0.11429999999999305</v>
      </c>
      <c r="HW36" s="973">
        <f t="shared" si="254"/>
        <v>3.8100000000001438E-2</v>
      </c>
      <c r="HX36" s="973">
        <f t="shared" si="254"/>
        <v>0</v>
      </c>
      <c r="HY36" s="973">
        <f t="shared" si="254"/>
        <v>-8.8900000000007126E-2</v>
      </c>
      <c r="HZ36" s="973">
        <f t="shared" si="255"/>
        <v>2.5399999999997203E-2</v>
      </c>
      <c r="IA36" s="973">
        <f t="shared" si="255"/>
        <v>-3.8100000000001438E-2</v>
      </c>
      <c r="IB36" s="973">
        <f t="shared" si="255"/>
        <v>5.0799999999994405E-2</v>
      </c>
      <c r="IC36" s="973">
        <f t="shared" si="255"/>
        <v>8.8899999999995843E-2</v>
      </c>
      <c r="ID36" s="973">
        <f t="shared" si="255"/>
        <v>0</v>
      </c>
      <c r="IE36" s="973">
        <f t="shared" si="255"/>
        <v>0</v>
      </c>
      <c r="IF36" s="973">
        <f t="shared" si="255"/>
        <v>-5.0800000000005681E-2</v>
      </c>
      <c r="IG36" s="973">
        <f t="shared" si="255"/>
        <v>6.3500000000009924E-2</v>
      </c>
      <c r="IH36" s="973">
        <f t="shared" si="255"/>
        <v>-2.5400000000008482E-2</v>
      </c>
      <c r="II36" s="973">
        <f t="shared" si="255"/>
        <v>-0.17780000000000296</v>
      </c>
      <c r="IJ36" s="973">
        <f t="shared" si="256"/>
        <v>-0.17779999999999169</v>
      </c>
      <c r="IK36" s="973">
        <f t="shared" si="256"/>
        <v>0</v>
      </c>
      <c r="IL36" s="973">
        <f t="shared" si="256"/>
        <v>1.2700000000004241E-2</v>
      </c>
      <c r="IM36" s="973">
        <f t="shared" si="256"/>
        <v>-6.3499999999998641E-2</v>
      </c>
      <c r="IN36" s="973">
        <f t="shared" si="256"/>
        <v>0.15239999999999448</v>
      </c>
      <c r="IO36" s="973">
        <f t="shared" si="256"/>
        <v>6.3499999999998641E-2</v>
      </c>
      <c r="IP36" s="973">
        <f t="shared" si="256"/>
        <v>-2.5400000000008482E-2</v>
      </c>
      <c r="IQ36" s="973">
        <f t="shared" si="256"/>
        <v>-8.8900000000007126E-2</v>
      </c>
      <c r="IR36" s="973">
        <f t="shared" si="256"/>
        <v>2.5400000000008482E-2</v>
      </c>
      <c r="IS36" s="973">
        <f t="shared" si="256"/>
        <v>-5.0799999999994405E-2</v>
      </c>
      <c r="IT36" s="973">
        <f t="shared" si="257"/>
        <v>1.2700000000004241E-2</v>
      </c>
      <c r="IU36" s="973">
        <f t="shared" si="257"/>
        <v>-0.11429999999999305</v>
      </c>
      <c r="IV36" s="973">
        <f t="shared" si="257"/>
        <v>3.8100000000001438E-2</v>
      </c>
      <c r="IW36" s="973">
        <f t="shared" si="257"/>
        <v>0.26669999999999883</v>
      </c>
      <c r="IX36" s="973">
        <f t="shared" si="257"/>
        <v>-3.8100000000001438E-2</v>
      </c>
      <c r="IY36" s="973">
        <f t="shared" si="257"/>
        <v>6.3499999999998641E-2</v>
      </c>
      <c r="IZ36" s="973">
        <f t="shared" si="258"/>
        <v>-3.8099999999990163E-2</v>
      </c>
      <c r="JA36" s="973">
        <f t="shared" si="259"/>
        <v>-1.2700000000004241E-2</v>
      </c>
      <c r="JB36" s="973">
        <f t="shared" si="259"/>
        <v>3.8100000000001438E-2</v>
      </c>
      <c r="JC36" s="973">
        <f t="shared" si="259"/>
        <v>-1.2700000000004241E-2</v>
      </c>
      <c r="JD36" s="973">
        <f t="shared" si="259"/>
        <v>0.15239999999999448</v>
      </c>
      <c r="JE36" s="973">
        <f t="shared" si="259"/>
        <v>0.10160000000000008</v>
      </c>
      <c r="JF36" s="973">
        <f t="shared" si="259"/>
        <v>1.2700000000004241E-2</v>
      </c>
      <c r="JG36" s="973">
        <f t="shared" si="259"/>
        <v>-2.5399999999997203E-2</v>
      </c>
      <c r="JH36" s="973">
        <f t="shared" si="259"/>
        <v>-1.2700000000004241E-2</v>
      </c>
      <c r="JI36" s="973">
        <f t="shared" si="259"/>
        <v>-3.8100000000001438E-2</v>
      </c>
      <c r="JJ36" s="973">
        <f t="shared" si="259"/>
        <v>1.2700000000004241E-2</v>
      </c>
      <c r="JK36" s="973">
        <f t="shared" si="260"/>
        <v>1.269999999999296E-2</v>
      </c>
      <c r="JL36" s="973">
        <f t="shared" si="260"/>
        <v>8.8899999999995843E-2</v>
      </c>
      <c r="JM36" s="973">
        <f t="shared" si="260"/>
        <v>-8.8900000000007126E-2</v>
      </c>
      <c r="JN36" s="973">
        <f t="shared" si="260"/>
        <v>-3.8100000000001438E-2</v>
      </c>
      <c r="JO36" s="973">
        <f t="shared" si="260"/>
        <v>-1.2700000000004241E-2</v>
      </c>
      <c r="JP36" s="973">
        <f t="shared" si="260"/>
        <v>-0.20320000000000016</v>
      </c>
      <c r="JQ36" s="973">
        <f t="shared" si="260"/>
        <v>8.8900000000007126E-2</v>
      </c>
      <c r="JR36" s="973">
        <f t="shared" si="260"/>
        <v>2.5399999999997203E-2</v>
      </c>
      <c r="JS36" s="973">
        <f t="shared" si="260"/>
        <v>-5.0800000000005681E-2</v>
      </c>
      <c r="JT36" s="973">
        <f t="shared" si="260"/>
        <v>0</v>
      </c>
      <c r="JU36" s="973">
        <f t="shared" si="261"/>
        <v>-0.12699999999999728</v>
      </c>
      <c r="JV36" s="973">
        <f t="shared" si="261"/>
        <v>7.6199999999991608E-2</v>
      </c>
      <c r="JW36" s="973">
        <f t="shared" si="261"/>
        <v>-3.8099999999990163E-2</v>
      </c>
      <c r="JX36" s="973">
        <f t="shared" si="261"/>
        <v>2.5399999999997203E-2</v>
      </c>
      <c r="JY36" s="973">
        <f t="shared" si="261"/>
        <v>1.2700000000004241E-2</v>
      </c>
      <c r="JZ36" s="973">
        <f t="shared" si="261"/>
        <v>0.11429999999999305</v>
      </c>
      <c r="KA36" s="973">
        <f t="shared" si="261"/>
        <v>0.15239999999999448</v>
      </c>
      <c r="KB36" s="973">
        <f t="shared" si="261"/>
        <v>-6.3499999999998641E-2</v>
      </c>
      <c r="KC36" s="973">
        <f t="shared" si="261"/>
        <v>-0.10160000000000008</v>
      </c>
      <c r="KD36" s="973">
        <f t="shared" si="261"/>
        <v>-1.2700000000004241E-2</v>
      </c>
      <c r="KE36" s="973">
        <f t="shared" si="262"/>
        <v>2.5399999999997203E-2</v>
      </c>
      <c r="KF36" s="973">
        <f t="shared" si="262"/>
        <v>0.10160000000000008</v>
      </c>
      <c r="KG36" s="973">
        <f t="shared" si="262"/>
        <v>7.6200000000002877E-2</v>
      </c>
      <c r="KH36" s="973">
        <f t="shared" si="262"/>
        <v>1.2700000000004241E-2</v>
      </c>
      <c r="KI36" s="973">
        <f t="shared" si="262"/>
        <v>3.8100000000001438E-2</v>
      </c>
      <c r="KJ36" s="973">
        <f t="shared" si="262"/>
        <v>2.2860000000003121E-2</v>
      </c>
      <c r="KK36" s="973">
        <f t="shared" si="262"/>
        <v>1.2700000000004241E-2</v>
      </c>
      <c r="KL36" s="973">
        <f t="shared" si="262"/>
        <v>-3.8100000000001438E-2</v>
      </c>
      <c r="KM36" s="973">
        <f t="shared" si="262"/>
        <v>2.5399999999997203E-2</v>
      </c>
      <c r="KN36" s="973">
        <f t="shared" si="262"/>
        <v>0.15239999999999448</v>
      </c>
      <c r="KO36" s="973">
        <f t="shared" si="263"/>
        <v>-1.2700000000004241E-2</v>
      </c>
      <c r="KP36" s="973">
        <f t="shared" si="263"/>
        <v>-0.11430000000000433</v>
      </c>
      <c r="KQ36" s="973">
        <f t="shared" si="263"/>
        <v>0</v>
      </c>
      <c r="KR36" s="973">
        <f t="shared" si="263"/>
        <v>1.269999999999296E-2</v>
      </c>
      <c r="KS36" s="973">
        <f t="shared" si="263"/>
        <v>-3.8099999999990163E-2</v>
      </c>
      <c r="KT36" s="973">
        <f t="shared" si="263"/>
        <v>-0.19050000000000722</v>
      </c>
      <c r="KU36" s="973">
        <f t="shared" si="263"/>
        <v>1.269999999999296E-2</v>
      </c>
      <c r="KV36" s="973">
        <f t="shared" si="263"/>
        <v>2.5399999999997203E-2</v>
      </c>
      <c r="KW36" s="973">
        <f t="shared" si="263"/>
        <v>-1.2700000000004241E-2</v>
      </c>
      <c r="KX36" s="973">
        <f t="shared" si="263"/>
        <v>-3.8100000000001438E-2</v>
      </c>
      <c r="KY36" s="973">
        <f t="shared" si="264"/>
        <v>1.2700000000004241E-2</v>
      </c>
      <c r="KZ36" s="973">
        <f t="shared" si="264"/>
        <v>-1.2700000000004241E-2</v>
      </c>
      <c r="LA36" s="973">
        <f t="shared" si="264"/>
        <v>-6.3499999999998641E-2</v>
      </c>
      <c r="LB36" s="973">
        <f t="shared" si="264"/>
        <v>0.13970000000000152</v>
      </c>
      <c r="LC36" s="973">
        <f t="shared" si="264"/>
        <v>-2.5399999999997203E-2</v>
      </c>
      <c r="LD36" s="973">
        <f t="shared" si="264"/>
        <v>-0.10160000000000008</v>
      </c>
      <c r="LE36" s="973">
        <f t="shared" si="264"/>
        <v>-0.15239999999999448</v>
      </c>
      <c r="LF36" s="973">
        <f t="shared" si="264"/>
        <v>-0.12699999999999728</v>
      </c>
      <c r="LG36" s="973">
        <f t="shared" si="264"/>
        <v>-1.2700000000004241E-2</v>
      </c>
      <c r="LH36" s="973">
        <f t="shared" si="265"/>
        <v>1.2700000000004241E-2</v>
      </c>
      <c r="LI36" s="973">
        <f t="shared" si="266"/>
        <v>-1.2700000000004241E-2</v>
      </c>
      <c r="LJ36" s="973">
        <f t="shared" si="266"/>
        <v>-6.3499999999998641E-2</v>
      </c>
      <c r="LK36" s="973">
        <f t="shared" si="266"/>
        <v>0.52070000000000471</v>
      </c>
      <c r="LL36" s="973">
        <f t="shared" si="266"/>
        <v>0.10160000000000008</v>
      </c>
      <c r="LM36" s="973">
        <f t="shared" si="266"/>
        <v>-0.17780000000000296</v>
      </c>
      <c r="LN36" s="973">
        <f t="shared" si="266"/>
        <v>0.12699999999999728</v>
      </c>
      <c r="LO36" s="973">
        <f t="shared" si="266"/>
        <v>-1.2700000000004241E-2</v>
      </c>
      <c r="LP36" s="973">
        <f t="shared" si="266"/>
        <v>0.11429999999999305</v>
      </c>
      <c r="LQ36" s="973">
        <f t="shared" si="266"/>
        <v>-5.0799999999994405E-2</v>
      </c>
      <c r="LR36" s="973">
        <f t="shared" si="266"/>
        <v>-1.269999999999296E-2</v>
      </c>
      <c r="LS36" s="973">
        <f t="shared" si="267"/>
        <v>0.13970000000000152</v>
      </c>
      <c r="LT36" s="973">
        <f t="shared" si="267"/>
        <v>-6.3499999999998641E-2</v>
      </c>
      <c r="LU36" s="973">
        <f t="shared" si="267"/>
        <v>-1.269999999999296E-2</v>
      </c>
      <c r="LV36" s="973">
        <f t="shared" si="267"/>
        <v>-0.12699999999999728</v>
      </c>
      <c r="LW36" s="973">
        <f t="shared" si="267"/>
        <v>3.8100000000001438E-2</v>
      </c>
      <c r="LX36" s="973">
        <f t="shared" si="267"/>
        <v>0.12699999999999728</v>
      </c>
      <c r="LY36" s="973">
        <f t="shared" si="267"/>
        <v>-6.3500000000009924E-2</v>
      </c>
      <c r="LZ36" s="973">
        <f t="shared" si="267"/>
        <v>-0.10160000000000008</v>
      </c>
      <c r="MA36" s="973">
        <f t="shared" si="267"/>
        <v>6.3499999999998641E-2</v>
      </c>
      <c r="MB36" s="973">
        <f t="shared" si="267"/>
        <v>-1.269999999999296E-2</v>
      </c>
      <c r="MC36" s="973">
        <f t="shared" si="268"/>
        <v>0</v>
      </c>
      <c r="MD36" s="973">
        <f t="shared" si="268"/>
        <v>6.3499999999998641E-2</v>
      </c>
      <c r="ME36" s="973">
        <f t="shared" si="268"/>
        <v>-3.8100000000001438E-2</v>
      </c>
      <c r="MF36" s="973">
        <f t="shared" si="268"/>
        <v>1.2700000000004241E-2</v>
      </c>
      <c r="MG36" s="973">
        <f t="shared" si="268"/>
        <v>0</v>
      </c>
      <c r="MH36" s="973">
        <f t="shared" si="268"/>
        <v>0.10160000000000008</v>
      </c>
      <c r="MI36" s="973">
        <f t="shared" si="268"/>
        <v>-0.10160000000000008</v>
      </c>
      <c r="MJ36" s="973">
        <f t="shared" si="268"/>
        <v>-2.5399999999997203E-2</v>
      </c>
      <c r="MK36" s="973">
        <f t="shared" si="268"/>
        <v>-2.5399999999997203E-2</v>
      </c>
      <c r="ML36" s="973">
        <f t="shared" si="268"/>
        <v>-2.5399999999997203E-2</v>
      </c>
      <c r="MM36" s="973">
        <f t="shared" si="269"/>
        <v>-3.8100000000001438E-2</v>
      </c>
      <c r="MN36" s="973">
        <f t="shared" si="269"/>
        <v>-2.5400000000008482E-2</v>
      </c>
      <c r="MO36" s="973">
        <f t="shared" si="270"/>
        <v>1.2700000000004241E-2</v>
      </c>
      <c r="MP36" s="973">
        <f t="shared" si="270"/>
        <v>-1.269999999999296E-2</v>
      </c>
      <c r="MQ36" s="973">
        <f t="shared" si="270"/>
        <v>0.12700000000000858</v>
      </c>
      <c r="MR36" s="973">
        <f t="shared" si="270"/>
        <v>5.0800000000005681E-2</v>
      </c>
      <c r="MS36" s="973">
        <f t="shared" si="270"/>
        <v>6.3499999999998641E-2</v>
      </c>
      <c r="MT36" s="973">
        <f t="shared" si="270"/>
        <v>3.8100000000001438E-2</v>
      </c>
      <c r="MU36" s="973">
        <f t="shared" si="270"/>
        <v>1.269999999999296E-2</v>
      </c>
      <c r="MV36" s="973">
        <f t="shared" si="270"/>
        <v>-0.19050000000000722</v>
      </c>
      <c r="MW36" s="973">
        <f t="shared" si="270"/>
        <v>3.8100000000001438E-2</v>
      </c>
      <c r="MX36" s="973">
        <f t="shared" si="270"/>
        <v>-2.5399999999997203E-2</v>
      </c>
      <c r="MY36" s="973">
        <f t="shared" si="271"/>
        <v>-8.8900000000007126E-2</v>
      </c>
      <c r="MZ36" s="973">
        <f t="shared" si="271"/>
        <v>0.19050000000000722</v>
      </c>
      <c r="NA36" s="973">
        <f t="shared" si="271"/>
        <v>0.16509999999999872</v>
      </c>
      <c r="NB36" s="973">
        <f t="shared" si="271"/>
        <v>-6.3499999999998641E-2</v>
      </c>
      <c r="NC36" s="973">
        <f t="shared" si="271"/>
        <v>-5.0800000000005681E-2</v>
      </c>
      <c r="ND36" s="973">
        <f t="shared" si="271"/>
        <v>-8.8900000000007126E-2</v>
      </c>
      <c r="NE36" s="973">
        <f t="shared" si="271"/>
        <v>5.0799999999994405E-2</v>
      </c>
      <c r="NF36" s="973">
        <f t="shared" si="271"/>
        <v>0</v>
      </c>
      <c r="NG36" s="973">
        <f t="shared" si="271"/>
        <v>-4.0640000000006803E-2</v>
      </c>
      <c r="NH36" s="973">
        <f t="shared" si="271"/>
        <v>-5.0800000000005681E-2</v>
      </c>
      <c r="NI36" s="973">
        <f t="shared" si="272"/>
        <v>0.69849999999999635</v>
      </c>
      <c r="NJ36" s="973">
        <f t="shared" si="272"/>
        <v>-7.6200000000002877E-2</v>
      </c>
      <c r="NK36" s="973">
        <f t="shared" si="272"/>
        <v>0.11430000000000433</v>
      </c>
      <c r="NL36" s="973">
        <f t="shared" si="272"/>
        <v>3.8100000000001438E-2</v>
      </c>
      <c r="NM36" s="973">
        <f t="shared" si="272"/>
        <v>2.5400000000008482E-2</v>
      </c>
      <c r="NN36" s="973">
        <f t="shared" si="272"/>
        <v>-3.8100000000001438E-2</v>
      </c>
      <c r="NO36" s="973">
        <f t="shared" si="272"/>
        <v>0</v>
      </c>
      <c r="NP36" s="973">
        <f t="shared" si="272"/>
        <v>0</v>
      </c>
      <c r="NQ36" s="973">
        <f t="shared" si="273"/>
        <v>3.8100000000001438E-2</v>
      </c>
      <c r="NR36" s="973">
        <f t="shared" si="274"/>
        <v>-2.5399999999997203E-2</v>
      </c>
      <c r="NS36" s="973">
        <f t="shared" si="275"/>
        <v>0.21590000000000442</v>
      </c>
      <c r="NT36" s="973">
        <f t="shared" si="276"/>
        <v>-8.8899999999995843E-2</v>
      </c>
      <c r="NU36" s="973">
        <f t="shared" si="276"/>
        <v>-2.5400000000008482E-2</v>
      </c>
      <c r="NV36" s="973">
        <f t="shared" si="276"/>
        <v>2.5399999999997203E-2</v>
      </c>
      <c r="NW36" s="973">
        <f t="shared" si="276"/>
        <v>3.8100000000001438E-2</v>
      </c>
      <c r="NX36" s="973">
        <f t="shared" si="277"/>
        <v>0.20320000000000016</v>
      </c>
      <c r="NY36" s="973">
        <f t="shared" si="277"/>
        <v>-0.15240000000000575</v>
      </c>
      <c r="NZ36" s="973">
        <f t="shared" si="277"/>
        <v>-2.5399999999997203E-2</v>
      </c>
      <c r="OA36" s="973">
        <f t="shared" si="277"/>
        <v>-0.10160000000000008</v>
      </c>
      <c r="OB36" s="973">
        <f t="shared" si="277"/>
        <v>2.5399999999997203E-2</v>
      </c>
      <c r="OC36" s="973">
        <f t="shared" si="277"/>
        <v>3.8100000000001438E-2</v>
      </c>
      <c r="OD36" s="973">
        <f t="shared" si="277"/>
        <v>-0.12700000000000858</v>
      </c>
      <c r="OE36" s="973">
        <f t="shared" si="277"/>
        <v>3.8100000000001438E-2</v>
      </c>
      <c r="OF36" s="973">
        <f t="shared" si="277"/>
        <v>-2.5399999999997203E-2</v>
      </c>
      <c r="OG36" s="973">
        <f t="shared" si="277"/>
        <v>2.5400000000008482E-2</v>
      </c>
      <c r="OH36" s="973">
        <f t="shared" si="277"/>
        <v>5.0799999999994405E-2</v>
      </c>
      <c r="OI36" s="973">
        <f t="shared" si="278"/>
        <v>0.11430000000000433</v>
      </c>
      <c r="OJ36" s="973">
        <f t="shared" si="278"/>
        <v>7.6200000000002877E-2</v>
      </c>
      <c r="OK36" s="973">
        <f t="shared" si="278"/>
        <v>5.0800000000005681E-2</v>
      </c>
      <c r="OL36" s="973">
        <f t="shared" si="278"/>
        <v>-0.12699999999999728</v>
      </c>
      <c r="OM36" s="973">
        <f t="shared" si="278"/>
        <v>-2.5400000000008482E-2</v>
      </c>
      <c r="ON36" s="973">
        <f t="shared" si="278"/>
        <v>-2.5400000000008482E-2</v>
      </c>
      <c r="OO36" s="973">
        <f t="shared" ref="OO36:OO38" si="347">GT36*25.4</f>
        <v>8.8899999999995843E-2</v>
      </c>
      <c r="OP36" s="973">
        <f t="shared" si="279"/>
        <v>-3.8099999999990163E-2</v>
      </c>
      <c r="OQ36" s="973">
        <f t="shared" si="279"/>
        <v>0</v>
      </c>
      <c r="OR36" s="973">
        <f t="shared" si="279"/>
        <v>-0.26669999999999883</v>
      </c>
      <c r="OS36" s="973">
        <f t="shared" si="279"/>
        <v>7.6200000000002877E-2</v>
      </c>
      <c r="OT36" s="973">
        <f t="shared" si="279"/>
        <v>2.5399999999997203E-2</v>
      </c>
      <c r="OU36" s="973">
        <f t="shared" si="279"/>
        <v>-3.8100000000001438E-2</v>
      </c>
      <c r="OV36" s="973">
        <f t="shared" si="279"/>
        <v>1.269999999999296E-2</v>
      </c>
      <c r="OW36" s="973">
        <f t="shared" si="279"/>
        <v>6.3499999999998641E-2</v>
      </c>
      <c r="OX36" s="973">
        <f t="shared" si="279"/>
        <v>-3.8100000000001438E-2</v>
      </c>
      <c r="OY36" s="973">
        <f t="shared" si="279"/>
        <v>0.17780000000000296</v>
      </c>
      <c r="OZ36" s="973">
        <f t="shared" si="279"/>
        <v>-0.15240000000000575</v>
      </c>
      <c r="PB36" s="887"/>
      <c r="PC36" s="887"/>
      <c r="PD36" s="887"/>
    </row>
    <row r="37" spans="1:420">
      <c r="A37" s="1273" t="s">
        <v>914</v>
      </c>
      <c r="B37" s="1250"/>
      <c r="C37" s="906">
        <f t="shared" ref="C37" si="348">C33-C34</f>
        <v>0.10650000000000004</v>
      </c>
      <c r="D37" s="906">
        <f t="shared" ref="D37" si="349">D33-D34</f>
        <v>7.7500000000001457E-3</v>
      </c>
      <c r="E37" s="906">
        <f t="shared" ref="E37" si="350">E33-E34</f>
        <v>6.4249999999999918E-2</v>
      </c>
      <c r="F37" s="906">
        <f t="shared" ref="F37" si="351">F33-F34</f>
        <v>6.2250000000000139E-2</v>
      </c>
      <c r="G37" s="906">
        <f t="shared" ref="G37" si="352">G33-G34</f>
        <v>5.4250000000000131E-2</v>
      </c>
      <c r="H37" s="906" t="e">
        <f>H33-H34</f>
        <v>#DIV/0!</v>
      </c>
      <c r="I37" s="906">
        <f>I33-I34</f>
        <v>4.0500000000000203E-2</v>
      </c>
      <c r="J37" s="906" t="e">
        <f>J33-J34</f>
        <v>#DIV/0!</v>
      </c>
      <c r="K37" s="906">
        <f t="shared" ref="K37:HC37" si="353">K33-K34</f>
        <v>1.7999999999999794E-2</v>
      </c>
      <c r="L37" s="906">
        <f>L33-L34</f>
        <v>5.9000000000000163E-2</v>
      </c>
      <c r="M37" s="906">
        <f>M33-M34</f>
        <v>0.11450000000000005</v>
      </c>
      <c r="N37" s="906">
        <f>N33-N34</f>
        <v>5.2000000000000046E-2</v>
      </c>
      <c r="O37" s="906" t="e">
        <f t="shared" ref="O37" si="354">O33-O34</f>
        <v>#DIV/0!</v>
      </c>
      <c r="P37" s="906">
        <f>P33-P34</f>
        <v>2.574999999999994E-2</v>
      </c>
      <c r="Q37" s="906">
        <f>Q33-Q34</f>
        <v>0.12824999999999998</v>
      </c>
      <c r="R37" s="906">
        <f>R33-R34</f>
        <v>5.2249999999999908E-2</v>
      </c>
      <c r="S37" s="906">
        <f>S33-S34</f>
        <v>0.15450000000000008</v>
      </c>
      <c r="T37" s="906">
        <f>T33-T34</f>
        <v>4.8750000000000071E-2</v>
      </c>
      <c r="U37" s="906" t="e">
        <f t="shared" si="353"/>
        <v>#DIV/0!</v>
      </c>
      <c r="V37" s="906">
        <f t="shared" ref="V37:AA37" si="355">V33-V34</f>
        <v>2.0000000000000018E-2</v>
      </c>
      <c r="W37" s="906">
        <f t="shared" si="355"/>
        <v>6.8750000000000089E-2</v>
      </c>
      <c r="X37" s="906">
        <f t="shared" si="355"/>
        <v>8.9249999999999829E-2</v>
      </c>
      <c r="Y37" s="906">
        <f t="shared" si="355"/>
        <v>9.6750000000000114E-2</v>
      </c>
      <c r="Z37" s="906">
        <f t="shared" si="355"/>
        <v>5.4749999999999854E-2</v>
      </c>
      <c r="AA37" s="906" t="e">
        <f t="shared" si="355"/>
        <v>#DIV/0!</v>
      </c>
      <c r="AB37" s="906" t="e">
        <f t="shared" si="353"/>
        <v>#DIV/0!</v>
      </c>
      <c r="AC37" s="906">
        <f t="shared" si="353"/>
        <v>-0.18100000000000005</v>
      </c>
      <c r="AD37" s="906">
        <f t="shared" ref="AD37:BI37" si="356">AD33-AD34</f>
        <v>-0.11649999999999983</v>
      </c>
      <c r="AE37" s="906">
        <f t="shared" si="356"/>
        <v>-0.14049999999999985</v>
      </c>
      <c r="AF37" s="906">
        <f t="shared" si="356"/>
        <v>-0.12749999999999995</v>
      </c>
      <c r="AG37" s="906">
        <f t="shared" si="356"/>
        <v>-0.10424999999999995</v>
      </c>
      <c r="AH37" s="906">
        <f t="shared" si="356"/>
        <v>-0.1027499999999999</v>
      </c>
      <c r="AI37" s="906">
        <f t="shared" si="356"/>
        <v>-0.66149999999999975</v>
      </c>
      <c r="AJ37" s="906">
        <f t="shared" si="356"/>
        <v>9.2000000000000082E-2</v>
      </c>
      <c r="AK37" s="906">
        <f t="shared" si="356"/>
        <v>-6.7499999999998117E-3</v>
      </c>
      <c r="AL37" s="906">
        <f t="shared" si="356"/>
        <v>0.10550000000000015</v>
      </c>
      <c r="AM37" s="906">
        <f t="shared" si="356"/>
        <v>4.1999999999999815E-2</v>
      </c>
      <c r="AN37" s="906">
        <f t="shared" si="356"/>
        <v>0.18025000000000002</v>
      </c>
      <c r="AO37" s="906">
        <f t="shared" si="356"/>
        <v>-9.4250000000000167E-2</v>
      </c>
      <c r="AP37" s="906">
        <f t="shared" si="356"/>
        <v>-0.1782499999999998</v>
      </c>
      <c r="AQ37" s="906">
        <f t="shared" si="356"/>
        <v>-2.2250000000000103E-2</v>
      </c>
      <c r="AR37" s="906">
        <f t="shared" si="356"/>
        <v>-7.1499999999999897E-2</v>
      </c>
      <c r="AS37" s="906">
        <f t="shared" si="356"/>
        <v>-0.15799999999999992</v>
      </c>
      <c r="AT37" s="906">
        <f t="shared" si="356"/>
        <v>4.8750000000000071E-2</v>
      </c>
      <c r="AU37" s="906">
        <f t="shared" si="356"/>
        <v>-2.475000000000005E-2</v>
      </c>
      <c r="AV37" s="906">
        <f t="shared" si="356"/>
        <v>-0.15050000000000008</v>
      </c>
      <c r="AW37" s="906">
        <f t="shared" si="356"/>
        <v>-8.5249999999999826E-2</v>
      </c>
      <c r="AX37" s="906">
        <f t="shared" si="356"/>
        <v>-2.7750000000000163E-2</v>
      </c>
      <c r="AY37" s="906">
        <f t="shared" si="356"/>
        <v>-7.1250000000000036E-2</v>
      </c>
      <c r="AZ37" s="906">
        <f t="shared" si="356"/>
        <v>4.0000000000000036E-2</v>
      </c>
      <c r="BA37" s="906">
        <f t="shared" si="356"/>
        <v>-2.0000000000000018E-2</v>
      </c>
      <c r="BB37" s="906">
        <f t="shared" si="356"/>
        <v>-0.12349999999999994</v>
      </c>
      <c r="BC37" s="906">
        <f t="shared" si="356"/>
        <v>-0.19775000000000009</v>
      </c>
      <c r="BD37" s="906">
        <f t="shared" si="356"/>
        <v>-5.0250000000000128E-2</v>
      </c>
      <c r="BE37" s="906">
        <f t="shared" si="356"/>
        <v>-4.1249999999999787E-2</v>
      </c>
      <c r="BF37" s="906">
        <f t="shared" si="356"/>
        <v>-8.8000000000000078E-2</v>
      </c>
      <c r="BG37" s="906">
        <f t="shared" si="356"/>
        <v>-0.1080000000000001</v>
      </c>
      <c r="BH37" s="906">
        <f t="shared" si="356"/>
        <v>-0.30525000000000002</v>
      </c>
      <c r="BI37" s="906">
        <f t="shared" si="356"/>
        <v>-0.15825000000000022</v>
      </c>
      <c r="BJ37" s="906">
        <f t="shared" ref="BJ37:CP37" si="357">BJ33-BJ34</f>
        <v>9.5750000000000224E-2</v>
      </c>
      <c r="BK37" s="906">
        <f t="shared" si="357"/>
        <v>-8.0999999999999961E-2</v>
      </c>
      <c r="BL37" s="906">
        <f t="shared" si="357"/>
        <v>1.3500000000000068E-2</v>
      </c>
      <c r="BM37" s="906">
        <f t="shared" si="357"/>
        <v>6.9749999999999979E-2</v>
      </c>
      <c r="BN37" s="906">
        <f t="shared" si="357"/>
        <v>-3.675000000000006E-2</v>
      </c>
      <c r="BO37" s="906">
        <f t="shared" si="357"/>
        <v>-0.14124999999999988</v>
      </c>
      <c r="BP37" s="906">
        <f t="shared" si="357"/>
        <v>-4.1749999999999954E-2</v>
      </c>
      <c r="BQ37" s="906">
        <f t="shared" ref="BQ37" si="358">BQ33-BQ34</f>
        <v>7.5000000000000178E-2</v>
      </c>
      <c r="BR37" s="906">
        <f t="shared" si="357"/>
        <v>-7.3500000000000121E-2</v>
      </c>
      <c r="BS37" s="906">
        <f t="shared" si="357"/>
        <v>-0.12575000000000003</v>
      </c>
      <c r="BT37" s="906">
        <f t="shared" si="357"/>
        <v>-4.6749999999999847E-2</v>
      </c>
      <c r="BU37" s="906">
        <f t="shared" si="357"/>
        <v>-5.0499999999999989E-2</v>
      </c>
      <c r="BV37" s="906">
        <f t="shared" si="357"/>
        <v>-0.21150000000000002</v>
      </c>
      <c r="BW37" s="906">
        <f t="shared" si="357"/>
        <v>-0.12650000000000006</v>
      </c>
      <c r="BX37" s="906">
        <f t="shared" si="357"/>
        <v>7.7749999999999986E-2</v>
      </c>
      <c r="BY37" s="906">
        <f t="shared" si="357"/>
        <v>-9.8250000000000171E-2</v>
      </c>
      <c r="BZ37" s="906">
        <f t="shared" si="357"/>
        <v>-5.2750000000000075E-2</v>
      </c>
      <c r="CA37" s="906">
        <f t="shared" si="357"/>
        <v>-7.2000000000000064E-2</v>
      </c>
      <c r="CB37" s="906">
        <f t="shared" si="357"/>
        <v>8.999999999999897E-3</v>
      </c>
      <c r="CC37" s="906">
        <f t="shared" si="357"/>
        <v>-1.2249999999999872E-2</v>
      </c>
      <c r="CD37" s="906">
        <f t="shared" si="357"/>
        <v>-0.38350000000000017</v>
      </c>
      <c r="CE37" s="906">
        <f t="shared" si="357"/>
        <v>-2.475000000000005E-2</v>
      </c>
      <c r="CF37" s="906">
        <f t="shared" si="357"/>
        <v>-7.2249999999999925E-2</v>
      </c>
      <c r="CG37" s="906">
        <f t="shared" si="357"/>
        <v>-0.20374999999999988</v>
      </c>
      <c r="CH37" s="906">
        <f t="shared" si="357"/>
        <v>0.10449999999999982</v>
      </c>
      <c r="CI37" s="906">
        <f t="shared" si="357"/>
        <v>-7.0000000000001172E-3</v>
      </c>
      <c r="CJ37" s="906">
        <f t="shared" si="357"/>
        <v>8.9249999999999829E-2</v>
      </c>
      <c r="CK37" s="906">
        <f t="shared" si="357"/>
        <v>-7.8500000000000014E-2</v>
      </c>
      <c r="CL37" s="906">
        <f t="shared" si="357"/>
        <v>-0.18500000000000005</v>
      </c>
      <c r="CM37" s="906">
        <f t="shared" si="357"/>
        <v>-0.19074999999999998</v>
      </c>
      <c r="CN37" s="906">
        <f t="shared" si="357"/>
        <v>-0.15225</v>
      </c>
      <c r="CO37" s="906">
        <f t="shared" si="357"/>
        <v>-3.0499999999999972E-2</v>
      </c>
      <c r="CP37" s="906">
        <f t="shared" si="357"/>
        <v>-8.5000000000001741E-3</v>
      </c>
      <c r="CQ37" s="906">
        <f t="shared" ref="CQ37:DX37" si="359">CQ33-CQ34</f>
        <v>-6.2500000000000888E-3</v>
      </c>
      <c r="CR37" s="906">
        <f t="shared" si="359"/>
        <v>-1.7999999999999794E-2</v>
      </c>
      <c r="CS37" s="906">
        <f t="shared" si="359"/>
        <v>-4.5000000000001705E-3</v>
      </c>
      <c r="CT37" s="906">
        <f t="shared" si="359"/>
        <v>-9.6999999999999975E-2</v>
      </c>
      <c r="CU37" s="906">
        <f t="shared" si="359"/>
        <v>-0.10449999999999982</v>
      </c>
      <c r="CV37" s="906">
        <f t="shared" si="359"/>
        <v>9.2999999999999972E-2</v>
      </c>
      <c r="CW37" s="906">
        <f t="shared" si="359"/>
        <v>2.7249999999999996E-2</v>
      </c>
      <c r="CX37" s="906">
        <f t="shared" si="359"/>
        <v>-6.3250000000000028E-2</v>
      </c>
      <c r="CY37" s="906">
        <f t="shared" si="359"/>
        <v>-0.12349999999999994</v>
      </c>
      <c r="CZ37" s="906">
        <f t="shared" si="359"/>
        <v>-6.899999999999995E-2</v>
      </c>
      <c r="DA37" s="906">
        <f t="shared" si="359"/>
        <v>7.4749999999999872E-2</v>
      </c>
      <c r="DB37" s="906">
        <f t="shared" si="359"/>
        <v>-7.975000000000021E-2</v>
      </c>
      <c r="DC37" s="906">
        <f t="shared" si="359"/>
        <v>8.3499999999999908E-2</v>
      </c>
      <c r="DD37" s="906">
        <f t="shared" si="359"/>
        <v>-0.1652499999999999</v>
      </c>
      <c r="DE37" s="906">
        <f t="shared" ref="DE37:DF37" si="360">DE33-DE34</f>
        <v>-0.11025000000000018</v>
      </c>
      <c r="DF37" s="906">
        <f t="shared" si="360"/>
        <v>-0.12024999999999997</v>
      </c>
      <c r="DG37" s="906">
        <f t="shared" si="359"/>
        <v>5.4250000000000131E-2</v>
      </c>
      <c r="DH37" s="906">
        <f t="shared" si="359"/>
        <v>2.2500000000000853E-3</v>
      </c>
      <c r="DI37" s="906">
        <f t="shared" si="359"/>
        <v>2.6250000000000107E-2</v>
      </c>
      <c r="DJ37" s="906">
        <f t="shared" si="359"/>
        <v>-8.7499999999999911E-2</v>
      </c>
      <c r="DK37" s="906">
        <f t="shared" si="359"/>
        <v>-3.2000000000000028E-2</v>
      </c>
      <c r="DL37" s="906">
        <f t="shared" si="359"/>
        <v>7.4599999999999778E-2</v>
      </c>
      <c r="DM37" s="906">
        <f t="shared" si="359"/>
        <v>4.4249999999999901E-2</v>
      </c>
      <c r="DN37" s="906">
        <f t="shared" si="359"/>
        <v>-0.1120000000000001</v>
      </c>
      <c r="DO37" s="906">
        <f t="shared" si="359"/>
        <v>-0.11775000000000002</v>
      </c>
      <c r="DP37" s="906">
        <f t="shared" si="359"/>
        <v>4.5500000000000096E-2</v>
      </c>
      <c r="DQ37" s="906">
        <f t="shared" si="359"/>
        <v>-7.3749999999999982E-2</v>
      </c>
      <c r="DR37" s="906">
        <f t="shared" si="359"/>
        <v>-9.0250000000000163E-2</v>
      </c>
      <c r="DS37" s="906">
        <f t="shared" si="359"/>
        <v>-7.2249999999999925E-2</v>
      </c>
      <c r="DT37" s="906">
        <f t="shared" si="359"/>
        <v>-0.12000000000000011</v>
      </c>
      <c r="DU37" s="906">
        <f t="shared" si="359"/>
        <v>-2.5250000000000217E-2</v>
      </c>
      <c r="DV37" s="906">
        <f t="shared" si="359"/>
        <v>-1.1000000000000121E-2</v>
      </c>
      <c r="DW37" s="906">
        <f t="shared" si="359"/>
        <v>1.6750000000000043E-2</v>
      </c>
      <c r="DX37" s="906">
        <f t="shared" si="359"/>
        <v>-0.15149999999999997</v>
      </c>
      <c r="DY37" s="906">
        <f t="shared" ref="DY37:EI37" si="361">DY33-DY34</f>
        <v>6.5500000000000114E-2</v>
      </c>
      <c r="DZ37" s="906">
        <f t="shared" si="361"/>
        <v>-4.5500000000000096E-2</v>
      </c>
      <c r="EA37" s="906">
        <f t="shared" si="361"/>
        <v>7.6999999999999957E-2</v>
      </c>
      <c r="EB37" s="906">
        <f t="shared" si="361"/>
        <v>6.999999999999984E-2</v>
      </c>
      <c r="EC37" s="906">
        <f t="shared" si="361"/>
        <v>-2.3499999999999854E-2</v>
      </c>
      <c r="ED37" s="906">
        <f t="shared" si="361"/>
        <v>6.4249999999999918E-2</v>
      </c>
      <c r="EE37" s="906">
        <f t="shared" si="361"/>
        <v>-3.6999999999999922E-2</v>
      </c>
      <c r="EF37" s="906">
        <f t="shared" si="361"/>
        <v>-3.2999999999999918E-2</v>
      </c>
      <c r="EG37" s="906">
        <f t="shared" si="361"/>
        <v>-6.1249999999999805E-2</v>
      </c>
      <c r="EH37" s="906">
        <f t="shared" si="361"/>
        <v>8.2250000000000156E-2</v>
      </c>
      <c r="EI37" s="906">
        <f t="shared" si="361"/>
        <v>-0.17799999999999994</v>
      </c>
      <c r="EJ37" s="906">
        <f t="shared" ref="EJ37" si="362">EJ33-EJ34</f>
        <v>-2.925000000000022E-2</v>
      </c>
      <c r="EK37" s="906">
        <f t="shared" ref="EK37:GE37" si="363">EK33-EK34</f>
        <v>1.8499999999999961E-2</v>
      </c>
      <c r="EL37" s="906">
        <f t="shared" si="363"/>
        <v>-0.12849999999999984</v>
      </c>
      <c r="EM37" s="906">
        <f t="shared" si="363"/>
        <v>-8.625000000000016E-2</v>
      </c>
      <c r="EN37" s="906">
        <f t="shared" ref="EN37:EO37" si="364">EN33-EN34</f>
        <v>-6.7000000000000171E-2</v>
      </c>
      <c r="EO37" s="906">
        <f t="shared" si="364"/>
        <v>-5.7249999999999801E-2</v>
      </c>
      <c r="EP37" s="906">
        <f t="shared" si="363"/>
        <v>3.3250000000000224E-2</v>
      </c>
      <c r="EQ37" s="906">
        <f t="shared" si="363"/>
        <v>-0.10250000000000004</v>
      </c>
      <c r="ER37" s="906">
        <f t="shared" si="363"/>
        <v>-2.375000000000016E-2</v>
      </c>
      <c r="ES37" s="906">
        <f t="shared" si="363"/>
        <v>-8.8999999999999968E-2</v>
      </c>
      <c r="ET37" s="906">
        <f t="shared" si="363"/>
        <v>-1.5499999999999847E-2</v>
      </c>
      <c r="EU37" s="906">
        <f t="shared" si="363"/>
        <v>-0.22675000000000001</v>
      </c>
      <c r="EV37" s="906">
        <f t="shared" si="363"/>
        <v>2.8750000000000053E-2</v>
      </c>
      <c r="EW37" s="906">
        <f t="shared" si="363"/>
        <v>-6.0000000000000053E-2</v>
      </c>
      <c r="EX37" s="906">
        <f t="shared" si="363"/>
        <v>-0.10950000000000015</v>
      </c>
      <c r="EY37" s="906">
        <f t="shared" si="363"/>
        <v>-9.9999999999997868E-3</v>
      </c>
      <c r="EZ37" s="906">
        <f t="shared" si="363"/>
        <v>-1.399999999999979E-2</v>
      </c>
      <c r="FA37" s="906">
        <f t="shared" si="363"/>
        <v>-0.24725000000000019</v>
      </c>
      <c r="FB37" s="906">
        <f t="shared" si="363"/>
        <v>9.5000000000000639E-3</v>
      </c>
      <c r="FC37" s="906">
        <f t="shared" si="363"/>
        <v>-3.1000000000000139E-2</v>
      </c>
      <c r="FD37" s="906">
        <f t="shared" si="363"/>
        <v>8.2499999999998685E-3</v>
      </c>
      <c r="FE37" s="906">
        <f t="shared" si="363"/>
        <v>-6.7250000000000032E-2</v>
      </c>
      <c r="FF37" s="906">
        <f t="shared" si="363"/>
        <v>-0.19700000000000006</v>
      </c>
      <c r="FG37" s="906">
        <f t="shared" si="363"/>
        <v>1.9000000000000128E-2</v>
      </c>
      <c r="FH37" s="906">
        <f t="shared" si="363"/>
        <v>-5.2249999999999908E-2</v>
      </c>
      <c r="FI37" s="906">
        <f t="shared" si="363"/>
        <v>-1.8499999999999961E-2</v>
      </c>
      <c r="FJ37" s="906">
        <f t="shared" si="363"/>
        <v>-0.19550000000000001</v>
      </c>
      <c r="FK37" s="906">
        <f t="shared" si="363"/>
        <v>-3.1750000000000167E-2</v>
      </c>
      <c r="FL37" s="906">
        <f t="shared" si="363"/>
        <v>0.10049999999999981</v>
      </c>
      <c r="FM37" s="906">
        <f t="shared" si="363"/>
        <v>-3.2750000000000057E-2</v>
      </c>
      <c r="FN37" s="906">
        <f t="shared" si="363"/>
        <v>-0.11624999999999996</v>
      </c>
      <c r="FO37" s="906">
        <f t="shared" si="363"/>
        <v>6.4750000000000085E-2</v>
      </c>
      <c r="FP37" s="906">
        <f t="shared" si="363"/>
        <v>-9.2500000000002025E-3</v>
      </c>
      <c r="FQ37" s="906">
        <f t="shared" si="363"/>
        <v>1.1000000000000121E-2</v>
      </c>
      <c r="FR37" s="906">
        <f t="shared" si="363"/>
        <v>-5.699999999999994E-2</v>
      </c>
      <c r="FS37" s="906">
        <f t="shared" si="363"/>
        <v>-4.4999999999999929E-2</v>
      </c>
      <c r="FT37" s="906">
        <f t="shared" si="363"/>
        <v>-6.4249999999999918E-2</v>
      </c>
      <c r="FU37" s="906">
        <f t="shared" si="363"/>
        <v>9.1000000000000192E-2</v>
      </c>
      <c r="FV37" s="906">
        <f t="shared" si="363"/>
        <v>7.3999999999999844E-2</v>
      </c>
      <c r="FW37" s="906">
        <f t="shared" si="363"/>
        <v>3.2000000000000028E-2</v>
      </c>
      <c r="FX37" s="906">
        <f t="shared" si="363"/>
        <v>-0.16124999999999989</v>
      </c>
      <c r="FY37" s="906">
        <f t="shared" ref="FY37:FZ37" si="365">FY33-FY34</f>
        <v>-0.12100612500000008</v>
      </c>
      <c r="FZ37" s="906">
        <f t="shared" si="365"/>
        <v>-0.10970000000000013</v>
      </c>
      <c r="GA37" s="906">
        <f t="shared" si="363"/>
        <v>3.675000000000006E-2</v>
      </c>
      <c r="GB37" s="906">
        <f t="shared" si="363"/>
        <v>6.150000000000011E-2</v>
      </c>
      <c r="GC37" s="906">
        <f t="shared" si="363"/>
        <v>-3.0749999999999833E-2</v>
      </c>
      <c r="GD37" s="906">
        <f t="shared" si="363"/>
        <v>5.9999999999997833E-3</v>
      </c>
      <c r="GE37" s="906">
        <f t="shared" si="363"/>
        <v>9.7499999999999254E-3</v>
      </c>
      <c r="GF37" s="906">
        <f t="shared" si="353"/>
        <v>4.750000000000032E-3</v>
      </c>
      <c r="GG37" s="906">
        <f t="shared" ref="GG37:GT37" si="366">GG33-GG34</f>
        <v>4.0750000000000064E-2</v>
      </c>
      <c r="GH37" s="906">
        <f t="shared" si="366"/>
        <v>-4.7750000000000181E-2</v>
      </c>
      <c r="GI37" s="906">
        <f t="shared" si="366"/>
        <v>4.5500000000000096E-2</v>
      </c>
      <c r="GJ37" s="906">
        <f t="shared" si="366"/>
        <v>3.125E-2</v>
      </c>
      <c r="GK37" s="906">
        <f t="shared" si="366"/>
        <v>-8.4499999999999797E-2</v>
      </c>
      <c r="GL37" s="906">
        <f t="shared" ref="GL37:GM37" si="367">GL33-GL34</f>
        <v>-4.3499999999999872E-2</v>
      </c>
      <c r="GM37" s="906">
        <f t="shared" si="367"/>
        <v>-3.774999999999995E-2</v>
      </c>
      <c r="GN37" s="906">
        <f t="shared" si="366"/>
        <v>-5.6249999999999911E-2</v>
      </c>
      <c r="GO37" s="906">
        <f t="shared" si="366"/>
        <v>-4.0750000000000064E-2</v>
      </c>
      <c r="GP37" s="906">
        <f t="shared" si="366"/>
        <v>-8.0499999999999794E-2</v>
      </c>
      <c r="GQ37" s="906">
        <f t="shared" si="366"/>
        <v>-7.7249999999999819E-2</v>
      </c>
      <c r="GR37" s="906">
        <f t="shared" si="366"/>
        <v>0.18175000000000008</v>
      </c>
      <c r="GS37" s="906">
        <f t="shared" si="366"/>
        <v>7.7249999999999819E-2</v>
      </c>
      <c r="GT37" s="906">
        <f t="shared" si="366"/>
        <v>-9.8250000000000171E-2</v>
      </c>
      <c r="GU37" s="906">
        <f t="shared" ref="GU37" si="368">GU33-GU34</f>
        <v>0.1067499999999999</v>
      </c>
      <c r="GV37" s="906">
        <f>GV33-GV34</f>
        <v>4.7499999999999876E-2</v>
      </c>
      <c r="GW37" s="906">
        <f t="shared" ref="GW37" si="369">GW33-GW34</f>
        <v>-0.12325000000000008</v>
      </c>
      <c r="GX37" s="906">
        <f>GX33-GX34</f>
        <v>-9.6000000000000085E-2</v>
      </c>
      <c r="GY37" s="906">
        <f t="shared" si="353"/>
        <v>1.8749999999999822E-2</v>
      </c>
      <c r="GZ37" s="906">
        <f>GZ33-GZ34</f>
        <v>-1.6249999999999876E-2</v>
      </c>
      <c r="HA37" s="906">
        <f>HA33-HA34</f>
        <v>-0.20725000000000016</v>
      </c>
      <c r="HB37" s="906">
        <f>HB33-HB34</f>
        <v>4.9999999999999822E-2</v>
      </c>
      <c r="HC37" s="906">
        <f t="shared" si="353"/>
        <v>0</v>
      </c>
      <c r="HD37" s="906">
        <f t="shared" ref="HD37" si="370">HD33-HD34</f>
        <v>-2.4500000000000188E-2</v>
      </c>
      <c r="HE37" s="906">
        <f>HE33-HE34</f>
        <v>-9.2999999999999972E-2</v>
      </c>
      <c r="HF37" s="973">
        <f t="shared" si="253"/>
        <v>2.7051000000000007</v>
      </c>
      <c r="HG37" s="973">
        <f t="shared" si="253"/>
        <v>0.19685000000000369</v>
      </c>
      <c r="HH37" s="973">
        <f t="shared" si="253"/>
        <v>1.6319499999999978</v>
      </c>
      <c r="HI37" s="973">
        <f t="shared" si="253"/>
        <v>1.5811500000000034</v>
      </c>
      <c r="HJ37" s="973">
        <f t="shared" si="253"/>
        <v>1.3779500000000033</v>
      </c>
      <c r="HK37" s="973" t="e">
        <f t="shared" si="253"/>
        <v>#DIV/0!</v>
      </c>
      <c r="HL37" s="973">
        <f t="shared" si="253"/>
        <v>1.0287000000000051</v>
      </c>
      <c r="HM37" s="973" t="e">
        <f t="shared" si="253"/>
        <v>#DIV/0!</v>
      </c>
      <c r="HN37" s="973">
        <f t="shared" si="253"/>
        <v>0.45719999999999472</v>
      </c>
      <c r="HO37" s="973">
        <f t="shared" si="253"/>
        <v>1.4986000000000042</v>
      </c>
      <c r="HP37" s="973">
        <f t="shared" si="254"/>
        <v>2.908300000000001</v>
      </c>
      <c r="HQ37" s="973">
        <f t="shared" si="254"/>
        <v>1.3208000000000011</v>
      </c>
      <c r="HR37" s="973" t="e">
        <f t="shared" si="254"/>
        <v>#DIV/0!</v>
      </c>
      <c r="HS37" s="973">
        <f t="shared" si="254"/>
        <v>0.65404999999999847</v>
      </c>
      <c r="HT37" s="973">
        <f t="shared" si="254"/>
        <v>3.2575499999999993</v>
      </c>
      <c r="HU37" s="973">
        <f t="shared" si="254"/>
        <v>1.3271499999999976</v>
      </c>
      <c r="HV37" s="973">
        <f t="shared" si="254"/>
        <v>3.9243000000000019</v>
      </c>
      <c r="HW37" s="973">
        <f t="shared" si="254"/>
        <v>1.2382500000000016</v>
      </c>
      <c r="HX37" s="973" t="e">
        <f t="shared" si="254"/>
        <v>#DIV/0!</v>
      </c>
      <c r="HY37" s="973">
        <f t="shared" si="254"/>
        <v>0.50800000000000045</v>
      </c>
      <c r="HZ37" s="973">
        <f t="shared" si="255"/>
        <v>1.7462500000000021</v>
      </c>
      <c r="IA37" s="973">
        <f t="shared" si="255"/>
        <v>2.2669499999999956</v>
      </c>
      <c r="IB37" s="973">
        <f t="shared" si="255"/>
        <v>2.4574500000000028</v>
      </c>
      <c r="IC37" s="973">
        <f t="shared" si="255"/>
        <v>1.3906499999999962</v>
      </c>
      <c r="ID37" s="973" t="e">
        <f t="shared" si="255"/>
        <v>#DIV/0!</v>
      </c>
      <c r="IE37" s="973" t="e">
        <f t="shared" si="255"/>
        <v>#DIV/0!</v>
      </c>
      <c r="IF37" s="973">
        <f t="shared" si="255"/>
        <v>-4.5974000000000013</v>
      </c>
      <c r="IG37" s="973">
        <f t="shared" si="255"/>
        <v>-2.9590999999999954</v>
      </c>
      <c r="IH37" s="973">
        <f t="shared" si="255"/>
        <v>-3.5686999999999958</v>
      </c>
      <c r="II37" s="973">
        <f t="shared" si="255"/>
        <v>-3.2384999999999984</v>
      </c>
      <c r="IJ37" s="973">
        <f t="shared" si="256"/>
        <v>-2.6479499999999985</v>
      </c>
      <c r="IK37" s="973">
        <f t="shared" si="256"/>
        <v>-2.6098499999999971</v>
      </c>
      <c r="IL37" s="973">
        <f t="shared" si="256"/>
        <v>-16.802099999999992</v>
      </c>
      <c r="IM37" s="973">
        <f t="shared" si="256"/>
        <v>2.336800000000002</v>
      </c>
      <c r="IN37" s="973">
        <f t="shared" si="256"/>
        <v>-0.17144999999999522</v>
      </c>
      <c r="IO37" s="973">
        <f t="shared" si="256"/>
        <v>2.6797000000000035</v>
      </c>
      <c r="IP37" s="973">
        <f t="shared" si="256"/>
        <v>1.0667999999999953</v>
      </c>
      <c r="IQ37" s="973">
        <f t="shared" si="256"/>
        <v>4.5783500000000004</v>
      </c>
      <c r="IR37" s="973">
        <f t="shared" si="256"/>
        <v>-2.3939500000000042</v>
      </c>
      <c r="IS37" s="973">
        <f t="shared" si="256"/>
        <v>-4.5275499999999944</v>
      </c>
      <c r="IT37" s="973">
        <f t="shared" si="257"/>
        <v>-0.56515000000000259</v>
      </c>
      <c r="IU37" s="973">
        <f t="shared" si="257"/>
        <v>-1.8160999999999974</v>
      </c>
      <c r="IV37" s="973">
        <f t="shared" si="257"/>
        <v>-4.0131999999999977</v>
      </c>
      <c r="IW37" s="973">
        <f t="shared" si="257"/>
        <v>1.2382500000000016</v>
      </c>
      <c r="IX37" s="973">
        <f t="shared" si="257"/>
        <v>-0.62865000000000126</v>
      </c>
      <c r="IY37" s="973">
        <f t="shared" si="257"/>
        <v>-3.822700000000002</v>
      </c>
      <c r="IZ37" s="973">
        <f t="shared" si="258"/>
        <v>-2.1653499999999957</v>
      </c>
      <c r="JA37" s="973">
        <f t="shared" si="259"/>
        <v>-0.70485000000000408</v>
      </c>
      <c r="JB37" s="973">
        <f t="shared" si="259"/>
        <v>-1.8097500000000009</v>
      </c>
      <c r="JC37" s="973">
        <f t="shared" si="259"/>
        <v>1.0160000000000009</v>
      </c>
      <c r="JD37" s="973">
        <f t="shared" si="259"/>
        <v>-0.50800000000000045</v>
      </c>
      <c r="JE37" s="973">
        <f t="shared" si="259"/>
        <v>-3.1368999999999985</v>
      </c>
      <c r="JF37" s="973">
        <f t="shared" si="259"/>
        <v>-5.0228500000000018</v>
      </c>
      <c r="JG37" s="973">
        <f t="shared" si="259"/>
        <v>-1.2763500000000032</v>
      </c>
      <c r="JH37" s="973">
        <f t="shared" si="259"/>
        <v>-1.0477499999999946</v>
      </c>
      <c r="JI37" s="973">
        <f t="shared" si="259"/>
        <v>-2.2352000000000021</v>
      </c>
      <c r="JJ37" s="973">
        <f t="shared" si="259"/>
        <v>-2.7432000000000021</v>
      </c>
      <c r="JK37" s="973">
        <f t="shared" si="260"/>
        <v>-7.7533500000000002</v>
      </c>
      <c r="JL37" s="973">
        <f t="shared" si="260"/>
        <v>-4.0195500000000051</v>
      </c>
      <c r="JM37" s="973">
        <f t="shared" si="260"/>
        <v>2.4320500000000056</v>
      </c>
      <c r="JN37" s="973">
        <f t="shared" si="260"/>
        <v>-2.057399999999999</v>
      </c>
      <c r="JO37" s="973">
        <f t="shared" si="260"/>
        <v>0.3429000000000017</v>
      </c>
      <c r="JP37" s="973">
        <f t="shared" si="260"/>
        <v>1.7716499999999993</v>
      </c>
      <c r="JQ37" s="973">
        <f t="shared" si="260"/>
        <v>-0.93345000000000145</v>
      </c>
      <c r="JR37" s="973">
        <f t="shared" si="260"/>
        <v>-3.5877499999999967</v>
      </c>
      <c r="JS37" s="973">
        <f t="shared" si="260"/>
        <v>-1.0604499999999988</v>
      </c>
      <c r="JT37" s="973">
        <f t="shared" si="260"/>
        <v>1.9050000000000045</v>
      </c>
      <c r="JU37" s="973">
        <f t="shared" si="261"/>
        <v>-1.8669000000000029</v>
      </c>
      <c r="JV37" s="973">
        <f t="shared" si="261"/>
        <v>-3.1940500000000007</v>
      </c>
      <c r="JW37" s="973">
        <f t="shared" si="261"/>
        <v>-1.1874499999999961</v>
      </c>
      <c r="JX37" s="973">
        <f t="shared" si="261"/>
        <v>-1.2826999999999997</v>
      </c>
      <c r="JY37" s="973">
        <f t="shared" si="261"/>
        <v>-5.3721000000000005</v>
      </c>
      <c r="JZ37" s="973">
        <f t="shared" si="261"/>
        <v>-3.2131000000000012</v>
      </c>
      <c r="KA37" s="973">
        <f t="shared" si="261"/>
        <v>1.9748499999999996</v>
      </c>
      <c r="KB37" s="973">
        <f t="shared" si="261"/>
        <v>-2.4955500000000042</v>
      </c>
      <c r="KC37" s="973">
        <f t="shared" si="261"/>
        <v>-1.3398500000000018</v>
      </c>
      <c r="KD37" s="973">
        <f t="shared" si="261"/>
        <v>-1.8288000000000015</v>
      </c>
      <c r="KE37" s="973">
        <f t="shared" si="262"/>
        <v>0.22859999999999736</v>
      </c>
      <c r="KF37" s="973">
        <f t="shared" si="262"/>
        <v>-0.31114999999999671</v>
      </c>
      <c r="KG37" s="973">
        <f t="shared" si="262"/>
        <v>-9.7409000000000034</v>
      </c>
      <c r="KH37" s="973">
        <f t="shared" si="262"/>
        <v>-0.62865000000000126</v>
      </c>
      <c r="KI37" s="973">
        <f t="shared" si="262"/>
        <v>-1.8351499999999981</v>
      </c>
      <c r="KJ37" s="973">
        <f t="shared" si="262"/>
        <v>-5.1752499999999966</v>
      </c>
      <c r="KK37" s="973">
        <f t="shared" si="262"/>
        <v>2.6542999999999952</v>
      </c>
      <c r="KL37" s="973">
        <f t="shared" si="262"/>
        <v>-0.17780000000000296</v>
      </c>
      <c r="KM37" s="973">
        <f t="shared" si="262"/>
        <v>2.2669499999999956</v>
      </c>
      <c r="KN37" s="973">
        <f t="shared" si="262"/>
        <v>-1.9939000000000002</v>
      </c>
      <c r="KO37" s="973">
        <f t="shared" si="263"/>
        <v>-4.6990000000000007</v>
      </c>
      <c r="KP37" s="973">
        <f t="shared" si="263"/>
        <v>-4.8450499999999987</v>
      </c>
      <c r="KQ37" s="973">
        <f t="shared" si="263"/>
        <v>-3.8671499999999996</v>
      </c>
      <c r="KR37" s="973">
        <f t="shared" si="263"/>
        <v>-0.77469999999999928</v>
      </c>
      <c r="KS37" s="973">
        <f t="shared" si="263"/>
        <v>-0.21590000000000442</v>
      </c>
      <c r="KT37" s="973">
        <f t="shared" si="263"/>
        <v>-0.15875000000000225</v>
      </c>
      <c r="KU37" s="973">
        <f t="shared" si="263"/>
        <v>-0.45719999999999472</v>
      </c>
      <c r="KV37" s="973">
        <f t="shared" si="263"/>
        <v>-0.11430000000000433</v>
      </c>
      <c r="KW37" s="973">
        <f t="shared" si="263"/>
        <v>-2.4637999999999991</v>
      </c>
      <c r="KX37" s="973">
        <f t="shared" si="263"/>
        <v>-2.6542999999999952</v>
      </c>
      <c r="KY37" s="973">
        <f t="shared" si="264"/>
        <v>2.3621999999999992</v>
      </c>
      <c r="KZ37" s="973">
        <f t="shared" si="264"/>
        <v>0.69214999999999982</v>
      </c>
      <c r="LA37" s="973">
        <f t="shared" si="264"/>
        <v>-1.6065500000000006</v>
      </c>
      <c r="LB37" s="973">
        <f t="shared" si="264"/>
        <v>-3.1368999999999985</v>
      </c>
      <c r="LC37" s="973">
        <f t="shared" si="264"/>
        <v>-1.7525999999999986</v>
      </c>
      <c r="LD37" s="973">
        <f t="shared" si="264"/>
        <v>1.8986499999999966</v>
      </c>
      <c r="LE37" s="973">
        <f t="shared" si="264"/>
        <v>-2.0256500000000051</v>
      </c>
      <c r="LF37" s="973">
        <f t="shared" si="264"/>
        <v>2.1208999999999976</v>
      </c>
      <c r="LG37" s="973">
        <f t="shared" si="264"/>
        <v>-4.1973499999999975</v>
      </c>
      <c r="LH37" s="973">
        <f t="shared" si="265"/>
        <v>1.3779500000000033</v>
      </c>
      <c r="LI37" s="973">
        <f t="shared" si="266"/>
        <v>5.7150000000002164E-2</v>
      </c>
      <c r="LJ37" s="973">
        <f t="shared" si="266"/>
        <v>0.66675000000000262</v>
      </c>
      <c r="LK37" s="973">
        <f t="shared" si="266"/>
        <v>-2.2224999999999975</v>
      </c>
      <c r="LL37" s="973">
        <f t="shared" si="266"/>
        <v>-0.81280000000000063</v>
      </c>
      <c r="LM37" s="973">
        <f t="shared" si="266"/>
        <v>1.8948399999999943</v>
      </c>
      <c r="LN37" s="973">
        <f t="shared" si="266"/>
        <v>1.1239499999999973</v>
      </c>
      <c r="LO37" s="973">
        <f t="shared" si="266"/>
        <v>-2.8448000000000024</v>
      </c>
      <c r="LP37" s="973">
        <f t="shared" si="266"/>
        <v>-2.9908500000000005</v>
      </c>
      <c r="LQ37" s="973">
        <f t="shared" si="266"/>
        <v>1.1557000000000024</v>
      </c>
      <c r="LR37" s="973">
        <f t="shared" si="266"/>
        <v>-1.8732499999999994</v>
      </c>
      <c r="LS37" s="973">
        <f t="shared" si="267"/>
        <v>-2.2923500000000039</v>
      </c>
      <c r="LT37" s="973">
        <f t="shared" si="267"/>
        <v>-1.8351499999999981</v>
      </c>
      <c r="LU37" s="973">
        <f t="shared" si="267"/>
        <v>-3.0480000000000027</v>
      </c>
      <c r="LV37" s="973">
        <f t="shared" si="267"/>
        <v>-0.64135000000000542</v>
      </c>
      <c r="LW37" s="973">
        <f t="shared" si="267"/>
        <v>-0.27940000000000303</v>
      </c>
      <c r="LX37" s="973">
        <f t="shared" si="267"/>
        <v>0.42545000000000105</v>
      </c>
      <c r="LY37" s="973">
        <f t="shared" si="267"/>
        <v>-3.8480999999999992</v>
      </c>
      <c r="LZ37" s="973">
        <f t="shared" si="267"/>
        <v>1.6637000000000028</v>
      </c>
      <c r="MA37" s="973">
        <f t="shared" si="267"/>
        <v>-1.1557000000000024</v>
      </c>
      <c r="MB37" s="973">
        <f t="shared" si="267"/>
        <v>1.9557999999999989</v>
      </c>
      <c r="MC37" s="973">
        <f t="shared" si="268"/>
        <v>1.7779999999999958</v>
      </c>
      <c r="MD37" s="973">
        <f t="shared" si="268"/>
        <v>-0.59689999999999621</v>
      </c>
      <c r="ME37" s="973">
        <f t="shared" si="268"/>
        <v>1.6319499999999978</v>
      </c>
      <c r="MF37" s="973">
        <f t="shared" si="268"/>
        <v>-0.93979999999999797</v>
      </c>
      <c r="MG37" s="973">
        <f t="shared" si="268"/>
        <v>-0.83819999999999784</v>
      </c>
      <c r="MH37" s="973">
        <f t="shared" si="268"/>
        <v>-1.5557499999999949</v>
      </c>
      <c r="MI37" s="973">
        <f t="shared" si="268"/>
        <v>2.0891500000000041</v>
      </c>
      <c r="MJ37" s="973">
        <f t="shared" si="268"/>
        <v>-4.5211999999999986</v>
      </c>
      <c r="MK37" s="973">
        <f t="shared" si="268"/>
        <v>-0.74295000000000555</v>
      </c>
      <c r="ML37" s="973">
        <f t="shared" si="268"/>
        <v>0.46989999999999899</v>
      </c>
      <c r="MM37" s="973">
        <f t="shared" si="269"/>
        <v>-3.2638999999999956</v>
      </c>
      <c r="MN37" s="973">
        <f t="shared" si="269"/>
        <v>-2.190750000000004</v>
      </c>
      <c r="MO37" s="973">
        <f t="shared" si="270"/>
        <v>0.84455000000000569</v>
      </c>
      <c r="MP37" s="973">
        <f t="shared" si="270"/>
        <v>-2.6035000000000008</v>
      </c>
      <c r="MQ37" s="973">
        <f t="shared" si="270"/>
        <v>-0.60325000000000406</v>
      </c>
      <c r="MR37" s="973">
        <f t="shared" si="270"/>
        <v>-2.2605999999999993</v>
      </c>
      <c r="MS37" s="973">
        <f t="shared" si="270"/>
        <v>-0.39369999999999611</v>
      </c>
      <c r="MT37" s="973">
        <f t="shared" si="270"/>
        <v>-5.7594500000000002</v>
      </c>
      <c r="MU37" s="973">
        <f t="shared" si="270"/>
        <v>0.73025000000000129</v>
      </c>
      <c r="MV37" s="973">
        <f t="shared" si="270"/>
        <v>-1.5240000000000014</v>
      </c>
      <c r="MW37" s="973">
        <f t="shared" si="270"/>
        <v>-2.7813000000000039</v>
      </c>
      <c r="MX37" s="973">
        <f t="shared" si="270"/>
        <v>-0.25399999999999456</v>
      </c>
      <c r="MY37" s="973">
        <f t="shared" si="271"/>
        <v>-0.35559999999999464</v>
      </c>
      <c r="MZ37" s="973">
        <f t="shared" si="271"/>
        <v>-6.2801500000000043</v>
      </c>
      <c r="NA37" s="973">
        <f t="shared" si="271"/>
        <v>0.24130000000000162</v>
      </c>
      <c r="NB37" s="973">
        <f t="shared" si="271"/>
        <v>-0.78740000000000343</v>
      </c>
      <c r="NC37" s="973">
        <f t="shared" si="271"/>
        <v>0.20954999999999666</v>
      </c>
      <c r="ND37" s="973">
        <f t="shared" si="271"/>
        <v>-1.7081500000000007</v>
      </c>
      <c r="NE37" s="973">
        <f t="shared" si="271"/>
        <v>-5.0038000000000009</v>
      </c>
      <c r="NF37" s="973">
        <f t="shared" si="271"/>
        <v>0.48260000000000325</v>
      </c>
      <c r="NG37" s="973">
        <f t="shared" si="271"/>
        <v>-1.3271499999999976</v>
      </c>
      <c r="NH37" s="973">
        <f t="shared" si="271"/>
        <v>-0.46989999999999899</v>
      </c>
      <c r="NI37" s="973">
        <f t="shared" si="272"/>
        <v>-4.9657</v>
      </c>
      <c r="NJ37" s="973">
        <f t="shared" si="272"/>
        <v>-0.80645000000000422</v>
      </c>
      <c r="NK37" s="973">
        <f t="shared" si="272"/>
        <v>2.5526999999999949</v>
      </c>
      <c r="NL37" s="973">
        <f t="shared" si="272"/>
        <v>-0.83185000000000142</v>
      </c>
      <c r="NM37" s="973">
        <f t="shared" si="272"/>
        <v>-2.9527499999999991</v>
      </c>
      <c r="NN37" s="973">
        <f t="shared" si="272"/>
        <v>1.6446500000000022</v>
      </c>
      <c r="NO37" s="973">
        <f t="shared" si="272"/>
        <v>-0.23495000000000513</v>
      </c>
      <c r="NP37" s="973">
        <f t="shared" si="272"/>
        <v>0.27940000000000303</v>
      </c>
      <c r="NQ37" s="973">
        <f t="shared" si="273"/>
        <v>-1.4477999999999984</v>
      </c>
      <c r="NR37" s="973">
        <f t="shared" si="274"/>
        <v>-1.6319499999999978</v>
      </c>
      <c r="NS37" s="973">
        <f t="shared" si="275"/>
        <v>-1.1429999999999982</v>
      </c>
      <c r="NT37" s="973">
        <f t="shared" si="276"/>
        <v>2.3114000000000048</v>
      </c>
      <c r="NU37" s="973">
        <f t="shared" si="276"/>
        <v>1.8795999999999959</v>
      </c>
      <c r="NV37" s="973">
        <f t="shared" si="276"/>
        <v>0.81280000000000063</v>
      </c>
      <c r="NW37" s="973">
        <f t="shared" si="276"/>
        <v>-4.0957499999999971</v>
      </c>
      <c r="NX37" s="973">
        <f t="shared" si="277"/>
        <v>0.93345000000000145</v>
      </c>
      <c r="NY37" s="973">
        <f t="shared" si="277"/>
        <v>1.5621000000000027</v>
      </c>
      <c r="NZ37" s="973">
        <f t="shared" si="277"/>
        <v>-0.78104999999999569</v>
      </c>
      <c r="OA37" s="973">
        <f t="shared" si="277"/>
        <v>0.15239999999999448</v>
      </c>
      <c r="OB37" s="973">
        <f t="shared" si="277"/>
        <v>0.24764999999999809</v>
      </c>
      <c r="OC37" s="973">
        <f t="shared" si="277"/>
        <v>0.12065000000000081</v>
      </c>
      <c r="OD37" s="973">
        <f t="shared" si="277"/>
        <v>1.0350500000000016</v>
      </c>
      <c r="OE37" s="973">
        <f t="shared" si="277"/>
        <v>-1.2128500000000044</v>
      </c>
      <c r="OF37" s="973">
        <f t="shared" si="277"/>
        <v>1.1557000000000024</v>
      </c>
      <c r="OG37" s="973">
        <f t="shared" si="277"/>
        <v>0.79374999999999996</v>
      </c>
      <c r="OH37" s="973">
        <f t="shared" si="277"/>
        <v>-2.1462999999999948</v>
      </c>
      <c r="OI37" s="973">
        <f t="shared" ref="OI37:ON38" si="371">GN37*25.4</f>
        <v>-1.4287499999999977</v>
      </c>
      <c r="OJ37" s="973">
        <f t="shared" si="371"/>
        <v>-1.0350500000000016</v>
      </c>
      <c r="OK37" s="973">
        <f t="shared" si="371"/>
        <v>-2.0446999999999949</v>
      </c>
      <c r="OL37" s="973">
        <f t="shared" si="371"/>
        <v>-1.9621499999999954</v>
      </c>
      <c r="OM37" s="973">
        <f t="shared" si="371"/>
        <v>4.6164500000000022</v>
      </c>
      <c r="ON37" s="973">
        <f t="shared" si="371"/>
        <v>1.9621499999999954</v>
      </c>
      <c r="OO37" s="973">
        <f t="shared" si="347"/>
        <v>-2.4955500000000042</v>
      </c>
      <c r="OP37" s="973">
        <f t="shared" si="279"/>
        <v>2.7114499999999975</v>
      </c>
      <c r="OQ37" s="973">
        <f t="shared" si="279"/>
        <v>1.2064999999999968</v>
      </c>
      <c r="OR37" s="973">
        <f t="shared" si="279"/>
        <v>-3.1305500000000017</v>
      </c>
      <c r="OS37" s="973">
        <f t="shared" si="279"/>
        <v>-2.4384000000000019</v>
      </c>
      <c r="OT37" s="973">
        <f t="shared" si="279"/>
        <v>0.47624999999999545</v>
      </c>
      <c r="OU37" s="973">
        <f t="shared" si="279"/>
        <v>-0.41274999999999684</v>
      </c>
      <c r="OV37" s="973">
        <f t="shared" si="279"/>
        <v>-5.2641500000000034</v>
      </c>
      <c r="OW37" s="973">
        <f t="shared" si="279"/>
        <v>1.2699999999999954</v>
      </c>
      <c r="OX37" s="973">
        <f t="shared" si="279"/>
        <v>0</v>
      </c>
      <c r="OY37" s="973">
        <f t="shared" si="279"/>
        <v>-0.62230000000000474</v>
      </c>
      <c r="OZ37" s="973">
        <f t="shared" si="279"/>
        <v>-2.3621999999999992</v>
      </c>
      <c r="PB37" s="923"/>
      <c r="PC37" s="887"/>
      <c r="PD37" s="887"/>
    </row>
    <row r="38" spans="1:420" ht="13" thickBot="1">
      <c r="A38" s="1299" t="s">
        <v>915</v>
      </c>
      <c r="B38" s="1244"/>
      <c r="C38" s="971">
        <f t="shared" ref="C38" si="372">C33-$B$3-C34</f>
        <v>9.0500000000000025E-2</v>
      </c>
      <c r="D38" s="971">
        <f t="shared" ref="D38" si="373">D33-$B$3-D34</f>
        <v>-8.2499999999998685E-3</v>
      </c>
      <c r="E38" s="971">
        <f t="shared" ref="E38" si="374">E33-$B$3-E34</f>
        <v>4.8249999999999904E-2</v>
      </c>
      <c r="F38" s="971">
        <f t="shared" ref="F38" si="375">F33-$B$3-F34</f>
        <v>4.6250000000000124E-2</v>
      </c>
      <c r="G38" s="971">
        <f t="shared" ref="G38" si="376">G33-$B$3-G34</f>
        <v>3.8250000000000117E-2</v>
      </c>
      <c r="H38" s="971" t="e">
        <f>H33-$B$3-H34</f>
        <v>#DIV/0!</v>
      </c>
      <c r="I38" s="971">
        <f>I33-$B$3-I34</f>
        <v>2.4500000000000188E-2</v>
      </c>
      <c r="J38" s="971" t="e">
        <f>J33-$B$3-J34</f>
        <v>#DIV/0!</v>
      </c>
      <c r="K38" s="971">
        <f t="shared" ref="K38:HC38" si="377">K33-$B$3-K34</f>
        <v>1.9999999999997797E-3</v>
      </c>
      <c r="L38" s="971">
        <f>L33-$B$3-L34</f>
        <v>4.3000000000000149E-2</v>
      </c>
      <c r="M38" s="971">
        <f>M33-$B$3-M34</f>
        <v>9.8500000000000032E-2</v>
      </c>
      <c r="N38" s="971">
        <f>N33-$B$3-N34</f>
        <v>3.6000000000000032E-2</v>
      </c>
      <c r="O38" s="971" t="e">
        <f t="shared" ref="O38" si="378">O33-$B$3-O34</f>
        <v>#DIV/0!</v>
      </c>
      <c r="P38" s="971">
        <f>P33-$B$3-P34</f>
        <v>9.7499999999999254E-3</v>
      </c>
      <c r="Q38" s="971">
        <f>Q33-$B$3-Q34</f>
        <v>0.11224999999999996</v>
      </c>
      <c r="R38" s="971">
        <f>R33-$B$3-R34</f>
        <v>3.6249999999999893E-2</v>
      </c>
      <c r="S38" s="971">
        <f>S33-$B$3-S34</f>
        <v>0.13850000000000007</v>
      </c>
      <c r="T38" s="971">
        <f>T33-$B$3-T34</f>
        <v>3.2750000000000057E-2</v>
      </c>
      <c r="U38" s="971" t="e">
        <f t="shared" si="377"/>
        <v>#DIV/0!</v>
      </c>
      <c r="V38" s="971">
        <f t="shared" ref="V38:AA38" si="379">V33-$B$3-V34</f>
        <v>4.0000000000000036E-3</v>
      </c>
      <c r="W38" s="971">
        <f t="shared" si="379"/>
        <v>5.2750000000000075E-2</v>
      </c>
      <c r="X38" s="971">
        <f t="shared" si="379"/>
        <v>7.3249999999999815E-2</v>
      </c>
      <c r="Y38" s="971">
        <f t="shared" si="379"/>
        <v>8.0750000000000099E-2</v>
      </c>
      <c r="Z38" s="971">
        <f t="shared" si="379"/>
        <v>3.874999999999984E-2</v>
      </c>
      <c r="AA38" s="971" t="e">
        <f t="shared" si="379"/>
        <v>#DIV/0!</v>
      </c>
      <c r="AB38" s="971" t="e">
        <f t="shared" si="377"/>
        <v>#DIV/0!</v>
      </c>
      <c r="AC38" s="971">
        <f t="shared" si="377"/>
        <v>-0.19700000000000006</v>
      </c>
      <c r="AD38" s="971">
        <f t="shared" ref="AD38:BI38" si="380">AD33-$B$3-AD34</f>
        <v>-0.13249999999999984</v>
      </c>
      <c r="AE38" s="971">
        <f t="shared" si="380"/>
        <v>-0.15649999999999986</v>
      </c>
      <c r="AF38" s="971">
        <f t="shared" si="380"/>
        <v>-0.14349999999999996</v>
      </c>
      <c r="AG38" s="971">
        <f t="shared" si="380"/>
        <v>-0.12024999999999997</v>
      </c>
      <c r="AH38" s="971">
        <f t="shared" si="380"/>
        <v>-0.11874999999999991</v>
      </c>
      <c r="AI38" s="971">
        <f t="shared" si="380"/>
        <v>-0.67749999999999977</v>
      </c>
      <c r="AJ38" s="971">
        <f t="shared" si="380"/>
        <v>7.6000000000000068E-2</v>
      </c>
      <c r="AK38" s="971">
        <f t="shared" si="380"/>
        <v>-2.2749999999999826E-2</v>
      </c>
      <c r="AL38" s="971">
        <f t="shared" si="380"/>
        <v>8.9500000000000135E-2</v>
      </c>
      <c r="AM38" s="971">
        <f t="shared" si="380"/>
        <v>2.5999999999999801E-2</v>
      </c>
      <c r="AN38" s="971">
        <f t="shared" si="380"/>
        <v>0.16425000000000001</v>
      </c>
      <c r="AO38" s="971">
        <f t="shared" si="380"/>
        <v>-0.11025000000000018</v>
      </c>
      <c r="AP38" s="971">
        <f t="shared" si="380"/>
        <v>-0.19424999999999981</v>
      </c>
      <c r="AQ38" s="971">
        <f t="shared" si="380"/>
        <v>-3.8250000000000117E-2</v>
      </c>
      <c r="AR38" s="971">
        <f t="shared" si="380"/>
        <v>-8.7499999999999911E-2</v>
      </c>
      <c r="AS38" s="971">
        <f t="shared" si="380"/>
        <v>-0.17399999999999993</v>
      </c>
      <c r="AT38" s="971">
        <f t="shared" si="380"/>
        <v>3.2750000000000057E-2</v>
      </c>
      <c r="AU38" s="971">
        <f t="shared" si="380"/>
        <v>-4.0750000000000064E-2</v>
      </c>
      <c r="AV38" s="971">
        <f t="shared" si="380"/>
        <v>-0.16650000000000009</v>
      </c>
      <c r="AW38" s="971">
        <f t="shared" si="380"/>
        <v>-0.10124999999999984</v>
      </c>
      <c r="AX38" s="971">
        <f t="shared" si="380"/>
        <v>-4.3750000000000178E-2</v>
      </c>
      <c r="AY38" s="971">
        <f t="shared" si="380"/>
        <v>-8.725000000000005E-2</v>
      </c>
      <c r="AZ38" s="971">
        <f t="shared" si="380"/>
        <v>2.4000000000000021E-2</v>
      </c>
      <c r="BA38" s="971">
        <f t="shared" si="380"/>
        <v>-3.6000000000000032E-2</v>
      </c>
      <c r="BB38" s="971">
        <f t="shared" si="380"/>
        <v>-0.13949999999999996</v>
      </c>
      <c r="BC38" s="971">
        <f t="shared" si="380"/>
        <v>-0.21375000000000011</v>
      </c>
      <c r="BD38" s="971">
        <f t="shared" si="380"/>
        <v>-6.6250000000000142E-2</v>
      </c>
      <c r="BE38" s="971">
        <f t="shared" si="380"/>
        <v>-5.7249999999999801E-2</v>
      </c>
      <c r="BF38" s="971">
        <f t="shared" si="380"/>
        <v>-0.10400000000000009</v>
      </c>
      <c r="BG38" s="971">
        <f t="shared" si="380"/>
        <v>-0.12400000000000011</v>
      </c>
      <c r="BH38" s="971">
        <f t="shared" si="380"/>
        <v>-0.32125000000000004</v>
      </c>
      <c r="BI38" s="971">
        <f t="shared" si="380"/>
        <v>-0.17425000000000024</v>
      </c>
      <c r="BJ38" s="971">
        <f t="shared" ref="BJ38:CP38" si="381">BJ33-$B$3-BJ34</f>
        <v>7.975000000000021E-2</v>
      </c>
      <c r="BK38" s="971">
        <f t="shared" si="381"/>
        <v>-9.6999999999999975E-2</v>
      </c>
      <c r="BL38" s="971">
        <f t="shared" si="381"/>
        <v>-2.4999999999999467E-3</v>
      </c>
      <c r="BM38" s="971">
        <f t="shared" si="381"/>
        <v>5.3749999999999964E-2</v>
      </c>
      <c r="BN38" s="971">
        <f t="shared" si="381"/>
        <v>-5.2750000000000075E-2</v>
      </c>
      <c r="BO38" s="971">
        <f t="shared" si="381"/>
        <v>-0.15724999999999989</v>
      </c>
      <c r="BP38" s="971">
        <f t="shared" si="381"/>
        <v>-5.7749999999999968E-2</v>
      </c>
      <c r="BQ38" s="971">
        <f t="shared" ref="BQ38" si="382">BQ33-$B$3-BQ34</f>
        <v>5.9000000000000163E-2</v>
      </c>
      <c r="BR38" s="971">
        <f t="shared" si="381"/>
        <v>-8.9500000000000135E-2</v>
      </c>
      <c r="BS38" s="971">
        <f t="shared" si="381"/>
        <v>-0.14175000000000004</v>
      </c>
      <c r="BT38" s="971">
        <f t="shared" si="381"/>
        <v>-6.2749999999999861E-2</v>
      </c>
      <c r="BU38" s="971">
        <f t="shared" si="381"/>
        <v>-6.6500000000000004E-2</v>
      </c>
      <c r="BV38" s="971">
        <f t="shared" si="381"/>
        <v>-0.22750000000000004</v>
      </c>
      <c r="BW38" s="971">
        <f t="shared" si="381"/>
        <v>-0.14250000000000007</v>
      </c>
      <c r="BX38" s="971">
        <f t="shared" si="381"/>
        <v>6.1749999999999972E-2</v>
      </c>
      <c r="BY38" s="971">
        <f t="shared" si="381"/>
        <v>-0.11425000000000018</v>
      </c>
      <c r="BZ38" s="971">
        <f t="shared" si="381"/>
        <v>-6.8750000000000089E-2</v>
      </c>
      <c r="CA38" s="971">
        <f t="shared" si="381"/>
        <v>-8.8000000000000078E-2</v>
      </c>
      <c r="CB38" s="971">
        <f t="shared" si="381"/>
        <v>-7.0000000000001172E-3</v>
      </c>
      <c r="CC38" s="971">
        <f t="shared" si="381"/>
        <v>-2.8249999999999886E-2</v>
      </c>
      <c r="CD38" s="971">
        <f t="shared" si="381"/>
        <v>-0.39950000000000019</v>
      </c>
      <c r="CE38" s="971">
        <f t="shared" si="381"/>
        <v>-4.0750000000000064E-2</v>
      </c>
      <c r="CF38" s="971">
        <f t="shared" si="381"/>
        <v>-8.824999999999994E-2</v>
      </c>
      <c r="CG38" s="971">
        <f t="shared" si="381"/>
        <v>-0.21974999999999989</v>
      </c>
      <c r="CH38" s="971">
        <f t="shared" si="381"/>
        <v>8.8499999999999801E-2</v>
      </c>
      <c r="CI38" s="971">
        <f t="shared" si="381"/>
        <v>-2.3000000000000131E-2</v>
      </c>
      <c r="CJ38" s="971">
        <f t="shared" si="381"/>
        <v>7.3249999999999815E-2</v>
      </c>
      <c r="CK38" s="971">
        <f t="shared" si="381"/>
        <v>-9.4500000000000028E-2</v>
      </c>
      <c r="CL38" s="971">
        <f t="shared" si="381"/>
        <v>-0.20100000000000007</v>
      </c>
      <c r="CM38" s="971">
        <f t="shared" si="381"/>
        <v>-0.20674999999999999</v>
      </c>
      <c r="CN38" s="971">
        <f t="shared" si="381"/>
        <v>-0.16825000000000001</v>
      </c>
      <c r="CO38" s="971">
        <f t="shared" si="381"/>
        <v>-4.6499999999999986E-2</v>
      </c>
      <c r="CP38" s="971">
        <f t="shared" si="381"/>
        <v>-2.4500000000000188E-2</v>
      </c>
      <c r="CQ38" s="971">
        <f t="shared" ref="CQ38:DX38" si="383">CQ33-$B$3-CQ34</f>
        <v>-2.2250000000000103E-2</v>
      </c>
      <c r="CR38" s="971">
        <f t="shared" si="383"/>
        <v>-3.3999999999999808E-2</v>
      </c>
      <c r="CS38" s="971">
        <f t="shared" si="383"/>
        <v>-2.0500000000000185E-2</v>
      </c>
      <c r="CT38" s="971">
        <f t="shared" si="383"/>
        <v>-0.11299999999999999</v>
      </c>
      <c r="CU38" s="971">
        <f t="shared" si="383"/>
        <v>-0.12049999999999983</v>
      </c>
      <c r="CV38" s="971">
        <f t="shared" si="383"/>
        <v>7.6999999999999957E-2</v>
      </c>
      <c r="CW38" s="971">
        <f t="shared" si="383"/>
        <v>1.1249999999999982E-2</v>
      </c>
      <c r="CX38" s="971">
        <f t="shared" si="383"/>
        <v>-7.9250000000000043E-2</v>
      </c>
      <c r="CY38" s="971">
        <f t="shared" si="383"/>
        <v>-0.13949999999999996</v>
      </c>
      <c r="CZ38" s="971">
        <f t="shared" si="383"/>
        <v>-8.4999999999999964E-2</v>
      </c>
      <c r="DA38" s="971">
        <f t="shared" si="383"/>
        <v>5.8749999999999858E-2</v>
      </c>
      <c r="DB38" s="971">
        <f t="shared" si="383"/>
        <v>-9.5750000000000224E-2</v>
      </c>
      <c r="DC38" s="971">
        <f t="shared" si="383"/>
        <v>6.7499999999999893E-2</v>
      </c>
      <c r="DD38" s="971">
        <f t="shared" si="383"/>
        <v>-0.18124999999999991</v>
      </c>
      <c r="DE38" s="971">
        <f t="shared" ref="DE38:DF38" si="384">DE33-$B$3-DE34</f>
        <v>-0.1262500000000002</v>
      </c>
      <c r="DF38" s="971">
        <f t="shared" si="384"/>
        <v>-0.13624999999999998</v>
      </c>
      <c r="DG38" s="971">
        <f t="shared" si="383"/>
        <v>3.8250000000000117E-2</v>
      </c>
      <c r="DH38" s="971">
        <f t="shared" si="383"/>
        <v>-1.3749999999999929E-2</v>
      </c>
      <c r="DI38" s="971">
        <f t="shared" si="383"/>
        <v>1.0250000000000092E-2</v>
      </c>
      <c r="DJ38" s="971">
        <f t="shared" si="383"/>
        <v>-0.10349999999999993</v>
      </c>
      <c r="DK38" s="971">
        <f t="shared" si="383"/>
        <v>-4.8000000000000043E-2</v>
      </c>
      <c r="DL38" s="971">
        <f t="shared" si="383"/>
        <v>5.8599999999999763E-2</v>
      </c>
      <c r="DM38" s="971">
        <f t="shared" si="383"/>
        <v>2.8249999999999886E-2</v>
      </c>
      <c r="DN38" s="971">
        <f t="shared" si="383"/>
        <v>-0.12800000000000011</v>
      </c>
      <c r="DO38" s="971">
        <f t="shared" si="383"/>
        <v>-0.13375000000000004</v>
      </c>
      <c r="DP38" s="971">
        <f t="shared" si="383"/>
        <v>2.9500000000000082E-2</v>
      </c>
      <c r="DQ38" s="971">
        <f t="shared" si="383"/>
        <v>-8.9749999999999996E-2</v>
      </c>
      <c r="DR38" s="971">
        <f t="shared" si="383"/>
        <v>-0.10625000000000018</v>
      </c>
      <c r="DS38" s="971">
        <f t="shared" si="383"/>
        <v>-8.824999999999994E-2</v>
      </c>
      <c r="DT38" s="971">
        <f t="shared" si="383"/>
        <v>-0.13600000000000012</v>
      </c>
      <c r="DU38" s="971">
        <f t="shared" si="383"/>
        <v>-4.1250000000000231E-2</v>
      </c>
      <c r="DV38" s="971">
        <f t="shared" si="383"/>
        <v>-2.7000000000000135E-2</v>
      </c>
      <c r="DW38" s="971">
        <f t="shared" si="383"/>
        <v>7.5000000000002842E-4</v>
      </c>
      <c r="DX38" s="971">
        <f t="shared" si="383"/>
        <v>-0.16749999999999998</v>
      </c>
      <c r="DY38" s="971">
        <f t="shared" ref="DY38:EI38" si="385">DY33-$B$3-DY34</f>
        <v>4.9500000000000099E-2</v>
      </c>
      <c r="DZ38" s="971">
        <f t="shared" si="385"/>
        <v>-6.150000000000011E-2</v>
      </c>
      <c r="EA38" s="971">
        <f t="shared" si="385"/>
        <v>6.0999999999999943E-2</v>
      </c>
      <c r="EB38" s="971">
        <f t="shared" si="385"/>
        <v>5.3999999999999826E-2</v>
      </c>
      <c r="EC38" s="971">
        <f t="shared" si="385"/>
        <v>-3.9499999999999869E-2</v>
      </c>
      <c r="ED38" s="971">
        <f t="shared" si="385"/>
        <v>4.8249999999999904E-2</v>
      </c>
      <c r="EE38" s="971">
        <f t="shared" si="385"/>
        <v>-5.2999999999999936E-2</v>
      </c>
      <c r="EF38" s="971">
        <f t="shared" si="385"/>
        <v>-4.8999999999999932E-2</v>
      </c>
      <c r="EG38" s="971">
        <f t="shared" si="385"/>
        <v>-7.7249999999999819E-2</v>
      </c>
      <c r="EH38" s="971">
        <f t="shared" si="385"/>
        <v>6.6250000000000142E-2</v>
      </c>
      <c r="EI38" s="971">
        <f t="shared" si="385"/>
        <v>-0.19399999999999995</v>
      </c>
      <c r="EJ38" s="971">
        <f t="shared" ref="EJ38" si="386">EJ33-$B$3-EJ34</f>
        <v>-4.5250000000000234E-2</v>
      </c>
      <c r="EK38" s="971">
        <f t="shared" ref="EK38:GE38" si="387">EK33-$B$3-EK34</f>
        <v>2.4999999999999467E-3</v>
      </c>
      <c r="EL38" s="971">
        <f t="shared" si="387"/>
        <v>-0.14449999999999985</v>
      </c>
      <c r="EM38" s="971">
        <f t="shared" si="387"/>
        <v>-0.10225000000000017</v>
      </c>
      <c r="EN38" s="971">
        <f t="shared" ref="EN38:EO38" si="388">EN33-$B$3-EN34</f>
        <v>-8.3000000000000185E-2</v>
      </c>
      <c r="EO38" s="971">
        <f t="shared" si="388"/>
        <v>-7.3249999999999815E-2</v>
      </c>
      <c r="EP38" s="971">
        <f t="shared" si="387"/>
        <v>1.725000000000021E-2</v>
      </c>
      <c r="EQ38" s="971">
        <f t="shared" si="387"/>
        <v>-0.11850000000000005</v>
      </c>
      <c r="ER38" s="971">
        <f t="shared" si="387"/>
        <v>-3.9750000000000174E-2</v>
      </c>
      <c r="ES38" s="971">
        <f t="shared" si="387"/>
        <v>-0.10499999999999998</v>
      </c>
      <c r="ET38" s="971">
        <f t="shared" si="387"/>
        <v>-3.1499999999999861E-2</v>
      </c>
      <c r="EU38" s="971">
        <f t="shared" si="387"/>
        <v>-0.24275000000000002</v>
      </c>
      <c r="EV38" s="971">
        <f t="shared" si="387"/>
        <v>1.2750000000000039E-2</v>
      </c>
      <c r="EW38" s="971">
        <f t="shared" si="387"/>
        <v>-7.6000000000000068E-2</v>
      </c>
      <c r="EX38" s="971">
        <f t="shared" si="387"/>
        <v>-0.12550000000000017</v>
      </c>
      <c r="EY38" s="971">
        <f t="shared" si="387"/>
        <v>-2.5999999999999801E-2</v>
      </c>
      <c r="EZ38" s="971">
        <f t="shared" si="387"/>
        <v>-2.9999999999999805E-2</v>
      </c>
      <c r="FA38" s="971">
        <f t="shared" si="387"/>
        <v>-0.26325000000000021</v>
      </c>
      <c r="FB38" s="971">
        <f t="shared" si="387"/>
        <v>-6.4999999999999503E-3</v>
      </c>
      <c r="FC38" s="971">
        <f t="shared" si="387"/>
        <v>-4.7000000000000153E-2</v>
      </c>
      <c r="FD38" s="971">
        <f t="shared" si="387"/>
        <v>-7.7500000000001457E-3</v>
      </c>
      <c r="FE38" s="971">
        <f t="shared" si="387"/>
        <v>-8.3250000000000046E-2</v>
      </c>
      <c r="FF38" s="971">
        <f t="shared" si="387"/>
        <v>-0.21300000000000008</v>
      </c>
      <c r="FG38" s="971">
        <f t="shared" si="387"/>
        <v>3.0000000000001137E-3</v>
      </c>
      <c r="FH38" s="971">
        <f t="shared" si="387"/>
        <v>-6.8249999999999922E-2</v>
      </c>
      <c r="FI38" s="971">
        <f t="shared" si="387"/>
        <v>-3.4499999999999975E-2</v>
      </c>
      <c r="FJ38" s="971">
        <f t="shared" si="387"/>
        <v>-0.21150000000000002</v>
      </c>
      <c r="FK38" s="971">
        <f t="shared" si="387"/>
        <v>-4.7750000000000181E-2</v>
      </c>
      <c r="FL38" s="971">
        <f t="shared" si="387"/>
        <v>8.4499999999999797E-2</v>
      </c>
      <c r="FM38" s="971">
        <f t="shared" si="387"/>
        <v>-4.8750000000000071E-2</v>
      </c>
      <c r="FN38" s="971">
        <f t="shared" si="387"/>
        <v>-0.13224999999999998</v>
      </c>
      <c r="FO38" s="971">
        <f t="shared" si="387"/>
        <v>4.8750000000000071E-2</v>
      </c>
      <c r="FP38" s="971">
        <f t="shared" si="387"/>
        <v>-2.5250000000000217E-2</v>
      </c>
      <c r="FQ38" s="971">
        <f t="shared" si="387"/>
        <v>-4.9999999999998934E-3</v>
      </c>
      <c r="FR38" s="971">
        <f t="shared" si="387"/>
        <v>-7.2999999999999954E-2</v>
      </c>
      <c r="FS38" s="971">
        <f t="shared" si="387"/>
        <v>-6.0999999999999943E-2</v>
      </c>
      <c r="FT38" s="971">
        <f t="shared" si="387"/>
        <v>-8.0249999999999932E-2</v>
      </c>
      <c r="FU38" s="971">
        <f t="shared" si="387"/>
        <v>7.5000000000000178E-2</v>
      </c>
      <c r="FV38" s="971">
        <f t="shared" si="387"/>
        <v>5.7999999999999829E-2</v>
      </c>
      <c r="FW38" s="971">
        <f t="shared" si="387"/>
        <v>1.6000000000000014E-2</v>
      </c>
      <c r="FX38" s="971">
        <f t="shared" si="387"/>
        <v>-0.17724999999999991</v>
      </c>
      <c r="FY38" s="971">
        <f t="shared" ref="FY38:FZ38" si="389">FY33-$B$3-FY34</f>
        <v>-0.13700612500000009</v>
      </c>
      <c r="FZ38" s="971">
        <f t="shared" si="389"/>
        <v>-0.12570000000000014</v>
      </c>
      <c r="GA38" s="971">
        <f t="shared" si="387"/>
        <v>2.0750000000000046E-2</v>
      </c>
      <c r="GB38" s="971">
        <f t="shared" si="387"/>
        <v>4.5500000000000096E-2</v>
      </c>
      <c r="GC38" s="971">
        <f t="shared" si="387"/>
        <v>-4.6749999999999847E-2</v>
      </c>
      <c r="GD38" s="971">
        <f t="shared" si="387"/>
        <v>-1.0000000000000231E-2</v>
      </c>
      <c r="GE38" s="971">
        <f t="shared" si="387"/>
        <v>-6.2500000000000888E-3</v>
      </c>
      <c r="GF38" s="971">
        <f t="shared" si="377"/>
        <v>-1.1249999999999982E-2</v>
      </c>
      <c r="GG38" s="971">
        <f t="shared" ref="GG38:GT38" si="390">GG33-$B$3-GG34</f>
        <v>2.475000000000005E-2</v>
      </c>
      <c r="GH38" s="971">
        <f t="shared" si="390"/>
        <v>-6.3750000000000195E-2</v>
      </c>
      <c r="GI38" s="971">
        <f t="shared" si="390"/>
        <v>2.9500000000000082E-2</v>
      </c>
      <c r="GJ38" s="971">
        <f t="shared" si="390"/>
        <v>1.5249999999999986E-2</v>
      </c>
      <c r="GK38" s="971">
        <f t="shared" si="390"/>
        <v>-0.10049999999999981</v>
      </c>
      <c r="GL38" s="971">
        <f t="shared" ref="GL38:GM38" si="391">GL33-$B$3-GL34</f>
        <v>-5.9499999999999886E-2</v>
      </c>
      <c r="GM38" s="971">
        <f t="shared" si="391"/>
        <v>-5.3749999999999964E-2</v>
      </c>
      <c r="GN38" s="971">
        <f t="shared" si="390"/>
        <v>-7.2249999999999925E-2</v>
      </c>
      <c r="GO38" s="971">
        <f t="shared" si="390"/>
        <v>-5.6750000000000078E-2</v>
      </c>
      <c r="GP38" s="971">
        <f t="shared" si="390"/>
        <v>-9.6499999999999808E-2</v>
      </c>
      <c r="GQ38" s="971">
        <f t="shared" si="390"/>
        <v>-9.3249999999999833E-2</v>
      </c>
      <c r="GR38" s="971">
        <f t="shared" si="390"/>
        <v>0.16575000000000006</v>
      </c>
      <c r="GS38" s="971">
        <f t="shared" si="390"/>
        <v>6.1249999999999805E-2</v>
      </c>
      <c r="GT38" s="971">
        <f t="shared" si="390"/>
        <v>-0.11425000000000018</v>
      </c>
      <c r="GU38" s="971">
        <f t="shared" ref="GU38" si="392">GU33-$B$3-GU34</f>
        <v>9.0749999999999886E-2</v>
      </c>
      <c r="GV38" s="971">
        <f>GV33-$B$3-GV34</f>
        <v>3.1499999999999861E-2</v>
      </c>
      <c r="GW38" s="971">
        <f>GW33-$B$3-GW34</f>
        <v>-0.1392500000000001</v>
      </c>
      <c r="GX38" s="971">
        <f>GX33-$B$3-GX34</f>
        <v>-0.1120000000000001</v>
      </c>
      <c r="GY38" s="971">
        <f t="shared" si="377"/>
        <v>2.7499999999998082E-3</v>
      </c>
      <c r="GZ38" s="971">
        <f>GZ33-$B$3-GZ34</f>
        <v>-3.224999999999989E-2</v>
      </c>
      <c r="HA38" s="971">
        <f>HA33-$B$3-HA34</f>
        <v>-0.22325000000000017</v>
      </c>
      <c r="HB38" s="971">
        <f>HB33-$B$3-HB34</f>
        <v>3.3999999999999808E-2</v>
      </c>
      <c r="HC38" s="971">
        <f t="shared" si="377"/>
        <v>-1.6000000000000014E-2</v>
      </c>
      <c r="HD38" s="971">
        <f t="shared" ref="HD38" si="393">HD33-$B$3-HD34</f>
        <v>-4.0500000000000203E-2</v>
      </c>
      <c r="HE38" s="971">
        <f>HE33-$B$3-HE34</f>
        <v>-0.10899999999999999</v>
      </c>
      <c r="HF38" s="974">
        <f t="shared" si="253"/>
        <v>2.2987000000000006</v>
      </c>
      <c r="HG38" s="974">
        <f t="shared" si="253"/>
        <v>-0.20954999999999666</v>
      </c>
      <c r="HH38" s="974">
        <f t="shared" si="253"/>
        <v>1.2255499999999975</v>
      </c>
      <c r="HI38" s="974">
        <f t="shared" si="253"/>
        <v>1.1747500000000031</v>
      </c>
      <c r="HJ38" s="974">
        <f t="shared" si="253"/>
        <v>0.97155000000000291</v>
      </c>
      <c r="HK38" s="974" t="e">
        <f t="shared" si="253"/>
        <v>#DIV/0!</v>
      </c>
      <c r="HL38" s="974">
        <f t="shared" si="253"/>
        <v>0.62230000000000474</v>
      </c>
      <c r="HM38" s="974" t="e">
        <f t="shared" si="253"/>
        <v>#DIV/0!</v>
      </c>
      <c r="HN38" s="974">
        <f t="shared" si="253"/>
        <v>5.0799999999994405E-2</v>
      </c>
      <c r="HO38" s="974">
        <f t="shared" si="253"/>
        <v>1.0922000000000038</v>
      </c>
      <c r="HP38" s="974">
        <f t="shared" si="254"/>
        <v>2.5019000000000005</v>
      </c>
      <c r="HQ38" s="974">
        <f t="shared" si="254"/>
        <v>0.91440000000000077</v>
      </c>
      <c r="HR38" s="974" t="e">
        <f t="shared" si="254"/>
        <v>#DIV/0!</v>
      </c>
      <c r="HS38" s="974">
        <f t="shared" si="254"/>
        <v>0.24764999999999809</v>
      </c>
      <c r="HT38" s="974">
        <f t="shared" si="254"/>
        <v>2.8511499999999987</v>
      </c>
      <c r="HU38" s="974">
        <f t="shared" si="254"/>
        <v>0.92074999999999729</v>
      </c>
      <c r="HV38" s="974">
        <f t="shared" si="254"/>
        <v>3.5179000000000014</v>
      </c>
      <c r="HW38" s="974">
        <f t="shared" si="254"/>
        <v>0.83185000000000142</v>
      </c>
      <c r="HX38" s="974" t="e">
        <f t="shared" si="254"/>
        <v>#DIV/0!</v>
      </c>
      <c r="HY38" s="974">
        <f t="shared" si="254"/>
        <v>0.10160000000000008</v>
      </c>
      <c r="HZ38" s="974">
        <f t="shared" si="255"/>
        <v>1.3398500000000018</v>
      </c>
      <c r="IA38" s="974">
        <f t="shared" si="255"/>
        <v>1.8605499999999953</v>
      </c>
      <c r="IB38" s="974">
        <f t="shared" si="255"/>
        <v>2.0510500000000023</v>
      </c>
      <c r="IC38" s="974">
        <f t="shared" si="255"/>
        <v>0.98424999999999585</v>
      </c>
      <c r="ID38" s="974" t="e">
        <f t="shared" si="255"/>
        <v>#DIV/0!</v>
      </c>
      <c r="IE38" s="974" t="e">
        <f t="shared" si="255"/>
        <v>#DIV/0!</v>
      </c>
      <c r="IF38" s="974">
        <f t="shared" si="255"/>
        <v>-5.0038000000000009</v>
      </c>
      <c r="IG38" s="974">
        <f t="shared" si="255"/>
        <v>-3.3654999999999959</v>
      </c>
      <c r="IH38" s="974">
        <f t="shared" si="255"/>
        <v>-3.9750999999999963</v>
      </c>
      <c r="II38" s="974">
        <f t="shared" si="255"/>
        <v>-3.6448999999999989</v>
      </c>
      <c r="IJ38" s="974">
        <f t="shared" si="256"/>
        <v>-3.054349999999999</v>
      </c>
      <c r="IK38" s="974">
        <f t="shared" si="256"/>
        <v>-3.0162499999999977</v>
      </c>
      <c r="IL38" s="974">
        <f t="shared" si="256"/>
        <v>-17.208499999999994</v>
      </c>
      <c r="IM38" s="974">
        <f t="shared" si="256"/>
        <v>1.9304000000000017</v>
      </c>
      <c r="IN38" s="974">
        <f t="shared" si="256"/>
        <v>-0.57784999999999553</v>
      </c>
      <c r="IO38" s="974">
        <f t="shared" si="256"/>
        <v>2.2733000000000034</v>
      </c>
      <c r="IP38" s="974">
        <f t="shared" si="256"/>
        <v>0.66039999999999488</v>
      </c>
      <c r="IQ38" s="974">
        <f t="shared" si="256"/>
        <v>4.1719499999999998</v>
      </c>
      <c r="IR38" s="974">
        <f t="shared" si="256"/>
        <v>-2.8003500000000043</v>
      </c>
      <c r="IS38" s="974">
        <f t="shared" si="256"/>
        <v>-4.933949999999995</v>
      </c>
      <c r="IT38" s="974">
        <f t="shared" si="257"/>
        <v>-0.97155000000000291</v>
      </c>
      <c r="IU38" s="974">
        <f t="shared" si="257"/>
        <v>-2.2224999999999975</v>
      </c>
      <c r="IV38" s="974">
        <f t="shared" si="257"/>
        <v>-4.4195999999999982</v>
      </c>
      <c r="IW38" s="974">
        <f t="shared" si="257"/>
        <v>0.83185000000000142</v>
      </c>
      <c r="IX38" s="974">
        <f t="shared" si="257"/>
        <v>-1.0350500000000016</v>
      </c>
      <c r="IY38" s="974">
        <f t="shared" si="257"/>
        <v>-4.2291000000000025</v>
      </c>
      <c r="IZ38" s="974">
        <f t="shared" si="258"/>
        <v>-2.5717499999999958</v>
      </c>
      <c r="JA38" s="974">
        <f t="shared" si="259"/>
        <v>-1.1112500000000045</v>
      </c>
      <c r="JB38" s="974">
        <f t="shared" si="259"/>
        <v>-2.2161500000000012</v>
      </c>
      <c r="JC38" s="974">
        <f t="shared" si="259"/>
        <v>0.60960000000000047</v>
      </c>
      <c r="JD38" s="974">
        <f t="shared" si="259"/>
        <v>-0.91440000000000077</v>
      </c>
      <c r="JE38" s="974">
        <f t="shared" si="259"/>
        <v>-3.5432999999999986</v>
      </c>
      <c r="JF38" s="974">
        <f t="shared" si="259"/>
        <v>-5.4292500000000024</v>
      </c>
      <c r="JG38" s="974">
        <f t="shared" si="259"/>
        <v>-1.6827500000000035</v>
      </c>
      <c r="JH38" s="974">
        <f t="shared" si="259"/>
        <v>-1.4541499999999949</v>
      </c>
      <c r="JI38" s="974">
        <f t="shared" si="259"/>
        <v>-2.6416000000000022</v>
      </c>
      <c r="JJ38" s="974">
        <f t="shared" si="259"/>
        <v>-3.1496000000000026</v>
      </c>
      <c r="JK38" s="974">
        <f t="shared" si="260"/>
        <v>-8.1597500000000007</v>
      </c>
      <c r="JL38" s="974">
        <f t="shared" si="260"/>
        <v>-4.4259500000000056</v>
      </c>
      <c r="JM38" s="974">
        <f t="shared" si="260"/>
        <v>2.0256500000000051</v>
      </c>
      <c r="JN38" s="974">
        <f t="shared" si="260"/>
        <v>-2.4637999999999991</v>
      </c>
      <c r="JO38" s="974">
        <f t="shared" si="260"/>
        <v>-6.3499999999998641E-2</v>
      </c>
      <c r="JP38" s="974">
        <f t="shared" si="260"/>
        <v>1.365249999999999</v>
      </c>
      <c r="JQ38" s="974">
        <f t="shared" si="260"/>
        <v>-1.3398500000000018</v>
      </c>
      <c r="JR38" s="974">
        <f t="shared" si="260"/>
        <v>-3.9941499999999968</v>
      </c>
      <c r="JS38" s="974">
        <f t="shared" si="260"/>
        <v>-1.4668499999999991</v>
      </c>
      <c r="JT38" s="974">
        <f t="shared" si="260"/>
        <v>1.4986000000000042</v>
      </c>
      <c r="JU38" s="974">
        <f t="shared" si="261"/>
        <v>-2.2733000000000034</v>
      </c>
      <c r="JV38" s="974">
        <f t="shared" si="261"/>
        <v>-3.6004500000000008</v>
      </c>
      <c r="JW38" s="974">
        <f t="shared" si="261"/>
        <v>-1.5938499999999964</v>
      </c>
      <c r="JX38" s="974">
        <f t="shared" si="261"/>
        <v>-1.6891</v>
      </c>
      <c r="JY38" s="974">
        <f t="shared" si="261"/>
        <v>-5.7785000000000002</v>
      </c>
      <c r="JZ38" s="974">
        <f t="shared" si="261"/>
        <v>-3.6195000000000017</v>
      </c>
      <c r="KA38" s="974">
        <f t="shared" si="261"/>
        <v>1.5684499999999992</v>
      </c>
      <c r="KB38" s="974">
        <f t="shared" si="261"/>
        <v>-2.9019500000000047</v>
      </c>
      <c r="KC38" s="974">
        <f t="shared" si="261"/>
        <v>-1.7462500000000021</v>
      </c>
      <c r="KD38" s="974">
        <f t="shared" si="261"/>
        <v>-2.2352000000000021</v>
      </c>
      <c r="KE38" s="974">
        <f t="shared" si="262"/>
        <v>-0.17780000000000296</v>
      </c>
      <c r="KF38" s="974">
        <f t="shared" si="262"/>
        <v>-0.71754999999999702</v>
      </c>
      <c r="KG38" s="974">
        <f t="shared" si="262"/>
        <v>-10.147300000000005</v>
      </c>
      <c r="KH38" s="974">
        <f t="shared" si="262"/>
        <v>-1.0350500000000016</v>
      </c>
      <c r="KI38" s="974">
        <f t="shared" si="262"/>
        <v>-2.2415499999999984</v>
      </c>
      <c r="KJ38" s="974">
        <f t="shared" si="262"/>
        <v>-5.5816499999999971</v>
      </c>
      <c r="KK38" s="974">
        <f t="shared" si="262"/>
        <v>2.2478999999999947</v>
      </c>
      <c r="KL38" s="974">
        <f t="shared" si="262"/>
        <v>-0.58420000000000327</v>
      </c>
      <c r="KM38" s="974">
        <f t="shared" si="262"/>
        <v>1.8605499999999953</v>
      </c>
      <c r="KN38" s="974">
        <f t="shared" si="262"/>
        <v>-2.4003000000000005</v>
      </c>
      <c r="KO38" s="974">
        <f t="shared" si="263"/>
        <v>-5.1054000000000013</v>
      </c>
      <c r="KP38" s="974">
        <f t="shared" si="263"/>
        <v>-5.2514499999999993</v>
      </c>
      <c r="KQ38" s="974">
        <f t="shared" si="263"/>
        <v>-4.2735500000000002</v>
      </c>
      <c r="KR38" s="974">
        <f t="shared" si="263"/>
        <v>-1.1810999999999996</v>
      </c>
      <c r="KS38" s="974">
        <f t="shared" si="263"/>
        <v>-0.62230000000000474</v>
      </c>
      <c r="KT38" s="974">
        <f t="shared" si="263"/>
        <v>-0.56515000000000259</v>
      </c>
      <c r="KU38" s="974">
        <f t="shared" si="263"/>
        <v>-0.86359999999999504</v>
      </c>
      <c r="KV38" s="974">
        <f t="shared" si="263"/>
        <v>-0.52070000000000471</v>
      </c>
      <c r="KW38" s="974">
        <f t="shared" si="263"/>
        <v>-2.8701999999999996</v>
      </c>
      <c r="KX38" s="974">
        <f t="shared" si="263"/>
        <v>-3.0606999999999953</v>
      </c>
      <c r="KY38" s="974">
        <f t="shared" si="264"/>
        <v>1.9557999999999989</v>
      </c>
      <c r="KZ38" s="974">
        <f t="shared" si="264"/>
        <v>0.28574999999999956</v>
      </c>
      <c r="LA38" s="974">
        <f t="shared" si="264"/>
        <v>-2.0129500000000009</v>
      </c>
      <c r="LB38" s="974">
        <f t="shared" si="264"/>
        <v>-3.5432999999999986</v>
      </c>
      <c r="LC38" s="974">
        <f t="shared" si="264"/>
        <v>-2.1589999999999989</v>
      </c>
      <c r="LD38" s="974">
        <f t="shared" si="264"/>
        <v>1.4922499999999963</v>
      </c>
      <c r="LE38" s="974">
        <f t="shared" si="264"/>
        <v>-2.4320500000000056</v>
      </c>
      <c r="LF38" s="974">
        <f t="shared" si="264"/>
        <v>1.7144999999999972</v>
      </c>
      <c r="LG38" s="974">
        <f t="shared" si="264"/>
        <v>-4.6037499999999971</v>
      </c>
      <c r="LH38" s="974">
        <f t="shared" si="265"/>
        <v>0.97155000000000291</v>
      </c>
      <c r="LI38" s="974">
        <f t="shared" si="266"/>
        <v>-0.34924999999999817</v>
      </c>
      <c r="LJ38" s="974">
        <f t="shared" si="266"/>
        <v>0.26035000000000236</v>
      </c>
      <c r="LK38" s="974">
        <f t="shared" si="266"/>
        <v>-2.628899999999998</v>
      </c>
      <c r="LL38" s="974">
        <f t="shared" si="266"/>
        <v>-1.2192000000000009</v>
      </c>
      <c r="LM38" s="974">
        <f t="shared" si="266"/>
        <v>1.488439999999994</v>
      </c>
      <c r="LN38" s="974">
        <f t="shared" si="266"/>
        <v>0.71754999999999702</v>
      </c>
      <c r="LO38" s="974">
        <f t="shared" si="266"/>
        <v>-3.2512000000000025</v>
      </c>
      <c r="LP38" s="974">
        <f t="shared" si="266"/>
        <v>-3.3972500000000005</v>
      </c>
      <c r="LQ38" s="974">
        <f t="shared" si="266"/>
        <v>0.74930000000000208</v>
      </c>
      <c r="LR38" s="974">
        <f t="shared" si="266"/>
        <v>-2.2796499999999997</v>
      </c>
      <c r="LS38" s="974">
        <f t="shared" si="267"/>
        <v>-2.6987500000000044</v>
      </c>
      <c r="LT38" s="974">
        <f t="shared" si="267"/>
        <v>-2.2415499999999984</v>
      </c>
      <c r="LU38" s="974">
        <f t="shared" si="267"/>
        <v>-3.4544000000000028</v>
      </c>
      <c r="LV38" s="974">
        <f t="shared" si="267"/>
        <v>-1.0477500000000057</v>
      </c>
      <c r="LW38" s="974">
        <f t="shared" si="267"/>
        <v>-0.68580000000000341</v>
      </c>
      <c r="LX38" s="974">
        <f t="shared" si="267"/>
        <v>1.9050000000000719E-2</v>
      </c>
      <c r="LY38" s="974">
        <f t="shared" si="267"/>
        <v>-4.2544999999999993</v>
      </c>
      <c r="LZ38" s="974">
        <f t="shared" si="267"/>
        <v>1.2573000000000025</v>
      </c>
      <c r="MA38" s="974">
        <f t="shared" si="267"/>
        <v>-1.5621000000000027</v>
      </c>
      <c r="MB38" s="974">
        <f t="shared" si="267"/>
        <v>1.5493999999999986</v>
      </c>
      <c r="MC38" s="974">
        <f t="shared" si="268"/>
        <v>1.3715999999999955</v>
      </c>
      <c r="MD38" s="974">
        <f t="shared" si="268"/>
        <v>-1.0032999999999965</v>
      </c>
      <c r="ME38" s="974">
        <f t="shared" si="268"/>
        <v>1.2255499999999975</v>
      </c>
      <c r="MF38" s="974">
        <f t="shared" si="268"/>
        <v>-1.3461999999999983</v>
      </c>
      <c r="MG38" s="974">
        <f t="shared" si="268"/>
        <v>-1.2445999999999982</v>
      </c>
      <c r="MH38" s="974">
        <f t="shared" si="268"/>
        <v>-1.9621499999999954</v>
      </c>
      <c r="MI38" s="974">
        <f t="shared" si="268"/>
        <v>1.6827500000000035</v>
      </c>
      <c r="MJ38" s="974">
        <f t="shared" si="268"/>
        <v>-4.9275999999999982</v>
      </c>
      <c r="MK38" s="974">
        <f t="shared" si="268"/>
        <v>-1.1493500000000059</v>
      </c>
      <c r="ML38" s="974">
        <f t="shared" si="268"/>
        <v>6.3499999999998641E-2</v>
      </c>
      <c r="MM38" s="974">
        <f t="shared" si="269"/>
        <v>-3.6702999999999961</v>
      </c>
      <c r="MN38" s="974">
        <f t="shared" si="269"/>
        <v>-2.5971500000000041</v>
      </c>
      <c r="MO38" s="974">
        <f t="shared" si="270"/>
        <v>0.43815000000000531</v>
      </c>
      <c r="MP38" s="974">
        <f t="shared" si="270"/>
        <v>-3.0099000000000009</v>
      </c>
      <c r="MQ38" s="974">
        <f t="shared" si="270"/>
        <v>-1.0096500000000044</v>
      </c>
      <c r="MR38" s="974">
        <f t="shared" si="270"/>
        <v>-2.6669999999999994</v>
      </c>
      <c r="MS38" s="974">
        <f t="shared" si="270"/>
        <v>-0.80009999999999648</v>
      </c>
      <c r="MT38" s="974">
        <f t="shared" si="270"/>
        <v>-6.1658499999999998</v>
      </c>
      <c r="MU38" s="974">
        <f t="shared" si="270"/>
        <v>0.32385000000000097</v>
      </c>
      <c r="MV38" s="974">
        <f t="shared" si="270"/>
        <v>-1.9304000000000017</v>
      </c>
      <c r="MW38" s="974">
        <f t="shared" si="270"/>
        <v>-3.187700000000004</v>
      </c>
      <c r="MX38" s="974">
        <f t="shared" si="270"/>
        <v>-0.66039999999999488</v>
      </c>
      <c r="MY38" s="974">
        <f t="shared" si="271"/>
        <v>-0.76199999999999501</v>
      </c>
      <c r="MZ38" s="974">
        <f t="shared" si="271"/>
        <v>-6.6865500000000049</v>
      </c>
      <c r="NA38" s="974">
        <f t="shared" si="271"/>
        <v>-0.16509999999999872</v>
      </c>
      <c r="NB38" s="974">
        <f t="shared" si="271"/>
        <v>-1.1938000000000037</v>
      </c>
      <c r="NC38" s="974">
        <f t="shared" si="271"/>
        <v>-0.19685000000000369</v>
      </c>
      <c r="ND38" s="974">
        <f t="shared" si="271"/>
        <v>-2.1145500000000013</v>
      </c>
      <c r="NE38" s="974">
        <f t="shared" si="271"/>
        <v>-5.4102000000000015</v>
      </c>
      <c r="NF38" s="974">
        <f t="shared" si="271"/>
        <v>7.6200000000002877E-2</v>
      </c>
      <c r="NG38" s="974">
        <f t="shared" si="271"/>
        <v>-1.7335499999999979</v>
      </c>
      <c r="NH38" s="974">
        <f t="shared" si="271"/>
        <v>-0.8762999999999993</v>
      </c>
      <c r="NI38" s="974">
        <f t="shared" si="272"/>
        <v>-5.3721000000000005</v>
      </c>
      <c r="NJ38" s="974">
        <f t="shared" si="272"/>
        <v>-1.2128500000000044</v>
      </c>
      <c r="NK38" s="974">
        <f t="shared" si="272"/>
        <v>2.1462999999999948</v>
      </c>
      <c r="NL38" s="974">
        <f t="shared" si="272"/>
        <v>-1.2382500000000016</v>
      </c>
      <c r="NM38" s="974">
        <f t="shared" si="272"/>
        <v>-3.3591499999999992</v>
      </c>
      <c r="NN38" s="974">
        <f t="shared" si="272"/>
        <v>1.2382500000000016</v>
      </c>
      <c r="NO38" s="974">
        <f t="shared" si="272"/>
        <v>-0.64135000000000542</v>
      </c>
      <c r="NP38" s="974">
        <f t="shared" si="272"/>
        <v>-0.12699999999999728</v>
      </c>
      <c r="NQ38" s="974">
        <f t="shared" si="273"/>
        <v>-1.8541999999999987</v>
      </c>
      <c r="NR38" s="974">
        <f t="shared" si="274"/>
        <v>-2.0383499999999981</v>
      </c>
      <c r="NS38" s="974">
        <f t="shared" si="275"/>
        <v>-1.5493999999999986</v>
      </c>
      <c r="NT38" s="974">
        <f t="shared" si="276"/>
        <v>1.9050000000000045</v>
      </c>
      <c r="NU38" s="974">
        <f t="shared" si="276"/>
        <v>1.4731999999999956</v>
      </c>
      <c r="NV38" s="974">
        <f t="shared" si="276"/>
        <v>0.40640000000000032</v>
      </c>
      <c r="NW38" s="974">
        <f t="shared" si="276"/>
        <v>-4.5021499999999977</v>
      </c>
      <c r="NX38" s="974">
        <f t="shared" si="277"/>
        <v>0.52705000000000113</v>
      </c>
      <c r="NY38" s="974">
        <f t="shared" si="277"/>
        <v>1.1557000000000024</v>
      </c>
      <c r="NZ38" s="974">
        <f t="shared" si="277"/>
        <v>-1.1874499999999961</v>
      </c>
      <c r="OA38" s="974">
        <f t="shared" si="277"/>
        <v>-0.25400000000000583</v>
      </c>
      <c r="OB38" s="974">
        <f t="shared" si="277"/>
        <v>-0.15875000000000225</v>
      </c>
      <c r="OC38" s="974">
        <f t="shared" si="277"/>
        <v>-0.28574999999999956</v>
      </c>
      <c r="OD38" s="974">
        <f t="shared" si="277"/>
        <v>0.62865000000000126</v>
      </c>
      <c r="OE38" s="974">
        <f t="shared" si="277"/>
        <v>-1.619250000000005</v>
      </c>
      <c r="OF38" s="974">
        <f t="shared" si="277"/>
        <v>0.74930000000000208</v>
      </c>
      <c r="OG38" s="974">
        <f t="shared" si="277"/>
        <v>0.38734999999999964</v>
      </c>
      <c r="OH38" s="974">
        <f t="shared" si="277"/>
        <v>-2.5526999999999949</v>
      </c>
      <c r="OI38" s="974">
        <f t="shared" si="371"/>
        <v>-1.8351499999999981</v>
      </c>
      <c r="OJ38" s="974">
        <f t="shared" si="371"/>
        <v>-1.4414500000000019</v>
      </c>
      <c r="OK38" s="974">
        <f t="shared" si="371"/>
        <v>-2.4510999999999949</v>
      </c>
      <c r="OL38" s="974">
        <f t="shared" si="371"/>
        <v>-2.3685499999999955</v>
      </c>
      <c r="OM38" s="974">
        <f t="shared" si="371"/>
        <v>4.2100500000000016</v>
      </c>
      <c r="ON38" s="974">
        <f t="shared" si="371"/>
        <v>1.5557499999999949</v>
      </c>
      <c r="OO38" s="974">
        <f t="shared" si="347"/>
        <v>-2.9019500000000047</v>
      </c>
      <c r="OP38" s="974">
        <f t="shared" si="279"/>
        <v>2.3050499999999969</v>
      </c>
      <c r="OQ38" s="974">
        <f t="shared" si="279"/>
        <v>0.80009999999999648</v>
      </c>
      <c r="OR38" s="974">
        <f t="shared" si="279"/>
        <v>-3.5369500000000023</v>
      </c>
      <c r="OS38" s="974">
        <f t="shared" si="279"/>
        <v>-2.8448000000000024</v>
      </c>
      <c r="OT38" s="974">
        <f t="shared" si="279"/>
        <v>6.9849999999995124E-2</v>
      </c>
      <c r="OU38" s="974">
        <f t="shared" si="279"/>
        <v>-0.81914999999999716</v>
      </c>
      <c r="OV38" s="974">
        <f t="shared" si="279"/>
        <v>-5.670550000000004</v>
      </c>
      <c r="OW38" s="974">
        <f t="shared" si="279"/>
        <v>0.86359999999999504</v>
      </c>
      <c r="OX38" s="974">
        <f t="shared" si="279"/>
        <v>-0.40640000000000032</v>
      </c>
      <c r="OY38" s="974">
        <f t="shared" si="279"/>
        <v>-1.0287000000000051</v>
      </c>
      <c r="OZ38" s="974">
        <f t="shared" si="279"/>
        <v>-2.7685999999999993</v>
      </c>
      <c r="PB38" s="887"/>
      <c r="PC38" s="887"/>
      <c r="PD38" s="887"/>
    </row>
    <row r="39" spans="1:420">
      <c r="A39" s="1192"/>
      <c r="B39" s="1192"/>
      <c r="C39" s="887"/>
      <c r="D39" s="1066"/>
      <c r="E39" s="1066"/>
      <c r="F39" s="1066"/>
      <c r="G39" s="1066"/>
      <c r="H39" s="887"/>
      <c r="I39" s="887"/>
      <c r="J39" s="887"/>
      <c r="K39" s="887"/>
      <c r="L39" s="887"/>
      <c r="M39" s="887"/>
      <c r="N39" s="887"/>
      <c r="O39" s="1084"/>
      <c r="P39" s="887"/>
      <c r="Q39" s="887"/>
      <c r="R39" s="887"/>
      <c r="S39" s="887"/>
      <c r="T39" s="887"/>
      <c r="U39" s="887"/>
      <c r="V39" s="887"/>
      <c r="W39" s="887"/>
      <c r="X39" s="887"/>
      <c r="Y39" s="887"/>
      <c r="Z39" s="887"/>
      <c r="AA39" s="887"/>
      <c r="AB39" s="887"/>
      <c r="AC39" s="887"/>
      <c r="AD39" s="887"/>
      <c r="AE39" s="887"/>
      <c r="AF39" s="887"/>
      <c r="AG39" s="887"/>
      <c r="AH39" s="887"/>
      <c r="AI39" s="887"/>
      <c r="AJ39" s="887"/>
      <c r="AK39" s="887"/>
      <c r="AL39" s="887"/>
      <c r="AM39" s="887"/>
      <c r="AN39" s="887"/>
      <c r="AO39" s="887"/>
      <c r="AP39" s="887"/>
      <c r="AQ39" s="887"/>
      <c r="AR39" s="887"/>
      <c r="AS39" s="887"/>
      <c r="AT39" s="887"/>
      <c r="AU39" s="887"/>
      <c r="AV39" s="887"/>
      <c r="AW39" s="887"/>
      <c r="AX39" s="887"/>
      <c r="AY39" s="887"/>
      <c r="AZ39" s="887"/>
      <c r="BA39" s="887"/>
      <c r="BB39" s="887"/>
      <c r="BC39" s="887"/>
      <c r="BD39" s="887"/>
      <c r="BE39" s="887"/>
      <c r="BF39" s="887"/>
      <c r="BG39" s="887"/>
      <c r="BH39" s="887"/>
      <c r="BI39" s="887"/>
      <c r="BJ39" s="887"/>
      <c r="BK39" s="887"/>
      <c r="BL39" s="887"/>
      <c r="BM39" s="887"/>
      <c r="BN39" s="887"/>
      <c r="BO39" s="887"/>
      <c r="BP39" s="887"/>
      <c r="BQ39" s="1171"/>
      <c r="BR39" s="887"/>
      <c r="BS39" s="887"/>
      <c r="BT39" s="887"/>
      <c r="BU39" s="887"/>
      <c r="BV39" s="887"/>
      <c r="BW39" s="887"/>
      <c r="BX39" s="887"/>
      <c r="BY39" s="887"/>
      <c r="BZ39" s="887"/>
      <c r="CA39" s="887"/>
      <c r="CB39" s="887"/>
      <c r="CC39" s="887"/>
      <c r="CD39" s="887"/>
      <c r="CE39" s="887"/>
      <c r="CF39" s="887"/>
      <c r="CG39" s="887"/>
      <c r="CH39" s="887"/>
      <c r="CI39" s="887"/>
      <c r="CJ39" s="887"/>
      <c r="CK39" s="887"/>
      <c r="CL39" s="887"/>
      <c r="CM39" s="887"/>
      <c r="CN39" s="887"/>
      <c r="CO39" s="887"/>
      <c r="CP39" s="887"/>
      <c r="CQ39" s="887"/>
      <c r="CR39" s="887"/>
      <c r="CS39" s="887"/>
      <c r="CT39" s="887"/>
      <c r="CU39" s="887"/>
      <c r="CV39" s="887"/>
      <c r="CW39" s="887"/>
      <c r="CX39" s="887"/>
      <c r="CY39" s="887"/>
      <c r="CZ39" s="887"/>
      <c r="DA39" s="887"/>
      <c r="DB39" s="887"/>
      <c r="DC39" s="887"/>
      <c r="DD39" s="887"/>
      <c r="DE39" s="1151"/>
      <c r="DF39" s="1151"/>
      <c r="DG39" s="887"/>
      <c r="DH39" s="887"/>
      <c r="DI39" s="887"/>
      <c r="DJ39" s="887"/>
      <c r="DK39" s="887"/>
      <c r="DL39" s="887"/>
      <c r="DM39" s="887"/>
      <c r="DN39" s="887"/>
      <c r="DO39" s="887"/>
      <c r="DP39" s="887"/>
      <c r="DQ39" s="887"/>
      <c r="DR39" s="887"/>
      <c r="DS39" s="887"/>
      <c r="DT39" s="887"/>
      <c r="DU39" s="887"/>
      <c r="DV39" s="887"/>
      <c r="DW39" s="887"/>
      <c r="DX39" s="887"/>
      <c r="DY39" s="887"/>
      <c r="DZ39" s="887"/>
      <c r="EA39" s="887"/>
      <c r="EB39" s="887"/>
      <c r="EC39" s="887"/>
      <c r="ED39" s="887"/>
      <c r="EE39" s="887"/>
      <c r="EF39" s="887"/>
      <c r="EG39" s="887"/>
      <c r="EH39" s="887"/>
      <c r="EI39" s="887"/>
      <c r="EJ39" s="887"/>
      <c r="EK39" s="887"/>
      <c r="EL39" s="887"/>
      <c r="EM39" s="887"/>
      <c r="EN39" s="1151"/>
      <c r="EO39" s="1151"/>
      <c r="EP39" s="887"/>
      <c r="EQ39" s="887"/>
      <c r="ER39" s="887"/>
      <c r="ES39" s="887"/>
      <c r="ET39" s="887"/>
      <c r="EU39" s="887"/>
      <c r="EV39" s="887"/>
      <c r="EW39" s="887"/>
      <c r="EX39" s="887"/>
      <c r="EY39" s="887"/>
      <c r="EZ39" s="887"/>
      <c r="FA39" s="887"/>
      <c r="FB39" s="887"/>
      <c r="FC39" s="887"/>
      <c r="FD39" s="887"/>
      <c r="FE39" s="887"/>
      <c r="FF39" s="887"/>
      <c r="FG39" s="887"/>
      <c r="FH39" s="887"/>
      <c r="FI39" s="887"/>
      <c r="FJ39" s="887"/>
      <c r="FK39" s="887"/>
      <c r="FL39" s="887"/>
      <c r="FM39" s="887"/>
      <c r="FN39" s="887"/>
      <c r="FO39" s="887"/>
      <c r="FP39" s="887"/>
      <c r="FQ39" s="887"/>
      <c r="FR39" s="887"/>
      <c r="FS39" s="887"/>
      <c r="FT39" s="887"/>
      <c r="FU39" s="887"/>
      <c r="FV39" s="887"/>
      <c r="FW39" s="887"/>
      <c r="FX39" s="887"/>
      <c r="FY39" s="1151"/>
      <c r="FZ39" s="1151"/>
      <c r="GA39" s="887"/>
      <c r="GB39" s="887"/>
      <c r="GC39" s="887"/>
      <c r="GD39" s="887"/>
      <c r="GE39" s="887"/>
      <c r="GF39" s="887"/>
      <c r="GG39" s="887"/>
      <c r="GH39" s="887"/>
      <c r="GI39" s="887"/>
      <c r="GJ39" s="887"/>
      <c r="GK39" s="887"/>
      <c r="GL39" s="1151"/>
      <c r="GM39" s="1151"/>
      <c r="GN39" s="887"/>
      <c r="GO39" s="887"/>
      <c r="GP39" s="887"/>
      <c r="GQ39" s="887"/>
      <c r="GR39" s="887"/>
      <c r="GS39" s="887"/>
      <c r="GT39" s="887"/>
      <c r="GU39" s="887"/>
      <c r="GV39" s="887"/>
      <c r="GW39" s="1084"/>
      <c r="GX39" s="887"/>
      <c r="GY39" s="887"/>
      <c r="GZ39" s="887"/>
      <c r="HA39" s="887"/>
      <c r="HB39" s="887"/>
      <c r="HC39" s="887"/>
      <c r="HD39" s="887"/>
      <c r="HE39" s="887"/>
      <c r="HF39" s="887"/>
      <c r="HG39" s="887"/>
      <c r="HH39" s="887"/>
      <c r="HI39" s="887"/>
      <c r="HJ39" s="887"/>
      <c r="HK39" s="887"/>
      <c r="HL39" s="887"/>
      <c r="HM39" s="887"/>
      <c r="HN39" s="887"/>
      <c r="HO39" s="887"/>
      <c r="HP39" s="887"/>
      <c r="HQ39" s="887"/>
      <c r="HR39" s="887"/>
      <c r="HS39" s="887"/>
      <c r="HT39" s="887"/>
      <c r="HU39" s="887"/>
      <c r="HV39" s="887"/>
      <c r="HW39" s="887"/>
      <c r="HX39" s="887"/>
      <c r="HY39" s="887"/>
      <c r="HZ39" s="887"/>
      <c r="IA39" s="887"/>
      <c r="IB39" s="887"/>
      <c r="IC39" s="887"/>
      <c r="ID39" s="887"/>
      <c r="IE39" s="887"/>
      <c r="IF39" s="887"/>
      <c r="IG39" s="887"/>
      <c r="IH39" s="887"/>
      <c r="II39" s="887"/>
      <c r="IJ39" s="887"/>
      <c r="IK39" s="887"/>
      <c r="IL39" s="887"/>
      <c r="IM39" s="887"/>
      <c r="IN39" s="887"/>
      <c r="IO39" s="887"/>
      <c r="IP39" s="887"/>
      <c r="IQ39" s="887"/>
      <c r="IR39" s="887"/>
      <c r="IS39" s="887"/>
      <c r="IT39" s="887"/>
      <c r="IU39" s="887"/>
      <c r="IV39" s="887"/>
      <c r="IW39" s="887"/>
      <c r="IX39" s="887"/>
      <c r="IY39" s="887"/>
      <c r="IZ39" s="887"/>
      <c r="JA39" s="887"/>
      <c r="JB39" s="887"/>
      <c r="JC39" s="887"/>
      <c r="JD39" s="887"/>
      <c r="JE39" s="887"/>
      <c r="JF39" s="887"/>
      <c r="JG39" s="887"/>
      <c r="JH39" s="887"/>
      <c r="JI39" s="887"/>
      <c r="JJ39" s="887"/>
      <c r="JK39" s="887"/>
      <c r="JL39" s="887"/>
      <c r="JM39" s="887"/>
      <c r="JN39" s="887"/>
      <c r="JO39" s="887"/>
      <c r="JP39" s="887"/>
      <c r="JQ39" s="887"/>
      <c r="JR39" s="887"/>
      <c r="JS39" s="887"/>
      <c r="JT39" s="1173"/>
      <c r="JU39" s="887"/>
      <c r="JV39" s="887"/>
      <c r="JW39" s="887"/>
      <c r="JX39" s="887"/>
      <c r="JY39" s="887"/>
      <c r="JZ39" s="887"/>
      <c r="KA39" s="887"/>
      <c r="KB39" s="887"/>
      <c r="KC39" s="887"/>
      <c r="KD39" s="887"/>
      <c r="KE39" s="887"/>
      <c r="KF39" s="887"/>
      <c r="KG39" s="887"/>
      <c r="KH39" s="887"/>
      <c r="KI39" s="887"/>
      <c r="KJ39" s="887"/>
      <c r="KK39" s="887"/>
      <c r="KL39" s="887"/>
      <c r="KM39" s="887"/>
      <c r="KN39" s="887"/>
      <c r="KO39" s="887"/>
      <c r="KP39" s="887"/>
      <c r="KQ39" s="887"/>
      <c r="KR39" s="887"/>
      <c r="KS39" s="887"/>
      <c r="KT39" s="887"/>
      <c r="KU39" s="887"/>
      <c r="KV39" s="887"/>
      <c r="KW39" s="887"/>
      <c r="KX39" s="887"/>
      <c r="KY39" s="887"/>
      <c r="KZ39" s="887"/>
      <c r="LA39" s="887"/>
      <c r="LB39" s="887"/>
      <c r="LC39" s="887"/>
      <c r="LD39" s="887"/>
      <c r="LE39" s="887"/>
      <c r="LF39" s="887"/>
      <c r="LG39" s="887"/>
      <c r="LH39" s="887"/>
      <c r="LI39" s="887"/>
      <c r="LJ39" s="887"/>
      <c r="LK39" s="887"/>
      <c r="LL39" s="887"/>
      <c r="LM39" s="887"/>
      <c r="LN39" s="887"/>
      <c r="LO39" s="887"/>
      <c r="LP39" s="887"/>
      <c r="LQ39" s="887"/>
      <c r="LR39" s="887"/>
      <c r="LS39" s="887"/>
      <c r="LT39" s="887"/>
      <c r="LU39" s="887"/>
      <c r="LV39" s="887"/>
      <c r="LW39" s="887"/>
      <c r="LX39" s="887"/>
      <c r="LY39" s="887"/>
      <c r="LZ39" s="887"/>
      <c r="MA39" s="887"/>
      <c r="MB39" s="887"/>
      <c r="MC39" s="887"/>
      <c r="MD39" s="887"/>
      <c r="ME39" s="887"/>
      <c r="MF39" s="887"/>
      <c r="MG39" s="887"/>
      <c r="MH39" s="887"/>
      <c r="MI39" s="887"/>
      <c r="MJ39" s="887"/>
      <c r="MK39" s="887"/>
      <c r="ML39" s="887"/>
      <c r="MM39" s="887"/>
      <c r="MN39" s="887"/>
      <c r="MO39" s="887"/>
      <c r="MP39" s="887"/>
      <c r="MQ39" s="887"/>
      <c r="MR39" s="887"/>
      <c r="MS39" s="887"/>
      <c r="MT39" s="887"/>
      <c r="MU39" s="887"/>
      <c r="MV39" s="887"/>
      <c r="MW39" s="887"/>
      <c r="MX39" s="887"/>
      <c r="MY39" s="887"/>
      <c r="MZ39" s="887"/>
      <c r="NA39" s="887"/>
      <c r="NB39" s="887"/>
      <c r="NC39" s="887"/>
      <c r="ND39" s="887"/>
      <c r="NE39" s="887"/>
      <c r="NF39" s="887"/>
      <c r="NG39" s="887"/>
      <c r="NH39" s="887"/>
      <c r="NI39" s="887"/>
      <c r="NJ39" s="887"/>
      <c r="NK39" s="887"/>
      <c r="NL39" s="887"/>
      <c r="NM39" s="887"/>
      <c r="NN39" s="887"/>
      <c r="NO39" s="887"/>
      <c r="NP39" s="887"/>
      <c r="NQ39" s="887"/>
      <c r="NR39" s="887"/>
      <c r="NS39" s="887"/>
      <c r="NT39" s="887"/>
      <c r="NU39" s="887"/>
      <c r="NV39" s="887"/>
      <c r="NW39" s="887"/>
      <c r="NX39" s="887"/>
      <c r="NY39" s="887"/>
      <c r="NZ39" s="887"/>
      <c r="OA39" s="887"/>
      <c r="OB39" s="887"/>
      <c r="OC39" s="887"/>
      <c r="OD39" s="887"/>
      <c r="OE39" s="887"/>
      <c r="OF39" s="887"/>
      <c r="OG39" s="887"/>
      <c r="OH39" s="887"/>
      <c r="OI39" s="887"/>
      <c r="OJ39" s="887"/>
      <c r="OK39" s="887"/>
      <c r="OL39" s="887"/>
      <c r="OM39" s="887"/>
      <c r="ON39" s="887"/>
      <c r="OO39" s="887"/>
      <c r="OP39" s="887"/>
      <c r="OQ39" s="887"/>
      <c r="OR39" s="887"/>
      <c r="OS39" s="887"/>
      <c r="OT39" s="887"/>
      <c r="OU39" s="887"/>
      <c r="OV39" s="887"/>
      <c r="OW39" s="887"/>
      <c r="OX39" s="887"/>
      <c r="OY39" s="887"/>
      <c r="OZ39" s="887"/>
      <c r="PB39" s="887"/>
      <c r="PC39" s="887"/>
      <c r="PD39" s="887"/>
    </row>
    <row r="40" spans="1:420">
      <c r="A40" s="1189" t="s">
        <v>517</v>
      </c>
      <c r="B40" s="1189"/>
      <c r="C40" s="887"/>
      <c r="D40" s="1066"/>
      <c r="E40" s="1066"/>
      <c r="F40" s="1066"/>
      <c r="G40" s="1066"/>
      <c r="H40" s="887"/>
      <c r="I40" s="887"/>
      <c r="J40" s="887"/>
      <c r="K40" s="887"/>
      <c r="L40" s="887"/>
      <c r="M40" s="887"/>
      <c r="N40" s="887"/>
      <c r="O40" s="1084"/>
      <c r="P40" s="887"/>
      <c r="Q40" s="887"/>
      <c r="R40" s="887"/>
      <c r="S40" s="887"/>
      <c r="T40" s="887"/>
      <c r="U40" s="887"/>
      <c r="V40" s="887"/>
      <c r="W40" s="887"/>
      <c r="X40" s="887"/>
      <c r="Y40" s="887"/>
      <c r="Z40" s="887"/>
      <c r="AA40" s="887"/>
      <c r="AB40" s="887"/>
      <c r="AC40" s="887"/>
      <c r="AD40" s="887"/>
      <c r="AE40" s="887"/>
      <c r="AF40" s="887"/>
      <c r="AG40" s="887"/>
      <c r="AH40" s="887"/>
      <c r="AI40" s="887"/>
      <c r="AJ40" s="887"/>
      <c r="AK40" s="887"/>
      <c r="AL40" s="887"/>
      <c r="AM40" s="887"/>
      <c r="AN40" s="887"/>
      <c r="AO40" s="887"/>
      <c r="AP40" s="887"/>
      <c r="AQ40" s="887"/>
      <c r="AR40" s="887"/>
      <c r="AS40" s="887"/>
      <c r="AT40" s="887"/>
      <c r="AU40" s="887"/>
      <c r="AV40" s="887"/>
      <c r="AW40" s="887"/>
      <c r="AX40" s="887"/>
      <c r="AY40" s="887"/>
      <c r="AZ40" s="887"/>
      <c r="BA40" s="887"/>
      <c r="BB40" s="887"/>
      <c r="BC40" s="887"/>
      <c r="BD40" s="887"/>
      <c r="BE40" s="887"/>
      <c r="BF40" s="887"/>
      <c r="BG40" s="887"/>
      <c r="BH40" s="887"/>
      <c r="BI40" s="887"/>
      <c r="BJ40" s="887"/>
      <c r="BK40" s="887"/>
      <c r="BL40" s="887"/>
      <c r="BM40" s="887"/>
      <c r="BN40" s="887"/>
      <c r="BO40" s="887"/>
      <c r="BP40" s="887"/>
      <c r="BQ40" s="1171"/>
      <c r="BR40" s="887"/>
      <c r="BS40" s="887"/>
      <c r="BT40" s="887"/>
      <c r="BU40" s="887"/>
      <c r="BV40" s="887"/>
      <c r="BW40" s="887"/>
      <c r="BX40" s="887"/>
      <c r="BY40" s="887"/>
      <c r="BZ40" s="887"/>
      <c r="CA40" s="887"/>
      <c r="CB40" s="887"/>
      <c r="CC40" s="887"/>
      <c r="CD40" s="887"/>
      <c r="CE40" s="887"/>
      <c r="CF40" s="887"/>
      <c r="CG40" s="887"/>
      <c r="CH40" s="887"/>
      <c r="CI40" s="887"/>
      <c r="CJ40" s="887"/>
      <c r="CK40" s="887"/>
      <c r="CL40" s="887"/>
      <c r="CM40" s="887"/>
      <c r="CN40" s="887"/>
      <c r="CO40" s="887"/>
      <c r="CP40" s="887"/>
      <c r="CQ40" s="887"/>
      <c r="CR40" s="887"/>
      <c r="CS40" s="887"/>
      <c r="CT40" s="887"/>
      <c r="CU40" s="887"/>
      <c r="CV40" s="887"/>
      <c r="CW40" s="887"/>
      <c r="CX40" s="887"/>
      <c r="CY40" s="887"/>
      <c r="CZ40" s="887"/>
      <c r="DA40" s="887"/>
      <c r="DB40" s="887"/>
      <c r="DC40" s="887"/>
      <c r="DD40" s="887"/>
      <c r="DE40" s="1151"/>
      <c r="DF40" s="1151"/>
      <c r="DG40" s="887"/>
      <c r="DH40" s="887"/>
      <c r="DI40" s="887"/>
      <c r="DJ40" s="887"/>
      <c r="DK40" s="887"/>
      <c r="DL40" s="887"/>
      <c r="DM40" s="887"/>
      <c r="DN40" s="887"/>
      <c r="DO40" s="887"/>
      <c r="DP40" s="887"/>
      <c r="DQ40" s="887"/>
      <c r="DR40" s="887"/>
      <c r="DS40" s="887"/>
      <c r="DT40" s="887"/>
      <c r="DU40" s="887"/>
      <c r="DV40" s="887"/>
      <c r="DW40" s="887"/>
      <c r="DX40" s="887"/>
      <c r="DY40" s="887"/>
      <c r="DZ40" s="887"/>
      <c r="EA40" s="887"/>
      <c r="EB40" s="887"/>
      <c r="EC40" s="887"/>
      <c r="ED40" s="887"/>
      <c r="EE40" s="887"/>
      <c r="EF40" s="887"/>
      <c r="EG40" s="887"/>
      <c r="EH40" s="887"/>
      <c r="EI40" s="887"/>
      <c r="EJ40" s="887"/>
      <c r="EK40" s="887"/>
      <c r="EL40" s="887"/>
      <c r="EM40" s="887"/>
      <c r="EN40" s="1151"/>
      <c r="EO40" s="1151"/>
      <c r="EP40" s="887"/>
      <c r="EQ40" s="887"/>
      <c r="ER40" s="887"/>
      <c r="ES40" s="887"/>
      <c r="ET40" s="887"/>
      <c r="EU40" s="887"/>
      <c r="EV40" s="887"/>
      <c r="EW40" s="887"/>
      <c r="EX40" s="887"/>
      <c r="EY40" s="887"/>
      <c r="EZ40" s="887"/>
      <c r="FA40" s="887"/>
      <c r="FB40" s="887"/>
      <c r="FC40" s="887"/>
      <c r="FD40" s="887"/>
      <c r="FE40" s="887"/>
      <c r="FF40" s="887"/>
      <c r="FG40" s="887"/>
      <c r="FH40" s="887"/>
      <c r="FI40" s="887"/>
      <c r="FJ40" s="887"/>
      <c r="FK40" s="887"/>
      <c r="FL40" s="887"/>
      <c r="FM40" s="887"/>
      <c r="FN40" s="887"/>
      <c r="FO40" s="887"/>
      <c r="FP40" s="887"/>
      <c r="FQ40" s="887"/>
      <c r="FR40" s="887"/>
      <c r="FS40" s="887"/>
      <c r="FT40" s="887"/>
      <c r="FU40" s="887"/>
      <c r="FV40" s="887"/>
      <c r="FW40" s="887"/>
      <c r="FX40" s="887"/>
      <c r="FY40" s="1151"/>
      <c r="FZ40" s="1151"/>
      <c r="GA40" s="887"/>
      <c r="GB40" s="887"/>
      <c r="GC40" s="887"/>
      <c r="GD40" s="887"/>
      <c r="GE40" s="887"/>
      <c r="GF40" s="887"/>
      <c r="GG40" s="887"/>
      <c r="GH40" s="887"/>
      <c r="GI40" s="887"/>
      <c r="GJ40" s="887"/>
      <c r="GK40" s="887"/>
      <c r="GL40" s="1151"/>
      <c r="GM40" s="1151"/>
      <c r="GN40" s="887"/>
      <c r="GO40" s="887"/>
      <c r="GP40" s="887"/>
      <c r="GQ40" s="887"/>
      <c r="GR40" s="887"/>
      <c r="GS40" s="887"/>
      <c r="GT40" s="887"/>
      <c r="GU40" s="887"/>
      <c r="GV40" s="887"/>
      <c r="GW40" s="1084"/>
      <c r="GX40" s="887"/>
      <c r="GY40" s="887"/>
      <c r="GZ40" s="887"/>
      <c r="HA40" s="887"/>
      <c r="HB40" s="887"/>
      <c r="HC40" s="887"/>
      <c r="HD40" s="887"/>
      <c r="HE40" s="887"/>
      <c r="HF40" s="887"/>
      <c r="HG40" s="887"/>
      <c r="HH40" s="887"/>
      <c r="HI40" s="887"/>
      <c r="HJ40" s="887"/>
      <c r="HK40" s="887"/>
      <c r="HL40" s="887"/>
      <c r="HM40" s="887"/>
      <c r="HN40" s="887"/>
      <c r="HO40" s="887"/>
      <c r="HP40" s="887"/>
      <c r="HQ40" s="887"/>
      <c r="HR40" s="887"/>
      <c r="HS40" s="887"/>
      <c r="HT40" s="887"/>
      <c r="HU40" s="887"/>
      <c r="HV40" s="887"/>
      <c r="HW40" s="887"/>
      <c r="HX40" s="887"/>
      <c r="HY40" s="887"/>
      <c r="HZ40" s="887"/>
      <c r="IA40" s="887"/>
      <c r="IB40" s="887"/>
      <c r="IC40" s="887"/>
      <c r="ID40" s="887"/>
      <c r="IE40" s="887"/>
      <c r="IF40" s="887"/>
      <c r="IG40" s="887"/>
      <c r="IH40" s="887"/>
      <c r="II40" s="887"/>
      <c r="IJ40" s="887"/>
      <c r="IK40" s="887"/>
      <c r="IL40" s="887"/>
      <c r="IM40" s="887"/>
      <c r="IN40" s="887"/>
      <c r="IO40" s="887"/>
      <c r="IP40" s="887"/>
      <c r="IQ40" s="887"/>
      <c r="IR40" s="887"/>
      <c r="IS40" s="887"/>
      <c r="IT40" s="887"/>
      <c r="IU40" s="887"/>
      <c r="IV40" s="887"/>
      <c r="IW40" s="887"/>
      <c r="IX40" s="887"/>
      <c r="IY40" s="887"/>
      <c r="IZ40" s="887"/>
      <c r="JA40" s="887"/>
      <c r="JB40" s="887"/>
      <c r="JC40" s="887"/>
      <c r="JD40" s="887"/>
      <c r="JE40" s="887"/>
      <c r="JF40" s="887"/>
      <c r="JG40" s="887"/>
      <c r="JH40" s="887"/>
      <c r="JI40" s="887"/>
      <c r="JJ40" s="887"/>
      <c r="JK40" s="887"/>
      <c r="JL40" s="887"/>
      <c r="JM40" s="887"/>
      <c r="JN40" s="887"/>
      <c r="JO40" s="887"/>
      <c r="JP40" s="887"/>
      <c r="JQ40" s="887"/>
      <c r="JR40" s="887"/>
      <c r="JS40" s="887"/>
      <c r="JT40" s="1173"/>
      <c r="JU40" s="887"/>
      <c r="JV40" s="887"/>
      <c r="JW40" s="887"/>
      <c r="JX40" s="887"/>
      <c r="JY40" s="887"/>
      <c r="JZ40" s="887"/>
      <c r="KA40" s="887"/>
      <c r="KB40" s="887"/>
      <c r="KC40" s="887"/>
      <c r="KD40" s="887"/>
      <c r="KE40" s="887"/>
      <c r="KF40" s="887"/>
      <c r="KG40" s="887"/>
      <c r="KH40" s="887"/>
      <c r="KI40" s="887"/>
      <c r="KJ40" s="887"/>
      <c r="KK40" s="887"/>
      <c r="KL40" s="887"/>
      <c r="KM40" s="887"/>
      <c r="KN40" s="887"/>
      <c r="KO40" s="887"/>
      <c r="KP40" s="887"/>
      <c r="KQ40" s="887"/>
      <c r="KR40" s="887"/>
      <c r="KS40" s="887"/>
      <c r="KT40" s="887"/>
      <c r="KU40" s="887"/>
      <c r="KV40" s="887"/>
      <c r="KW40" s="887"/>
      <c r="KX40" s="887"/>
      <c r="KY40" s="887"/>
      <c r="KZ40" s="887"/>
      <c r="LA40" s="887"/>
      <c r="LB40" s="887"/>
      <c r="LC40" s="887"/>
      <c r="LD40" s="887"/>
      <c r="LE40" s="887"/>
      <c r="LF40" s="887"/>
      <c r="LG40" s="887"/>
      <c r="LH40" s="887"/>
      <c r="LI40" s="887"/>
      <c r="LJ40" s="887"/>
      <c r="LK40" s="887"/>
      <c r="LL40" s="887"/>
      <c r="LM40" s="887"/>
      <c r="LN40" s="887"/>
      <c r="LO40" s="887"/>
      <c r="LP40" s="887"/>
      <c r="LQ40" s="887"/>
      <c r="LR40" s="887"/>
      <c r="LS40" s="887"/>
      <c r="LT40" s="887"/>
      <c r="LU40" s="887"/>
      <c r="LV40" s="887"/>
      <c r="LW40" s="887"/>
      <c r="LX40" s="887"/>
      <c r="LY40" s="887"/>
      <c r="LZ40" s="887"/>
      <c r="MA40" s="887"/>
      <c r="MB40" s="887"/>
      <c r="MC40" s="887"/>
      <c r="MD40" s="887"/>
      <c r="ME40" s="887"/>
      <c r="MF40" s="887"/>
      <c r="MG40" s="887"/>
      <c r="MH40" s="887"/>
      <c r="MI40" s="887"/>
      <c r="MJ40" s="887"/>
      <c r="MK40" s="887"/>
      <c r="ML40" s="887"/>
      <c r="MM40" s="887"/>
      <c r="MN40" s="887"/>
      <c r="MO40" s="887"/>
      <c r="MP40" s="887"/>
      <c r="MQ40" s="887"/>
      <c r="MR40" s="887"/>
      <c r="MS40" s="887"/>
      <c r="MT40" s="887"/>
      <c r="MU40" s="887"/>
      <c r="MV40" s="887"/>
      <c r="MW40" s="887"/>
      <c r="MX40" s="887"/>
      <c r="MY40" s="887"/>
      <c r="MZ40" s="887"/>
      <c r="NA40" s="887"/>
      <c r="NB40" s="887"/>
      <c r="NC40" s="887"/>
      <c r="ND40" s="887"/>
      <c r="NE40" s="887"/>
      <c r="NF40" s="887"/>
      <c r="NG40" s="887"/>
      <c r="NH40" s="887"/>
      <c r="NI40" s="887"/>
      <c r="NJ40" s="887"/>
      <c r="NK40" s="887"/>
      <c r="NL40" s="887"/>
      <c r="NM40" s="887"/>
      <c r="NN40" s="887"/>
      <c r="NO40" s="887"/>
      <c r="NP40" s="887"/>
      <c r="NQ40" s="887"/>
      <c r="NR40" s="887"/>
      <c r="NS40" s="887"/>
      <c r="NT40" s="887"/>
      <c r="NU40" s="887"/>
      <c r="NV40" s="887"/>
      <c r="NW40" s="887"/>
      <c r="NX40" s="887"/>
      <c r="NY40" s="887"/>
      <c r="NZ40" s="887"/>
      <c r="OA40" s="887"/>
      <c r="OB40" s="887"/>
      <c r="OC40" s="887"/>
      <c r="OD40" s="887"/>
      <c r="OE40" s="887"/>
      <c r="OF40" s="887"/>
      <c r="OG40" s="887"/>
      <c r="OH40" s="887"/>
      <c r="OI40" s="887"/>
      <c r="OJ40" s="887"/>
      <c r="OK40" s="887"/>
      <c r="OL40" s="887"/>
      <c r="OM40" s="887"/>
      <c r="ON40" s="887"/>
      <c r="OO40" s="887"/>
      <c r="OP40" s="887"/>
      <c r="OQ40" s="887"/>
      <c r="OR40" s="887"/>
      <c r="OS40" s="887"/>
      <c r="OT40" s="887"/>
      <c r="OU40" s="887"/>
      <c r="OV40" s="887"/>
      <c r="OW40" s="887"/>
      <c r="OX40" s="887"/>
      <c r="OY40" s="887"/>
      <c r="OZ40" s="887"/>
      <c r="PB40" s="887"/>
      <c r="PC40" s="887"/>
      <c r="PD40" s="887"/>
    </row>
    <row r="41" spans="1:420" ht="13" thickBot="1">
      <c r="A41" s="1181"/>
      <c r="B41" s="1181"/>
      <c r="C41" s="887"/>
      <c r="D41" s="1066"/>
      <c r="E41" s="1066"/>
      <c r="F41" s="1066"/>
      <c r="G41" s="1066"/>
      <c r="H41" s="887"/>
      <c r="I41" s="887"/>
      <c r="J41" s="887"/>
      <c r="K41" s="887"/>
      <c r="L41" s="887"/>
      <c r="M41" s="887"/>
      <c r="N41" s="887"/>
      <c r="O41" s="1084"/>
      <c r="P41" s="887"/>
      <c r="Q41" s="887"/>
      <c r="R41" s="887"/>
      <c r="S41" s="887"/>
      <c r="T41" s="887"/>
      <c r="U41" s="887"/>
      <c r="V41" s="887"/>
      <c r="W41" s="887"/>
      <c r="X41" s="887"/>
      <c r="Y41" s="887"/>
      <c r="Z41" s="887"/>
      <c r="AA41" s="887"/>
      <c r="AB41" s="887"/>
      <c r="AC41" s="887"/>
      <c r="AD41" s="887"/>
      <c r="AE41" s="887"/>
      <c r="AF41" s="887"/>
      <c r="AG41" s="887"/>
      <c r="AH41" s="887"/>
      <c r="AI41" s="887"/>
      <c r="AJ41" s="887"/>
      <c r="AK41" s="887"/>
      <c r="AL41" s="887"/>
      <c r="AM41" s="887"/>
      <c r="AN41" s="887"/>
      <c r="AO41" s="887"/>
      <c r="AP41" s="887"/>
      <c r="AQ41" s="887"/>
      <c r="AR41" s="887"/>
      <c r="AS41" s="887"/>
      <c r="AT41" s="887"/>
      <c r="AU41" s="887"/>
      <c r="AV41" s="887"/>
      <c r="AW41" s="887"/>
      <c r="AX41" s="887"/>
      <c r="AY41" s="887"/>
      <c r="AZ41" s="887"/>
      <c r="BA41" s="887"/>
      <c r="BB41" s="887"/>
      <c r="BC41" s="887"/>
      <c r="BD41" s="887"/>
      <c r="BE41" s="887"/>
      <c r="BF41" s="887"/>
      <c r="BG41" s="887"/>
      <c r="BH41" s="887"/>
      <c r="BI41" s="887"/>
      <c r="BJ41" s="887"/>
      <c r="BK41" s="887"/>
      <c r="BL41" s="887"/>
      <c r="BM41" s="887"/>
      <c r="BN41" s="887"/>
      <c r="BO41" s="887"/>
      <c r="BP41" s="887"/>
      <c r="BQ41" s="1171"/>
      <c r="BR41" s="887"/>
      <c r="BS41" s="887"/>
      <c r="BT41" s="887"/>
      <c r="BU41" s="887"/>
      <c r="BV41" s="887"/>
      <c r="BW41" s="887"/>
      <c r="BX41" s="887"/>
      <c r="BY41" s="887"/>
      <c r="BZ41" s="887"/>
      <c r="CA41" s="887"/>
      <c r="CB41" s="887"/>
      <c r="CC41" s="887"/>
      <c r="CD41" s="887"/>
      <c r="CE41" s="887"/>
      <c r="CF41" s="887"/>
      <c r="CG41" s="887"/>
      <c r="CH41" s="887"/>
      <c r="CI41" s="887"/>
      <c r="CJ41" s="887"/>
      <c r="CK41" s="887"/>
      <c r="CL41" s="887"/>
      <c r="CM41" s="887"/>
      <c r="CN41" s="887"/>
      <c r="CO41" s="887"/>
      <c r="CP41" s="887"/>
      <c r="CQ41" s="887"/>
      <c r="CR41" s="887"/>
      <c r="CS41" s="887"/>
      <c r="CT41" s="887"/>
      <c r="CU41" s="887"/>
      <c r="CV41" s="887"/>
      <c r="CW41" s="887"/>
      <c r="CX41" s="887"/>
      <c r="CY41" s="887"/>
      <c r="CZ41" s="887"/>
      <c r="DA41" s="887"/>
      <c r="DB41" s="887"/>
      <c r="DC41" s="887"/>
      <c r="DD41" s="887"/>
      <c r="DE41" s="1151"/>
      <c r="DF41" s="1151"/>
      <c r="DG41" s="887"/>
      <c r="DH41" s="887"/>
      <c r="DI41" s="887"/>
      <c r="DJ41" s="887"/>
      <c r="DK41" s="887"/>
      <c r="DL41" s="887"/>
      <c r="DM41" s="887"/>
      <c r="DN41" s="887"/>
      <c r="DO41" s="887"/>
      <c r="DP41" s="887"/>
      <c r="DQ41" s="887"/>
      <c r="DR41" s="887"/>
      <c r="DS41" s="887"/>
      <c r="DT41" s="887"/>
      <c r="DU41" s="887"/>
      <c r="DV41" s="887"/>
      <c r="DW41" s="887"/>
      <c r="DX41" s="887"/>
      <c r="DY41" s="887"/>
      <c r="DZ41" s="887"/>
      <c r="EA41" s="887"/>
      <c r="EB41" s="887"/>
      <c r="EC41" s="887"/>
      <c r="ED41" s="887"/>
      <c r="EE41" s="887"/>
      <c r="EF41" s="887"/>
      <c r="EG41" s="887"/>
      <c r="EH41" s="887"/>
      <c r="EI41" s="887"/>
      <c r="EJ41" s="887"/>
      <c r="EK41" s="887"/>
      <c r="EL41" s="887"/>
      <c r="EM41" s="887"/>
      <c r="EN41" s="1151"/>
      <c r="EO41" s="1151"/>
      <c r="EP41" s="887"/>
      <c r="EQ41" s="887"/>
      <c r="ER41" s="887"/>
      <c r="ES41" s="887"/>
      <c r="ET41" s="887"/>
      <c r="EU41" s="887"/>
      <c r="EV41" s="887"/>
      <c r="EW41" s="887"/>
      <c r="EX41" s="887"/>
      <c r="EY41" s="887"/>
      <c r="EZ41" s="887"/>
      <c r="FA41" s="887"/>
      <c r="FB41" s="887"/>
      <c r="FC41" s="887"/>
      <c r="FD41" s="887"/>
      <c r="FE41" s="887"/>
      <c r="FF41" s="887"/>
      <c r="FG41" s="887"/>
      <c r="FH41" s="887"/>
      <c r="FI41" s="887"/>
      <c r="FJ41" s="887"/>
      <c r="FK41" s="887"/>
      <c r="FL41" s="887"/>
      <c r="FM41" s="887"/>
      <c r="FN41" s="887"/>
      <c r="FO41" s="887"/>
      <c r="FP41" s="887"/>
      <c r="FQ41" s="887"/>
      <c r="FR41" s="887"/>
      <c r="FS41" s="887"/>
      <c r="FT41" s="887"/>
      <c r="FU41" s="887"/>
      <c r="FV41" s="887"/>
      <c r="FW41" s="887"/>
      <c r="FX41" s="887"/>
      <c r="FY41" s="1151"/>
      <c r="FZ41" s="1151"/>
      <c r="GA41" s="887"/>
      <c r="GB41" s="887"/>
      <c r="GC41" s="887"/>
      <c r="GD41" s="887"/>
      <c r="GE41" s="887"/>
      <c r="GF41" s="887"/>
      <c r="GG41" s="887"/>
      <c r="GH41" s="887"/>
      <c r="GI41" s="887"/>
      <c r="GJ41" s="887"/>
      <c r="GK41" s="887"/>
      <c r="GL41" s="1151"/>
      <c r="GM41" s="1151"/>
      <c r="GN41" s="887"/>
      <c r="GO41" s="887"/>
      <c r="GP41" s="887"/>
      <c r="GQ41" s="887"/>
      <c r="GR41" s="887"/>
      <c r="GS41" s="887"/>
      <c r="GT41" s="887"/>
      <c r="GU41" s="887"/>
      <c r="GV41" s="887"/>
      <c r="GW41" s="1084"/>
      <c r="GX41" s="887"/>
      <c r="GY41" s="887"/>
      <c r="GZ41" s="887"/>
      <c r="HA41" s="887"/>
      <c r="HB41" s="887"/>
      <c r="HC41" s="887"/>
      <c r="HD41" s="887"/>
      <c r="HE41" s="887"/>
      <c r="HF41" s="887"/>
      <c r="HG41" s="887"/>
      <c r="HH41" s="887"/>
      <c r="HI41" s="887"/>
      <c r="HJ41" s="887"/>
      <c r="HK41" s="887"/>
      <c r="HL41" s="887"/>
      <c r="HM41" s="887"/>
      <c r="HN41" s="887"/>
      <c r="HO41" s="887"/>
      <c r="HP41" s="887"/>
      <c r="HQ41" s="887"/>
      <c r="HR41" s="887"/>
      <c r="HS41" s="887"/>
      <c r="HT41" s="887"/>
      <c r="HU41" s="887"/>
      <c r="HV41" s="887"/>
      <c r="HW41" s="887"/>
      <c r="HX41" s="887"/>
      <c r="HY41" s="887"/>
      <c r="HZ41" s="887"/>
      <c r="IA41" s="887"/>
      <c r="IB41" s="887"/>
      <c r="IC41" s="887"/>
      <c r="ID41" s="887"/>
      <c r="IE41" s="887"/>
      <c r="IF41" s="887"/>
      <c r="IG41" s="887"/>
      <c r="IH41" s="887"/>
      <c r="II41" s="887"/>
      <c r="IJ41" s="887"/>
      <c r="IK41" s="887"/>
      <c r="IL41" s="887"/>
      <c r="IM41" s="887"/>
      <c r="IN41" s="887"/>
      <c r="IO41" s="887"/>
      <c r="IP41" s="887"/>
      <c r="IQ41" s="887"/>
      <c r="IR41" s="887"/>
      <c r="IS41" s="887"/>
      <c r="IT41" s="887"/>
      <c r="IU41" s="887"/>
      <c r="IV41" s="887"/>
      <c r="IW41" s="887"/>
      <c r="IX41" s="887"/>
      <c r="IY41" s="887"/>
      <c r="IZ41" s="887"/>
      <c r="JA41" s="887"/>
      <c r="JB41" s="887"/>
      <c r="JC41" s="887"/>
      <c r="JD41" s="887"/>
      <c r="JE41" s="887"/>
      <c r="JF41" s="887"/>
      <c r="JG41" s="887"/>
      <c r="JH41" s="887"/>
      <c r="JI41" s="887"/>
      <c r="JJ41" s="887"/>
      <c r="JK41" s="887"/>
      <c r="JL41" s="887"/>
      <c r="JM41" s="887"/>
      <c r="JN41" s="887"/>
      <c r="JO41" s="887"/>
      <c r="JP41" s="887"/>
      <c r="JQ41" s="887"/>
      <c r="JR41" s="887"/>
      <c r="JS41" s="887"/>
      <c r="JT41" s="1173"/>
      <c r="JU41" s="887"/>
      <c r="JV41" s="887"/>
      <c r="JW41" s="887"/>
      <c r="JX41" s="887"/>
      <c r="JY41" s="887"/>
      <c r="JZ41" s="887"/>
      <c r="KA41" s="887"/>
      <c r="KB41" s="887"/>
      <c r="KC41" s="887"/>
      <c r="KD41" s="887"/>
      <c r="KE41" s="887"/>
      <c r="KF41" s="887"/>
      <c r="KG41" s="887"/>
      <c r="KH41" s="887"/>
      <c r="KI41" s="887"/>
      <c r="KJ41" s="887"/>
      <c r="KK41" s="887"/>
      <c r="KL41" s="887"/>
      <c r="KM41" s="887"/>
      <c r="KN41" s="887"/>
      <c r="KO41" s="887"/>
      <c r="KP41" s="887"/>
      <c r="KQ41" s="887"/>
      <c r="KR41" s="887"/>
      <c r="KS41" s="887"/>
      <c r="KT41" s="887"/>
      <c r="KU41" s="887"/>
      <c r="KV41" s="887"/>
      <c r="KW41" s="887"/>
      <c r="KX41" s="887"/>
      <c r="KY41" s="887"/>
      <c r="KZ41" s="887"/>
      <c r="LA41" s="887"/>
      <c r="LB41" s="887"/>
      <c r="LC41" s="887"/>
      <c r="LD41" s="887"/>
      <c r="LE41" s="887"/>
      <c r="LF41" s="887"/>
      <c r="LG41" s="887"/>
      <c r="LH41" s="887"/>
      <c r="LI41" s="887"/>
      <c r="LJ41" s="887"/>
      <c r="LK41" s="887"/>
      <c r="LL41" s="887"/>
      <c r="LM41" s="887"/>
      <c r="LN41" s="887"/>
      <c r="LO41" s="887"/>
      <c r="LP41" s="887"/>
      <c r="LQ41" s="887"/>
      <c r="LR41" s="887"/>
      <c r="LS41" s="887"/>
      <c r="LT41" s="887"/>
      <c r="LU41" s="887"/>
      <c r="LV41" s="887"/>
      <c r="LW41" s="887"/>
      <c r="LX41" s="887"/>
      <c r="LY41" s="887"/>
      <c r="LZ41" s="887"/>
      <c r="MA41" s="887"/>
      <c r="MB41" s="887"/>
      <c r="MC41" s="887"/>
      <c r="MD41" s="887"/>
      <c r="ME41" s="887"/>
      <c r="MF41" s="887"/>
      <c r="MG41" s="887"/>
      <c r="MH41" s="887"/>
      <c r="MI41" s="887"/>
      <c r="MJ41" s="887"/>
      <c r="MK41" s="887"/>
      <c r="ML41" s="887"/>
      <c r="MM41" s="887"/>
      <c r="MN41" s="887"/>
      <c r="MO41" s="887"/>
      <c r="MP41" s="887"/>
      <c r="MQ41" s="887"/>
      <c r="MR41" s="887"/>
      <c r="MS41" s="887"/>
      <c r="MT41" s="887"/>
      <c r="MU41" s="887"/>
      <c r="MV41" s="887"/>
      <c r="MW41" s="887"/>
      <c r="MX41" s="887"/>
      <c r="MY41" s="887"/>
      <c r="MZ41" s="887"/>
      <c r="NA41" s="887"/>
      <c r="NB41" s="887"/>
      <c r="NC41" s="887"/>
      <c r="ND41" s="887"/>
      <c r="NE41" s="887"/>
      <c r="NF41" s="887"/>
      <c r="NG41" s="887"/>
      <c r="NH41" s="887"/>
      <c r="NI41" s="887"/>
      <c r="NJ41" s="887"/>
      <c r="NK41" s="887"/>
      <c r="NL41" s="887"/>
      <c r="NM41" s="887"/>
      <c r="NN41" s="887"/>
      <c r="NO41" s="887"/>
      <c r="NP41" s="887"/>
      <c r="NQ41" s="887"/>
      <c r="NR41" s="887"/>
      <c r="NS41" s="887"/>
      <c r="NT41" s="887"/>
      <c r="NU41" s="887"/>
      <c r="NV41" s="887"/>
      <c r="NW41" s="887"/>
      <c r="NX41" s="887"/>
      <c r="NY41" s="887"/>
      <c r="NZ41" s="887"/>
      <c r="OA41" s="887"/>
      <c r="OB41" s="887"/>
      <c r="OC41" s="887"/>
      <c r="OD41" s="887"/>
      <c r="OE41" s="887"/>
      <c r="OF41" s="887"/>
      <c r="OG41" s="887"/>
      <c r="OH41" s="887"/>
      <c r="OI41" s="887"/>
      <c r="OJ41" s="887"/>
      <c r="OK41" s="887"/>
      <c r="OL41" s="887"/>
      <c r="OM41" s="887"/>
      <c r="ON41" s="887"/>
      <c r="OO41" s="887"/>
      <c r="OP41" s="887"/>
      <c r="OQ41" s="887"/>
      <c r="OR41" s="887"/>
      <c r="OS41" s="887"/>
      <c r="OT41" s="887"/>
      <c r="OU41" s="887"/>
      <c r="OV41" s="887"/>
      <c r="OW41" s="887"/>
      <c r="OX41" s="887"/>
      <c r="OY41" s="887"/>
      <c r="OZ41" s="887"/>
      <c r="PB41" s="887"/>
      <c r="PC41" s="887"/>
      <c r="PD41" s="887"/>
    </row>
    <row r="42" spans="1:420" ht="13" thickBot="1">
      <c r="A42" s="927" t="s">
        <v>472</v>
      </c>
      <c r="B42" s="925">
        <v>0.15</v>
      </c>
      <c r="C42" s="924" t="s">
        <v>632</v>
      </c>
      <c r="D42" s="1066"/>
      <c r="E42" s="1066"/>
      <c r="F42" s="1066"/>
      <c r="G42" s="1066"/>
      <c r="H42" s="887"/>
      <c r="I42" s="887"/>
      <c r="J42" s="887"/>
      <c r="K42" s="887"/>
      <c r="L42" s="887"/>
      <c r="M42" s="887"/>
      <c r="N42" s="887"/>
      <c r="O42" s="1084"/>
      <c r="P42" s="887"/>
      <c r="Q42" s="887"/>
      <c r="R42" s="887"/>
      <c r="S42" s="887"/>
      <c r="T42" s="887"/>
      <c r="U42" s="887"/>
      <c r="V42" s="887"/>
      <c r="W42" s="887"/>
      <c r="X42" s="887"/>
      <c r="Y42" s="887"/>
      <c r="Z42" s="887"/>
      <c r="AA42" s="887"/>
      <c r="AB42" s="887"/>
      <c r="AC42" s="887"/>
      <c r="AD42" s="887"/>
      <c r="AE42" s="887"/>
      <c r="AF42" s="887"/>
      <c r="AG42" s="887"/>
      <c r="AH42" s="887"/>
      <c r="AI42" s="887"/>
      <c r="AJ42" s="887"/>
      <c r="AK42" s="887"/>
      <c r="AL42" s="887"/>
      <c r="AM42" s="887"/>
      <c r="AN42" s="887"/>
      <c r="AO42" s="887"/>
      <c r="AP42" s="887"/>
      <c r="AQ42" s="887"/>
      <c r="AR42" s="887"/>
      <c r="AS42" s="887"/>
      <c r="AT42" s="887"/>
      <c r="AU42" s="887"/>
      <c r="AV42" s="887"/>
      <c r="AW42" s="887"/>
      <c r="AX42" s="887"/>
      <c r="AY42" s="887"/>
      <c r="AZ42" s="887"/>
      <c r="BA42" s="887"/>
      <c r="BB42" s="887"/>
      <c r="BC42" s="887"/>
      <c r="BD42" s="887"/>
      <c r="BE42" s="887"/>
      <c r="BF42" s="887"/>
      <c r="BG42" s="887"/>
      <c r="BH42" s="887"/>
      <c r="BI42" s="887"/>
      <c r="BJ42" s="887"/>
      <c r="BK42" s="887"/>
      <c r="BL42" s="887"/>
      <c r="BM42" s="887"/>
      <c r="BN42" s="887"/>
      <c r="BO42" s="887"/>
      <c r="BP42" s="887"/>
      <c r="BQ42" s="1171"/>
      <c r="BR42" s="887"/>
      <c r="BS42" s="887"/>
      <c r="BT42" s="887"/>
      <c r="BU42" s="887"/>
      <c r="BV42" s="887"/>
      <c r="BW42" s="887"/>
      <c r="BX42" s="887"/>
      <c r="BY42" s="887"/>
      <c r="BZ42" s="887"/>
      <c r="CA42" s="887"/>
      <c r="CB42" s="887"/>
      <c r="CC42" s="887"/>
      <c r="CD42" s="887"/>
      <c r="CE42" s="887"/>
      <c r="CF42" s="887"/>
      <c r="CG42" s="887"/>
      <c r="CH42" s="887"/>
      <c r="CI42" s="887"/>
      <c r="CJ42" s="887"/>
      <c r="CK42" s="887"/>
      <c r="CL42" s="887"/>
      <c r="CM42" s="887"/>
      <c r="CN42" s="887"/>
      <c r="CO42" s="887"/>
      <c r="CP42" s="887"/>
      <c r="CQ42" s="887"/>
      <c r="CR42" s="887"/>
      <c r="CS42" s="887"/>
      <c r="CT42" s="887"/>
      <c r="CU42" s="887"/>
      <c r="CV42" s="887"/>
      <c r="CW42" s="887"/>
      <c r="CX42" s="887"/>
      <c r="CY42" s="887"/>
      <c r="CZ42" s="887"/>
      <c r="DA42" s="887"/>
      <c r="DB42" s="887"/>
      <c r="DC42" s="887"/>
      <c r="DD42" s="887"/>
      <c r="DE42" s="1151"/>
      <c r="DF42" s="1151"/>
      <c r="DG42" s="887"/>
      <c r="DH42" s="887"/>
      <c r="DI42" s="887"/>
      <c r="DJ42" s="887"/>
      <c r="DK42" s="887"/>
      <c r="DL42" s="887"/>
      <c r="DM42" s="887"/>
      <c r="DN42" s="887"/>
      <c r="DO42" s="887"/>
      <c r="DP42" s="887"/>
      <c r="DQ42" s="887"/>
      <c r="DR42" s="887"/>
      <c r="DS42" s="887"/>
      <c r="DT42" s="887"/>
      <c r="DU42" s="887"/>
      <c r="DV42" s="887"/>
      <c r="DW42" s="887"/>
      <c r="DX42" s="887"/>
      <c r="DY42" s="887"/>
      <c r="DZ42" s="887"/>
      <c r="EA42" s="887"/>
      <c r="EB42" s="887"/>
      <c r="EC42" s="887"/>
      <c r="ED42" s="887"/>
      <c r="EE42" s="887"/>
      <c r="EF42" s="887"/>
      <c r="EG42" s="887"/>
      <c r="EH42" s="887"/>
      <c r="EI42" s="887"/>
      <c r="EJ42" s="887"/>
      <c r="EK42" s="887"/>
      <c r="EL42" s="887"/>
      <c r="EM42" s="887"/>
      <c r="EN42" s="1151"/>
      <c r="EO42" s="1151"/>
      <c r="EP42" s="887"/>
      <c r="EQ42" s="887"/>
      <c r="ER42" s="887"/>
      <c r="ES42" s="887"/>
      <c r="ET42" s="887"/>
      <c r="EU42" s="887"/>
      <c r="EV42" s="887"/>
      <c r="EW42" s="887"/>
      <c r="EX42" s="887"/>
      <c r="EY42" s="887"/>
      <c r="EZ42" s="887"/>
      <c r="FA42" s="887"/>
      <c r="FB42" s="887"/>
      <c r="FC42" s="887"/>
      <c r="FD42" s="887"/>
      <c r="FE42" s="887"/>
      <c r="FF42" s="887"/>
      <c r="FG42" s="887"/>
      <c r="FH42" s="887"/>
      <c r="FI42" s="887"/>
      <c r="FJ42" s="887"/>
      <c r="FK42" s="887"/>
      <c r="FL42" s="887"/>
      <c r="FM42" s="887"/>
      <c r="FN42" s="887"/>
      <c r="FO42" s="887"/>
      <c r="FP42" s="887"/>
      <c r="FQ42" s="887"/>
      <c r="FR42" s="887"/>
      <c r="FS42" s="887"/>
      <c r="FT42" s="887"/>
      <c r="FU42" s="887"/>
      <c r="FV42" s="887"/>
      <c r="FW42" s="887"/>
      <c r="FX42" s="887"/>
      <c r="FY42" s="1151"/>
      <c r="FZ42" s="1151"/>
      <c r="GA42" s="887"/>
      <c r="GB42" s="887"/>
      <c r="GC42" s="887"/>
      <c r="GD42" s="887"/>
      <c r="GE42" s="887"/>
      <c r="GF42" s="887"/>
      <c r="GG42" s="887"/>
      <c r="GH42" s="887"/>
      <c r="GI42" s="887"/>
      <c r="GJ42" s="887"/>
      <c r="GK42" s="887"/>
      <c r="GL42" s="1151"/>
      <c r="GM42" s="1151"/>
      <c r="GN42" s="887"/>
      <c r="GO42" s="887"/>
      <c r="GP42" s="887"/>
      <c r="GQ42" s="887"/>
      <c r="GR42" s="887"/>
      <c r="GS42" s="887"/>
      <c r="GT42" s="887"/>
      <c r="GU42" s="887"/>
      <c r="GV42" s="887"/>
      <c r="GW42" s="1084"/>
      <c r="GX42" s="887"/>
      <c r="GY42" s="887"/>
      <c r="GZ42" s="887"/>
      <c r="HA42" s="887"/>
      <c r="HB42" s="887"/>
      <c r="HC42" s="887"/>
      <c r="HD42" s="887"/>
      <c r="HE42" s="887"/>
      <c r="HF42" s="887"/>
      <c r="HG42" s="887"/>
      <c r="HH42" s="887"/>
      <c r="HI42" s="887"/>
      <c r="HJ42" s="887"/>
      <c r="HK42" s="887"/>
      <c r="HL42" s="887"/>
      <c r="HM42" s="887"/>
      <c r="HN42" s="887"/>
      <c r="HO42" s="887"/>
      <c r="HP42" s="887"/>
      <c r="HQ42" s="887"/>
      <c r="HR42" s="887"/>
      <c r="HS42" s="887"/>
      <c r="HT42" s="887"/>
      <c r="HU42" s="887"/>
      <c r="HV42" s="887"/>
      <c r="HW42" s="887"/>
      <c r="HX42" s="887"/>
      <c r="HY42" s="887"/>
      <c r="HZ42" s="887"/>
      <c r="IA42" s="887"/>
      <c r="IB42" s="887"/>
      <c r="IC42" s="887"/>
      <c r="ID42" s="887"/>
      <c r="IE42" s="887"/>
      <c r="IF42" s="887"/>
      <c r="IG42" s="887"/>
      <c r="IH42" s="887"/>
      <c r="II42" s="887"/>
      <c r="IJ42" s="887"/>
      <c r="IK42" s="887"/>
      <c r="IL42" s="887"/>
      <c r="IM42" s="887"/>
      <c r="IN42" s="887"/>
      <c r="IO42" s="887"/>
      <c r="IP42" s="887"/>
      <c r="IQ42" s="887"/>
      <c r="IR42" s="887"/>
      <c r="IS42" s="887"/>
      <c r="IT42" s="887"/>
      <c r="IU42" s="887"/>
      <c r="IV42" s="887"/>
      <c r="IW42" s="887"/>
      <c r="IX42" s="887"/>
      <c r="IY42" s="887"/>
      <c r="IZ42" s="887"/>
      <c r="JA42" s="887"/>
      <c r="JB42" s="887"/>
      <c r="JC42" s="887"/>
      <c r="JD42" s="887"/>
      <c r="JE42" s="887"/>
      <c r="JF42" s="887"/>
      <c r="JG42" s="887"/>
      <c r="JH42" s="887"/>
      <c r="JI42" s="887"/>
      <c r="JJ42" s="887"/>
      <c r="JK42" s="887"/>
      <c r="JL42" s="887"/>
      <c r="JM42" s="887"/>
      <c r="JN42" s="887"/>
      <c r="JO42" s="887"/>
      <c r="JP42" s="887"/>
      <c r="JQ42" s="887"/>
      <c r="JR42" s="887"/>
      <c r="JS42" s="887"/>
      <c r="JT42" s="1173"/>
      <c r="JU42" s="887"/>
      <c r="JV42" s="887"/>
      <c r="JW42" s="887"/>
      <c r="JX42" s="887"/>
      <c r="JY42" s="887"/>
      <c r="JZ42" s="887"/>
      <c r="KA42" s="887"/>
      <c r="KB42" s="887"/>
      <c r="KC42" s="887"/>
      <c r="KD42" s="887"/>
      <c r="KE42" s="887"/>
      <c r="KF42" s="887"/>
      <c r="KG42" s="887"/>
      <c r="KH42" s="887"/>
      <c r="KI42" s="887"/>
      <c r="KJ42" s="887"/>
      <c r="KK42" s="887"/>
      <c r="KL42" s="887"/>
      <c r="KM42" s="887"/>
      <c r="KN42" s="887"/>
      <c r="KO42" s="887"/>
      <c r="KP42" s="887"/>
      <c r="KQ42" s="887"/>
      <c r="KR42" s="887"/>
      <c r="KS42" s="887"/>
      <c r="KT42" s="887"/>
      <c r="KU42" s="887"/>
      <c r="KV42" s="887"/>
      <c r="KW42" s="887"/>
      <c r="KX42" s="887"/>
      <c r="KY42" s="887"/>
      <c r="KZ42" s="887"/>
      <c r="LA42" s="887"/>
      <c r="LB42" s="887"/>
      <c r="LC42" s="887"/>
      <c r="LD42" s="887"/>
      <c r="LE42" s="887"/>
      <c r="LF42" s="887"/>
      <c r="LG42" s="887"/>
      <c r="LH42" s="887"/>
      <c r="LI42" s="887"/>
      <c r="LJ42" s="887"/>
      <c r="LK42" s="887"/>
      <c r="LL42" s="887"/>
      <c r="LM42" s="887"/>
      <c r="LN42" s="887"/>
      <c r="LO42" s="887"/>
      <c r="LP42" s="887"/>
      <c r="LQ42" s="887"/>
      <c r="LR42" s="887"/>
      <c r="LS42" s="887"/>
      <c r="LT42" s="887"/>
      <c r="LU42" s="887"/>
      <c r="LV42" s="887"/>
      <c r="LW42" s="887"/>
      <c r="LX42" s="887"/>
      <c r="LY42" s="887"/>
      <c r="LZ42" s="887"/>
      <c r="MA42" s="887"/>
      <c r="MB42" s="887"/>
      <c r="MC42" s="887"/>
      <c r="MD42" s="887"/>
      <c r="ME42" s="887"/>
      <c r="MF42" s="887"/>
      <c r="MG42" s="887"/>
      <c r="MH42" s="887"/>
      <c r="MI42" s="887"/>
      <c r="MJ42" s="887"/>
      <c r="MK42" s="887"/>
      <c r="ML42" s="887"/>
      <c r="MM42" s="887"/>
      <c r="MN42" s="887"/>
      <c r="MO42" s="887"/>
      <c r="MP42" s="887"/>
      <c r="MQ42" s="887"/>
      <c r="MR42" s="887"/>
      <c r="MS42" s="887"/>
      <c r="MT42" s="887"/>
      <c r="MU42" s="887"/>
      <c r="MV42" s="887"/>
      <c r="MW42" s="887"/>
      <c r="MX42" s="887"/>
      <c r="MY42" s="887"/>
      <c r="MZ42" s="887"/>
      <c r="NA42" s="887"/>
      <c r="NB42" s="887"/>
      <c r="NC42" s="887"/>
      <c r="ND42" s="887"/>
      <c r="NE42" s="887"/>
      <c r="NF42" s="887"/>
      <c r="NG42" s="887"/>
      <c r="NH42" s="887"/>
      <c r="NI42" s="887"/>
      <c r="NJ42" s="887"/>
      <c r="NK42" s="887"/>
      <c r="NL42" s="887"/>
      <c r="NM42" s="887"/>
      <c r="NN42" s="887"/>
      <c r="NO42" s="887"/>
      <c r="NP42" s="887"/>
      <c r="NQ42" s="887"/>
      <c r="NR42" s="887"/>
      <c r="NS42" s="887"/>
      <c r="NT42" s="887"/>
      <c r="NU42" s="887"/>
      <c r="NV42" s="887"/>
      <c r="NW42" s="887"/>
      <c r="NX42" s="887"/>
      <c r="NY42" s="887"/>
      <c r="NZ42" s="887"/>
      <c r="OA42" s="887"/>
      <c r="OB42" s="887"/>
      <c r="OC42" s="887"/>
      <c r="OD42" s="887"/>
      <c r="OE42" s="887"/>
      <c r="OF42" s="887"/>
      <c r="OG42" s="887"/>
      <c r="OH42" s="887"/>
      <c r="OI42" s="887"/>
      <c r="OJ42" s="887"/>
      <c r="OK42" s="887"/>
      <c r="OL42" s="887"/>
      <c r="OM42" s="887"/>
      <c r="ON42" s="887"/>
      <c r="OO42" s="887"/>
      <c r="OP42" s="887"/>
      <c r="OQ42" s="887"/>
      <c r="OR42" s="887"/>
      <c r="OS42" s="887"/>
      <c r="OT42" s="887"/>
      <c r="OU42" s="887"/>
      <c r="OV42" s="887"/>
      <c r="OW42" s="887"/>
      <c r="OX42" s="887"/>
      <c r="OY42" s="887"/>
      <c r="OZ42" s="887"/>
      <c r="PB42" s="887"/>
      <c r="PC42" s="887"/>
      <c r="PD42" s="887"/>
    </row>
    <row r="43" spans="1:420" ht="13" thickBot="1">
      <c r="A43" s="928" t="s">
        <v>474</v>
      </c>
      <c r="B43" s="925">
        <v>0.15</v>
      </c>
      <c r="C43" s="924" t="s">
        <v>632</v>
      </c>
      <c r="D43" s="1066"/>
      <c r="E43" s="1066"/>
      <c r="F43" s="1066"/>
      <c r="G43" s="1066"/>
      <c r="H43" s="887"/>
      <c r="I43" s="887"/>
      <c r="J43" s="887"/>
      <c r="K43" s="887"/>
      <c r="L43" s="887"/>
      <c r="M43" s="887"/>
      <c r="N43" s="922"/>
      <c r="O43" s="922"/>
      <c r="P43" s="887"/>
      <c r="Q43" s="887"/>
      <c r="R43" s="887"/>
      <c r="S43" s="887"/>
      <c r="T43" s="887"/>
      <c r="U43" s="887"/>
      <c r="V43" s="887"/>
      <c r="W43" s="887"/>
      <c r="X43" s="887"/>
      <c r="Y43" s="887"/>
      <c r="Z43" s="887"/>
      <c r="AA43" s="887"/>
      <c r="AB43" s="887"/>
      <c r="AC43" s="887"/>
      <c r="AD43" s="887"/>
      <c r="AE43" s="887"/>
      <c r="AF43" s="887"/>
      <c r="AG43" s="887"/>
      <c r="AH43" s="887"/>
      <c r="AI43" s="887"/>
      <c r="AJ43" s="887"/>
      <c r="AK43" s="887"/>
      <c r="AL43" s="887"/>
      <c r="AM43" s="887"/>
      <c r="AN43" s="887"/>
      <c r="AO43" s="887"/>
      <c r="AP43" s="887"/>
      <c r="AQ43" s="887"/>
      <c r="AR43" s="887"/>
      <c r="AS43" s="887"/>
      <c r="AT43" s="887"/>
      <c r="AU43" s="887"/>
      <c r="AV43" s="887"/>
      <c r="AW43" s="887"/>
      <c r="AX43" s="887"/>
      <c r="AY43" s="887"/>
      <c r="AZ43" s="887"/>
      <c r="BA43" s="887"/>
      <c r="BB43" s="887"/>
      <c r="BC43" s="887"/>
      <c r="BD43" s="887"/>
      <c r="BE43" s="887"/>
      <c r="BF43" s="887"/>
      <c r="BG43" s="887"/>
      <c r="BH43" s="887"/>
      <c r="BI43" s="887"/>
      <c r="BJ43" s="887"/>
      <c r="BK43" s="887"/>
      <c r="BL43" s="887"/>
      <c r="BM43" s="887"/>
      <c r="BN43" s="887"/>
      <c r="BO43" s="887"/>
      <c r="BP43" s="887"/>
      <c r="BQ43" s="1171"/>
      <c r="BR43" s="887"/>
      <c r="BS43" s="887"/>
      <c r="BT43" s="887"/>
      <c r="BU43" s="887"/>
      <c r="BV43" s="887"/>
      <c r="BW43" s="887"/>
      <c r="BX43" s="887"/>
      <c r="BY43" s="887"/>
      <c r="BZ43" s="887"/>
      <c r="CA43" s="887"/>
      <c r="CB43" s="887"/>
      <c r="CC43" s="887"/>
      <c r="CD43" s="887"/>
      <c r="CE43" s="887"/>
      <c r="CF43" s="887"/>
      <c r="CG43" s="887"/>
      <c r="CH43" s="887"/>
      <c r="CI43" s="887"/>
      <c r="CJ43" s="887"/>
      <c r="CK43" s="887"/>
      <c r="CL43" s="887"/>
      <c r="CM43" s="887"/>
      <c r="CN43" s="887"/>
      <c r="CO43" s="887"/>
      <c r="CP43" s="887"/>
      <c r="CQ43" s="887"/>
      <c r="CR43" s="887"/>
      <c r="CS43" s="887"/>
      <c r="CT43" s="887"/>
      <c r="CU43" s="887"/>
      <c r="CV43" s="887"/>
      <c r="CW43" s="887"/>
      <c r="CX43" s="887"/>
      <c r="CY43" s="887"/>
      <c r="CZ43" s="887"/>
      <c r="DA43" s="887"/>
      <c r="DB43" s="887"/>
      <c r="DC43" s="887"/>
      <c r="DD43" s="887"/>
      <c r="DE43" s="1151"/>
      <c r="DF43" s="1151"/>
      <c r="DG43" s="887"/>
      <c r="DH43" s="887"/>
      <c r="DI43" s="887"/>
      <c r="DJ43" s="887"/>
      <c r="DK43" s="887"/>
      <c r="DL43" s="887"/>
      <c r="DM43" s="887"/>
      <c r="DN43" s="887"/>
      <c r="DO43" s="887"/>
      <c r="DP43" s="887"/>
      <c r="DQ43" s="887"/>
      <c r="DR43" s="887"/>
      <c r="DS43" s="887"/>
      <c r="DT43" s="887"/>
      <c r="DU43" s="887"/>
      <c r="DV43" s="887"/>
      <c r="DW43" s="887"/>
      <c r="DX43" s="887"/>
      <c r="DY43" s="887"/>
      <c r="DZ43" s="887"/>
      <c r="EA43" s="887"/>
      <c r="EB43" s="887"/>
      <c r="EC43" s="887"/>
      <c r="ED43" s="887"/>
      <c r="EE43" s="887"/>
      <c r="EF43" s="887"/>
      <c r="EG43" s="887"/>
      <c r="EH43" s="887"/>
      <c r="EI43" s="887"/>
      <c r="EJ43" s="887"/>
      <c r="EK43" s="887"/>
      <c r="EL43" s="887"/>
      <c r="EM43" s="887"/>
      <c r="EN43" s="1151"/>
      <c r="EO43" s="1151"/>
      <c r="EP43" s="887"/>
      <c r="EQ43" s="887"/>
      <c r="ER43" s="887"/>
      <c r="ES43" s="887"/>
      <c r="ET43" s="887"/>
      <c r="EU43" s="887"/>
      <c r="EV43" s="887"/>
      <c r="EW43" s="887"/>
      <c r="EX43" s="887"/>
      <c r="EY43" s="887"/>
      <c r="EZ43" s="887"/>
      <c r="FA43" s="887"/>
      <c r="FB43" s="887"/>
      <c r="FC43" s="887"/>
      <c r="FD43" s="887"/>
      <c r="FE43" s="887"/>
      <c r="FF43" s="887"/>
      <c r="FG43" s="887"/>
      <c r="FH43" s="887"/>
      <c r="FI43" s="887"/>
      <c r="FJ43" s="887"/>
      <c r="FK43" s="887"/>
      <c r="FL43" s="887"/>
      <c r="FM43" s="887"/>
      <c r="FN43" s="887"/>
      <c r="FO43" s="887"/>
      <c r="FP43" s="887"/>
      <c r="FQ43" s="887"/>
      <c r="FR43" s="887"/>
      <c r="FS43" s="887"/>
      <c r="FT43" s="887"/>
      <c r="FU43" s="887"/>
      <c r="FV43" s="887"/>
      <c r="FW43" s="887"/>
      <c r="FX43" s="887"/>
      <c r="FY43" s="1151"/>
      <c r="FZ43" s="1151"/>
      <c r="GA43" s="887"/>
      <c r="GB43" s="887"/>
      <c r="GC43" s="887"/>
      <c r="GD43" s="887"/>
      <c r="GE43" s="887"/>
      <c r="GF43" s="887"/>
      <c r="GG43" s="887"/>
      <c r="GH43" s="887"/>
      <c r="GI43" s="887"/>
      <c r="GJ43" s="887"/>
      <c r="GK43" s="887"/>
      <c r="GL43" s="1151"/>
      <c r="GM43" s="1151"/>
      <c r="GN43" s="887"/>
      <c r="GO43" s="887"/>
      <c r="GP43" s="887"/>
      <c r="GQ43" s="887"/>
      <c r="GR43" s="887"/>
      <c r="GS43" s="887"/>
      <c r="GT43" s="887"/>
      <c r="GU43" s="887"/>
      <c r="GV43" s="887"/>
      <c r="GW43" s="1084"/>
      <c r="GX43" s="887"/>
      <c r="GY43" s="887"/>
      <c r="GZ43" s="887"/>
      <c r="HA43" s="887"/>
      <c r="HB43" s="887"/>
      <c r="HC43" s="887"/>
      <c r="HD43" s="887"/>
      <c r="HE43" s="887"/>
      <c r="HF43" s="887"/>
      <c r="HG43" s="887"/>
      <c r="HH43" s="887"/>
      <c r="HI43" s="887"/>
      <c r="HJ43" s="887"/>
      <c r="HK43" s="887"/>
      <c r="HL43" s="887"/>
      <c r="HM43" s="887"/>
      <c r="HN43" s="887"/>
      <c r="HO43" s="887"/>
      <c r="HP43" s="887"/>
      <c r="HQ43" s="887"/>
      <c r="HR43" s="887"/>
      <c r="HS43" s="887"/>
      <c r="HT43" s="887"/>
      <c r="HU43" s="887"/>
      <c r="HV43" s="887"/>
      <c r="HW43" s="887"/>
      <c r="HX43" s="887"/>
      <c r="HY43" s="887"/>
      <c r="HZ43" s="887"/>
      <c r="IA43" s="887"/>
      <c r="IB43" s="887"/>
      <c r="IC43" s="887"/>
      <c r="ID43" s="887"/>
      <c r="IE43" s="887"/>
      <c r="IF43" s="887"/>
      <c r="IG43" s="887"/>
      <c r="IH43" s="887"/>
      <c r="II43" s="887"/>
      <c r="IJ43" s="887"/>
      <c r="IK43" s="887"/>
      <c r="IL43" s="887"/>
      <c r="IM43" s="887"/>
      <c r="IN43" s="887"/>
      <c r="IO43" s="887"/>
      <c r="IP43" s="887"/>
      <c r="IQ43" s="887"/>
      <c r="IR43" s="887"/>
      <c r="IS43" s="887"/>
      <c r="IT43" s="887"/>
      <c r="IU43" s="887"/>
      <c r="IV43" s="887"/>
      <c r="IW43" s="887"/>
      <c r="IX43" s="887"/>
      <c r="IY43" s="887"/>
      <c r="IZ43" s="887"/>
      <c r="JA43" s="887"/>
      <c r="JB43" s="887"/>
      <c r="JC43" s="887"/>
      <c r="JD43" s="887"/>
      <c r="JE43" s="887"/>
      <c r="JF43" s="887"/>
      <c r="JG43" s="887"/>
      <c r="JH43" s="887"/>
      <c r="JI43" s="887"/>
      <c r="JJ43" s="887"/>
      <c r="JK43" s="887"/>
      <c r="JL43" s="887"/>
      <c r="JM43" s="887"/>
      <c r="JN43" s="887"/>
      <c r="JO43" s="887"/>
      <c r="JP43" s="887"/>
      <c r="JQ43" s="887"/>
      <c r="JR43" s="887"/>
      <c r="JS43" s="887"/>
      <c r="JT43" s="1173"/>
      <c r="JU43" s="887"/>
      <c r="JV43" s="887"/>
      <c r="JW43" s="887"/>
      <c r="JX43" s="887"/>
      <c r="JY43" s="887"/>
      <c r="JZ43" s="887"/>
      <c r="KA43" s="887"/>
      <c r="KB43" s="887"/>
      <c r="KC43" s="887"/>
      <c r="KD43" s="887"/>
      <c r="KE43" s="887"/>
      <c r="KF43" s="887"/>
      <c r="KG43" s="887"/>
      <c r="KH43" s="887"/>
      <c r="KI43" s="887"/>
      <c r="KJ43" s="887"/>
      <c r="KK43" s="887"/>
      <c r="KL43" s="887"/>
      <c r="KM43" s="887"/>
      <c r="KN43" s="887"/>
      <c r="KO43" s="887"/>
      <c r="KP43" s="887"/>
      <c r="KQ43" s="887"/>
      <c r="KR43" s="887"/>
      <c r="KS43" s="887"/>
      <c r="KT43" s="887"/>
      <c r="KU43" s="887"/>
      <c r="KV43" s="887"/>
      <c r="KW43" s="887"/>
      <c r="KX43" s="887"/>
      <c r="KY43" s="887"/>
      <c r="KZ43" s="887"/>
      <c r="LA43" s="887"/>
      <c r="LB43" s="887"/>
      <c r="LC43" s="887"/>
      <c r="LD43" s="887"/>
      <c r="LE43" s="887"/>
      <c r="LF43" s="887"/>
      <c r="LG43" s="887"/>
      <c r="LH43" s="887"/>
      <c r="LI43" s="887"/>
      <c r="LJ43" s="887"/>
      <c r="LK43" s="887"/>
      <c r="LL43" s="887"/>
      <c r="LM43" s="887"/>
      <c r="LN43" s="887"/>
      <c r="LO43" s="887"/>
      <c r="LP43" s="887"/>
      <c r="LQ43" s="887"/>
      <c r="LR43" s="887"/>
      <c r="LS43" s="887"/>
      <c r="LT43" s="887"/>
      <c r="LU43" s="887"/>
      <c r="LV43" s="887"/>
      <c r="LW43" s="887"/>
      <c r="LX43" s="887"/>
      <c r="LY43" s="887"/>
      <c r="LZ43" s="887"/>
      <c r="MA43" s="887"/>
      <c r="MB43" s="887"/>
      <c r="MC43" s="887"/>
      <c r="MD43" s="887"/>
      <c r="ME43" s="887"/>
      <c r="MF43" s="887"/>
      <c r="MG43" s="887"/>
      <c r="MH43" s="887"/>
      <c r="MI43" s="887"/>
      <c r="MJ43" s="887"/>
      <c r="MK43" s="887"/>
      <c r="ML43" s="887"/>
      <c r="MM43" s="887"/>
      <c r="MN43" s="887"/>
      <c r="MO43" s="887"/>
      <c r="MP43" s="887"/>
      <c r="MQ43" s="887"/>
      <c r="MR43" s="887"/>
      <c r="MS43" s="887"/>
      <c r="MT43" s="887"/>
      <c r="MU43" s="887"/>
      <c r="MV43" s="887"/>
      <c r="MW43" s="887"/>
      <c r="MX43" s="887"/>
      <c r="MY43" s="887"/>
      <c r="MZ43" s="887"/>
      <c r="NA43" s="887"/>
      <c r="NB43" s="887"/>
      <c r="NC43" s="887"/>
      <c r="ND43" s="887"/>
      <c r="NE43" s="887"/>
      <c r="NF43" s="887"/>
      <c r="NG43" s="887"/>
      <c r="NH43" s="887"/>
      <c r="NI43" s="887"/>
      <c r="NJ43" s="887"/>
      <c r="NK43" s="887"/>
      <c r="NL43" s="887"/>
      <c r="NM43" s="887"/>
      <c r="NN43" s="887"/>
      <c r="NO43" s="887"/>
      <c r="NP43" s="887"/>
      <c r="NQ43" s="887"/>
      <c r="NR43" s="887"/>
      <c r="NS43" s="887"/>
      <c r="NT43" s="887"/>
      <c r="NU43" s="887"/>
      <c r="NV43" s="887"/>
      <c r="NW43" s="887"/>
      <c r="NX43" s="887"/>
      <c r="NY43" s="887"/>
      <c r="NZ43" s="887"/>
      <c r="OA43" s="887"/>
      <c r="OB43" s="887"/>
      <c r="OC43" s="887"/>
      <c r="OD43" s="887"/>
      <c r="OE43" s="887"/>
      <c r="OF43" s="887"/>
      <c r="OG43" s="887"/>
      <c r="OH43" s="887"/>
      <c r="OI43" s="887"/>
      <c r="OJ43" s="887"/>
      <c r="OK43" s="887"/>
      <c r="OL43" s="887"/>
      <c r="OM43" s="887"/>
      <c r="ON43" s="887"/>
      <c r="OO43" s="887"/>
      <c r="OP43" s="887"/>
      <c r="OQ43" s="887"/>
      <c r="OR43" s="887"/>
      <c r="OS43" s="887"/>
      <c r="OT43" s="887"/>
      <c r="OU43" s="887"/>
      <c r="OV43" s="887"/>
      <c r="OW43" s="887"/>
      <c r="OX43" s="887"/>
      <c r="OY43" s="887"/>
      <c r="OZ43" s="887"/>
      <c r="PB43" s="887"/>
      <c r="PC43" s="887"/>
      <c r="PD43" s="887"/>
    </row>
    <row r="44" spans="1:420" ht="13" thickBot="1">
      <c r="A44" s="929" t="s">
        <v>475</v>
      </c>
      <c r="B44" s="926">
        <v>0.15</v>
      </c>
      <c r="C44" s="924" t="s">
        <v>632</v>
      </c>
      <c r="D44" s="1066"/>
      <c r="E44" s="1066"/>
      <c r="F44" s="1066"/>
      <c r="G44" s="1066"/>
      <c r="H44" s="887"/>
      <c r="I44" s="887"/>
      <c r="J44" s="887"/>
      <c r="K44" s="887"/>
      <c r="L44" s="887"/>
      <c r="M44" s="887"/>
      <c r="N44" s="887"/>
      <c r="O44" s="1084"/>
      <c r="P44" s="887"/>
      <c r="Q44" s="887"/>
      <c r="R44" s="887"/>
      <c r="S44" s="887"/>
      <c r="T44" s="887"/>
      <c r="U44" s="887"/>
      <c r="V44" s="887"/>
      <c r="W44" s="887"/>
      <c r="X44" s="887"/>
      <c r="Y44" s="887"/>
      <c r="Z44" s="887"/>
      <c r="AA44" s="887"/>
      <c r="AB44" s="887"/>
      <c r="AC44" s="887"/>
      <c r="AD44" s="887"/>
      <c r="AE44" s="887"/>
      <c r="AF44" s="887"/>
      <c r="AG44" s="887"/>
      <c r="AH44" s="887"/>
      <c r="AI44" s="887"/>
      <c r="AJ44" s="887"/>
      <c r="AK44" s="887"/>
      <c r="AL44" s="887"/>
      <c r="AM44" s="887"/>
      <c r="AN44" s="887"/>
      <c r="AO44" s="887"/>
      <c r="AP44" s="887"/>
      <c r="AQ44" s="887"/>
      <c r="AR44" s="887"/>
      <c r="AS44" s="887"/>
      <c r="AT44" s="887"/>
      <c r="AU44" s="887"/>
      <c r="AV44" s="887"/>
      <c r="AW44" s="887"/>
      <c r="AX44" s="887"/>
      <c r="AY44" s="887"/>
      <c r="AZ44" s="887"/>
      <c r="BA44" s="887"/>
      <c r="BB44" s="887"/>
      <c r="BC44" s="887"/>
      <c r="BD44" s="887"/>
      <c r="BE44" s="887"/>
      <c r="BF44" s="887"/>
      <c r="BG44" s="887"/>
      <c r="BH44" s="887"/>
      <c r="BI44" s="887"/>
      <c r="BJ44" s="887"/>
      <c r="BK44" s="887"/>
      <c r="BL44" s="887"/>
      <c r="BM44" s="887"/>
      <c r="BN44" s="887"/>
      <c r="BO44" s="887"/>
      <c r="BP44" s="887"/>
      <c r="BQ44" s="1171"/>
      <c r="BR44" s="887"/>
      <c r="BS44" s="887"/>
      <c r="BT44" s="887"/>
      <c r="BU44" s="887"/>
      <c r="BV44" s="887"/>
      <c r="BW44" s="887"/>
      <c r="BX44" s="887"/>
      <c r="BY44" s="887"/>
      <c r="BZ44" s="887"/>
      <c r="CA44" s="887"/>
      <c r="CB44" s="887"/>
      <c r="CC44" s="887"/>
      <c r="CD44" s="887"/>
      <c r="CE44" s="887"/>
      <c r="CF44" s="887"/>
      <c r="CG44" s="887"/>
      <c r="CH44" s="887"/>
      <c r="CI44" s="887"/>
      <c r="CJ44" s="887"/>
      <c r="CK44" s="887"/>
      <c r="CL44" s="887"/>
      <c r="CM44" s="887"/>
      <c r="CN44" s="887"/>
      <c r="CO44" s="887"/>
      <c r="CP44" s="887"/>
      <c r="CQ44" s="887"/>
      <c r="CR44" s="887"/>
      <c r="CS44" s="887"/>
      <c r="CT44" s="887"/>
      <c r="CU44" s="887"/>
      <c r="CV44" s="887"/>
      <c r="CW44" s="887"/>
      <c r="CX44" s="887"/>
      <c r="CY44" s="887"/>
      <c r="CZ44" s="887"/>
      <c r="DA44" s="887"/>
      <c r="DB44" s="887"/>
      <c r="DC44" s="887"/>
      <c r="DD44" s="887"/>
      <c r="DE44" s="1151"/>
      <c r="DF44" s="1151"/>
      <c r="DG44" s="887"/>
      <c r="DH44" s="887"/>
      <c r="DI44" s="887"/>
      <c r="DJ44" s="887"/>
      <c r="DK44" s="887"/>
      <c r="DL44" s="887"/>
      <c r="DM44" s="887"/>
      <c r="DN44" s="887"/>
      <c r="DO44" s="887"/>
      <c r="DP44" s="887"/>
      <c r="DQ44" s="887"/>
      <c r="DR44" s="887"/>
      <c r="DS44" s="887"/>
      <c r="DT44" s="887"/>
      <c r="DU44" s="887"/>
      <c r="DV44" s="887"/>
      <c r="DW44" s="887"/>
      <c r="DX44" s="887"/>
      <c r="DY44" s="887"/>
      <c r="DZ44" s="887"/>
      <c r="EA44" s="887"/>
      <c r="EB44" s="887"/>
      <c r="EC44" s="887"/>
      <c r="ED44" s="887"/>
      <c r="EE44" s="887"/>
      <c r="EF44" s="887"/>
      <c r="EG44" s="887"/>
      <c r="EH44" s="887"/>
      <c r="EI44" s="887"/>
      <c r="EJ44" s="887"/>
      <c r="EK44" s="887"/>
      <c r="EL44" s="887"/>
      <c r="EM44" s="887"/>
      <c r="EN44" s="1151"/>
      <c r="EO44" s="1151"/>
      <c r="EP44" s="887"/>
      <c r="EQ44" s="887"/>
      <c r="ER44" s="887"/>
      <c r="ES44" s="887"/>
      <c r="ET44" s="887"/>
      <c r="EU44" s="887"/>
      <c r="EV44" s="887"/>
      <c r="EW44" s="887"/>
      <c r="EX44" s="887"/>
      <c r="EY44" s="887"/>
      <c r="EZ44" s="887"/>
      <c r="FA44" s="887"/>
      <c r="FB44" s="887"/>
      <c r="FC44" s="887"/>
      <c r="FD44" s="887"/>
      <c r="FE44" s="887"/>
      <c r="FF44" s="887"/>
      <c r="FG44" s="887"/>
      <c r="FH44" s="887"/>
      <c r="FI44" s="887"/>
      <c r="FJ44" s="887"/>
      <c r="FK44" s="887"/>
      <c r="FL44" s="887"/>
      <c r="FM44" s="887"/>
      <c r="FN44" s="887"/>
      <c r="FO44" s="887"/>
      <c r="FP44" s="887"/>
      <c r="FQ44" s="887"/>
      <c r="FR44" s="887"/>
      <c r="FS44" s="887"/>
      <c r="FT44" s="887"/>
      <c r="FU44" s="887"/>
      <c r="FV44" s="887"/>
      <c r="FW44" s="887"/>
      <c r="FX44" s="887"/>
      <c r="FY44" s="1151"/>
      <c r="FZ44" s="1151"/>
      <c r="GA44" s="887"/>
      <c r="GB44" s="887"/>
      <c r="GC44" s="887"/>
      <c r="GD44" s="887"/>
      <c r="GE44" s="887"/>
      <c r="GF44" s="887"/>
      <c r="GG44" s="887"/>
      <c r="GH44" s="887"/>
      <c r="GI44" s="887"/>
      <c r="GJ44" s="887"/>
      <c r="GK44" s="887"/>
      <c r="GL44" s="1151"/>
      <c r="GM44" s="1151"/>
      <c r="GN44" s="887"/>
      <c r="GO44" s="887"/>
      <c r="GP44" s="887"/>
      <c r="GQ44" s="887"/>
      <c r="GR44" s="887"/>
      <c r="GS44" s="887"/>
      <c r="GT44" s="887"/>
      <c r="GU44" s="887"/>
      <c r="GV44" s="887"/>
      <c r="GW44" s="1084"/>
      <c r="GX44" s="887"/>
      <c r="GY44" s="887"/>
      <c r="GZ44" s="887"/>
      <c r="HA44" s="887"/>
      <c r="HB44" s="887"/>
      <c r="HC44" s="887"/>
      <c r="HD44" s="887"/>
      <c r="HE44" s="887"/>
      <c r="HF44" s="887"/>
      <c r="HG44" s="887"/>
      <c r="HH44" s="887"/>
      <c r="HI44" s="887"/>
      <c r="HJ44" s="887"/>
      <c r="HK44" s="887"/>
      <c r="HL44" s="887"/>
      <c r="HM44" s="887"/>
      <c r="HN44" s="887"/>
      <c r="HO44" s="887"/>
      <c r="HP44" s="887"/>
      <c r="HQ44" s="887"/>
      <c r="HR44" s="887"/>
      <c r="HS44" s="887"/>
      <c r="HT44" s="887"/>
      <c r="HU44" s="887"/>
      <c r="HV44" s="887"/>
      <c r="HW44" s="887"/>
      <c r="HX44" s="887"/>
      <c r="HY44" s="887"/>
      <c r="HZ44" s="887"/>
      <c r="IA44" s="887"/>
      <c r="IB44" s="887"/>
      <c r="IC44" s="887"/>
      <c r="ID44" s="887"/>
      <c r="IE44" s="887"/>
      <c r="IF44" s="887"/>
      <c r="IG44" s="887"/>
      <c r="IH44" s="887"/>
      <c r="II44" s="887"/>
      <c r="IJ44" s="887"/>
      <c r="IK44" s="887"/>
      <c r="IL44" s="887"/>
      <c r="IM44" s="887"/>
      <c r="IN44" s="887"/>
      <c r="IO44" s="887"/>
      <c r="IP44" s="887"/>
      <c r="IQ44" s="887"/>
      <c r="IR44" s="887"/>
      <c r="IS44" s="887"/>
      <c r="IT44" s="887"/>
      <c r="IU44" s="887"/>
      <c r="IV44" s="887"/>
      <c r="IW44" s="887"/>
      <c r="IX44" s="887"/>
      <c r="IY44" s="887"/>
      <c r="IZ44" s="887"/>
      <c r="JA44" s="887"/>
      <c r="JB44" s="887"/>
      <c r="JC44" s="887"/>
      <c r="JD44" s="887"/>
      <c r="JE44" s="887"/>
      <c r="JF44" s="887"/>
      <c r="JG44" s="887"/>
      <c r="JH44" s="887"/>
      <c r="JI44" s="887"/>
      <c r="JJ44" s="887"/>
      <c r="JK44" s="887"/>
      <c r="JL44" s="887"/>
      <c r="JM44" s="887"/>
      <c r="JN44" s="887"/>
      <c r="JO44" s="887"/>
      <c r="JP44" s="887"/>
      <c r="JQ44" s="887"/>
      <c r="JR44" s="887"/>
      <c r="JS44" s="887"/>
      <c r="JT44" s="1173"/>
      <c r="JU44" s="887"/>
      <c r="JV44" s="887"/>
      <c r="JW44" s="887"/>
      <c r="JX44" s="887"/>
      <c r="JY44" s="887"/>
      <c r="JZ44" s="887"/>
      <c r="KA44" s="887"/>
      <c r="KB44" s="887"/>
      <c r="KC44" s="887"/>
      <c r="KD44" s="887"/>
      <c r="KE44" s="887"/>
      <c r="KF44" s="887"/>
      <c r="KG44" s="887"/>
      <c r="KH44" s="887"/>
      <c r="KI44" s="887"/>
      <c r="KJ44" s="887"/>
      <c r="KK44" s="887"/>
      <c r="KL44" s="887"/>
      <c r="KM44" s="887"/>
      <c r="KN44" s="887"/>
      <c r="KO44" s="887"/>
      <c r="KP44" s="887"/>
      <c r="KQ44" s="887"/>
      <c r="KR44" s="887"/>
      <c r="KS44" s="887"/>
      <c r="KT44" s="887"/>
      <c r="KU44" s="887"/>
      <c r="KV44" s="887"/>
      <c r="KW44" s="887"/>
      <c r="KX44" s="887"/>
      <c r="KY44" s="887"/>
      <c r="KZ44" s="887"/>
      <c r="LA44" s="887"/>
      <c r="LB44" s="887"/>
      <c r="LC44" s="887"/>
      <c r="LD44" s="887"/>
      <c r="LE44" s="887"/>
      <c r="LF44" s="887"/>
      <c r="LG44" s="887"/>
      <c r="LH44" s="887"/>
      <c r="LI44" s="887"/>
      <c r="LJ44" s="887"/>
      <c r="LK44" s="887"/>
      <c r="LL44" s="887"/>
      <c r="LM44" s="887"/>
      <c r="LN44" s="887"/>
      <c r="LO44" s="887"/>
      <c r="LP44" s="887"/>
      <c r="LQ44" s="887"/>
      <c r="LR44" s="887"/>
      <c r="LS44" s="887"/>
      <c r="LT44" s="887"/>
      <c r="LU44" s="887"/>
      <c r="LV44" s="887"/>
      <c r="LW44" s="887"/>
      <c r="LX44" s="887"/>
      <c r="LY44" s="887"/>
      <c r="LZ44" s="887"/>
      <c r="MA44" s="887"/>
      <c r="MB44" s="887"/>
      <c r="MC44" s="887"/>
      <c r="MD44" s="887"/>
      <c r="ME44" s="887"/>
      <c r="MF44" s="887"/>
      <c r="MG44" s="887"/>
      <c r="MH44" s="887"/>
      <c r="MI44" s="887"/>
      <c r="MJ44" s="887"/>
      <c r="MK44" s="887"/>
      <c r="ML44" s="887"/>
      <c r="MM44" s="887"/>
      <c r="MN44" s="887"/>
      <c r="MO44" s="887"/>
      <c r="MP44" s="887"/>
      <c r="MQ44" s="887"/>
      <c r="MR44" s="887"/>
      <c r="MS44" s="887"/>
      <c r="MT44" s="887"/>
      <c r="MU44" s="887"/>
      <c r="MV44" s="887"/>
      <c r="MW44" s="887"/>
      <c r="MX44" s="887"/>
      <c r="MY44" s="887"/>
      <c r="MZ44" s="887"/>
      <c r="NA44" s="887"/>
      <c r="NB44" s="887"/>
      <c r="NC44" s="887"/>
      <c r="ND44" s="887"/>
      <c r="NE44" s="887"/>
      <c r="NF44" s="887"/>
      <c r="NG44" s="887"/>
      <c r="NH44" s="887"/>
      <c r="NI44" s="887"/>
      <c r="NJ44" s="887"/>
      <c r="NK44" s="887"/>
      <c r="NL44" s="887"/>
      <c r="NM44" s="887"/>
      <c r="NN44" s="887"/>
      <c r="NO44" s="887"/>
      <c r="NP44" s="887"/>
      <c r="NQ44" s="887"/>
      <c r="NR44" s="887"/>
      <c r="NS44" s="887"/>
      <c r="NT44" s="887"/>
      <c r="NU44" s="887"/>
      <c r="NV44" s="887"/>
      <c r="NW44" s="887"/>
      <c r="NX44" s="887"/>
      <c r="NY44" s="887"/>
      <c r="NZ44" s="887"/>
      <c r="OA44" s="887"/>
      <c r="OB44" s="887"/>
      <c r="OC44" s="887"/>
      <c r="OD44" s="887"/>
      <c r="OE44" s="887"/>
      <c r="OF44" s="887"/>
      <c r="OG44" s="887"/>
      <c r="OH44" s="887"/>
      <c r="OI44" s="887"/>
      <c r="OJ44" s="887"/>
      <c r="OK44" s="887"/>
      <c r="OL44" s="887"/>
      <c r="OM44" s="887"/>
      <c r="ON44" s="887"/>
      <c r="OO44" s="887"/>
      <c r="OP44" s="887"/>
      <c r="OQ44" s="887"/>
      <c r="OR44" s="887"/>
      <c r="OS44" s="887"/>
      <c r="OT44" s="887"/>
      <c r="OU44" s="887"/>
      <c r="OV44" s="887"/>
      <c r="OW44" s="887"/>
      <c r="OX44" s="887"/>
      <c r="OY44" s="887"/>
      <c r="OZ44" s="887"/>
      <c r="PB44" s="887"/>
      <c r="PC44" s="887"/>
      <c r="PD44" s="887"/>
    </row>
    <row r="45" spans="1:420" ht="13" thickBot="1">
      <c r="A45" s="1251"/>
      <c r="B45" s="1252"/>
      <c r="C45" s="785" t="s">
        <v>618</v>
      </c>
      <c r="D45" s="1064"/>
      <c r="E45" s="1064"/>
      <c r="F45" s="1064"/>
      <c r="G45" s="1064"/>
      <c r="H45" s="948"/>
      <c r="I45" s="948"/>
      <c r="J45" s="948"/>
      <c r="K45" s="948"/>
      <c r="L45" s="948"/>
      <c r="M45" s="948"/>
      <c r="N45" s="948"/>
      <c r="O45" s="1074"/>
      <c r="P45" s="948"/>
      <c r="Q45" s="948"/>
      <c r="R45" s="948"/>
      <c r="S45" s="948"/>
      <c r="T45" s="948"/>
      <c r="U45" s="948"/>
      <c r="V45" s="948"/>
      <c r="W45" s="948"/>
      <c r="X45" s="948"/>
      <c r="Y45" s="948"/>
      <c r="Z45" s="948"/>
      <c r="AA45" s="948"/>
      <c r="AB45" s="948"/>
      <c r="AC45" s="948"/>
      <c r="AD45" s="948"/>
      <c r="AE45" s="948"/>
      <c r="AF45" s="948"/>
      <c r="AG45" s="948"/>
      <c r="AH45" s="948"/>
      <c r="AI45" s="948"/>
      <c r="AJ45" s="948"/>
      <c r="AK45" s="948"/>
      <c r="AL45" s="948"/>
      <c r="AM45" s="948"/>
      <c r="AN45" s="948"/>
      <c r="AO45" s="948"/>
      <c r="AP45" s="948"/>
      <c r="AQ45" s="948"/>
      <c r="AR45" s="948"/>
      <c r="AS45" s="948"/>
      <c r="AT45" s="948"/>
      <c r="AU45" s="948"/>
      <c r="AV45" s="948"/>
      <c r="AW45" s="948"/>
      <c r="AX45" s="948"/>
      <c r="AY45" s="948"/>
      <c r="AZ45" s="948"/>
      <c r="BA45" s="948"/>
      <c r="BB45" s="948"/>
      <c r="BC45" s="948"/>
      <c r="BD45" s="948"/>
      <c r="BE45" s="948"/>
      <c r="BF45" s="948"/>
      <c r="BG45" s="948"/>
      <c r="BH45" s="948"/>
      <c r="BI45" s="948"/>
      <c r="BJ45" s="948"/>
      <c r="BK45" s="948"/>
      <c r="BL45" s="948"/>
      <c r="BM45" s="948"/>
      <c r="BN45" s="948"/>
      <c r="BO45" s="948"/>
      <c r="BP45" s="948"/>
      <c r="BQ45" s="1167"/>
      <c r="BR45" s="948"/>
      <c r="BS45" s="948"/>
      <c r="BT45" s="948"/>
      <c r="BU45" s="948"/>
      <c r="BV45" s="948"/>
      <c r="BW45" s="948"/>
      <c r="BX45" s="948"/>
      <c r="BY45" s="948"/>
      <c r="BZ45" s="948"/>
      <c r="CA45" s="948"/>
      <c r="CB45" s="948"/>
      <c r="CC45" s="948"/>
      <c r="CD45" s="948"/>
      <c r="CE45" s="948"/>
      <c r="CF45" s="948"/>
      <c r="CG45" s="948"/>
      <c r="CH45" s="948"/>
      <c r="CI45" s="948"/>
      <c r="CJ45" s="948"/>
      <c r="CK45" s="948"/>
      <c r="CL45" s="948"/>
      <c r="CM45" s="948"/>
      <c r="CN45" s="948"/>
      <c r="CO45" s="948"/>
      <c r="CP45" s="948"/>
      <c r="CQ45" s="948"/>
      <c r="CR45" s="948"/>
      <c r="CS45" s="948"/>
      <c r="CT45" s="948"/>
      <c r="CU45" s="948"/>
      <c r="CV45" s="948"/>
      <c r="CW45" s="948"/>
      <c r="CX45" s="948"/>
      <c r="CY45" s="948"/>
      <c r="CZ45" s="948"/>
      <c r="DA45" s="948"/>
      <c r="DB45" s="948"/>
      <c r="DC45" s="948"/>
      <c r="DD45" s="948"/>
      <c r="DE45" s="1147"/>
      <c r="DF45" s="1147"/>
      <c r="DG45" s="948"/>
      <c r="DH45" s="948"/>
      <c r="DI45" s="948"/>
      <c r="DJ45" s="948"/>
      <c r="DK45" s="948"/>
      <c r="DL45" s="948"/>
      <c r="DM45" s="948"/>
      <c r="DN45" s="948"/>
      <c r="DO45" s="948"/>
      <c r="DP45" s="948"/>
      <c r="DQ45" s="948"/>
      <c r="DR45" s="948"/>
      <c r="DS45" s="948"/>
      <c r="DT45" s="948"/>
      <c r="DU45" s="948"/>
      <c r="DV45" s="948"/>
      <c r="DW45" s="948"/>
      <c r="DX45" s="948"/>
      <c r="DY45" s="948"/>
      <c r="DZ45" s="948"/>
      <c r="EA45" s="948"/>
      <c r="EB45" s="948"/>
      <c r="EC45" s="948"/>
      <c r="ED45" s="948"/>
      <c r="EE45" s="948"/>
      <c r="EF45" s="948"/>
      <c r="EG45" s="948"/>
      <c r="EH45" s="948"/>
      <c r="EI45" s="948"/>
      <c r="EJ45" s="948"/>
      <c r="EK45" s="948"/>
      <c r="EL45" s="948"/>
      <c r="EM45" s="948"/>
      <c r="EN45" s="1147"/>
      <c r="EO45" s="1147"/>
      <c r="EP45" s="948"/>
      <c r="EQ45" s="948"/>
      <c r="ER45" s="948"/>
      <c r="ES45" s="948"/>
      <c r="ET45" s="948"/>
      <c r="EU45" s="948"/>
      <c r="EV45" s="948"/>
      <c r="EW45" s="948"/>
      <c r="EX45" s="948"/>
      <c r="EY45" s="948"/>
      <c r="EZ45" s="948"/>
      <c r="FA45" s="948"/>
      <c r="FB45" s="948"/>
      <c r="FC45" s="948"/>
      <c r="FD45" s="948"/>
      <c r="FE45" s="948"/>
      <c r="FF45" s="948"/>
      <c r="FG45" s="948"/>
      <c r="FH45" s="948"/>
      <c r="FI45" s="948"/>
      <c r="FJ45" s="948"/>
      <c r="FK45" s="948"/>
      <c r="FL45" s="948"/>
      <c r="FM45" s="948"/>
      <c r="FN45" s="948"/>
      <c r="FO45" s="948"/>
      <c r="FP45" s="948"/>
      <c r="FQ45" s="948"/>
      <c r="FR45" s="948"/>
      <c r="FS45" s="948"/>
      <c r="FT45" s="948"/>
      <c r="FU45" s="948"/>
      <c r="FV45" s="948"/>
      <c r="FW45" s="948"/>
      <c r="FX45" s="948"/>
      <c r="FY45" s="1147"/>
      <c r="FZ45" s="1147"/>
      <c r="GA45" s="948"/>
      <c r="GB45" s="948"/>
      <c r="GC45" s="948"/>
      <c r="GD45" s="948"/>
      <c r="GE45" s="948"/>
      <c r="GF45" s="948"/>
      <c r="GG45" s="948"/>
      <c r="GH45" s="948"/>
      <c r="GI45" s="948"/>
      <c r="GJ45" s="948"/>
      <c r="GK45" s="948"/>
      <c r="GL45" s="1147"/>
      <c r="GM45" s="1147"/>
      <c r="GN45" s="948"/>
      <c r="GO45" s="948"/>
      <c r="GP45" s="948"/>
      <c r="GQ45" s="948"/>
      <c r="GR45" s="948"/>
      <c r="GS45" s="948"/>
      <c r="GT45" s="948"/>
      <c r="GU45" s="948"/>
      <c r="GV45" s="948"/>
      <c r="GW45" s="1074"/>
      <c r="GX45" s="948"/>
      <c r="GY45" s="948"/>
      <c r="GZ45" s="948"/>
      <c r="HA45" s="948"/>
      <c r="HB45" s="948"/>
      <c r="HC45" s="948"/>
      <c r="HD45" s="948"/>
      <c r="HE45" s="948"/>
      <c r="HF45" s="785" t="s">
        <v>619</v>
      </c>
      <c r="HG45" s="948"/>
      <c r="HH45" s="948"/>
      <c r="HI45" s="948"/>
      <c r="HJ45" s="948"/>
      <c r="HK45" s="948"/>
      <c r="HL45" s="948"/>
      <c r="HM45" s="948"/>
      <c r="HN45" s="948"/>
      <c r="HO45" s="948"/>
      <c r="HP45" s="948"/>
      <c r="HQ45" s="948"/>
      <c r="HR45" s="948"/>
      <c r="HS45" s="948"/>
      <c r="HT45" s="948"/>
      <c r="HU45" s="948"/>
      <c r="HV45" s="948"/>
      <c r="HW45" s="948"/>
      <c r="HX45" s="948"/>
      <c r="HY45" s="948"/>
      <c r="HZ45" s="948"/>
      <c r="IA45" s="948"/>
      <c r="IB45" s="948"/>
      <c r="IC45" s="948"/>
      <c r="ID45" s="948"/>
      <c r="IE45" s="948"/>
      <c r="IF45" s="948"/>
      <c r="IG45" s="948"/>
      <c r="IH45" s="948"/>
      <c r="II45" s="948"/>
      <c r="IJ45" s="948"/>
      <c r="IK45" s="948"/>
      <c r="IL45" s="948"/>
      <c r="IM45" s="948"/>
      <c r="IN45" s="948"/>
      <c r="IO45" s="948"/>
      <c r="IP45" s="948"/>
      <c r="IQ45" s="948"/>
      <c r="IR45" s="948"/>
      <c r="IS45" s="948"/>
      <c r="IT45" s="948"/>
      <c r="IU45" s="948"/>
      <c r="IV45" s="948"/>
      <c r="IW45" s="948"/>
      <c r="IX45" s="948"/>
      <c r="IY45" s="948"/>
      <c r="IZ45" s="948"/>
      <c r="JA45" s="948"/>
      <c r="JB45" s="948"/>
      <c r="JC45" s="948"/>
      <c r="JD45" s="948"/>
      <c r="JE45" s="948"/>
      <c r="JF45" s="948"/>
      <c r="JG45" s="948"/>
      <c r="JH45" s="948"/>
      <c r="JI45" s="948"/>
      <c r="JJ45" s="948"/>
      <c r="JK45" s="948"/>
      <c r="JL45" s="948"/>
      <c r="JM45" s="948"/>
      <c r="JN45" s="948"/>
      <c r="JO45" s="948"/>
      <c r="JP45" s="948"/>
      <c r="JQ45" s="948"/>
      <c r="JR45" s="948"/>
      <c r="JS45" s="948"/>
      <c r="JT45" s="1174"/>
      <c r="JU45" s="948"/>
      <c r="JV45" s="948"/>
      <c r="JW45" s="948"/>
      <c r="JX45" s="948"/>
      <c r="JY45" s="948"/>
      <c r="JZ45" s="948"/>
      <c r="KA45" s="948"/>
      <c r="KB45" s="948"/>
      <c r="KC45" s="948"/>
      <c r="KD45" s="948"/>
      <c r="KE45" s="948"/>
      <c r="KF45" s="948"/>
      <c r="KG45" s="948"/>
      <c r="KH45" s="948"/>
      <c r="KI45" s="948"/>
      <c r="KJ45" s="948"/>
      <c r="KK45" s="948"/>
      <c r="KL45" s="948"/>
      <c r="KM45" s="948"/>
      <c r="KN45" s="948"/>
      <c r="KO45" s="948"/>
      <c r="KP45" s="948"/>
      <c r="KQ45" s="948"/>
      <c r="KR45" s="948"/>
      <c r="KS45" s="948"/>
      <c r="KT45" s="948"/>
      <c r="KU45" s="948"/>
      <c r="KV45" s="948"/>
      <c r="KW45" s="948"/>
      <c r="KX45" s="948"/>
      <c r="KY45" s="948"/>
      <c r="KZ45" s="948"/>
      <c r="LA45" s="948"/>
      <c r="LB45" s="948"/>
      <c r="LC45" s="948"/>
      <c r="LD45" s="948"/>
      <c r="LE45" s="948"/>
      <c r="LF45" s="948"/>
      <c r="LG45" s="948"/>
      <c r="LH45" s="948"/>
      <c r="LI45" s="948"/>
      <c r="LJ45" s="948"/>
      <c r="LK45" s="948"/>
      <c r="LL45" s="948"/>
      <c r="LM45" s="948"/>
      <c r="LN45" s="948"/>
      <c r="LO45" s="948"/>
      <c r="LP45" s="948"/>
      <c r="LQ45" s="948"/>
      <c r="LR45" s="948"/>
      <c r="LS45" s="948"/>
      <c r="LT45" s="948"/>
      <c r="LU45" s="948"/>
      <c r="LV45" s="948"/>
      <c r="LW45" s="948"/>
      <c r="LX45" s="948"/>
      <c r="LY45" s="948"/>
      <c r="LZ45" s="948"/>
      <c r="MA45" s="948"/>
      <c r="MB45" s="948"/>
      <c r="MC45" s="948"/>
      <c r="MD45" s="948"/>
      <c r="ME45" s="948"/>
      <c r="MF45" s="948"/>
      <c r="MG45" s="948"/>
      <c r="MH45" s="948"/>
      <c r="MI45" s="948"/>
      <c r="MJ45" s="948"/>
      <c r="MK45" s="948"/>
      <c r="ML45" s="948"/>
      <c r="MM45" s="948"/>
      <c r="MN45" s="948"/>
      <c r="MO45" s="948"/>
      <c r="MP45" s="948"/>
      <c r="MQ45" s="948"/>
      <c r="MR45" s="948"/>
      <c r="MS45" s="948"/>
      <c r="MT45" s="948"/>
      <c r="MU45" s="948"/>
      <c r="MV45" s="948"/>
      <c r="MW45" s="948"/>
      <c r="MX45" s="948"/>
      <c r="MY45" s="948"/>
      <c r="MZ45" s="948"/>
      <c r="NA45" s="948"/>
      <c r="NB45" s="948"/>
      <c r="NC45" s="948"/>
      <c r="ND45" s="948"/>
      <c r="NE45" s="948"/>
      <c r="NF45" s="948"/>
      <c r="NG45" s="948"/>
      <c r="NH45" s="948"/>
      <c r="NI45" s="948"/>
      <c r="NJ45" s="948"/>
      <c r="NK45" s="948"/>
      <c r="NL45" s="948"/>
      <c r="NM45" s="948"/>
      <c r="NN45" s="948"/>
      <c r="NO45" s="948"/>
      <c r="NP45" s="948"/>
      <c r="NQ45" s="948"/>
      <c r="NR45" s="948"/>
      <c r="NS45" s="948"/>
      <c r="NT45" s="948"/>
      <c r="NU45" s="948"/>
      <c r="NV45" s="948"/>
      <c r="NW45" s="948"/>
      <c r="NX45" s="948"/>
      <c r="NY45" s="948"/>
      <c r="NZ45" s="948"/>
      <c r="OA45" s="948"/>
      <c r="OB45" s="948"/>
      <c r="OC45" s="948"/>
      <c r="OD45" s="948"/>
      <c r="OE45" s="948"/>
      <c r="OF45" s="948"/>
      <c r="OG45" s="948"/>
      <c r="OH45" s="948"/>
      <c r="OI45" s="948"/>
      <c r="OJ45" s="948"/>
      <c r="OK45" s="948"/>
      <c r="OL45" s="948"/>
      <c r="OM45" s="948"/>
      <c r="ON45" s="948"/>
      <c r="OO45" s="948"/>
      <c r="OP45" s="948"/>
      <c r="OQ45" s="948"/>
      <c r="OR45" s="948"/>
      <c r="OS45" s="948"/>
      <c r="OT45" s="948"/>
      <c r="OU45" s="948"/>
      <c r="OV45" s="948"/>
      <c r="OW45" s="948"/>
      <c r="OX45" s="948"/>
      <c r="OY45" s="948"/>
      <c r="OZ45" s="948"/>
      <c r="PB45" s="887"/>
      <c r="PC45" s="887"/>
      <c r="PD45" s="887"/>
    </row>
    <row r="46" spans="1:420" ht="13" thickBot="1">
      <c r="A46" s="1253" t="s">
        <v>637</v>
      </c>
      <c r="B46" s="1254"/>
      <c r="C46" s="1061" t="s">
        <v>680</v>
      </c>
      <c r="D46" s="711" t="s">
        <v>826</v>
      </c>
      <c r="E46" s="711" t="s">
        <v>844</v>
      </c>
      <c r="F46" s="711" t="s">
        <v>834</v>
      </c>
      <c r="G46" s="711" t="s">
        <v>849</v>
      </c>
      <c r="H46" s="711" t="s">
        <v>888</v>
      </c>
      <c r="I46" s="711" t="s">
        <v>907</v>
      </c>
      <c r="J46" s="711" t="s">
        <v>873</v>
      </c>
      <c r="K46" s="711" t="s">
        <v>147</v>
      </c>
      <c r="L46" s="711" t="s">
        <v>157</v>
      </c>
      <c r="M46" s="711" t="s">
        <v>603</v>
      </c>
      <c r="N46" s="711" t="s">
        <v>607</v>
      </c>
      <c r="O46" s="711" t="s">
        <v>592</v>
      </c>
      <c r="P46" s="711" t="s">
        <v>862</v>
      </c>
      <c r="Q46" s="711" t="s">
        <v>865</v>
      </c>
      <c r="R46" s="711" t="s">
        <v>880</v>
      </c>
      <c r="S46" s="711" t="s">
        <v>795</v>
      </c>
      <c r="T46" s="711" t="s">
        <v>868</v>
      </c>
      <c r="U46" s="711" t="s">
        <v>817</v>
      </c>
      <c r="V46" s="711" t="s">
        <v>807</v>
      </c>
      <c r="W46" s="711" t="s">
        <v>148</v>
      </c>
      <c r="X46" s="711" t="s">
        <v>871</v>
      </c>
      <c r="Y46" s="711" t="s">
        <v>794</v>
      </c>
      <c r="Z46" s="711" t="s">
        <v>706</v>
      </c>
      <c r="AA46" s="711" t="s">
        <v>718</v>
      </c>
      <c r="AB46" s="711" t="s">
        <v>830</v>
      </c>
      <c r="AC46" s="711" t="s">
        <v>851</v>
      </c>
      <c r="AD46" s="711" t="s">
        <v>811</v>
      </c>
      <c r="AE46" s="711" t="s">
        <v>379</v>
      </c>
      <c r="AF46" s="711" t="s">
        <v>709</v>
      </c>
      <c r="AG46" s="711" t="s">
        <v>697</v>
      </c>
      <c r="AH46" s="711" t="s">
        <v>712</v>
      </c>
      <c r="AI46" s="711" t="s">
        <v>825</v>
      </c>
      <c r="AJ46" s="711" t="s">
        <v>852</v>
      </c>
      <c r="AK46" s="711" t="s">
        <v>929</v>
      </c>
      <c r="AL46" s="1104" t="s">
        <v>859</v>
      </c>
      <c r="AM46" s="1104" t="s">
        <v>806</v>
      </c>
      <c r="AN46" s="1104" t="s">
        <v>858</v>
      </c>
      <c r="AO46" s="1104" t="s">
        <v>809</v>
      </c>
      <c r="AP46" s="1030"/>
      <c r="AQ46" s="1030"/>
      <c r="AR46" s="1030"/>
      <c r="AS46" s="1030"/>
      <c r="AT46" s="1030"/>
      <c r="AU46" s="1030"/>
      <c r="AV46" s="1030"/>
      <c r="AW46" s="1030"/>
      <c r="AX46" s="1030"/>
      <c r="AY46" s="1030"/>
      <c r="AZ46" s="1030"/>
      <c r="BA46" s="1030"/>
      <c r="BB46" s="1030"/>
      <c r="BC46" s="1030"/>
      <c r="BD46" s="1030"/>
      <c r="BE46" s="1030"/>
      <c r="BF46" s="1030"/>
      <c r="BG46" s="1030"/>
      <c r="BH46" s="1030"/>
      <c r="BI46" s="1030"/>
      <c r="BJ46" s="1030"/>
      <c r="BK46" s="1030"/>
      <c r="BL46" s="711"/>
      <c r="BM46" s="1030"/>
      <c r="BN46" s="1030"/>
      <c r="BO46" s="1030"/>
      <c r="BP46" s="1030"/>
      <c r="BQ46" s="1030"/>
      <c r="BR46" s="1030"/>
      <c r="BS46" s="1030"/>
      <c r="BT46" s="1030"/>
      <c r="BU46" s="1030"/>
      <c r="BV46" s="1030"/>
      <c r="BW46" s="1030"/>
      <c r="BX46" s="1030"/>
      <c r="BY46" s="1030"/>
      <c r="BZ46" s="1030"/>
      <c r="CA46" s="1030"/>
      <c r="CB46" s="1030"/>
      <c r="CC46" s="1030"/>
      <c r="CD46" s="1030"/>
      <c r="CE46" s="1030"/>
      <c r="CF46" s="1030"/>
      <c r="CG46" s="1030"/>
      <c r="CH46" s="1030"/>
      <c r="CI46" s="1030"/>
      <c r="CJ46" s="1030"/>
      <c r="CK46" s="1030"/>
      <c r="CL46" s="1030"/>
      <c r="CM46" s="1030"/>
      <c r="CN46" s="1030"/>
      <c r="CO46" s="1030"/>
      <c r="CP46" s="1030"/>
      <c r="CQ46" s="1030"/>
      <c r="CR46" s="1030"/>
      <c r="CS46" s="1030"/>
      <c r="CT46" s="1030"/>
      <c r="CU46" s="1030"/>
      <c r="CV46" s="1030"/>
      <c r="CW46" s="1030"/>
      <c r="CX46" s="1030"/>
      <c r="CY46" s="1030"/>
      <c r="CZ46" s="1030"/>
      <c r="DA46" s="1030"/>
      <c r="DB46" s="1030"/>
      <c r="DC46" s="1030"/>
      <c r="DD46" s="1030"/>
      <c r="DE46" s="1030"/>
      <c r="DF46" s="1030"/>
      <c r="DG46" s="1030"/>
      <c r="DH46" s="1030"/>
      <c r="DI46" s="1030"/>
      <c r="DJ46" s="1030"/>
      <c r="DK46" s="1030"/>
      <c r="DL46" s="1030"/>
      <c r="DM46" s="1030"/>
      <c r="DN46" s="1030"/>
      <c r="DO46" s="1030"/>
      <c r="DP46" s="1030"/>
      <c r="DQ46" s="1030"/>
      <c r="DR46" s="1030"/>
      <c r="DS46" s="1030"/>
      <c r="DT46" s="1030"/>
      <c r="DU46" s="1030"/>
      <c r="DV46" s="1030"/>
      <c r="DW46" s="1030"/>
      <c r="DX46" s="1030"/>
      <c r="DY46" s="1030"/>
      <c r="DZ46" s="1030"/>
      <c r="EA46" s="1030"/>
      <c r="EB46" s="1030"/>
      <c r="EC46" s="1030"/>
      <c r="ED46" s="1030"/>
      <c r="EE46" s="1030"/>
      <c r="EF46" s="1030"/>
      <c r="EG46" s="1030"/>
      <c r="EH46" s="1030"/>
      <c r="EI46" s="1030"/>
      <c r="EJ46" s="1030"/>
      <c r="EK46" s="1030"/>
      <c r="EL46" s="1030"/>
      <c r="EM46" s="1030"/>
      <c r="EN46" s="1030"/>
      <c r="EO46" s="1030"/>
      <c r="EP46" s="1030"/>
      <c r="EQ46" s="1030"/>
      <c r="ER46" s="1030"/>
      <c r="ES46" s="1030"/>
      <c r="ET46" s="1030"/>
      <c r="EU46" s="1030"/>
      <c r="EV46" s="1030"/>
      <c r="EW46" s="1030"/>
      <c r="EX46" s="1030"/>
      <c r="EY46" s="1030"/>
      <c r="EZ46" s="1030"/>
      <c r="FA46" s="1030"/>
      <c r="FB46" s="1030"/>
      <c r="FC46" s="1030"/>
      <c r="FD46" s="1030"/>
      <c r="FE46" s="1030"/>
      <c r="FF46" s="1030"/>
      <c r="FG46" s="1030"/>
      <c r="FH46" s="1030"/>
      <c r="FI46" s="1030"/>
      <c r="FJ46" s="1030"/>
      <c r="FK46" s="1030"/>
      <c r="FL46" s="711"/>
      <c r="FM46" s="1030"/>
      <c r="FN46" s="1030"/>
      <c r="FO46" s="1030"/>
      <c r="FP46" s="1030"/>
      <c r="FQ46" s="1030"/>
      <c r="FR46" s="1030"/>
      <c r="FS46" s="1030"/>
      <c r="FT46" s="1030"/>
      <c r="FU46" s="1030"/>
      <c r="FV46" s="1030"/>
      <c r="FW46" s="1030"/>
      <c r="FX46" s="1030"/>
      <c r="FY46" s="1030"/>
      <c r="FZ46" s="1030"/>
      <c r="GA46" s="1030"/>
      <c r="GB46" s="1030"/>
      <c r="GC46" s="1030"/>
      <c r="GD46" s="1030"/>
      <c r="GE46" s="1030"/>
      <c r="GF46" s="1030"/>
      <c r="GG46" s="1030"/>
      <c r="GH46" s="1030"/>
      <c r="GI46" s="1030"/>
      <c r="GJ46" s="1030"/>
      <c r="GK46" s="1030"/>
      <c r="GL46" s="1030"/>
      <c r="GM46" s="1030"/>
      <c r="GN46" s="1030"/>
      <c r="GO46" s="1030"/>
      <c r="GP46" s="1030"/>
      <c r="GQ46" s="1030"/>
      <c r="GR46" s="1030"/>
      <c r="GS46" s="1030"/>
      <c r="GT46" s="1030"/>
      <c r="GU46" s="1030"/>
      <c r="GV46" s="1030"/>
      <c r="GW46" s="1030"/>
      <c r="GX46" s="1030"/>
      <c r="GY46" s="1030"/>
      <c r="GZ46" s="1030"/>
      <c r="HA46" s="1030"/>
      <c r="HB46" s="1030"/>
      <c r="HC46" s="1030"/>
      <c r="HD46" s="1030"/>
      <c r="HE46" s="1030"/>
      <c r="HF46" s="1025" t="str">
        <f t="shared" ref="HF46:IN46" si="394">C46</f>
        <v>505</v>
      </c>
      <c r="HG46" s="1025" t="str">
        <f t="shared" si="394"/>
        <v>643</v>
      </c>
      <c r="HH46" s="1025" t="str">
        <f t="shared" si="394"/>
        <v>629</v>
      </c>
      <c r="HI46" s="1025" t="str">
        <f t="shared" si="394"/>
        <v>619</v>
      </c>
      <c r="HJ46" s="1025" t="str">
        <f t="shared" si="394"/>
        <v>700</v>
      </c>
      <c r="HK46" s="1025" t="str">
        <f t="shared" si="394"/>
        <v>663</v>
      </c>
      <c r="HL46" s="1025" t="str">
        <f t="shared" si="394"/>
        <v>671</v>
      </c>
      <c r="HM46" s="1025" t="str">
        <f t="shared" si="394"/>
        <v>678</v>
      </c>
      <c r="HN46" s="1025" t="str">
        <f t="shared" si="394"/>
        <v>554</v>
      </c>
      <c r="HO46" s="1025" t="str">
        <f t="shared" si="394"/>
        <v>540</v>
      </c>
      <c r="HP46" s="1025" t="str">
        <f t="shared" si="394"/>
        <v>524</v>
      </c>
      <c r="HQ46" s="1025" t="str">
        <f t="shared" si="394"/>
        <v>518</v>
      </c>
      <c r="HR46" s="1025" t="str">
        <f t="shared" si="394"/>
        <v>512</v>
      </c>
      <c r="HS46" s="1025" t="str">
        <f t="shared" si="394"/>
        <v>624</v>
      </c>
      <c r="HT46" s="1025" t="str">
        <f t="shared" si="394"/>
        <v>645</v>
      </c>
      <c r="HU46" s="1025" t="str">
        <f t="shared" si="394"/>
        <v>656</v>
      </c>
      <c r="HV46" s="1025" t="str">
        <f t="shared" si="394"/>
        <v>582</v>
      </c>
      <c r="HW46" s="1025" t="str">
        <f t="shared" si="394"/>
        <v>634</v>
      </c>
      <c r="HX46" s="1025" t="str">
        <f t="shared" si="394"/>
        <v>654</v>
      </c>
      <c r="HY46" s="1025" t="str">
        <f t="shared" si="394"/>
        <v>589</v>
      </c>
      <c r="HZ46" s="1025" t="str">
        <f t="shared" si="394"/>
        <v>555</v>
      </c>
      <c r="IA46" s="1025" t="str">
        <f t="shared" si="394"/>
        <v>617</v>
      </c>
      <c r="IB46" s="1025" t="str">
        <f t="shared" si="394"/>
        <v>607</v>
      </c>
      <c r="IC46" s="1025" t="str">
        <f t="shared" si="394"/>
        <v>573</v>
      </c>
      <c r="ID46" s="1025" t="str">
        <f t="shared" si="394"/>
        <v>544</v>
      </c>
      <c r="IE46" s="1025" t="str">
        <f t="shared" si="394"/>
        <v>676</v>
      </c>
      <c r="IF46" s="1025" t="str">
        <f t="shared" si="394"/>
        <v>688</v>
      </c>
      <c r="IG46" s="1025" t="str">
        <f t="shared" si="394"/>
        <v>608</v>
      </c>
      <c r="IH46" s="1025" t="str">
        <f t="shared" si="394"/>
        <v>594</v>
      </c>
      <c r="II46" s="1025" t="str">
        <f t="shared" si="394"/>
        <v>574</v>
      </c>
      <c r="IJ46" s="1025" t="str">
        <f t="shared" si="394"/>
        <v>570</v>
      </c>
      <c r="IK46" s="1025" t="str">
        <f t="shared" si="394"/>
        <v>565</v>
      </c>
      <c r="IL46" s="1025" t="str">
        <f t="shared" si="394"/>
        <v>693</v>
      </c>
      <c r="IM46" s="1025" t="str">
        <f t="shared" si="394"/>
        <v>687</v>
      </c>
      <c r="IN46" s="1025" t="str">
        <f t="shared" si="394"/>
        <v>699</v>
      </c>
      <c r="IO46" s="1025"/>
      <c r="IP46" s="1025"/>
      <c r="IQ46" s="1025"/>
      <c r="IR46" s="1025"/>
      <c r="IS46" s="1025"/>
      <c r="IT46" s="1025"/>
      <c r="IU46" s="1025"/>
      <c r="IV46" s="1025"/>
      <c r="IW46" s="1025"/>
      <c r="IX46" s="1025"/>
      <c r="IY46" s="1025"/>
      <c r="IZ46" s="1025"/>
      <c r="JA46" s="1025"/>
      <c r="JB46" s="1025"/>
      <c r="JC46" s="1025"/>
      <c r="JD46" s="1025"/>
      <c r="JE46" s="1025"/>
      <c r="JF46" s="1025"/>
      <c r="JG46" s="1025"/>
      <c r="JH46" s="1025"/>
      <c r="JI46" s="1025"/>
      <c r="JJ46" s="1025"/>
      <c r="JK46" s="1025"/>
      <c r="JL46" s="1025"/>
      <c r="JM46" s="1025"/>
      <c r="JN46" s="1025"/>
      <c r="JO46" s="1025"/>
      <c r="JP46" s="1025"/>
      <c r="JQ46" s="1025"/>
      <c r="JR46" s="1025"/>
      <c r="JS46" s="1025"/>
      <c r="JT46" s="1025"/>
      <c r="JU46" s="1025"/>
      <c r="JV46" s="1025"/>
      <c r="JW46" s="1025"/>
      <c r="JX46" s="1025"/>
      <c r="JY46" s="1025"/>
      <c r="JZ46" s="1025"/>
      <c r="KA46" s="1025"/>
      <c r="KB46" s="1025"/>
      <c r="KC46" s="1025"/>
      <c r="KD46" s="1025"/>
      <c r="KE46" s="1025"/>
      <c r="KF46" s="1025"/>
      <c r="KG46" s="1025"/>
      <c r="KH46" s="1025"/>
      <c r="KI46" s="1025"/>
      <c r="KJ46" s="1025"/>
      <c r="KK46" s="1025"/>
      <c r="KL46" s="1025"/>
      <c r="KM46" s="1025"/>
      <c r="KN46" s="1025"/>
      <c r="KO46" s="1025"/>
      <c r="KP46" s="1025"/>
      <c r="KQ46" s="1025"/>
      <c r="KR46" s="1025"/>
      <c r="KS46" s="1025"/>
      <c r="KT46" s="1025"/>
      <c r="KU46" s="1025"/>
      <c r="KV46" s="1025"/>
      <c r="KW46" s="1025"/>
      <c r="KX46" s="1025"/>
      <c r="KY46" s="1025"/>
      <c r="KZ46" s="1025"/>
      <c r="LA46" s="1025"/>
      <c r="LB46" s="1025"/>
      <c r="LC46" s="1025"/>
      <c r="LD46" s="1025"/>
      <c r="LE46" s="1025"/>
      <c r="LF46" s="1025"/>
      <c r="LG46" s="1025"/>
      <c r="LH46" s="1025"/>
      <c r="LI46" s="1025"/>
      <c r="LJ46" s="1025"/>
      <c r="LK46" s="1025"/>
      <c r="LL46" s="1025"/>
      <c r="LM46" s="1025"/>
      <c r="LN46" s="1025"/>
      <c r="LO46" s="1025"/>
      <c r="LP46" s="1025"/>
      <c r="LQ46" s="1025"/>
      <c r="LR46" s="1025"/>
      <c r="LS46" s="1025"/>
      <c r="LT46" s="1025"/>
      <c r="LU46" s="1025"/>
      <c r="LV46" s="1025"/>
      <c r="LW46" s="1025"/>
      <c r="LX46" s="1025"/>
      <c r="LY46" s="1025"/>
      <c r="LZ46" s="1025"/>
      <c r="MA46" s="1025"/>
      <c r="MB46" s="1025"/>
      <c r="MC46" s="1025"/>
      <c r="MD46" s="1025"/>
      <c r="ME46" s="1025"/>
      <c r="MF46" s="1025"/>
      <c r="MG46" s="1025"/>
      <c r="MH46" s="1025"/>
      <c r="MI46" s="1025"/>
      <c r="MJ46" s="1025"/>
      <c r="MK46" s="1025"/>
      <c r="ML46" s="1025"/>
      <c r="MM46" s="1025"/>
      <c r="MN46" s="1025"/>
      <c r="MO46" s="1025"/>
      <c r="MP46" s="1025"/>
      <c r="MQ46" s="1025"/>
      <c r="MR46" s="1025"/>
      <c r="MS46" s="1025"/>
      <c r="MT46" s="1025"/>
      <c r="MU46" s="1025"/>
      <c r="MV46" s="1025"/>
      <c r="MW46" s="1025"/>
      <c r="MX46" s="1025"/>
      <c r="MY46" s="1025"/>
      <c r="MZ46" s="1025"/>
      <c r="NA46" s="1025"/>
      <c r="NB46" s="1025"/>
      <c r="NC46" s="1025"/>
      <c r="ND46" s="1025"/>
      <c r="NE46" s="1025"/>
      <c r="NF46" s="1025"/>
      <c r="NG46" s="1025"/>
      <c r="NH46" s="1025"/>
      <c r="NI46" s="1025"/>
      <c r="NJ46" s="1025"/>
      <c r="NK46" s="1025"/>
      <c r="NL46" s="1025"/>
      <c r="NM46" s="1025"/>
      <c r="NN46" s="1025"/>
      <c r="NO46" s="1025"/>
      <c r="NP46" s="1025"/>
      <c r="NQ46" s="1025"/>
      <c r="NR46" s="1025"/>
      <c r="NS46" s="1025"/>
      <c r="NT46" s="1025"/>
      <c r="NU46" s="1025"/>
      <c r="NV46" s="1025"/>
      <c r="NW46" s="1025"/>
      <c r="NX46" s="1025"/>
      <c r="NY46" s="1025"/>
      <c r="NZ46" s="1025"/>
      <c r="OA46" s="1025"/>
      <c r="OB46" s="1025"/>
      <c r="OC46" s="1025"/>
      <c r="OD46" s="1025"/>
      <c r="OE46" s="1025"/>
      <c r="OF46" s="1025"/>
      <c r="OG46" s="1025"/>
      <c r="OH46" s="1025"/>
      <c r="OI46" s="1025"/>
      <c r="OJ46" s="1025"/>
      <c r="OK46" s="1025"/>
      <c r="OL46" s="1025"/>
      <c r="OM46" s="1025"/>
      <c r="ON46" s="1025"/>
      <c r="OO46" s="1025"/>
      <c r="OP46" s="1025"/>
      <c r="OQ46" s="1025"/>
      <c r="OR46" s="1025"/>
      <c r="OS46" s="1025"/>
      <c r="OT46" s="1025"/>
      <c r="OU46" s="1025"/>
      <c r="OV46" s="1025"/>
      <c r="OW46" s="1025"/>
      <c r="OX46" s="1025"/>
      <c r="OY46" s="1025"/>
      <c r="OZ46" s="1025"/>
      <c r="PB46" s="887"/>
      <c r="PC46" s="887"/>
      <c r="PD46" s="887"/>
    </row>
    <row r="47" spans="1:420" s="764" customFormat="1">
      <c r="A47" s="1319" t="s">
        <v>466</v>
      </c>
      <c r="B47" s="1320"/>
      <c r="C47" s="1069">
        <v>3.0640000000000001</v>
      </c>
      <c r="D47" s="958">
        <v>3.0670000000000002</v>
      </c>
      <c r="E47" s="958">
        <v>3.081</v>
      </c>
      <c r="F47" s="958">
        <v>3.0630000000000002</v>
      </c>
      <c r="G47" s="958">
        <v>3.0585</v>
      </c>
      <c r="H47" s="1095">
        <v>3.0365000000000002</v>
      </c>
      <c r="I47" s="1095">
        <v>3.0745</v>
      </c>
      <c r="J47" s="1095">
        <v>3.0379999999999998</v>
      </c>
      <c r="K47" s="958">
        <v>3.06</v>
      </c>
      <c r="L47" s="958">
        <v>3.0659999999999998</v>
      </c>
      <c r="M47" s="958">
        <v>3.0640000000000001</v>
      </c>
      <c r="N47" s="958">
        <v>3.0510000000000002</v>
      </c>
      <c r="O47" s="958">
        <v>3.0790000000000002</v>
      </c>
      <c r="P47" s="1095">
        <v>3.0819999999999999</v>
      </c>
      <c r="Q47" s="1095">
        <v>3.0714999999999999</v>
      </c>
      <c r="R47" s="1095">
        <v>3.0815000000000001</v>
      </c>
      <c r="S47" s="1095">
        <v>3.0649999999999999</v>
      </c>
      <c r="T47" s="1095">
        <v>3.0710000000000002</v>
      </c>
      <c r="U47" s="958">
        <v>3.0855000000000001</v>
      </c>
      <c r="V47" s="1095">
        <v>3.004</v>
      </c>
      <c r="W47" s="958">
        <v>3.0750000000000002</v>
      </c>
      <c r="X47" s="1095">
        <v>3.0790000000000002</v>
      </c>
      <c r="Y47" s="1095">
        <v>3.0840000000000001</v>
      </c>
      <c r="Z47" s="958">
        <v>3.0470000000000002</v>
      </c>
      <c r="AA47" s="958">
        <v>3.0609999999999999</v>
      </c>
      <c r="AB47" s="958">
        <v>3.0550000000000002</v>
      </c>
      <c r="AC47" s="958">
        <v>3.07</v>
      </c>
      <c r="AD47" s="958">
        <v>3.0739999999999998</v>
      </c>
      <c r="AE47" s="958">
        <v>3.0745</v>
      </c>
      <c r="AF47" s="958">
        <v>3.0844999999999998</v>
      </c>
      <c r="AG47" s="958">
        <v>3.06</v>
      </c>
      <c r="AH47" s="958">
        <v>3.0495000000000001</v>
      </c>
      <c r="AI47" s="1095">
        <v>3.0640000000000001</v>
      </c>
      <c r="AJ47" s="1095">
        <v>3.077</v>
      </c>
      <c r="AK47" s="1095">
        <v>3.0710000000000002</v>
      </c>
      <c r="AL47" s="1106">
        <v>3.0514999999999999</v>
      </c>
      <c r="AM47" s="139">
        <v>3.0924999999999998</v>
      </c>
      <c r="AN47" s="139">
        <v>3.0874999999999999</v>
      </c>
      <c r="AO47" s="139">
        <v>3.0465</v>
      </c>
      <c r="AP47" s="1106"/>
      <c r="AQ47" s="1106"/>
      <c r="AR47" s="1106"/>
      <c r="AS47" s="1106"/>
      <c r="AT47" s="1106"/>
      <c r="AU47" s="1106"/>
      <c r="AV47" s="1106"/>
      <c r="AW47" s="1106"/>
      <c r="AX47" s="1106"/>
      <c r="AY47" s="1106"/>
      <c r="AZ47" s="1106"/>
      <c r="BA47" s="1106"/>
      <c r="BB47" s="1106"/>
      <c r="BC47" s="1106"/>
      <c r="BD47" s="1106"/>
      <c r="BE47" s="1106"/>
      <c r="BF47" s="1106"/>
      <c r="BG47" s="1106"/>
      <c r="BH47" s="1106"/>
      <c r="BI47" s="1106"/>
      <c r="BJ47" s="1106"/>
      <c r="BK47" s="1106"/>
      <c r="BL47" s="1095"/>
      <c r="BM47" s="1106"/>
      <c r="BN47" s="1106"/>
      <c r="BO47" s="1106"/>
      <c r="BP47" s="1106"/>
      <c r="BQ47" s="1106"/>
      <c r="BR47" s="1106"/>
      <c r="BS47" s="1106"/>
      <c r="BT47" s="1106"/>
      <c r="BU47" s="1106"/>
      <c r="BV47" s="1106"/>
      <c r="BW47" s="1106"/>
      <c r="BX47" s="1106"/>
      <c r="BY47" s="1106"/>
      <c r="BZ47" s="1106"/>
      <c r="CA47" s="1106"/>
      <c r="CB47" s="1106"/>
      <c r="CC47" s="1106"/>
      <c r="CD47" s="1106"/>
      <c r="CE47" s="1106"/>
      <c r="CF47" s="1106"/>
      <c r="CG47" s="1106"/>
      <c r="CH47" s="1106"/>
      <c r="CI47" s="1106"/>
      <c r="CJ47" s="1106"/>
      <c r="CK47" s="1106"/>
      <c r="CL47" s="1106"/>
      <c r="CM47" s="1106"/>
      <c r="CN47" s="1106"/>
      <c r="CO47" s="1106"/>
      <c r="CP47" s="1106"/>
      <c r="CQ47" s="1106"/>
      <c r="CR47" s="1106"/>
      <c r="CS47" s="1106"/>
      <c r="CT47" s="1106"/>
      <c r="CU47" s="1106"/>
      <c r="CV47" s="1106"/>
      <c r="CW47" s="1106"/>
      <c r="CX47" s="1106"/>
      <c r="CY47" s="1106"/>
      <c r="CZ47" s="1106"/>
      <c r="DA47" s="1106"/>
      <c r="DB47" s="1106"/>
      <c r="DC47" s="1106"/>
      <c r="DD47" s="1106"/>
      <c r="DE47" s="1106"/>
      <c r="DF47" s="1106"/>
      <c r="DG47" s="1106"/>
      <c r="DH47" s="1106"/>
      <c r="DI47" s="1106"/>
      <c r="DJ47" s="1106"/>
      <c r="DK47" s="1106"/>
      <c r="DL47" s="1106"/>
      <c r="DM47" s="1106"/>
      <c r="DN47" s="1106"/>
      <c r="DO47" s="1106"/>
      <c r="DP47" s="1106"/>
      <c r="DQ47" s="1106"/>
      <c r="DR47" s="1106"/>
      <c r="DS47" s="1106"/>
      <c r="DT47" s="1106"/>
      <c r="DU47" s="1106"/>
      <c r="DV47" s="1106"/>
      <c r="DW47" s="1106"/>
      <c r="DX47" s="1106"/>
      <c r="DY47" s="1106"/>
      <c r="DZ47" s="1106"/>
      <c r="EA47" s="1106"/>
      <c r="EB47" s="1106"/>
      <c r="EC47" s="1106"/>
      <c r="ED47" s="1106"/>
      <c r="EE47" s="1106"/>
      <c r="EF47" s="1106"/>
      <c r="EG47" s="1106"/>
      <c r="EH47" s="1106"/>
      <c r="EI47" s="1106"/>
      <c r="EJ47" s="1106"/>
      <c r="EK47" s="1106"/>
      <c r="EL47" s="1106"/>
      <c r="EM47" s="1106"/>
      <c r="EN47" s="1106"/>
      <c r="EO47" s="1106"/>
      <c r="EP47" s="1106"/>
      <c r="EQ47" s="1106"/>
      <c r="ER47" s="1106"/>
      <c r="ES47" s="1106"/>
      <c r="ET47" s="1106"/>
      <c r="EU47" s="1106"/>
      <c r="EV47" s="1106"/>
      <c r="EW47" s="1106"/>
      <c r="EX47" s="1106"/>
      <c r="EY47" s="1106"/>
      <c r="EZ47" s="1106"/>
      <c r="FA47" s="1106"/>
      <c r="FB47" s="1106"/>
      <c r="FC47" s="1106"/>
      <c r="FD47" s="1106"/>
      <c r="FE47" s="1106"/>
      <c r="FF47" s="1106"/>
      <c r="FG47" s="1106"/>
      <c r="FH47" s="1106"/>
      <c r="FI47" s="1106"/>
      <c r="FJ47" s="1106"/>
      <c r="FK47" s="1106"/>
      <c r="FL47" s="1095"/>
      <c r="FM47" s="1106"/>
      <c r="FN47" s="1106"/>
      <c r="FO47" s="1106"/>
      <c r="FP47" s="1106"/>
      <c r="FQ47" s="1106"/>
      <c r="FR47" s="1106"/>
      <c r="FS47" s="1106"/>
      <c r="FT47" s="1106"/>
      <c r="FU47" s="1106"/>
      <c r="FV47" s="1106"/>
      <c r="FW47" s="1106"/>
      <c r="FX47" s="1106"/>
      <c r="FY47" s="1106"/>
      <c r="FZ47" s="1106"/>
      <c r="GA47" s="1106"/>
      <c r="GB47" s="1106"/>
      <c r="GC47" s="1106"/>
      <c r="GD47" s="1106"/>
      <c r="GE47" s="1106"/>
      <c r="GF47" s="1106"/>
      <c r="GG47" s="1106"/>
      <c r="GH47" s="1106"/>
      <c r="GI47" s="1106"/>
      <c r="GJ47" s="1106"/>
      <c r="GK47" s="1106"/>
      <c r="GL47" s="1106"/>
      <c r="GM47" s="1106"/>
      <c r="GN47" s="1106"/>
      <c r="GO47" s="1106"/>
      <c r="GP47" s="1106"/>
      <c r="GQ47" s="1106"/>
      <c r="GR47" s="1106"/>
      <c r="GS47" s="1106"/>
      <c r="GT47" s="1106"/>
      <c r="GU47" s="1106"/>
      <c r="GV47" s="1106"/>
      <c r="GW47" s="1106"/>
      <c r="GX47" s="1106"/>
      <c r="GY47" s="1106"/>
      <c r="GZ47" s="1106"/>
      <c r="HA47" s="1106"/>
      <c r="HB47" s="1106"/>
      <c r="HC47" s="1106"/>
      <c r="HD47" s="1106"/>
      <c r="HE47" s="1106"/>
      <c r="HF47" s="1107">
        <f t="shared" ref="HF47:HO50" si="395">C47*25.4</f>
        <v>77.825599999999994</v>
      </c>
      <c r="HG47" s="1107">
        <f t="shared" si="395"/>
        <v>77.901799999999994</v>
      </c>
      <c r="HH47" s="1107">
        <f t="shared" si="395"/>
        <v>78.25739999999999</v>
      </c>
      <c r="HI47" s="1107">
        <f t="shared" si="395"/>
        <v>77.800200000000004</v>
      </c>
      <c r="HJ47" s="1107">
        <f t="shared" si="395"/>
        <v>77.68589999999999</v>
      </c>
      <c r="HK47" s="1107">
        <f t="shared" si="395"/>
        <v>77.127099999999999</v>
      </c>
      <c r="HL47" s="1107">
        <f t="shared" si="395"/>
        <v>78.092299999999994</v>
      </c>
      <c r="HM47" s="1107">
        <f t="shared" si="395"/>
        <v>77.165199999999984</v>
      </c>
      <c r="HN47" s="1107">
        <f t="shared" si="395"/>
        <v>77.724000000000004</v>
      </c>
      <c r="HO47" s="1107">
        <f t="shared" si="395"/>
        <v>77.87639999999999</v>
      </c>
      <c r="HP47" s="1107">
        <f t="shared" ref="HP47:HY50" si="396">M47*25.4</f>
        <v>77.825599999999994</v>
      </c>
      <c r="HQ47" s="1107">
        <f t="shared" si="396"/>
        <v>77.495400000000004</v>
      </c>
      <c r="HR47" s="1107">
        <f t="shared" si="396"/>
        <v>78.206599999999995</v>
      </c>
      <c r="HS47" s="1107">
        <f t="shared" si="396"/>
        <v>78.282799999999995</v>
      </c>
      <c r="HT47" s="1107">
        <f t="shared" si="396"/>
        <v>78.016099999999994</v>
      </c>
      <c r="HU47" s="1107">
        <f t="shared" si="396"/>
        <v>78.270099999999999</v>
      </c>
      <c r="HV47" s="1107">
        <f t="shared" si="396"/>
        <v>77.850999999999999</v>
      </c>
      <c r="HW47" s="1107">
        <f t="shared" si="396"/>
        <v>78.003399999999999</v>
      </c>
      <c r="HX47" s="1107">
        <f t="shared" si="396"/>
        <v>78.371700000000004</v>
      </c>
      <c r="HY47" s="1107">
        <f t="shared" si="396"/>
        <v>76.301599999999993</v>
      </c>
      <c r="HZ47" s="1107">
        <f t="shared" ref="HZ47:II50" si="397">W47*25.4</f>
        <v>78.105000000000004</v>
      </c>
      <c r="IA47" s="1107">
        <f t="shared" si="397"/>
        <v>78.206599999999995</v>
      </c>
      <c r="IB47" s="1107">
        <f t="shared" si="397"/>
        <v>78.333600000000004</v>
      </c>
      <c r="IC47" s="1107">
        <f t="shared" si="397"/>
        <v>77.393799999999999</v>
      </c>
      <c r="ID47" s="1107">
        <f t="shared" si="397"/>
        <v>77.749399999999994</v>
      </c>
      <c r="IE47" s="1107">
        <f t="shared" si="397"/>
        <v>77.596999999999994</v>
      </c>
      <c r="IF47" s="1107">
        <f t="shared" si="397"/>
        <v>77.977999999999994</v>
      </c>
      <c r="IG47" s="1107">
        <f t="shared" si="397"/>
        <v>78.079599999999985</v>
      </c>
      <c r="IH47" s="1107">
        <f t="shared" si="397"/>
        <v>78.092299999999994</v>
      </c>
      <c r="II47" s="1107">
        <f t="shared" si="397"/>
        <v>78.346299999999985</v>
      </c>
      <c r="IJ47" s="1107">
        <f t="shared" ref="IJ47:IN50" si="398">AG47*25.4</f>
        <v>77.724000000000004</v>
      </c>
      <c r="IK47" s="1107">
        <f t="shared" si="398"/>
        <v>77.457300000000004</v>
      </c>
      <c r="IL47" s="1107">
        <f t="shared" si="398"/>
        <v>77.825599999999994</v>
      </c>
      <c r="IM47" s="1107">
        <f t="shared" si="398"/>
        <v>78.155799999999999</v>
      </c>
      <c r="IN47" s="1107">
        <f t="shared" si="398"/>
        <v>78.003399999999999</v>
      </c>
      <c r="IO47" s="1107"/>
      <c r="IP47" s="1107"/>
      <c r="IQ47" s="1107"/>
      <c r="IR47" s="1107"/>
      <c r="IS47" s="1107"/>
      <c r="IT47" s="1107"/>
      <c r="IU47" s="1107"/>
      <c r="IV47" s="1107"/>
      <c r="IW47" s="1107"/>
      <c r="IX47" s="1107"/>
      <c r="IY47" s="1107"/>
      <c r="IZ47" s="1107"/>
      <c r="JA47" s="1107"/>
      <c r="JB47" s="1107"/>
      <c r="JC47" s="1107"/>
      <c r="JD47" s="1107"/>
      <c r="JE47" s="1107"/>
      <c r="JF47" s="1107"/>
      <c r="JG47" s="1107"/>
      <c r="JH47" s="1107"/>
      <c r="JI47" s="1107"/>
      <c r="JJ47" s="1107"/>
      <c r="JK47" s="1107"/>
      <c r="JL47" s="1107"/>
      <c r="JM47" s="1107"/>
      <c r="JN47" s="1107"/>
      <c r="JO47" s="1107"/>
      <c r="JP47" s="1107"/>
      <c r="JQ47" s="1107"/>
      <c r="JR47" s="1107"/>
      <c r="JS47" s="1107"/>
      <c r="JT47" s="1107"/>
      <c r="JU47" s="1107"/>
      <c r="JV47" s="1107"/>
      <c r="JW47" s="1107"/>
      <c r="JX47" s="1107"/>
      <c r="JY47" s="1107"/>
      <c r="JZ47" s="1107"/>
      <c r="KA47" s="1107"/>
      <c r="KB47" s="1107"/>
      <c r="KC47" s="1107"/>
      <c r="KD47" s="1107"/>
      <c r="KE47" s="1107"/>
      <c r="KF47" s="1107"/>
      <c r="KG47" s="1107"/>
      <c r="KH47" s="1107"/>
      <c r="KI47" s="1107"/>
      <c r="KJ47" s="1107"/>
      <c r="KK47" s="1107"/>
      <c r="KL47" s="1107"/>
      <c r="KM47" s="1107"/>
      <c r="KN47" s="1107"/>
      <c r="KO47" s="1107"/>
      <c r="KP47" s="1107"/>
      <c r="KQ47" s="1107"/>
      <c r="KR47" s="1107"/>
      <c r="KS47" s="1107"/>
      <c r="KT47" s="1107"/>
      <c r="KU47" s="1107"/>
      <c r="KV47" s="1107"/>
      <c r="KW47" s="1107"/>
      <c r="KX47" s="1107"/>
      <c r="KY47" s="1107"/>
      <c r="KZ47" s="1107"/>
      <c r="LA47" s="1107"/>
      <c r="LB47" s="1107"/>
      <c r="LC47" s="1107"/>
      <c r="LD47" s="1107"/>
      <c r="LE47" s="1107"/>
      <c r="LF47" s="1107"/>
      <c r="LG47" s="1107"/>
      <c r="LH47" s="1107"/>
      <c r="LI47" s="1107"/>
      <c r="LJ47" s="1107"/>
      <c r="LK47" s="1107"/>
      <c r="LL47" s="1107"/>
      <c r="LM47" s="1107"/>
      <c r="LN47" s="1107"/>
      <c r="LO47" s="1107"/>
      <c r="LP47" s="1107"/>
      <c r="LQ47" s="1107"/>
      <c r="LR47" s="1107"/>
      <c r="LS47" s="1107"/>
      <c r="LT47" s="1107"/>
      <c r="LU47" s="1107"/>
      <c r="LV47" s="1107"/>
      <c r="LW47" s="1107"/>
      <c r="LX47" s="1107"/>
      <c r="LY47" s="1107"/>
      <c r="LZ47" s="1107"/>
      <c r="MA47" s="1107"/>
      <c r="MB47" s="1107"/>
      <c r="MC47" s="1107"/>
      <c r="MD47" s="1107"/>
      <c r="ME47" s="1107"/>
      <c r="MF47" s="1107"/>
      <c r="MG47" s="1107"/>
      <c r="MH47" s="1107"/>
      <c r="MI47" s="1107"/>
      <c r="MJ47" s="1107"/>
      <c r="MK47" s="1107"/>
      <c r="ML47" s="1107"/>
      <c r="MM47" s="1107"/>
      <c r="MN47" s="1107"/>
      <c r="MO47" s="1107"/>
      <c r="MP47" s="1107"/>
      <c r="MQ47" s="1107"/>
      <c r="MR47" s="1107"/>
      <c r="MS47" s="1107"/>
      <c r="MT47" s="1107"/>
      <c r="MU47" s="1107"/>
      <c r="MV47" s="1107"/>
      <c r="MW47" s="1107"/>
      <c r="MX47" s="1107"/>
      <c r="MY47" s="1107"/>
      <c r="MZ47" s="1107"/>
      <c r="NA47" s="1107"/>
      <c r="NB47" s="1107"/>
      <c r="NC47" s="1107"/>
      <c r="ND47" s="1107"/>
      <c r="NE47" s="1107"/>
      <c r="NF47" s="1107"/>
      <c r="NG47" s="1107"/>
      <c r="NH47" s="1107"/>
      <c r="NI47" s="1107"/>
      <c r="NJ47" s="1107"/>
      <c r="NK47" s="1107"/>
      <c r="NL47" s="1107"/>
      <c r="NM47" s="1107"/>
      <c r="NN47" s="1107"/>
      <c r="NO47" s="1107"/>
      <c r="NP47" s="1107"/>
      <c r="NQ47" s="1107"/>
      <c r="NR47" s="1107"/>
      <c r="NS47" s="1107"/>
      <c r="NT47" s="1107"/>
      <c r="NU47" s="1107"/>
      <c r="NV47" s="1107"/>
      <c r="NW47" s="1107"/>
      <c r="NX47" s="1107"/>
      <c r="NY47" s="1107"/>
      <c r="NZ47" s="1107"/>
      <c r="OA47" s="1107"/>
      <c r="OB47" s="1107"/>
      <c r="OC47" s="1107"/>
      <c r="OD47" s="1107"/>
      <c r="OE47" s="1107"/>
      <c r="OF47" s="1107"/>
      <c r="OG47" s="1107"/>
      <c r="OH47" s="1107"/>
      <c r="OI47" s="1107"/>
      <c r="OJ47" s="1107"/>
      <c r="OK47" s="1107"/>
      <c r="OL47" s="1107"/>
      <c r="OM47" s="1107"/>
      <c r="ON47" s="1107"/>
      <c r="OO47" s="1107"/>
      <c r="OP47" s="1107"/>
      <c r="OQ47" s="1107"/>
      <c r="OR47" s="1107"/>
      <c r="OS47" s="1107"/>
      <c r="OT47" s="1107"/>
      <c r="OU47" s="1107"/>
      <c r="OV47" s="1107"/>
      <c r="OW47" s="1107"/>
      <c r="OX47" s="1107"/>
      <c r="OY47" s="1107"/>
      <c r="OZ47" s="1107"/>
      <c r="PB47" s="1094"/>
      <c r="PC47" s="1094"/>
      <c r="PD47" s="1094"/>
    </row>
    <row r="48" spans="1:420" s="764" customFormat="1">
      <c r="A48" s="1316" t="s">
        <v>463</v>
      </c>
      <c r="B48" s="1317"/>
      <c r="C48" s="941">
        <v>0.39900000000000002</v>
      </c>
      <c r="D48" s="1094">
        <v>0.25800000000000001</v>
      </c>
      <c r="E48" s="1094">
        <v>0.40799999999999997</v>
      </c>
      <c r="F48" s="1094">
        <v>0.24099999999999999</v>
      </c>
      <c r="G48" s="1094">
        <v>0.255</v>
      </c>
      <c r="H48" s="942">
        <v>0.1575</v>
      </c>
      <c r="I48" s="942">
        <v>0.29949999999999999</v>
      </c>
      <c r="J48" s="942">
        <v>0.18049999999999999</v>
      </c>
      <c r="K48" s="942">
        <v>0.38600000000000001</v>
      </c>
      <c r="L48" s="942">
        <v>0.434</v>
      </c>
      <c r="M48" s="942">
        <v>0.39</v>
      </c>
      <c r="N48" s="942">
        <v>0.39400000000000002</v>
      </c>
      <c r="O48" s="942">
        <v>0.44500000000000001</v>
      </c>
      <c r="P48" s="942">
        <v>0.23699999999999999</v>
      </c>
      <c r="Q48" s="942">
        <v>0.23599999999999999</v>
      </c>
      <c r="R48" s="942">
        <v>0.25600000000000001</v>
      </c>
      <c r="S48" s="942">
        <v>0.36349999999999999</v>
      </c>
      <c r="T48" s="942">
        <v>0.40400000000000003</v>
      </c>
      <c r="U48" s="1094">
        <v>0.34050000000000002</v>
      </c>
      <c r="V48" s="942">
        <v>0.33450000000000002</v>
      </c>
      <c r="W48" s="1094">
        <v>0.32650000000000001</v>
      </c>
      <c r="X48" s="942">
        <v>0.39700000000000002</v>
      </c>
      <c r="Y48" s="942">
        <v>0.42599999999999999</v>
      </c>
      <c r="Z48" s="1094">
        <v>0.224</v>
      </c>
      <c r="AA48" s="1094">
        <v>0.16700000000000001</v>
      </c>
      <c r="AB48" s="1094">
        <v>0.40949999999999998</v>
      </c>
      <c r="AC48" s="1094">
        <v>0.38300000000000001</v>
      </c>
      <c r="AD48" s="1094">
        <v>0.26400000000000001</v>
      </c>
      <c r="AE48" s="942">
        <v>0.19600000000000001</v>
      </c>
      <c r="AF48" s="942">
        <v>0.30449999999999999</v>
      </c>
      <c r="AG48" s="942">
        <v>0.30299999999999999</v>
      </c>
      <c r="AH48" s="942">
        <v>0.26200000000000001</v>
      </c>
      <c r="AI48" s="942">
        <v>0.27250000000000002</v>
      </c>
      <c r="AJ48" s="942">
        <v>0.39600000000000002</v>
      </c>
      <c r="AK48" s="942">
        <v>0.22500000000000001</v>
      </c>
      <c r="AL48" s="139">
        <v>0.39400000000000002</v>
      </c>
      <c r="AM48" s="1106">
        <v>0.4355</v>
      </c>
      <c r="AN48" s="1106">
        <v>0.21299999999999999</v>
      </c>
      <c r="AO48" s="1106">
        <v>0.1595</v>
      </c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942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9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9"/>
      <c r="ES48" s="139"/>
      <c r="ET48" s="139"/>
      <c r="EU48" s="139"/>
      <c r="EV48" s="139"/>
      <c r="EW48" s="139"/>
      <c r="EX48" s="139"/>
      <c r="EY48" s="139"/>
      <c r="EZ48" s="139"/>
      <c r="FA48" s="139"/>
      <c r="FB48" s="139"/>
      <c r="FC48" s="139"/>
      <c r="FD48" s="139"/>
      <c r="FE48" s="139"/>
      <c r="FF48" s="139"/>
      <c r="FG48" s="139"/>
      <c r="FH48" s="139"/>
      <c r="FI48" s="139"/>
      <c r="FJ48" s="139"/>
      <c r="FK48" s="139"/>
      <c r="FL48" s="942"/>
      <c r="FM48" s="139"/>
      <c r="FN48" s="139"/>
      <c r="FO48" s="139"/>
      <c r="FP48" s="139"/>
      <c r="FQ48" s="139"/>
      <c r="FR48" s="139"/>
      <c r="FS48" s="139"/>
      <c r="FT48" s="139"/>
      <c r="FU48" s="139"/>
      <c r="FV48" s="139"/>
      <c r="FW48" s="139"/>
      <c r="FX48" s="139"/>
      <c r="FY48" s="139"/>
      <c r="FZ48" s="139"/>
      <c r="GA48" s="139"/>
      <c r="GB48" s="139"/>
      <c r="GC48" s="139"/>
      <c r="GD48" s="139"/>
      <c r="GE48" s="139"/>
      <c r="GF48" s="139"/>
      <c r="GG48" s="139"/>
      <c r="GH48" s="139"/>
      <c r="GI48" s="139"/>
      <c r="GJ48" s="139"/>
      <c r="GK48" s="139"/>
      <c r="GL48" s="139"/>
      <c r="GM48" s="139"/>
      <c r="GN48" s="139"/>
      <c r="GO48" s="139"/>
      <c r="GP48" s="139"/>
      <c r="GQ48" s="139"/>
      <c r="GR48" s="139"/>
      <c r="GS48" s="139"/>
      <c r="GT48" s="139"/>
      <c r="GU48" s="139"/>
      <c r="GV48" s="139"/>
      <c r="GW48" s="139"/>
      <c r="GX48" s="139"/>
      <c r="GY48" s="139"/>
      <c r="GZ48" s="139"/>
      <c r="HA48" s="139"/>
      <c r="HB48" s="139"/>
      <c r="HC48" s="139"/>
      <c r="HD48" s="139"/>
      <c r="HE48" s="139"/>
      <c r="HF48" s="685">
        <f t="shared" si="395"/>
        <v>10.134600000000001</v>
      </c>
      <c r="HG48" s="685">
        <f t="shared" si="395"/>
        <v>6.5531999999999995</v>
      </c>
      <c r="HH48" s="685">
        <f t="shared" si="395"/>
        <v>10.363199999999999</v>
      </c>
      <c r="HI48" s="685">
        <f t="shared" si="395"/>
        <v>6.1213999999999995</v>
      </c>
      <c r="HJ48" s="685">
        <f t="shared" si="395"/>
        <v>6.4769999999999994</v>
      </c>
      <c r="HK48" s="685">
        <f t="shared" si="395"/>
        <v>4.0004999999999997</v>
      </c>
      <c r="HL48" s="685">
        <f t="shared" si="395"/>
        <v>7.6072999999999995</v>
      </c>
      <c r="HM48" s="685">
        <f t="shared" si="395"/>
        <v>4.5846999999999998</v>
      </c>
      <c r="HN48" s="685">
        <f t="shared" si="395"/>
        <v>9.8043999999999993</v>
      </c>
      <c r="HO48" s="685">
        <f t="shared" si="395"/>
        <v>11.0236</v>
      </c>
      <c r="HP48" s="685">
        <f t="shared" si="396"/>
        <v>9.9060000000000006</v>
      </c>
      <c r="HQ48" s="685">
        <f t="shared" si="396"/>
        <v>10.0076</v>
      </c>
      <c r="HR48" s="685">
        <f t="shared" si="396"/>
        <v>11.302999999999999</v>
      </c>
      <c r="HS48" s="685">
        <f t="shared" si="396"/>
        <v>6.0197999999999992</v>
      </c>
      <c r="HT48" s="685">
        <f t="shared" si="396"/>
        <v>5.9943999999999997</v>
      </c>
      <c r="HU48" s="685">
        <f t="shared" si="396"/>
        <v>6.5023999999999997</v>
      </c>
      <c r="HV48" s="685">
        <f t="shared" si="396"/>
        <v>9.232899999999999</v>
      </c>
      <c r="HW48" s="685">
        <f t="shared" si="396"/>
        <v>10.2616</v>
      </c>
      <c r="HX48" s="685">
        <f t="shared" si="396"/>
        <v>8.6486999999999998</v>
      </c>
      <c r="HY48" s="685">
        <f t="shared" si="396"/>
        <v>8.4962999999999997</v>
      </c>
      <c r="HZ48" s="685">
        <f t="shared" si="397"/>
        <v>8.293099999999999</v>
      </c>
      <c r="IA48" s="685">
        <f t="shared" si="397"/>
        <v>10.0838</v>
      </c>
      <c r="IB48" s="685">
        <f t="shared" si="397"/>
        <v>10.820399999999999</v>
      </c>
      <c r="IC48" s="685">
        <f t="shared" si="397"/>
        <v>5.6895999999999995</v>
      </c>
      <c r="ID48" s="685">
        <f t="shared" si="397"/>
        <v>4.2417999999999996</v>
      </c>
      <c r="IE48" s="685">
        <f t="shared" si="397"/>
        <v>10.401299999999999</v>
      </c>
      <c r="IF48" s="685">
        <f t="shared" si="397"/>
        <v>9.7281999999999993</v>
      </c>
      <c r="IG48" s="685">
        <f t="shared" si="397"/>
        <v>6.7055999999999996</v>
      </c>
      <c r="IH48" s="685">
        <f t="shared" si="397"/>
        <v>4.9783999999999997</v>
      </c>
      <c r="II48" s="685">
        <f t="shared" si="397"/>
        <v>7.7342999999999993</v>
      </c>
      <c r="IJ48" s="685">
        <f t="shared" si="398"/>
        <v>7.6961999999999993</v>
      </c>
      <c r="IK48" s="685">
        <f t="shared" si="398"/>
        <v>6.6547999999999998</v>
      </c>
      <c r="IL48" s="685">
        <f t="shared" si="398"/>
        <v>6.9215</v>
      </c>
      <c r="IM48" s="685">
        <f t="shared" si="398"/>
        <v>10.058400000000001</v>
      </c>
      <c r="IN48" s="685">
        <f t="shared" si="398"/>
        <v>5.7149999999999999</v>
      </c>
      <c r="IO48" s="685"/>
      <c r="IP48" s="685"/>
      <c r="IQ48" s="685"/>
      <c r="IR48" s="685"/>
      <c r="IS48" s="685"/>
      <c r="IT48" s="685"/>
      <c r="IU48" s="685"/>
      <c r="IV48" s="685"/>
      <c r="IW48" s="685"/>
      <c r="IX48" s="685"/>
      <c r="IY48" s="685"/>
      <c r="IZ48" s="685"/>
      <c r="JA48" s="685"/>
      <c r="JB48" s="685"/>
      <c r="JC48" s="685"/>
      <c r="JD48" s="685"/>
      <c r="JE48" s="685"/>
      <c r="JF48" s="685"/>
      <c r="JG48" s="685"/>
      <c r="JH48" s="685"/>
      <c r="JI48" s="685"/>
      <c r="JJ48" s="685"/>
      <c r="JK48" s="685"/>
      <c r="JL48" s="685"/>
      <c r="JM48" s="685"/>
      <c r="JN48" s="685"/>
      <c r="JO48" s="685"/>
      <c r="JP48" s="685"/>
      <c r="JQ48" s="685"/>
      <c r="JR48" s="685"/>
      <c r="JS48" s="685"/>
      <c r="JT48" s="685"/>
      <c r="JU48" s="685"/>
      <c r="JV48" s="685"/>
      <c r="JW48" s="685"/>
      <c r="JX48" s="685"/>
      <c r="JY48" s="685"/>
      <c r="JZ48" s="685"/>
      <c r="KA48" s="685"/>
      <c r="KB48" s="685"/>
      <c r="KC48" s="685"/>
      <c r="KD48" s="685"/>
      <c r="KE48" s="685"/>
      <c r="KF48" s="685"/>
      <c r="KG48" s="685"/>
      <c r="KH48" s="685"/>
      <c r="KI48" s="685"/>
      <c r="KJ48" s="685"/>
      <c r="KK48" s="685"/>
      <c r="KL48" s="685"/>
      <c r="KM48" s="685"/>
      <c r="KN48" s="685"/>
      <c r="KO48" s="685"/>
      <c r="KP48" s="685"/>
      <c r="KQ48" s="685"/>
      <c r="KR48" s="685"/>
      <c r="KS48" s="685"/>
      <c r="KT48" s="685"/>
      <c r="KU48" s="685"/>
      <c r="KV48" s="685"/>
      <c r="KW48" s="685"/>
      <c r="KX48" s="685"/>
      <c r="KY48" s="685"/>
      <c r="KZ48" s="685"/>
      <c r="LA48" s="685"/>
      <c r="LB48" s="685"/>
      <c r="LC48" s="685"/>
      <c r="LD48" s="685"/>
      <c r="LE48" s="685"/>
      <c r="LF48" s="685"/>
      <c r="LG48" s="685"/>
      <c r="LH48" s="685"/>
      <c r="LI48" s="685"/>
      <c r="LJ48" s="685"/>
      <c r="LK48" s="685"/>
      <c r="LL48" s="685"/>
      <c r="LM48" s="685"/>
      <c r="LN48" s="685"/>
      <c r="LO48" s="685"/>
      <c r="LP48" s="685"/>
      <c r="LQ48" s="685"/>
      <c r="LR48" s="685"/>
      <c r="LS48" s="685"/>
      <c r="LT48" s="685"/>
      <c r="LU48" s="685"/>
      <c r="LV48" s="685"/>
      <c r="LW48" s="685"/>
      <c r="LX48" s="685"/>
      <c r="LY48" s="685"/>
      <c r="LZ48" s="685"/>
      <c r="MA48" s="685"/>
      <c r="MB48" s="685"/>
      <c r="MC48" s="685"/>
      <c r="MD48" s="685"/>
      <c r="ME48" s="685"/>
      <c r="MF48" s="685"/>
      <c r="MG48" s="685"/>
      <c r="MH48" s="685"/>
      <c r="MI48" s="685"/>
      <c r="MJ48" s="685"/>
      <c r="MK48" s="685"/>
      <c r="ML48" s="685"/>
      <c r="MM48" s="685"/>
      <c r="MN48" s="685"/>
      <c r="MO48" s="685"/>
      <c r="MP48" s="685"/>
      <c r="MQ48" s="685"/>
      <c r="MR48" s="685"/>
      <c r="MS48" s="685"/>
      <c r="MT48" s="685"/>
      <c r="MU48" s="685"/>
      <c r="MV48" s="685"/>
      <c r="MW48" s="685"/>
      <c r="MX48" s="685"/>
      <c r="MY48" s="685"/>
      <c r="MZ48" s="685"/>
      <c r="NA48" s="685"/>
      <c r="NB48" s="685"/>
      <c r="NC48" s="685"/>
      <c r="ND48" s="685"/>
      <c r="NE48" s="685"/>
      <c r="NF48" s="685"/>
      <c r="NG48" s="685"/>
      <c r="NH48" s="685"/>
      <c r="NI48" s="685"/>
      <c r="NJ48" s="685"/>
      <c r="NK48" s="685"/>
      <c r="NL48" s="685"/>
      <c r="NM48" s="685"/>
      <c r="NN48" s="685"/>
      <c r="NO48" s="685"/>
      <c r="NP48" s="685"/>
      <c r="NQ48" s="685"/>
      <c r="NR48" s="685"/>
      <c r="NS48" s="685"/>
      <c r="NT48" s="685"/>
      <c r="NU48" s="685"/>
      <c r="NV48" s="685"/>
      <c r="NW48" s="685"/>
      <c r="NX48" s="685"/>
      <c r="NY48" s="685"/>
      <c r="NZ48" s="685"/>
      <c r="OA48" s="685"/>
      <c r="OB48" s="685"/>
      <c r="OC48" s="685"/>
      <c r="OD48" s="685"/>
      <c r="OE48" s="685"/>
      <c r="OF48" s="685"/>
      <c r="OG48" s="685"/>
      <c r="OH48" s="685"/>
      <c r="OI48" s="685"/>
      <c r="OJ48" s="685"/>
      <c r="OK48" s="685"/>
      <c r="OL48" s="685"/>
      <c r="OM48" s="685"/>
      <c r="ON48" s="685"/>
      <c r="OO48" s="685"/>
      <c r="OP48" s="685"/>
      <c r="OQ48" s="685"/>
      <c r="OR48" s="685"/>
      <c r="OS48" s="685"/>
      <c r="OT48" s="685"/>
      <c r="OU48" s="685"/>
      <c r="OV48" s="685"/>
      <c r="OW48" s="685"/>
      <c r="OX48" s="685"/>
      <c r="OY48" s="685"/>
      <c r="OZ48" s="685"/>
      <c r="PB48" s="1094"/>
      <c r="PC48" s="1094"/>
      <c r="PD48" s="1094"/>
    </row>
    <row r="49" spans="1:420" s="764" customFormat="1">
      <c r="A49" s="1316" t="s">
        <v>465</v>
      </c>
      <c r="B49" s="1317"/>
      <c r="C49" s="941">
        <v>0.77449999999999997</v>
      </c>
      <c r="D49" s="1092">
        <v>0.62050000000000005</v>
      </c>
      <c r="E49" s="1092">
        <v>0.77600000000000002</v>
      </c>
      <c r="F49" s="1092">
        <v>0.61250000000000004</v>
      </c>
      <c r="G49" s="1092">
        <v>0.627</v>
      </c>
      <c r="H49" s="942">
        <v>0.53300000000000003</v>
      </c>
      <c r="I49" s="942">
        <v>0.67200000000000004</v>
      </c>
      <c r="J49" s="942">
        <v>0.55100000000000005</v>
      </c>
      <c r="K49" s="942">
        <v>0.73750000000000004</v>
      </c>
      <c r="L49" s="942">
        <v>0.79400000000000004</v>
      </c>
      <c r="M49" s="942">
        <v>0.75700000000000001</v>
      </c>
      <c r="N49" s="942">
        <v>0.76049999999999995</v>
      </c>
      <c r="O49" s="942">
        <v>0.80400000000000005</v>
      </c>
      <c r="P49" s="942">
        <v>0.60550000000000004</v>
      </c>
      <c r="Q49" s="942">
        <v>0.60599999999999998</v>
      </c>
      <c r="R49" s="942">
        <v>0.72750000000000004</v>
      </c>
      <c r="S49" s="942">
        <v>0.72250000000000003</v>
      </c>
      <c r="T49" s="942">
        <v>0.77100000000000002</v>
      </c>
      <c r="U49" s="1092">
        <v>0.69399999999999995</v>
      </c>
      <c r="V49" s="942">
        <v>0.70550000000000002</v>
      </c>
      <c r="W49" s="1092">
        <v>0.69399999999999995</v>
      </c>
      <c r="X49" s="942">
        <v>0.76100000000000001</v>
      </c>
      <c r="Y49" s="942">
        <v>0.79100000000000004</v>
      </c>
      <c r="Z49" s="941">
        <v>0.59799999999999998</v>
      </c>
      <c r="AA49" s="1092">
        <v>0.53600000000000003</v>
      </c>
      <c r="AB49" s="1092">
        <v>0.77100000000000002</v>
      </c>
      <c r="AC49" s="1092">
        <v>0.74350000000000005</v>
      </c>
      <c r="AD49" s="139">
        <v>0.63200000000000001</v>
      </c>
      <c r="AE49" s="942">
        <v>0.55349999999999999</v>
      </c>
      <c r="AF49" s="942">
        <v>0.66600000000000004</v>
      </c>
      <c r="AG49" s="942">
        <v>0.67</v>
      </c>
      <c r="AH49" s="942">
        <v>0.62749999999999995</v>
      </c>
      <c r="AI49" s="942">
        <v>0.64</v>
      </c>
      <c r="AJ49" s="942">
        <v>0.76100000000000001</v>
      </c>
      <c r="AK49" s="942">
        <v>0.59099999999999997</v>
      </c>
      <c r="AL49" s="139">
        <v>0.75600000000000001</v>
      </c>
      <c r="AM49" s="1106">
        <v>0.79849999999999999</v>
      </c>
      <c r="AN49" s="139">
        <v>0.59499999999999997</v>
      </c>
      <c r="AO49" s="139">
        <v>0.53500000000000003</v>
      </c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942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  <c r="DL49" s="139"/>
      <c r="DM49" s="139"/>
      <c r="DN49" s="139"/>
      <c r="DO49" s="139"/>
      <c r="DP49" s="139"/>
      <c r="DQ49" s="139"/>
      <c r="DR49" s="139"/>
      <c r="DS49" s="139"/>
      <c r="DT49" s="139"/>
      <c r="DU49" s="139"/>
      <c r="DV49" s="139"/>
      <c r="DW49" s="139"/>
      <c r="DX49" s="139"/>
      <c r="DY49" s="139"/>
      <c r="DZ49" s="139"/>
      <c r="EA49" s="139"/>
      <c r="EB49" s="139"/>
      <c r="EC49" s="139"/>
      <c r="ED49" s="139"/>
      <c r="EE49" s="139"/>
      <c r="EF49" s="139"/>
      <c r="EG49" s="139"/>
      <c r="EH49" s="139"/>
      <c r="EI49" s="139"/>
      <c r="EJ49" s="139"/>
      <c r="EK49" s="139"/>
      <c r="EL49" s="139"/>
      <c r="EM49" s="139"/>
      <c r="EN49" s="139"/>
      <c r="EO49" s="139"/>
      <c r="EP49" s="139"/>
      <c r="EQ49" s="139"/>
      <c r="ER49" s="139"/>
      <c r="ES49" s="139"/>
      <c r="ET49" s="139"/>
      <c r="EU49" s="139"/>
      <c r="EV49" s="139"/>
      <c r="EW49" s="139"/>
      <c r="EX49" s="139"/>
      <c r="EY49" s="139"/>
      <c r="EZ49" s="139"/>
      <c r="FA49" s="139"/>
      <c r="FB49" s="139"/>
      <c r="FC49" s="139"/>
      <c r="FD49" s="139"/>
      <c r="FE49" s="139"/>
      <c r="FF49" s="139"/>
      <c r="FG49" s="139"/>
      <c r="FH49" s="139"/>
      <c r="FI49" s="139"/>
      <c r="FJ49" s="139"/>
      <c r="FK49" s="139"/>
      <c r="FL49" s="942"/>
      <c r="FM49" s="139"/>
      <c r="FN49" s="139"/>
      <c r="FO49" s="139"/>
      <c r="FP49" s="139"/>
      <c r="FQ49" s="139"/>
      <c r="FR49" s="139"/>
      <c r="FS49" s="139"/>
      <c r="FT49" s="139"/>
      <c r="FU49" s="139"/>
      <c r="FV49" s="139"/>
      <c r="FW49" s="139"/>
      <c r="FX49" s="139"/>
      <c r="FY49" s="139"/>
      <c r="FZ49" s="139"/>
      <c r="GA49" s="139"/>
      <c r="GB49" s="139"/>
      <c r="GC49" s="139"/>
      <c r="GD49" s="139"/>
      <c r="GE49" s="139"/>
      <c r="GF49" s="139"/>
      <c r="GG49" s="139"/>
      <c r="GH49" s="139"/>
      <c r="GI49" s="139"/>
      <c r="GJ49" s="139"/>
      <c r="GK49" s="139"/>
      <c r="GL49" s="139"/>
      <c r="GM49" s="139"/>
      <c r="GN49" s="139"/>
      <c r="GO49" s="139"/>
      <c r="GP49" s="139"/>
      <c r="GQ49" s="139"/>
      <c r="GR49" s="139"/>
      <c r="GS49" s="139"/>
      <c r="GT49" s="139"/>
      <c r="GU49" s="139"/>
      <c r="GV49" s="139"/>
      <c r="GW49" s="139"/>
      <c r="GX49" s="139"/>
      <c r="GY49" s="139"/>
      <c r="GZ49" s="139"/>
      <c r="HA49" s="139"/>
      <c r="HB49" s="139"/>
      <c r="HC49" s="139"/>
      <c r="HD49" s="139"/>
      <c r="HE49" s="139"/>
      <c r="HF49" s="685">
        <f t="shared" si="395"/>
        <v>19.672299999999996</v>
      </c>
      <c r="HG49" s="685">
        <f t="shared" si="395"/>
        <v>15.7607</v>
      </c>
      <c r="HH49" s="685">
        <f t="shared" si="395"/>
        <v>19.7104</v>
      </c>
      <c r="HI49" s="685">
        <f t="shared" si="395"/>
        <v>15.557500000000001</v>
      </c>
      <c r="HJ49" s="685">
        <f t="shared" si="395"/>
        <v>15.925799999999999</v>
      </c>
      <c r="HK49" s="685">
        <f t="shared" si="395"/>
        <v>13.5382</v>
      </c>
      <c r="HL49" s="685">
        <f t="shared" si="395"/>
        <v>17.0688</v>
      </c>
      <c r="HM49" s="685">
        <f t="shared" si="395"/>
        <v>13.9954</v>
      </c>
      <c r="HN49" s="685">
        <f t="shared" si="395"/>
        <v>18.732500000000002</v>
      </c>
      <c r="HO49" s="685">
        <f t="shared" si="395"/>
        <v>20.1676</v>
      </c>
      <c r="HP49" s="685">
        <f t="shared" si="396"/>
        <v>19.227799999999998</v>
      </c>
      <c r="HQ49" s="685">
        <f t="shared" si="396"/>
        <v>19.316699999999997</v>
      </c>
      <c r="HR49" s="685">
        <f t="shared" si="396"/>
        <v>20.421600000000002</v>
      </c>
      <c r="HS49" s="685">
        <f t="shared" si="396"/>
        <v>15.3797</v>
      </c>
      <c r="HT49" s="685">
        <f t="shared" si="396"/>
        <v>15.392399999999999</v>
      </c>
      <c r="HU49" s="685">
        <f t="shared" si="396"/>
        <v>18.4785</v>
      </c>
      <c r="HV49" s="685">
        <f t="shared" si="396"/>
        <v>18.351500000000001</v>
      </c>
      <c r="HW49" s="685">
        <f t="shared" si="396"/>
        <v>19.583400000000001</v>
      </c>
      <c r="HX49" s="685">
        <f t="shared" si="396"/>
        <v>17.627599999999997</v>
      </c>
      <c r="HY49" s="685">
        <f t="shared" si="396"/>
        <v>17.919699999999999</v>
      </c>
      <c r="HZ49" s="685">
        <f t="shared" si="397"/>
        <v>17.627599999999997</v>
      </c>
      <c r="IA49" s="685">
        <f t="shared" si="397"/>
        <v>19.3294</v>
      </c>
      <c r="IB49" s="685">
        <f t="shared" si="397"/>
        <v>20.0914</v>
      </c>
      <c r="IC49" s="685">
        <f t="shared" si="397"/>
        <v>15.189199999999998</v>
      </c>
      <c r="ID49" s="685">
        <f t="shared" si="397"/>
        <v>13.6144</v>
      </c>
      <c r="IE49" s="685">
        <f t="shared" si="397"/>
        <v>19.583400000000001</v>
      </c>
      <c r="IF49" s="685">
        <f t="shared" si="397"/>
        <v>18.884900000000002</v>
      </c>
      <c r="IG49" s="685">
        <f t="shared" si="397"/>
        <v>16.052799999999998</v>
      </c>
      <c r="IH49" s="685">
        <f t="shared" si="397"/>
        <v>14.0589</v>
      </c>
      <c r="II49" s="685">
        <f t="shared" si="397"/>
        <v>16.916399999999999</v>
      </c>
      <c r="IJ49" s="685">
        <f t="shared" si="398"/>
        <v>17.018000000000001</v>
      </c>
      <c r="IK49" s="685">
        <f t="shared" si="398"/>
        <v>15.938499999999998</v>
      </c>
      <c r="IL49" s="685">
        <f t="shared" si="398"/>
        <v>16.256</v>
      </c>
      <c r="IM49" s="685">
        <f t="shared" si="398"/>
        <v>19.3294</v>
      </c>
      <c r="IN49" s="685">
        <f t="shared" si="398"/>
        <v>15.011399999999998</v>
      </c>
      <c r="IO49" s="685"/>
      <c r="IP49" s="685"/>
      <c r="IQ49" s="685"/>
      <c r="IR49" s="685"/>
      <c r="IS49" s="685"/>
      <c r="IT49" s="685"/>
      <c r="IU49" s="685"/>
      <c r="IV49" s="685"/>
      <c r="IW49" s="685"/>
      <c r="IX49" s="685"/>
      <c r="IY49" s="685"/>
      <c r="IZ49" s="685"/>
      <c r="JA49" s="685"/>
      <c r="JB49" s="685"/>
      <c r="JC49" s="685"/>
      <c r="JD49" s="685"/>
      <c r="JE49" s="685"/>
      <c r="JF49" s="685"/>
      <c r="JG49" s="685"/>
      <c r="JH49" s="685"/>
      <c r="JI49" s="685"/>
      <c r="JJ49" s="685"/>
      <c r="JK49" s="685"/>
      <c r="JL49" s="685"/>
      <c r="JM49" s="685"/>
      <c r="JN49" s="685"/>
      <c r="JO49" s="685"/>
      <c r="JP49" s="685"/>
      <c r="JQ49" s="685"/>
      <c r="JR49" s="685"/>
      <c r="JS49" s="685"/>
      <c r="JT49" s="685"/>
      <c r="JU49" s="685"/>
      <c r="JV49" s="685"/>
      <c r="JW49" s="685"/>
      <c r="JX49" s="685"/>
      <c r="JY49" s="685"/>
      <c r="JZ49" s="685"/>
      <c r="KA49" s="685"/>
      <c r="KB49" s="685"/>
      <c r="KC49" s="685"/>
      <c r="KD49" s="685"/>
      <c r="KE49" s="685"/>
      <c r="KF49" s="685"/>
      <c r="KG49" s="685"/>
      <c r="KH49" s="685"/>
      <c r="KI49" s="685"/>
      <c r="KJ49" s="685"/>
      <c r="KK49" s="685"/>
      <c r="KL49" s="685"/>
      <c r="KM49" s="685"/>
      <c r="KN49" s="685"/>
      <c r="KO49" s="685"/>
      <c r="KP49" s="685"/>
      <c r="KQ49" s="685"/>
      <c r="KR49" s="685"/>
      <c r="KS49" s="685"/>
      <c r="KT49" s="685"/>
      <c r="KU49" s="685"/>
      <c r="KV49" s="685"/>
      <c r="KW49" s="685"/>
      <c r="KX49" s="685"/>
      <c r="KY49" s="685"/>
      <c r="KZ49" s="685"/>
      <c r="LA49" s="685"/>
      <c r="LB49" s="685"/>
      <c r="LC49" s="685"/>
      <c r="LD49" s="685"/>
      <c r="LE49" s="685"/>
      <c r="LF49" s="685"/>
      <c r="LG49" s="685"/>
      <c r="LH49" s="685"/>
      <c r="LI49" s="685"/>
      <c r="LJ49" s="685"/>
      <c r="LK49" s="685"/>
      <c r="LL49" s="685"/>
      <c r="LM49" s="685"/>
      <c r="LN49" s="685"/>
      <c r="LO49" s="685"/>
      <c r="LP49" s="685"/>
      <c r="LQ49" s="685"/>
      <c r="LR49" s="685"/>
      <c r="LS49" s="685"/>
      <c r="LT49" s="685"/>
      <c r="LU49" s="685"/>
      <c r="LV49" s="685"/>
      <c r="LW49" s="685"/>
      <c r="LX49" s="685"/>
      <c r="LY49" s="685"/>
      <c r="LZ49" s="685"/>
      <c r="MA49" s="685"/>
      <c r="MB49" s="685"/>
      <c r="MC49" s="685"/>
      <c r="MD49" s="685"/>
      <c r="ME49" s="685"/>
      <c r="MF49" s="685"/>
      <c r="MG49" s="685"/>
      <c r="MH49" s="685"/>
      <c r="MI49" s="685"/>
      <c r="MJ49" s="685"/>
      <c r="MK49" s="685"/>
      <c r="ML49" s="685"/>
      <c r="MM49" s="685"/>
      <c r="MN49" s="685"/>
      <c r="MO49" s="685"/>
      <c r="MP49" s="685"/>
      <c r="MQ49" s="685"/>
      <c r="MR49" s="685"/>
      <c r="MS49" s="685"/>
      <c r="MT49" s="685"/>
      <c r="MU49" s="685"/>
      <c r="MV49" s="685"/>
      <c r="MW49" s="685"/>
      <c r="MX49" s="685"/>
      <c r="MY49" s="685"/>
      <c r="MZ49" s="685"/>
      <c r="NA49" s="685"/>
      <c r="NB49" s="685"/>
      <c r="NC49" s="685"/>
      <c r="ND49" s="685"/>
      <c r="NE49" s="685"/>
      <c r="NF49" s="685"/>
      <c r="NG49" s="685"/>
      <c r="NH49" s="685"/>
      <c r="NI49" s="685"/>
      <c r="NJ49" s="685"/>
      <c r="NK49" s="685"/>
      <c r="NL49" s="685"/>
      <c r="NM49" s="685"/>
      <c r="NN49" s="685"/>
      <c r="NO49" s="685"/>
      <c r="NP49" s="685"/>
      <c r="NQ49" s="685"/>
      <c r="NR49" s="685"/>
      <c r="NS49" s="685"/>
      <c r="NT49" s="685"/>
      <c r="NU49" s="685"/>
      <c r="NV49" s="685"/>
      <c r="NW49" s="685"/>
      <c r="NX49" s="685"/>
      <c r="NY49" s="685"/>
      <c r="NZ49" s="685"/>
      <c r="OA49" s="685"/>
      <c r="OB49" s="685"/>
      <c r="OC49" s="685"/>
      <c r="OD49" s="685"/>
      <c r="OE49" s="685"/>
      <c r="OF49" s="685"/>
      <c r="OG49" s="685"/>
      <c r="OH49" s="685"/>
      <c r="OI49" s="685"/>
      <c r="OJ49" s="685"/>
      <c r="OK49" s="685"/>
      <c r="OL49" s="685"/>
      <c r="OM49" s="685"/>
      <c r="ON49" s="685"/>
      <c r="OO49" s="685"/>
      <c r="OP49" s="685"/>
      <c r="OQ49" s="685"/>
      <c r="OR49" s="685"/>
      <c r="OS49" s="685"/>
      <c r="OT49" s="685"/>
      <c r="OU49" s="685"/>
      <c r="OV49" s="685"/>
      <c r="OW49" s="685"/>
      <c r="OX49" s="685"/>
      <c r="OY49" s="685"/>
      <c r="OZ49" s="685"/>
      <c r="PB49" s="1094"/>
      <c r="PC49" s="1094"/>
      <c r="PD49" s="1094"/>
    </row>
    <row r="50" spans="1:420" s="764" customFormat="1" ht="13" thickBot="1">
      <c r="A50" s="1321" t="s">
        <v>464</v>
      </c>
      <c r="B50" s="1322"/>
      <c r="C50" s="949">
        <v>1.163</v>
      </c>
      <c r="D50" s="1093">
        <v>1.0155000000000001</v>
      </c>
      <c r="E50" s="1093">
        <v>1.1519999999999999</v>
      </c>
      <c r="F50" s="1093">
        <v>1.0085</v>
      </c>
      <c r="G50" s="1093">
        <v>1.0225</v>
      </c>
      <c r="H50" s="950">
        <v>0.93899999999999995</v>
      </c>
      <c r="I50" s="950">
        <v>1.0605</v>
      </c>
      <c r="J50" s="950">
        <v>0.95099999999999996</v>
      </c>
      <c r="K50" s="950">
        <v>1.1285000000000001</v>
      </c>
      <c r="L50" s="950">
        <v>1.1719999999999999</v>
      </c>
      <c r="M50" s="950">
        <v>1.1439999999999999</v>
      </c>
      <c r="N50" s="950">
        <v>1.1445000000000001</v>
      </c>
      <c r="O50" s="950">
        <v>1.1890000000000001</v>
      </c>
      <c r="P50" s="950">
        <v>1.0055000000000001</v>
      </c>
      <c r="Q50" s="950">
        <v>1</v>
      </c>
      <c r="R50" s="950">
        <v>1.121</v>
      </c>
      <c r="S50" s="950">
        <v>1.117</v>
      </c>
      <c r="T50" s="950">
        <v>1.1635</v>
      </c>
      <c r="U50" s="1093">
        <v>1.0920000000000001</v>
      </c>
      <c r="V50" s="950">
        <v>1.101</v>
      </c>
      <c r="W50" s="1093">
        <v>1.0860000000000001</v>
      </c>
      <c r="X50" s="950">
        <v>1.1525000000000001</v>
      </c>
      <c r="Y50" s="950">
        <v>1.1759999999999999</v>
      </c>
      <c r="Z50" s="1110">
        <v>0.98450000000000004</v>
      </c>
      <c r="AA50" s="1093">
        <v>0.93200000000000005</v>
      </c>
      <c r="AB50" s="1093">
        <v>1.1160000000000001</v>
      </c>
      <c r="AC50" s="1093">
        <v>1.1345000000000001</v>
      </c>
      <c r="AD50" s="1091">
        <v>1.0215000000000001</v>
      </c>
      <c r="AE50" s="950">
        <v>0.97750000000000004</v>
      </c>
      <c r="AF50" s="950">
        <v>1.0615000000000001</v>
      </c>
      <c r="AG50" s="950">
        <v>1.0555000000000001</v>
      </c>
      <c r="AH50" s="950">
        <v>1.012</v>
      </c>
      <c r="AI50" s="950">
        <v>1.0369999999999999</v>
      </c>
      <c r="AJ50" s="950">
        <v>1.1515</v>
      </c>
      <c r="AK50" s="950">
        <v>0.99050000000000005</v>
      </c>
      <c r="AL50" s="1105">
        <v>1.1485000000000001</v>
      </c>
      <c r="AM50" s="1105">
        <v>1.1850000000000001</v>
      </c>
      <c r="AN50" s="1105">
        <v>0.99850000000000005</v>
      </c>
      <c r="AO50" s="1105">
        <v>0.93700000000000006</v>
      </c>
      <c r="AP50" s="1105"/>
      <c r="AQ50" s="1105"/>
      <c r="AR50" s="1105"/>
      <c r="AS50" s="1105"/>
      <c r="AT50" s="1105"/>
      <c r="AU50" s="1105"/>
      <c r="AV50" s="1105"/>
      <c r="AW50" s="1105"/>
      <c r="AX50" s="1105"/>
      <c r="AY50" s="1105"/>
      <c r="AZ50" s="1105"/>
      <c r="BA50" s="1105"/>
      <c r="BB50" s="1105"/>
      <c r="BC50" s="1105"/>
      <c r="BD50" s="1105"/>
      <c r="BE50" s="1105"/>
      <c r="BF50" s="1105"/>
      <c r="BG50" s="1105"/>
      <c r="BH50" s="1105"/>
      <c r="BI50" s="1105"/>
      <c r="BJ50" s="1105"/>
      <c r="BK50" s="1105"/>
      <c r="BL50" s="950"/>
      <c r="BM50" s="1105"/>
      <c r="BN50" s="1105"/>
      <c r="BO50" s="1105"/>
      <c r="BP50" s="1105"/>
      <c r="BQ50" s="1105"/>
      <c r="BR50" s="1105"/>
      <c r="BS50" s="1105"/>
      <c r="BT50" s="1105"/>
      <c r="BU50" s="1105"/>
      <c r="BV50" s="1105"/>
      <c r="BW50" s="1105"/>
      <c r="BX50" s="1105"/>
      <c r="BY50" s="1105"/>
      <c r="BZ50" s="1105"/>
      <c r="CA50" s="1105"/>
      <c r="CB50" s="1105"/>
      <c r="CC50" s="1105"/>
      <c r="CD50" s="1105"/>
      <c r="CE50" s="1105"/>
      <c r="CF50" s="1105"/>
      <c r="CG50" s="1105"/>
      <c r="CH50" s="1105"/>
      <c r="CI50" s="1105"/>
      <c r="CJ50" s="1105"/>
      <c r="CK50" s="1105"/>
      <c r="CL50" s="1105"/>
      <c r="CM50" s="1105"/>
      <c r="CN50" s="1105"/>
      <c r="CO50" s="1105"/>
      <c r="CP50" s="1105"/>
      <c r="CQ50" s="1105"/>
      <c r="CR50" s="1105"/>
      <c r="CS50" s="1105"/>
      <c r="CT50" s="1105"/>
      <c r="CU50" s="1105"/>
      <c r="CV50" s="1105"/>
      <c r="CW50" s="1105"/>
      <c r="CX50" s="1105"/>
      <c r="CY50" s="1105"/>
      <c r="CZ50" s="1105"/>
      <c r="DA50" s="1105"/>
      <c r="DB50" s="1105"/>
      <c r="DC50" s="1105"/>
      <c r="DD50" s="1105"/>
      <c r="DE50" s="1105"/>
      <c r="DF50" s="1105"/>
      <c r="DG50" s="1105"/>
      <c r="DH50" s="1105"/>
      <c r="DI50" s="1105"/>
      <c r="DJ50" s="1105"/>
      <c r="DK50" s="1105"/>
      <c r="DL50" s="1105"/>
      <c r="DM50" s="1105"/>
      <c r="DN50" s="1105"/>
      <c r="DO50" s="1105"/>
      <c r="DP50" s="1105"/>
      <c r="DQ50" s="1105"/>
      <c r="DR50" s="1105"/>
      <c r="DS50" s="1105"/>
      <c r="DT50" s="1105"/>
      <c r="DU50" s="1105"/>
      <c r="DV50" s="1105"/>
      <c r="DW50" s="1105"/>
      <c r="DX50" s="1105"/>
      <c r="DY50" s="1105"/>
      <c r="DZ50" s="1105"/>
      <c r="EA50" s="1105"/>
      <c r="EB50" s="1105"/>
      <c r="EC50" s="1105"/>
      <c r="ED50" s="1105"/>
      <c r="EE50" s="1105"/>
      <c r="EF50" s="1105"/>
      <c r="EG50" s="1105"/>
      <c r="EH50" s="1105"/>
      <c r="EI50" s="1105"/>
      <c r="EJ50" s="1105"/>
      <c r="EK50" s="1105"/>
      <c r="EL50" s="1105"/>
      <c r="EM50" s="1105"/>
      <c r="EN50" s="1105"/>
      <c r="EO50" s="1105"/>
      <c r="EP50" s="1105"/>
      <c r="EQ50" s="1105"/>
      <c r="ER50" s="1105"/>
      <c r="ES50" s="1105"/>
      <c r="ET50" s="1105"/>
      <c r="EU50" s="1105"/>
      <c r="EV50" s="1105"/>
      <c r="EW50" s="1105"/>
      <c r="EX50" s="1105"/>
      <c r="EY50" s="1105"/>
      <c r="EZ50" s="1105"/>
      <c r="FA50" s="1105"/>
      <c r="FB50" s="1105"/>
      <c r="FC50" s="1105"/>
      <c r="FD50" s="1105"/>
      <c r="FE50" s="1105"/>
      <c r="FF50" s="1105"/>
      <c r="FG50" s="1105"/>
      <c r="FH50" s="1105"/>
      <c r="FI50" s="1105"/>
      <c r="FJ50" s="1105"/>
      <c r="FK50" s="1105"/>
      <c r="FL50" s="950"/>
      <c r="FM50" s="1105"/>
      <c r="FN50" s="1105"/>
      <c r="FO50" s="1105"/>
      <c r="FP50" s="1105"/>
      <c r="FQ50" s="1105"/>
      <c r="FR50" s="1105"/>
      <c r="FS50" s="1105"/>
      <c r="FT50" s="1105"/>
      <c r="FU50" s="1105"/>
      <c r="FV50" s="1105"/>
      <c r="FW50" s="1105"/>
      <c r="FX50" s="1105"/>
      <c r="FY50" s="1105"/>
      <c r="FZ50" s="1105"/>
      <c r="GA50" s="1105"/>
      <c r="GB50" s="1105"/>
      <c r="GC50" s="1105"/>
      <c r="GD50" s="1105"/>
      <c r="GE50" s="1105"/>
      <c r="GF50" s="1105"/>
      <c r="GG50" s="1105"/>
      <c r="GH50" s="1105"/>
      <c r="GI50" s="1105"/>
      <c r="GJ50" s="1105"/>
      <c r="GK50" s="1105"/>
      <c r="GL50" s="1105"/>
      <c r="GM50" s="1105"/>
      <c r="GN50" s="1105"/>
      <c r="GO50" s="1105"/>
      <c r="GP50" s="1105"/>
      <c r="GQ50" s="1105"/>
      <c r="GR50" s="1105"/>
      <c r="GS50" s="1105"/>
      <c r="GT50" s="1105"/>
      <c r="GU50" s="1105"/>
      <c r="GV50" s="1105"/>
      <c r="GW50" s="1105"/>
      <c r="GX50" s="1105"/>
      <c r="GY50" s="1105"/>
      <c r="GZ50" s="1105"/>
      <c r="HA50" s="1105"/>
      <c r="HB50" s="1105"/>
      <c r="HC50" s="1105"/>
      <c r="HD50" s="1105"/>
      <c r="HE50" s="1105"/>
      <c r="HF50" s="686">
        <f t="shared" si="395"/>
        <v>29.540199999999999</v>
      </c>
      <c r="HG50" s="686">
        <f t="shared" si="395"/>
        <v>25.793700000000001</v>
      </c>
      <c r="HH50" s="686">
        <f t="shared" si="395"/>
        <v>29.260799999999996</v>
      </c>
      <c r="HI50" s="686">
        <f t="shared" si="395"/>
        <v>25.615899999999996</v>
      </c>
      <c r="HJ50" s="686">
        <f t="shared" si="395"/>
        <v>25.971499999999999</v>
      </c>
      <c r="HK50" s="686">
        <f t="shared" si="395"/>
        <v>23.850599999999996</v>
      </c>
      <c r="HL50" s="686">
        <f t="shared" si="395"/>
        <v>26.936699999999998</v>
      </c>
      <c r="HM50" s="686">
        <f t="shared" si="395"/>
        <v>24.155399999999997</v>
      </c>
      <c r="HN50" s="686">
        <f t="shared" si="395"/>
        <v>28.663899999999998</v>
      </c>
      <c r="HO50" s="686">
        <f t="shared" si="395"/>
        <v>29.768799999999995</v>
      </c>
      <c r="HP50" s="686">
        <f t="shared" si="396"/>
        <v>29.057599999999997</v>
      </c>
      <c r="HQ50" s="686">
        <f t="shared" si="396"/>
        <v>29.0703</v>
      </c>
      <c r="HR50" s="686">
        <f t="shared" si="396"/>
        <v>30.200600000000001</v>
      </c>
      <c r="HS50" s="686">
        <f t="shared" si="396"/>
        <v>25.5397</v>
      </c>
      <c r="HT50" s="686">
        <f t="shared" si="396"/>
        <v>25.4</v>
      </c>
      <c r="HU50" s="686">
        <f t="shared" si="396"/>
        <v>28.473399999999998</v>
      </c>
      <c r="HV50" s="686">
        <f t="shared" si="396"/>
        <v>28.371799999999997</v>
      </c>
      <c r="HW50" s="686">
        <f t="shared" si="396"/>
        <v>29.552899999999998</v>
      </c>
      <c r="HX50" s="686">
        <f t="shared" si="396"/>
        <v>27.736799999999999</v>
      </c>
      <c r="HY50" s="686">
        <f t="shared" si="396"/>
        <v>27.965399999999999</v>
      </c>
      <c r="HZ50" s="686">
        <f t="shared" si="397"/>
        <v>27.584399999999999</v>
      </c>
      <c r="IA50" s="686">
        <f t="shared" si="397"/>
        <v>29.273500000000002</v>
      </c>
      <c r="IB50" s="686">
        <f t="shared" si="397"/>
        <v>29.870399999999997</v>
      </c>
      <c r="IC50" s="686">
        <f t="shared" si="397"/>
        <v>25.0063</v>
      </c>
      <c r="ID50" s="686">
        <f t="shared" si="397"/>
        <v>23.672799999999999</v>
      </c>
      <c r="IE50" s="686">
        <f t="shared" si="397"/>
        <v>28.346400000000003</v>
      </c>
      <c r="IF50" s="686">
        <f t="shared" si="397"/>
        <v>28.816299999999998</v>
      </c>
      <c r="IG50" s="686">
        <f t="shared" si="397"/>
        <v>25.946100000000001</v>
      </c>
      <c r="IH50" s="686">
        <f t="shared" si="397"/>
        <v>24.828499999999998</v>
      </c>
      <c r="II50" s="686">
        <f t="shared" si="397"/>
        <v>26.962100000000003</v>
      </c>
      <c r="IJ50" s="686">
        <f t="shared" si="398"/>
        <v>26.809699999999999</v>
      </c>
      <c r="IK50" s="686">
        <f t="shared" si="398"/>
        <v>25.704799999999999</v>
      </c>
      <c r="IL50" s="686">
        <f t="shared" si="398"/>
        <v>26.339799999999997</v>
      </c>
      <c r="IM50" s="686">
        <f t="shared" si="398"/>
        <v>29.248099999999997</v>
      </c>
      <c r="IN50" s="686">
        <f t="shared" si="398"/>
        <v>25.1587</v>
      </c>
      <c r="IO50" s="686"/>
      <c r="IP50" s="686"/>
      <c r="IQ50" s="686"/>
      <c r="IR50" s="686"/>
      <c r="IS50" s="686"/>
      <c r="IT50" s="686"/>
      <c r="IU50" s="686"/>
      <c r="IV50" s="686"/>
      <c r="IW50" s="686"/>
      <c r="IX50" s="686"/>
      <c r="IY50" s="686"/>
      <c r="IZ50" s="686"/>
      <c r="JA50" s="686"/>
      <c r="JB50" s="686"/>
      <c r="JC50" s="686"/>
      <c r="JD50" s="686"/>
      <c r="JE50" s="686"/>
      <c r="JF50" s="686"/>
      <c r="JG50" s="686"/>
      <c r="JH50" s="686"/>
      <c r="JI50" s="686"/>
      <c r="JJ50" s="686"/>
      <c r="JK50" s="686"/>
      <c r="JL50" s="686"/>
      <c r="JM50" s="686"/>
      <c r="JN50" s="686"/>
      <c r="JO50" s="686"/>
      <c r="JP50" s="686"/>
      <c r="JQ50" s="686"/>
      <c r="JR50" s="686"/>
      <c r="JS50" s="686"/>
      <c r="JT50" s="686"/>
      <c r="JU50" s="686"/>
      <c r="JV50" s="686"/>
      <c r="JW50" s="686"/>
      <c r="JX50" s="686"/>
      <c r="JY50" s="686"/>
      <c r="JZ50" s="686"/>
      <c r="KA50" s="686"/>
      <c r="KB50" s="686"/>
      <c r="KC50" s="686"/>
      <c r="KD50" s="686"/>
      <c r="KE50" s="686"/>
      <c r="KF50" s="686"/>
      <c r="KG50" s="686"/>
      <c r="KH50" s="686"/>
      <c r="KI50" s="686"/>
      <c r="KJ50" s="686"/>
      <c r="KK50" s="686"/>
      <c r="KL50" s="686"/>
      <c r="KM50" s="686"/>
      <c r="KN50" s="686"/>
      <c r="KO50" s="686"/>
      <c r="KP50" s="686"/>
      <c r="KQ50" s="686"/>
      <c r="KR50" s="686"/>
      <c r="KS50" s="686"/>
      <c r="KT50" s="686"/>
      <c r="KU50" s="686"/>
      <c r="KV50" s="686"/>
      <c r="KW50" s="686"/>
      <c r="KX50" s="686"/>
      <c r="KY50" s="686"/>
      <c r="KZ50" s="686"/>
      <c r="LA50" s="686"/>
      <c r="LB50" s="686"/>
      <c r="LC50" s="686"/>
      <c r="LD50" s="686"/>
      <c r="LE50" s="686"/>
      <c r="LF50" s="686"/>
      <c r="LG50" s="686"/>
      <c r="LH50" s="686"/>
      <c r="LI50" s="686"/>
      <c r="LJ50" s="686"/>
      <c r="LK50" s="686"/>
      <c r="LL50" s="686"/>
      <c r="LM50" s="686"/>
      <c r="LN50" s="686"/>
      <c r="LO50" s="686"/>
      <c r="LP50" s="686"/>
      <c r="LQ50" s="686"/>
      <c r="LR50" s="686"/>
      <c r="LS50" s="686"/>
      <c r="LT50" s="686"/>
      <c r="LU50" s="686"/>
      <c r="LV50" s="686"/>
      <c r="LW50" s="686"/>
      <c r="LX50" s="686"/>
      <c r="LY50" s="686"/>
      <c r="LZ50" s="686"/>
      <c r="MA50" s="686"/>
      <c r="MB50" s="686"/>
      <c r="MC50" s="686"/>
      <c r="MD50" s="686"/>
      <c r="ME50" s="686"/>
      <c r="MF50" s="686"/>
      <c r="MG50" s="686"/>
      <c r="MH50" s="686"/>
      <c r="MI50" s="686"/>
      <c r="MJ50" s="686"/>
      <c r="MK50" s="686"/>
      <c r="ML50" s="686"/>
      <c r="MM50" s="686"/>
      <c r="MN50" s="686"/>
      <c r="MO50" s="686"/>
      <c r="MP50" s="686"/>
      <c r="MQ50" s="686"/>
      <c r="MR50" s="686"/>
      <c r="MS50" s="686"/>
      <c r="MT50" s="686"/>
      <c r="MU50" s="686"/>
      <c r="MV50" s="686"/>
      <c r="MW50" s="686"/>
      <c r="MX50" s="686"/>
      <c r="MY50" s="686"/>
      <c r="MZ50" s="686"/>
      <c r="NA50" s="686"/>
      <c r="NB50" s="686"/>
      <c r="NC50" s="686"/>
      <c r="ND50" s="686"/>
      <c r="NE50" s="686"/>
      <c r="NF50" s="686"/>
      <c r="NG50" s="686"/>
      <c r="NH50" s="686"/>
      <c r="NI50" s="686"/>
      <c r="NJ50" s="686"/>
      <c r="NK50" s="686"/>
      <c r="NL50" s="686"/>
      <c r="NM50" s="686"/>
      <c r="NN50" s="686"/>
      <c r="NO50" s="686"/>
      <c r="NP50" s="686"/>
      <c r="NQ50" s="686"/>
      <c r="NR50" s="686"/>
      <c r="NS50" s="686"/>
      <c r="NT50" s="686"/>
      <c r="NU50" s="686"/>
      <c r="NV50" s="686"/>
      <c r="NW50" s="686"/>
      <c r="NX50" s="686"/>
      <c r="NY50" s="686"/>
      <c r="NZ50" s="686"/>
      <c r="OA50" s="686"/>
      <c r="OB50" s="686"/>
      <c r="OC50" s="686"/>
      <c r="OD50" s="686"/>
      <c r="OE50" s="686"/>
      <c r="OF50" s="686"/>
      <c r="OG50" s="686"/>
      <c r="OH50" s="686"/>
      <c r="OI50" s="686"/>
      <c r="OJ50" s="686"/>
      <c r="OK50" s="686"/>
      <c r="OL50" s="686"/>
      <c r="OM50" s="686"/>
      <c r="ON50" s="686"/>
      <c r="OO50" s="686"/>
      <c r="OP50" s="686"/>
      <c r="OQ50" s="686"/>
      <c r="OR50" s="686"/>
      <c r="OS50" s="686"/>
      <c r="OT50" s="686"/>
      <c r="OU50" s="686"/>
      <c r="OV50" s="686"/>
      <c r="OW50" s="686"/>
      <c r="OX50" s="686"/>
      <c r="OY50" s="686"/>
      <c r="OZ50" s="686"/>
      <c r="PB50" s="1094"/>
      <c r="PC50" s="1094"/>
      <c r="PD50" s="1094"/>
    </row>
    <row r="51" spans="1:420">
      <c r="A51" s="1192"/>
      <c r="B51" s="1192"/>
      <c r="C51" s="887"/>
      <c r="D51" s="1066"/>
      <c r="E51" s="887"/>
      <c r="F51" s="1066"/>
      <c r="G51" s="887"/>
      <c r="H51" s="887"/>
      <c r="I51" s="887"/>
      <c r="J51" s="887"/>
      <c r="K51" s="887"/>
      <c r="L51" s="887"/>
      <c r="M51" s="887"/>
      <c r="N51" s="887"/>
      <c r="O51" s="887"/>
      <c r="P51" s="887"/>
      <c r="Q51" s="887"/>
      <c r="R51" s="887"/>
      <c r="S51" s="887"/>
      <c r="T51" s="887"/>
      <c r="U51" s="887"/>
      <c r="V51" s="887"/>
      <c r="W51" s="887"/>
      <c r="X51" s="887"/>
      <c r="Y51" s="887"/>
      <c r="Z51" s="887"/>
      <c r="AA51" s="1066"/>
      <c r="AB51" s="1066"/>
      <c r="AC51" s="887"/>
      <c r="AD51" s="887"/>
      <c r="AE51" s="887"/>
      <c r="AF51" s="887"/>
      <c r="AG51" s="887"/>
      <c r="AH51" s="887"/>
      <c r="AI51" s="1084"/>
      <c r="AJ51" s="1084"/>
      <c r="AK51" s="1066"/>
      <c r="AL51" s="887"/>
      <c r="AM51" s="887"/>
      <c r="AN51" s="887"/>
      <c r="AO51" s="887"/>
      <c r="AP51" s="887"/>
      <c r="AQ51" s="887"/>
      <c r="AR51" s="887"/>
      <c r="AS51" s="887"/>
      <c r="AT51" s="887"/>
      <c r="AU51" s="887"/>
      <c r="AV51" s="887"/>
      <c r="AW51" s="887"/>
      <c r="AX51" s="887"/>
      <c r="AY51" s="887"/>
      <c r="AZ51" s="887"/>
      <c r="BA51" s="887"/>
      <c r="BB51" s="887"/>
      <c r="BC51" s="887"/>
      <c r="BD51" s="887"/>
      <c r="BE51" s="887"/>
      <c r="BF51" s="887"/>
      <c r="BG51" s="887"/>
      <c r="BH51" s="887"/>
      <c r="BI51" s="887"/>
      <c r="BJ51" s="887"/>
      <c r="BK51" s="887"/>
      <c r="BL51" s="887"/>
      <c r="BM51" s="887"/>
      <c r="BN51" s="887"/>
      <c r="BO51" s="887"/>
      <c r="BP51" s="887"/>
      <c r="BQ51" s="1171"/>
      <c r="BR51" s="887"/>
      <c r="BS51" s="887"/>
      <c r="BT51" s="1084"/>
      <c r="BU51" s="887"/>
      <c r="BV51" s="887"/>
      <c r="BW51" s="887"/>
      <c r="BX51" s="887"/>
      <c r="BY51" s="887"/>
      <c r="BZ51" s="887"/>
      <c r="CA51" s="887"/>
      <c r="CB51" s="887"/>
      <c r="CC51" s="887"/>
      <c r="CD51" s="887"/>
      <c r="CE51" s="887"/>
      <c r="CF51" s="887"/>
      <c r="CG51" s="887"/>
      <c r="CH51" s="887"/>
      <c r="CI51" s="887"/>
      <c r="CJ51" s="887"/>
      <c r="CK51" s="887"/>
      <c r="CL51" s="887"/>
      <c r="CM51" s="887"/>
      <c r="CN51" s="887"/>
      <c r="CO51" s="887"/>
      <c r="CP51" s="887"/>
      <c r="CQ51" s="887"/>
      <c r="CR51" s="887"/>
      <c r="CS51" s="887"/>
      <c r="CT51" s="887"/>
      <c r="CU51" s="887"/>
      <c r="CV51" s="887"/>
      <c r="CW51" s="887"/>
      <c r="CX51" s="887"/>
      <c r="CY51" s="887"/>
      <c r="CZ51" s="887"/>
      <c r="DA51" s="887"/>
      <c r="DB51" s="887"/>
      <c r="DC51" s="887"/>
      <c r="DD51" s="887"/>
      <c r="DE51" s="1151"/>
      <c r="DF51" s="1151"/>
      <c r="DG51" s="887"/>
      <c r="DH51" s="887"/>
      <c r="DI51" s="887"/>
      <c r="DJ51" s="887"/>
      <c r="DK51" s="887"/>
      <c r="DL51" s="887"/>
      <c r="DM51" s="887"/>
      <c r="DN51" s="887"/>
      <c r="DO51" s="887"/>
      <c r="DP51" s="887"/>
      <c r="DQ51" s="887"/>
      <c r="DR51" s="887"/>
      <c r="DS51" s="887"/>
      <c r="DT51" s="887"/>
      <c r="DU51" s="887"/>
      <c r="DV51" s="887"/>
      <c r="DW51" s="887"/>
      <c r="DX51" s="887"/>
      <c r="DY51" s="887"/>
      <c r="DZ51" s="887"/>
      <c r="EA51" s="887"/>
      <c r="EB51" s="887"/>
      <c r="EC51" s="887"/>
      <c r="ED51" s="887"/>
      <c r="EE51" s="887"/>
      <c r="EF51" s="887"/>
      <c r="EG51" s="887"/>
      <c r="EH51" s="887"/>
      <c r="EI51" s="887"/>
      <c r="EJ51" s="887"/>
      <c r="EK51" s="887"/>
      <c r="EL51" s="887"/>
      <c r="EM51" s="887"/>
      <c r="EN51" s="1151"/>
      <c r="EO51" s="1151"/>
      <c r="EP51" s="887"/>
      <c r="EQ51" s="887"/>
      <c r="ER51" s="887"/>
      <c r="ES51" s="887"/>
      <c r="ET51" s="887"/>
      <c r="EU51" s="887"/>
      <c r="EV51" s="887"/>
      <c r="EW51" s="887"/>
      <c r="EX51" s="887"/>
      <c r="EY51" s="887"/>
      <c r="EZ51" s="887"/>
      <c r="FA51" s="887"/>
      <c r="FB51" s="887"/>
      <c r="FC51" s="887"/>
      <c r="FD51" s="887"/>
      <c r="FE51" s="887"/>
      <c r="FF51" s="887"/>
      <c r="FG51" s="887"/>
      <c r="FH51" s="887"/>
      <c r="FI51" s="887"/>
      <c r="FJ51" s="887"/>
      <c r="FK51" s="887"/>
      <c r="FL51" s="887"/>
      <c r="FM51" s="887"/>
      <c r="FN51" s="887"/>
      <c r="FO51" s="887"/>
      <c r="FP51" s="887"/>
      <c r="FQ51" s="887"/>
      <c r="FR51" s="887"/>
      <c r="FS51" s="887"/>
      <c r="FT51" s="887"/>
      <c r="FU51" s="887"/>
      <c r="FV51" s="887"/>
      <c r="FW51" s="887"/>
      <c r="FX51" s="887"/>
      <c r="FY51" s="1151"/>
      <c r="FZ51" s="1151"/>
      <c r="GA51" s="887"/>
      <c r="GB51" s="887"/>
      <c r="GC51" s="887"/>
      <c r="GD51" s="887"/>
      <c r="GE51" s="887"/>
      <c r="GF51" s="1084"/>
      <c r="GG51" s="887"/>
      <c r="GH51" s="887"/>
      <c r="GI51" s="887"/>
      <c r="GJ51" s="887"/>
      <c r="GK51" s="887"/>
      <c r="GL51" s="1151"/>
      <c r="GM51" s="1151"/>
      <c r="GN51" s="887"/>
      <c r="GO51" s="887"/>
      <c r="GP51" s="887"/>
      <c r="GQ51" s="887"/>
      <c r="GR51" s="887"/>
      <c r="GS51" s="887"/>
      <c r="GT51" s="887"/>
      <c r="GU51" s="887"/>
      <c r="GV51" s="887"/>
      <c r="GW51" s="1084"/>
      <c r="GX51" s="887"/>
      <c r="GY51" s="887"/>
      <c r="GZ51" s="887"/>
      <c r="HA51" s="887"/>
      <c r="HB51" s="887"/>
      <c r="HC51" s="887"/>
      <c r="HD51" s="887"/>
      <c r="HE51" s="887"/>
      <c r="HF51" s="887"/>
      <c r="HG51" s="887"/>
      <c r="HH51" s="887"/>
      <c r="HI51" s="887"/>
      <c r="HJ51" s="887"/>
      <c r="HK51" s="887"/>
      <c r="HL51" s="887"/>
      <c r="HM51" s="887"/>
      <c r="HN51" s="887"/>
      <c r="HO51" s="887"/>
      <c r="HP51" s="887"/>
      <c r="HQ51" s="887"/>
      <c r="HR51" s="887"/>
      <c r="HS51" s="887"/>
      <c r="HT51" s="887"/>
      <c r="HU51" s="887"/>
      <c r="HV51" s="887"/>
      <c r="HW51" s="887"/>
      <c r="HX51" s="887"/>
      <c r="HY51" s="887"/>
      <c r="HZ51" s="887"/>
      <c r="IA51" s="887"/>
      <c r="IB51" s="887"/>
      <c r="IC51" s="887"/>
      <c r="ID51" s="887"/>
      <c r="IE51" s="887"/>
      <c r="IF51" s="887"/>
      <c r="IG51" s="887"/>
      <c r="IH51" s="1084"/>
      <c r="II51" s="1084"/>
      <c r="IJ51" s="1084"/>
      <c r="IK51" s="1084"/>
      <c r="IL51" s="1084"/>
      <c r="IM51" s="1084"/>
      <c r="IN51" s="1084"/>
      <c r="IO51" s="1084"/>
      <c r="IP51" s="887"/>
      <c r="IQ51" s="887"/>
      <c r="IR51" s="887"/>
      <c r="IS51" s="887"/>
      <c r="IT51" s="887"/>
      <c r="IU51" s="887"/>
      <c r="IV51" s="887"/>
      <c r="IW51" s="887"/>
      <c r="IX51" s="887"/>
      <c r="IY51" s="887"/>
      <c r="IZ51" s="887"/>
      <c r="JA51" s="887"/>
      <c r="JB51" s="887"/>
      <c r="JC51" s="887"/>
      <c r="JD51" s="887"/>
      <c r="JE51" s="887"/>
      <c r="JF51" s="887"/>
      <c r="JG51" s="887"/>
      <c r="JH51" s="887"/>
      <c r="JI51" s="887"/>
      <c r="JJ51" s="887"/>
      <c r="JK51" s="887"/>
      <c r="JL51" s="887"/>
      <c r="JM51" s="887"/>
      <c r="JN51" s="887"/>
      <c r="JO51" s="887"/>
      <c r="JP51" s="887"/>
      <c r="JQ51" s="887"/>
      <c r="JR51" s="887"/>
      <c r="JS51" s="887"/>
      <c r="JT51" s="1173"/>
      <c r="JU51" s="887"/>
      <c r="JV51" s="887"/>
      <c r="JW51" s="887"/>
      <c r="JX51" s="887"/>
      <c r="JY51" s="887"/>
      <c r="JZ51" s="887"/>
      <c r="KA51" s="887"/>
      <c r="KB51" s="887"/>
      <c r="KC51" s="887"/>
      <c r="KD51" s="887"/>
      <c r="KE51" s="887"/>
      <c r="KF51" s="887"/>
      <c r="KG51" s="887"/>
      <c r="KH51" s="887"/>
      <c r="KI51" s="887"/>
      <c r="KJ51" s="887"/>
      <c r="KK51" s="887"/>
      <c r="KL51" s="887"/>
      <c r="KM51" s="887"/>
      <c r="KN51" s="887"/>
      <c r="KO51" s="887"/>
      <c r="KP51" s="887"/>
      <c r="KQ51" s="887"/>
      <c r="KR51" s="887"/>
      <c r="KS51" s="887"/>
      <c r="KT51" s="887"/>
      <c r="KU51" s="887"/>
      <c r="KV51" s="887"/>
      <c r="KW51" s="887"/>
      <c r="KX51" s="887"/>
      <c r="KY51" s="887"/>
      <c r="KZ51" s="887"/>
      <c r="LA51" s="887"/>
      <c r="LB51" s="887"/>
      <c r="LC51" s="887"/>
      <c r="LD51" s="887"/>
      <c r="LE51" s="887"/>
      <c r="LF51" s="887"/>
      <c r="LG51" s="887"/>
      <c r="LH51" s="887"/>
      <c r="LI51" s="887"/>
      <c r="LJ51" s="887"/>
      <c r="LK51" s="887"/>
      <c r="LL51" s="887"/>
      <c r="LM51" s="887"/>
      <c r="LN51" s="887"/>
      <c r="LO51" s="887"/>
      <c r="LP51" s="887"/>
      <c r="LQ51" s="887"/>
      <c r="LR51" s="887"/>
      <c r="LS51" s="887"/>
      <c r="LT51" s="887"/>
      <c r="LU51" s="887"/>
      <c r="LV51" s="887"/>
      <c r="LW51" s="887"/>
      <c r="LX51" s="887"/>
      <c r="LY51" s="887"/>
      <c r="LZ51" s="887"/>
      <c r="MA51" s="887"/>
      <c r="MB51" s="887"/>
      <c r="MC51" s="887"/>
      <c r="MD51" s="887"/>
      <c r="ME51" s="887"/>
      <c r="MF51" s="887"/>
      <c r="MG51" s="887"/>
      <c r="MH51" s="887"/>
      <c r="MI51" s="887"/>
      <c r="MJ51" s="887"/>
      <c r="MK51" s="887"/>
      <c r="ML51" s="887"/>
      <c r="MM51" s="887"/>
      <c r="MN51" s="887"/>
      <c r="MO51" s="887"/>
      <c r="MP51" s="887"/>
      <c r="MQ51" s="887"/>
      <c r="MR51" s="887"/>
      <c r="MS51" s="887"/>
      <c r="MT51" s="887"/>
      <c r="MU51" s="887"/>
      <c r="MV51" s="887"/>
      <c r="MW51" s="887"/>
      <c r="MX51" s="887"/>
      <c r="MY51" s="887"/>
      <c r="MZ51" s="887"/>
      <c r="NA51" s="887"/>
      <c r="NB51" s="887"/>
      <c r="NC51" s="887"/>
      <c r="ND51" s="887"/>
      <c r="NE51" s="887"/>
      <c r="NF51" s="887"/>
      <c r="NG51" s="887"/>
      <c r="NH51" s="887"/>
      <c r="NI51" s="887"/>
      <c r="NJ51" s="887"/>
      <c r="NK51" s="887"/>
      <c r="NL51" s="887"/>
      <c r="NM51" s="887"/>
      <c r="NN51" s="887"/>
      <c r="NO51" s="887"/>
      <c r="NP51" s="887"/>
      <c r="NQ51" s="887"/>
      <c r="NR51" s="887"/>
      <c r="NS51" s="887"/>
      <c r="NT51" s="887"/>
      <c r="NU51" s="887"/>
      <c r="NV51" s="887"/>
      <c r="NW51" s="887"/>
      <c r="NX51" s="887"/>
      <c r="NY51" s="887"/>
      <c r="NZ51" s="887"/>
      <c r="OA51" s="887"/>
      <c r="OB51" s="887"/>
      <c r="OC51" s="887"/>
      <c r="OD51" s="887"/>
      <c r="OE51" s="887"/>
      <c r="OF51" s="887"/>
      <c r="OG51" s="887"/>
      <c r="OH51" s="887"/>
      <c r="OI51" s="887"/>
      <c r="OJ51" s="887"/>
      <c r="OK51" s="887"/>
      <c r="OL51" s="887"/>
      <c r="OM51" s="887"/>
      <c r="ON51" s="887"/>
      <c r="OO51" s="887"/>
      <c r="OP51" s="887"/>
      <c r="OQ51" s="887"/>
      <c r="OR51" s="887"/>
      <c r="OS51" s="887"/>
      <c r="OT51" s="887"/>
      <c r="OU51" s="887"/>
      <c r="OV51" s="887"/>
      <c r="OW51" s="887"/>
      <c r="OX51" s="887"/>
      <c r="OY51" s="887"/>
      <c r="OZ51" s="887"/>
      <c r="PB51" s="887"/>
      <c r="PC51" s="887"/>
      <c r="PD51" s="887"/>
    </row>
    <row r="52" spans="1:420">
      <c r="A52" s="1189" t="s">
        <v>467</v>
      </c>
      <c r="B52" s="1189"/>
      <c r="C52" s="887"/>
      <c r="D52" s="1066"/>
      <c r="E52" s="887"/>
      <c r="F52" s="1066"/>
      <c r="G52" s="887"/>
      <c r="H52" s="887"/>
      <c r="I52" s="887"/>
      <c r="J52" s="887"/>
      <c r="K52" s="887"/>
      <c r="L52" s="887"/>
      <c r="M52" s="887"/>
      <c r="N52" s="887"/>
      <c r="O52" s="887"/>
      <c r="P52" s="887"/>
      <c r="Q52" s="887"/>
      <c r="R52" s="887"/>
      <c r="S52" s="887"/>
      <c r="T52" s="887"/>
      <c r="U52" s="887"/>
      <c r="V52" s="887"/>
      <c r="W52" s="887"/>
      <c r="X52" s="887"/>
      <c r="Y52" s="887"/>
      <c r="Z52" s="887"/>
      <c r="AA52" s="1066"/>
      <c r="AB52" s="1066"/>
      <c r="AC52" s="887"/>
      <c r="AD52" s="887"/>
      <c r="AE52" s="887"/>
      <c r="AF52" s="887"/>
      <c r="AG52" s="887"/>
      <c r="AH52" s="887"/>
      <c r="AI52" s="1084"/>
      <c r="AJ52" s="1084"/>
      <c r="AK52" s="1066"/>
      <c r="AL52" s="887"/>
      <c r="AM52" s="887"/>
      <c r="AN52" s="887"/>
      <c r="AO52" s="887"/>
      <c r="AP52" s="887"/>
      <c r="AQ52" s="887"/>
      <c r="AR52" s="887"/>
      <c r="AS52" s="887"/>
      <c r="AT52" s="887"/>
      <c r="AU52" s="887"/>
      <c r="AV52" s="887"/>
      <c r="AW52" s="887"/>
      <c r="AX52" s="887"/>
      <c r="AY52" s="887"/>
      <c r="AZ52" s="887"/>
      <c r="BA52" s="887"/>
      <c r="BB52" s="887"/>
      <c r="BC52" s="887"/>
      <c r="BD52" s="887"/>
      <c r="BE52" s="887"/>
      <c r="BF52" s="887"/>
      <c r="BG52" s="887"/>
      <c r="BH52" s="887"/>
      <c r="BI52" s="887"/>
      <c r="BJ52" s="887"/>
      <c r="BK52" s="887"/>
      <c r="BL52" s="887"/>
      <c r="BM52" s="887"/>
      <c r="BN52" s="887"/>
      <c r="BO52" s="887"/>
      <c r="BP52" s="887"/>
      <c r="BQ52" s="1171"/>
      <c r="BR52" s="887"/>
      <c r="BS52" s="887"/>
      <c r="BT52" s="1084"/>
      <c r="BU52" s="887"/>
      <c r="BV52" s="887"/>
      <c r="BW52" s="887"/>
      <c r="BX52" s="887"/>
      <c r="BY52" s="887"/>
      <c r="BZ52" s="887"/>
      <c r="CA52" s="887"/>
      <c r="CB52" s="887"/>
      <c r="CC52" s="887"/>
      <c r="CD52" s="887"/>
      <c r="CE52" s="887"/>
      <c r="CF52" s="887"/>
      <c r="CG52" s="887"/>
      <c r="CH52" s="887"/>
      <c r="CI52" s="887"/>
      <c r="CJ52" s="887"/>
      <c r="CK52" s="887"/>
      <c r="CL52" s="887"/>
      <c r="CM52" s="887"/>
      <c r="CN52" s="887"/>
      <c r="CO52" s="887"/>
      <c r="CP52" s="887"/>
      <c r="CQ52" s="887"/>
      <c r="CR52" s="887"/>
      <c r="CS52" s="887"/>
      <c r="CT52" s="887"/>
      <c r="CU52" s="887"/>
      <c r="CV52" s="887"/>
      <c r="CW52" s="887"/>
      <c r="CX52" s="887"/>
      <c r="CY52" s="887"/>
      <c r="CZ52" s="887"/>
      <c r="DA52" s="887"/>
      <c r="DB52" s="887"/>
      <c r="DC52" s="887"/>
      <c r="DD52" s="887"/>
      <c r="DE52" s="1151"/>
      <c r="DF52" s="1151"/>
      <c r="DG52" s="887"/>
      <c r="DH52" s="887"/>
      <c r="DI52" s="887"/>
      <c r="DJ52" s="887"/>
      <c r="DK52" s="887"/>
      <c r="DL52" s="887"/>
      <c r="DM52" s="887"/>
      <c r="DN52" s="887"/>
      <c r="DO52" s="887"/>
      <c r="DP52" s="887"/>
      <c r="DQ52" s="887"/>
      <c r="DR52" s="887"/>
      <c r="DS52" s="887"/>
      <c r="DT52" s="887"/>
      <c r="DU52" s="887"/>
      <c r="DV52" s="887"/>
      <c r="DW52" s="887"/>
      <c r="DX52" s="887"/>
      <c r="DY52" s="887"/>
      <c r="DZ52" s="887"/>
      <c r="EA52" s="887"/>
      <c r="EB52" s="887"/>
      <c r="EC52" s="887"/>
      <c r="ED52" s="887"/>
      <c r="EE52" s="887"/>
      <c r="EF52" s="887"/>
      <c r="EG52" s="887"/>
      <c r="EH52" s="887"/>
      <c r="EI52" s="887"/>
      <c r="EJ52" s="887"/>
      <c r="EK52" s="887"/>
      <c r="EL52" s="887"/>
      <c r="EM52" s="887"/>
      <c r="EN52" s="1151"/>
      <c r="EO52" s="1151"/>
      <c r="EP52" s="887"/>
      <c r="EQ52" s="887"/>
      <c r="ER52" s="887"/>
      <c r="ES52" s="887"/>
      <c r="ET52" s="887"/>
      <c r="EU52" s="887"/>
      <c r="EV52" s="887"/>
      <c r="EW52" s="887"/>
      <c r="EX52" s="887"/>
      <c r="EY52" s="887"/>
      <c r="EZ52" s="887"/>
      <c r="FA52" s="887"/>
      <c r="FB52" s="887"/>
      <c r="FC52" s="887"/>
      <c r="FD52" s="887"/>
      <c r="FE52" s="887"/>
      <c r="FF52" s="887"/>
      <c r="FG52" s="887"/>
      <c r="FH52" s="887"/>
      <c r="FI52" s="887"/>
      <c r="FJ52" s="887"/>
      <c r="FK52" s="887"/>
      <c r="FL52" s="887"/>
      <c r="FM52" s="887"/>
      <c r="FN52" s="887"/>
      <c r="FO52" s="887"/>
      <c r="FP52" s="887"/>
      <c r="FQ52" s="887"/>
      <c r="FR52" s="887"/>
      <c r="FS52" s="887"/>
      <c r="FT52" s="887"/>
      <c r="FU52" s="887"/>
      <c r="FV52" s="887"/>
      <c r="FW52" s="887"/>
      <c r="FX52" s="887"/>
      <c r="FY52" s="1151"/>
      <c r="FZ52" s="1151"/>
      <c r="GA52" s="887"/>
      <c r="GB52" s="887"/>
      <c r="GC52" s="887"/>
      <c r="GD52" s="887"/>
      <c r="GE52" s="887"/>
      <c r="GF52" s="1084"/>
      <c r="GG52" s="887"/>
      <c r="GH52" s="887"/>
      <c r="GI52" s="887"/>
      <c r="GJ52" s="887"/>
      <c r="GK52" s="887"/>
      <c r="GL52" s="1151"/>
      <c r="GM52" s="1151"/>
      <c r="GN52" s="887"/>
      <c r="GO52" s="887"/>
      <c r="GP52" s="887"/>
      <c r="GQ52" s="887"/>
      <c r="GR52" s="887"/>
      <c r="GS52" s="887"/>
      <c r="GT52" s="887"/>
      <c r="GU52" s="887"/>
      <c r="GV52" s="887"/>
      <c r="GW52" s="1084"/>
      <c r="GX52" s="887"/>
      <c r="GY52" s="887"/>
      <c r="GZ52" s="887"/>
      <c r="HA52" s="887"/>
      <c r="HB52" s="887"/>
      <c r="HC52" s="887"/>
      <c r="HD52" s="887"/>
      <c r="HE52" s="887"/>
      <c r="HF52" s="887"/>
      <c r="HG52" s="887"/>
      <c r="HH52" s="887"/>
      <c r="HI52" s="887"/>
      <c r="HJ52" s="887"/>
      <c r="HK52" s="887"/>
      <c r="HL52" s="887"/>
      <c r="HM52" s="887"/>
      <c r="HN52" s="887"/>
      <c r="HO52" s="887"/>
      <c r="HP52" s="887"/>
      <c r="HQ52" s="887"/>
      <c r="HR52" s="887"/>
      <c r="HS52" s="887"/>
      <c r="HT52" s="887"/>
      <c r="HU52" s="887"/>
      <c r="HV52" s="887"/>
      <c r="HW52" s="887"/>
      <c r="HX52" s="887"/>
      <c r="HY52" s="887"/>
      <c r="HZ52" s="887"/>
      <c r="IA52" s="887"/>
      <c r="IB52" s="887"/>
      <c r="IC52" s="887"/>
      <c r="ID52" s="887"/>
      <c r="IE52" s="887"/>
      <c r="IF52" s="887"/>
      <c r="IG52" s="887"/>
      <c r="IH52" s="1084"/>
      <c r="II52" s="1084"/>
      <c r="IJ52" s="1084"/>
      <c r="IK52" s="1084"/>
      <c r="IL52" s="1084"/>
      <c r="IM52" s="1084"/>
      <c r="IN52" s="1084"/>
      <c r="IO52" s="1084"/>
      <c r="IP52" s="887"/>
      <c r="IQ52" s="887"/>
      <c r="IR52" s="887"/>
      <c r="IS52" s="887"/>
      <c r="IT52" s="887"/>
      <c r="IU52" s="887"/>
      <c r="IV52" s="887"/>
      <c r="IW52" s="887"/>
      <c r="IX52" s="887"/>
      <c r="IY52" s="887"/>
      <c r="IZ52" s="887"/>
      <c r="JA52" s="887"/>
      <c r="JB52" s="887"/>
      <c r="JC52" s="887"/>
      <c r="JD52" s="887"/>
      <c r="JE52" s="887"/>
      <c r="JF52" s="887"/>
      <c r="JG52" s="887"/>
      <c r="JH52" s="887"/>
      <c r="JI52" s="887"/>
      <c r="JJ52" s="887"/>
      <c r="JK52" s="887"/>
      <c r="JL52" s="887"/>
      <c r="JM52" s="887"/>
      <c r="JN52" s="887"/>
      <c r="JO52" s="887"/>
      <c r="JP52" s="887"/>
      <c r="JQ52" s="887"/>
      <c r="JR52" s="887"/>
      <c r="JS52" s="887"/>
      <c r="JT52" s="1173"/>
      <c r="JU52" s="887"/>
      <c r="JV52" s="887"/>
      <c r="JW52" s="887"/>
      <c r="JX52" s="887"/>
      <c r="JY52" s="887"/>
      <c r="JZ52" s="887"/>
      <c r="KA52" s="887"/>
      <c r="KB52" s="887"/>
      <c r="KC52" s="887"/>
      <c r="KD52" s="887"/>
      <c r="KE52" s="887"/>
      <c r="KF52" s="887"/>
      <c r="KG52" s="887"/>
      <c r="KH52" s="887"/>
      <c r="KI52" s="887"/>
      <c r="KJ52" s="887"/>
      <c r="KK52" s="887"/>
      <c r="KL52" s="887"/>
      <c r="KM52" s="887"/>
      <c r="KN52" s="887"/>
      <c r="KO52" s="887"/>
      <c r="KP52" s="887"/>
      <c r="KQ52" s="887"/>
      <c r="KR52" s="887"/>
      <c r="KS52" s="887"/>
      <c r="KT52" s="887"/>
      <c r="KU52" s="887"/>
      <c r="KV52" s="887"/>
      <c r="KW52" s="887"/>
      <c r="KX52" s="887"/>
      <c r="KY52" s="887"/>
      <c r="KZ52" s="887"/>
      <c r="LA52" s="887"/>
      <c r="LB52" s="887"/>
      <c r="LC52" s="887"/>
      <c r="LD52" s="887"/>
      <c r="LE52" s="887"/>
      <c r="LF52" s="887"/>
      <c r="LG52" s="887"/>
      <c r="LH52" s="887"/>
      <c r="LI52" s="887"/>
      <c r="LJ52" s="887"/>
      <c r="LK52" s="887"/>
      <c r="LL52" s="887"/>
      <c r="LM52" s="887"/>
      <c r="LN52" s="887"/>
      <c r="LO52" s="887"/>
      <c r="LP52" s="887"/>
      <c r="LQ52" s="887"/>
      <c r="LR52" s="887"/>
      <c r="LS52" s="887"/>
      <c r="LT52" s="887"/>
      <c r="LU52" s="887"/>
      <c r="LV52" s="887"/>
      <c r="LW52" s="887"/>
      <c r="LX52" s="887"/>
      <c r="LY52" s="887"/>
      <c r="LZ52" s="887"/>
      <c r="MA52" s="887"/>
      <c r="MB52" s="887"/>
      <c r="MC52" s="887"/>
      <c r="MD52" s="887"/>
      <c r="ME52" s="887"/>
      <c r="MF52" s="887"/>
      <c r="MG52" s="887"/>
      <c r="MH52" s="887"/>
      <c r="MI52" s="887"/>
      <c r="MJ52" s="887"/>
      <c r="MK52" s="887"/>
      <c r="ML52" s="887"/>
      <c r="MM52" s="887"/>
      <c r="MN52" s="887"/>
      <c r="MO52" s="887"/>
      <c r="MP52" s="887"/>
      <c r="MQ52" s="887"/>
      <c r="MR52" s="887"/>
      <c r="MS52" s="887"/>
      <c r="MT52" s="887"/>
      <c r="MU52" s="887"/>
      <c r="MV52" s="887"/>
      <c r="MW52" s="887"/>
      <c r="MX52" s="887"/>
      <c r="MY52" s="887"/>
      <c r="MZ52" s="887"/>
      <c r="NA52" s="887"/>
      <c r="NB52" s="887"/>
      <c r="NC52" s="887"/>
      <c r="ND52" s="887"/>
      <c r="NE52" s="887"/>
      <c r="NF52" s="887"/>
      <c r="NG52" s="887"/>
      <c r="NH52" s="887"/>
      <c r="NI52" s="887"/>
      <c r="NJ52" s="887"/>
      <c r="NK52" s="887"/>
      <c r="NL52" s="887"/>
      <c r="NM52" s="887"/>
      <c r="NN52" s="887"/>
      <c r="NO52" s="887"/>
      <c r="NP52" s="887"/>
      <c r="NQ52" s="887"/>
      <c r="NR52" s="887"/>
      <c r="NS52" s="887"/>
      <c r="NT52" s="887"/>
      <c r="NU52" s="887"/>
      <c r="NV52" s="887"/>
      <c r="NW52" s="887"/>
      <c r="NX52" s="887"/>
      <c r="NY52" s="887"/>
      <c r="NZ52" s="887"/>
      <c r="OA52" s="887"/>
      <c r="OB52" s="887"/>
      <c r="OC52" s="887"/>
      <c r="OD52" s="887"/>
      <c r="OE52" s="887"/>
      <c r="OF52" s="887"/>
      <c r="OG52" s="887"/>
      <c r="OH52" s="887"/>
      <c r="OI52" s="887"/>
      <c r="OJ52" s="887"/>
      <c r="OK52" s="887"/>
      <c r="OL52" s="887"/>
      <c r="OM52" s="887"/>
      <c r="ON52" s="887"/>
      <c r="OO52" s="887"/>
      <c r="OP52" s="887"/>
      <c r="OQ52" s="887"/>
      <c r="OR52" s="887"/>
      <c r="OS52" s="887"/>
      <c r="OT52" s="887"/>
      <c r="OU52" s="887"/>
      <c r="OV52" s="887"/>
      <c r="OW52" s="887"/>
      <c r="OX52" s="887"/>
      <c r="OY52" s="887"/>
      <c r="OZ52" s="887"/>
      <c r="PB52" s="887"/>
      <c r="PC52" s="887"/>
      <c r="PD52" s="887"/>
    </row>
    <row r="53" spans="1:420" ht="13" thickBot="1">
      <c r="A53" s="1181"/>
      <c r="B53" s="1181"/>
      <c r="C53" s="887"/>
      <c r="D53" s="1066"/>
      <c r="E53" s="887"/>
      <c r="F53" s="1066"/>
      <c r="G53" s="887"/>
      <c r="H53" s="887"/>
      <c r="I53" s="887"/>
      <c r="J53" s="887"/>
      <c r="K53" s="887"/>
      <c r="L53" s="887"/>
      <c r="M53" s="887"/>
      <c r="N53" s="887"/>
      <c r="O53" s="887"/>
      <c r="P53" s="887"/>
      <c r="Q53" s="887"/>
      <c r="R53" s="887"/>
      <c r="S53" s="887"/>
      <c r="T53" s="887"/>
      <c r="U53" s="887"/>
      <c r="V53" s="887"/>
      <c r="W53" s="887"/>
      <c r="X53" s="887"/>
      <c r="Y53" s="887"/>
      <c r="Z53" s="887"/>
      <c r="AA53" s="1066"/>
      <c r="AB53" s="1066"/>
      <c r="AC53" s="887"/>
      <c r="AD53" s="887"/>
      <c r="AE53" s="887"/>
      <c r="AF53" s="887"/>
      <c r="AG53" s="887"/>
      <c r="AH53" s="887"/>
      <c r="AI53" s="1084"/>
      <c r="AJ53" s="1084"/>
      <c r="AK53" s="1066"/>
      <c r="AL53" s="887"/>
      <c r="AM53" s="887"/>
      <c r="AN53" s="887"/>
      <c r="AO53" s="887"/>
      <c r="AP53" s="887"/>
      <c r="AQ53" s="887"/>
      <c r="AR53" s="887"/>
      <c r="AS53" s="887"/>
      <c r="AT53" s="887"/>
      <c r="AU53" s="887"/>
      <c r="AV53" s="887"/>
      <c r="AW53" s="887"/>
      <c r="AX53" s="887"/>
      <c r="AY53" s="887"/>
      <c r="AZ53" s="887"/>
      <c r="BA53" s="887"/>
      <c r="BB53" s="887"/>
      <c r="BC53" s="887"/>
      <c r="BD53" s="887"/>
      <c r="BE53" s="887"/>
      <c r="BF53" s="887"/>
      <c r="BG53" s="887"/>
      <c r="BH53" s="887"/>
      <c r="BI53" s="887"/>
      <c r="BJ53" s="887"/>
      <c r="BK53" s="887"/>
      <c r="BL53" s="887"/>
      <c r="BM53" s="887"/>
      <c r="BN53" s="887"/>
      <c r="BO53" s="887"/>
      <c r="BP53" s="887"/>
      <c r="BQ53" s="1171"/>
      <c r="BR53" s="887"/>
      <c r="BS53" s="887"/>
      <c r="BT53" s="1084"/>
      <c r="BU53" s="887"/>
      <c r="BV53" s="887"/>
      <c r="BW53" s="887"/>
      <c r="BX53" s="887"/>
      <c r="BY53" s="887"/>
      <c r="BZ53" s="887"/>
      <c r="CA53" s="887"/>
      <c r="CB53" s="887"/>
      <c r="CC53" s="887"/>
      <c r="CD53" s="887"/>
      <c r="CE53" s="887"/>
      <c r="CF53" s="887"/>
      <c r="CG53" s="887"/>
      <c r="CH53" s="887"/>
      <c r="CI53" s="887"/>
      <c r="CJ53" s="887"/>
      <c r="CK53" s="887"/>
      <c r="CL53" s="887"/>
      <c r="CM53" s="887"/>
      <c r="CN53" s="887"/>
      <c r="CO53" s="887"/>
      <c r="CP53" s="887"/>
      <c r="CQ53" s="887"/>
      <c r="CR53" s="887"/>
      <c r="CS53" s="887"/>
      <c r="CT53" s="887"/>
      <c r="CU53" s="887"/>
      <c r="CV53" s="887"/>
      <c r="CW53" s="887"/>
      <c r="CX53" s="887"/>
      <c r="CY53" s="887"/>
      <c r="CZ53" s="887"/>
      <c r="DA53" s="887"/>
      <c r="DB53" s="887"/>
      <c r="DC53" s="887"/>
      <c r="DD53" s="887"/>
      <c r="DE53" s="1151"/>
      <c r="DF53" s="1151"/>
      <c r="DG53" s="887"/>
      <c r="DH53" s="887"/>
      <c r="DI53" s="887"/>
      <c r="DJ53" s="887"/>
      <c r="DK53" s="887"/>
      <c r="DL53" s="887"/>
      <c r="DM53" s="887"/>
      <c r="DN53" s="887"/>
      <c r="DO53" s="887"/>
      <c r="DP53" s="887"/>
      <c r="DQ53" s="887"/>
      <c r="DR53" s="887"/>
      <c r="DS53" s="887"/>
      <c r="DT53" s="887"/>
      <c r="DU53" s="887"/>
      <c r="DV53" s="887"/>
      <c r="DW53" s="887"/>
      <c r="DX53" s="887"/>
      <c r="DY53" s="887"/>
      <c r="DZ53" s="887"/>
      <c r="EA53" s="887"/>
      <c r="EB53" s="887"/>
      <c r="EC53" s="887"/>
      <c r="ED53" s="887"/>
      <c r="EE53" s="887"/>
      <c r="EF53" s="887"/>
      <c r="EG53" s="887"/>
      <c r="EH53" s="887"/>
      <c r="EI53" s="887"/>
      <c r="EJ53" s="887"/>
      <c r="EK53" s="887"/>
      <c r="EL53" s="887"/>
      <c r="EM53" s="887"/>
      <c r="EN53" s="1151"/>
      <c r="EO53" s="1151"/>
      <c r="EP53" s="887"/>
      <c r="EQ53" s="887"/>
      <c r="ER53" s="887"/>
      <c r="ES53" s="887"/>
      <c r="ET53" s="887"/>
      <c r="EU53" s="887"/>
      <c r="EV53" s="887"/>
      <c r="EW53" s="887"/>
      <c r="EX53" s="887"/>
      <c r="EY53" s="887"/>
      <c r="EZ53" s="887"/>
      <c r="FA53" s="887"/>
      <c r="FB53" s="887"/>
      <c r="FC53" s="887"/>
      <c r="FD53" s="887"/>
      <c r="FE53" s="887"/>
      <c r="FF53" s="887"/>
      <c r="FG53" s="887"/>
      <c r="FH53" s="887"/>
      <c r="FI53" s="887"/>
      <c r="FJ53" s="887"/>
      <c r="FK53" s="887"/>
      <c r="FL53" s="887"/>
      <c r="FM53" s="887"/>
      <c r="FN53" s="887"/>
      <c r="FO53" s="887"/>
      <c r="FP53" s="887"/>
      <c r="FQ53" s="887"/>
      <c r="FR53" s="887"/>
      <c r="FS53" s="887"/>
      <c r="FT53" s="887"/>
      <c r="FU53" s="887"/>
      <c r="FV53" s="887"/>
      <c r="FW53" s="887"/>
      <c r="FX53" s="887"/>
      <c r="FY53" s="1151"/>
      <c r="FZ53" s="1151"/>
      <c r="GA53" s="887"/>
      <c r="GB53" s="887"/>
      <c r="GC53" s="887"/>
      <c r="GD53" s="887"/>
      <c r="GE53" s="887"/>
      <c r="GF53" s="1084"/>
      <c r="GG53" s="887"/>
      <c r="GH53" s="887"/>
      <c r="GI53" s="887"/>
      <c r="GJ53" s="887"/>
      <c r="GK53" s="887"/>
      <c r="GL53" s="1151"/>
      <c r="GM53" s="1151"/>
      <c r="GN53" s="887"/>
      <c r="GO53" s="887"/>
      <c r="GP53" s="887"/>
      <c r="GQ53" s="887"/>
      <c r="GR53" s="887"/>
      <c r="GS53" s="887"/>
      <c r="GT53" s="887"/>
      <c r="GU53" s="887"/>
      <c r="GV53" s="887"/>
      <c r="GW53" s="1084"/>
      <c r="GX53" s="887"/>
      <c r="GY53" s="887"/>
      <c r="GZ53" s="887"/>
      <c r="HA53" s="887"/>
      <c r="HB53" s="887"/>
      <c r="HC53" s="887"/>
      <c r="HD53" s="887"/>
      <c r="HE53" s="887"/>
      <c r="HF53" s="887"/>
      <c r="HG53" s="887"/>
      <c r="HH53" s="887"/>
      <c r="HI53" s="887"/>
      <c r="HJ53" s="887"/>
      <c r="HK53" s="887"/>
      <c r="HL53" s="887"/>
      <c r="HM53" s="887"/>
      <c r="HN53" s="887"/>
      <c r="HO53" s="887"/>
      <c r="HP53" s="887"/>
      <c r="HQ53" s="887"/>
      <c r="HR53" s="887"/>
      <c r="HS53" s="887"/>
      <c r="HT53" s="887"/>
      <c r="HU53" s="887"/>
      <c r="HV53" s="887"/>
      <c r="HW53" s="887"/>
      <c r="HX53" s="887"/>
      <c r="HY53" s="887"/>
      <c r="HZ53" s="887"/>
      <c r="IA53" s="887"/>
      <c r="IB53" s="887"/>
      <c r="IC53" s="887"/>
      <c r="ID53" s="887"/>
      <c r="IE53" s="887"/>
      <c r="IF53" s="887"/>
      <c r="IG53" s="887"/>
      <c r="IH53" s="1084"/>
      <c r="II53" s="1084"/>
      <c r="IJ53" s="1084"/>
      <c r="IK53" s="1084"/>
      <c r="IL53" s="1084"/>
      <c r="IM53" s="1084"/>
      <c r="IN53" s="1084"/>
      <c r="IO53" s="1084"/>
      <c r="IP53" s="887"/>
      <c r="IQ53" s="887"/>
      <c r="IR53" s="887"/>
      <c r="IS53" s="887"/>
      <c r="IT53" s="887"/>
      <c r="IU53" s="887"/>
      <c r="IV53" s="887"/>
      <c r="IW53" s="887"/>
      <c r="IX53" s="887"/>
      <c r="IY53" s="887"/>
      <c r="IZ53" s="887"/>
      <c r="JA53" s="887"/>
      <c r="JB53" s="887"/>
      <c r="JC53" s="887"/>
      <c r="JD53" s="887"/>
      <c r="JE53" s="887"/>
      <c r="JF53" s="887"/>
      <c r="JG53" s="887"/>
      <c r="JH53" s="887"/>
      <c r="JI53" s="887"/>
      <c r="JJ53" s="887"/>
      <c r="JK53" s="887"/>
      <c r="JL53" s="887"/>
      <c r="JM53" s="887"/>
      <c r="JN53" s="887"/>
      <c r="JO53" s="887"/>
      <c r="JP53" s="887"/>
      <c r="JQ53" s="887"/>
      <c r="JR53" s="887"/>
      <c r="JS53" s="887"/>
      <c r="JT53" s="1173"/>
      <c r="JU53" s="887"/>
      <c r="JV53" s="887"/>
      <c r="JW53" s="887"/>
      <c r="JX53" s="887"/>
      <c r="JY53" s="887"/>
      <c r="JZ53" s="887"/>
      <c r="KA53" s="887"/>
      <c r="KB53" s="887"/>
      <c r="KC53" s="887"/>
      <c r="KD53" s="887"/>
      <c r="KE53" s="887"/>
      <c r="KF53" s="887"/>
      <c r="KG53" s="887"/>
      <c r="KH53" s="887"/>
      <c r="KI53" s="887"/>
      <c r="KJ53" s="887"/>
      <c r="KK53" s="887"/>
      <c r="KL53" s="887"/>
      <c r="KM53" s="887"/>
      <c r="KN53" s="887"/>
      <c r="KO53" s="887"/>
      <c r="KP53" s="887"/>
      <c r="KQ53" s="887"/>
      <c r="KR53" s="887"/>
      <c r="KS53" s="887"/>
      <c r="KT53" s="887"/>
      <c r="KU53" s="887"/>
      <c r="KV53" s="887"/>
      <c r="KW53" s="887"/>
      <c r="KX53" s="887"/>
      <c r="KY53" s="887"/>
      <c r="KZ53" s="887"/>
      <c r="LA53" s="887"/>
      <c r="LB53" s="887"/>
      <c r="LC53" s="887"/>
      <c r="LD53" s="887"/>
      <c r="LE53" s="887"/>
      <c r="LF53" s="887"/>
      <c r="LG53" s="887"/>
      <c r="LH53" s="887"/>
      <c r="LI53" s="887"/>
      <c r="LJ53" s="887"/>
      <c r="LK53" s="887"/>
      <c r="LL53" s="887"/>
      <c r="LM53" s="887"/>
      <c r="LN53" s="887"/>
      <c r="LO53" s="887"/>
      <c r="LP53" s="887"/>
      <c r="LQ53" s="887"/>
      <c r="LR53" s="887"/>
      <c r="LS53" s="887"/>
      <c r="LT53" s="887"/>
      <c r="LU53" s="887"/>
      <c r="LV53" s="887"/>
      <c r="LW53" s="887"/>
      <c r="LX53" s="887"/>
      <c r="LY53" s="887"/>
      <c r="LZ53" s="887"/>
      <c r="MA53" s="887"/>
      <c r="MB53" s="887"/>
      <c r="MC53" s="887"/>
      <c r="MD53" s="887"/>
      <c r="ME53" s="887"/>
      <c r="MF53" s="887"/>
      <c r="MG53" s="887"/>
      <c r="MH53" s="887"/>
      <c r="MI53" s="887"/>
      <c r="MJ53" s="887"/>
      <c r="MK53" s="887"/>
      <c r="ML53" s="887"/>
      <c r="MM53" s="887"/>
      <c r="MN53" s="887"/>
      <c r="MO53" s="887"/>
      <c r="MP53" s="887"/>
      <c r="MQ53" s="887"/>
      <c r="MR53" s="887"/>
      <c r="MS53" s="887"/>
      <c r="MT53" s="887"/>
      <c r="MU53" s="887"/>
      <c r="MV53" s="887"/>
      <c r="MW53" s="887"/>
      <c r="MX53" s="887"/>
      <c r="MY53" s="887"/>
      <c r="MZ53" s="887"/>
      <c r="NA53" s="887"/>
      <c r="NB53" s="887"/>
      <c r="NC53" s="887"/>
      <c r="ND53" s="887"/>
      <c r="NE53" s="887"/>
      <c r="NF53" s="887"/>
      <c r="NG53" s="887"/>
      <c r="NH53" s="887"/>
      <c r="NI53" s="887"/>
      <c r="NJ53" s="887"/>
      <c r="NK53" s="887"/>
      <c r="NL53" s="887"/>
      <c r="NM53" s="887"/>
      <c r="NN53" s="887"/>
      <c r="NO53" s="887"/>
      <c r="NP53" s="887"/>
      <c r="NQ53" s="887"/>
      <c r="NR53" s="887"/>
      <c r="NS53" s="887"/>
      <c r="NT53" s="887"/>
      <c r="NU53" s="887"/>
      <c r="NV53" s="887"/>
      <c r="NW53" s="887"/>
      <c r="NX53" s="887"/>
      <c r="NY53" s="887"/>
      <c r="NZ53" s="887"/>
      <c r="OA53" s="887"/>
      <c r="OB53" s="887"/>
      <c r="OC53" s="887"/>
      <c r="OD53" s="887"/>
      <c r="OE53" s="887"/>
      <c r="OF53" s="887"/>
      <c r="OG53" s="887"/>
      <c r="OH53" s="887"/>
      <c r="OI53" s="887"/>
      <c r="OJ53" s="887"/>
      <c r="OK53" s="887"/>
      <c r="OL53" s="887"/>
      <c r="OM53" s="887"/>
      <c r="ON53" s="887"/>
      <c r="OO53" s="887"/>
      <c r="OP53" s="887"/>
      <c r="OQ53" s="887"/>
      <c r="OR53" s="887"/>
      <c r="OS53" s="887"/>
      <c r="OT53" s="887"/>
      <c r="OU53" s="887"/>
      <c r="OV53" s="887"/>
      <c r="OW53" s="887"/>
      <c r="OX53" s="887"/>
      <c r="OY53" s="887"/>
      <c r="OZ53" s="887"/>
      <c r="PB53" s="887"/>
      <c r="PC53" s="887"/>
      <c r="PD53" s="887"/>
    </row>
    <row r="54" spans="1:420" ht="13" thickBot="1">
      <c r="A54" s="919" t="s">
        <v>471</v>
      </c>
      <c r="B54" s="885">
        <v>1.76</v>
      </c>
      <c r="C54" s="924" t="s">
        <v>632</v>
      </c>
      <c r="D54" s="1066"/>
      <c r="E54" s="887"/>
      <c r="F54" s="1066"/>
      <c r="G54" s="887"/>
      <c r="H54" s="887"/>
      <c r="I54" s="887"/>
      <c r="J54" s="887"/>
      <c r="K54" s="887"/>
      <c r="L54" s="887"/>
      <c r="M54" s="887"/>
      <c r="N54" s="887"/>
      <c r="O54" s="887"/>
      <c r="P54" s="887"/>
      <c r="Q54" s="887"/>
      <c r="R54" s="887"/>
      <c r="S54" s="887"/>
      <c r="T54" s="887"/>
      <c r="U54" s="887"/>
      <c r="V54" s="887"/>
      <c r="W54" s="887"/>
      <c r="X54" s="887"/>
      <c r="Y54" s="887"/>
      <c r="Z54" s="887"/>
      <c r="AA54" s="1066"/>
      <c r="AB54" s="1066"/>
      <c r="AC54" s="887"/>
      <c r="AD54" s="887"/>
      <c r="AE54" s="887"/>
      <c r="AF54" s="887"/>
      <c r="AG54" s="887"/>
      <c r="AH54" s="887"/>
      <c r="AI54" s="1084"/>
      <c r="AJ54" s="1084"/>
      <c r="AK54" s="1066"/>
      <c r="AL54" s="887"/>
      <c r="AM54" s="887"/>
      <c r="AN54" s="887"/>
      <c r="AO54" s="887"/>
      <c r="AP54" s="887"/>
      <c r="AQ54" s="887"/>
      <c r="AR54" s="887"/>
      <c r="AS54" s="887"/>
      <c r="AT54" s="887"/>
      <c r="AU54" s="887"/>
      <c r="AV54" s="887"/>
      <c r="AW54" s="887"/>
      <c r="AX54" s="887"/>
      <c r="AY54" s="887"/>
      <c r="AZ54" s="887"/>
      <c r="BA54" s="887"/>
      <c r="BB54" s="887"/>
      <c r="BC54" s="887"/>
      <c r="BD54" s="887"/>
      <c r="BE54" s="887"/>
      <c r="BF54" s="887"/>
      <c r="BG54" s="887"/>
      <c r="BH54" s="887"/>
      <c r="BI54" s="887"/>
      <c r="BJ54" s="887"/>
      <c r="BK54" s="887"/>
      <c r="BL54" s="887"/>
      <c r="BM54" s="887"/>
      <c r="BN54" s="887"/>
      <c r="BO54" s="887"/>
      <c r="BP54" s="887"/>
      <c r="BQ54" s="1171"/>
      <c r="BR54" s="887"/>
      <c r="BS54" s="887"/>
      <c r="BT54" s="1084"/>
      <c r="BU54" s="887"/>
      <c r="BV54" s="887"/>
      <c r="BW54" s="887"/>
      <c r="BX54" s="887"/>
      <c r="BY54" s="887"/>
      <c r="BZ54" s="887"/>
      <c r="CA54" s="887"/>
      <c r="CB54" s="887"/>
      <c r="CC54" s="887"/>
      <c r="CD54" s="887"/>
      <c r="CE54" s="887"/>
      <c r="CF54" s="887"/>
      <c r="CG54" s="887"/>
      <c r="CH54" s="887"/>
      <c r="CI54" s="887"/>
      <c r="CJ54" s="887"/>
      <c r="CK54" s="887"/>
      <c r="CL54" s="887"/>
      <c r="CM54" s="887"/>
      <c r="CN54" s="887"/>
      <c r="CO54" s="887"/>
      <c r="CP54" s="887"/>
      <c r="CQ54" s="887"/>
      <c r="CR54" s="887"/>
      <c r="CS54" s="887"/>
      <c r="CT54" s="887"/>
      <c r="CU54" s="887"/>
      <c r="CV54" s="887"/>
      <c r="CW54" s="887"/>
      <c r="CX54" s="887"/>
      <c r="CY54" s="887"/>
      <c r="CZ54" s="887"/>
      <c r="DA54" s="887"/>
      <c r="DB54" s="887"/>
      <c r="DC54" s="887"/>
      <c r="DD54" s="887"/>
      <c r="DE54" s="1151"/>
      <c r="DF54" s="1151"/>
      <c r="DG54" s="887"/>
      <c r="DH54" s="887"/>
      <c r="DI54" s="887"/>
      <c r="DJ54" s="887"/>
      <c r="DK54" s="887"/>
      <c r="DL54" s="887"/>
      <c r="DM54" s="887"/>
      <c r="DN54" s="887"/>
      <c r="DO54" s="887"/>
      <c r="DP54" s="887"/>
      <c r="DQ54" s="887"/>
      <c r="DR54" s="887"/>
      <c r="DS54" s="887"/>
      <c r="DT54" s="887"/>
      <c r="DU54" s="887"/>
      <c r="DV54" s="887"/>
      <c r="DW54" s="887"/>
      <c r="DX54" s="887"/>
      <c r="DY54" s="887"/>
      <c r="DZ54" s="887"/>
      <c r="EA54" s="887"/>
      <c r="EB54" s="887"/>
      <c r="EC54" s="887"/>
      <c r="ED54" s="887"/>
      <c r="EE54" s="887"/>
      <c r="EF54" s="887"/>
      <c r="EG54" s="887"/>
      <c r="EH54" s="887"/>
      <c r="EI54" s="887"/>
      <c r="EJ54" s="887"/>
      <c r="EK54" s="887"/>
      <c r="EL54" s="887"/>
      <c r="EM54" s="887"/>
      <c r="EN54" s="1151"/>
      <c r="EO54" s="1151"/>
      <c r="EP54" s="887"/>
      <c r="EQ54" s="887"/>
      <c r="ER54" s="887"/>
      <c r="ES54" s="887"/>
      <c r="ET54" s="887"/>
      <c r="EU54" s="887"/>
      <c r="EV54" s="887"/>
      <c r="EW54" s="887"/>
      <c r="EX54" s="887"/>
      <c r="EY54" s="887"/>
      <c r="EZ54" s="887"/>
      <c r="FA54" s="887"/>
      <c r="FB54" s="887"/>
      <c r="FC54" s="887"/>
      <c r="FD54" s="887"/>
      <c r="FE54" s="887"/>
      <c r="FF54" s="887"/>
      <c r="FG54" s="887"/>
      <c r="FH54" s="887"/>
      <c r="FI54" s="887"/>
      <c r="FJ54" s="887"/>
      <c r="FK54" s="887"/>
      <c r="FL54" s="887"/>
      <c r="FM54" s="887"/>
      <c r="FN54" s="887"/>
      <c r="FO54" s="887"/>
      <c r="FP54" s="887"/>
      <c r="FQ54" s="887"/>
      <c r="FR54" s="887"/>
      <c r="FS54" s="887"/>
      <c r="FT54" s="887"/>
      <c r="FU54" s="887"/>
      <c r="FV54" s="887"/>
      <c r="FW54" s="887"/>
      <c r="FX54" s="887"/>
      <c r="FY54" s="1151"/>
      <c r="FZ54" s="1151"/>
      <c r="GA54" s="887"/>
      <c r="GB54" s="887"/>
      <c r="GC54" s="887"/>
      <c r="GD54" s="887"/>
      <c r="GE54" s="887"/>
      <c r="GF54" s="1084"/>
      <c r="GG54" s="887"/>
      <c r="GH54" s="887"/>
      <c r="GI54" s="887"/>
      <c r="GJ54" s="887"/>
      <c r="GK54" s="887"/>
      <c r="GL54" s="1151"/>
      <c r="GM54" s="1151"/>
      <c r="GN54" s="887"/>
      <c r="GO54" s="887"/>
      <c r="GP54" s="887"/>
      <c r="GQ54" s="887"/>
      <c r="GR54" s="887"/>
      <c r="GS54" s="887"/>
      <c r="GT54" s="887"/>
      <c r="GU54" s="887"/>
      <c r="GV54" s="887"/>
      <c r="GW54" s="1084"/>
      <c r="GX54" s="887"/>
      <c r="GY54" s="887"/>
      <c r="GZ54" s="887"/>
      <c r="HA54" s="887"/>
      <c r="HB54" s="887"/>
      <c r="HC54" s="887"/>
      <c r="HD54" s="887"/>
      <c r="HE54" s="887"/>
      <c r="HF54" s="887"/>
      <c r="HG54" s="887"/>
      <c r="HH54" s="887"/>
      <c r="HI54" s="887"/>
      <c r="HJ54" s="887"/>
      <c r="HK54" s="887"/>
      <c r="HL54" s="887"/>
      <c r="HM54" s="887"/>
      <c r="HN54" s="887"/>
      <c r="HO54" s="887"/>
      <c r="HP54" s="887"/>
      <c r="HQ54" s="887"/>
      <c r="HR54" s="887"/>
      <c r="HS54" s="887"/>
      <c r="HT54" s="887"/>
      <c r="HU54" s="887"/>
      <c r="HV54" s="887"/>
      <c r="HW54" s="887"/>
      <c r="HX54" s="887"/>
      <c r="HY54" s="887"/>
      <c r="HZ54" s="887"/>
      <c r="IA54" s="887"/>
      <c r="IB54" s="887"/>
      <c r="IC54" s="887"/>
      <c r="ID54" s="887"/>
      <c r="IE54" s="887"/>
      <c r="IF54" s="887"/>
      <c r="IG54" s="887"/>
      <c r="IH54" s="1084"/>
      <c r="II54" s="1084"/>
      <c r="IJ54" s="1084"/>
      <c r="IK54" s="1084"/>
      <c r="IL54" s="1084"/>
      <c r="IM54" s="1084"/>
      <c r="IN54" s="1084"/>
      <c r="IO54" s="1084"/>
      <c r="IP54" s="887"/>
      <c r="IQ54" s="887"/>
      <c r="IR54" s="887"/>
      <c r="IS54" s="887"/>
      <c r="IT54" s="887"/>
      <c r="IU54" s="887"/>
      <c r="IV54" s="887"/>
      <c r="IW54" s="887"/>
      <c r="IX54" s="887"/>
      <c r="IY54" s="887"/>
      <c r="IZ54" s="887"/>
      <c r="JA54" s="887"/>
      <c r="JB54" s="887"/>
      <c r="JC54" s="887"/>
      <c r="JD54" s="887"/>
      <c r="JE54" s="887"/>
      <c r="JF54" s="887"/>
      <c r="JG54" s="887"/>
      <c r="JH54" s="887"/>
      <c r="JI54" s="887"/>
      <c r="JJ54" s="887"/>
      <c r="JK54" s="887"/>
      <c r="JL54" s="887"/>
      <c r="JM54" s="887"/>
      <c r="JN54" s="887"/>
      <c r="JO54" s="887"/>
      <c r="JP54" s="887"/>
      <c r="JQ54" s="887"/>
      <c r="JR54" s="887"/>
      <c r="JS54" s="887"/>
      <c r="JT54" s="1173"/>
      <c r="JU54" s="887"/>
      <c r="JV54" s="887"/>
      <c r="JW54" s="887"/>
      <c r="JX54" s="887"/>
      <c r="JY54" s="887"/>
      <c r="JZ54" s="887"/>
      <c r="KA54" s="887"/>
      <c r="KB54" s="887"/>
      <c r="KC54" s="887"/>
      <c r="KD54" s="887"/>
      <c r="KE54" s="887"/>
      <c r="KF54" s="887"/>
      <c r="KG54" s="887"/>
      <c r="KH54" s="887"/>
      <c r="KI54" s="887"/>
      <c r="KJ54" s="887"/>
      <c r="KK54" s="887"/>
      <c r="KL54" s="887"/>
      <c r="KM54" s="887"/>
      <c r="KN54" s="887"/>
      <c r="KO54" s="887"/>
      <c r="KP54" s="887"/>
      <c r="KQ54" s="887"/>
      <c r="KR54" s="887"/>
      <c r="KS54" s="887"/>
      <c r="KT54" s="887"/>
      <c r="KU54" s="887"/>
      <c r="KV54" s="887"/>
      <c r="KW54" s="887"/>
      <c r="KX54" s="887"/>
      <c r="KY54" s="887"/>
      <c r="KZ54" s="887"/>
      <c r="LA54" s="887"/>
      <c r="LB54" s="887"/>
      <c r="LC54" s="887"/>
      <c r="LD54" s="887"/>
      <c r="LE54" s="887"/>
      <c r="LF54" s="887"/>
      <c r="LG54" s="887"/>
      <c r="LH54" s="887"/>
      <c r="LI54" s="887"/>
      <c r="LJ54" s="887"/>
      <c r="LK54" s="887"/>
      <c r="LL54" s="887"/>
      <c r="LM54" s="887"/>
      <c r="LN54" s="887"/>
      <c r="LO54" s="887"/>
      <c r="LP54" s="887"/>
      <c r="LQ54" s="887"/>
      <c r="LR54" s="887"/>
      <c r="LS54" s="887"/>
      <c r="LT54" s="887"/>
      <c r="LU54" s="887"/>
      <c r="LV54" s="887"/>
      <c r="LW54" s="887"/>
      <c r="LX54" s="887"/>
      <c r="LY54" s="887"/>
      <c r="LZ54" s="887"/>
      <c r="MA54" s="887"/>
      <c r="MB54" s="887"/>
      <c r="MC54" s="887"/>
      <c r="MD54" s="887"/>
      <c r="ME54" s="887"/>
      <c r="MF54" s="887"/>
      <c r="MG54" s="887"/>
      <c r="MH54" s="887"/>
      <c r="MI54" s="887"/>
      <c r="MJ54" s="887"/>
      <c r="MK54" s="887"/>
      <c r="ML54" s="887"/>
      <c r="MM54" s="887"/>
      <c r="MN54" s="887"/>
      <c r="MO54" s="887"/>
      <c r="MP54" s="887"/>
      <c r="MQ54" s="887"/>
      <c r="MR54" s="887"/>
      <c r="MS54" s="887"/>
      <c r="MT54" s="887"/>
      <c r="MU54" s="887"/>
      <c r="MV54" s="887"/>
      <c r="MW54" s="887"/>
      <c r="MX54" s="887"/>
      <c r="MY54" s="887"/>
      <c r="MZ54" s="887"/>
      <c r="NA54" s="887"/>
      <c r="NB54" s="887"/>
      <c r="NC54" s="887"/>
      <c r="ND54" s="887"/>
      <c r="NE54" s="887"/>
      <c r="NF54" s="887"/>
      <c r="NG54" s="887"/>
      <c r="NH54" s="887"/>
      <c r="NI54" s="887"/>
      <c r="NJ54" s="887"/>
      <c r="NK54" s="887"/>
      <c r="NL54" s="887"/>
      <c r="NM54" s="887"/>
      <c r="NN54" s="887"/>
      <c r="NO54" s="887"/>
      <c r="NP54" s="887"/>
      <c r="NQ54" s="887"/>
      <c r="NR54" s="887"/>
      <c r="NS54" s="887"/>
      <c r="NT54" s="887"/>
      <c r="NU54" s="887"/>
      <c r="NV54" s="887"/>
      <c r="NW54" s="887"/>
      <c r="NX54" s="887"/>
      <c r="NY54" s="887"/>
      <c r="NZ54" s="887"/>
      <c r="OA54" s="887"/>
      <c r="OB54" s="887"/>
      <c r="OC54" s="887"/>
      <c r="OD54" s="887"/>
      <c r="OE54" s="887"/>
      <c r="OF54" s="887"/>
      <c r="OG54" s="887"/>
      <c r="OH54" s="887"/>
      <c r="OI54" s="887"/>
      <c r="OJ54" s="887"/>
      <c r="OK54" s="887"/>
      <c r="OL54" s="887"/>
      <c r="OM54" s="887"/>
      <c r="ON54" s="887"/>
      <c r="OO54" s="887"/>
      <c r="OP54" s="887"/>
      <c r="OQ54" s="887"/>
      <c r="OR54" s="887"/>
      <c r="OS54" s="887"/>
      <c r="OT54" s="887"/>
      <c r="OU54" s="887"/>
      <c r="OV54" s="887"/>
      <c r="OW54" s="887"/>
      <c r="OX54" s="887"/>
      <c r="OY54" s="887"/>
      <c r="OZ54" s="887"/>
      <c r="PB54" s="887"/>
      <c r="PC54" s="887"/>
      <c r="PD54" s="887"/>
    </row>
    <row r="55" spans="1:420" ht="13" thickBot="1">
      <c r="A55" s="939" t="s">
        <v>388</v>
      </c>
      <c r="B55" s="940">
        <f>(B54-B4)/B4</f>
        <v>0.20547945205479456</v>
      </c>
      <c r="C55" s="924"/>
      <c r="D55" s="1066"/>
      <c r="E55" s="887"/>
      <c r="F55" s="1066"/>
      <c r="G55" s="887"/>
      <c r="H55" s="887"/>
      <c r="I55" s="887"/>
      <c r="J55" s="887"/>
      <c r="K55" s="887"/>
      <c r="L55" s="887"/>
      <c r="M55" s="887"/>
      <c r="N55" s="887"/>
      <c r="O55" s="887"/>
      <c r="P55" s="887"/>
      <c r="Q55" s="887"/>
      <c r="R55" s="887"/>
      <c r="S55" s="887"/>
      <c r="T55" s="887"/>
      <c r="U55" s="887"/>
      <c r="V55" s="887"/>
      <c r="W55" s="887"/>
      <c r="X55" s="887"/>
      <c r="Y55" s="887"/>
      <c r="Z55" s="887"/>
      <c r="AA55" s="1066"/>
      <c r="AB55" s="1066"/>
      <c r="AC55" s="887"/>
      <c r="AD55" s="887"/>
      <c r="AE55" s="887"/>
      <c r="AF55" s="887"/>
      <c r="AG55" s="887"/>
      <c r="AH55" s="887"/>
      <c r="AI55" s="1084"/>
      <c r="AJ55" s="1084"/>
      <c r="AK55" s="1066"/>
      <c r="AL55" s="887"/>
      <c r="AM55" s="887"/>
      <c r="AN55" s="887"/>
      <c r="AO55" s="887"/>
      <c r="AP55" s="887"/>
      <c r="AQ55" s="887"/>
      <c r="AR55" s="887"/>
      <c r="AS55" s="887"/>
      <c r="AT55" s="887"/>
      <c r="AU55" s="887"/>
      <c r="AV55" s="887"/>
      <c r="AW55" s="887"/>
      <c r="AX55" s="887"/>
      <c r="AY55" s="887"/>
      <c r="AZ55" s="887"/>
      <c r="BA55" s="887"/>
      <c r="BB55" s="887"/>
      <c r="BC55" s="887"/>
      <c r="BD55" s="887"/>
      <c r="BE55" s="887"/>
      <c r="BF55" s="887"/>
      <c r="BG55" s="887"/>
      <c r="BH55" s="887"/>
      <c r="BI55" s="887"/>
      <c r="BJ55" s="887"/>
      <c r="BK55" s="887"/>
      <c r="BL55" s="887"/>
      <c r="BM55" s="887"/>
      <c r="BN55" s="887"/>
      <c r="BO55" s="887"/>
      <c r="BP55" s="887"/>
      <c r="BQ55" s="1171"/>
      <c r="BR55" s="887"/>
      <c r="BS55" s="887"/>
      <c r="BT55" s="1084"/>
      <c r="BU55" s="887"/>
      <c r="BV55" s="887"/>
      <c r="BW55" s="887"/>
      <c r="BX55" s="887"/>
      <c r="BY55" s="887"/>
      <c r="BZ55" s="887"/>
      <c r="CA55" s="887"/>
      <c r="CB55" s="887"/>
      <c r="CC55" s="887"/>
      <c r="CD55" s="887"/>
      <c r="CE55" s="887"/>
      <c r="CF55" s="887"/>
      <c r="CG55" s="887"/>
      <c r="CH55" s="887"/>
      <c r="CI55" s="887"/>
      <c r="CJ55" s="887"/>
      <c r="CK55" s="887"/>
      <c r="CL55" s="887"/>
      <c r="CM55" s="887"/>
      <c r="CN55" s="887"/>
      <c r="CO55" s="887"/>
      <c r="CP55" s="887"/>
      <c r="CQ55" s="887"/>
      <c r="CR55" s="887"/>
      <c r="CS55" s="887"/>
      <c r="CT55" s="887"/>
      <c r="CU55" s="887"/>
      <c r="CV55" s="887"/>
      <c r="CW55" s="887"/>
      <c r="CX55" s="887"/>
      <c r="CY55" s="887"/>
      <c r="CZ55" s="887"/>
      <c r="DA55" s="887"/>
      <c r="DB55" s="887"/>
      <c r="DC55" s="887"/>
      <c r="DD55" s="887"/>
      <c r="DE55" s="1151"/>
      <c r="DF55" s="1151"/>
      <c r="DG55" s="887"/>
      <c r="DH55" s="887"/>
      <c r="DI55" s="887"/>
      <c r="DJ55" s="887"/>
      <c r="DK55" s="887"/>
      <c r="DL55" s="887"/>
      <c r="DM55" s="887"/>
      <c r="DN55" s="887"/>
      <c r="DO55" s="887"/>
      <c r="DP55" s="887"/>
      <c r="DQ55" s="887"/>
      <c r="DR55" s="887"/>
      <c r="DS55" s="887"/>
      <c r="DT55" s="887"/>
      <c r="DU55" s="887"/>
      <c r="DV55" s="887"/>
      <c r="DW55" s="887"/>
      <c r="DX55" s="887"/>
      <c r="DY55" s="887"/>
      <c r="DZ55" s="887"/>
      <c r="EA55" s="887"/>
      <c r="EB55" s="887"/>
      <c r="EC55" s="887"/>
      <c r="ED55" s="887"/>
      <c r="EE55" s="887"/>
      <c r="EF55" s="887"/>
      <c r="EG55" s="887"/>
      <c r="EH55" s="887"/>
      <c r="EI55" s="887"/>
      <c r="EJ55" s="887"/>
      <c r="EK55" s="887"/>
      <c r="EL55" s="887"/>
      <c r="EM55" s="887"/>
      <c r="EN55" s="1151"/>
      <c r="EO55" s="1151"/>
      <c r="EP55" s="887"/>
      <c r="EQ55" s="887"/>
      <c r="ER55" s="887"/>
      <c r="ES55" s="887"/>
      <c r="ET55" s="887"/>
      <c r="EU55" s="887"/>
      <c r="EV55" s="887"/>
      <c r="EW55" s="887"/>
      <c r="EX55" s="887"/>
      <c r="EY55" s="887"/>
      <c r="EZ55" s="887"/>
      <c r="FA55" s="887"/>
      <c r="FB55" s="887"/>
      <c r="FC55" s="887"/>
      <c r="FD55" s="887"/>
      <c r="FE55" s="887"/>
      <c r="FF55" s="887"/>
      <c r="FG55" s="887"/>
      <c r="FH55" s="887"/>
      <c r="FI55" s="887"/>
      <c r="FJ55" s="887"/>
      <c r="FK55" s="887"/>
      <c r="FL55" s="887"/>
      <c r="FM55" s="887"/>
      <c r="FN55" s="887"/>
      <c r="FO55" s="887"/>
      <c r="FP55" s="887"/>
      <c r="FQ55" s="887"/>
      <c r="FR55" s="887"/>
      <c r="FS55" s="887"/>
      <c r="FT55" s="887"/>
      <c r="FU55" s="887"/>
      <c r="FV55" s="887"/>
      <c r="FW55" s="887"/>
      <c r="FX55" s="887"/>
      <c r="FY55" s="1151"/>
      <c r="FZ55" s="1151"/>
      <c r="GA55" s="887"/>
      <c r="GB55" s="887"/>
      <c r="GC55" s="887"/>
      <c r="GD55" s="887"/>
      <c r="GE55" s="887"/>
      <c r="GF55" s="1084"/>
      <c r="GG55" s="887"/>
      <c r="GH55" s="887"/>
      <c r="GI55" s="887"/>
      <c r="GJ55" s="887"/>
      <c r="GK55" s="887"/>
      <c r="GL55" s="1151"/>
      <c r="GM55" s="1151"/>
      <c r="GN55" s="887"/>
      <c r="GO55" s="887"/>
      <c r="GP55" s="887"/>
      <c r="GQ55" s="887"/>
      <c r="GR55" s="887"/>
      <c r="GS55" s="887"/>
      <c r="GT55" s="887"/>
      <c r="GU55" s="887"/>
      <c r="GV55" s="887"/>
      <c r="GW55" s="1084"/>
      <c r="GX55" s="887"/>
      <c r="GY55" s="887"/>
      <c r="GZ55" s="887"/>
      <c r="HA55" s="887"/>
      <c r="HB55" s="887"/>
      <c r="HC55" s="887"/>
      <c r="HD55" s="887"/>
      <c r="HE55" s="887"/>
      <c r="HF55" s="887"/>
      <c r="HG55" s="887"/>
      <c r="HH55" s="887"/>
      <c r="HI55" s="887"/>
      <c r="HJ55" s="887"/>
      <c r="HK55" s="887"/>
      <c r="HL55" s="887"/>
      <c r="HM55" s="887"/>
      <c r="HN55" s="887"/>
      <c r="HO55" s="887"/>
      <c r="HP55" s="887"/>
      <c r="HQ55" s="887"/>
      <c r="HR55" s="887"/>
      <c r="HS55" s="887"/>
      <c r="HT55" s="887"/>
      <c r="HU55" s="887"/>
      <c r="HV55" s="887"/>
      <c r="HW55" s="887"/>
      <c r="HX55" s="887"/>
      <c r="HY55" s="887"/>
      <c r="HZ55" s="887"/>
      <c r="IA55" s="887"/>
      <c r="IB55" s="887"/>
      <c r="IC55" s="887"/>
      <c r="ID55" s="887"/>
      <c r="IE55" s="887"/>
      <c r="IF55" s="887"/>
      <c r="IG55" s="887"/>
      <c r="IH55" s="1084"/>
      <c r="II55" s="1084"/>
      <c r="IJ55" s="1084"/>
      <c r="IK55" s="1084"/>
      <c r="IL55" s="1084"/>
      <c r="IM55" s="1084"/>
      <c r="IN55" s="1084"/>
      <c r="IO55" s="1084"/>
      <c r="IP55" s="887"/>
      <c r="IQ55" s="887"/>
      <c r="IR55" s="887"/>
      <c r="IS55" s="887"/>
      <c r="IT55" s="887"/>
      <c r="IU55" s="887"/>
      <c r="IV55" s="887"/>
      <c r="IW55" s="887"/>
      <c r="IX55" s="887"/>
      <c r="IY55" s="887"/>
      <c r="IZ55" s="887"/>
      <c r="JA55" s="887"/>
      <c r="JB55" s="887"/>
      <c r="JC55" s="887"/>
      <c r="JD55" s="887"/>
      <c r="JE55" s="887"/>
      <c r="JF55" s="887"/>
      <c r="JG55" s="887"/>
      <c r="JH55" s="887"/>
      <c r="JI55" s="887"/>
      <c r="JJ55" s="887"/>
      <c r="JK55" s="887"/>
      <c r="JL55" s="887"/>
      <c r="JM55" s="887"/>
      <c r="JN55" s="887"/>
      <c r="JO55" s="887"/>
      <c r="JP55" s="887"/>
      <c r="JQ55" s="887"/>
      <c r="JR55" s="887"/>
      <c r="JS55" s="887"/>
      <c r="JT55" s="1173"/>
      <c r="JU55" s="887"/>
      <c r="JV55" s="887"/>
      <c r="JW55" s="887"/>
      <c r="JX55" s="887"/>
      <c r="JY55" s="887"/>
      <c r="JZ55" s="887"/>
      <c r="KA55" s="887"/>
      <c r="KB55" s="887"/>
      <c r="KC55" s="887"/>
      <c r="KD55" s="887"/>
      <c r="KE55" s="887"/>
      <c r="KF55" s="887"/>
      <c r="KG55" s="887"/>
      <c r="KH55" s="887"/>
      <c r="KI55" s="887"/>
      <c r="KJ55" s="887"/>
      <c r="KK55" s="887"/>
      <c r="KL55" s="887"/>
      <c r="KM55" s="887"/>
      <c r="KN55" s="887"/>
      <c r="KO55" s="887"/>
      <c r="KP55" s="887"/>
      <c r="KQ55" s="887"/>
      <c r="KR55" s="887"/>
      <c r="KS55" s="887"/>
      <c r="KT55" s="887"/>
      <c r="KU55" s="887"/>
      <c r="KV55" s="887"/>
      <c r="KW55" s="887"/>
      <c r="KX55" s="887"/>
      <c r="KY55" s="887"/>
      <c r="KZ55" s="887"/>
      <c r="LA55" s="887"/>
      <c r="LB55" s="887"/>
      <c r="LC55" s="887"/>
      <c r="LD55" s="887"/>
      <c r="LE55" s="887"/>
      <c r="LF55" s="887"/>
      <c r="LG55" s="887"/>
      <c r="LH55" s="887"/>
      <c r="LI55" s="887"/>
      <c r="LJ55" s="887"/>
      <c r="LK55" s="887"/>
      <c r="LL55" s="887"/>
      <c r="LM55" s="887"/>
      <c r="LN55" s="887"/>
      <c r="LO55" s="887"/>
      <c r="LP55" s="887"/>
      <c r="LQ55" s="887"/>
      <c r="LR55" s="887"/>
      <c r="LS55" s="887"/>
      <c r="LT55" s="887"/>
      <c r="LU55" s="887"/>
      <c r="LV55" s="887"/>
      <c r="LW55" s="887"/>
      <c r="LX55" s="887"/>
      <c r="LY55" s="887"/>
      <c r="LZ55" s="887"/>
      <c r="MA55" s="887"/>
      <c r="MB55" s="887"/>
      <c r="MC55" s="887"/>
      <c r="MD55" s="887"/>
      <c r="ME55" s="887"/>
      <c r="MF55" s="887"/>
      <c r="MG55" s="887"/>
      <c r="MH55" s="887"/>
      <c r="MI55" s="887"/>
      <c r="MJ55" s="887"/>
      <c r="MK55" s="887"/>
      <c r="ML55" s="887"/>
      <c r="MM55" s="887"/>
      <c r="MN55" s="887"/>
      <c r="MO55" s="887"/>
      <c r="MP55" s="887"/>
      <c r="MQ55" s="887"/>
      <c r="MR55" s="887"/>
      <c r="MS55" s="887"/>
      <c r="MT55" s="887"/>
      <c r="MU55" s="887"/>
      <c r="MV55" s="887"/>
      <c r="MW55" s="887"/>
      <c r="MX55" s="887"/>
      <c r="MY55" s="887"/>
      <c r="MZ55" s="887"/>
      <c r="NA55" s="887"/>
      <c r="NB55" s="887"/>
      <c r="NC55" s="887"/>
      <c r="ND55" s="887"/>
      <c r="NE55" s="887"/>
      <c r="NF55" s="887"/>
      <c r="NG55" s="887"/>
      <c r="NH55" s="887"/>
      <c r="NI55" s="887"/>
      <c r="NJ55" s="887"/>
      <c r="NK55" s="887"/>
      <c r="NL55" s="887"/>
      <c r="NM55" s="887"/>
      <c r="NN55" s="887"/>
      <c r="NO55" s="887"/>
      <c r="NP55" s="887"/>
      <c r="NQ55" s="887"/>
      <c r="NR55" s="887"/>
      <c r="NS55" s="887"/>
      <c r="NT55" s="887"/>
      <c r="NU55" s="887"/>
      <c r="NV55" s="887"/>
      <c r="NW55" s="887"/>
      <c r="NX55" s="887"/>
      <c r="NY55" s="887"/>
      <c r="NZ55" s="887"/>
      <c r="OA55" s="887"/>
      <c r="OB55" s="887"/>
      <c r="OC55" s="887"/>
      <c r="OD55" s="887"/>
      <c r="OE55" s="887"/>
      <c r="OF55" s="887"/>
      <c r="OG55" s="887"/>
      <c r="OH55" s="887"/>
      <c r="OI55" s="887"/>
      <c r="OJ55" s="887"/>
      <c r="OK55" s="887"/>
      <c r="OL55" s="887"/>
      <c r="OM55" s="887"/>
      <c r="ON55" s="887"/>
      <c r="OO55" s="887"/>
      <c r="OP55" s="887"/>
      <c r="OQ55" s="887"/>
      <c r="OR55" s="887"/>
      <c r="OS55" s="887"/>
      <c r="OT55" s="887"/>
      <c r="OU55" s="887"/>
      <c r="OV55" s="887"/>
      <c r="OW55" s="887"/>
      <c r="OX55" s="887"/>
      <c r="OY55" s="887"/>
      <c r="OZ55" s="887"/>
      <c r="PB55" s="887"/>
      <c r="PC55" s="887"/>
      <c r="PD55" s="887"/>
    </row>
    <row r="56" spans="1:420" ht="13" thickBot="1">
      <c r="A56" s="1184"/>
      <c r="B56" s="1185"/>
      <c r="C56" s="975" t="s">
        <v>618</v>
      </c>
      <c r="D56" s="1065"/>
      <c r="E56" s="944"/>
      <c r="F56" s="1065"/>
      <c r="G56" s="944"/>
      <c r="H56" s="944"/>
      <c r="I56" s="944"/>
      <c r="J56" s="944"/>
      <c r="K56" s="944"/>
      <c r="L56" s="944"/>
      <c r="M56" s="944"/>
      <c r="N56" s="944"/>
      <c r="O56" s="944"/>
      <c r="P56" s="944"/>
      <c r="Q56" s="944"/>
      <c r="R56" s="944"/>
      <c r="S56" s="944"/>
      <c r="T56" s="944"/>
      <c r="U56" s="944"/>
      <c r="V56" s="944"/>
      <c r="W56" s="944"/>
      <c r="X56" s="944"/>
      <c r="Y56" s="944"/>
      <c r="Z56" s="944"/>
      <c r="AA56" s="1065"/>
      <c r="AB56" s="1065"/>
      <c r="AC56" s="944"/>
      <c r="AD56" s="944"/>
      <c r="AE56" s="944"/>
      <c r="AF56" s="944"/>
      <c r="AG56" s="944"/>
      <c r="AH56" s="944"/>
      <c r="AI56" s="1075"/>
      <c r="AJ56" s="1075"/>
      <c r="AK56" s="1065"/>
      <c r="AL56" s="944"/>
      <c r="AM56" s="944"/>
      <c r="AN56" s="944"/>
      <c r="AO56" s="944"/>
      <c r="AP56" s="944"/>
      <c r="AQ56" s="944"/>
      <c r="AR56" s="944"/>
      <c r="AS56" s="944"/>
      <c r="AT56" s="944"/>
      <c r="AU56" s="944"/>
      <c r="AV56" s="944"/>
      <c r="AW56" s="944"/>
      <c r="AX56" s="944"/>
      <c r="AY56" s="944"/>
      <c r="AZ56" s="944"/>
      <c r="BA56" s="944"/>
      <c r="BB56" s="944"/>
      <c r="BC56" s="944"/>
      <c r="BD56" s="944"/>
      <c r="BE56" s="944"/>
      <c r="BF56" s="944"/>
      <c r="BG56" s="944"/>
      <c r="BH56" s="944"/>
      <c r="BI56" s="944"/>
      <c r="BJ56" s="944"/>
      <c r="BK56" s="944"/>
      <c r="BL56" s="944"/>
      <c r="BM56" s="944"/>
      <c r="BN56" s="944"/>
      <c r="BO56" s="944"/>
      <c r="BP56" s="944"/>
      <c r="BQ56" s="1168"/>
      <c r="BR56" s="944"/>
      <c r="BS56" s="944"/>
      <c r="BT56" s="1075"/>
      <c r="BU56" s="944"/>
      <c r="BV56" s="944"/>
      <c r="BW56" s="944"/>
      <c r="BX56" s="944"/>
      <c r="BY56" s="944"/>
      <c r="BZ56" s="944"/>
      <c r="CA56" s="944"/>
      <c r="CB56" s="944"/>
      <c r="CC56" s="944"/>
      <c r="CD56" s="944"/>
      <c r="CE56" s="944"/>
      <c r="CF56" s="944"/>
      <c r="CG56" s="944"/>
      <c r="CH56" s="944"/>
      <c r="CI56" s="944"/>
      <c r="CJ56" s="944"/>
      <c r="CK56" s="944"/>
      <c r="CL56" s="944"/>
      <c r="CM56" s="944"/>
      <c r="CN56" s="944"/>
      <c r="CO56" s="944"/>
      <c r="CP56" s="944"/>
      <c r="CQ56" s="944"/>
      <c r="CR56" s="944"/>
      <c r="CS56" s="944"/>
      <c r="CT56" s="944"/>
      <c r="CU56" s="944"/>
      <c r="CV56" s="944"/>
      <c r="CW56" s="944"/>
      <c r="CX56" s="944"/>
      <c r="CY56" s="944"/>
      <c r="CZ56" s="944"/>
      <c r="DA56" s="944"/>
      <c r="DB56" s="944"/>
      <c r="DC56" s="944"/>
      <c r="DD56" s="944"/>
      <c r="DE56" s="1148"/>
      <c r="DF56" s="1148"/>
      <c r="DG56" s="944"/>
      <c r="DH56" s="944"/>
      <c r="DI56" s="944"/>
      <c r="DJ56" s="944"/>
      <c r="DK56" s="944"/>
      <c r="DL56" s="944"/>
      <c r="DM56" s="944"/>
      <c r="DN56" s="944"/>
      <c r="DO56" s="944"/>
      <c r="DP56" s="944"/>
      <c r="DQ56" s="944"/>
      <c r="DR56" s="944"/>
      <c r="DS56" s="944"/>
      <c r="DT56" s="944"/>
      <c r="DU56" s="944"/>
      <c r="DV56" s="944"/>
      <c r="DW56" s="944"/>
      <c r="DX56" s="944"/>
      <c r="DY56" s="944"/>
      <c r="DZ56" s="944"/>
      <c r="EA56" s="944"/>
      <c r="EB56" s="944"/>
      <c r="EC56" s="944"/>
      <c r="ED56" s="944"/>
      <c r="EE56" s="944"/>
      <c r="EF56" s="944"/>
      <c r="EG56" s="944"/>
      <c r="EH56" s="944"/>
      <c r="EI56" s="944"/>
      <c r="EJ56" s="944"/>
      <c r="EK56" s="944"/>
      <c r="EL56" s="944"/>
      <c r="EM56" s="944"/>
      <c r="EN56" s="1148"/>
      <c r="EO56" s="1148"/>
      <c r="EP56" s="944"/>
      <c r="EQ56" s="944"/>
      <c r="ER56" s="944"/>
      <c r="ES56" s="944"/>
      <c r="ET56" s="944"/>
      <c r="EU56" s="944"/>
      <c r="EV56" s="944"/>
      <c r="EW56" s="944"/>
      <c r="EX56" s="944"/>
      <c r="EY56" s="944"/>
      <c r="EZ56" s="944"/>
      <c r="FA56" s="944"/>
      <c r="FB56" s="944"/>
      <c r="FC56" s="944"/>
      <c r="FD56" s="944"/>
      <c r="FE56" s="944"/>
      <c r="FF56" s="944"/>
      <c r="FG56" s="944"/>
      <c r="FH56" s="944"/>
      <c r="FI56" s="944"/>
      <c r="FJ56" s="944"/>
      <c r="FK56" s="944"/>
      <c r="FL56" s="944"/>
      <c r="FM56" s="944"/>
      <c r="FN56" s="944"/>
      <c r="FO56" s="944"/>
      <c r="FP56" s="944"/>
      <c r="FQ56" s="944"/>
      <c r="FR56" s="944"/>
      <c r="FS56" s="944"/>
      <c r="FT56" s="944"/>
      <c r="FU56" s="944"/>
      <c r="FV56" s="944"/>
      <c r="FW56" s="944"/>
      <c r="FX56" s="944"/>
      <c r="FY56" s="1148"/>
      <c r="FZ56" s="1148"/>
      <c r="GA56" s="944"/>
      <c r="GB56" s="944"/>
      <c r="GC56" s="944"/>
      <c r="GD56" s="944"/>
      <c r="GE56" s="944"/>
      <c r="GF56" s="1075"/>
      <c r="GG56" s="944"/>
      <c r="GH56" s="944"/>
      <c r="GI56" s="944"/>
      <c r="GJ56" s="944"/>
      <c r="GK56" s="944"/>
      <c r="GL56" s="1148"/>
      <c r="GM56" s="1148"/>
      <c r="GN56" s="944"/>
      <c r="GO56" s="944"/>
      <c r="GP56" s="944"/>
      <c r="GQ56" s="944"/>
      <c r="GR56" s="944"/>
      <c r="GS56" s="944"/>
      <c r="GT56" s="944"/>
      <c r="GU56" s="944"/>
      <c r="GV56" s="944"/>
      <c r="GW56" s="1075"/>
      <c r="GX56" s="944"/>
      <c r="GY56" s="944"/>
      <c r="GZ56" s="944"/>
      <c r="HA56" s="944"/>
      <c r="HB56" s="944"/>
      <c r="HC56" s="944"/>
      <c r="HD56" s="944"/>
      <c r="HE56" s="944"/>
      <c r="HF56" s="785" t="s">
        <v>619</v>
      </c>
      <c r="HG56" s="948"/>
      <c r="HH56" s="948"/>
      <c r="HI56" s="948"/>
      <c r="HJ56" s="948"/>
      <c r="HK56" s="948"/>
      <c r="HL56" s="948"/>
      <c r="HM56" s="948"/>
      <c r="HN56" s="948"/>
      <c r="HO56" s="948"/>
      <c r="HP56" s="948"/>
      <c r="HQ56" s="948"/>
      <c r="HR56" s="948"/>
      <c r="HS56" s="948"/>
      <c r="HT56" s="948"/>
      <c r="HU56" s="948"/>
      <c r="HV56" s="948"/>
      <c r="HW56" s="948"/>
      <c r="HX56" s="948"/>
      <c r="HY56" s="948"/>
      <c r="HZ56" s="948"/>
      <c r="IA56" s="948"/>
      <c r="IB56" s="948"/>
      <c r="IC56" s="948"/>
      <c r="ID56" s="948"/>
      <c r="IE56" s="948"/>
      <c r="IF56" s="948"/>
      <c r="IG56" s="948"/>
      <c r="IH56" s="1074"/>
      <c r="II56" s="1074"/>
      <c r="IJ56" s="1074"/>
      <c r="IK56" s="1074"/>
      <c r="IL56" s="1074"/>
      <c r="IM56" s="1074"/>
      <c r="IN56" s="1074"/>
      <c r="IO56" s="1074"/>
      <c r="IP56" s="948"/>
      <c r="IQ56" s="948"/>
      <c r="IR56" s="948"/>
      <c r="IS56" s="948"/>
      <c r="IT56" s="948"/>
      <c r="IU56" s="948"/>
      <c r="IV56" s="948"/>
      <c r="IW56" s="948"/>
      <c r="IX56" s="948"/>
      <c r="IY56" s="948"/>
      <c r="IZ56" s="948"/>
      <c r="JA56" s="948"/>
      <c r="JB56" s="948"/>
      <c r="JC56" s="948"/>
      <c r="JD56" s="948"/>
      <c r="JE56" s="948"/>
      <c r="JF56" s="948"/>
      <c r="JG56" s="948"/>
      <c r="JH56" s="948"/>
      <c r="JI56" s="948"/>
      <c r="JJ56" s="948"/>
      <c r="JK56" s="948"/>
      <c r="JL56" s="948"/>
      <c r="JM56" s="948"/>
      <c r="JN56" s="948"/>
      <c r="JO56" s="948"/>
      <c r="JP56" s="948"/>
      <c r="JQ56" s="948"/>
      <c r="JR56" s="948"/>
      <c r="JS56" s="948"/>
      <c r="JT56" s="1174"/>
      <c r="JU56" s="948"/>
      <c r="JV56" s="948"/>
      <c r="JW56" s="948"/>
      <c r="JX56" s="948"/>
      <c r="JY56" s="948"/>
      <c r="JZ56" s="948"/>
      <c r="KA56" s="948"/>
      <c r="KB56" s="948"/>
      <c r="KC56" s="948"/>
      <c r="KD56" s="948"/>
      <c r="KE56" s="948"/>
      <c r="KF56" s="948"/>
      <c r="KG56" s="948"/>
      <c r="KH56" s="948"/>
      <c r="KI56" s="948"/>
      <c r="KJ56" s="948"/>
      <c r="KK56" s="948"/>
      <c r="KL56" s="948"/>
      <c r="KM56" s="948"/>
      <c r="KN56" s="948"/>
      <c r="KO56" s="948"/>
      <c r="KP56" s="948"/>
      <c r="KQ56" s="948"/>
      <c r="KR56" s="948"/>
      <c r="KS56" s="948"/>
      <c r="KT56" s="948"/>
      <c r="KU56" s="948"/>
      <c r="KV56" s="948"/>
      <c r="KW56" s="948"/>
      <c r="KX56" s="948"/>
      <c r="KY56" s="948"/>
      <c r="KZ56" s="948"/>
      <c r="LA56" s="948"/>
      <c r="LB56" s="948"/>
      <c r="LC56" s="948"/>
      <c r="LD56" s="948"/>
      <c r="LE56" s="948"/>
      <c r="LF56" s="948"/>
      <c r="LG56" s="948"/>
      <c r="LH56" s="948"/>
      <c r="LI56" s="948"/>
      <c r="LJ56" s="948"/>
      <c r="LK56" s="948"/>
      <c r="LL56" s="948"/>
      <c r="LM56" s="948"/>
      <c r="LN56" s="948"/>
      <c r="LO56" s="948"/>
      <c r="LP56" s="948"/>
      <c r="LQ56" s="948"/>
      <c r="LR56" s="948"/>
      <c r="LS56" s="948"/>
      <c r="LT56" s="948"/>
      <c r="LU56" s="948"/>
      <c r="LV56" s="948"/>
      <c r="LW56" s="948"/>
      <c r="LX56" s="948"/>
      <c r="LY56" s="948"/>
      <c r="LZ56" s="948"/>
      <c r="MA56" s="948"/>
      <c r="MB56" s="948"/>
      <c r="MC56" s="948"/>
      <c r="MD56" s="948"/>
      <c r="ME56" s="948"/>
      <c r="MF56" s="948"/>
      <c r="MG56" s="948"/>
      <c r="MH56" s="948"/>
      <c r="MI56" s="948"/>
      <c r="MJ56" s="948"/>
      <c r="MK56" s="948"/>
      <c r="ML56" s="948"/>
      <c r="MM56" s="948"/>
      <c r="MN56" s="948"/>
      <c r="MO56" s="948"/>
      <c r="MP56" s="948"/>
      <c r="MQ56" s="948"/>
      <c r="MR56" s="948"/>
      <c r="MS56" s="948"/>
      <c r="MT56" s="948"/>
      <c r="MU56" s="948"/>
      <c r="MV56" s="948"/>
      <c r="MW56" s="948"/>
      <c r="MX56" s="948"/>
      <c r="MY56" s="948"/>
      <c r="MZ56" s="948"/>
      <c r="NA56" s="948"/>
      <c r="NB56" s="948"/>
      <c r="NC56" s="948"/>
      <c r="ND56" s="948"/>
      <c r="NE56" s="948"/>
      <c r="NF56" s="948"/>
      <c r="NG56" s="948"/>
      <c r="NH56" s="948"/>
      <c r="NI56" s="948"/>
      <c r="NJ56" s="948"/>
      <c r="NK56" s="948"/>
      <c r="NL56" s="948"/>
      <c r="NM56" s="948"/>
      <c r="NN56" s="948"/>
      <c r="NO56" s="948"/>
      <c r="NP56" s="948"/>
      <c r="NQ56" s="948"/>
      <c r="NR56" s="948"/>
      <c r="NS56" s="948"/>
      <c r="NT56" s="948"/>
      <c r="NU56" s="948"/>
      <c r="NV56" s="948"/>
      <c r="NW56" s="948"/>
      <c r="NX56" s="948"/>
      <c r="NY56" s="948"/>
      <c r="NZ56" s="948"/>
      <c r="OA56" s="948"/>
      <c r="OB56" s="948"/>
      <c r="OC56" s="948"/>
      <c r="OD56" s="948"/>
      <c r="OE56" s="948"/>
      <c r="OF56" s="948"/>
      <c r="OG56" s="948"/>
      <c r="OH56" s="948"/>
      <c r="OI56" s="948"/>
      <c r="OJ56" s="948"/>
      <c r="OK56" s="948"/>
      <c r="OL56" s="948"/>
      <c r="OM56" s="948"/>
      <c r="ON56" s="948"/>
      <c r="OO56" s="948"/>
      <c r="OP56" s="948"/>
      <c r="OQ56" s="948"/>
      <c r="OR56" s="948"/>
      <c r="OS56" s="948"/>
      <c r="OT56" s="948"/>
      <c r="OU56" s="948"/>
      <c r="OV56" s="948"/>
      <c r="OW56" s="948"/>
      <c r="OX56" s="948"/>
      <c r="OY56" s="948"/>
      <c r="OZ56" s="948"/>
      <c r="PB56" s="887"/>
      <c r="PC56" s="887"/>
      <c r="PD56" s="887"/>
    </row>
    <row r="57" spans="1:420" ht="13" thickBot="1">
      <c r="A57" s="1253" t="s">
        <v>637</v>
      </c>
      <c r="B57" s="1265"/>
      <c r="C57" s="1058" t="s">
        <v>680</v>
      </c>
      <c r="D57" s="711" t="s">
        <v>826</v>
      </c>
      <c r="E57" s="711" t="s">
        <v>844</v>
      </c>
      <c r="F57" s="711" t="s">
        <v>834</v>
      </c>
      <c r="G57" s="711" t="s">
        <v>849</v>
      </c>
      <c r="H57" s="711" t="s">
        <v>888</v>
      </c>
      <c r="I57" s="711" t="s">
        <v>907</v>
      </c>
      <c r="J57" s="711" t="s">
        <v>873</v>
      </c>
      <c r="K57" s="711" t="s">
        <v>147</v>
      </c>
      <c r="L57" s="711" t="s">
        <v>157</v>
      </c>
      <c r="M57" s="711" t="s">
        <v>603</v>
      </c>
      <c r="N57" s="711" t="s">
        <v>607</v>
      </c>
      <c r="O57" s="711" t="s">
        <v>592</v>
      </c>
      <c r="P57" s="711" t="s">
        <v>862</v>
      </c>
      <c r="Q57" s="711" t="s">
        <v>865</v>
      </c>
      <c r="R57" s="711" t="s">
        <v>880</v>
      </c>
      <c r="S57" s="711" t="s">
        <v>795</v>
      </c>
      <c r="T57" s="711" t="s">
        <v>868</v>
      </c>
      <c r="U57" s="711" t="s">
        <v>817</v>
      </c>
      <c r="V57" s="711" t="s">
        <v>807</v>
      </c>
      <c r="W57" s="711" t="s">
        <v>148</v>
      </c>
      <c r="X57" s="711" t="s">
        <v>871</v>
      </c>
      <c r="Y57" s="711" t="s">
        <v>794</v>
      </c>
      <c r="Z57" s="711" t="s">
        <v>706</v>
      </c>
      <c r="AA57" s="711" t="s">
        <v>718</v>
      </c>
      <c r="AB57" s="711" t="s">
        <v>830</v>
      </c>
      <c r="AC57" s="711" t="s">
        <v>851</v>
      </c>
      <c r="AD57" s="711" t="s">
        <v>811</v>
      </c>
      <c r="AE57" s="711" t="s">
        <v>379</v>
      </c>
      <c r="AF57" s="711" t="s">
        <v>709</v>
      </c>
      <c r="AG57" s="711" t="s">
        <v>697</v>
      </c>
      <c r="AH57" s="711" t="s">
        <v>712</v>
      </c>
      <c r="AI57" s="711" t="s">
        <v>825</v>
      </c>
      <c r="AJ57" s="711" t="s">
        <v>852</v>
      </c>
      <c r="AK57" s="711" t="s">
        <v>929</v>
      </c>
      <c r="AL57" s="1104" t="s">
        <v>859</v>
      </c>
      <c r="AM57" s="1104" t="s">
        <v>806</v>
      </c>
      <c r="AN57" s="1104" t="s">
        <v>858</v>
      </c>
      <c r="AO57" s="1104" t="s">
        <v>809</v>
      </c>
      <c r="AP57" s="1030"/>
      <c r="AQ57" s="1030"/>
      <c r="AR57" s="1030"/>
      <c r="AS57" s="1030"/>
      <c r="AT57" s="1030"/>
      <c r="AU57" s="1030"/>
      <c r="AV57" s="1030"/>
      <c r="AW57" s="1030"/>
      <c r="AX57" s="1030"/>
      <c r="AY57" s="1030"/>
      <c r="AZ57" s="1030"/>
      <c r="BA57" s="1030"/>
      <c r="BB57" s="1030"/>
      <c r="BC57" s="1030"/>
      <c r="BD57" s="1030"/>
      <c r="BE57" s="1030"/>
      <c r="BF57" s="1030"/>
      <c r="BG57" s="1030"/>
      <c r="BH57" s="1030"/>
      <c r="BI57" s="1030"/>
      <c r="BJ57" s="1030"/>
      <c r="BK57" s="1030"/>
      <c r="BL57" s="711"/>
      <c r="BM57" s="1030"/>
      <c r="BN57" s="1030"/>
      <c r="BO57" s="1030"/>
      <c r="BP57" s="1030"/>
      <c r="BQ57" s="1030"/>
      <c r="BR57" s="1030"/>
      <c r="BS57" s="1030"/>
      <c r="BT57" s="1030"/>
      <c r="BU57" s="1030"/>
      <c r="BV57" s="1030"/>
      <c r="BW57" s="1030"/>
      <c r="BX57" s="1030"/>
      <c r="BY57" s="1030"/>
      <c r="BZ57" s="1030"/>
      <c r="CA57" s="1030"/>
      <c r="CB57" s="1030"/>
      <c r="CC57" s="1030"/>
      <c r="CD57" s="1030"/>
      <c r="CE57" s="1030"/>
      <c r="CF57" s="1030"/>
      <c r="CG57" s="1030"/>
      <c r="CH57" s="1030"/>
      <c r="CI57" s="1030"/>
      <c r="CJ57" s="1030"/>
      <c r="CK57" s="1030"/>
      <c r="CL57" s="1030"/>
      <c r="CM57" s="1030"/>
      <c r="CN57" s="1030"/>
      <c r="CO57" s="1030"/>
      <c r="CP57" s="1030"/>
      <c r="CQ57" s="1030"/>
      <c r="CR57" s="1030"/>
      <c r="CS57" s="1030"/>
      <c r="CT57" s="1030"/>
      <c r="CU57" s="1030"/>
      <c r="CV57" s="1030"/>
      <c r="CW57" s="1030"/>
      <c r="CX57" s="1030"/>
      <c r="CY57" s="1030"/>
      <c r="CZ57" s="1030"/>
      <c r="DA57" s="1030"/>
      <c r="DB57" s="1030"/>
      <c r="DC57" s="1030"/>
      <c r="DD57" s="1030"/>
      <c r="DE57" s="1030"/>
      <c r="DF57" s="1030"/>
      <c r="DG57" s="1030"/>
      <c r="DH57" s="1030"/>
      <c r="DI57" s="1030"/>
      <c r="DJ57" s="1030"/>
      <c r="DK57" s="1030"/>
      <c r="DL57" s="1030"/>
      <c r="DM57" s="1030"/>
      <c r="DN57" s="1030"/>
      <c r="DO57" s="1030"/>
      <c r="DP57" s="1030"/>
      <c r="DQ57" s="1030"/>
      <c r="DR57" s="1030"/>
      <c r="DS57" s="1030"/>
      <c r="DT57" s="1030"/>
      <c r="DU57" s="1030"/>
      <c r="DV57" s="1030"/>
      <c r="DW57" s="1030"/>
      <c r="DX57" s="1030"/>
      <c r="DY57" s="1030"/>
      <c r="DZ57" s="1030"/>
      <c r="EA57" s="1030"/>
      <c r="EB57" s="1030"/>
      <c r="EC57" s="1030"/>
      <c r="ED57" s="1030"/>
      <c r="EE57" s="1030"/>
      <c r="EF57" s="1030"/>
      <c r="EG57" s="1030"/>
      <c r="EH57" s="1030"/>
      <c r="EI57" s="1030"/>
      <c r="EJ57" s="1030"/>
      <c r="EK57" s="1030"/>
      <c r="EL57" s="1030"/>
      <c r="EM57" s="1030"/>
      <c r="EN57" s="1030"/>
      <c r="EO57" s="1030"/>
      <c r="EP57" s="1030"/>
      <c r="EQ57" s="1030"/>
      <c r="ER57" s="1030"/>
      <c r="ES57" s="1030"/>
      <c r="ET57" s="1030"/>
      <c r="EU57" s="1030"/>
      <c r="EV57" s="1030"/>
      <c r="EW57" s="1030"/>
      <c r="EX57" s="1030"/>
      <c r="EY57" s="1030"/>
      <c r="EZ57" s="1030"/>
      <c r="FA57" s="1030"/>
      <c r="FB57" s="1030"/>
      <c r="FC57" s="1030"/>
      <c r="FD57" s="1030"/>
      <c r="FE57" s="1030"/>
      <c r="FF57" s="1030"/>
      <c r="FG57" s="1030"/>
      <c r="FH57" s="1030"/>
      <c r="FI57" s="1030"/>
      <c r="FJ57" s="1030"/>
      <c r="FK57" s="1030"/>
      <c r="FL57" s="711"/>
      <c r="FM57" s="1030"/>
      <c r="FN57" s="1030"/>
      <c r="FO57" s="1030"/>
      <c r="FP57" s="1030"/>
      <c r="FQ57" s="1030"/>
      <c r="FR57" s="1030"/>
      <c r="FS57" s="1030"/>
      <c r="FT57" s="1030"/>
      <c r="FU57" s="1030"/>
      <c r="FV57" s="1030"/>
      <c r="FW57" s="1030"/>
      <c r="FX57" s="1030"/>
      <c r="FY57" s="1030"/>
      <c r="FZ57" s="1030"/>
      <c r="GA57" s="1030"/>
      <c r="GB57" s="1030"/>
      <c r="GC57" s="1030"/>
      <c r="GD57" s="1030"/>
      <c r="GE57" s="1030"/>
      <c r="GF57" s="1030"/>
      <c r="GG57" s="1030"/>
      <c r="GH57" s="1030"/>
      <c r="GI57" s="1030"/>
      <c r="GJ57" s="1030"/>
      <c r="GK57" s="1030"/>
      <c r="GL57" s="1030"/>
      <c r="GM57" s="1030"/>
      <c r="GN57" s="1030"/>
      <c r="GO57" s="1030"/>
      <c r="GP57" s="1030"/>
      <c r="GQ57" s="1030"/>
      <c r="GR57" s="1030"/>
      <c r="GS57" s="1030"/>
      <c r="GT57" s="1030"/>
      <c r="GU57" s="1030"/>
      <c r="GV57" s="1030"/>
      <c r="GW57" s="1030"/>
      <c r="GX57" s="1030"/>
      <c r="GY57" s="1030"/>
      <c r="GZ57" s="1030"/>
      <c r="HA57" s="1030"/>
      <c r="HB57" s="1030"/>
      <c r="HC57" s="1030"/>
      <c r="HD57" s="1030"/>
      <c r="HE57" s="1030"/>
      <c r="HF57" s="1025" t="str">
        <f t="shared" ref="HF57:IN57" si="399">C57</f>
        <v>505</v>
      </c>
      <c r="HG57" s="1025" t="str">
        <f t="shared" si="399"/>
        <v>643</v>
      </c>
      <c r="HH57" s="1025" t="str">
        <f t="shared" si="399"/>
        <v>629</v>
      </c>
      <c r="HI57" s="1025" t="str">
        <f t="shared" si="399"/>
        <v>619</v>
      </c>
      <c r="HJ57" s="1025" t="str">
        <f t="shared" si="399"/>
        <v>700</v>
      </c>
      <c r="HK57" s="1025" t="str">
        <f t="shared" si="399"/>
        <v>663</v>
      </c>
      <c r="HL57" s="1025" t="str">
        <f t="shared" si="399"/>
        <v>671</v>
      </c>
      <c r="HM57" s="1025" t="str">
        <f t="shared" si="399"/>
        <v>678</v>
      </c>
      <c r="HN57" s="1025" t="str">
        <f t="shared" si="399"/>
        <v>554</v>
      </c>
      <c r="HO57" s="1025" t="str">
        <f t="shared" si="399"/>
        <v>540</v>
      </c>
      <c r="HP57" s="1025" t="str">
        <f t="shared" si="399"/>
        <v>524</v>
      </c>
      <c r="HQ57" s="1025" t="str">
        <f t="shared" si="399"/>
        <v>518</v>
      </c>
      <c r="HR57" s="1025" t="str">
        <f t="shared" si="399"/>
        <v>512</v>
      </c>
      <c r="HS57" s="1025" t="str">
        <f t="shared" si="399"/>
        <v>624</v>
      </c>
      <c r="HT57" s="1025" t="str">
        <f t="shared" si="399"/>
        <v>645</v>
      </c>
      <c r="HU57" s="1025" t="str">
        <f t="shared" si="399"/>
        <v>656</v>
      </c>
      <c r="HV57" s="1025" t="str">
        <f t="shared" si="399"/>
        <v>582</v>
      </c>
      <c r="HW57" s="1025" t="str">
        <f t="shared" si="399"/>
        <v>634</v>
      </c>
      <c r="HX57" s="1025" t="str">
        <f t="shared" si="399"/>
        <v>654</v>
      </c>
      <c r="HY57" s="1025" t="str">
        <f t="shared" si="399"/>
        <v>589</v>
      </c>
      <c r="HZ57" s="1025" t="str">
        <f t="shared" si="399"/>
        <v>555</v>
      </c>
      <c r="IA57" s="1025" t="str">
        <f t="shared" si="399"/>
        <v>617</v>
      </c>
      <c r="IB57" s="1025" t="str">
        <f t="shared" si="399"/>
        <v>607</v>
      </c>
      <c r="IC57" s="1025" t="str">
        <f t="shared" si="399"/>
        <v>573</v>
      </c>
      <c r="ID57" s="1025" t="str">
        <f t="shared" si="399"/>
        <v>544</v>
      </c>
      <c r="IE57" s="1025" t="str">
        <f t="shared" si="399"/>
        <v>676</v>
      </c>
      <c r="IF57" s="1025" t="str">
        <f t="shared" si="399"/>
        <v>688</v>
      </c>
      <c r="IG57" s="1025" t="str">
        <f t="shared" si="399"/>
        <v>608</v>
      </c>
      <c r="IH57" s="1025" t="str">
        <f t="shared" si="399"/>
        <v>594</v>
      </c>
      <c r="II57" s="1025" t="str">
        <f t="shared" si="399"/>
        <v>574</v>
      </c>
      <c r="IJ57" s="1025" t="str">
        <f t="shared" si="399"/>
        <v>570</v>
      </c>
      <c r="IK57" s="1025" t="str">
        <f t="shared" si="399"/>
        <v>565</v>
      </c>
      <c r="IL57" s="1025" t="str">
        <f t="shared" si="399"/>
        <v>693</v>
      </c>
      <c r="IM57" s="1025" t="str">
        <f t="shared" si="399"/>
        <v>687</v>
      </c>
      <c r="IN57" s="1025" t="str">
        <f t="shared" si="399"/>
        <v>699</v>
      </c>
      <c r="IO57" s="1023"/>
      <c r="IP57" s="1023"/>
      <c r="IQ57" s="1023"/>
      <c r="IR57" s="1023"/>
      <c r="IS57" s="1023"/>
      <c r="IT57" s="1023"/>
      <c r="IU57" s="1023"/>
      <c r="IV57" s="1023"/>
      <c r="IW57" s="1023"/>
      <c r="IX57" s="1023"/>
      <c r="IY57" s="1023"/>
      <c r="IZ57" s="1023"/>
      <c r="JA57" s="1023"/>
      <c r="JB57" s="1023"/>
      <c r="JC57" s="1023"/>
      <c r="JD57" s="1023"/>
      <c r="JE57" s="1023"/>
      <c r="JF57" s="1023"/>
      <c r="JG57" s="1023"/>
      <c r="JH57" s="1023"/>
      <c r="JI57" s="1023"/>
      <c r="JJ57" s="1023"/>
      <c r="JK57" s="1023"/>
      <c r="JL57" s="1023"/>
      <c r="JM57" s="1023"/>
      <c r="JN57" s="1023"/>
      <c r="JO57" s="1023"/>
      <c r="JP57" s="1023"/>
      <c r="JQ57" s="1023"/>
      <c r="JR57" s="1023"/>
      <c r="JS57" s="1023"/>
      <c r="JT57" s="1023"/>
      <c r="JU57" s="1023"/>
      <c r="JV57" s="1023"/>
      <c r="JW57" s="1023"/>
      <c r="JX57" s="1023"/>
      <c r="JY57" s="1023"/>
      <c r="JZ57" s="1023"/>
      <c r="KA57" s="1023"/>
      <c r="KB57" s="1023"/>
      <c r="KC57" s="1023"/>
      <c r="KD57" s="1023"/>
      <c r="KE57" s="1023"/>
      <c r="KF57" s="1023"/>
      <c r="KG57" s="1023"/>
      <c r="KH57" s="1023"/>
      <c r="KI57" s="1023"/>
      <c r="KJ57" s="1023"/>
      <c r="KK57" s="1023"/>
      <c r="KL57" s="1023"/>
      <c r="KM57" s="1023"/>
      <c r="KN57" s="1023"/>
      <c r="KO57" s="1023"/>
      <c r="KP57" s="1023"/>
      <c r="KQ57" s="1023"/>
      <c r="KR57" s="1023"/>
      <c r="KS57" s="1023"/>
      <c r="KT57" s="1023"/>
      <c r="KU57" s="1023"/>
      <c r="KV57" s="1023"/>
      <c r="KW57" s="1023"/>
      <c r="KX57" s="1023"/>
      <c r="KY57" s="1023"/>
      <c r="KZ57" s="1023"/>
      <c r="LA57" s="1023"/>
      <c r="LB57" s="1023"/>
      <c r="LC57" s="1023"/>
      <c r="LD57" s="1023"/>
      <c r="LE57" s="1023"/>
      <c r="LF57" s="1023"/>
      <c r="LG57" s="1023"/>
      <c r="LH57" s="1023"/>
      <c r="LI57" s="1023"/>
      <c r="LJ57" s="1023"/>
      <c r="LK57" s="1023"/>
      <c r="LL57" s="1023"/>
      <c r="LM57" s="1023"/>
      <c r="LN57" s="1023"/>
      <c r="LO57" s="1023"/>
      <c r="LP57" s="1023"/>
      <c r="LQ57" s="1023"/>
      <c r="LR57" s="1023"/>
      <c r="LS57" s="1023"/>
      <c r="LT57" s="1023"/>
      <c r="LU57" s="1023"/>
      <c r="LV57" s="1023"/>
      <c r="LW57" s="1023"/>
      <c r="LX57" s="1023"/>
      <c r="LY57" s="1023"/>
      <c r="LZ57" s="1023"/>
      <c r="MA57" s="1023"/>
      <c r="MB57" s="1023"/>
      <c r="MC57" s="1023"/>
      <c r="MD57" s="1023"/>
      <c r="ME57" s="1023"/>
      <c r="MF57" s="1023"/>
      <c r="MG57" s="1023"/>
      <c r="MH57" s="1023"/>
      <c r="MI57" s="1023"/>
      <c r="MJ57" s="1023"/>
      <c r="MK57" s="1023"/>
      <c r="ML57" s="1023"/>
      <c r="MM57" s="1023"/>
      <c r="MN57" s="1023"/>
      <c r="MO57" s="1023"/>
      <c r="MP57" s="1023"/>
      <c r="MQ57" s="1023"/>
      <c r="MR57" s="1023"/>
      <c r="MS57" s="1023"/>
      <c r="MT57" s="1023"/>
      <c r="MU57" s="1023"/>
      <c r="MV57" s="1023"/>
      <c r="MW57" s="1023"/>
      <c r="MX57" s="1023"/>
      <c r="MY57" s="1023"/>
      <c r="MZ57" s="1023"/>
      <c r="NA57" s="1023"/>
      <c r="NB57" s="1023"/>
      <c r="NC57" s="1023"/>
      <c r="ND57" s="1023"/>
      <c r="NE57" s="1023"/>
      <c r="NF57" s="1023"/>
      <c r="NG57" s="1023"/>
      <c r="NH57" s="1023"/>
      <c r="NI57" s="1023"/>
      <c r="NJ57" s="1023"/>
      <c r="NK57" s="1023"/>
      <c r="NL57" s="1023"/>
      <c r="NM57" s="1023"/>
      <c r="NN57" s="1023"/>
      <c r="NO57" s="1023"/>
      <c r="NP57" s="1023"/>
      <c r="NQ57" s="1023"/>
      <c r="NR57" s="1023"/>
      <c r="NS57" s="1023"/>
      <c r="NT57" s="1023"/>
      <c r="NU57" s="1023"/>
      <c r="NV57" s="1023"/>
      <c r="NW57" s="1023"/>
      <c r="NX57" s="1023"/>
      <c r="NY57" s="1023"/>
      <c r="NZ57" s="1023"/>
      <c r="OA57" s="1023"/>
      <c r="OB57" s="1023"/>
      <c r="OC57" s="1023"/>
      <c r="OD57" s="1023"/>
      <c r="OE57" s="1023"/>
      <c r="OF57" s="1023"/>
      <c r="OG57" s="1023"/>
      <c r="OH57" s="1023"/>
      <c r="OI57" s="1023"/>
      <c r="OJ57" s="1023"/>
      <c r="OK57" s="1023"/>
      <c r="OL57" s="1023"/>
      <c r="OM57" s="1023"/>
      <c r="ON57" s="1023"/>
      <c r="OO57" s="1023"/>
      <c r="OP57" s="1023"/>
      <c r="OQ57" s="1023"/>
      <c r="OR57" s="1023"/>
      <c r="OS57" s="1023"/>
      <c r="OT57" s="1023"/>
      <c r="OU57" s="1023"/>
      <c r="OV57" s="1023"/>
      <c r="OW57" s="1023"/>
      <c r="OX57" s="1023"/>
      <c r="OY57" s="1023"/>
      <c r="OZ57" s="1023"/>
      <c r="PB57" s="887"/>
      <c r="PC57" s="887"/>
      <c r="PD57" s="887"/>
    </row>
    <row r="58" spans="1:420" s="764" customFormat="1">
      <c r="A58" s="1329" t="s">
        <v>470</v>
      </c>
      <c r="B58" s="1330"/>
      <c r="C58" s="960">
        <v>3.0640000000000001</v>
      </c>
      <c r="D58" s="958">
        <v>3.0670000000000002</v>
      </c>
      <c r="E58" s="958">
        <v>3.081</v>
      </c>
      <c r="F58" s="958">
        <v>3.0630000000000002</v>
      </c>
      <c r="G58" s="958">
        <v>3.0585</v>
      </c>
      <c r="H58" s="958">
        <v>3.0365000000000002</v>
      </c>
      <c r="I58" s="958">
        <v>3.0745</v>
      </c>
      <c r="J58" s="958">
        <v>3.0379999999999998</v>
      </c>
      <c r="K58" s="958">
        <v>3.06</v>
      </c>
      <c r="L58" s="958">
        <v>3.0659999999999998</v>
      </c>
      <c r="M58" s="958">
        <v>3.0640000000000001</v>
      </c>
      <c r="N58" s="958">
        <v>3.0510000000000002</v>
      </c>
      <c r="O58" s="958">
        <v>3.0790000000000002</v>
      </c>
      <c r="P58" s="958">
        <v>3.0819999999999999</v>
      </c>
      <c r="Q58" s="958">
        <v>3.0714999999999999</v>
      </c>
      <c r="R58" s="958">
        <v>3.0815000000000001</v>
      </c>
      <c r="S58" s="958">
        <v>3.0649999999999999</v>
      </c>
      <c r="T58" s="958">
        <v>3.0710000000000002</v>
      </c>
      <c r="U58" s="1090">
        <v>3.0855000000000001</v>
      </c>
      <c r="V58" s="958">
        <v>3.004</v>
      </c>
      <c r="W58" s="958">
        <v>3.0750000000000002</v>
      </c>
      <c r="X58" s="958">
        <v>3.0790000000000002</v>
      </c>
      <c r="Y58" s="958">
        <v>3.0840000000000001</v>
      </c>
      <c r="Z58" s="958">
        <v>3.0470000000000002</v>
      </c>
      <c r="AA58" s="961">
        <v>3.0609999999999999</v>
      </c>
      <c r="AB58" s="961">
        <v>3.0550000000000002</v>
      </c>
      <c r="AC58" s="961">
        <v>3.07</v>
      </c>
      <c r="AD58" s="958">
        <v>3.0739999999999998</v>
      </c>
      <c r="AE58" s="958">
        <v>3.0745</v>
      </c>
      <c r="AF58" s="958">
        <v>3.0844999999999998</v>
      </c>
      <c r="AG58" s="958">
        <v>3.06</v>
      </c>
      <c r="AH58" s="958">
        <v>3.0495000000000001</v>
      </c>
      <c r="AI58" s="958">
        <v>3.0640000000000001</v>
      </c>
      <c r="AJ58" s="958">
        <v>3.077</v>
      </c>
      <c r="AK58" s="958">
        <v>3.0710000000000002</v>
      </c>
      <c r="AL58" s="1106">
        <v>3.0514999999999999</v>
      </c>
      <c r="AM58" s="139">
        <v>3.0924999999999998</v>
      </c>
      <c r="AN58" s="139">
        <v>3.0874999999999999</v>
      </c>
      <c r="AO58" s="139">
        <v>3.0465</v>
      </c>
      <c r="AP58" s="1106"/>
      <c r="AQ58" s="1106"/>
      <c r="AR58" s="1106"/>
      <c r="AS58" s="1106"/>
      <c r="AT58" s="1106"/>
      <c r="AU58" s="1106"/>
      <c r="AV58" s="1106"/>
      <c r="AW58" s="1106"/>
      <c r="AX58" s="1106"/>
      <c r="AY58" s="1106"/>
      <c r="AZ58" s="1106"/>
      <c r="BA58" s="1106"/>
      <c r="BB58" s="1106"/>
      <c r="BC58" s="1106"/>
      <c r="BD58" s="1106"/>
      <c r="BE58" s="1106"/>
      <c r="BF58" s="1106"/>
      <c r="BG58" s="1106"/>
      <c r="BH58" s="1106"/>
      <c r="BI58" s="1106"/>
      <c r="BJ58" s="1106"/>
      <c r="BK58" s="1106"/>
      <c r="BL58" s="958"/>
      <c r="BM58" s="1106"/>
      <c r="BN58" s="1106"/>
      <c r="BO58" s="1106"/>
      <c r="BP58" s="1106"/>
      <c r="BQ58" s="1106"/>
      <c r="BR58" s="1106"/>
      <c r="BS58" s="1106"/>
      <c r="BT58" s="1106"/>
      <c r="BU58" s="1106"/>
      <c r="BV58" s="1106"/>
      <c r="BW58" s="1106"/>
      <c r="BX58" s="1106"/>
      <c r="BY58" s="1106"/>
      <c r="BZ58" s="1106"/>
      <c r="CA58" s="1106"/>
      <c r="CB58" s="1106"/>
      <c r="CC58" s="1106"/>
      <c r="CD58" s="1106"/>
      <c r="CE58" s="1106"/>
      <c r="CF58" s="1106"/>
      <c r="CG58" s="1106"/>
      <c r="CH58" s="1106"/>
      <c r="CI58" s="1106"/>
      <c r="CJ58" s="1106"/>
      <c r="CK58" s="1106"/>
      <c r="CL58" s="1106"/>
      <c r="CM58" s="1106"/>
      <c r="CN58" s="1106"/>
      <c r="CO58" s="1106"/>
      <c r="CP58" s="1106"/>
      <c r="CQ58" s="1106"/>
      <c r="CR58" s="1106"/>
      <c r="CS58" s="1106"/>
      <c r="CT58" s="1106"/>
      <c r="CU58" s="1106"/>
      <c r="CV58" s="1106"/>
      <c r="CW58" s="1106"/>
      <c r="CX58" s="1106"/>
      <c r="CY58" s="1106"/>
      <c r="CZ58" s="1106"/>
      <c r="DA58" s="1106"/>
      <c r="DB58" s="1106"/>
      <c r="DC58" s="1106"/>
      <c r="DD58" s="1106"/>
      <c r="DE58" s="1106"/>
      <c r="DF58" s="1106"/>
      <c r="DG58" s="1106"/>
      <c r="DH58" s="1106"/>
      <c r="DI58" s="1106"/>
      <c r="DJ58" s="1106"/>
      <c r="DK58" s="1106"/>
      <c r="DL58" s="1106"/>
      <c r="DM58" s="1106"/>
      <c r="DN58" s="1106"/>
      <c r="DO58" s="1106"/>
      <c r="DP58" s="1106"/>
      <c r="DQ58" s="1106"/>
      <c r="DR58" s="1106"/>
      <c r="DS58" s="1106"/>
      <c r="DT58" s="1106"/>
      <c r="DU58" s="1106"/>
      <c r="DV58" s="1106"/>
      <c r="DW58" s="1106"/>
      <c r="DX58" s="1106"/>
      <c r="DY58" s="1106"/>
      <c r="DZ58" s="1106"/>
      <c r="EA58" s="1106"/>
      <c r="EB58" s="1106"/>
      <c r="EC58" s="1106"/>
      <c r="ED58" s="1106"/>
      <c r="EE58" s="1106"/>
      <c r="EF58" s="1106"/>
      <c r="EG58" s="1106"/>
      <c r="EH58" s="1106"/>
      <c r="EI58" s="1106"/>
      <c r="EJ58" s="1106"/>
      <c r="EK58" s="1106"/>
      <c r="EL58" s="1106"/>
      <c r="EM58" s="1106"/>
      <c r="EN58" s="1106"/>
      <c r="EO58" s="1106"/>
      <c r="EP58" s="1106"/>
      <c r="EQ58" s="1106"/>
      <c r="ER58" s="1106"/>
      <c r="ES58" s="1106"/>
      <c r="ET58" s="1106"/>
      <c r="EU58" s="1106"/>
      <c r="EV58" s="1106"/>
      <c r="EW58" s="1106"/>
      <c r="EX58" s="1106"/>
      <c r="EY58" s="1106"/>
      <c r="EZ58" s="1106"/>
      <c r="FA58" s="1106"/>
      <c r="FB58" s="1106"/>
      <c r="FC58" s="1106"/>
      <c r="FD58" s="1106"/>
      <c r="FE58" s="1106"/>
      <c r="FF58" s="1106"/>
      <c r="FG58" s="1106"/>
      <c r="FH58" s="1106"/>
      <c r="FI58" s="1106"/>
      <c r="FJ58" s="1106"/>
      <c r="FK58" s="1106"/>
      <c r="FL58" s="958"/>
      <c r="FM58" s="1106"/>
      <c r="FN58" s="1106"/>
      <c r="FO58" s="1106"/>
      <c r="FP58" s="1106"/>
      <c r="FQ58" s="1106"/>
      <c r="FR58" s="1106"/>
      <c r="FS58" s="1106"/>
      <c r="FT58" s="1106"/>
      <c r="FU58" s="1106"/>
      <c r="FV58" s="1106"/>
      <c r="FW58" s="1106"/>
      <c r="FX58" s="1106"/>
      <c r="FY58" s="1106"/>
      <c r="FZ58" s="1106"/>
      <c r="GA58" s="1106"/>
      <c r="GB58" s="1106"/>
      <c r="GC58" s="1106"/>
      <c r="GD58" s="1106"/>
      <c r="GE58" s="1106"/>
      <c r="GF58" s="1106"/>
      <c r="GG58" s="1106"/>
      <c r="GH58" s="1106"/>
      <c r="GI58" s="1106"/>
      <c r="GJ58" s="1106"/>
      <c r="GK58" s="1106"/>
      <c r="GL58" s="1106"/>
      <c r="GM58" s="1106"/>
      <c r="GN58" s="1106"/>
      <c r="GO58" s="1106"/>
      <c r="GP58" s="1106"/>
      <c r="GQ58" s="1106"/>
      <c r="GR58" s="1106"/>
      <c r="GS58" s="1106"/>
      <c r="GT58" s="1106"/>
      <c r="GU58" s="1106"/>
      <c r="GV58" s="1106"/>
      <c r="GW58" s="1106"/>
      <c r="GX58" s="1106"/>
      <c r="GY58" s="1106"/>
      <c r="GZ58" s="1106"/>
      <c r="HA58" s="1106"/>
      <c r="HB58" s="1106"/>
      <c r="HC58" s="1106"/>
      <c r="HD58" s="1106"/>
      <c r="HE58" s="1106"/>
      <c r="HF58" s="1107">
        <f t="shared" ref="HF58:HO61" si="400">C58*25.4</f>
        <v>77.825599999999994</v>
      </c>
      <c r="HG58" s="1107">
        <f t="shared" si="400"/>
        <v>77.901799999999994</v>
      </c>
      <c r="HH58" s="1107">
        <f t="shared" si="400"/>
        <v>78.25739999999999</v>
      </c>
      <c r="HI58" s="1107">
        <f t="shared" si="400"/>
        <v>77.800200000000004</v>
      </c>
      <c r="HJ58" s="1107">
        <f t="shared" si="400"/>
        <v>77.68589999999999</v>
      </c>
      <c r="HK58" s="1107">
        <f t="shared" si="400"/>
        <v>77.127099999999999</v>
      </c>
      <c r="HL58" s="1107">
        <f t="shared" si="400"/>
        <v>78.092299999999994</v>
      </c>
      <c r="HM58" s="1107">
        <f t="shared" si="400"/>
        <v>77.165199999999984</v>
      </c>
      <c r="HN58" s="1107">
        <f t="shared" si="400"/>
        <v>77.724000000000004</v>
      </c>
      <c r="HO58" s="1107">
        <f t="shared" si="400"/>
        <v>77.87639999999999</v>
      </c>
      <c r="HP58" s="1107">
        <f t="shared" ref="HP58:HY61" si="401">M58*25.4</f>
        <v>77.825599999999994</v>
      </c>
      <c r="HQ58" s="1107">
        <f t="shared" si="401"/>
        <v>77.495400000000004</v>
      </c>
      <c r="HR58" s="1107">
        <f t="shared" si="401"/>
        <v>78.206599999999995</v>
      </c>
      <c r="HS58" s="1107">
        <f t="shared" si="401"/>
        <v>78.282799999999995</v>
      </c>
      <c r="HT58" s="1107">
        <f t="shared" si="401"/>
        <v>78.016099999999994</v>
      </c>
      <c r="HU58" s="1107">
        <f t="shared" si="401"/>
        <v>78.270099999999999</v>
      </c>
      <c r="HV58" s="1107">
        <f t="shared" si="401"/>
        <v>77.850999999999999</v>
      </c>
      <c r="HW58" s="1107">
        <f t="shared" si="401"/>
        <v>78.003399999999999</v>
      </c>
      <c r="HX58" s="1107">
        <f t="shared" si="401"/>
        <v>78.371700000000004</v>
      </c>
      <c r="HY58" s="1107">
        <f t="shared" si="401"/>
        <v>76.301599999999993</v>
      </c>
      <c r="HZ58" s="1107">
        <f t="shared" ref="HZ58:II61" si="402">W58*25.4</f>
        <v>78.105000000000004</v>
      </c>
      <c r="IA58" s="1107">
        <f t="shared" si="402"/>
        <v>78.206599999999995</v>
      </c>
      <c r="IB58" s="1107">
        <f t="shared" si="402"/>
        <v>78.333600000000004</v>
      </c>
      <c r="IC58" s="1107">
        <f t="shared" si="402"/>
        <v>77.393799999999999</v>
      </c>
      <c r="ID58" s="1107">
        <f t="shared" si="402"/>
        <v>77.749399999999994</v>
      </c>
      <c r="IE58" s="1107">
        <f t="shared" si="402"/>
        <v>77.596999999999994</v>
      </c>
      <c r="IF58" s="1107">
        <f t="shared" si="402"/>
        <v>77.977999999999994</v>
      </c>
      <c r="IG58" s="1107">
        <f t="shared" si="402"/>
        <v>78.079599999999985</v>
      </c>
      <c r="IH58" s="1107">
        <f t="shared" si="402"/>
        <v>78.092299999999994</v>
      </c>
      <c r="II58" s="1107">
        <f t="shared" si="402"/>
        <v>78.346299999999985</v>
      </c>
      <c r="IJ58" s="1107">
        <f t="shared" ref="IJ58:IN61" si="403">AG58*25.4</f>
        <v>77.724000000000004</v>
      </c>
      <c r="IK58" s="1107">
        <f t="shared" si="403"/>
        <v>77.457300000000004</v>
      </c>
      <c r="IL58" s="1107">
        <f t="shared" si="403"/>
        <v>77.825599999999994</v>
      </c>
      <c r="IM58" s="1107">
        <f t="shared" si="403"/>
        <v>78.155799999999999</v>
      </c>
      <c r="IN58" s="1107">
        <f t="shared" si="403"/>
        <v>78.003399999999999</v>
      </c>
      <c r="IO58" s="1108"/>
      <c r="IP58" s="1108"/>
      <c r="IQ58" s="1108"/>
      <c r="IR58" s="1108"/>
      <c r="IS58" s="1108"/>
      <c r="IT58" s="1108"/>
      <c r="IU58" s="1108"/>
      <c r="IV58" s="1108"/>
      <c r="IW58" s="1108"/>
      <c r="IX58" s="1108"/>
      <c r="IY58" s="1108"/>
      <c r="IZ58" s="1108"/>
      <c r="JA58" s="1108"/>
      <c r="JB58" s="1108"/>
      <c r="JC58" s="1108"/>
      <c r="JD58" s="1108"/>
      <c r="JE58" s="1108"/>
      <c r="JF58" s="1108"/>
      <c r="JG58" s="1108"/>
      <c r="JH58" s="1108"/>
      <c r="JI58" s="1108"/>
      <c r="JJ58" s="1108"/>
      <c r="JK58" s="1108"/>
      <c r="JL58" s="1108"/>
      <c r="JM58" s="1108"/>
      <c r="JN58" s="1108"/>
      <c r="JO58" s="1108"/>
      <c r="JP58" s="1108"/>
      <c r="JQ58" s="1108"/>
      <c r="JR58" s="1108"/>
      <c r="JS58" s="1108"/>
      <c r="JT58" s="1108"/>
      <c r="JU58" s="1108"/>
      <c r="JV58" s="1108"/>
      <c r="JW58" s="1108"/>
      <c r="JX58" s="1108"/>
      <c r="JY58" s="1108"/>
      <c r="JZ58" s="1108"/>
      <c r="KA58" s="1108"/>
      <c r="KB58" s="1108"/>
      <c r="KC58" s="1108"/>
      <c r="KD58" s="1108"/>
      <c r="KE58" s="1108"/>
      <c r="KF58" s="1108"/>
      <c r="KG58" s="1108"/>
      <c r="KH58" s="1108"/>
      <c r="KI58" s="1108"/>
      <c r="KJ58" s="1108"/>
      <c r="KK58" s="1108"/>
      <c r="KL58" s="1108"/>
      <c r="KM58" s="1108"/>
      <c r="KN58" s="1108"/>
      <c r="KO58" s="1108"/>
      <c r="KP58" s="1108"/>
      <c r="KQ58" s="1108"/>
      <c r="KR58" s="1108"/>
      <c r="KS58" s="1108"/>
      <c r="KT58" s="1108"/>
      <c r="KU58" s="1108"/>
      <c r="KV58" s="1108"/>
      <c r="KW58" s="1108"/>
      <c r="KX58" s="1108"/>
      <c r="KY58" s="1108"/>
      <c r="KZ58" s="1108"/>
      <c r="LA58" s="1108"/>
      <c r="LB58" s="1108"/>
      <c r="LC58" s="1108"/>
      <c r="LD58" s="1108"/>
      <c r="LE58" s="1108"/>
      <c r="LF58" s="1108"/>
      <c r="LG58" s="1108"/>
      <c r="LH58" s="1108"/>
      <c r="LI58" s="1108"/>
      <c r="LJ58" s="1108"/>
      <c r="LK58" s="1108"/>
      <c r="LL58" s="1108"/>
      <c r="LM58" s="1108"/>
      <c r="LN58" s="1108"/>
      <c r="LO58" s="1108"/>
      <c r="LP58" s="1108"/>
      <c r="LQ58" s="1108"/>
      <c r="LR58" s="1108"/>
      <c r="LS58" s="1108"/>
      <c r="LT58" s="1108"/>
      <c r="LU58" s="1108"/>
      <c r="LV58" s="1108"/>
      <c r="LW58" s="1108"/>
      <c r="LX58" s="1108"/>
      <c r="LY58" s="1108"/>
      <c r="LZ58" s="1108"/>
      <c r="MA58" s="1108"/>
      <c r="MB58" s="1108"/>
      <c r="MC58" s="1108"/>
      <c r="MD58" s="1108"/>
      <c r="ME58" s="1108"/>
      <c r="MF58" s="1108"/>
      <c r="MG58" s="1108"/>
      <c r="MH58" s="1108"/>
      <c r="MI58" s="1108"/>
      <c r="MJ58" s="1108"/>
      <c r="MK58" s="1108"/>
      <c r="ML58" s="1108"/>
      <c r="MM58" s="1108"/>
      <c r="MN58" s="1108"/>
      <c r="MO58" s="1108"/>
      <c r="MP58" s="1108"/>
      <c r="MQ58" s="1108"/>
      <c r="MR58" s="1108"/>
      <c r="MS58" s="1108"/>
      <c r="MT58" s="1108"/>
      <c r="MU58" s="1108"/>
      <c r="MV58" s="1108"/>
      <c r="MW58" s="1108"/>
      <c r="MX58" s="1108"/>
      <c r="MY58" s="1108"/>
      <c r="MZ58" s="1108"/>
      <c r="NA58" s="1108"/>
      <c r="NB58" s="1108"/>
      <c r="NC58" s="1108"/>
      <c r="ND58" s="1108"/>
      <c r="NE58" s="1108"/>
      <c r="NF58" s="1108"/>
      <c r="NG58" s="1108"/>
      <c r="NH58" s="1108"/>
      <c r="NI58" s="1108"/>
      <c r="NJ58" s="1108"/>
      <c r="NK58" s="1108"/>
      <c r="NL58" s="1108"/>
      <c r="NM58" s="1108"/>
      <c r="NN58" s="1108"/>
      <c r="NO58" s="1108"/>
      <c r="NP58" s="1108"/>
      <c r="NQ58" s="1108"/>
      <c r="NR58" s="1108"/>
      <c r="NS58" s="1108"/>
      <c r="NT58" s="1108"/>
      <c r="NU58" s="1108"/>
      <c r="NV58" s="1108"/>
      <c r="NW58" s="1108"/>
      <c r="NX58" s="1108"/>
      <c r="NY58" s="1108"/>
      <c r="NZ58" s="1108"/>
      <c r="OA58" s="1108"/>
      <c r="OB58" s="1108"/>
      <c r="OC58" s="1108"/>
      <c r="OD58" s="1108"/>
      <c r="OE58" s="1108"/>
      <c r="OF58" s="1108"/>
      <c r="OG58" s="1108"/>
      <c r="OH58" s="1108"/>
      <c r="OI58" s="1108"/>
      <c r="OJ58" s="1108"/>
      <c r="OK58" s="1108"/>
      <c r="OL58" s="1108"/>
      <c r="OM58" s="1108"/>
      <c r="ON58" s="1108"/>
      <c r="OO58" s="1108"/>
      <c r="OP58" s="1108"/>
      <c r="OQ58" s="1108"/>
      <c r="OR58" s="1108"/>
      <c r="OS58" s="1108"/>
      <c r="OT58" s="1108"/>
      <c r="OU58" s="1108"/>
      <c r="OV58" s="1108"/>
      <c r="OW58" s="1108"/>
      <c r="OX58" s="1108"/>
      <c r="OY58" s="1108"/>
      <c r="OZ58" s="1108"/>
      <c r="PB58" s="1094"/>
      <c r="PC58" s="1094"/>
      <c r="PD58" s="1094"/>
    </row>
    <row r="59" spans="1:420" s="764" customFormat="1">
      <c r="A59" s="1331" t="s">
        <v>588</v>
      </c>
      <c r="B59" s="1332"/>
      <c r="C59" s="960">
        <v>5.5500000000000001E-2</v>
      </c>
      <c r="D59" s="958">
        <v>8.4000000000000005E-2</v>
      </c>
      <c r="E59" s="958">
        <v>7.2999999999999995E-2</v>
      </c>
      <c r="F59" s="958">
        <v>-9.9500000000000005E-2</v>
      </c>
      <c r="G59" s="958">
        <v>-8.5000000000000006E-2</v>
      </c>
      <c r="H59" s="958">
        <v>0.19</v>
      </c>
      <c r="I59" s="958">
        <v>3.7999999999999999E-2</v>
      </c>
      <c r="J59" s="958">
        <v>-0.156</v>
      </c>
      <c r="K59" s="958">
        <v>4.2999999999999997E-2</v>
      </c>
      <c r="L59" s="958">
        <v>0.108</v>
      </c>
      <c r="M59" s="958">
        <v>5.3999999999999999E-2</v>
      </c>
      <c r="N59" s="958">
        <v>5.1999999999999998E-2</v>
      </c>
      <c r="O59" s="958">
        <v>0.02</v>
      </c>
      <c r="P59" s="958">
        <v>0.1125</v>
      </c>
      <c r="Q59" s="958">
        <v>0.109</v>
      </c>
      <c r="R59" s="958">
        <v>0.02</v>
      </c>
      <c r="S59" s="958">
        <v>2.1999999999999999E-2</v>
      </c>
      <c r="T59" s="958">
        <v>6.4500000000000002E-2</v>
      </c>
      <c r="U59" s="958">
        <v>-7.0000000000000001E-3</v>
      </c>
      <c r="V59" s="958">
        <v>-7.0000000000000001E-3</v>
      </c>
      <c r="W59" s="958">
        <v>-5.0000000000000001E-3</v>
      </c>
      <c r="X59" s="958">
        <v>4.65E-2</v>
      </c>
      <c r="Y59" s="958">
        <v>8.5999999999999993E-2</v>
      </c>
      <c r="Z59" s="958">
        <v>-0.114</v>
      </c>
      <c r="AA59" s="961">
        <v>-0.16</v>
      </c>
      <c r="AB59" s="961">
        <v>7.6499999999999999E-2</v>
      </c>
      <c r="AC59" s="961">
        <v>4.7E-2</v>
      </c>
      <c r="AD59" s="958">
        <v>-6.9000000000000006E-2</v>
      </c>
      <c r="AE59" s="958">
        <v>-0.14299999999999999</v>
      </c>
      <c r="AF59" s="958">
        <v>-0.04</v>
      </c>
      <c r="AG59" s="958">
        <v>-3.7999999999999999E-2</v>
      </c>
      <c r="AH59" s="958">
        <v>7.2499999999999995E-2</v>
      </c>
      <c r="AI59" s="958">
        <v>-6.6000000000000003E-2</v>
      </c>
      <c r="AJ59" s="958">
        <v>5.3999999999999999E-2</v>
      </c>
      <c r="AK59" s="958">
        <v>-0.1135</v>
      </c>
      <c r="AL59" s="139">
        <v>0.04</v>
      </c>
      <c r="AM59" s="1106">
        <v>8.5000000000000006E-2</v>
      </c>
      <c r="AN59" s="1106">
        <v>-0.11849999999999999</v>
      </c>
      <c r="AO59" s="1106">
        <v>-0.16350000000000001</v>
      </c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  <c r="BA59" s="139"/>
      <c r="BB59" s="139"/>
      <c r="BC59" s="139"/>
      <c r="BD59" s="139"/>
      <c r="BE59" s="139"/>
      <c r="BF59" s="139"/>
      <c r="BG59" s="139"/>
      <c r="BH59" s="139"/>
      <c r="BI59" s="139"/>
      <c r="BJ59" s="139"/>
      <c r="BK59" s="139"/>
      <c r="BL59" s="958"/>
      <c r="BM59" s="139"/>
      <c r="BN59" s="139"/>
      <c r="BO59" s="139"/>
      <c r="BP59" s="139"/>
      <c r="BQ59" s="139"/>
      <c r="BR59" s="139"/>
      <c r="BS59" s="139"/>
      <c r="BT59" s="139"/>
      <c r="BU59" s="139"/>
      <c r="BV59" s="139"/>
      <c r="BW59" s="139"/>
      <c r="BX59" s="139"/>
      <c r="BY59" s="139"/>
      <c r="BZ59" s="139"/>
      <c r="CA59" s="139"/>
      <c r="CB59" s="139"/>
      <c r="CC59" s="139"/>
      <c r="CD59" s="139"/>
      <c r="CE59" s="139"/>
      <c r="CF59" s="139"/>
      <c r="CG59" s="139"/>
      <c r="CH59" s="139"/>
      <c r="CI59" s="139"/>
      <c r="CJ59" s="139"/>
      <c r="CK59" s="139"/>
      <c r="CL59" s="139"/>
      <c r="CM59" s="139"/>
      <c r="CN59" s="139"/>
      <c r="CO59" s="139"/>
      <c r="CP59" s="139"/>
      <c r="CQ59" s="139"/>
      <c r="CR59" s="139"/>
      <c r="CS59" s="139"/>
      <c r="CT59" s="139"/>
      <c r="CU59" s="139"/>
      <c r="CV59" s="139"/>
      <c r="CW59" s="139"/>
      <c r="CX59" s="139"/>
      <c r="CY59" s="139"/>
      <c r="CZ59" s="139"/>
      <c r="DA59" s="139"/>
      <c r="DB59" s="139"/>
      <c r="DC59" s="139"/>
      <c r="DD59" s="139"/>
      <c r="DE59" s="139"/>
      <c r="DF59" s="139"/>
      <c r="DG59" s="139"/>
      <c r="DH59" s="139"/>
      <c r="DI59" s="139"/>
      <c r="DJ59" s="139"/>
      <c r="DK59" s="139"/>
      <c r="DL59" s="139"/>
      <c r="DM59" s="139"/>
      <c r="DN59" s="139"/>
      <c r="DO59" s="139"/>
      <c r="DP59" s="139"/>
      <c r="DQ59" s="139"/>
      <c r="DR59" s="139"/>
      <c r="DS59" s="139"/>
      <c r="DT59" s="139"/>
      <c r="DU59" s="139"/>
      <c r="DV59" s="139"/>
      <c r="DW59" s="139"/>
      <c r="DX59" s="139"/>
      <c r="DY59" s="139"/>
      <c r="DZ59" s="139"/>
      <c r="EA59" s="139"/>
      <c r="EB59" s="139"/>
      <c r="EC59" s="139"/>
      <c r="ED59" s="139"/>
      <c r="EE59" s="139"/>
      <c r="EF59" s="139"/>
      <c r="EG59" s="139"/>
      <c r="EH59" s="139"/>
      <c r="EI59" s="139"/>
      <c r="EJ59" s="139"/>
      <c r="EK59" s="139"/>
      <c r="EL59" s="139"/>
      <c r="EM59" s="139"/>
      <c r="EN59" s="139"/>
      <c r="EO59" s="139"/>
      <c r="EP59" s="139"/>
      <c r="EQ59" s="139"/>
      <c r="ER59" s="139"/>
      <c r="ES59" s="139"/>
      <c r="ET59" s="139"/>
      <c r="EU59" s="139"/>
      <c r="EV59" s="139"/>
      <c r="EW59" s="139"/>
      <c r="EX59" s="139"/>
      <c r="EY59" s="139"/>
      <c r="EZ59" s="139"/>
      <c r="FA59" s="139"/>
      <c r="FB59" s="139"/>
      <c r="FC59" s="139"/>
      <c r="FD59" s="139"/>
      <c r="FE59" s="139"/>
      <c r="FF59" s="139"/>
      <c r="FG59" s="139"/>
      <c r="FH59" s="139"/>
      <c r="FI59" s="139"/>
      <c r="FJ59" s="139"/>
      <c r="FK59" s="139"/>
      <c r="FL59" s="958"/>
      <c r="FM59" s="139"/>
      <c r="FN59" s="139"/>
      <c r="FO59" s="139"/>
      <c r="FP59" s="139"/>
      <c r="FQ59" s="139"/>
      <c r="FR59" s="139"/>
      <c r="FS59" s="139"/>
      <c r="FT59" s="139"/>
      <c r="FU59" s="139"/>
      <c r="FV59" s="139"/>
      <c r="FW59" s="139"/>
      <c r="FX59" s="139"/>
      <c r="FY59" s="139"/>
      <c r="FZ59" s="139"/>
      <c r="GA59" s="139"/>
      <c r="GB59" s="139"/>
      <c r="GC59" s="139"/>
      <c r="GD59" s="139"/>
      <c r="GE59" s="139"/>
      <c r="GF59" s="139"/>
      <c r="GG59" s="139"/>
      <c r="GH59" s="139"/>
      <c r="GI59" s="139"/>
      <c r="GJ59" s="139"/>
      <c r="GK59" s="139"/>
      <c r="GL59" s="139"/>
      <c r="GM59" s="139"/>
      <c r="GN59" s="139"/>
      <c r="GO59" s="139"/>
      <c r="GP59" s="139"/>
      <c r="GQ59" s="139"/>
      <c r="GR59" s="139"/>
      <c r="GS59" s="139"/>
      <c r="GT59" s="139"/>
      <c r="GU59" s="139"/>
      <c r="GV59" s="139"/>
      <c r="GW59" s="139"/>
      <c r="GX59" s="139"/>
      <c r="GY59" s="139"/>
      <c r="GZ59" s="139"/>
      <c r="HA59" s="139"/>
      <c r="HB59" s="139"/>
      <c r="HC59" s="139"/>
      <c r="HD59" s="139"/>
      <c r="HE59" s="139"/>
      <c r="HF59" s="685">
        <f t="shared" si="400"/>
        <v>1.4097</v>
      </c>
      <c r="HG59" s="685">
        <f t="shared" si="400"/>
        <v>2.1335999999999999</v>
      </c>
      <c r="HH59" s="685">
        <f t="shared" si="400"/>
        <v>1.8541999999999998</v>
      </c>
      <c r="HI59" s="685">
        <f t="shared" si="400"/>
        <v>-2.5272999999999999</v>
      </c>
      <c r="HJ59" s="685">
        <f t="shared" si="400"/>
        <v>-2.1590000000000003</v>
      </c>
      <c r="HK59" s="685">
        <f t="shared" si="400"/>
        <v>4.8259999999999996</v>
      </c>
      <c r="HL59" s="685">
        <f t="shared" si="400"/>
        <v>0.96519999999999995</v>
      </c>
      <c r="HM59" s="685">
        <f t="shared" si="400"/>
        <v>-3.9623999999999997</v>
      </c>
      <c r="HN59" s="685">
        <f t="shared" si="400"/>
        <v>1.0921999999999998</v>
      </c>
      <c r="HO59" s="685">
        <f t="shared" si="400"/>
        <v>2.7431999999999999</v>
      </c>
      <c r="HP59" s="685">
        <f t="shared" si="401"/>
        <v>1.3715999999999999</v>
      </c>
      <c r="HQ59" s="685">
        <f t="shared" si="401"/>
        <v>1.3208</v>
      </c>
      <c r="HR59" s="685">
        <f t="shared" si="401"/>
        <v>0.50800000000000001</v>
      </c>
      <c r="HS59" s="685">
        <f t="shared" si="401"/>
        <v>2.8574999999999999</v>
      </c>
      <c r="HT59" s="685">
        <f t="shared" si="401"/>
        <v>2.7685999999999997</v>
      </c>
      <c r="HU59" s="685">
        <f t="shared" si="401"/>
        <v>0.50800000000000001</v>
      </c>
      <c r="HV59" s="685">
        <f t="shared" si="401"/>
        <v>0.55879999999999996</v>
      </c>
      <c r="HW59" s="685">
        <f t="shared" si="401"/>
        <v>1.6382999999999999</v>
      </c>
      <c r="HX59" s="685">
        <f t="shared" si="401"/>
        <v>-0.17779999999999999</v>
      </c>
      <c r="HY59" s="685">
        <f t="shared" si="401"/>
        <v>-0.17779999999999999</v>
      </c>
      <c r="HZ59" s="685">
        <f t="shared" si="402"/>
        <v>-0.127</v>
      </c>
      <c r="IA59" s="685">
        <f t="shared" si="402"/>
        <v>1.1810999999999998</v>
      </c>
      <c r="IB59" s="685">
        <f t="shared" si="402"/>
        <v>2.1843999999999997</v>
      </c>
      <c r="IC59" s="685">
        <f t="shared" si="402"/>
        <v>-2.8956</v>
      </c>
      <c r="ID59" s="685">
        <f t="shared" si="402"/>
        <v>-4.0640000000000001</v>
      </c>
      <c r="IE59" s="685">
        <f t="shared" si="402"/>
        <v>1.9430999999999998</v>
      </c>
      <c r="IF59" s="685">
        <f t="shared" si="402"/>
        <v>1.1938</v>
      </c>
      <c r="IG59" s="685">
        <f t="shared" si="402"/>
        <v>-1.7526000000000002</v>
      </c>
      <c r="IH59" s="685">
        <f t="shared" si="402"/>
        <v>-3.6321999999999997</v>
      </c>
      <c r="II59" s="685">
        <f t="shared" si="402"/>
        <v>-1.016</v>
      </c>
      <c r="IJ59" s="685">
        <f t="shared" si="403"/>
        <v>-0.96519999999999995</v>
      </c>
      <c r="IK59" s="685">
        <f t="shared" si="403"/>
        <v>1.8414999999999997</v>
      </c>
      <c r="IL59" s="685">
        <f t="shared" si="403"/>
        <v>-1.6763999999999999</v>
      </c>
      <c r="IM59" s="685">
        <f t="shared" si="403"/>
        <v>1.3715999999999999</v>
      </c>
      <c r="IN59" s="685">
        <f t="shared" si="403"/>
        <v>-2.8828999999999998</v>
      </c>
      <c r="IO59" s="1109"/>
      <c r="IP59" s="1109"/>
      <c r="IQ59" s="1109"/>
      <c r="IR59" s="1109"/>
      <c r="IS59" s="1109"/>
      <c r="IT59" s="1109"/>
      <c r="IU59" s="1109"/>
      <c r="IV59" s="1109"/>
      <c r="IW59" s="1109"/>
      <c r="IX59" s="1109"/>
      <c r="IY59" s="1109"/>
      <c r="IZ59" s="1109"/>
      <c r="JA59" s="1109"/>
      <c r="JB59" s="1109"/>
      <c r="JC59" s="1109"/>
      <c r="JD59" s="1109"/>
      <c r="JE59" s="1109"/>
      <c r="JF59" s="1109"/>
      <c r="JG59" s="1109"/>
      <c r="JH59" s="1109"/>
      <c r="JI59" s="1109"/>
      <c r="JJ59" s="1109"/>
      <c r="JK59" s="1109"/>
      <c r="JL59" s="1109"/>
      <c r="JM59" s="1109"/>
      <c r="JN59" s="1109"/>
      <c r="JO59" s="1109"/>
      <c r="JP59" s="1109"/>
      <c r="JQ59" s="1109"/>
      <c r="JR59" s="1109"/>
      <c r="JS59" s="1109"/>
      <c r="JT59" s="1109"/>
      <c r="JU59" s="1109"/>
      <c r="JV59" s="1109"/>
      <c r="JW59" s="1109"/>
      <c r="JX59" s="1109"/>
      <c r="JY59" s="1109"/>
      <c r="JZ59" s="1109"/>
      <c r="KA59" s="1109"/>
      <c r="KB59" s="1109"/>
      <c r="KC59" s="1109"/>
      <c r="KD59" s="1109"/>
      <c r="KE59" s="1109"/>
      <c r="KF59" s="1109"/>
      <c r="KG59" s="1109"/>
      <c r="KH59" s="1109"/>
      <c r="KI59" s="1109"/>
      <c r="KJ59" s="1109"/>
      <c r="KK59" s="1109"/>
      <c r="KL59" s="1109"/>
      <c r="KM59" s="1109"/>
      <c r="KN59" s="1109"/>
      <c r="KO59" s="1109"/>
      <c r="KP59" s="1109"/>
      <c r="KQ59" s="1109"/>
      <c r="KR59" s="1109"/>
      <c r="KS59" s="1109"/>
      <c r="KT59" s="1109"/>
      <c r="KU59" s="1109"/>
      <c r="KV59" s="1109"/>
      <c r="KW59" s="1109"/>
      <c r="KX59" s="1109"/>
      <c r="KY59" s="1109"/>
      <c r="KZ59" s="1109"/>
      <c r="LA59" s="1109"/>
      <c r="LB59" s="1109"/>
      <c r="LC59" s="1109"/>
      <c r="LD59" s="1109"/>
      <c r="LE59" s="1109"/>
      <c r="LF59" s="1109"/>
      <c r="LG59" s="1109"/>
      <c r="LH59" s="1109"/>
      <c r="LI59" s="1109"/>
      <c r="LJ59" s="1109"/>
      <c r="LK59" s="1109"/>
      <c r="LL59" s="1109"/>
      <c r="LM59" s="1109"/>
      <c r="LN59" s="1109"/>
      <c r="LO59" s="1109"/>
      <c r="LP59" s="1109"/>
      <c r="LQ59" s="1109"/>
      <c r="LR59" s="1109"/>
      <c r="LS59" s="1109"/>
      <c r="LT59" s="1109"/>
      <c r="LU59" s="1109"/>
      <c r="LV59" s="1109"/>
      <c r="LW59" s="1109"/>
      <c r="LX59" s="1109"/>
      <c r="LY59" s="1109"/>
      <c r="LZ59" s="1109"/>
      <c r="MA59" s="1109"/>
      <c r="MB59" s="1109"/>
      <c r="MC59" s="1109"/>
      <c r="MD59" s="1109"/>
      <c r="ME59" s="1109"/>
      <c r="MF59" s="1109"/>
      <c r="MG59" s="1109"/>
      <c r="MH59" s="1109"/>
      <c r="MI59" s="1109"/>
      <c r="MJ59" s="1109"/>
      <c r="MK59" s="1109"/>
      <c r="ML59" s="1109"/>
      <c r="MM59" s="1109"/>
      <c r="MN59" s="1109"/>
      <c r="MO59" s="1109"/>
      <c r="MP59" s="1109"/>
      <c r="MQ59" s="1109"/>
      <c r="MR59" s="1109"/>
      <c r="MS59" s="1109"/>
      <c r="MT59" s="1109"/>
      <c r="MU59" s="1109"/>
      <c r="MV59" s="1109"/>
      <c r="MW59" s="1109"/>
      <c r="MX59" s="1109"/>
      <c r="MY59" s="1109"/>
      <c r="MZ59" s="1109"/>
      <c r="NA59" s="1109"/>
      <c r="NB59" s="1109"/>
      <c r="NC59" s="1109"/>
      <c r="ND59" s="1109"/>
      <c r="NE59" s="1109"/>
      <c r="NF59" s="1109"/>
      <c r="NG59" s="1109"/>
      <c r="NH59" s="1109"/>
      <c r="NI59" s="1109"/>
      <c r="NJ59" s="1109"/>
      <c r="NK59" s="1109"/>
      <c r="NL59" s="1109"/>
      <c r="NM59" s="1109"/>
      <c r="NN59" s="1109"/>
      <c r="NO59" s="1109"/>
      <c r="NP59" s="1109"/>
      <c r="NQ59" s="1109"/>
      <c r="NR59" s="1109"/>
      <c r="NS59" s="1109"/>
      <c r="NT59" s="1109"/>
      <c r="NU59" s="1109"/>
      <c r="NV59" s="1109"/>
      <c r="NW59" s="1109"/>
      <c r="NX59" s="1109"/>
      <c r="NY59" s="1109"/>
      <c r="NZ59" s="1109"/>
      <c r="OA59" s="1109"/>
      <c r="OB59" s="1109"/>
      <c r="OC59" s="1109"/>
      <c r="OD59" s="1109"/>
      <c r="OE59" s="1109"/>
      <c r="OF59" s="1109"/>
      <c r="OG59" s="1109"/>
      <c r="OH59" s="1109"/>
      <c r="OI59" s="1109"/>
      <c r="OJ59" s="1109"/>
      <c r="OK59" s="1109"/>
      <c r="OL59" s="1109"/>
      <c r="OM59" s="1109"/>
      <c r="ON59" s="1109"/>
      <c r="OO59" s="1109"/>
      <c r="OP59" s="1109"/>
      <c r="OQ59" s="1109"/>
      <c r="OR59" s="1109"/>
      <c r="OS59" s="1109"/>
      <c r="OT59" s="1109"/>
      <c r="OU59" s="1109"/>
      <c r="OV59" s="1109"/>
      <c r="OW59" s="1109"/>
      <c r="OX59" s="1109"/>
      <c r="OY59" s="1109"/>
      <c r="OZ59" s="1109"/>
      <c r="PB59" s="1094"/>
      <c r="PC59" s="1094"/>
      <c r="PD59" s="1094"/>
    </row>
    <row r="60" spans="1:420" s="764" customFormat="1">
      <c r="A60" s="1316" t="s">
        <v>589</v>
      </c>
      <c r="B60" s="1333"/>
      <c r="C60" s="951">
        <v>-0.52800000000000002</v>
      </c>
      <c r="D60" s="942">
        <v>-0.66400000000000003</v>
      </c>
      <c r="E60" s="942">
        <v>-0.54349999999999998</v>
      </c>
      <c r="F60" s="942">
        <v>-0.68149999999999999</v>
      </c>
      <c r="G60" s="942">
        <v>-0.65500000000000003</v>
      </c>
      <c r="H60" s="942">
        <v>-0.75700000000000001</v>
      </c>
      <c r="I60" s="1092">
        <v>-0.63300000000000001</v>
      </c>
      <c r="J60" s="942">
        <v>-0.72750000000000004</v>
      </c>
      <c r="K60" s="942">
        <v>-0.55500000000000005</v>
      </c>
      <c r="L60" s="942">
        <v>-0.4945</v>
      </c>
      <c r="M60" s="942">
        <v>-0.54</v>
      </c>
      <c r="N60" s="942">
        <v>-0.55500000000000005</v>
      </c>
      <c r="O60" s="942">
        <v>-0.39</v>
      </c>
      <c r="P60" s="942">
        <v>-0.69950000000000001</v>
      </c>
      <c r="Q60" s="942">
        <v>-0.67700000000000005</v>
      </c>
      <c r="R60" s="1092">
        <v>-0.57350000000000001</v>
      </c>
      <c r="S60" s="942">
        <v>-0.56599999999999995</v>
      </c>
      <c r="T60" s="1092">
        <v>-0.52449999999999997</v>
      </c>
      <c r="U60" s="942">
        <v>-0.59299999999999997</v>
      </c>
      <c r="V60" s="139">
        <v>-0.59</v>
      </c>
      <c r="W60" s="942">
        <v>-0.59199999999999997</v>
      </c>
      <c r="X60" s="139">
        <v>-0.55449999999999999</v>
      </c>
      <c r="Y60" s="139">
        <v>-0.51</v>
      </c>
      <c r="Z60" s="942">
        <v>-0.70350000000000001</v>
      </c>
      <c r="AA60" s="942">
        <v>-0.74550000000000005</v>
      </c>
      <c r="AB60" s="942">
        <v>-0.51100000000000001</v>
      </c>
      <c r="AC60" s="942">
        <v>-0.54800000000000004</v>
      </c>
      <c r="AD60" s="942">
        <v>-0.65300000000000002</v>
      </c>
      <c r="AE60" s="942">
        <v>-0.72699999999999998</v>
      </c>
      <c r="AF60" s="942">
        <v>-0.60950000000000004</v>
      </c>
      <c r="AG60" s="942">
        <v>-0.61250000000000004</v>
      </c>
      <c r="AH60" s="942">
        <v>-0.64900000000000002</v>
      </c>
      <c r="AI60" s="942">
        <v>-0.65200000000000002</v>
      </c>
      <c r="AJ60" s="1092">
        <v>-0.52800000000000002</v>
      </c>
      <c r="AK60" s="941">
        <v>-0.70199999999999996</v>
      </c>
      <c r="AL60" s="139">
        <v>-0.52049999999999996</v>
      </c>
      <c r="AM60" s="1106">
        <v>-0.4945</v>
      </c>
      <c r="AN60" s="139">
        <v>-0.70199999999999996</v>
      </c>
      <c r="AO60" s="139">
        <v>-0.74</v>
      </c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942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  <c r="BZ60" s="139"/>
      <c r="CA60" s="139"/>
      <c r="CB60" s="139"/>
      <c r="CC60" s="139"/>
      <c r="CD60" s="139"/>
      <c r="CE60" s="139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  <c r="CR60" s="139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39"/>
      <c r="DF60" s="139"/>
      <c r="DG60" s="139"/>
      <c r="DH60" s="139"/>
      <c r="DI60" s="139"/>
      <c r="DJ60" s="139"/>
      <c r="DK60" s="139"/>
      <c r="DL60" s="139"/>
      <c r="DM60" s="139"/>
      <c r="DN60" s="139"/>
      <c r="DO60" s="139"/>
      <c r="DP60" s="139"/>
      <c r="DQ60" s="139"/>
      <c r="DR60" s="139"/>
      <c r="DS60" s="139"/>
      <c r="DT60" s="139"/>
      <c r="DU60" s="139"/>
      <c r="DV60" s="139"/>
      <c r="DW60" s="139"/>
      <c r="DX60" s="139"/>
      <c r="DY60" s="139"/>
      <c r="DZ60" s="139"/>
      <c r="EA60" s="139"/>
      <c r="EB60" s="139"/>
      <c r="EC60" s="139"/>
      <c r="ED60" s="139"/>
      <c r="EE60" s="139"/>
      <c r="EF60" s="139"/>
      <c r="EG60" s="139"/>
      <c r="EH60" s="139"/>
      <c r="EI60" s="139"/>
      <c r="EJ60" s="139"/>
      <c r="EK60" s="139"/>
      <c r="EL60" s="139"/>
      <c r="EM60" s="139"/>
      <c r="EN60" s="139"/>
      <c r="EO60" s="139"/>
      <c r="EP60" s="139"/>
      <c r="EQ60" s="139"/>
      <c r="ER60" s="139"/>
      <c r="ES60" s="139"/>
      <c r="ET60" s="139"/>
      <c r="EU60" s="139"/>
      <c r="EV60" s="139"/>
      <c r="EW60" s="139"/>
      <c r="EX60" s="139"/>
      <c r="EY60" s="139"/>
      <c r="EZ60" s="139"/>
      <c r="FA60" s="139"/>
      <c r="FB60" s="139"/>
      <c r="FC60" s="139"/>
      <c r="FD60" s="139"/>
      <c r="FE60" s="139"/>
      <c r="FF60" s="139"/>
      <c r="FG60" s="139"/>
      <c r="FH60" s="139"/>
      <c r="FI60" s="139"/>
      <c r="FJ60" s="139"/>
      <c r="FK60" s="139"/>
      <c r="FL60" s="1092"/>
      <c r="FM60" s="139"/>
      <c r="FN60" s="139"/>
      <c r="FO60" s="139"/>
      <c r="FP60" s="139"/>
      <c r="FQ60" s="139"/>
      <c r="FR60" s="139"/>
      <c r="FS60" s="139"/>
      <c r="FT60" s="139"/>
      <c r="FU60" s="139"/>
      <c r="FV60" s="139"/>
      <c r="FW60" s="139"/>
      <c r="FX60" s="139"/>
      <c r="FY60" s="139"/>
      <c r="FZ60" s="139"/>
      <c r="GA60" s="139"/>
      <c r="GB60" s="139"/>
      <c r="GC60" s="139"/>
      <c r="GD60" s="139"/>
      <c r="GE60" s="139"/>
      <c r="GF60" s="139"/>
      <c r="GG60" s="139"/>
      <c r="GH60" s="139"/>
      <c r="GI60" s="139"/>
      <c r="GJ60" s="139"/>
      <c r="GK60" s="139"/>
      <c r="GL60" s="139"/>
      <c r="GM60" s="139"/>
      <c r="GN60" s="139"/>
      <c r="GO60" s="139"/>
      <c r="GP60" s="139"/>
      <c r="GQ60" s="139"/>
      <c r="GR60" s="139"/>
      <c r="GS60" s="139"/>
      <c r="GT60" s="139"/>
      <c r="GU60" s="139"/>
      <c r="GV60" s="139"/>
      <c r="GW60" s="139"/>
      <c r="GX60" s="139"/>
      <c r="GY60" s="139"/>
      <c r="GZ60" s="139"/>
      <c r="HA60" s="139"/>
      <c r="HB60" s="139"/>
      <c r="HC60" s="139"/>
      <c r="HD60" s="139"/>
      <c r="HE60" s="139"/>
      <c r="HF60" s="685">
        <f t="shared" si="400"/>
        <v>-13.411199999999999</v>
      </c>
      <c r="HG60" s="685">
        <f t="shared" si="400"/>
        <v>-16.865600000000001</v>
      </c>
      <c r="HH60" s="685">
        <f t="shared" si="400"/>
        <v>-13.804899999999998</v>
      </c>
      <c r="HI60" s="685">
        <f t="shared" si="400"/>
        <v>-17.310099999999998</v>
      </c>
      <c r="HJ60" s="685">
        <f t="shared" si="400"/>
        <v>-16.637</v>
      </c>
      <c r="HK60" s="685">
        <f t="shared" si="400"/>
        <v>-19.227799999999998</v>
      </c>
      <c r="HL60" s="685">
        <f t="shared" si="400"/>
        <v>-16.078199999999999</v>
      </c>
      <c r="HM60" s="685">
        <f t="shared" si="400"/>
        <v>-18.4785</v>
      </c>
      <c r="HN60" s="685">
        <f t="shared" si="400"/>
        <v>-14.097000000000001</v>
      </c>
      <c r="HO60" s="685">
        <f t="shared" si="400"/>
        <v>-12.5603</v>
      </c>
      <c r="HP60" s="685">
        <f t="shared" si="401"/>
        <v>-13.715999999999999</v>
      </c>
      <c r="HQ60" s="685">
        <f t="shared" si="401"/>
        <v>-14.097000000000001</v>
      </c>
      <c r="HR60" s="685">
        <f t="shared" si="401"/>
        <v>-9.9060000000000006</v>
      </c>
      <c r="HS60" s="685">
        <f t="shared" si="401"/>
        <v>-17.767299999999999</v>
      </c>
      <c r="HT60" s="685">
        <f t="shared" si="401"/>
        <v>-17.195800000000002</v>
      </c>
      <c r="HU60" s="685">
        <f t="shared" si="401"/>
        <v>-14.566899999999999</v>
      </c>
      <c r="HV60" s="685">
        <f t="shared" si="401"/>
        <v>-14.376399999999999</v>
      </c>
      <c r="HW60" s="685">
        <f t="shared" si="401"/>
        <v>-13.322299999999998</v>
      </c>
      <c r="HX60" s="685">
        <f t="shared" si="401"/>
        <v>-15.062199999999999</v>
      </c>
      <c r="HY60" s="685">
        <f t="shared" si="401"/>
        <v>-14.985999999999999</v>
      </c>
      <c r="HZ60" s="685">
        <f t="shared" si="402"/>
        <v>-15.036799999999998</v>
      </c>
      <c r="IA60" s="685">
        <f t="shared" si="402"/>
        <v>-14.084299999999999</v>
      </c>
      <c r="IB60" s="685">
        <f t="shared" si="402"/>
        <v>-12.953999999999999</v>
      </c>
      <c r="IC60" s="685">
        <f t="shared" si="402"/>
        <v>-17.8689</v>
      </c>
      <c r="ID60" s="685">
        <f t="shared" si="402"/>
        <v>-18.935700000000001</v>
      </c>
      <c r="IE60" s="685">
        <f t="shared" si="402"/>
        <v>-12.9794</v>
      </c>
      <c r="IF60" s="685">
        <f t="shared" si="402"/>
        <v>-13.9192</v>
      </c>
      <c r="IG60" s="685">
        <f t="shared" si="402"/>
        <v>-16.586199999999998</v>
      </c>
      <c r="IH60" s="685">
        <f t="shared" si="402"/>
        <v>-18.465799999999998</v>
      </c>
      <c r="II60" s="685">
        <f t="shared" si="402"/>
        <v>-15.481300000000001</v>
      </c>
      <c r="IJ60" s="685">
        <f t="shared" si="403"/>
        <v>-15.557500000000001</v>
      </c>
      <c r="IK60" s="685">
        <f t="shared" si="403"/>
        <v>-16.4846</v>
      </c>
      <c r="IL60" s="685">
        <f t="shared" si="403"/>
        <v>-16.5608</v>
      </c>
      <c r="IM60" s="685">
        <f t="shared" si="403"/>
        <v>-13.411199999999999</v>
      </c>
      <c r="IN60" s="685">
        <f t="shared" si="403"/>
        <v>-17.830799999999996</v>
      </c>
      <c r="IO60" s="1109"/>
      <c r="IP60" s="1109"/>
      <c r="IQ60" s="1109"/>
      <c r="IR60" s="1109"/>
      <c r="IS60" s="1109"/>
      <c r="IT60" s="1109"/>
      <c r="IU60" s="1109"/>
      <c r="IV60" s="1109"/>
      <c r="IW60" s="1109"/>
      <c r="IX60" s="1109"/>
      <c r="IY60" s="1109"/>
      <c r="IZ60" s="1109"/>
      <c r="JA60" s="1109"/>
      <c r="JB60" s="1109"/>
      <c r="JC60" s="1109"/>
      <c r="JD60" s="1109"/>
      <c r="JE60" s="1109"/>
      <c r="JF60" s="1109"/>
      <c r="JG60" s="1109"/>
      <c r="JH60" s="1109"/>
      <c r="JI60" s="1109"/>
      <c r="JJ60" s="1109"/>
      <c r="JK60" s="1109"/>
      <c r="JL60" s="1109"/>
      <c r="JM60" s="1109"/>
      <c r="JN60" s="1109"/>
      <c r="JO60" s="1109"/>
      <c r="JP60" s="1109"/>
      <c r="JQ60" s="1109"/>
      <c r="JR60" s="1109"/>
      <c r="JS60" s="1109"/>
      <c r="JT60" s="1109"/>
      <c r="JU60" s="1109"/>
      <c r="JV60" s="1109"/>
      <c r="JW60" s="1109"/>
      <c r="JX60" s="1109"/>
      <c r="JY60" s="1109"/>
      <c r="JZ60" s="1109"/>
      <c r="KA60" s="1109"/>
      <c r="KB60" s="1109"/>
      <c r="KC60" s="1109"/>
      <c r="KD60" s="1109"/>
      <c r="KE60" s="1109"/>
      <c r="KF60" s="1109"/>
      <c r="KG60" s="1109"/>
      <c r="KH60" s="1109"/>
      <c r="KI60" s="1109"/>
      <c r="KJ60" s="1109"/>
      <c r="KK60" s="1109"/>
      <c r="KL60" s="1109"/>
      <c r="KM60" s="1109"/>
      <c r="KN60" s="1109"/>
      <c r="KO60" s="1109"/>
      <c r="KP60" s="1109"/>
      <c r="KQ60" s="1109"/>
      <c r="KR60" s="1109"/>
      <c r="KS60" s="1109"/>
      <c r="KT60" s="1109"/>
      <c r="KU60" s="1109"/>
      <c r="KV60" s="1109"/>
      <c r="KW60" s="1109"/>
      <c r="KX60" s="1109"/>
      <c r="KY60" s="1109"/>
      <c r="KZ60" s="1109"/>
      <c r="LA60" s="1109"/>
      <c r="LB60" s="1109"/>
      <c r="LC60" s="1109"/>
      <c r="LD60" s="1109"/>
      <c r="LE60" s="1109"/>
      <c r="LF60" s="1109"/>
      <c r="LG60" s="1109"/>
      <c r="LH60" s="1109"/>
      <c r="LI60" s="1109"/>
      <c r="LJ60" s="1109"/>
      <c r="LK60" s="1109"/>
      <c r="LL60" s="1109"/>
      <c r="LM60" s="1109"/>
      <c r="LN60" s="1109"/>
      <c r="LO60" s="1109"/>
      <c r="LP60" s="1109"/>
      <c r="LQ60" s="1109"/>
      <c r="LR60" s="1109"/>
      <c r="LS60" s="1109"/>
      <c r="LT60" s="1109"/>
      <c r="LU60" s="1109"/>
      <c r="LV60" s="1109"/>
      <c r="LW60" s="1109"/>
      <c r="LX60" s="1109"/>
      <c r="LY60" s="1109"/>
      <c r="LZ60" s="1109"/>
      <c r="MA60" s="1109"/>
      <c r="MB60" s="1109"/>
      <c r="MC60" s="1109"/>
      <c r="MD60" s="1109"/>
      <c r="ME60" s="1109"/>
      <c r="MF60" s="1109"/>
      <c r="MG60" s="1109"/>
      <c r="MH60" s="1109"/>
      <c r="MI60" s="1109"/>
      <c r="MJ60" s="1109"/>
      <c r="MK60" s="1109"/>
      <c r="ML60" s="1109"/>
      <c r="MM60" s="1109"/>
      <c r="MN60" s="1109"/>
      <c r="MO60" s="1109"/>
      <c r="MP60" s="1109"/>
      <c r="MQ60" s="1109"/>
      <c r="MR60" s="1109"/>
      <c r="MS60" s="1109"/>
      <c r="MT60" s="1109"/>
      <c r="MU60" s="1109"/>
      <c r="MV60" s="1109"/>
      <c r="MW60" s="1109"/>
      <c r="MX60" s="1109"/>
      <c r="MY60" s="1109"/>
      <c r="MZ60" s="1109"/>
      <c r="NA60" s="1109"/>
      <c r="NB60" s="1109"/>
      <c r="NC60" s="1109"/>
      <c r="ND60" s="1109"/>
      <c r="NE60" s="1109"/>
      <c r="NF60" s="1109"/>
      <c r="NG60" s="1109"/>
      <c r="NH60" s="1109"/>
      <c r="NI60" s="1109"/>
      <c r="NJ60" s="1109"/>
      <c r="NK60" s="1109"/>
      <c r="NL60" s="1109"/>
      <c r="NM60" s="1109"/>
      <c r="NN60" s="1109"/>
      <c r="NO60" s="1109"/>
      <c r="NP60" s="1109"/>
      <c r="NQ60" s="1109"/>
      <c r="NR60" s="1109"/>
      <c r="NS60" s="1109"/>
      <c r="NT60" s="1109"/>
      <c r="NU60" s="1109"/>
      <c r="NV60" s="1109"/>
      <c r="NW60" s="1109"/>
      <c r="NX60" s="1109"/>
      <c r="NY60" s="1109"/>
      <c r="NZ60" s="1109"/>
      <c r="OA60" s="1109"/>
      <c r="OB60" s="1109"/>
      <c r="OC60" s="1109"/>
      <c r="OD60" s="1109"/>
      <c r="OE60" s="1109"/>
      <c r="OF60" s="1109"/>
      <c r="OG60" s="1109"/>
      <c r="OH60" s="1109"/>
      <c r="OI60" s="1109"/>
      <c r="OJ60" s="1109"/>
      <c r="OK60" s="1109"/>
      <c r="OL60" s="1109"/>
      <c r="OM60" s="1109"/>
      <c r="ON60" s="1109"/>
      <c r="OO60" s="1109"/>
      <c r="OP60" s="1109"/>
      <c r="OQ60" s="1109"/>
      <c r="OR60" s="1109"/>
      <c r="OS60" s="1109"/>
      <c r="OT60" s="1109"/>
      <c r="OU60" s="1109"/>
      <c r="OV60" s="1109"/>
      <c r="OW60" s="1109"/>
      <c r="OX60" s="1109"/>
      <c r="OY60" s="1109"/>
      <c r="OZ60" s="1109"/>
      <c r="PB60" s="1094"/>
      <c r="PC60" s="1094"/>
      <c r="PD60" s="1094"/>
    </row>
    <row r="61" spans="1:420" s="764" customFormat="1" ht="13" thickBot="1">
      <c r="A61" s="1321" t="s">
        <v>590</v>
      </c>
      <c r="B61" s="1334"/>
      <c r="C61" s="952">
        <v>-0.53049999999999997</v>
      </c>
      <c r="D61" s="950">
        <v>-0.66400000000000003</v>
      </c>
      <c r="E61" s="950">
        <v>-0.50900000000000001</v>
      </c>
      <c r="F61" s="950">
        <v>-0.68400000000000005</v>
      </c>
      <c r="G61" s="950">
        <v>-0.65100000000000002</v>
      </c>
      <c r="H61" s="1096">
        <v>-0.75800000000000001</v>
      </c>
      <c r="I61" s="1093">
        <v>-0.62849999999999995</v>
      </c>
      <c r="J61" s="1096">
        <v>-0.72499999999999998</v>
      </c>
      <c r="K61" s="950">
        <v>-0.54400000000000004</v>
      </c>
      <c r="L61" s="950">
        <v>-0.497</v>
      </c>
      <c r="M61" s="950">
        <v>-0.53949999999999998</v>
      </c>
      <c r="N61" s="950">
        <v>-0.54700000000000004</v>
      </c>
      <c r="O61" s="950">
        <v>-0.39500000000000002</v>
      </c>
      <c r="P61" s="1096">
        <v>-0.69550000000000001</v>
      </c>
      <c r="Q61" s="1096">
        <v>-0.67800000000000005</v>
      </c>
      <c r="R61" s="1093">
        <v>-0.57199999999999995</v>
      </c>
      <c r="S61" s="950">
        <v>-0.57399999999999995</v>
      </c>
      <c r="T61" s="1093">
        <v>-0.52449999999999997</v>
      </c>
      <c r="U61" s="950">
        <v>-0.59150000000000003</v>
      </c>
      <c r="V61" s="1091">
        <v>-0.55400000000000005</v>
      </c>
      <c r="W61" s="950">
        <v>-0.59350000000000003</v>
      </c>
      <c r="X61" s="1091">
        <v>-0.55449999999999999</v>
      </c>
      <c r="Y61" s="1091">
        <v>-0.50700000000000001</v>
      </c>
      <c r="Z61" s="950">
        <v>-0.6925</v>
      </c>
      <c r="AA61" s="950">
        <v>-0.74450000000000005</v>
      </c>
      <c r="AB61" s="950">
        <v>-0.51200000000000001</v>
      </c>
      <c r="AC61" s="950">
        <v>-0.54649999999999999</v>
      </c>
      <c r="AD61" s="950">
        <v>-0.65449999999999997</v>
      </c>
      <c r="AE61" s="950">
        <v>-0.72299999999999998</v>
      </c>
      <c r="AF61" s="1098">
        <v>-0.61499999999999999</v>
      </c>
      <c r="AG61" s="1097">
        <v>-0.61199999999999999</v>
      </c>
      <c r="AH61" s="950">
        <v>-0.64849999999999997</v>
      </c>
      <c r="AI61" s="1096">
        <v>-0.65200000000000002</v>
      </c>
      <c r="AJ61" s="1093">
        <v>-0.52849999999999997</v>
      </c>
      <c r="AK61" s="1110">
        <v>-0.70099999999999996</v>
      </c>
      <c r="AL61" s="1105">
        <v>-0.52049999999999996</v>
      </c>
      <c r="AM61" s="1105">
        <v>-0.49</v>
      </c>
      <c r="AN61" s="1105">
        <v>-0.69799999999999995</v>
      </c>
      <c r="AO61" s="1105">
        <v>-0.74099999999999999</v>
      </c>
      <c r="AP61" s="1105"/>
      <c r="AQ61" s="1105"/>
      <c r="AR61" s="1105"/>
      <c r="AS61" s="1105"/>
      <c r="AT61" s="1105"/>
      <c r="AU61" s="1105"/>
      <c r="AV61" s="1105"/>
      <c r="AW61" s="1105"/>
      <c r="AX61" s="1105"/>
      <c r="AY61" s="1105"/>
      <c r="AZ61" s="1105"/>
      <c r="BA61" s="1105"/>
      <c r="BB61" s="1105"/>
      <c r="BC61" s="1105"/>
      <c r="BD61" s="1105"/>
      <c r="BE61" s="1105"/>
      <c r="BF61" s="1105"/>
      <c r="BG61" s="1105"/>
      <c r="BH61" s="1105"/>
      <c r="BI61" s="1105"/>
      <c r="BJ61" s="1105"/>
      <c r="BK61" s="1105"/>
      <c r="BL61" s="1096"/>
      <c r="BM61" s="1105"/>
      <c r="BN61" s="1105"/>
      <c r="BO61" s="1105"/>
      <c r="BP61" s="1105"/>
      <c r="BQ61" s="1105"/>
      <c r="BR61" s="1105"/>
      <c r="BS61" s="1105"/>
      <c r="BT61" s="1105"/>
      <c r="BU61" s="1105"/>
      <c r="BV61" s="1105"/>
      <c r="BW61" s="1105"/>
      <c r="BX61" s="1105"/>
      <c r="BY61" s="1105"/>
      <c r="BZ61" s="1105"/>
      <c r="CA61" s="1105"/>
      <c r="CB61" s="1105"/>
      <c r="CC61" s="1105"/>
      <c r="CD61" s="1105"/>
      <c r="CE61" s="1105"/>
      <c r="CF61" s="1105"/>
      <c r="CG61" s="1105"/>
      <c r="CH61" s="1105"/>
      <c r="CI61" s="1105"/>
      <c r="CJ61" s="1105"/>
      <c r="CK61" s="1105"/>
      <c r="CL61" s="1105"/>
      <c r="CM61" s="1105"/>
      <c r="CN61" s="1105"/>
      <c r="CO61" s="1105"/>
      <c r="CP61" s="1105"/>
      <c r="CQ61" s="1105"/>
      <c r="CR61" s="1105"/>
      <c r="CS61" s="1105"/>
      <c r="CT61" s="1105"/>
      <c r="CU61" s="1105"/>
      <c r="CV61" s="1105"/>
      <c r="CW61" s="1105"/>
      <c r="CX61" s="1105"/>
      <c r="CY61" s="1105"/>
      <c r="CZ61" s="1105"/>
      <c r="DA61" s="1105"/>
      <c r="DB61" s="1105"/>
      <c r="DC61" s="1105"/>
      <c r="DD61" s="1105"/>
      <c r="DE61" s="1105"/>
      <c r="DF61" s="1105"/>
      <c r="DG61" s="1105"/>
      <c r="DH61" s="1105"/>
      <c r="DI61" s="1105"/>
      <c r="DJ61" s="1105"/>
      <c r="DK61" s="1105"/>
      <c r="DL61" s="1105"/>
      <c r="DM61" s="1105"/>
      <c r="DN61" s="1105"/>
      <c r="DO61" s="1105"/>
      <c r="DP61" s="1105"/>
      <c r="DQ61" s="1105"/>
      <c r="DR61" s="1105"/>
      <c r="DS61" s="1105"/>
      <c r="DT61" s="1105"/>
      <c r="DU61" s="1105"/>
      <c r="DV61" s="1105"/>
      <c r="DW61" s="1105"/>
      <c r="DX61" s="1105"/>
      <c r="DY61" s="1105"/>
      <c r="DZ61" s="1105"/>
      <c r="EA61" s="1105"/>
      <c r="EB61" s="1105"/>
      <c r="EC61" s="1105"/>
      <c r="ED61" s="1105"/>
      <c r="EE61" s="1105"/>
      <c r="EF61" s="1105"/>
      <c r="EG61" s="1105"/>
      <c r="EH61" s="1105"/>
      <c r="EI61" s="1105"/>
      <c r="EJ61" s="1105"/>
      <c r="EK61" s="1105"/>
      <c r="EL61" s="1105"/>
      <c r="EM61" s="1105"/>
      <c r="EN61" s="1105"/>
      <c r="EO61" s="1105"/>
      <c r="EP61" s="1105"/>
      <c r="EQ61" s="1105"/>
      <c r="ER61" s="1105"/>
      <c r="ES61" s="1105"/>
      <c r="ET61" s="1105"/>
      <c r="EU61" s="1105"/>
      <c r="EV61" s="1105"/>
      <c r="EW61" s="1105"/>
      <c r="EX61" s="1105"/>
      <c r="EY61" s="1105"/>
      <c r="EZ61" s="1105"/>
      <c r="FA61" s="1105"/>
      <c r="FB61" s="1105"/>
      <c r="FC61" s="1105"/>
      <c r="FD61" s="1105"/>
      <c r="FE61" s="1105"/>
      <c r="FF61" s="1105"/>
      <c r="FG61" s="1105"/>
      <c r="FH61" s="1105"/>
      <c r="FI61" s="1105"/>
      <c r="FJ61" s="1105"/>
      <c r="FK61" s="1105"/>
      <c r="FL61" s="1093"/>
      <c r="FM61" s="1105"/>
      <c r="FN61" s="1105"/>
      <c r="FO61" s="1105"/>
      <c r="FP61" s="1105"/>
      <c r="FQ61" s="1105"/>
      <c r="FR61" s="1105"/>
      <c r="FS61" s="1105"/>
      <c r="FT61" s="1105"/>
      <c r="FU61" s="1105"/>
      <c r="FV61" s="1105"/>
      <c r="FW61" s="1105"/>
      <c r="FX61" s="1105"/>
      <c r="FY61" s="1105"/>
      <c r="FZ61" s="1105"/>
      <c r="GA61" s="1105"/>
      <c r="GB61" s="1105"/>
      <c r="GC61" s="1105"/>
      <c r="GD61" s="1105"/>
      <c r="GE61" s="1105"/>
      <c r="GF61" s="1105"/>
      <c r="GG61" s="1105"/>
      <c r="GH61" s="1105"/>
      <c r="GI61" s="1105"/>
      <c r="GJ61" s="1105"/>
      <c r="GK61" s="1105"/>
      <c r="GL61" s="1105"/>
      <c r="GM61" s="1105"/>
      <c r="GN61" s="1105"/>
      <c r="GO61" s="1105"/>
      <c r="GP61" s="1105"/>
      <c r="GQ61" s="1105"/>
      <c r="GR61" s="1105"/>
      <c r="GS61" s="1105"/>
      <c r="GT61" s="1105"/>
      <c r="GU61" s="1105"/>
      <c r="GV61" s="1105"/>
      <c r="GW61" s="1105"/>
      <c r="GX61" s="1105"/>
      <c r="GY61" s="1105"/>
      <c r="GZ61" s="1105"/>
      <c r="HA61" s="1105"/>
      <c r="HB61" s="1105"/>
      <c r="HC61" s="1105"/>
      <c r="HD61" s="1105"/>
      <c r="HE61" s="1105"/>
      <c r="HF61" s="686">
        <f t="shared" si="400"/>
        <v>-13.474699999999999</v>
      </c>
      <c r="HG61" s="686">
        <f t="shared" si="400"/>
        <v>-16.865600000000001</v>
      </c>
      <c r="HH61" s="686">
        <f t="shared" si="400"/>
        <v>-12.928599999999999</v>
      </c>
      <c r="HI61" s="686">
        <f t="shared" si="400"/>
        <v>-17.3736</v>
      </c>
      <c r="HJ61" s="686">
        <f t="shared" si="400"/>
        <v>-16.535399999999999</v>
      </c>
      <c r="HK61" s="686">
        <f t="shared" si="400"/>
        <v>-19.2532</v>
      </c>
      <c r="HL61" s="686">
        <f t="shared" si="400"/>
        <v>-15.963899999999997</v>
      </c>
      <c r="HM61" s="686">
        <f t="shared" si="400"/>
        <v>-18.414999999999999</v>
      </c>
      <c r="HN61" s="686">
        <f t="shared" si="400"/>
        <v>-13.817600000000001</v>
      </c>
      <c r="HO61" s="686">
        <f t="shared" si="400"/>
        <v>-12.623799999999999</v>
      </c>
      <c r="HP61" s="686">
        <f t="shared" si="401"/>
        <v>-13.703299999999999</v>
      </c>
      <c r="HQ61" s="686">
        <f t="shared" si="401"/>
        <v>-13.893800000000001</v>
      </c>
      <c r="HR61" s="686">
        <f t="shared" si="401"/>
        <v>-10.032999999999999</v>
      </c>
      <c r="HS61" s="686">
        <f t="shared" si="401"/>
        <v>-17.665699999999998</v>
      </c>
      <c r="HT61" s="686">
        <f t="shared" si="401"/>
        <v>-17.2212</v>
      </c>
      <c r="HU61" s="686">
        <f t="shared" si="401"/>
        <v>-14.528799999999999</v>
      </c>
      <c r="HV61" s="686">
        <f t="shared" si="401"/>
        <v>-14.579599999999997</v>
      </c>
      <c r="HW61" s="686">
        <f t="shared" si="401"/>
        <v>-13.322299999999998</v>
      </c>
      <c r="HX61" s="686">
        <f t="shared" si="401"/>
        <v>-15.024100000000001</v>
      </c>
      <c r="HY61" s="686">
        <f t="shared" si="401"/>
        <v>-14.0716</v>
      </c>
      <c r="HZ61" s="686">
        <f t="shared" si="402"/>
        <v>-15.0749</v>
      </c>
      <c r="IA61" s="686">
        <f t="shared" si="402"/>
        <v>-14.084299999999999</v>
      </c>
      <c r="IB61" s="686">
        <f t="shared" si="402"/>
        <v>-12.877799999999999</v>
      </c>
      <c r="IC61" s="686">
        <f t="shared" si="402"/>
        <v>-17.589499999999997</v>
      </c>
      <c r="ID61" s="686">
        <f t="shared" si="402"/>
        <v>-18.910299999999999</v>
      </c>
      <c r="IE61" s="686">
        <f t="shared" si="402"/>
        <v>-13.004799999999999</v>
      </c>
      <c r="IF61" s="686">
        <f t="shared" si="402"/>
        <v>-13.881099999999998</v>
      </c>
      <c r="IG61" s="686">
        <f t="shared" si="402"/>
        <v>-16.624299999999998</v>
      </c>
      <c r="IH61" s="686">
        <f t="shared" si="402"/>
        <v>-18.364199999999997</v>
      </c>
      <c r="II61" s="686">
        <f t="shared" si="402"/>
        <v>-15.620999999999999</v>
      </c>
      <c r="IJ61" s="686">
        <f t="shared" si="403"/>
        <v>-15.544799999999999</v>
      </c>
      <c r="IK61" s="686">
        <f t="shared" si="403"/>
        <v>-16.471899999999998</v>
      </c>
      <c r="IL61" s="686">
        <f t="shared" si="403"/>
        <v>-16.5608</v>
      </c>
      <c r="IM61" s="686">
        <f t="shared" si="403"/>
        <v>-13.423899999999998</v>
      </c>
      <c r="IN61" s="686">
        <f t="shared" si="403"/>
        <v>-17.805399999999999</v>
      </c>
      <c r="IO61" s="1111"/>
      <c r="IP61" s="1111"/>
      <c r="IQ61" s="1111"/>
      <c r="IR61" s="1111"/>
      <c r="IS61" s="1111"/>
      <c r="IT61" s="1111"/>
      <c r="IU61" s="1111"/>
      <c r="IV61" s="1111"/>
      <c r="IW61" s="1111"/>
      <c r="IX61" s="1111"/>
      <c r="IY61" s="1111"/>
      <c r="IZ61" s="1111"/>
      <c r="JA61" s="1111"/>
      <c r="JB61" s="1111"/>
      <c r="JC61" s="1111"/>
      <c r="JD61" s="1111"/>
      <c r="JE61" s="1111"/>
      <c r="JF61" s="1111"/>
      <c r="JG61" s="1111"/>
      <c r="JH61" s="1111"/>
      <c r="JI61" s="1111"/>
      <c r="JJ61" s="1111"/>
      <c r="JK61" s="1111"/>
      <c r="JL61" s="1111"/>
      <c r="JM61" s="1111"/>
      <c r="JN61" s="1111"/>
      <c r="JO61" s="1111"/>
      <c r="JP61" s="1111"/>
      <c r="JQ61" s="1111"/>
      <c r="JR61" s="1111"/>
      <c r="JS61" s="1111"/>
      <c r="JT61" s="1111"/>
      <c r="JU61" s="1111"/>
      <c r="JV61" s="1111"/>
      <c r="JW61" s="1111"/>
      <c r="JX61" s="1111"/>
      <c r="JY61" s="1111"/>
      <c r="JZ61" s="1111"/>
      <c r="KA61" s="1111"/>
      <c r="KB61" s="1111"/>
      <c r="KC61" s="1111"/>
      <c r="KD61" s="1111"/>
      <c r="KE61" s="1111"/>
      <c r="KF61" s="1111"/>
      <c r="KG61" s="1111"/>
      <c r="KH61" s="1111"/>
      <c r="KI61" s="1111"/>
      <c r="KJ61" s="1111"/>
      <c r="KK61" s="1111"/>
      <c r="KL61" s="1111"/>
      <c r="KM61" s="1111"/>
      <c r="KN61" s="1111"/>
      <c r="KO61" s="1111"/>
      <c r="KP61" s="1111"/>
      <c r="KQ61" s="1111"/>
      <c r="KR61" s="1111"/>
      <c r="KS61" s="1111"/>
      <c r="KT61" s="1111"/>
      <c r="KU61" s="1111"/>
      <c r="KV61" s="1111"/>
      <c r="KW61" s="1111"/>
      <c r="KX61" s="1111"/>
      <c r="KY61" s="1111"/>
      <c r="KZ61" s="1111"/>
      <c r="LA61" s="1111"/>
      <c r="LB61" s="1111"/>
      <c r="LC61" s="1111"/>
      <c r="LD61" s="1111"/>
      <c r="LE61" s="1111"/>
      <c r="LF61" s="1111"/>
      <c r="LG61" s="1111"/>
      <c r="LH61" s="1111"/>
      <c r="LI61" s="1111"/>
      <c r="LJ61" s="1111"/>
      <c r="LK61" s="1111"/>
      <c r="LL61" s="1111"/>
      <c r="LM61" s="1111"/>
      <c r="LN61" s="1111"/>
      <c r="LO61" s="1111"/>
      <c r="LP61" s="1111"/>
      <c r="LQ61" s="1111"/>
      <c r="LR61" s="1111"/>
      <c r="LS61" s="1111"/>
      <c r="LT61" s="1111"/>
      <c r="LU61" s="1111"/>
      <c r="LV61" s="1111"/>
      <c r="LW61" s="1111"/>
      <c r="LX61" s="1111"/>
      <c r="LY61" s="1111"/>
      <c r="LZ61" s="1111"/>
      <c r="MA61" s="1111"/>
      <c r="MB61" s="1111"/>
      <c r="MC61" s="1111"/>
      <c r="MD61" s="1111"/>
      <c r="ME61" s="1111"/>
      <c r="MF61" s="1111"/>
      <c r="MG61" s="1111"/>
      <c r="MH61" s="1111"/>
      <c r="MI61" s="1111"/>
      <c r="MJ61" s="1111"/>
      <c r="MK61" s="1111"/>
      <c r="ML61" s="1111"/>
      <c r="MM61" s="1111"/>
      <c r="MN61" s="1111"/>
      <c r="MO61" s="1111"/>
      <c r="MP61" s="1111"/>
      <c r="MQ61" s="1111"/>
      <c r="MR61" s="1111"/>
      <c r="MS61" s="1111"/>
      <c r="MT61" s="1111"/>
      <c r="MU61" s="1111"/>
      <c r="MV61" s="1111"/>
      <c r="MW61" s="1111"/>
      <c r="MX61" s="1111"/>
      <c r="MY61" s="1111"/>
      <c r="MZ61" s="1111"/>
      <c r="NA61" s="1111"/>
      <c r="NB61" s="1111"/>
      <c r="NC61" s="1111"/>
      <c r="ND61" s="1111"/>
      <c r="NE61" s="1111"/>
      <c r="NF61" s="1111"/>
      <c r="NG61" s="1111"/>
      <c r="NH61" s="1111"/>
      <c r="NI61" s="1111"/>
      <c r="NJ61" s="1111"/>
      <c r="NK61" s="1111"/>
      <c r="NL61" s="1111"/>
      <c r="NM61" s="1111"/>
      <c r="NN61" s="1111"/>
      <c r="NO61" s="1111"/>
      <c r="NP61" s="1111"/>
      <c r="NQ61" s="1111"/>
      <c r="NR61" s="1111"/>
      <c r="NS61" s="1111"/>
      <c r="NT61" s="1111"/>
      <c r="NU61" s="1111"/>
      <c r="NV61" s="1111"/>
      <c r="NW61" s="1111"/>
      <c r="NX61" s="1111"/>
      <c r="NY61" s="1111"/>
      <c r="NZ61" s="1111"/>
      <c r="OA61" s="1111"/>
      <c r="OB61" s="1111"/>
      <c r="OC61" s="1111"/>
      <c r="OD61" s="1111"/>
      <c r="OE61" s="1111"/>
      <c r="OF61" s="1111"/>
      <c r="OG61" s="1111"/>
      <c r="OH61" s="1111"/>
      <c r="OI61" s="1111"/>
      <c r="OJ61" s="1111"/>
      <c r="OK61" s="1111"/>
      <c r="OL61" s="1111"/>
      <c r="OM61" s="1111"/>
      <c r="ON61" s="1111"/>
      <c r="OO61" s="1111"/>
      <c r="OP61" s="1111"/>
      <c r="OQ61" s="1111"/>
      <c r="OR61" s="1111"/>
      <c r="OS61" s="1111"/>
      <c r="OT61" s="1111"/>
      <c r="OU61" s="1111"/>
      <c r="OV61" s="1111"/>
      <c r="OW61" s="1111"/>
      <c r="OX61" s="1111"/>
      <c r="OY61" s="1111"/>
      <c r="OZ61" s="1111"/>
      <c r="PB61" s="1094"/>
      <c r="PC61" s="1094"/>
      <c r="PD61" s="1094"/>
    </row>
    <row r="62" spans="1:420" ht="13" thickBot="1">
      <c r="A62" s="895"/>
      <c r="B62" s="895"/>
      <c r="C62" s="887"/>
      <c r="D62" s="1066"/>
      <c r="E62" s="1066"/>
      <c r="F62" s="1066"/>
      <c r="G62" s="1066"/>
      <c r="H62" s="887"/>
      <c r="I62" s="887"/>
      <c r="J62" s="887"/>
      <c r="K62" s="887"/>
      <c r="L62" s="887"/>
      <c r="M62" s="887"/>
      <c r="N62" s="887"/>
      <c r="O62" s="1084"/>
      <c r="P62" s="887"/>
      <c r="Q62" s="887"/>
      <c r="R62" s="887"/>
      <c r="S62" s="887"/>
      <c r="T62" s="887"/>
      <c r="U62" s="887"/>
      <c r="V62" s="887"/>
      <c r="W62" s="887"/>
      <c r="X62" s="887"/>
      <c r="Y62" s="887"/>
      <c r="Z62" s="887"/>
      <c r="AA62" s="887"/>
      <c r="AB62" s="887"/>
      <c r="AC62" s="887"/>
      <c r="AD62" s="887"/>
      <c r="AE62" s="887"/>
      <c r="AF62" s="887"/>
      <c r="AG62" s="887"/>
      <c r="AH62" s="887"/>
      <c r="AI62" s="887"/>
      <c r="AJ62" s="887"/>
      <c r="AK62" s="887"/>
      <c r="AL62" s="887"/>
      <c r="AM62" s="887"/>
      <c r="AN62" s="887"/>
      <c r="AO62" s="887"/>
      <c r="AP62" s="887"/>
      <c r="AQ62" s="887"/>
      <c r="AR62" s="887"/>
      <c r="AS62" s="887"/>
      <c r="AT62" s="887"/>
      <c r="AU62" s="887"/>
      <c r="AV62" s="887"/>
      <c r="AW62" s="887"/>
      <c r="AX62" s="887"/>
      <c r="AY62" s="887"/>
      <c r="AZ62" s="887"/>
      <c r="BA62" s="887"/>
      <c r="BB62" s="887"/>
      <c r="BC62" s="887"/>
      <c r="BD62" s="887"/>
      <c r="BE62" s="887"/>
      <c r="BF62" s="887"/>
      <c r="BG62" s="887"/>
      <c r="BH62" s="887"/>
      <c r="BI62" s="887"/>
      <c r="BJ62" s="887"/>
      <c r="BK62" s="887"/>
      <c r="BL62" s="887"/>
      <c r="BM62" s="887"/>
      <c r="BN62" s="887"/>
      <c r="BO62" s="887"/>
      <c r="BP62" s="887"/>
      <c r="BQ62" s="1171"/>
      <c r="BR62" s="887"/>
      <c r="BS62" s="887"/>
      <c r="BT62" s="887"/>
      <c r="BU62" s="887"/>
      <c r="BV62" s="887"/>
      <c r="BW62" s="887"/>
      <c r="BX62" s="887"/>
      <c r="BY62" s="887"/>
      <c r="BZ62" s="887"/>
      <c r="CA62" s="887"/>
      <c r="CB62" s="887"/>
      <c r="CC62" s="887"/>
      <c r="CD62" s="887"/>
      <c r="CE62" s="887"/>
      <c r="CF62" s="887"/>
      <c r="CG62" s="887"/>
      <c r="CH62" s="887"/>
      <c r="CI62" s="887"/>
      <c r="CJ62" s="887"/>
      <c r="CK62" s="887"/>
      <c r="CL62" s="887"/>
      <c r="CM62" s="887"/>
      <c r="CN62" s="887"/>
      <c r="CO62" s="887"/>
      <c r="CP62" s="887"/>
      <c r="CQ62" s="887"/>
      <c r="CR62" s="887"/>
      <c r="CS62" s="887"/>
      <c r="CT62" s="887"/>
      <c r="CU62" s="887"/>
      <c r="CV62" s="887"/>
      <c r="CW62" s="887"/>
      <c r="CX62" s="887"/>
      <c r="CY62" s="887"/>
      <c r="CZ62" s="887"/>
      <c r="DA62" s="887"/>
      <c r="DB62" s="887"/>
      <c r="DC62" s="887"/>
      <c r="DD62" s="887"/>
      <c r="DE62" s="1151"/>
      <c r="DF62" s="1151"/>
      <c r="DG62" s="887"/>
      <c r="DH62" s="887"/>
      <c r="DI62" s="887"/>
      <c r="DJ62" s="887"/>
      <c r="DK62" s="887"/>
      <c r="DL62" s="887"/>
      <c r="DM62" s="887"/>
      <c r="DN62" s="887"/>
      <c r="DO62" s="887"/>
      <c r="DP62" s="887"/>
      <c r="DQ62" s="887"/>
      <c r="DR62" s="887"/>
      <c r="DS62" s="887"/>
      <c r="DT62" s="887"/>
      <c r="DU62" s="887"/>
      <c r="DV62" s="887"/>
      <c r="DW62" s="887"/>
      <c r="DX62" s="887"/>
      <c r="DY62" s="887"/>
      <c r="DZ62" s="887"/>
      <c r="EA62" s="887"/>
      <c r="EB62" s="887"/>
      <c r="EC62" s="887"/>
      <c r="ED62" s="887"/>
      <c r="EE62" s="887"/>
      <c r="EF62" s="887"/>
      <c r="EG62" s="887"/>
      <c r="EH62" s="887"/>
      <c r="EI62" s="887"/>
      <c r="EJ62" s="887"/>
      <c r="EK62" s="887"/>
      <c r="EL62" s="887"/>
      <c r="EM62" s="887"/>
      <c r="EN62" s="1151"/>
      <c r="EO62" s="1151"/>
      <c r="EP62" s="887"/>
      <c r="EQ62" s="887"/>
      <c r="ER62" s="887"/>
      <c r="ES62" s="887"/>
      <c r="ET62" s="887"/>
      <c r="EU62" s="887"/>
      <c r="EV62" s="887"/>
      <c r="EW62" s="887"/>
      <c r="EX62" s="887"/>
      <c r="EY62" s="887"/>
      <c r="EZ62" s="887"/>
      <c r="FA62" s="887"/>
      <c r="FB62" s="887"/>
      <c r="FC62" s="887"/>
      <c r="FD62" s="887"/>
      <c r="FE62" s="887"/>
      <c r="FF62" s="887"/>
      <c r="FG62" s="887"/>
      <c r="FH62" s="887"/>
      <c r="FI62" s="887"/>
      <c r="FJ62" s="887"/>
      <c r="FK62" s="887"/>
      <c r="FL62" s="887"/>
      <c r="FM62" s="887"/>
      <c r="FN62" s="887"/>
      <c r="FO62" s="887"/>
      <c r="FP62" s="887"/>
      <c r="FQ62" s="887"/>
      <c r="FR62" s="887"/>
      <c r="FS62" s="887"/>
      <c r="FT62" s="887"/>
      <c r="FU62" s="887"/>
      <c r="FV62" s="887"/>
      <c r="FW62" s="887"/>
      <c r="FX62" s="887"/>
      <c r="FY62" s="1151"/>
      <c r="FZ62" s="1151"/>
      <c r="GA62" s="887"/>
      <c r="GB62" s="887"/>
      <c r="GC62" s="887"/>
      <c r="GD62" s="887"/>
      <c r="GE62" s="887"/>
      <c r="GF62" s="887"/>
      <c r="GG62" s="887"/>
      <c r="GH62" s="887"/>
      <c r="GI62" s="887"/>
      <c r="GJ62" s="887"/>
      <c r="GK62" s="887"/>
      <c r="GL62" s="1151"/>
      <c r="GM62" s="1151"/>
      <c r="GN62" s="887"/>
      <c r="GO62" s="887"/>
      <c r="GP62" s="887"/>
      <c r="GQ62" s="887"/>
      <c r="GR62" s="887"/>
      <c r="GS62" s="887"/>
      <c r="GT62" s="887"/>
      <c r="GU62" s="887"/>
      <c r="GV62" s="887"/>
      <c r="GW62" s="1084"/>
      <c r="GX62" s="887"/>
      <c r="GY62" s="887"/>
      <c r="GZ62" s="887"/>
      <c r="HA62" s="887"/>
      <c r="HB62" s="887"/>
      <c r="HC62" s="887"/>
      <c r="HD62" s="887"/>
      <c r="HE62" s="887"/>
      <c r="HF62" s="887"/>
      <c r="HG62" s="887"/>
      <c r="HH62" s="887"/>
      <c r="HI62" s="887"/>
      <c r="HJ62" s="887"/>
      <c r="HK62" s="887"/>
      <c r="HL62" s="887"/>
      <c r="HM62" s="887"/>
      <c r="HN62" s="887"/>
      <c r="HO62" s="887"/>
      <c r="HP62" s="887"/>
      <c r="HQ62" s="887"/>
      <c r="HR62" s="887"/>
      <c r="HS62" s="887"/>
      <c r="HT62" s="887"/>
      <c r="HU62" s="887"/>
      <c r="HV62" s="887"/>
      <c r="HW62" s="887"/>
      <c r="HX62" s="887"/>
      <c r="HY62" s="887"/>
      <c r="HZ62" s="887"/>
      <c r="IA62" s="887"/>
      <c r="IB62" s="887"/>
      <c r="IC62" s="887"/>
      <c r="ID62" s="887"/>
      <c r="IE62" s="887"/>
      <c r="IF62" s="887"/>
      <c r="IG62" s="887"/>
      <c r="IH62" s="887"/>
      <c r="II62" s="887"/>
      <c r="IJ62" s="887"/>
      <c r="IK62" s="887"/>
      <c r="IL62" s="887"/>
      <c r="IM62" s="887"/>
      <c r="IN62" s="887"/>
      <c r="IO62" s="887"/>
      <c r="IP62" s="887"/>
      <c r="IQ62" s="887"/>
      <c r="IR62" s="887"/>
      <c r="IS62" s="887"/>
      <c r="IT62" s="887"/>
      <c r="IU62" s="887"/>
      <c r="IV62" s="887"/>
      <c r="IW62" s="887"/>
      <c r="IX62" s="887"/>
      <c r="IY62" s="887"/>
      <c r="IZ62" s="887"/>
      <c r="JA62" s="887"/>
      <c r="JB62" s="887"/>
      <c r="JC62" s="887"/>
      <c r="JD62" s="887"/>
      <c r="JE62" s="887"/>
      <c r="JF62" s="887"/>
      <c r="JG62" s="887"/>
      <c r="JH62" s="887"/>
      <c r="JI62" s="887"/>
      <c r="JJ62" s="887"/>
      <c r="JK62" s="887"/>
      <c r="JL62" s="887"/>
      <c r="JM62" s="887"/>
      <c r="JN62" s="887"/>
      <c r="JO62" s="887"/>
      <c r="JP62" s="887"/>
      <c r="JQ62" s="887"/>
      <c r="JR62" s="887"/>
      <c r="JS62" s="887"/>
      <c r="JT62" s="1173"/>
      <c r="JU62" s="887"/>
      <c r="JV62" s="887"/>
      <c r="JW62" s="887"/>
      <c r="JX62" s="887"/>
      <c r="JY62" s="887"/>
      <c r="JZ62" s="887"/>
      <c r="KA62" s="887"/>
      <c r="KB62" s="887"/>
      <c r="KC62" s="887"/>
      <c r="KD62" s="887"/>
      <c r="KE62" s="887"/>
      <c r="KF62" s="887"/>
      <c r="KG62" s="887"/>
      <c r="KH62" s="887"/>
      <c r="KI62" s="887"/>
      <c r="KJ62" s="887"/>
      <c r="KK62" s="887"/>
      <c r="KL62" s="887"/>
      <c r="KM62" s="887"/>
      <c r="KN62" s="887"/>
      <c r="KO62" s="887"/>
      <c r="KP62" s="887"/>
      <c r="KQ62" s="887"/>
      <c r="KR62" s="887"/>
      <c r="KS62" s="887"/>
      <c r="KT62" s="887"/>
      <c r="KU62" s="887"/>
      <c r="KV62" s="887"/>
      <c r="KW62" s="887"/>
      <c r="KX62" s="887"/>
      <c r="KY62" s="887"/>
      <c r="KZ62" s="887"/>
      <c r="LA62" s="887"/>
      <c r="LB62" s="887"/>
      <c r="LC62" s="887"/>
      <c r="LD62" s="887"/>
      <c r="LE62" s="887"/>
      <c r="LF62" s="887"/>
      <c r="LG62" s="887"/>
      <c r="LH62" s="887"/>
      <c r="LI62" s="887"/>
      <c r="LJ62" s="887"/>
      <c r="LK62" s="887"/>
      <c r="LL62" s="887"/>
      <c r="LM62" s="887"/>
      <c r="LN62" s="887"/>
      <c r="LO62" s="887"/>
      <c r="LP62" s="887"/>
      <c r="LQ62" s="887"/>
      <c r="LR62" s="887"/>
      <c r="LS62" s="887"/>
      <c r="LT62" s="887"/>
      <c r="LU62" s="887"/>
      <c r="LV62" s="887"/>
      <c r="LW62" s="887"/>
      <c r="LX62" s="887"/>
      <c r="LY62" s="887"/>
      <c r="LZ62" s="887"/>
      <c r="MA62" s="887"/>
      <c r="MB62" s="887"/>
      <c r="MC62" s="887"/>
      <c r="MD62" s="887"/>
      <c r="ME62" s="887"/>
      <c r="MF62" s="887"/>
      <c r="MG62" s="887"/>
      <c r="MH62" s="887"/>
      <c r="MI62" s="887"/>
      <c r="MJ62" s="887"/>
      <c r="MK62" s="887"/>
      <c r="ML62" s="887"/>
      <c r="MM62" s="887"/>
      <c r="MN62" s="887"/>
      <c r="MO62" s="887"/>
      <c r="MP62" s="887"/>
      <c r="MQ62" s="887"/>
      <c r="MR62" s="887"/>
      <c r="MS62" s="887"/>
      <c r="MT62" s="887"/>
      <c r="MU62" s="887"/>
      <c r="MV62" s="887"/>
      <c r="MW62" s="887"/>
      <c r="MX62" s="887"/>
      <c r="MY62" s="887"/>
      <c r="MZ62" s="887"/>
      <c r="NA62" s="887"/>
      <c r="NB62" s="887"/>
      <c r="NC62" s="887"/>
      <c r="ND62" s="887"/>
      <c r="NE62" s="887"/>
      <c r="NF62" s="887"/>
      <c r="NG62" s="887"/>
      <c r="NH62" s="887"/>
      <c r="NI62" s="887"/>
      <c r="NJ62" s="887"/>
      <c r="NK62" s="887"/>
      <c r="NL62" s="887"/>
      <c r="NM62" s="887"/>
      <c r="NN62" s="887"/>
      <c r="NO62" s="887"/>
      <c r="NP62" s="887"/>
      <c r="NQ62" s="887"/>
      <c r="NR62" s="887"/>
      <c r="NS62" s="887"/>
      <c r="NT62" s="887"/>
      <c r="NU62" s="887"/>
      <c r="NV62" s="887"/>
      <c r="NW62" s="887"/>
      <c r="NX62" s="887"/>
      <c r="NY62" s="887"/>
      <c r="NZ62" s="887"/>
      <c r="OA62" s="887"/>
      <c r="OB62" s="887"/>
      <c r="OC62" s="887"/>
      <c r="OD62" s="887"/>
      <c r="OE62" s="887"/>
      <c r="OF62" s="887"/>
      <c r="OG62" s="887"/>
      <c r="OH62" s="887"/>
      <c r="OI62" s="887"/>
      <c r="OJ62" s="887"/>
      <c r="OK62" s="887"/>
      <c r="OL62" s="887"/>
      <c r="OM62" s="887"/>
      <c r="ON62" s="887"/>
      <c r="OO62" s="887"/>
      <c r="OP62" s="887"/>
      <c r="OQ62" s="887"/>
      <c r="OR62" s="887"/>
      <c r="OS62" s="887"/>
      <c r="OT62" s="887"/>
      <c r="OU62" s="887"/>
      <c r="OV62" s="887"/>
      <c r="OW62" s="887"/>
      <c r="OX62" s="887"/>
      <c r="OY62" s="887"/>
      <c r="OZ62" s="887"/>
      <c r="PA62" s="887"/>
      <c r="PB62" s="887"/>
      <c r="PC62" s="887"/>
      <c r="PD62" s="887"/>
    </row>
    <row r="63" spans="1:420" ht="13" thickBot="1">
      <c r="A63" s="933" t="s">
        <v>477</v>
      </c>
      <c r="B63" s="895"/>
      <c r="C63" s="887"/>
      <c r="D63" s="1066"/>
      <c r="E63" s="1066"/>
      <c r="F63" s="1066"/>
      <c r="G63" s="1066"/>
      <c r="H63" s="887"/>
      <c r="I63" s="887"/>
      <c r="J63" s="887"/>
      <c r="K63" s="887"/>
      <c r="L63" s="887"/>
      <c r="M63" s="887"/>
      <c r="N63" s="887"/>
      <c r="O63" s="1084"/>
      <c r="P63" s="887"/>
      <c r="Q63" s="887"/>
      <c r="R63" s="887"/>
      <c r="S63" s="887"/>
      <c r="T63" s="887"/>
      <c r="U63" s="887"/>
      <c r="V63" s="887"/>
      <c r="W63" s="887"/>
      <c r="X63" s="887"/>
      <c r="Y63" s="887"/>
      <c r="Z63" s="887"/>
      <c r="AA63" s="887"/>
      <c r="AB63" s="887"/>
      <c r="AC63" s="887"/>
      <c r="AD63" s="887"/>
      <c r="AE63" s="887"/>
      <c r="AF63" s="887"/>
      <c r="AG63" s="887"/>
      <c r="AH63" s="887"/>
      <c r="AI63" s="887"/>
      <c r="AJ63" s="887"/>
      <c r="AK63" s="887"/>
      <c r="AL63" s="887"/>
      <c r="AM63" s="887"/>
      <c r="AN63" s="887"/>
      <c r="AO63" s="887"/>
      <c r="AP63" s="887"/>
      <c r="AQ63" s="887"/>
      <c r="AR63" s="887"/>
      <c r="AS63" s="887"/>
      <c r="AT63" s="887"/>
      <c r="AU63" s="887"/>
      <c r="AV63" s="887"/>
      <c r="AW63" s="887"/>
      <c r="AX63" s="887"/>
      <c r="AY63" s="887"/>
      <c r="AZ63" s="887"/>
      <c r="BA63" s="887"/>
      <c r="BB63" s="887"/>
      <c r="BC63" s="887"/>
      <c r="BD63" s="887"/>
      <c r="BE63" s="887"/>
      <c r="BF63" s="887"/>
      <c r="BG63" s="887"/>
      <c r="BH63" s="887"/>
      <c r="BI63" s="887"/>
      <c r="BJ63" s="887"/>
      <c r="BK63" s="887"/>
      <c r="BL63" s="887"/>
      <c r="BM63" s="887"/>
      <c r="BN63" s="887"/>
      <c r="BO63" s="887"/>
      <c r="BP63" s="887"/>
      <c r="BQ63" s="1171"/>
      <c r="BR63" s="887"/>
      <c r="BS63" s="887"/>
      <c r="BT63" s="887"/>
      <c r="BU63" s="887"/>
      <c r="BV63" s="887"/>
      <c r="BW63" s="887"/>
      <c r="BX63" s="887"/>
      <c r="BY63" s="887"/>
      <c r="BZ63" s="887"/>
      <c r="CA63" s="887"/>
      <c r="CB63" s="887"/>
      <c r="CC63" s="887"/>
      <c r="CD63" s="887"/>
      <c r="CE63" s="887"/>
      <c r="CF63" s="887"/>
      <c r="CG63" s="887"/>
      <c r="CH63" s="887"/>
      <c r="CI63" s="887"/>
      <c r="CJ63" s="887"/>
      <c r="CK63" s="887"/>
      <c r="CL63" s="887"/>
      <c r="CM63" s="887"/>
      <c r="CN63" s="887"/>
      <c r="CO63" s="887"/>
      <c r="CP63" s="887"/>
      <c r="CQ63" s="887"/>
      <c r="CR63" s="887"/>
      <c r="CS63" s="887"/>
      <c r="CT63" s="887"/>
      <c r="CU63" s="887"/>
      <c r="CV63" s="887"/>
      <c r="CW63" s="887"/>
      <c r="CX63" s="887"/>
      <c r="CY63" s="887"/>
      <c r="CZ63" s="887"/>
      <c r="DA63" s="887"/>
      <c r="DB63" s="887"/>
      <c r="DC63" s="887"/>
      <c r="DD63" s="887"/>
      <c r="DE63" s="1151"/>
      <c r="DF63" s="1151"/>
      <c r="DG63" s="887"/>
      <c r="DH63" s="887"/>
      <c r="DI63" s="887"/>
      <c r="DJ63" s="887"/>
      <c r="DK63" s="887"/>
      <c r="DL63" s="887"/>
      <c r="DM63" s="887"/>
      <c r="DN63" s="887"/>
      <c r="DO63" s="887"/>
      <c r="DP63" s="887"/>
      <c r="DQ63" s="887"/>
      <c r="DR63" s="887"/>
      <c r="DS63" s="887"/>
      <c r="DT63" s="887"/>
      <c r="DU63" s="887"/>
      <c r="DV63" s="887"/>
      <c r="DW63" s="887"/>
      <c r="DX63" s="887"/>
      <c r="DY63" s="887"/>
      <c r="DZ63" s="887"/>
      <c r="EA63" s="887"/>
      <c r="EB63" s="887"/>
      <c r="EC63" s="887"/>
      <c r="ED63" s="887"/>
      <c r="EE63" s="887"/>
      <c r="EF63" s="887"/>
      <c r="EG63" s="887"/>
      <c r="EH63" s="887"/>
      <c r="EI63" s="887"/>
      <c r="EJ63" s="887"/>
      <c r="EK63" s="887"/>
      <c r="EL63" s="887"/>
      <c r="EM63" s="887"/>
      <c r="EN63" s="1151"/>
      <c r="EO63" s="1151"/>
      <c r="EP63" s="887"/>
      <c r="EQ63" s="887"/>
      <c r="ER63" s="887"/>
      <c r="ES63" s="887"/>
      <c r="ET63" s="887"/>
      <c r="EU63" s="887"/>
      <c r="EV63" s="887"/>
      <c r="EW63" s="887"/>
      <c r="EX63" s="887"/>
      <c r="EY63" s="887"/>
      <c r="EZ63" s="887"/>
      <c r="FA63" s="887"/>
      <c r="FB63" s="887"/>
      <c r="FC63" s="887"/>
      <c r="FD63" s="887"/>
      <c r="FE63" s="887"/>
      <c r="FF63" s="887"/>
      <c r="FG63" s="887"/>
      <c r="FH63" s="887"/>
      <c r="FI63" s="887"/>
      <c r="FJ63" s="887"/>
      <c r="FK63" s="887"/>
      <c r="FL63" s="887"/>
      <c r="FM63" s="887"/>
      <c r="FN63" s="887"/>
      <c r="FO63" s="887"/>
      <c r="FP63" s="887"/>
      <c r="FQ63" s="887"/>
      <c r="FR63" s="887"/>
      <c r="FS63" s="887"/>
      <c r="FT63" s="887"/>
      <c r="FU63" s="887"/>
      <c r="FV63" s="887"/>
      <c r="FW63" s="887"/>
      <c r="FX63" s="887"/>
      <c r="FY63" s="1151"/>
      <c r="FZ63" s="1151"/>
      <c r="GA63" s="887"/>
      <c r="GB63" s="887"/>
      <c r="GC63" s="887"/>
      <c r="GD63" s="887"/>
      <c r="GE63" s="887"/>
      <c r="GF63" s="887"/>
      <c r="GG63" s="887"/>
      <c r="GH63" s="887"/>
      <c r="GI63" s="887"/>
      <c r="GJ63" s="887"/>
      <c r="GK63" s="887"/>
      <c r="GL63" s="1151"/>
      <c r="GM63" s="1151"/>
      <c r="GN63" s="887"/>
      <c r="GO63" s="887"/>
      <c r="GP63" s="887"/>
      <c r="GQ63" s="887"/>
      <c r="GR63" s="887"/>
      <c r="GS63" s="887"/>
      <c r="GT63" s="887"/>
      <c r="GU63" s="887"/>
      <c r="GV63" s="887"/>
      <c r="GW63" s="1084"/>
      <c r="GX63" s="887"/>
      <c r="GY63" s="887"/>
      <c r="GZ63" s="887"/>
      <c r="HA63" s="887"/>
      <c r="HB63" s="887"/>
      <c r="HC63" s="887"/>
      <c r="HD63" s="887"/>
      <c r="HE63" s="887"/>
      <c r="HF63" s="887"/>
      <c r="HG63" s="887"/>
      <c r="HH63" s="887"/>
      <c r="HI63" s="887"/>
      <c r="HJ63" s="887"/>
      <c r="HK63" s="887"/>
      <c r="HL63" s="887"/>
      <c r="HM63" s="887"/>
      <c r="HN63" s="887"/>
      <c r="HO63" s="887"/>
      <c r="HP63" s="887"/>
      <c r="HQ63" s="887"/>
      <c r="HR63" s="887"/>
      <c r="HS63" s="887"/>
      <c r="HT63" s="887"/>
      <c r="HU63" s="887"/>
      <c r="HV63" s="887"/>
      <c r="HW63" s="887"/>
      <c r="HX63" s="887"/>
      <c r="HY63" s="887"/>
      <c r="HZ63" s="887"/>
      <c r="IA63" s="887"/>
      <c r="IB63" s="887"/>
      <c r="IC63" s="887"/>
      <c r="ID63" s="887"/>
      <c r="IE63" s="887"/>
      <c r="IF63" s="887"/>
      <c r="IG63" s="887"/>
      <c r="IH63" s="887"/>
      <c r="II63" s="887"/>
      <c r="IJ63" s="887"/>
      <c r="IK63" s="887"/>
      <c r="IL63" s="887"/>
      <c r="IM63" s="887"/>
      <c r="IN63" s="887"/>
      <c r="IO63" s="887"/>
      <c r="IP63" s="887"/>
      <c r="IQ63" s="887"/>
      <c r="IR63" s="887"/>
      <c r="IS63" s="887"/>
      <c r="IT63" s="887"/>
      <c r="IU63" s="887"/>
      <c r="IV63" s="887"/>
      <c r="IW63" s="887"/>
      <c r="IX63" s="887"/>
      <c r="IY63" s="887"/>
      <c r="IZ63" s="887"/>
      <c r="JA63" s="887"/>
      <c r="JB63" s="887"/>
      <c r="JC63" s="887"/>
      <c r="JD63" s="887"/>
      <c r="JE63" s="887"/>
      <c r="JF63" s="887"/>
      <c r="JG63" s="887"/>
      <c r="JH63" s="887"/>
      <c r="JI63" s="887"/>
      <c r="JJ63" s="887"/>
      <c r="JK63" s="887"/>
      <c r="JL63" s="887"/>
      <c r="JM63" s="887"/>
      <c r="JN63" s="887"/>
      <c r="JO63" s="887"/>
      <c r="JP63" s="887"/>
      <c r="JQ63" s="887"/>
      <c r="JR63" s="887"/>
      <c r="JS63" s="887"/>
      <c r="JT63" s="1173"/>
      <c r="JU63" s="887"/>
      <c r="JV63" s="887"/>
      <c r="JW63" s="887"/>
      <c r="JX63" s="887"/>
      <c r="JY63" s="887"/>
      <c r="JZ63" s="887"/>
      <c r="KA63" s="887"/>
      <c r="KB63" s="887"/>
      <c r="KC63" s="887"/>
      <c r="KD63" s="887"/>
      <c r="KE63" s="887"/>
      <c r="KF63" s="887"/>
      <c r="KG63" s="887"/>
      <c r="KH63" s="887"/>
      <c r="KI63" s="887"/>
      <c r="KJ63" s="887"/>
      <c r="KK63" s="887"/>
      <c r="KL63" s="887"/>
      <c r="KM63" s="887"/>
      <c r="KN63" s="887"/>
      <c r="KO63" s="887"/>
      <c r="KP63" s="887"/>
      <c r="KQ63" s="887"/>
      <c r="KR63" s="887"/>
      <c r="KS63" s="887"/>
      <c r="KT63" s="887"/>
      <c r="KU63" s="887"/>
      <c r="KV63" s="887"/>
      <c r="KW63" s="887"/>
      <c r="KX63" s="887"/>
      <c r="KY63" s="887"/>
      <c r="KZ63" s="887"/>
      <c r="LA63" s="887"/>
      <c r="LB63" s="887"/>
      <c r="LC63" s="887"/>
      <c r="LD63" s="887"/>
      <c r="LE63" s="887"/>
      <c r="LF63" s="887"/>
      <c r="LG63" s="887"/>
      <c r="LH63" s="887"/>
      <c r="LI63" s="887"/>
      <c r="LJ63" s="887"/>
      <c r="LK63" s="887"/>
      <c r="LL63" s="887"/>
      <c r="LM63" s="887"/>
      <c r="LN63" s="887"/>
      <c r="LO63" s="887"/>
      <c r="LP63" s="887"/>
      <c r="LQ63" s="887"/>
      <c r="LR63" s="887"/>
      <c r="LS63" s="887"/>
      <c r="LT63" s="887"/>
      <c r="LU63" s="887"/>
      <c r="LV63" s="887"/>
      <c r="LW63" s="887"/>
      <c r="LX63" s="887"/>
      <c r="LY63" s="887"/>
      <c r="LZ63" s="887"/>
      <c r="MA63" s="887"/>
      <c r="MB63" s="887"/>
      <c r="MC63" s="887"/>
      <c r="MD63" s="887"/>
      <c r="ME63" s="887"/>
      <c r="MF63" s="887"/>
      <c r="MG63" s="887"/>
      <c r="MH63" s="887"/>
      <c r="MI63" s="887"/>
      <c r="MJ63" s="887"/>
      <c r="MK63" s="887"/>
      <c r="ML63" s="887"/>
      <c r="MM63" s="887"/>
      <c r="MN63" s="887"/>
      <c r="MO63" s="887"/>
      <c r="MP63" s="887"/>
      <c r="MQ63" s="887"/>
      <c r="MR63" s="887"/>
      <c r="MS63" s="887"/>
      <c r="MT63" s="887"/>
      <c r="MU63" s="887"/>
      <c r="MV63" s="887"/>
      <c r="MW63" s="887"/>
      <c r="MX63" s="887"/>
      <c r="MY63" s="887"/>
      <c r="MZ63" s="887"/>
      <c r="NA63" s="887"/>
      <c r="NB63" s="887"/>
      <c r="NC63" s="887"/>
      <c r="ND63" s="887"/>
      <c r="NE63" s="887"/>
      <c r="NF63" s="887"/>
      <c r="NG63" s="887"/>
      <c r="NH63" s="887"/>
      <c r="NI63" s="887"/>
      <c r="NJ63" s="887"/>
      <c r="NK63" s="887"/>
      <c r="NL63" s="887"/>
      <c r="NM63" s="887"/>
      <c r="NN63" s="887"/>
      <c r="NO63" s="887"/>
      <c r="NP63" s="887"/>
      <c r="NQ63" s="887"/>
      <c r="NR63" s="887"/>
      <c r="NS63" s="887"/>
      <c r="NT63" s="887"/>
      <c r="NU63" s="887"/>
      <c r="NV63" s="887"/>
      <c r="NW63" s="887"/>
      <c r="NX63" s="887"/>
      <c r="NY63" s="887"/>
      <c r="NZ63" s="887"/>
      <c r="OA63" s="887"/>
      <c r="OB63" s="887"/>
      <c r="OC63" s="887"/>
      <c r="OD63" s="887"/>
      <c r="OE63" s="887"/>
      <c r="OF63" s="887"/>
      <c r="OG63" s="887"/>
      <c r="OH63" s="887"/>
      <c r="OI63" s="887"/>
      <c r="OJ63" s="887"/>
      <c r="OK63" s="887"/>
      <c r="OL63" s="887"/>
      <c r="OM63" s="887"/>
      <c r="ON63" s="887"/>
      <c r="OO63" s="887"/>
      <c r="OP63" s="887"/>
      <c r="OQ63" s="887"/>
      <c r="OR63" s="887"/>
      <c r="OS63" s="887"/>
      <c r="OT63" s="887"/>
      <c r="OU63" s="887"/>
      <c r="OV63" s="887"/>
      <c r="OW63" s="887"/>
      <c r="OX63" s="887"/>
      <c r="OY63" s="887"/>
      <c r="OZ63" s="887"/>
      <c r="PA63" s="887"/>
      <c r="PB63" s="887"/>
      <c r="PC63" s="887"/>
      <c r="PD63" s="887"/>
    </row>
    <row r="64" spans="1:420">
      <c r="A64" s="921" t="s">
        <v>786</v>
      </c>
      <c r="B64" s="895"/>
      <c r="C64" s="887"/>
      <c r="D64" s="1066"/>
      <c r="E64" s="1066"/>
      <c r="F64" s="1066"/>
      <c r="G64" s="1066"/>
      <c r="H64" s="887"/>
      <c r="I64" s="887"/>
      <c r="J64" s="887"/>
      <c r="K64" s="887"/>
      <c r="L64" s="887"/>
      <c r="M64" s="887"/>
      <c r="N64" s="887"/>
      <c r="O64" s="1084"/>
      <c r="P64" s="887"/>
      <c r="Q64" s="887"/>
      <c r="R64" s="887"/>
      <c r="S64" s="887"/>
      <c r="T64" s="887"/>
      <c r="U64" s="887"/>
      <c r="V64" s="887"/>
      <c r="W64" s="887"/>
      <c r="X64" s="887"/>
      <c r="Y64" s="887"/>
      <c r="Z64" s="887"/>
      <c r="AA64" s="887"/>
      <c r="AB64" s="887"/>
      <c r="AC64" s="887"/>
      <c r="AD64" s="887"/>
      <c r="AE64" s="887"/>
      <c r="AF64" s="887"/>
      <c r="AG64" s="887"/>
      <c r="AH64" s="887"/>
      <c r="AI64" s="887"/>
      <c r="AJ64" s="887"/>
      <c r="AK64" s="887"/>
      <c r="AL64" s="887"/>
      <c r="AM64" s="887"/>
      <c r="AN64" s="887"/>
      <c r="AO64" s="887"/>
      <c r="AP64" s="887"/>
      <c r="AQ64" s="887"/>
      <c r="AR64" s="887"/>
      <c r="AS64" s="887"/>
      <c r="AT64" s="887"/>
      <c r="AU64" s="887"/>
      <c r="AV64" s="887"/>
      <c r="AW64" s="887"/>
      <c r="AX64" s="887"/>
      <c r="AY64" s="887"/>
      <c r="AZ64" s="887"/>
      <c r="BA64" s="887"/>
      <c r="BB64" s="887"/>
      <c r="BC64" s="887"/>
      <c r="BD64" s="887"/>
      <c r="BE64" s="887"/>
      <c r="BF64" s="887"/>
      <c r="BG64" s="887"/>
      <c r="BH64" s="887"/>
      <c r="BI64" s="887"/>
      <c r="BJ64" s="887"/>
      <c r="BK64" s="887"/>
      <c r="BL64" s="887"/>
      <c r="BM64" s="887"/>
      <c r="BN64" s="887"/>
      <c r="BO64" s="887"/>
      <c r="BP64" s="887"/>
      <c r="BQ64" s="1171"/>
      <c r="BR64" s="887"/>
      <c r="BS64" s="887"/>
      <c r="BT64" s="887"/>
      <c r="BU64" s="887"/>
      <c r="BV64" s="887"/>
      <c r="BW64" s="887"/>
      <c r="BX64" s="887"/>
      <c r="BY64" s="887"/>
      <c r="BZ64" s="887"/>
      <c r="CA64" s="887"/>
      <c r="CB64" s="887"/>
      <c r="CC64" s="887"/>
      <c r="CD64" s="887"/>
      <c r="CE64" s="887"/>
      <c r="CF64" s="887"/>
      <c r="CG64" s="887"/>
      <c r="CH64" s="887"/>
      <c r="CI64" s="887"/>
      <c r="CJ64" s="887"/>
      <c r="CK64" s="887"/>
      <c r="CL64" s="887"/>
      <c r="CM64" s="887"/>
      <c r="CN64" s="887"/>
      <c r="CO64" s="887"/>
      <c r="CP64" s="887"/>
      <c r="CQ64" s="887"/>
      <c r="CR64" s="887"/>
      <c r="CS64" s="887"/>
      <c r="CT64" s="887"/>
      <c r="CU64" s="887"/>
      <c r="CV64" s="887"/>
      <c r="CW64" s="887"/>
      <c r="CX64" s="887"/>
      <c r="CY64" s="887"/>
      <c r="CZ64" s="887"/>
      <c r="DA64" s="887"/>
      <c r="DB64" s="887"/>
      <c r="DC64" s="887"/>
      <c r="DD64" s="887"/>
      <c r="DE64" s="1151"/>
      <c r="DF64" s="1151"/>
      <c r="DG64" s="887"/>
      <c r="DH64" s="887"/>
      <c r="DI64" s="887"/>
      <c r="DJ64" s="887"/>
      <c r="DK64" s="887"/>
      <c r="DL64" s="887"/>
      <c r="DM64" s="887"/>
      <c r="DN64" s="887"/>
      <c r="DO64" s="887"/>
      <c r="DP64" s="887"/>
      <c r="DQ64" s="887"/>
      <c r="DR64" s="887"/>
      <c r="DS64" s="887"/>
      <c r="DT64" s="887"/>
      <c r="DU64" s="887"/>
      <c r="DV64" s="887"/>
      <c r="DW64" s="887"/>
      <c r="DX64" s="887"/>
      <c r="DY64" s="887"/>
      <c r="DZ64" s="887"/>
      <c r="EA64" s="887"/>
      <c r="EB64" s="887"/>
      <c r="EC64" s="887"/>
      <c r="ED64" s="887"/>
      <c r="EE64" s="887"/>
      <c r="EF64" s="887"/>
      <c r="EG64" s="887"/>
      <c r="EH64" s="887"/>
      <c r="EI64" s="887"/>
      <c r="EJ64" s="887"/>
      <c r="EK64" s="887"/>
      <c r="EL64" s="887"/>
      <c r="EM64" s="887"/>
      <c r="EN64" s="1151"/>
      <c r="EO64" s="1151"/>
      <c r="EP64" s="887"/>
      <c r="EQ64" s="887"/>
      <c r="ER64" s="887"/>
      <c r="ES64" s="887"/>
      <c r="ET64" s="887"/>
      <c r="EU64" s="887"/>
      <c r="EV64" s="887"/>
      <c r="EW64" s="887"/>
      <c r="EX64" s="887"/>
      <c r="EY64" s="887"/>
      <c r="EZ64" s="887"/>
      <c r="FA64" s="887"/>
      <c r="FB64" s="887"/>
      <c r="FC64" s="887"/>
      <c r="FD64" s="887"/>
      <c r="FE64" s="887"/>
      <c r="FF64" s="887"/>
      <c r="FG64" s="887"/>
      <c r="FH64" s="887"/>
      <c r="FI64" s="887"/>
      <c r="FJ64" s="887"/>
      <c r="FK64" s="887"/>
      <c r="FL64" s="887"/>
      <c r="FM64" s="887"/>
      <c r="FN64" s="887"/>
      <c r="FO64" s="887"/>
      <c r="FP64" s="887"/>
      <c r="FQ64" s="887"/>
      <c r="FR64" s="887"/>
      <c r="FS64" s="887"/>
      <c r="FT64" s="887"/>
      <c r="FU64" s="887"/>
      <c r="FV64" s="887"/>
      <c r="FW64" s="887"/>
      <c r="FX64" s="887"/>
      <c r="FY64" s="1151"/>
      <c r="FZ64" s="1151"/>
      <c r="GA64" s="887"/>
      <c r="GB64" s="887"/>
      <c r="GC64" s="887"/>
      <c r="GD64" s="887"/>
      <c r="GE64" s="887"/>
      <c r="GF64" s="887"/>
      <c r="GG64" s="887"/>
      <c r="GH64" s="887"/>
      <c r="GI64" s="887"/>
      <c r="GJ64" s="887"/>
      <c r="GK64" s="887"/>
      <c r="GL64" s="1151"/>
      <c r="GM64" s="1151"/>
      <c r="GN64" s="887"/>
      <c r="GO64" s="887"/>
      <c r="GP64" s="887"/>
      <c r="GQ64" s="887"/>
      <c r="GR64" s="887"/>
      <c r="GS64" s="887"/>
      <c r="GT64" s="887"/>
      <c r="GU64" s="887"/>
      <c r="GV64" s="887"/>
      <c r="GW64" s="1084"/>
      <c r="GX64" s="887"/>
      <c r="GY64" s="887"/>
      <c r="GZ64" s="887"/>
      <c r="HA64" s="887"/>
      <c r="HB64" s="887"/>
      <c r="HC64" s="887"/>
      <c r="HD64" s="887"/>
      <c r="HE64" s="887"/>
      <c r="HF64" s="887"/>
      <c r="HG64" s="887"/>
      <c r="HH64" s="887"/>
      <c r="HI64" s="887"/>
      <c r="HJ64" s="887"/>
      <c r="HK64" s="887"/>
      <c r="HL64" s="887"/>
      <c r="HM64" s="887"/>
      <c r="HN64" s="887"/>
      <c r="HO64" s="887"/>
      <c r="HP64" s="887"/>
      <c r="HQ64" s="887"/>
      <c r="HR64" s="887"/>
      <c r="HS64" s="887"/>
      <c r="HT64" s="887"/>
      <c r="HU64" s="887"/>
      <c r="HV64" s="887"/>
      <c r="HW64" s="887"/>
      <c r="HX64" s="887"/>
      <c r="HY64" s="887"/>
      <c r="HZ64" s="887"/>
      <c r="IA64" s="887"/>
      <c r="IB64" s="887"/>
      <c r="IC64" s="887"/>
      <c r="ID64" s="887"/>
      <c r="IE64" s="887"/>
      <c r="IF64" s="887"/>
      <c r="IG64" s="887"/>
      <c r="IH64" s="887"/>
      <c r="II64" s="887"/>
      <c r="IJ64" s="887"/>
      <c r="IK64" s="887"/>
      <c r="IL64" s="887"/>
      <c r="IM64" s="887"/>
      <c r="IN64" s="887"/>
      <c r="IO64" s="887"/>
      <c r="IP64" s="887"/>
      <c r="IQ64" s="887"/>
      <c r="IR64" s="887"/>
      <c r="IS64" s="887"/>
      <c r="IT64" s="887"/>
      <c r="IU64" s="887"/>
      <c r="IV64" s="887"/>
      <c r="IW64" s="887"/>
      <c r="IX64" s="887"/>
      <c r="IY64" s="887"/>
      <c r="IZ64" s="887"/>
      <c r="JA64" s="887"/>
      <c r="JB64" s="887"/>
      <c r="JC64" s="887"/>
      <c r="JD64" s="887"/>
      <c r="JE64" s="887"/>
      <c r="JF64" s="887"/>
      <c r="JG64" s="887"/>
      <c r="JH64" s="887"/>
      <c r="JI64" s="887"/>
      <c r="JJ64" s="887"/>
      <c r="JK64" s="887"/>
      <c r="JL64" s="887"/>
      <c r="JM64" s="887"/>
      <c r="JN64" s="887"/>
      <c r="JO64" s="887"/>
      <c r="JP64" s="887"/>
      <c r="JQ64" s="887"/>
      <c r="JR64" s="887"/>
      <c r="JS64" s="887"/>
      <c r="JT64" s="1173"/>
      <c r="JU64" s="887"/>
      <c r="JV64" s="887"/>
      <c r="JW64" s="887"/>
      <c r="JX64" s="887"/>
      <c r="JY64" s="887"/>
      <c r="JZ64" s="887"/>
      <c r="KA64" s="887"/>
      <c r="KB64" s="887"/>
      <c r="KC64" s="887"/>
      <c r="KD64" s="887"/>
      <c r="KE64" s="887"/>
      <c r="KF64" s="887"/>
      <c r="KG64" s="887"/>
      <c r="KH64" s="887"/>
      <c r="KI64" s="887"/>
      <c r="KJ64" s="887"/>
      <c r="KK64" s="887"/>
      <c r="KL64" s="887"/>
      <c r="KM64" s="887"/>
      <c r="KN64" s="887"/>
      <c r="KO64" s="887"/>
      <c r="KP64" s="887"/>
      <c r="KQ64" s="887"/>
      <c r="KR64" s="887"/>
      <c r="KS64" s="887"/>
      <c r="KT64" s="887"/>
      <c r="KU64" s="887"/>
      <c r="KV64" s="887"/>
      <c r="KW64" s="887"/>
      <c r="KX64" s="887"/>
      <c r="KY64" s="887"/>
      <c r="KZ64" s="887"/>
      <c r="LA64" s="887"/>
      <c r="LB64" s="887"/>
      <c r="LC64" s="887"/>
      <c r="LD64" s="887"/>
      <c r="LE64" s="887"/>
      <c r="LF64" s="887"/>
      <c r="LG64" s="887"/>
      <c r="LH64" s="887"/>
      <c r="LI64" s="887"/>
      <c r="LJ64" s="887"/>
      <c r="LK64" s="887"/>
      <c r="LL64" s="887"/>
      <c r="LM64" s="887"/>
      <c r="LN64" s="887"/>
      <c r="LO64" s="887"/>
      <c r="LP64" s="887"/>
      <c r="LQ64" s="887"/>
      <c r="LR64" s="887"/>
      <c r="LS64" s="887"/>
      <c r="LT64" s="887"/>
      <c r="LU64" s="887"/>
      <c r="LV64" s="887"/>
      <c r="LW64" s="887"/>
      <c r="LX64" s="887"/>
      <c r="LY64" s="887"/>
      <c r="LZ64" s="887"/>
      <c r="MA64" s="887"/>
      <c r="MB64" s="887"/>
      <c r="MC64" s="887"/>
      <c r="MD64" s="887"/>
      <c r="ME64" s="887"/>
      <c r="MF64" s="887"/>
      <c r="MG64" s="887"/>
      <c r="MH64" s="887"/>
      <c r="MI64" s="887"/>
      <c r="MJ64" s="887"/>
      <c r="MK64" s="887"/>
      <c r="ML64" s="887"/>
      <c r="MM64" s="887"/>
      <c r="MN64" s="887"/>
      <c r="MO64" s="887"/>
      <c r="MP64" s="887"/>
      <c r="MQ64" s="887"/>
      <c r="MR64" s="887"/>
      <c r="MS64" s="887"/>
      <c r="MT64" s="887"/>
      <c r="MU64" s="887"/>
      <c r="MV64" s="887"/>
      <c r="MW64" s="887"/>
      <c r="MX64" s="887"/>
      <c r="MY64" s="887"/>
      <c r="MZ64" s="887"/>
      <c r="NA64" s="887"/>
      <c r="NB64" s="887"/>
      <c r="NC64" s="887"/>
      <c r="ND64" s="887"/>
      <c r="NE64" s="887"/>
      <c r="NF64" s="887"/>
      <c r="NG64" s="887"/>
      <c r="NH64" s="887"/>
      <c r="NI64" s="887"/>
      <c r="NJ64" s="887"/>
      <c r="NK64" s="887"/>
      <c r="NL64" s="887"/>
      <c r="NM64" s="887"/>
      <c r="NN64" s="887"/>
      <c r="NO64" s="887"/>
      <c r="NP64" s="887"/>
      <c r="NQ64" s="887"/>
      <c r="NR64" s="887"/>
      <c r="NS64" s="887"/>
      <c r="NT64" s="887"/>
      <c r="NU64" s="887"/>
      <c r="NV64" s="887"/>
      <c r="NW64" s="887"/>
      <c r="NX64" s="887"/>
      <c r="NY64" s="887"/>
      <c r="NZ64" s="887"/>
      <c r="OA64" s="887"/>
      <c r="OB64" s="887"/>
      <c r="OC64" s="887"/>
      <c r="OD64" s="887"/>
      <c r="OE64" s="887"/>
      <c r="OF64" s="887"/>
      <c r="OG64" s="887"/>
      <c r="OH64" s="887"/>
      <c r="OI64" s="887"/>
      <c r="OJ64" s="887"/>
      <c r="OK64" s="887"/>
      <c r="OL64" s="887"/>
      <c r="OM64" s="887"/>
      <c r="ON64" s="887"/>
      <c r="OO64" s="887"/>
      <c r="OP64" s="887"/>
      <c r="OQ64" s="887"/>
      <c r="OR64" s="887"/>
      <c r="OS64" s="887"/>
      <c r="OT64" s="887"/>
      <c r="OU64" s="887"/>
      <c r="OV64" s="887"/>
      <c r="OW64" s="887"/>
      <c r="OX64" s="887"/>
      <c r="OY64" s="887"/>
      <c r="OZ64" s="887"/>
      <c r="PA64" s="887"/>
      <c r="PB64" s="887"/>
      <c r="PC64" s="887"/>
      <c r="PD64" s="887"/>
    </row>
    <row r="65" spans="1:421">
      <c r="A65" s="970" t="s">
        <v>790</v>
      </c>
      <c r="B65" s="895"/>
      <c r="C65" s="887"/>
      <c r="D65" s="1066"/>
      <c r="E65" s="1066"/>
      <c r="F65" s="1066"/>
      <c r="G65" s="1066"/>
      <c r="H65" s="887"/>
      <c r="I65" s="887"/>
      <c r="J65" s="887"/>
      <c r="K65" s="887"/>
      <c r="L65" s="887"/>
      <c r="M65" s="887"/>
      <c r="N65" s="887"/>
      <c r="O65" s="1084"/>
      <c r="P65" s="887"/>
      <c r="Q65" s="887"/>
      <c r="R65" s="887"/>
      <c r="S65" s="887"/>
      <c r="T65" s="887"/>
      <c r="U65" s="887"/>
      <c r="V65" s="887"/>
      <c r="W65" s="887"/>
      <c r="X65" s="887"/>
      <c r="Y65" s="887"/>
      <c r="Z65" s="887"/>
      <c r="AA65" s="887"/>
      <c r="AB65" s="887"/>
      <c r="AC65" s="887"/>
      <c r="AD65" s="887"/>
      <c r="AE65" s="887"/>
      <c r="AF65" s="887"/>
      <c r="AG65" s="887"/>
      <c r="AH65" s="887"/>
      <c r="AI65" s="887"/>
      <c r="AJ65" s="887"/>
      <c r="AK65" s="887"/>
      <c r="AL65" s="887"/>
      <c r="AM65" s="887"/>
      <c r="AN65" s="887"/>
      <c r="AO65" s="887"/>
      <c r="AP65" s="887"/>
      <c r="AQ65" s="887"/>
      <c r="AR65" s="887"/>
      <c r="AS65" s="887"/>
      <c r="AT65" s="887"/>
      <c r="AU65" s="887"/>
      <c r="AV65" s="887"/>
      <c r="AW65" s="887"/>
      <c r="AX65" s="887"/>
      <c r="AY65" s="887"/>
      <c r="AZ65" s="887"/>
      <c r="BA65" s="887"/>
      <c r="BB65" s="887"/>
      <c r="BC65" s="887"/>
      <c r="BD65" s="887"/>
      <c r="BE65" s="887"/>
      <c r="BF65" s="887"/>
      <c r="BG65" s="887"/>
      <c r="BH65" s="887"/>
      <c r="BI65" s="887"/>
      <c r="BJ65" s="887"/>
      <c r="BK65" s="887"/>
      <c r="BL65" s="887"/>
      <c r="BM65" s="887"/>
      <c r="BN65" s="887"/>
      <c r="BO65" s="887"/>
      <c r="BP65" s="887"/>
      <c r="BQ65" s="1171"/>
      <c r="BR65" s="887"/>
      <c r="BS65" s="887"/>
      <c r="BT65" s="887"/>
      <c r="BU65" s="887"/>
      <c r="BV65" s="887"/>
      <c r="BW65" s="887"/>
      <c r="BX65" s="887"/>
      <c r="BY65" s="887"/>
      <c r="BZ65" s="887"/>
      <c r="CA65" s="887"/>
      <c r="CB65" s="887"/>
      <c r="CC65" s="887"/>
      <c r="CD65" s="887"/>
      <c r="CE65" s="887"/>
      <c r="CF65" s="887"/>
      <c r="CG65" s="887"/>
      <c r="CH65" s="887"/>
      <c r="CI65" s="887"/>
      <c r="CJ65" s="887"/>
      <c r="CK65" s="887"/>
      <c r="CL65" s="887"/>
      <c r="CM65" s="887"/>
      <c r="CN65" s="887"/>
      <c r="CO65" s="887"/>
      <c r="CP65" s="887"/>
      <c r="CQ65" s="887"/>
      <c r="CR65" s="887"/>
      <c r="CS65" s="887"/>
      <c r="CT65" s="887"/>
      <c r="CU65" s="887"/>
      <c r="CV65" s="887"/>
      <c r="CW65" s="887"/>
      <c r="CX65" s="887"/>
      <c r="CY65" s="887"/>
      <c r="CZ65" s="887"/>
      <c r="DA65" s="887"/>
      <c r="DB65" s="887"/>
      <c r="DC65" s="887"/>
      <c r="DD65" s="887"/>
      <c r="DE65" s="1151"/>
      <c r="DF65" s="1151"/>
      <c r="DG65" s="887"/>
      <c r="DH65" s="887"/>
      <c r="DI65" s="887"/>
      <c r="DJ65" s="887"/>
      <c r="DK65" s="887"/>
      <c r="DL65" s="887"/>
      <c r="DM65" s="887"/>
      <c r="DN65" s="887"/>
      <c r="DO65" s="887"/>
      <c r="DP65" s="887"/>
      <c r="DQ65" s="887"/>
      <c r="DR65" s="887"/>
      <c r="DS65" s="887"/>
      <c r="DT65" s="887"/>
      <c r="DU65" s="887"/>
      <c r="DV65" s="887"/>
      <c r="DW65" s="887"/>
      <c r="DX65" s="887"/>
      <c r="DY65" s="887"/>
      <c r="DZ65" s="887"/>
      <c r="EA65" s="887"/>
      <c r="EB65" s="887"/>
      <c r="EC65" s="887"/>
      <c r="ED65" s="887"/>
      <c r="EE65" s="887"/>
      <c r="EF65" s="887"/>
      <c r="EG65" s="887"/>
      <c r="EH65" s="887"/>
      <c r="EI65" s="887"/>
      <c r="EJ65" s="887"/>
      <c r="EK65" s="887"/>
      <c r="EL65" s="887"/>
      <c r="EM65" s="887"/>
      <c r="EN65" s="1151"/>
      <c r="EO65" s="1151"/>
      <c r="EP65" s="887"/>
      <c r="EQ65" s="887"/>
      <c r="ER65" s="887"/>
      <c r="ES65" s="887"/>
      <c r="ET65" s="887"/>
      <c r="EU65" s="887"/>
      <c r="EV65" s="887"/>
      <c r="EW65" s="887"/>
      <c r="EX65" s="887"/>
      <c r="EY65" s="887"/>
      <c r="EZ65" s="887"/>
      <c r="FA65" s="887"/>
      <c r="FB65" s="887"/>
      <c r="FC65" s="887"/>
      <c r="FD65" s="887"/>
      <c r="FE65" s="887"/>
      <c r="FF65" s="887"/>
      <c r="FG65" s="887"/>
      <c r="FH65" s="887"/>
      <c r="FI65" s="887"/>
      <c r="FJ65" s="887"/>
      <c r="FK65" s="887"/>
      <c r="FL65" s="887"/>
      <c r="FM65" s="887"/>
      <c r="FN65" s="887"/>
      <c r="FO65" s="887"/>
      <c r="FP65" s="887"/>
      <c r="FQ65" s="887"/>
      <c r="FR65" s="887"/>
      <c r="FS65" s="887"/>
      <c r="FT65" s="887"/>
      <c r="FU65" s="887"/>
      <c r="FV65" s="887"/>
      <c r="FW65" s="887"/>
      <c r="FX65" s="887"/>
      <c r="FY65" s="1151"/>
      <c r="FZ65" s="1151"/>
      <c r="GA65" s="887"/>
      <c r="GB65" s="887"/>
      <c r="GC65" s="887"/>
      <c r="GD65" s="887"/>
      <c r="GE65" s="887"/>
      <c r="GF65" s="887"/>
      <c r="GG65" s="887"/>
      <c r="GH65" s="887"/>
      <c r="GI65" s="887"/>
      <c r="GJ65" s="887"/>
      <c r="GK65" s="887"/>
      <c r="GL65" s="1151"/>
      <c r="GM65" s="1151"/>
      <c r="GN65" s="887"/>
      <c r="GO65" s="887"/>
      <c r="GP65" s="887"/>
      <c r="GQ65" s="887"/>
      <c r="GR65" s="887"/>
      <c r="GS65" s="887"/>
      <c r="GT65" s="887"/>
      <c r="GU65" s="887"/>
      <c r="GV65" s="887"/>
      <c r="GW65" s="1084"/>
      <c r="GX65" s="887"/>
      <c r="GY65" s="887"/>
      <c r="GZ65" s="887"/>
      <c r="HA65" s="887"/>
      <c r="HB65" s="887"/>
      <c r="HC65" s="887"/>
      <c r="HD65" s="887"/>
      <c r="HE65" s="887"/>
      <c r="HF65" s="887"/>
      <c r="HG65" s="887"/>
      <c r="HH65" s="887"/>
      <c r="HI65" s="887"/>
      <c r="HJ65" s="887"/>
      <c r="HK65" s="887"/>
      <c r="HL65" s="887"/>
      <c r="HM65" s="887"/>
      <c r="HN65" s="887"/>
      <c r="HO65" s="887"/>
      <c r="HP65" s="887"/>
      <c r="HQ65" s="887"/>
      <c r="HR65" s="887"/>
      <c r="HS65" s="887"/>
      <c r="HT65" s="887"/>
      <c r="HU65" s="887"/>
      <c r="HV65" s="887"/>
      <c r="HW65" s="887"/>
      <c r="HX65" s="887"/>
      <c r="HY65" s="887"/>
      <c r="HZ65" s="887"/>
      <c r="IA65" s="887"/>
      <c r="IB65" s="887"/>
      <c r="IC65" s="887"/>
      <c r="ID65" s="887"/>
      <c r="IE65" s="887"/>
      <c r="IF65" s="887"/>
      <c r="IG65" s="887"/>
      <c r="IH65" s="887"/>
      <c r="II65" s="887"/>
      <c r="IJ65" s="887"/>
      <c r="IK65" s="887"/>
      <c r="IL65" s="887"/>
      <c r="IM65" s="887"/>
      <c r="IN65" s="887"/>
      <c r="IO65" s="887"/>
      <c r="IP65" s="887"/>
      <c r="IQ65" s="887"/>
      <c r="IR65" s="887"/>
      <c r="IS65" s="887"/>
      <c r="IT65" s="887"/>
      <c r="IU65" s="887"/>
      <c r="IV65" s="887"/>
      <c r="IW65" s="887"/>
      <c r="IX65" s="887"/>
      <c r="IY65" s="887"/>
      <c r="IZ65" s="887"/>
      <c r="JA65" s="887"/>
      <c r="JB65" s="887"/>
      <c r="JC65" s="887"/>
      <c r="JD65" s="887"/>
      <c r="JE65" s="887"/>
      <c r="JF65" s="887"/>
      <c r="JG65" s="887"/>
      <c r="JH65" s="887"/>
      <c r="JI65" s="887"/>
      <c r="JJ65" s="887"/>
      <c r="JK65" s="887"/>
      <c r="JL65" s="887"/>
      <c r="JM65" s="887"/>
      <c r="JN65" s="887"/>
      <c r="JO65" s="887"/>
      <c r="JP65" s="887"/>
      <c r="JQ65" s="887"/>
      <c r="JR65" s="887"/>
      <c r="JS65" s="887"/>
      <c r="JT65" s="1173"/>
      <c r="JU65" s="887"/>
      <c r="JV65" s="887"/>
      <c r="JW65" s="887"/>
      <c r="JX65" s="887"/>
      <c r="JY65" s="887"/>
      <c r="JZ65" s="887"/>
      <c r="KA65" s="887"/>
      <c r="KB65" s="887"/>
      <c r="KC65" s="887"/>
      <c r="KD65" s="887"/>
      <c r="KE65" s="887"/>
      <c r="KF65" s="887"/>
      <c r="KG65" s="887"/>
      <c r="KH65" s="887"/>
      <c r="KI65" s="887"/>
      <c r="KJ65" s="887"/>
      <c r="KK65" s="887"/>
      <c r="KL65" s="887"/>
      <c r="KM65" s="887"/>
      <c r="KN65" s="887"/>
      <c r="KO65" s="887"/>
      <c r="KP65" s="887"/>
      <c r="KQ65" s="887"/>
      <c r="KR65" s="887"/>
      <c r="KS65" s="887"/>
      <c r="KT65" s="887"/>
      <c r="KU65" s="887"/>
      <c r="KV65" s="887"/>
      <c r="KW65" s="887"/>
      <c r="KX65" s="887"/>
      <c r="KY65" s="887"/>
      <c r="KZ65" s="887"/>
      <c r="LA65" s="887"/>
      <c r="LB65" s="887"/>
      <c r="LC65" s="887"/>
      <c r="LD65" s="887"/>
      <c r="LE65" s="887"/>
      <c r="LF65" s="887"/>
      <c r="LG65" s="887"/>
      <c r="LH65" s="887"/>
      <c r="LI65" s="887"/>
      <c r="LJ65" s="887"/>
      <c r="LK65" s="887"/>
      <c r="LL65" s="887"/>
      <c r="LM65" s="887"/>
      <c r="LN65" s="887"/>
      <c r="LO65" s="887"/>
      <c r="LP65" s="887"/>
      <c r="LQ65" s="887"/>
      <c r="LR65" s="887"/>
      <c r="LS65" s="887"/>
      <c r="LT65" s="887"/>
      <c r="LU65" s="887"/>
      <c r="LV65" s="887"/>
      <c r="LW65" s="887"/>
      <c r="LX65" s="887"/>
      <c r="LY65" s="887"/>
      <c r="LZ65" s="887"/>
      <c r="MA65" s="887"/>
      <c r="MB65" s="887"/>
      <c r="MC65" s="887"/>
      <c r="MD65" s="887"/>
      <c r="ME65" s="887"/>
      <c r="MF65" s="887"/>
      <c r="MG65" s="887"/>
      <c r="MH65" s="887"/>
      <c r="MI65" s="887"/>
      <c r="MJ65" s="887"/>
      <c r="MK65" s="887"/>
      <c r="ML65" s="887"/>
      <c r="MM65" s="887"/>
      <c r="MN65" s="887"/>
      <c r="MO65" s="887"/>
      <c r="MP65" s="887"/>
      <c r="MQ65" s="887"/>
      <c r="MR65" s="887"/>
      <c r="MS65" s="887"/>
      <c r="MT65" s="887"/>
      <c r="MU65" s="887"/>
      <c r="MV65" s="887"/>
      <c r="MW65" s="887"/>
      <c r="MX65" s="887"/>
      <c r="MY65" s="887"/>
      <c r="MZ65" s="887"/>
      <c r="NA65" s="887"/>
      <c r="NB65" s="887"/>
      <c r="NC65" s="887"/>
      <c r="ND65" s="887"/>
      <c r="NE65" s="887"/>
      <c r="NF65" s="887"/>
      <c r="NG65" s="887"/>
      <c r="NH65" s="887"/>
      <c r="NI65" s="887"/>
      <c r="NJ65" s="887"/>
      <c r="NK65" s="887"/>
      <c r="NL65" s="887"/>
      <c r="NM65" s="887"/>
      <c r="NN65" s="887"/>
      <c r="NO65" s="887"/>
      <c r="NP65" s="887"/>
      <c r="NQ65" s="887"/>
      <c r="NR65" s="887"/>
      <c r="NS65" s="887"/>
      <c r="NT65" s="887"/>
      <c r="NU65" s="887"/>
      <c r="NV65" s="887"/>
      <c r="NW65" s="887"/>
      <c r="NX65" s="887"/>
      <c r="NY65" s="887"/>
      <c r="NZ65" s="887"/>
      <c r="OA65" s="887"/>
      <c r="OB65" s="887"/>
      <c r="OC65" s="887"/>
      <c r="OD65" s="887"/>
      <c r="OE65" s="887"/>
      <c r="OF65" s="887"/>
      <c r="OG65" s="887"/>
      <c r="OH65" s="887"/>
      <c r="OI65" s="887"/>
      <c r="OJ65" s="887"/>
      <c r="OK65" s="887"/>
      <c r="OL65" s="887"/>
      <c r="OM65" s="887"/>
      <c r="ON65" s="887"/>
      <c r="OO65" s="887"/>
      <c r="OP65" s="887"/>
      <c r="OQ65" s="887"/>
      <c r="OR65" s="887"/>
      <c r="OS65" s="887"/>
      <c r="OT65" s="887"/>
      <c r="OU65" s="887"/>
      <c r="OV65" s="887"/>
      <c r="OW65" s="887"/>
      <c r="OX65" s="887"/>
      <c r="OY65" s="887"/>
      <c r="OZ65" s="887"/>
      <c r="PA65" s="887"/>
      <c r="PB65" s="887"/>
      <c r="PC65" s="887"/>
      <c r="PD65" s="887"/>
    </row>
    <row r="66" spans="1:421">
      <c r="A66" s="887" t="s">
        <v>787</v>
      </c>
      <c r="B66" s="895"/>
      <c r="C66" s="887"/>
      <c r="D66" s="1066"/>
      <c r="E66" s="1066"/>
      <c r="F66" s="1066"/>
      <c r="G66" s="1066"/>
      <c r="H66" s="887"/>
      <c r="I66" s="887"/>
      <c r="J66" s="887"/>
      <c r="K66" s="887"/>
      <c r="L66" s="887"/>
      <c r="M66" s="887"/>
      <c r="N66" s="887"/>
      <c r="O66" s="1084"/>
      <c r="P66" s="887"/>
      <c r="Q66" s="887"/>
      <c r="R66" s="887"/>
      <c r="S66" s="887"/>
      <c r="T66" s="887"/>
      <c r="U66" s="887"/>
      <c r="V66" s="887"/>
      <c r="W66" s="887"/>
      <c r="X66" s="887"/>
      <c r="Y66" s="887"/>
      <c r="Z66" s="887"/>
      <c r="AA66" s="887"/>
      <c r="AB66" s="887"/>
      <c r="AC66" s="887"/>
      <c r="AD66" s="887"/>
      <c r="AE66" s="887"/>
      <c r="AF66" s="887"/>
      <c r="AG66" s="887"/>
      <c r="AH66" s="887"/>
      <c r="AI66" s="887"/>
      <c r="AJ66" s="887"/>
      <c r="AK66" s="887"/>
      <c r="AL66" s="887"/>
      <c r="AM66" s="887"/>
      <c r="AN66" s="887"/>
      <c r="AO66" s="887"/>
      <c r="AP66" s="887"/>
      <c r="AQ66" s="887"/>
      <c r="AR66" s="887"/>
      <c r="AS66" s="887"/>
      <c r="AT66" s="887"/>
      <c r="AU66" s="887"/>
      <c r="AV66" s="887"/>
      <c r="AW66" s="887"/>
      <c r="AX66" s="887"/>
      <c r="AY66" s="887"/>
      <c r="AZ66" s="887"/>
      <c r="BA66" s="887"/>
      <c r="BB66" s="887"/>
      <c r="BC66" s="887"/>
      <c r="BD66" s="887"/>
      <c r="BE66" s="887"/>
      <c r="BF66" s="887"/>
      <c r="BG66" s="887"/>
      <c r="BH66" s="887"/>
      <c r="BI66" s="887"/>
      <c r="BJ66" s="887"/>
      <c r="BK66" s="887"/>
      <c r="BL66" s="887"/>
      <c r="BM66" s="887"/>
      <c r="BN66" s="887"/>
      <c r="BO66" s="887"/>
      <c r="BP66" s="887"/>
      <c r="BQ66" s="1171"/>
      <c r="BR66" s="887"/>
      <c r="BS66" s="887"/>
      <c r="BT66" s="887"/>
      <c r="BU66" s="887"/>
      <c r="BV66" s="887"/>
      <c r="BW66" s="887"/>
      <c r="BX66" s="887"/>
      <c r="BY66" s="887"/>
      <c r="BZ66" s="887"/>
      <c r="CA66" s="887"/>
      <c r="CB66" s="887"/>
      <c r="CC66" s="887"/>
      <c r="CD66" s="887"/>
      <c r="CE66" s="887"/>
      <c r="CF66" s="887"/>
      <c r="CG66" s="887"/>
      <c r="CH66" s="887"/>
      <c r="CI66" s="887"/>
      <c r="CJ66" s="887"/>
      <c r="CK66" s="887"/>
      <c r="CL66" s="887"/>
      <c r="CM66" s="887"/>
      <c r="CN66" s="887"/>
      <c r="CO66" s="887"/>
      <c r="CP66" s="887"/>
      <c r="CQ66" s="887"/>
      <c r="CR66" s="887"/>
      <c r="CS66" s="887"/>
      <c r="CT66" s="887"/>
      <c r="CU66" s="887"/>
      <c r="CV66" s="887"/>
      <c r="CW66" s="887"/>
      <c r="CX66" s="887"/>
      <c r="CY66" s="887"/>
      <c r="CZ66" s="887"/>
      <c r="DA66" s="887"/>
      <c r="DB66" s="887"/>
      <c r="DC66" s="887"/>
      <c r="DD66" s="887"/>
      <c r="DE66" s="1151"/>
      <c r="DF66" s="1151"/>
      <c r="DG66" s="887"/>
      <c r="DH66" s="887"/>
      <c r="DI66" s="887"/>
      <c r="DJ66" s="887"/>
      <c r="DK66" s="887"/>
      <c r="DL66" s="887"/>
      <c r="DM66" s="887"/>
      <c r="DN66" s="887"/>
      <c r="DO66" s="887"/>
      <c r="DP66" s="887"/>
      <c r="DQ66" s="887"/>
      <c r="DR66" s="887"/>
      <c r="DS66" s="887"/>
      <c r="DT66" s="887"/>
      <c r="DU66" s="887"/>
      <c r="DV66" s="887"/>
      <c r="DW66" s="887"/>
      <c r="DX66" s="887"/>
      <c r="DY66" s="887"/>
      <c r="DZ66" s="887"/>
      <c r="EA66" s="887"/>
      <c r="EB66" s="887"/>
      <c r="EC66" s="887"/>
      <c r="ED66" s="887"/>
      <c r="EE66" s="887"/>
      <c r="EF66" s="887"/>
      <c r="EG66" s="887"/>
      <c r="EH66" s="887"/>
      <c r="EI66" s="887"/>
      <c r="EJ66" s="887"/>
      <c r="EK66" s="887"/>
      <c r="EL66" s="887"/>
      <c r="EM66" s="887"/>
      <c r="EN66" s="1151"/>
      <c r="EO66" s="1151"/>
      <c r="EP66" s="887"/>
      <c r="EQ66" s="887"/>
      <c r="ER66" s="887"/>
      <c r="ES66" s="887"/>
      <c r="ET66" s="887"/>
      <c r="EU66" s="887"/>
      <c r="EV66" s="887"/>
      <c r="EW66" s="887"/>
      <c r="EX66" s="887"/>
      <c r="EY66" s="887"/>
      <c r="EZ66" s="887"/>
      <c r="FA66" s="887"/>
      <c r="FB66" s="887"/>
      <c r="FC66" s="887"/>
      <c r="FD66" s="887"/>
      <c r="FE66" s="887"/>
      <c r="FF66" s="887"/>
      <c r="FG66" s="887"/>
      <c r="FH66" s="887"/>
      <c r="FI66" s="887"/>
      <c r="FJ66" s="887"/>
      <c r="FK66" s="887"/>
      <c r="FL66" s="887"/>
      <c r="FM66" s="887"/>
      <c r="FN66" s="887"/>
      <c r="FO66" s="887"/>
      <c r="FP66" s="887"/>
      <c r="FQ66" s="887"/>
      <c r="FR66" s="887"/>
      <c r="FS66" s="887"/>
      <c r="FT66" s="887"/>
      <c r="FU66" s="887"/>
      <c r="FV66" s="887"/>
      <c r="FW66" s="887"/>
      <c r="FX66" s="887"/>
      <c r="FY66" s="1151"/>
      <c r="FZ66" s="1151"/>
      <c r="GA66" s="887"/>
      <c r="GB66" s="887"/>
      <c r="GC66" s="887"/>
      <c r="GD66" s="887"/>
      <c r="GE66" s="887"/>
      <c r="GF66" s="887"/>
      <c r="GG66" s="887"/>
      <c r="GH66" s="887"/>
      <c r="GI66" s="887"/>
      <c r="GJ66" s="887"/>
      <c r="GK66" s="887"/>
      <c r="GL66" s="1151"/>
      <c r="GM66" s="1151"/>
      <c r="GN66" s="887"/>
      <c r="GO66" s="887"/>
      <c r="GP66" s="887"/>
      <c r="GQ66" s="887"/>
      <c r="GR66" s="887"/>
      <c r="GS66" s="887"/>
      <c r="GT66" s="887"/>
      <c r="GU66" s="887"/>
      <c r="GV66" s="887"/>
      <c r="GW66" s="1084"/>
      <c r="GX66" s="887"/>
      <c r="GY66" s="887"/>
      <c r="GZ66" s="887"/>
      <c r="HA66" s="887"/>
      <c r="HB66" s="887"/>
      <c r="HC66" s="887"/>
      <c r="HD66" s="887"/>
      <c r="HE66" s="887"/>
      <c r="HF66" s="887"/>
      <c r="HG66" s="887"/>
      <c r="HH66" s="887"/>
      <c r="HI66" s="887"/>
      <c r="HJ66" s="887"/>
      <c r="HK66" s="887"/>
      <c r="HL66" s="887"/>
      <c r="HM66" s="887"/>
      <c r="HN66" s="887"/>
      <c r="HO66" s="887"/>
      <c r="HP66" s="887"/>
      <c r="HQ66" s="887"/>
      <c r="HR66" s="887"/>
      <c r="HS66" s="887"/>
      <c r="HT66" s="887"/>
      <c r="HU66" s="887"/>
      <c r="HV66" s="887"/>
      <c r="HW66" s="887"/>
      <c r="HX66" s="887"/>
      <c r="HY66" s="887"/>
      <c r="HZ66" s="887"/>
      <c r="IA66" s="887"/>
      <c r="IB66" s="887"/>
      <c r="IC66" s="887"/>
      <c r="ID66" s="887"/>
      <c r="IE66" s="887"/>
      <c r="IF66" s="887"/>
      <c r="IG66" s="887"/>
      <c r="IH66" s="887"/>
      <c r="II66" s="887"/>
      <c r="IJ66" s="887"/>
      <c r="IK66" s="887"/>
      <c r="IL66" s="887"/>
      <c r="IM66" s="887"/>
      <c r="IN66" s="887"/>
      <c r="IO66" s="887"/>
      <c r="IP66" s="887"/>
      <c r="IQ66" s="887"/>
      <c r="IR66" s="887"/>
      <c r="IS66" s="887"/>
      <c r="IT66" s="887"/>
      <c r="IU66" s="887"/>
      <c r="IV66" s="887"/>
      <c r="IW66" s="887"/>
      <c r="IX66" s="887"/>
      <c r="IY66" s="887"/>
      <c r="IZ66" s="887"/>
      <c r="JA66" s="887"/>
      <c r="JB66" s="887"/>
      <c r="JC66" s="887"/>
      <c r="JD66" s="887"/>
      <c r="JE66" s="887"/>
      <c r="JF66" s="887"/>
      <c r="JG66" s="887"/>
      <c r="JH66" s="887"/>
      <c r="JI66" s="887"/>
      <c r="JJ66" s="887"/>
      <c r="JK66" s="887"/>
      <c r="JL66" s="887"/>
      <c r="JM66" s="887"/>
      <c r="JN66" s="887"/>
      <c r="JO66" s="887"/>
      <c r="JP66" s="887"/>
      <c r="JQ66" s="887"/>
      <c r="JR66" s="887"/>
      <c r="JS66" s="887"/>
      <c r="JT66" s="1173"/>
      <c r="JU66" s="887"/>
      <c r="JV66" s="887"/>
      <c r="JW66" s="887"/>
      <c r="JX66" s="887"/>
      <c r="JY66" s="887"/>
      <c r="JZ66" s="887"/>
      <c r="KA66" s="887"/>
      <c r="KB66" s="887"/>
      <c r="KC66" s="887"/>
      <c r="KD66" s="887"/>
      <c r="KE66" s="887"/>
      <c r="KF66" s="887"/>
      <c r="KG66" s="887"/>
      <c r="KH66" s="887"/>
      <c r="KI66" s="887"/>
      <c r="KJ66" s="887"/>
      <c r="KK66" s="887"/>
      <c r="KL66" s="887"/>
      <c r="KM66" s="887"/>
      <c r="KN66" s="887"/>
      <c r="KO66" s="887"/>
      <c r="KP66" s="887"/>
      <c r="KQ66" s="887"/>
      <c r="KR66" s="887"/>
      <c r="KS66" s="887"/>
      <c r="KT66" s="887"/>
      <c r="KU66" s="887"/>
      <c r="KV66" s="887"/>
      <c r="KW66" s="887"/>
      <c r="KX66" s="887"/>
      <c r="KY66" s="887"/>
      <c r="KZ66" s="887"/>
      <c r="LA66" s="887"/>
      <c r="LB66" s="887"/>
      <c r="LC66" s="887"/>
      <c r="LD66" s="887"/>
      <c r="LE66" s="887"/>
      <c r="LF66" s="887"/>
      <c r="LG66" s="887"/>
      <c r="LH66" s="887"/>
      <c r="LI66" s="887"/>
      <c r="LJ66" s="887"/>
      <c r="LK66" s="887"/>
      <c r="LL66" s="887"/>
      <c r="LM66" s="887"/>
      <c r="LN66" s="887"/>
      <c r="LO66" s="887"/>
      <c r="LP66" s="887"/>
      <c r="LQ66" s="887"/>
      <c r="LR66" s="887"/>
      <c r="LS66" s="887"/>
      <c r="LT66" s="887"/>
      <c r="LU66" s="887"/>
      <c r="LV66" s="887"/>
      <c r="LW66" s="887"/>
      <c r="LX66" s="887"/>
      <c r="LY66" s="887"/>
      <c r="LZ66" s="887"/>
      <c r="MA66" s="887"/>
      <c r="MB66" s="887"/>
      <c r="MC66" s="887"/>
      <c r="MD66" s="887"/>
      <c r="ME66" s="887"/>
      <c r="MF66" s="887"/>
      <c r="MG66" s="887"/>
      <c r="MH66" s="887"/>
      <c r="MI66" s="887"/>
      <c r="MJ66" s="887"/>
      <c r="MK66" s="887"/>
      <c r="ML66" s="887"/>
      <c r="MM66" s="887"/>
      <c r="MN66" s="887"/>
      <c r="MO66" s="887"/>
      <c r="MP66" s="887"/>
      <c r="MQ66" s="887"/>
      <c r="MR66" s="887"/>
      <c r="MS66" s="887"/>
      <c r="MT66" s="887"/>
      <c r="MU66" s="887"/>
      <c r="MV66" s="887"/>
      <c r="MW66" s="887"/>
      <c r="MX66" s="887"/>
      <c r="MY66" s="887"/>
      <c r="MZ66" s="887"/>
      <c r="NA66" s="887"/>
      <c r="NB66" s="887"/>
      <c r="NC66" s="887"/>
      <c r="ND66" s="887"/>
      <c r="NE66" s="887"/>
      <c r="NF66" s="887"/>
      <c r="NG66" s="887"/>
      <c r="NH66" s="887"/>
      <c r="NI66" s="887"/>
      <c r="NJ66" s="887"/>
      <c r="NK66" s="887"/>
      <c r="NL66" s="887"/>
      <c r="NM66" s="887"/>
      <c r="NN66" s="887"/>
      <c r="NO66" s="887"/>
      <c r="NP66" s="887"/>
      <c r="NQ66" s="887"/>
      <c r="NR66" s="887"/>
      <c r="NS66" s="887"/>
      <c r="NT66" s="887"/>
      <c r="NU66" s="887"/>
      <c r="NV66" s="887"/>
      <c r="NW66" s="887"/>
      <c r="NX66" s="887"/>
      <c r="NY66" s="887"/>
      <c r="NZ66" s="887"/>
      <c r="OA66" s="887"/>
      <c r="OB66" s="887"/>
      <c r="OC66" s="887"/>
      <c r="OD66" s="887"/>
      <c r="OE66" s="887"/>
      <c r="OF66" s="887"/>
      <c r="OG66" s="887"/>
      <c r="OH66" s="887"/>
      <c r="OI66" s="887"/>
      <c r="OJ66" s="887"/>
      <c r="OK66" s="887"/>
      <c r="OL66" s="887"/>
      <c r="OM66" s="887"/>
      <c r="ON66" s="887"/>
      <c r="OO66" s="887"/>
      <c r="OP66" s="887"/>
      <c r="OQ66" s="887"/>
      <c r="OR66" s="887"/>
      <c r="OS66" s="887"/>
      <c r="OT66" s="887"/>
      <c r="OU66" s="887"/>
      <c r="OV66" s="887"/>
      <c r="OW66" s="887"/>
      <c r="OX66" s="887"/>
      <c r="OY66" s="887"/>
      <c r="OZ66" s="887"/>
      <c r="PA66" s="887"/>
      <c r="PB66" s="887"/>
      <c r="PC66" s="887"/>
      <c r="PD66" s="887"/>
    </row>
    <row r="67" spans="1:421">
      <c r="A67" s="887" t="s">
        <v>788</v>
      </c>
      <c r="B67" s="895"/>
      <c r="C67" s="887"/>
      <c r="D67" s="1066"/>
      <c r="E67" s="1066"/>
      <c r="F67" s="1066"/>
      <c r="G67" s="1066"/>
      <c r="H67" s="887"/>
      <c r="I67" s="887"/>
      <c r="J67" s="887"/>
      <c r="K67" s="887"/>
      <c r="L67" s="887"/>
      <c r="M67" s="887"/>
      <c r="N67" s="887"/>
      <c r="O67" s="1084"/>
      <c r="P67" s="887"/>
      <c r="Q67" s="887"/>
      <c r="R67" s="887"/>
      <c r="S67" s="887"/>
      <c r="T67" s="887"/>
      <c r="U67" s="887"/>
      <c r="V67" s="887"/>
      <c r="W67" s="887"/>
      <c r="X67" s="887"/>
      <c r="Y67" s="887"/>
      <c r="Z67" s="887"/>
      <c r="AA67" s="887"/>
      <c r="AB67" s="887"/>
      <c r="AC67" s="887"/>
      <c r="AD67" s="887"/>
      <c r="AE67" s="887"/>
      <c r="AF67" s="887"/>
      <c r="AG67" s="887"/>
      <c r="AH67" s="887"/>
      <c r="AI67" s="887"/>
      <c r="AJ67" s="887"/>
      <c r="AK67" s="887"/>
      <c r="AL67" s="887"/>
      <c r="AM67" s="887"/>
      <c r="AN67" s="887"/>
      <c r="AO67" s="887"/>
      <c r="AP67" s="887"/>
      <c r="AQ67" s="887"/>
      <c r="AR67" s="887"/>
      <c r="AS67" s="887"/>
      <c r="AT67" s="887"/>
      <c r="AU67" s="887"/>
      <c r="AV67" s="887"/>
      <c r="AW67" s="887"/>
      <c r="AX67" s="887"/>
      <c r="AY67" s="887"/>
      <c r="AZ67" s="887"/>
      <c r="BA67" s="887"/>
      <c r="BB67" s="887"/>
      <c r="BC67" s="887"/>
      <c r="BD67" s="887"/>
      <c r="BE67" s="887"/>
      <c r="BF67" s="887"/>
      <c r="BG67" s="887"/>
      <c r="BH67" s="887"/>
      <c r="BI67" s="887"/>
      <c r="BJ67" s="887"/>
      <c r="BK67" s="887"/>
      <c r="BL67" s="887"/>
      <c r="BM67" s="887"/>
      <c r="BN67" s="887"/>
      <c r="BO67" s="887"/>
      <c r="BP67" s="887"/>
      <c r="BQ67" s="1171"/>
      <c r="BR67" s="887"/>
      <c r="BS67" s="887"/>
      <c r="BT67" s="887"/>
      <c r="BU67" s="887"/>
      <c r="BV67" s="887"/>
      <c r="BW67" s="887"/>
      <c r="BX67" s="887"/>
      <c r="BY67" s="887"/>
      <c r="BZ67" s="887"/>
      <c r="CA67" s="887"/>
      <c r="CB67" s="887"/>
      <c r="CC67" s="887"/>
      <c r="CD67" s="887"/>
      <c r="CE67" s="887"/>
      <c r="CF67" s="887"/>
      <c r="CG67" s="887"/>
      <c r="CH67" s="887"/>
      <c r="CI67" s="887"/>
      <c r="CJ67" s="887"/>
      <c r="CK67" s="887"/>
      <c r="CL67" s="887"/>
      <c r="CM67" s="887"/>
      <c r="CN67" s="887"/>
      <c r="CO67" s="887"/>
      <c r="CP67" s="887"/>
      <c r="CQ67" s="887"/>
      <c r="CR67" s="887"/>
      <c r="CS67" s="887"/>
      <c r="CT67" s="887"/>
      <c r="CU67" s="887"/>
      <c r="CV67" s="887"/>
      <c r="CW67" s="887"/>
      <c r="CX67" s="887"/>
      <c r="CY67" s="887"/>
      <c r="CZ67" s="887"/>
      <c r="DA67" s="887"/>
      <c r="DB67" s="887"/>
      <c r="DC67" s="887"/>
      <c r="DD67" s="887"/>
      <c r="DE67" s="1151"/>
      <c r="DF67" s="1151"/>
      <c r="DG67" s="887"/>
      <c r="DH67" s="887"/>
      <c r="DI67" s="887"/>
      <c r="DJ67" s="887"/>
      <c r="DK67" s="887"/>
      <c r="DL67" s="887"/>
      <c r="DM67" s="887"/>
      <c r="DN67" s="887"/>
      <c r="DO67" s="887"/>
      <c r="DP67" s="887"/>
      <c r="DQ67" s="887"/>
      <c r="DR67" s="887"/>
      <c r="DS67" s="887"/>
      <c r="DT67" s="887"/>
      <c r="DU67" s="887"/>
      <c r="DV67" s="887"/>
      <c r="DW67" s="887"/>
      <c r="DX67" s="887"/>
      <c r="DY67" s="887"/>
      <c r="DZ67" s="887"/>
      <c r="EA67" s="887"/>
      <c r="EB67" s="887"/>
      <c r="EC67" s="887"/>
      <c r="ED67" s="887"/>
      <c r="EE67" s="887"/>
      <c r="EF67" s="887"/>
      <c r="EG67" s="887"/>
      <c r="EH67" s="887"/>
      <c r="EI67" s="887"/>
      <c r="EJ67" s="887"/>
      <c r="EK67" s="887"/>
      <c r="EL67" s="887"/>
      <c r="EM67" s="887"/>
      <c r="EN67" s="1151"/>
      <c r="EO67" s="1151"/>
      <c r="EP67" s="887"/>
      <c r="EQ67" s="887"/>
      <c r="ER67" s="887"/>
      <c r="ES67" s="887"/>
      <c r="ET67" s="887"/>
      <c r="EU67" s="887"/>
      <c r="EV67" s="887"/>
      <c r="EW67" s="887"/>
      <c r="EX67" s="887"/>
      <c r="EY67" s="887"/>
      <c r="EZ67" s="887"/>
      <c r="FA67" s="887"/>
      <c r="FB67" s="887"/>
      <c r="FC67" s="887"/>
      <c r="FD67" s="887"/>
      <c r="FE67" s="887"/>
      <c r="FF67" s="887"/>
      <c r="FG67" s="887"/>
      <c r="FH67" s="887"/>
      <c r="FI67" s="887"/>
      <c r="FJ67" s="887"/>
      <c r="FK67" s="887"/>
      <c r="FL67" s="887"/>
      <c r="FM67" s="887"/>
      <c r="FN67" s="887"/>
      <c r="FO67" s="887"/>
      <c r="FP67" s="887"/>
      <c r="FQ67" s="887"/>
      <c r="FR67" s="887"/>
      <c r="FS67" s="887"/>
      <c r="FT67" s="887"/>
      <c r="FU67" s="887"/>
      <c r="FV67" s="887"/>
      <c r="FW67" s="887"/>
      <c r="FX67" s="887"/>
      <c r="FY67" s="1151"/>
      <c r="FZ67" s="1151"/>
      <c r="GA67" s="887"/>
      <c r="GB67" s="887"/>
      <c r="GC67" s="887"/>
      <c r="GD67" s="887"/>
      <c r="GE67" s="887"/>
      <c r="GF67" s="887"/>
      <c r="GG67" s="887"/>
      <c r="GH67" s="887"/>
      <c r="GI67" s="887"/>
      <c r="GJ67" s="887"/>
      <c r="GK67" s="887"/>
      <c r="GL67" s="1151"/>
      <c r="GM67" s="1151"/>
      <c r="GN67" s="887"/>
      <c r="GO67" s="887"/>
      <c r="GP67" s="887"/>
      <c r="GQ67" s="887"/>
      <c r="GR67" s="887"/>
      <c r="GS67" s="887"/>
      <c r="GT67" s="887"/>
      <c r="GU67" s="887"/>
      <c r="GV67" s="887"/>
      <c r="GW67" s="1084"/>
      <c r="GX67" s="887"/>
      <c r="GY67" s="887"/>
      <c r="GZ67" s="887"/>
      <c r="HA67" s="887"/>
      <c r="HB67" s="887"/>
      <c r="HC67" s="887"/>
      <c r="HD67" s="887"/>
      <c r="HE67" s="887"/>
      <c r="HF67" s="887"/>
      <c r="HG67" s="887"/>
      <c r="HH67" s="887"/>
      <c r="HI67" s="887"/>
      <c r="HJ67" s="887"/>
      <c r="HK67" s="887"/>
      <c r="HL67" s="887"/>
      <c r="HM67" s="887"/>
      <c r="HN67" s="887"/>
      <c r="HO67" s="887"/>
      <c r="HP67" s="887"/>
      <c r="HQ67" s="887"/>
      <c r="HR67" s="887"/>
      <c r="HS67" s="887"/>
      <c r="HT67" s="887"/>
      <c r="HU67" s="887"/>
      <c r="HV67" s="887"/>
      <c r="HW67" s="887"/>
      <c r="HX67" s="887"/>
      <c r="HY67" s="887"/>
      <c r="HZ67" s="887"/>
      <c r="IA67" s="887"/>
      <c r="IB67" s="887"/>
      <c r="IC67" s="887"/>
      <c r="ID67" s="887"/>
      <c r="IE67" s="887"/>
      <c r="IF67" s="887"/>
      <c r="IG67" s="887"/>
      <c r="IH67" s="887"/>
      <c r="II67" s="887"/>
      <c r="IJ67" s="887"/>
      <c r="IK67" s="887"/>
      <c r="IL67" s="887"/>
      <c r="IM67" s="887"/>
      <c r="IN67" s="887"/>
      <c r="IO67" s="887"/>
      <c r="IP67" s="887"/>
      <c r="IQ67" s="887"/>
      <c r="IR67" s="887"/>
      <c r="IS67" s="887"/>
      <c r="IT67" s="887"/>
      <c r="IU67" s="887"/>
      <c r="IV67" s="887"/>
      <c r="IW67" s="887"/>
      <c r="IX67" s="887"/>
      <c r="IY67" s="887"/>
      <c r="IZ67" s="887"/>
      <c r="JA67" s="887"/>
      <c r="JB67" s="887"/>
      <c r="JC67" s="887"/>
      <c r="JD67" s="887"/>
      <c r="JE67" s="887"/>
      <c r="JF67" s="887"/>
      <c r="JG67" s="887"/>
      <c r="JH67" s="887"/>
      <c r="JI67" s="887"/>
      <c r="JJ67" s="887"/>
      <c r="JK67" s="887"/>
      <c r="JL67" s="887"/>
      <c r="JM67" s="887"/>
      <c r="JN67" s="887"/>
      <c r="JO67" s="887"/>
      <c r="JP67" s="887"/>
      <c r="JQ67" s="887"/>
      <c r="JR67" s="887"/>
      <c r="JS67" s="887"/>
      <c r="JT67" s="1173"/>
      <c r="JU67" s="887"/>
      <c r="JV67" s="887"/>
      <c r="JW67" s="887"/>
      <c r="JX67" s="887"/>
      <c r="JY67" s="887"/>
      <c r="JZ67" s="887"/>
      <c r="KA67" s="887"/>
      <c r="KB67" s="887"/>
      <c r="KC67" s="887"/>
      <c r="KD67" s="887"/>
      <c r="KE67" s="887"/>
      <c r="KF67" s="887"/>
      <c r="KG67" s="887"/>
      <c r="KH67" s="887"/>
      <c r="KI67" s="887"/>
      <c r="KJ67" s="887"/>
      <c r="KK67" s="887"/>
      <c r="KL67" s="887"/>
      <c r="KM67" s="887"/>
      <c r="KN67" s="887"/>
      <c r="KO67" s="887"/>
      <c r="KP67" s="887"/>
      <c r="KQ67" s="887"/>
      <c r="KR67" s="887"/>
      <c r="KS67" s="887"/>
      <c r="KT67" s="887"/>
      <c r="KU67" s="887"/>
      <c r="KV67" s="887"/>
      <c r="KW67" s="887"/>
      <c r="KX67" s="887"/>
      <c r="KY67" s="887"/>
      <c r="KZ67" s="887"/>
      <c r="LA67" s="887"/>
      <c r="LB67" s="887"/>
      <c r="LC67" s="887"/>
      <c r="LD67" s="887"/>
      <c r="LE67" s="887"/>
      <c r="LF67" s="887"/>
      <c r="LG67" s="887"/>
      <c r="LH67" s="887"/>
      <c r="LI67" s="887"/>
      <c r="LJ67" s="887"/>
      <c r="LK67" s="887"/>
      <c r="LL67" s="887"/>
      <c r="LM67" s="887"/>
      <c r="LN67" s="887"/>
      <c r="LO67" s="887"/>
      <c r="LP67" s="887"/>
      <c r="LQ67" s="887"/>
      <c r="LR67" s="887"/>
      <c r="LS67" s="887"/>
      <c r="LT67" s="887"/>
      <c r="LU67" s="887"/>
      <c r="LV67" s="887"/>
      <c r="LW67" s="887"/>
      <c r="LX67" s="887"/>
      <c r="LY67" s="887"/>
      <c r="LZ67" s="887"/>
      <c r="MA67" s="887"/>
      <c r="MB67" s="887"/>
      <c r="MC67" s="887"/>
      <c r="MD67" s="887"/>
      <c r="ME67" s="887"/>
      <c r="MF67" s="887"/>
      <c r="MG67" s="887"/>
      <c r="MH67" s="887"/>
      <c r="MI67" s="887"/>
      <c r="MJ67" s="887"/>
      <c r="MK67" s="887"/>
      <c r="ML67" s="887"/>
      <c r="MM67" s="887"/>
      <c r="MN67" s="887"/>
      <c r="MO67" s="887"/>
      <c r="MP67" s="887"/>
      <c r="MQ67" s="887"/>
      <c r="MR67" s="887"/>
      <c r="MS67" s="887"/>
      <c r="MT67" s="887"/>
      <c r="MU67" s="887"/>
      <c r="MV67" s="887"/>
      <c r="MW67" s="887"/>
      <c r="MX67" s="887"/>
      <c r="MY67" s="887"/>
      <c r="MZ67" s="887"/>
      <c r="NA67" s="887"/>
      <c r="NB67" s="887"/>
      <c r="NC67" s="887"/>
      <c r="ND67" s="887"/>
      <c r="NE67" s="887"/>
      <c r="NF67" s="887"/>
      <c r="NG67" s="887"/>
      <c r="NH67" s="887"/>
      <c r="NI67" s="887"/>
      <c r="NJ67" s="887"/>
      <c r="NK67" s="887"/>
      <c r="NL67" s="887"/>
      <c r="NM67" s="887"/>
      <c r="NN67" s="887"/>
      <c r="NO67" s="887"/>
      <c r="NP67" s="887"/>
      <c r="NQ67" s="887"/>
      <c r="NR67" s="887"/>
      <c r="NS67" s="887"/>
      <c r="NT67" s="887"/>
      <c r="NU67" s="887"/>
      <c r="NV67" s="887"/>
      <c r="NW67" s="887"/>
      <c r="NX67" s="887"/>
      <c r="NY67" s="887"/>
      <c r="NZ67" s="887"/>
      <c r="OA67" s="887"/>
      <c r="OB67" s="887"/>
      <c r="OC67" s="887"/>
      <c r="OD67" s="887"/>
      <c r="OE67" s="887"/>
      <c r="OF67" s="887"/>
      <c r="OG67" s="887"/>
      <c r="OH67" s="887"/>
      <c r="OI67" s="887"/>
      <c r="OJ67" s="887"/>
      <c r="OK67" s="887"/>
      <c r="OL67" s="887"/>
      <c r="OM67" s="887"/>
      <c r="ON67" s="887"/>
      <c r="OO67" s="887"/>
      <c r="OP67" s="887"/>
      <c r="OQ67" s="887"/>
      <c r="OR67" s="887"/>
      <c r="OS67" s="887"/>
      <c r="OT67" s="887"/>
      <c r="OU67" s="887"/>
      <c r="OV67" s="887"/>
      <c r="OW67" s="887"/>
      <c r="OX67" s="887"/>
      <c r="OY67" s="887"/>
      <c r="OZ67" s="887"/>
      <c r="PA67" s="887"/>
      <c r="PB67" s="887"/>
      <c r="PC67" s="887"/>
      <c r="PD67" s="887"/>
    </row>
    <row r="68" spans="1:421">
      <c r="A68" s="887" t="s">
        <v>930</v>
      </c>
      <c r="B68" s="895"/>
      <c r="C68" s="887"/>
      <c r="D68" s="1066"/>
      <c r="E68" s="1066"/>
      <c r="F68" s="1066"/>
      <c r="G68" s="1066"/>
      <c r="H68" s="887"/>
      <c r="I68" s="887"/>
      <c r="J68" s="887"/>
      <c r="K68" s="887"/>
      <c r="L68" s="887"/>
      <c r="M68" s="887"/>
      <c r="N68" s="887"/>
      <c r="O68" s="1084"/>
      <c r="P68" s="887"/>
      <c r="Q68" s="887"/>
      <c r="R68" s="887"/>
      <c r="S68" s="887"/>
      <c r="T68" s="887"/>
      <c r="U68" s="887"/>
      <c r="V68" s="887"/>
      <c r="W68" s="887"/>
      <c r="X68" s="887"/>
      <c r="Y68" s="887"/>
      <c r="Z68" s="887"/>
      <c r="AA68" s="887"/>
      <c r="AB68" s="887"/>
      <c r="AC68" s="887"/>
      <c r="AD68" s="887"/>
      <c r="AE68" s="887"/>
      <c r="AF68" s="887"/>
      <c r="AG68" s="887"/>
      <c r="AH68" s="887"/>
      <c r="AI68" s="887"/>
      <c r="AJ68" s="887"/>
      <c r="AK68" s="887"/>
      <c r="AL68" s="887"/>
      <c r="AM68" s="887"/>
      <c r="AN68" s="887"/>
      <c r="AO68" s="887"/>
      <c r="AP68" s="887"/>
      <c r="AQ68" s="887"/>
      <c r="AR68" s="887"/>
      <c r="AS68" s="887"/>
      <c r="AT68" s="887"/>
      <c r="AU68" s="887"/>
      <c r="AV68" s="887"/>
      <c r="AW68" s="887"/>
      <c r="AX68" s="887"/>
      <c r="AY68" s="887"/>
      <c r="AZ68" s="887"/>
      <c r="BA68" s="887"/>
      <c r="BB68" s="887"/>
      <c r="BC68" s="887"/>
      <c r="BD68" s="887"/>
      <c r="BE68" s="887"/>
      <c r="BF68" s="887"/>
      <c r="BG68" s="887"/>
      <c r="BH68" s="887"/>
      <c r="BI68" s="887"/>
      <c r="BJ68" s="887"/>
      <c r="BK68" s="887"/>
      <c r="BL68" s="887"/>
      <c r="BM68" s="887"/>
      <c r="BN68" s="887"/>
      <c r="BO68" s="887"/>
      <c r="BP68" s="887"/>
      <c r="BQ68" s="1171"/>
      <c r="BR68" s="887"/>
      <c r="BS68" s="887"/>
      <c r="BT68" s="887"/>
      <c r="BU68" s="887"/>
      <c r="BV68" s="887"/>
      <c r="BW68" s="887"/>
      <c r="BX68" s="887"/>
      <c r="BY68" s="887"/>
      <c r="BZ68" s="887"/>
      <c r="CA68" s="887"/>
      <c r="CB68" s="887"/>
      <c r="CC68" s="887"/>
      <c r="CD68" s="887"/>
      <c r="CE68" s="887"/>
      <c r="CF68" s="887"/>
      <c r="CG68" s="887"/>
      <c r="CH68" s="887"/>
      <c r="CI68" s="887"/>
      <c r="CJ68" s="887"/>
      <c r="CK68" s="887"/>
      <c r="CL68" s="887"/>
      <c r="CM68" s="887"/>
      <c r="CN68" s="887"/>
      <c r="CO68" s="887"/>
      <c r="CP68" s="887"/>
      <c r="CQ68" s="887"/>
      <c r="CR68" s="887"/>
      <c r="CS68" s="887"/>
      <c r="CT68" s="887"/>
      <c r="CU68" s="887"/>
      <c r="CV68" s="887"/>
      <c r="CW68" s="887"/>
      <c r="CX68" s="887"/>
      <c r="CY68" s="887"/>
      <c r="CZ68" s="887"/>
      <c r="DA68" s="887"/>
      <c r="DB68" s="887"/>
      <c r="DC68" s="887"/>
      <c r="DD68" s="887"/>
      <c r="DE68" s="1151"/>
      <c r="DF68" s="1151"/>
      <c r="DG68" s="887"/>
      <c r="DH68" s="887"/>
      <c r="DI68" s="887"/>
      <c r="DJ68" s="887"/>
      <c r="DK68" s="887"/>
      <c r="DL68" s="887"/>
      <c r="DM68" s="887"/>
      <c r="DN68" s="887"/>
      <c r="DO68" s="887"/>
      <c r="DP68" s="887"/>
      <c r="DQ68" s="887"/>
      <c r="DR68" s="887"/>
      <c r="DS68" s="887"/>
      <c r="DT68" s="887"/>
      <c r="DU68" s="887"/>
      <c r="DV68" s="887"/>
      <c r="DW68" s="887"/>
      <c r="DX68" s="887"/>
      <c r="DY68" s="887"/>
      <c r="DZ68" s="887"/>
      <c r="EA68" s="887"/>
      <c r="EB68" s="887"/>
      <c r="EC68" s="887"/>
      <c r="ED68" s="887"/>
      <c r="EE68" s="887"/>
      <c r="EF68" s="887"/>
      <c r="EG68" s="887"/>
      <c r="EH68" s="887"/>
      <c r="EI68" s="887"/>
      <c r="EJ68" s="887"/>
      <c r="EK68" s="887"/>
      <c r="EL68" s="887"/>
      <c r="EM68" s="887"/>
      <c r="EN68" s="1151"/>
      <c r="EO68" s="1151"/>
      <c r="EP68" s="887"/>
      <c r="EQ68" s="887"/>
      <c r="ER68" s="887"/>
      <c r="ES68" s="887"/>
      <c r="ET68" s="887"/>
      <c r="EU68" s="887"/>
      <c r="EV68" s="887"/>
      <c r="EW68" s="887"/>
      <c r="EX68" s="887"/>
      <c r="EY68" s="887"/>
      <c r="EZ68" s="887"/>
      <c r="FA68" s="887"/>
      <c r="FB68" s="887"/>
      <c r="FC68" s="887"/>
      <c r="FD68" s="887"/>
      <c r="FE68" s="887"/>
      <c r="FF68" s="887"/>
      <c r="FG68" s="887"/>
      <c r="FH68" s="887"/>
      <c r="FI68" s="887"/>
      <c r="FJ68" s="887"/>
      <c r="FK68" s="887"/>
      <c r="FL68" s="887"/>
      <c r="FM68" s="887"/>
      <c r="FN68" s="887"/>
      <c r="FO68" s="887"/>
      <c r="FP68" s="887"/>
      <c r="FQ68" s="887"/>
      <c r="FR68" s="887"/>
      <c r="FS68" s="887"/>
      <c r="FT68" s="887"/>
      <c r="FU68" s="887"/>
      <c r="FV68" s="887"/>
      <c r="FW68" s="887"/>
      <c r="FX68" s="887"/>
      <c r="FY68" s="1151"/>
      <c r="FZ68" s="1151"/>
      <c r="GA68" s="887"/>
      <c r="GB68" s="887"/>
      <c r="GC68" s="887"/>
      <c r="GD68" s="887"/>
      <c r="GE68" s="887"/>
      <c r="GF68" s="887"/>
      <c r="GG68" s="887"/>
      <c r="GH68" s="887"/>
      <c r="GI68" s="887"/>
      <c r="GJ68" s="887"/>
      <c r="GK68" s="887"/>
      <c r="GL68" s="1151"/>
      <c r="GM68" s="1151"/>
      <c r="GN68" s="887"/>
      <c r="GO68" s="887"/>
      <c r="GP68" s="887"/>
      <c r="GQ68" s="887"/>
      <c r="GR68" s="887"/>
      <c r="GS68" s="887"/>
      <c r="GT68" s="887"/>
      <c r="GU68" s="887"/>
      <c r="GV68" s="887"/>
      <c r="GW68" s="1084"/>
      <c r="GX68" s="887"/>
      <c r="GY68" s="887"/>
      <c r="GZ68" s="887"/>
      <c r="HA68" s="887"/>
      <c r="HB68" s="887"/>
      <c r="HC68" s="887"/>
      <c r="HD68" s="887"/>
      <c r="HE68" s="887"/>
      <c r="HF68" s="887"/>
      <c r="HG68" s="887"/>
      <c r="HH68" s="887"/>
      <c r="HI68" s="887"/>
      <c r="HJ68" s="887"/>
      <c r="HK68" s="887"/>
      <c r="HL68" s="887"/>
      <c r="HM68" s="887"/>
      <c r="HN68" s="887"/>
      <c r="HO68" s="887"/>
      <c r="HP68" s="887"/>
      <c r="HQ68" s="887"/>
      <c r="HR68" s="887"/>
      <c r="HS68" s="887"/>
      <c r="HT68" s="887"/>
      <c r="HU68" s="887"/>
      <c r="HV68" s="887"/>
      <c r="HW68" s="887"/>
      <c r="HX68" s="887"/>
      <c r="HY68" s="887"/>
      <c r="HZ68" s="887"/>
      <c r="IA68" s="887"/>
      <c r="IB68" s="887"/>
      <c r="IC68" s="887"/>
      <c r="ID68" s="887"/>
      <c r="IE68" s="887"/>
      <c r="IF68" s="887"/>
      <c r="IG68" s="887"/>
      <c r="IH68" s="887"/>
      <c r="II68" s="887"/>
      <c r="IJ68" s="887"/>
      <c r="IK68" s="887"/>
      <c r="IL68" s="887"/>
      <c r="IM68" s="887"/>
      <c r="IN68" s="887"/>
      <c r="IO68" s="887"/>
      <c r="IP68" s="887"/>
      <c r="IQ68" s="887"/>
      <c r="IR68" s="887"/>
      <c r="IS68" s="887"/>
      <c r="IT68" s="887"/>
      <c r="IU68" s="887"/>
      <c r="IV68" s="887"/>
      <c r="IW68" s="887"/>
      <c r="IX68" s="887"/>
      <c r="IY68" s="887"/>
      <c r="IZ68" s="887"/>
      <c r="JA68" s="887"/>
      <c r="JB68" s="887"/>
      <c r="JC68" s="887"/>
      <c r="JD68" s="887"/>
      <c r="JE68" s="887"/>
      <c r="JF68" s="887"/>
      <c r="JG68" s="887"/>
      <c r="JH68" s="887"/>
      <c r="JI68" s="887"/>
      <c r="JJ68" s="887"/>
      <c r="JK68" s="887"/>
      <c r="JL68" s="887"/>
      <c r="JM68" s="887"/>
      <c r="JN68" s="887"/>
      <c r="JO68" s="887"/>
      <c r="JP68" s="887"/>
      <c r="JQ68" s="887"/>
      <c r="JR68" s="887"/>
      <c r="JS68" s="887"/>
      <c r="JT68" s="1173"/>
      <c r="JU68" s="887"/>
      <c r="JV68" s="887"/>
      <c r="JW68" s="887"/>
      <c r="JX68" s="887"/>
      <c r="JY68" s="887"/>
      <c r="JZ68" s="887"/>
      <c r="KA68" s="887"/>
      <c r="KB68" s="887"/>
      <c r="KC68" s="887"/>
      <c r="KD68" s="887"/>
      <c r="KE68" s="887"/>
      <c r="KF68" s="887"/>
      <c r="KG68" s="887"/>
      <c r="KH68" s="887"/>
      <c r="KI68" s="887"/>
      <c r="KJ68" s="887"/>
      <c r="KK68" s="887"/>
      <c r="KL68" s="887"/>
      <c r="KM68" s="887"/>
      <c r="KN68" s="887"/>
      <c r="KO68" s="887"/>
      <c r="KP68" s="887"/>
      <c r="KQ68" s="887"/>
      <c r="KR68" s="887"/>
      <c r="KS68" s="887"/>
      <c r="KT68" s="887"/>
      <c r="KU68" s="887"/>
      <c r="KV68" s="887"/>
      <c r="KW68" s="887"/>
      <c r="KX68" s="887"/>
      <c r="KY68" s="887"/>
      <c r="KZ68" s="887"/>
      <c r="LA68" s="887"/>
      <c r="LB68" s="887"/>
      <c r="LC68" s="887"/>
      <c r="LD68" s="887"/>
      <c r="LE68" s="887"/>
      <c r="LF68" s="887"/>
      <c r="LG68" s="887"/>
      <c r="LH68" s="887"/>
      <c r="LI68" s="887"/>
      <c r="LJ68" s="887"/>
      <c r="LK68" s="887"/>
      <c r="LL68" s="887"/>
      <c r="LM68" s="887"/>
      <c r="LN68" s="887"/>
      <c r="LO68" s="887"/>
      <c r="LP68" s="887"/>
      <c r="LQ68" s="887"/>
      <c r="LR68" s="887"/>
      <c r="LS68" s="887"/>
      <c r="LT68" s="887"/>
      <c r="LU68" s="887"/>
      <c r="LV68" s="887"/>
      <c r="LW68" s="887"/>
      <c r="LX68" s="887"/>
      <c r="LY68" s="887"/>
      <c r="LZ68" s="887"/>
      <c r="MA68" s="887"/>
      <c r="MB68" s="887"/>
      <c r="MC68" s="887"/>
      <c r="MD68" s="887"/>
      <c r="ME68" s="887"/>
      <c r="MF68" s="887"/>
      <c r="MG68" s="887"/>
      <c r="MH68" s="887"/>
      <c r="MI68" s="887"/>
      <c r="MJ68" s="887"/>
      <c r="MK68" s="887"/>
      <c r="ML68" s="887"/>
      <c r="MM68" s="887"/>
      <c r="MN68" s="887"/>
      <c r="MO68" s="887"/>
      <c r="MP68" s="887"/>
      <c r="MQ68" s="887"/>
      <c r="MR68" s="887"/>
      <c r="MS68" s="887"/>
      <c r="MT68" s="887"/>
      <c r="MU68" s="887"/>
      <c r="MV68" s="887"/>
      <c r="MW68" s="887"/>
      <c r="MX68" s="887"/>
      <c r="MY68" s="887"/>
      <c r="MZ68" s="887"/>
      <c r="NA68" s="887"/>
      <c r="NB68" s="887"/>
      <c r="NC68" s="887"/>
      <c r="ND68" s="887"/>
      <c r="NE68" s="887"/>
      <c r="NF68" s="887"/>
      <c r="NG68" s="887"/>
      <c r="NH68" s="887"/>
      <c r="NI68" s="887"/>
      <c r="NJ68" s="887"/>
      <c r="NK68" s="887"/>
      <c r="NL68" s="887"/>
      <c r="NM68" s="887"/>
      <c r="NN68" s="887"/>
      <c r="NO68" s="887"/>
      <c r="NP68" s="887"/>
      <c r="NQ68" s="887"/>
      <c r="NR68" s="887"/>
      <c r="NS68" s="887"/>
      <c r="NT68" s="887"/>
      <c r="NU68" s="887"/>
      <c r="NV68" s="887"/>
      <c r="NW68" s="887"/>
      <c r="NX68" s="887"/>
      <c r="NY68" s="887"/>
      <c r="NZ68" s="887"/>
      <c r="OA68" s="887"/>
      <c r="OB68" s="887"/>
      <c r="OC68" s="887"/>
      <c r="OD68" s="887"/>
      <c r="OE68" s="887"/>
      <c r="OF68" s="887"/>
      <c r="OG68" s="887"/>
      <c r="OH68" s="887"/>
      <c r="OI68" s="887"/>
      <c r="OJ68" s="887"/>
      <c r="OK68" s="887"/>
      <c r="OL68" s="887"/>
      <c r="OM68" s="887"/>
      <c r="ON68" s="887"/>
      <c r="OO68" s="887"/>
      <c r="OP68" s="887"/>
      <c r="OQ68" s="887"/>
      <c r="OR68" s="887"/>
      <c r="OS68" s="887"/>
      <c r="OT68" s="887"/>
      <c r="OU68" s="887"/>
      <c r="OV68" s="887"/>
      <c r="OW68" s="887"/>
      <c r="OX68" s="887"/>
      <c r="OY68" s="887"/>
      <c r="OZ68" s="887"/>
      <c r="PA68" s="887"/>
      <c r="PB68" s="887"/>
      <c r="PC68" s="887"/>
      <c r="PD68" s="887"/>
    </row>
    <row r="69" spans="1:421">
      <c r="A69" s="283" t="s">
        <v>938</v>
      </c>
      <c r="B69" s="895"/>
      <c r="C69" s="887"/>
      <c r="D69" s="1066"/>
      <c r="E69" s="1066"/>
      <c r="F69" s="1066"/>
      <c r="G69" s="1066"/>
      <c r="H69" s="887"/>
      <c r="I69" s="887"/>
      <c r="J69" s="887"/>
      <c r="K69" s="887"/>
      <c r="L69" s="887"/>
      <c r="M69" s="887"/>
      <c r="N69" s="887"/>
      <c r="O69" s="1084"/>
      <c r="P69" s="887"/>
      <c r="Q69" s="887"/>
      <c r="R69" s="887"/>
      <c r="S69" s="887"/>
      <c r="T69" s="887"/>
      <c r="U69" s="887"/>
      <c r="V69" s="887"/>
      <c r="W69" s="887"/>
      <c r="X69" s="887"/>
      <c r="Y69" s="887"/>
      <c r="Z69" s="887"/>
      <c r="AA69" s="887"/>
      <c r="AB69" s="887"/>
      <c r="AC69" s="887"/>
      <c r="AD69" s="887"/>
      <c r="AE69" s="887"/>
      <c r="AF69" s="887"/>
      <c r="AG69" s="887"/>
      <c r="AH69" s="887"/>
      <c r="AI69" s="887"/>
      <c r="AJ69" s="887"/>
      <c r="AK69" s="887"/>
      <c r="AL69" s="887"/>
      <c r="AM69" s="887"/>
      <c r="AN69" s="887"/>
      <c r="AO69" s="887"/>
      <c r="AP69" s="887"/>
      <c r="AQ69" s="887"/>
      <c r="AR69" s="887"/>
      <c r="AS69" s="887"/>
      <c r="AT69" s="887"/>
      <c r="AU69" s="887"/>
      <c r="AV69" s="887"/>
      <c r="AW69" s="887"/>
      <c r="AX69" s="887"/>
      <c r="AY69" s="887"/>
      <c r="AZ69" s="887"/>
      <c r="BA69" s="887"/>
      <c r="BB69" s="887"/>
      <c r="BC69" s="887"/>
      <c r="BD69" s="887"/>
      <c r="BE69" s="887"/>
      <c r="BF69" s="887"/>
      <c r="BG69" s="887"/>
      <c r="BH69" s="887"/>
      <c r="BI69" s="887"/>
      <c r="BJ69" s="887"/>
      <c r="BK69" s="887"/>
      <c r="BL69" s="887"/>
      <c r="BM69" s="887"/>
      <c r="BN69" s="887"/>
      <c r="BO69" s="887"/>
      <c r="BP69" s="887"/>
      <c r="BQ69" s="1171"/>
      <c r="BR69" s="887"/>
      <c r="BS69" s="887"/>
      <c r="BT69" s="887"/>
      <c r="BU69" s="887"/>
      <c r="BV69" s="887"/>
      <c r="BW69" s="887"/>
      <c r="BX69" s="887"/>
      <c r="BY69" s="887"/>
      <c r="BZ69" s="887"/>
      <c r="CA69" s="887"/>
      <c r="CB69" s="887"/>
      <c r="CC69" s="887"/>
      <c r="CD69" s="887"/>
      <c r="CE69" s="887"/>
      <c r="CF69" s="887"/>
      <c r="CG69" s="887"/>
      <c r="CH69" s="887"/>
      <c r="CI69" s="887"/>
      <c r="CJ69" s="887"/>
      <c r="CK69" s="887"/>
      <c r="CL69" s="887"/>
      <c r="CM69" s="887"/>
      <c r="CN69" s="887"/>
      <c r="CO69" s="887"/>
      <c r="CP69" s="887"/>
      <c r="CQ69" s="887"/>
      <c r="CR69" s="887"/>
      <c r="CS69" s="887"/>
      <c r="CT69" s="887"/>
      <c r="CU69" s="887"/>
      <c r="CV69" s="887"/>
      <c r="CW69" s="887"/>
      <c r="CX69" s="887"/>
      <c r="CY69" s="887"/>
      <c r="CZ69" s="887"/>
      <c r="DA69" s="887"/>
      <c r="DB69" s="887"/>
      <c r="DC69" s="887"/>
      <c r="DD69" s="887"/>
      <c r="DE69" s="1151"/>
      <c r="DF69" s="1151"/>
      <c r="DG69" s="887"/>
      <c r="DH69" s="887"/>
      <c r="DI69" s="887"/>
      <c r="DJ69" s="887"/>
      <c r="DK69" s="887"/>
      <c r="DL69" s="887"/>
      <c r="DM69" s="887"/>
      <c r="DN69" s="887"/>
      <c r="DO69" s="887"/>
      <c r="DP69" s="887"/>
      <c r="DQ69" s="887"/>
      <c r="DR69" s="887"/>
      <c r="DS69" s="887"/>
      <c r="DT69" s="887"/>
      <c r="DU69" s="887"/>
      <c r="DV69" s="887"/>
      <c r="DW69" s="887"/>
      <c r="DX69" s="887"/>
      <c r="DY69" s="887"/>
      <c r="DZ69" s="887"/>
      <c r="EA69" s="887"/>
      <c r="EB69" s="887"/>
      <c r="EC69" s="887"/>
      <c r="ED69" s="887"/>
      <c r="EE69" s="887"/>
      <c r="EF69" s="887"/>
      <c r="EG69" s="887"/>
      <c r="EH69" s="887"/>
      <c r="EI69" s="887"/>
      <c r="EJ69" s="887"/>
      <c r="EK69" s="887"/>
      <c r="EL69" s="887"/>
      <c r="EM69" s="887"/>
      <c r="EN69" s="1151"/>
      <c r="EO69" s="1151"/>
      <c r="EP69" s="887"/>
      <c r="EQ69" s="887"/>
      <c r="ER69" s="887"/>
      <c r="ES69" s="887"/>
      <c r="ET69" s="887"/>
      <c r="EU69" s="887"/>
      <c r="EV69" s="887"/>
      <c r="EW69" s="887"/>
      <c r="EX69" s="887"/>
      <c r="EY69" s="887"/>
      <c r="EZ69" s="887"/>
      <c r="FA69" s="887"/>
      <c r="FB69" s="887"/>
      <c r="FC69" s="887"/>
      <c r="FD69" s="887"/>
      <c r="FE69" s="887"/>
      <c r="FF69" s="887"/>
      <c r="FG69" s="887"/>
      <c r="FH69" s="887"/>
      <c r="FI69" s="887"/>
      <c r="FJ69" s="887"/>
      <c r="FK69" s="887"/>
      <c r="FL69" s="887"/>
      <c r="FM69" s="887"/>
      <c r="FN69" s="887"/>
      <c r="FO69" s="887"/>
      <c r="FP69" s="887"/>
      <c r="FQ69" s="887"/>
      <c r="FR69" s="887"/>
      <c r="FS69" s="887"/>
      <c r="FT69" s="887"/>
      <c r="FU69" s="887"/>
      <c r="FV69" s="887"/>
      <c r="FW69" s="887"/>
      <c r="FX69" s="887"/>
      <c r="FY69" s="1151"/>
      <c r="FZ69" s="1151"/>
      <c r="GA69" s="887"/>
      <c r="GB69" s="887"/>
      <c r="GC69" s="887"/>
      <c r="GD69" s="887"/>
      <c r="GE69" s="887"/>
      <c r="GF69" s="887"/>
      <c r="GG69" s="887"/>
      <c r="GH69" s="887"/>
      <c r="GI69" s="887"/>
      <c r="GJ69" s="887"/>
      <c r="GK69" s="887"/>
      <c r="GL69" s="1151"/>
      <c r="GM69" s="1151"/>
      <c r="GN69" s="887"/>
      <c r="GO69" s="887"/>
      <c r="GP69" s="887"/>
      <c r="GQ69" s="887"/>
      <c r="GR69" s="887"/>
      <c r="GS69" s="887"/>
      <c r="GT69" s="887"/>
      <c r="GU69" s="887"/>
      <c r="GV69" s="887"/>
      <c r="GW69" s="1084"/>
      <c r="GX69" s="887"/>
      <c r="GY69" s="887"/>
      <c r="GZ69" s="887"/>
      <c r="HA69" s="887"/>
      <c r="HB69" s="887"/>
      <c r="HC69" s="887"/>
      <c r="HD69" s="887"/>
      <c r="HE69" s="887"/>
      <c r="HF69" s="887"/>
      <c r="HG69" s="887"/>
      <c r="HH69" s="887"/>
      <c r="HI69" s="887"/>
      <c r="HJ69" s="887"/>
      <c r="HK69" s="887"/>
      <c r="HL69" s="887"/>
      <c r="HM69" s="887"/>
      <c r="HN69" s="887"/>
      <c r="HO69" s="887"/>
      <c r="HP69" s="887"/>
      <c r="HQ69" s="887"/>
      <c r="HR69" s="887"/>
      <c r="HS69" s="887"/>
      <c r="HT69" s="887"/>
      <c r="HU69" s="887"/>
      <c r="HV69" s="887"/>
      <c r="HW69" s="887"/>
      <c r="HX69" s="887"/>
      <c r="HY69" s="887"/>
      <c r="HZ69" s="887"/>
      <c r="IA69" s="887"/>
      <c r="IB69" s="887"/>
      <c r="IC69" s="887"/>
      <c r="ID69" s="887"/>
      <c r="IE69" s="887"/>
      <c r="IF69" s="887"/>
      <c r="IG69" s="887"/>
      <c r="IH69" s="887"/>
      <c r="II69" s="887"/>
      <c r="IJ69" s="887"/>
      <c r="IK69" s="887"/>
      <c r="IL69" s="887"/>
      <c r="IM69" s="887"/>
      <c r="IN69" s="887"/>
      <c r="IO69" s="887"/>
      <c r="IP69" s="887"/>
      <c r="IQ69" s="887"/>
      <c r="IR69" s="887"/>
      <c r="IS69" s="887"/>
      <c r="IT69" s="887"/>
      <c r="IU69" s="887"/>
      <c r="IV69" s="887"/>
      <c r="IW69" s="887"/>
      <c r="IX69" s="887"/>
      <c r="IY69" s="887"/>
      <c r="IZ69" s="887"/>
      <c r="JA69" s="887"/>
      <c r="JB69" s="887"/>
      <c r="JC69" s="887"/>
      <c r="JD69" s="887"/>
      <c r="JE69" s="887"/>
      <c r="JF69" s="887"/>
      <c r="JG69" s="887"/>
      <c r="JH69" s="887"/>
      <c r="JI69" s="887"/>
      <c r="JJ69" s="887"/>
      <c r="JK69" s="887"/>
      <c r="JL69" s="887"/>
      <c r="JM69" s="887"/>
      <c r="JN69" s="887"/>
      <c r="JO69" s="887"/>
      <c r="JP69" s="887"/>
      <c r="JQ69" s="887"/>
      <c r="JR69" s="887"/>
      <c r="JS69" s="887"/>
      <c r="JT69" s="1173"/>
      <c r="JU69" s="887"/>
      <c r="JV69" s="887"/>
      <c r="JW69" s="887"/>
      <c r="JX69" s="887"/>
      <c r="JY69" s="887"/>
      <c r="JZ69" s="887"/>
      <c r="KA69" s="887"/>
      <c r="KB69" s="887"/>
      <c r="KC69" s="887"/>
      <c r="KD69" s="887"/>
      <c r="KE69" s="887"/>
      <c r="KF69" s="887"/>
      <c r="KG69" s="887"/>
      <c r="KH69" s="887"/>
      <c r="KI69" s="887"/>
      <c r="KJ69" s="887"/>
      <c r="KK69" s="887"/>
      <c r="KL69" s="887"/>
      <c r="KM69" s="887"/>
      <c r="KN69" s="887"/>
      <c r="KO69" s="887"/>
      <c r="KP69" s="887"/>
      <c r="KQ69" s="887"/>
      <c r="KR69" s="887"/>
      <c r="KS69" s="887"/>
      <c r="KT69" s="887"/>
      <c r="KU69" s="887"/>
      <c r="KV69" s="887"/>
      <c r="KW69" s="887"/>
      <c r="KX69" s="887"/>
      <c r="KY69" s="887"/>
      <c r="KZ69" s="887"/>
      <c r="LA69" s="887"/>
      <c r="LB69" s="887"/>
      <c r="LC69" s="887"/>
      <c r="LD69" s="887"/>
      <c r="LE69" s="887"/>
      <c r="LF69" s="887"/>
      <c r="LG69" s="887"/>
      <c r="LH69" s="887"/>
      <c r="LI69" s="887"/>
      <c r="LJ69" s="887"/>
      <c r="LK69" s="887"/>
      <c r="LL69" s="887"/>
      <c r="LM69" s="887"/>
      <c r="LN69" s="887"/>
      <c r="LO69" s="887"/>
      <c r="LP69" s="887"/>
      <c r="LQ69" s="887"/>
      <c r="LR69" s="887"/>
      <c r="LS69" s="887"/>
      <c r="LT69" s="887"/>
      <c r="LU69" s="887"/>
      <c r="LV69" s="887"/>
      <c r="LW69" s="887"/>
      <c r="LX69" s="887"/>
      <c r="LY69" s="887"/>
      <c r="LZ69" s="887"/>
      <c r="MA69" s="887"/>
      <c r="MB69" s="887"/>
      <c r="MC69" s="887"/>
      <c r="MD69" s="887"/>
      <c r="ME69" s="887"/>
      <c r="MF69" s="887"/>
      <c r="MG69" s="887"/>
      <c r="MH69" s="887"/>
      <c r="MI69" s="887"/>
      <c r="MJ69" s="887"/>
      <c r="MK69" s="887"/>
      <c r="ML69" s="887"/>
      <c r="MM69" s="887"/>
      <c r="MN69" s="887"/>
      <c r="MO69" s="887"/>
      <c r="MP69" s="887"/>
      <c r="MQ69" s="887"/>
      <c r="MR69" s="887"/>
      <c r="MS69" s="887"/>
      <c r="MT69" s="887"/>
      <c r="MU69" s="887"/>
      <c r="MV69" s="887"/>
      <c r="MW69" s="887"/>
      <c r="MX69" s="887"/>
      <c r="MY69" s="887"/>
      <c r="MZ69" s="887"/>
      <c r="NA69" s="887"/>
      <c r="NB69" s="887"/>
      <c r="NC69" s="887"/>
      <c r="ND69" s="887"/>
      <c r="NE69" s="887"/>
      <c r="NF69" s="887"/>
      <c r="NG69" s="887"/>
      <c r="NH69" s="887"/>
      <c r="NI69" s="887"/>
      <c r="NJ69" s="887"/>
      <c r="NK69" s="887"/>
      <c r="NL69" s="887"/>
      <c r="NM69" s="887"/>
      <c r="NN69" s="887"/>
      <c r="NO69" s="887"/>
      <c r="NP69" s="887"/>
      <c r="NQ69" s="887"/>
      <c r="NR69" s="887"/>
      <c r="NS69" s="887"/>
      <c r="NT69" s="887"/>
      <c r="NU69" s="887"/>
      <c r="NV69" s="887"/>
      <c r="NW69" s="887"/>
      <c r="NX69" s="887"/>
      <c r="NY69" s="887"/>
      <c r="NZ69" s="887"/>
      <c r="OA69" s="887"/>
      <c r="OB69" s="887"/>
      <c r="OC69" s="887"/>
      <c r="OD69" s="887"/>
      <c r="OE69" s="887"/>
      <c r="OF69" s="887"/>
      <c r="OG69" s="887"/>
      <c r="OH69" s="887"/>
      <c r="OI69" s="887"/>
      <c r="OJ69" s="887"/>
      <c r="OK69" s="887"/>
      <c r="OL69" s="887"/>
      <c r="OM69" s="887"/>
      <c r="ON69" s="887"/>
      <c r="OO69" s="887"/>
      <c r="OP69" s="887"/>
      <c r="OQ69" s="887"/>
      <c r="OR69" s="887"/>
      <c r="OS69" s="887"/>
      <c r="OT69" s="887"/>
      <c r="OU69" s="887"/>
      <c r="OV69" s="887"/>
      <c r="OW69" s="887"/>
      <c r="OX69" s="887"/>
      <c r="OY69" s="887"/>
      <c r="OZ69" s="887"/>
      <c r="PA69" s="887"/>
      <c r="PB69" s="887"/>
      <c r="PC69" s="887"/>
      <c r="PD69" s="887"/>
    </row>
    <row r="70" spans="1:421">
      <c r="A70" s="943"/>
      <c r="B70" s="895"/>
      <c r="C70" s="887"/>
      <c r="D70" s="1066"/>
      <c r="E70" s="1066"/>
      <c r="F70" s="1066"/>
      <c r="G70" s="1066"/>
      <c r="H70" s="887"/>
      <c r="I70" s="887"/>
      <c r="J70" s="887"/>
      <c r="K70" s="887"/>
      <c r="L70" s="887"/>
      <c r="M70" s="887"/>
      <c r="N70" s="887"/>
      <c r="O70" s="1084"/>
      <c r="P70" s="887"/>
      <c r="Q70" s="887"/>
      <c r="R70" s="887"/>
      <c r="S70" s="887"/>
      <c r="T70" s="887"/>
      <c r="U70" s="887"/>
      <c r="V70" s="887"/>
      <c r="W70" s="887"/>
      <c r="X70" s="887"/>
      <c r="Y70" s="887"/>
      <c r="Z70" s="887"/>
      <c r="AA70" s="887"/>
      <c r="AB70" s="887"/>
      <c r="AC70" s="887"/>
      <c r="AD70" s="887"/>
      <c r="AE70" s="887"/>
      <c r="AF70" s="887"/>
      <c r="AG70" s="887"/>
      <c r="AH70" s="887"/>
      <c r="AI70" s="887"/>
      <c r="AJ70" s="887"/>
      <c r="AK70" s="887"/>
      <c r="AL70" s="887"/>
      <c r="AM70" s="887"/>
      <c r="AN70" s="887"/>
      <c r="AO70" s="887"/>
      <c r="AP70" s="887"/>
      <c r="AQ70" s="887"/>
      <c r="AR70" s="887"/>
      <c r="AS70" s="887"/>
      <c r="AT70" s="887"/>
      <c r="AU70" s="887"/>
      <c r="AV70" s="887"/>
      <c r="AW70" s="887"/>
      <c r="AX70" s="887"/>
      <c r="AY70" s="887"/>
      <c r="AZ70" s="887"/>
      <c r="BA70" s="887"/>
      <c r="BB70" s="887"/>
      <c r="BC70" s="887"/>
      <c r="BD70" s="887"/>
      <c r="BE70" s="887"/>
      <c r="BF70" s="887"/>
      <c r="BG70" s="887"/>
      <c r="BH70" s="887"/>
      <c r="BI70" s="887"/>
      <c r="BJ70" s="887"/>
      <c r="BK70" s="887"/>
      <c r="BL70" s="887"/>
      <c r="BM70" s="887"/>
      <c r="BN70" s="887"/>
      <c r="BO70" s="887"/>
      <c r="BP70" s="887"/>
      <c r="BQ70" s="1171"/>
      <c r="BR70" s="887"/>
      <c r="BS70" s="887"/>
      <c r="BT70" s="887"/>
      <c r="BU70" s="887"/>
      <c r="BV70" s="887"/>
      <c r="BW70" s="887"/>
      <c r="BX70" s="887"/>
      <c r="BY70" s="887"/>
      <c r="BZ70" s="887"/>
      <c r="CA70" s="887"/>
      <c r="CB70" s="887"/>
      <c r="CC70" s="887"/>
      <c r="CD70" s="887"/>
      <c r="CE70" s="887"/>
      <c r="CF70" s="887"/>
      <c r="CG70" s="887"/>
      <c r="CH70" s="887"/>
      <c r="CI70" s="887"/>
      <c r="CJ70" s="887"/>
      <c r="CK70" s="887"/>
      <c r="CL70" s="887"/>
      <c r="CM70" s="887"/>
      <c r="CN70" s="887"/>
      <c r="CO70" s="887"/>
      <c r="CP70" s="887"/>
      <c r="CQ70" s="887"/>
      <c r="CR70" s="887"/>
      <c r="CS70" s="887"/>
      <c r="CT70" s="887"/>
      <c r="CU70" s="887"/>
      <c r="CV70" s="887"/>
      <c r="CW70" s="887"/>
      <c r="CX70" s="887"/>
      <c r="CY70" s="887"/>
      <c r="CZ70" s="887"/>
      <c r="DA70" s="887"/>
      <c r="DB70" s="887"/>
      <c r="DC70" s="887"/>
      <c r="DD70" s="887"/>
      <c r="DE70" s="1151"/>
      <c r="DF70" s="1151"/>
      <c r="DG70" s="887"/>
      <c r="DH70" s="887"/>
      <c r="DI70" s="887"/>
      <c r="DJ70" s="887"/>
      <c r="DK70" s="887"/>
      <c r="DL70" s="887"/>
      <c r="DM70" s="887"/>
      <c r="DN70" s="887"/>
      <c r="DO70" s="887"/>
      <c r="DP70" s="887"/>
      <c r="DQ70" s="887"/>
      <c r="DR70" s="887"/>
      <c r="DS70" s="887"/>
      <c r="DT70" s="887"/>
      <c r="DU70" s="887"/>
      <c r="DV70" s="887"/>
      <c r="DW70" s="887"/>
      <c r="DX70" s="887"/>
      <c r="DY70" s="887"/>
      <c r="DZ70" s="887"/>
      <c r="EA70" s="887"/>
      <c r="EB70" s="887"/>
      <c r="EC70" s="887"/>
      <c r="ED70" s="887"/>
      <c r="EE70" s="887"/>
      <c r="EF70" s="887"/>
      <c r="EG70" s="887"/>
      <c r="EH70" s="887"/>
      <c r="EI70" s="887"/>
      <c r="EJ70" s="887"/>
      <c r="EK70" s="887"/>
      <c r="EL70" s="887"/>
      <c r="EM70" s="887"/>
      <c r="EN70" s="1151"/>
      <c r="EO70" s="1151"/>
      <c r="EP70" s="887"/>
      <c r="EQ70" s="887"/>
      <c r="ER70" s="887"/>
      <c r="ES70" s="887"/>
      <c r="ET70" s="887"/>
      <c r="EU70" s="887"/>
      <c r="EV70" s="887"/>
      <c r="EW70" s="887"/>
      <c r="EX70" s="887"/>
      <c r="EY70" s="887"/>
      <c r="EZ70" s="887"/>
      <c r="FA70" s="887"/>
      <c r="FB70" s="887"/>
      <c r="FC70" s="887"/>
      <c r="FD70" s="887"/>
      <c r="FE70" s="887"/>
      <c r="FF70" s="887"/>
      <c r="FG70" s="887"/>
      <c r="FH70" s="887"/>
      <c r="FI70" s="887"/>
      <c r="FJ70" s="887"/>
      <c r="FK70" s="887"/>
      <c r="FL70" s="887"/>
      <c r="FM70" s="887"/>
      <c r="FN70" s="887"/>
      <c r="FO70" s="887"/>
      <c r="FP70" s="887"/>
      <c r="FQ70" s="887"/>
      <c r="FR70" s="887"/>
      <c r="FS70" s="887"/>
      <c r="FT70" s="887"/>
      <c r="FU70" s="887"/>
      <c r="FV70" s="887"/>
      <c r="FW70" s="887"/>
      <c r="FX70" s="887"/>
      <c r="FY70" s="1151"/>
      <c r="FZ70" s="1151"/>
      <c r="GA70" s="887"/>
      <c r="GB70" s="887"/>
      <c r="GC70" s="887"/>
      <c r="GD70" s="887"/>
      <c r="GE70" s="887"/>
      <c r="GF70" s="887"/>
      <c r="GG70" s="887"/>
      <c r="GH70" s="887"/>
      <c r="GI70" s="887"/>
      <c r="GJ70" s="887"/>
      <c r="GK70" s="887"/>
      <c r="GL70" s="1151"/>
      <c r="GM70" s="1151"/>
      <c r="GN70" s="887"/>
      <c r="GO70" s="887"/>
      <c r="GP70" s="887"/>
      <c r="GQ70" s="887"/>
      <c r="GR70" s="887"/>
      <c r="GS70" s="887"/>
      <c r="GT70" s="887"/>
      <c r="GU70" s="887"/>
      <c r="GV70" s="887"/>
      <c r="GW70" s="1084"/>
      <c r="GX70" s="887"/>
      <c r="GY70" s="887"/>
      <c r="GZ70" s="887"/>
      <c r="HA70" s="887"/>
      <c r="HB70" s="887"/>
      <c r="HC70" s="887"/>
      <c r="HD70" s="887"/>
      <c r="HE70" s="887"/>
      <c r="HF70" s="887"/>
      <c r="HG70" s="887"/>
      <c r="HH70" s="887"/>
      <c r="HI70" s="887"/>
      <c r="HJ70" s="887"/>
      <c r="HK70" s="887"/>
      <c r="HL70" s="887"/>
      <c r="HM70" s="887"/>
      <c r="HN70" s="887"/>
      <c r="HO70" s="887"/>
      <c r="HP70" s="887"/>
      <c r="HQ70" s="887"/>
      <c r="HR70" s="887"/>
      <c r="HS70" s="887"/>
      <c r="HT70" s="887"/>
      <c r="HU70" s="887"/>
      <c r="HV70" s="887"/>
      <c r="HW70" s="887"/>
      <c r="HX70" s="887"/>
      <c r="HY70" s="887"/>
      <c r="HZ70" s="887"/>
      <c r="IA70" s="887"/>
      <c r="IB70" s="887"/>
      <c r="IC70" s="887"/>
      <c r="ID70" s="887"/>
      <c r="IE70" s="887"/>
      <c r="IF70" s="887"/>
      <c r="IG70" s="887"/>
      <c r="IH70" s="887"/>
      <c r="II70" s="887"/>
      <c r="IJ70" s="887"/>
      <c r="IK70" s="887"/>
      <c r="IL70" s="887"/>
      <c r="IM70" s="887"/>
      <c r="IN70" s="887"/>
      <c r="IO70" s="887"/>
      <c r="IP70" s="887"/>
      <c r="IQ70" s="887"/>
      <c r="IR70" s="887"/>
      <c r="IS70" s="887"/>
      <c r="IT70" s="887"/>
      <c r="IU70" s="887"/>
      <c r="IV70" s="887"/>
      <c r="IW70" s="887"/>
      <c r="IX70" s="887"/>
      <c r="IY70" s="887"/>
      <c r="IZ70" s="887"/>
      <c r="JA70" s="887"/>
      <c r="JB70" s="887"/>
      <c r="JC70" s="887"/>
      <c r="JD70" s="887"/>
      <c r="JE70" s="887"/>
      <c r="JF70" s="887"/>
      <c r="JG70" s="887"/>
      <c r="JH70" s="887"/>
      <c r="JI70" s="887"/>
      <c r="JJ70" s="887"/>
      <c r="JK70" s="887"/>
      <c r="JL70" s="887"/>
      <c r="JM70" s="887"/>
      <c r="JN70" s="887"/>
      <c r="JO70" s="887"/>
      <c r="JP70" s="887"/>
      <c r="JQ70" s="887"/>
      <c r="JR70" s="887"/>
      <c r="JS70" s="887"/>
      <c r="JT70" s="1173"/>
      <c r="JU70" s="887"/>
      <c r="JV70" s="887"/>
      <c r="JW70" s="887"/>
      <c r="JX70" s="887"/>
      <c r="JY70" s="887"/>
      <c r="JZ70" s="887"/>
      <c r="KA70" s="887"/>
      <c r="KB70" s="887"/>
      <c r="KC70" s="887"/>
      <c r="KD70" s="887"/>
      <c r="KE70" s="887"/>
      <c r="KF70" s="887"/>
      <c r="KG70" s="887"/>
      <c r="KH70" s="887"/>
      <c r="KI70" s="887"/>
      <c r="KJ70" s="887"/>
      <c r="KK70" s="887"/>
      <c r="KL70" s="887"/>
      <c r="KM70" s="887"/>
      <c r="KN70" s="887"/>
      <c r="KO70" s="887"/>
      <c r="KP70" s="887"/>
      <c r="KQ70" s="887"/>
      <c r="KR70" s="887"/>
      <c r="KS70" s="887"/>
      <c r="KT70" s="887"/>
      <c r="KU70" s="887"/>
      <c r="KV70" s="887"/>
      <c r="KW70" s="887"/>
      <c r="KX70" s="887"/>
      <c r="KY70" s="887"/>
      <c r="KZ70" s="887"/>
      <c r="LA70" s="887"/>
      <c r="LB70" s="887"/>
      <c r="LC70" s="887"/>
      <c r="LD70" s="887"/>
      <c r="LE70" s="887"/>
      <c r="LF70" s="887"/>
      <c r="LG70" s="887"/>
      <c r="LH70" s="887"/>
      <c r="LI70" s="887"/>
      <c r="LJ70" s="887"/>
      <c r="LK70" s="887"/>
      <c r="LL70" s="887"/>
      <c r="LM70" s="887"/>
      <c r="LN70" s="887"/>
      <c r="LO70" s="887"/>
      <c r="LP70" s="887"/>
      <c r="LQ70" s="887"/>
      <c r="LR70" s="887"/>
      <c r="LS70" s="887"/>
      <c r="LT70" s="887"/>
      <c r="LU70" s="887"/>
      <c r="LV70" s="887"/>
      <c r="LW70" s="887"/>
      <c r="LX70" s="887"/>
      <c r="LY70" s="887"/>
      <c r="LZ70" s="887"/>
      <c r="MA70" s="887"/>
      <c r="MB70" s="887"/>
      <c r="MC70" s="887"/>
      <c r="MD70" s="887"/>
      <c r="ME70" s="887"/>
      <c r="MF70" s="887"/>
      <c r="MG70" s="887"/>
      <c r="MH70" s="887"/>
      <c r="MI70" s="887"/>
      <c r="MJ70" s="887"/>
      <c r="MK70" s="887"/>
      <c r="ML70" s="887"/>
      <c r="MM70" s="887"/>
      <c r="MN70" s="887"/>
      <c r="MO70" s="887"/>
      <c r="MP70" s="887"/>
      <c r="MQ70" s="887"/>
      <c r="MR70" s="887"/>
      <c r="MS70" s="887"/>
      <c r="MT70" s="887"/>
      <c r="MU70" s="887"/>
      <c r="MV70" s="887"/>
      <c r="MW70" s="887"/>
      <c r="MX70" s="887"/>
      <c r="MY70" s="887"/>
      <c r="MZ70" s="887"/>
      <c r="NA70" s="887"/>
      <c r="NB70" s="887"/>
      <c r="NC70" s="887"/>
      <c r="ND70" s="887"/>
      <c r="NE70" s="887"/>
      <c r="NF70" s="887"/>
      <c r="NG70" s="887"/>
      <c r="NH70" s="887"/>
      <c r="NI70" s="887"/>
      <c r="NJ70" s="887"/>
      <c r="NK70" s="887"/>
      <c r="NL70" s="887"/>
      <c r="NM70" s="887"/>
      <c r="NN70" s="887"/>
      <c r="NO70" s="887"/>
      <c r="NP70" s="887"/>
      <c r="NQ70" s="887"/>
      <c r="NR70" s="887"/>
      <c r="NS70" s="887"/>
      <c r="NT70" s="887"/>
      <c r="NU70" s="887"/>
      <c r="NV70" s="887"/>
      <c r="NW70" s="887"/>
      <c r="NX70" s="887"/>
      <c r="NY70" s="887"/>
      <c r="NZ70" s="887"/>
      <c r="OA70" s="887"/>
      <c r="OB70" s="887"/>
      <c r="OC70" s="887"/>
      <c r="OD70" s="887"/>
      <c r="OE70" s="887"/>
      <c r="OF70" s="887"/>
      <c r="OG70" s="887"/>
      <c r="OH70" s="887"/>
      <c r="OI70" s="887"/>
      <c r="OJ70" s="887"/>
      <c r="OK70" s="887"/>
      <c r="OL70" s="887"/>
      <c r="OM70" s="887"/>
      <c r="ON70" s="887"/>
      <c r="OO70" s="887"/>
      <c r="OP70" s="887"/>
      <c r="OQ70" s="887"/>
      <c r="OR70" s="887"/>
      <c r="OS70" s="887"/>
      <c r="OT70" s="887"/>
      <c r="OU70" s="887"/>
      <c r="OV70" s="887"/>
      <c r="OW70" s="887"/>
      <c r="OX70" s="887"/>
      <c r="OY70" s="887"/>
      <c r="OZ70" s="887"/>
      <c r="PA70" s="887"/>
      <c r="PB70" s="887"/>
      <c r="PC70" s="887"/>
      <c r="PD70" s="887"/>
    </row>
    <row r="71" spans="1:421">
      <c r="A71" s="943"/>
      <c r="B71" s="895"/>
      <c r="C71" s="887"/>
      <c r="D71" s="1066"/>
      <c r="E71" s="1066"/>
      <c r="F71" s="1066"/>
      <c r="G71" s="1066"/>
      <c r="H71" s="887"/>
      <c r="I71" s="887"/>
      <c r="J71" s="887"/>
      <c r="K71" s="887"/>
      <c r="L71" s="887"/>
      <c r="M71" s="887"/>
      <c r="N71" s="887"/>
      <c r="O71" s="1084"/>
      <c r="P71" s="887"/>
      <c r="Q71" s="887"/>
      <c r="R71" s="887"/>
      <c r="S71" s="887"/>
      <c r="T71" s="887"/>
      <c r="U71" s="887"/>
      <c r="V71" s="887"/>
      <c r="W71" s="887"/>
      <c r="X71" s="887"/>
      <c r="Y71" s="887"/>
      <c r="Z71" s="887"/>
      <c r="AA71" s="887"/>
      <c r="AB71" s="887"/>
      <c r="AC71" s="887"/>
      <c r="AD71" s="887"/>
      <c r="AE71" s="887"/>
      <c r="AF71" s="887"/>
      <c r="AG71" s="887"/>
      <c r="AH71" s="887"/>
      <c r="AI71" s="887"/>
      <c r="AJ71" s="887"/>
      <c r="AK71" s="887"/>
      <c r="AL71" s="887"/>
      <c r="AM71" s="887"/>
      <c r="AN71" s="887"/>
      <c r="AO71" s="887"/>
      <c r="AP71" s="887"/>
      <c r="AQ71" s="887"/>
      <c r="AR71" s="887"/>
      <c r="AS71" s="887"/>
      <c r="AT71" s="887"/>
      <c r="AU71" s="887"/>
      <c r="AV71" s="887"/>
      <c r="AW71" s="887"/>
      <c r="AX71" s="887"/>
      <c r="AY71" s="887"/>
      <c r="AZ71" s="887"/>
      <c r="BA71" s="887"/>
      <c r="BB71" s="887"/>
      <c r="BC71" s="887"/>
      <c r="BD71" s="887"/>
      <c r="BE71" s="887"/>
      <c r="BF71" s="887"/>
      <c r="BG71" s="887"/>
      <c r="BH71" s="887"/>
      <c r="BI71" s="887"/>
      <c r="BJ71" s="887"/>
      <c r="BK71" s="887"/>
      <c r="BL71" s="887"/>
      <c r="BM71" s="887"/>
      <c r="BN71" s="887"/>
      <c r="BO71" s="887"/>
      <c r="BP71" s="887"/>
      <c r="BQ71" s="1171"/>
      <c r="BR71" s="887"/>
      <c r="BS71" s="887"/>
      <c r="BT71" s="887"/>
      <c r="BU71" s="887"/>
      <c r="BV71" s="887"/>
      <c r="BW71" s="887"/>
      <c r="BX71" s="887"/>
      <c r="BY71" s="887"/>
      <c r="BZ71" s="887"/>
      <c r="CA71" s="887"/>
      <c r="CB71" s="887"/>
      <c r="CC71" s="887"/>
      <c r="CD71" s="887"/>
      <c r="CE71" s="887"/>
      <c r="CF71" s="887"/>
      <c r="CG71" s="887"/>
      <c r="CH71" s="887"/>
      <c r="CI71" s="887"/>
      <c r="CJ71" s="887"/>
      <c r="CK71" s="887"/>
      <c r="CL71" s="887"/>
      <c r="CM71" s="887"/>
      <c r="CN71" s="887"/>
      <c r="CO71" s="887"/>
      <c r="CP71" s="887"/>
      <c r="CQ71" s="887"/>
      <c r="CR71" s="887"/>
      <c r="CS71" s="887"/>
      <c r="CT71" s="887"/>
      <c r="CU71" s="887"/>
      <c r="CV71" s="887"/>
      <c r="CW71" s="887"/>
      <c r="CX71" s="887"/>
      <c r="CY71" s="887"/>
      <c r="CZ71" s="887"/>
      <c r="DA71" s="887"/>
      <c r="DB71" s="887"/>
      <c r="DC71" s="887"/>
      <c r="DD71" s="887"/>
      <c r="DE71" s="1151"/>
      <c r="DF71" s="1151"/>
      <c r="DG71" s="887"/>
      <c r="DH71" s="887"/>
      <c r="DI71" s="887"/>
      <c r="DJ71" s="887"/>
      <c r="DK71" s="887"/>
      <c r="DL71" s="887"/>
      <c r="DM71" s="887"/>
      <c r="DN71" s="887"/>
      <c r="DO71" s="887"/>
      <c r="DP71" s="887"/>
      <c r="DQ71" s="887"/>
      <c r="DR71" s="887"/>
      <c r="DS71" s="887"/>
      <c r="DT71" s="887"/>
      <c r="DU71" s="887"/>
      <c r="DV71" s="887"/>
      <c r="DW71" s="887"/>
      <c r="DX71" s="887"/>
      <c r="DY71" s="887"/>
      <c r="DZ71" s="887"/>
      <c r="EA71" s="887"/>
      <c r="EB71" s="887"/>
      <c r="EC71" s="887"/>
      <c r="ED71" s="887"/>
      <c r="EE71" s="887"/>
      <c r="EF71" s="887"/>
      <c r="EG71" s="887"/>
      <c r="EH71" s="887"/>
      <c r="EI71" s="887"/>
      <c r="EJ71" s="887"/>
      <c r="EK71" s="887"/>
      <c r="EL71" s="887"/>
      <c r="EM71" s="887"/>
      <c r="EN71" s="1151"/>
      <c r="EO71" s="1151"/>
      <c r="EP71" s="887"/>
      <c r="EQ71" s="887"/>
      <c r="ER71" s="887"/>
      <c r="ES71" s="887"/>
      <c r="ET71" s="887"/>
      <c r="EU71" s="887"/>
      <c r="EV71" s="887"/>
      <c r="EW71" s="887"/>
      <c r="EX71" s="887"/>
      <c r="EY71" s="887"/>
      <c r="EZ71" s="887"/>
      <c r="FA71" s="887"/>
      <c r="FB71" s="887"/>
      <c r="FC71" s="887"/>
      <c r="FD71" s="887"/>
      <c r="FE71" s="887"/>
      <c r="FF71" s="887"/>
      <c r="FG71" s="887"/>
      <c r="FH71" s="887"/>
      <c r="FI71" s="887"/>
      <c r="FJ71" s="887"/>
      <c r="FK71" s="887"/>
      <c r="FL71" s="887"/>
      <c r="FM71" s="887"/>
      <c r="FN71" s="887"/>
      <c r="FO71" s="887"/>
      <c r="FP71" s="887"/>
      <c r="FQ71" s="887"/>
      <c r="FR71" s="887"/>
      <c r="FS71" s="887"/>
      <c r="FT71" s="887"/>
      <c r="FU71" s="887"/>
      <c r="FV71" s="887"/>
      <c r="FW71" s="887"/>
      <c r="FX71" s="887"/>
      <c r="FY71" s="1151"/>
      <c r="FZ71" s="1151"/>
      <c r="GA71" s="887"/>
      <c r="GB71" s="887"/>
      <c r="GC71" s="887"/>
      <c r="GD71" s="887"/>
      <c r="GE71" s="887"/>
      <c r="GF71" s="887"/>
      <c r="GG71" s="887"/>
      <c r="GH71" s="887"/>
      <c r="GI71" s="887"/>
      <c r="GJ71" s="887"/>
      <c r="GK71" s="887"/>
      <c r="GL71" s="1151"/>
      <c r="GM71" s="1151"/>
      <c r="GN71" s="887"/>
      <c r="GO71" s="887"/>
      <c r="GP71" s="887"/>
      <c r="GQ71" s="887"/>
      <c r="GR71" s="887"/>
      <c r="GS71" s="887"/>
      <c r="GT71" s="887"/>
      <c r="GU71" s="887"/>
      <c r="GV71" s="887"/>
      <c r="GW71" s="1084"/>
      <c r="GX71" s="887"/>
      <c r="GY71" s="887"/>
      <c r="GZ71" s="887"/>
      <c r="HA71" s="887"/>
      <c r="HB71" s="887"/>
      <c r="HC71" s="887"/>
      <c r="HD71" s="887"/>
      <c r="HE71" s="887"/>
      <c r="HF71" s="887"/>
      <c r="HG71" s="887"/>
      <c r="HH71" s="887"/>
      <c r="HI71" s="887"/>
      <c r="HJ71" s="887"/>
      <c r="HK71" s="887"/>
      <c r="HL71" s="887"/>
      <c r="HM71" s="887"/>
      <c r="HN71" s="887"/>
      <c r="HO71" s="887"/>
      <c r="HP71" s="887"/>
      <c r="HQ71" s="887"/>
      <c r="HR71" s="887"/>
      <c r="HS71" s="887"/>
      <c r="HT71" s="887"/>
      <c r="HU71" s="887"/>
      <c r="HV71" s="887"/>
      <c r="HW71" s="887"/>
      <c r="HX71" s="887"/>
      <c r="HY71" s="887"/>
      <c r="HZ71" s="887"/>
      <c r="IA71" s="887"/>
      <c r="IB71" s="887"/>
      <c r="IC71" s="887"/>
      <c r="ID71" s="887"/>
      <c r="IE71" s="887"/>
      <c r="IF71" s="887"/>
      <c r="IG71" s="887"/>
      <c r="IH71" s="887"/>
      <c r="II71" s="887"/>
      <c r="IJ71" s="887"/>
      <c r="IK71" s="887"/>
      <c r="IL71" s="887"/>
      <c r="IM71" s="887"/>
      <c r="IN71" s="887"/>
      <c r="IO71" s="887"/>
      <c r="IP71" s="887"/>
      <c r="IQ71" s="887"/>
      <c r="IR71" s="887"/>
      <c r="IS71" s="887"/>
      <c r="IT71" s="887"/>
      <c r="IU71" s="887"/>
      <c r="IV71" s="887"/>
      <c r="IW71" s="887"/>
      <c r="IX71" s="887"/>
      <c r="IY71" s="887"/>
      <c r="IZ71" s="887"/>
      <c r="JA71" s="887"/>
      <c r="JB71" s="887"/>
      <c r="JC71" s="887"/>
      <c r="JD71" s="887"/>
      <c r="JE71" s="887"/>
      <c r="JF71" s="887"/>
      <c r="JG71" s="887"/>
      <c r="JH71" s="887"/>
      <c r="JI71" s="887"/>
      <c r="JJ71" s="887"/>
      <c r="JK71" s="887"/>
      <c r="JL71" s="887"/>
      <c r="JM71" s="887"/>
      <c r="JN71" s="887"/>
      <c r="JO71" s="887"/>
      <c r="JP71" s="887"/>
      <c r="JQ71" s="887"/>
      <c r="JR71" s="887"/>
      <c r="JS71" s="887"/>
      <c r="JT71" s="1173"/>
      <c r="JU71" s="887"/>
      <c r="JV71" s="887"/>
      <c r="JW71" s="887"/>
      <c r="JX71" s="887"/>
      <c r="JY71" s="887"/>
      <c r="JZ71" s="887"/>
      <c r="KA71" s="887"/>
      <c r="KB71" s="887"/>
      <c r="KC71" s="887"/>
      <c r="KD71" s="887"/>
      <c r="KE71" s="887"/>
      <c r="KF71" s="887"/>
      <c r="KG71" s="887"/>
      <c r="KH71" s="887"/>
      <c r="KI71" s="887"/>
      <c r="KJ71" s="887"/>
      <c r="KK71" s="887"/>
      <c r="KL71" s="887"/>
      <c r="KM71" s="887"/>
      <c r="KN71" s="887"/>
      <c r="KO71" s="887"/>
      <c r="KP71" s="887"/>
      <c r="KQ71" s="887"/>
      <c r="KR71" s="887"/>
      <c r="KS71" s="887"/>
      <c r="KT71" s="887"/>
      <c r="KU71" s="887"/>
      <c r="KV71" s="887"/>
      <c r="KW71" s="887"/>
      <c r="KX71" s="887"/>
      <c r="KY71" s="887"/>
      <c r="KZ71" s="887"/>
      <c r="LA71" s="887"/>
      <c r="LB71" s="887"/>
      <c r="LC71" s="887"/>
      <c r="LD71" s="887"/>
      <c r="LE71" s="887"/>
      <c r="LF71" s="887"/>
      <c r="LG71" s="887"/>
      <c r="LH71" s="887"/>
      <c r="LI71" s="887"/>
      <c r="LJ71" s="887"/>
      <c r="LK71" s="887"/>
      <c r="LL71" s="887"/>
      <c r="LM71" s="887"/>
      <c r="LN71" s="887"/>
      <c r="LO71" s="887"/>
      <c r="LP71" s="887"/>
      <c r="LQ71" s="887"/>
      <c r="LR71" s="887"/>
      <c r="LS71" s="887"/>
      <c r="LT71" s="887"/>
      <c r="LU71" s="887"/>
      <c r="LV71" s="887"/>
      <c r="LW71" s="887"/>
      <c r="LX71" s="887"/>
      <c r="LY71" s="887"/>
      <c r="LZ71" s="887"/>
      <c r="MA71" s="887"/>
      <c r="MB71" s="887"/>
      <c r="MC71" s="887"/>
      <c r="MD71" s="887"/>
      <c r="ME71" s="887"/>
      <c r="MF71" s="887"/>
      <c r="MG71" s="887"/>
      <c r="MH71" s="887"/>
      <c r="MI71" s="887"/>
      <c r="MJ71" s="887"/>
      <c r="MK71" s="887"/>
      <c r="ML71" s="887"/>
      <c r="MM71" s="887"/>
      <c r="MN71" s="887"/>
      <c r="MO71" s="887"/>
      <c r="MP71" s="887"/>
      <c r="MQ71" s="887"/>
      <c r="MR71" s="887"/>
      <c r="MS71" s="887"/>
      <c r="MT71" s="887"/>
      <c r="MU71" s="887"/>
      <c r="MV71" s="887"/>
      <c r="MW71" s="887"/>
      <c r="MX71" s="887"/>
      <c r="MY71" s="887"/>
      <c r="MZ71" s="887"/>
      <c r="NA71" s="887"/>
      <c r="NB71" s="887"/>
      <c r="NC71" s="887"/>
      <c r="ND71" s="887"/>
      <c r="NE71" s="887"/>
      <c r="NF71" s="887"/>
      <c r="NG71" s="887"/>
      <c r="NH71" s="887"/>
      <c r="NI71" s="887"/>
      <c r="NJ71" s="887"/>
      <c r="NK71" s="887"/>
      <c r="NL71" s="887"/>
      <c r="NM71" s="887"/>
      <c r="NN71" s="887"/>
      <c r="NO71" s="887"/>
      <c r="NP71" s="887"/>
      <c r="NQ71" s="887"/>
      <c r="NR71" s="887"/>
      <c r="NS71" s="887"/>
      <c r="NT71" s="887"/>
      <c r="NU71" s="887"/>
      <c r="NV71" s="887"/>
      <c r="NW71" s="887"/>
      <c r="NX71" s="887"/>
      <c r="NY71" s="887"/>
      <c r="NZ71" s="887"/>
      <c r="OA71" s="887"/>
      <c r="OB71" s="887"/>
      <c r="OC71" s="887"/>
      <c r="OD71" s="887"/>
      <c r="OE71" s="887"/>
      <c r="OF71" s="887"/>
      <c r="OG71" s="887"/>
      <c r="OH71" s="887"/>
      <c r="OI71" s="887"/>
      <c r="OJ71" s="887"/>
      <c r="OK71" s="887"/>
      <c r="OL71" s="887"/>
      <c r="OM71" s="887"/>
      <c r="ON71" s="887"/>
      <c r="OO71" s="887"/>
      <c r="OP71" s="887"/>
      <c r="OQ71" s="887"/>
      <c r="OR71" s="887"/>
      <c r="OS71" s="887"/>
      <c r="OT71" s="887"/>
      <c r="OU71" s="887"/>
      <c r="OV71" s="887"/>
      <c r="OW71" s="887"/>
      <c r="OX71" s="887"/>
      <c r="OY71" s="887"/>
      <c r="OZ71" s="887"/>
      <c r="PA71" s="887"/>
      <c r="PB71" s="887"/>
      <c r="PC71" s="887"/>
      <c r="PD71" s="887"/>
    </row>
    <row r="72" spans="1:421">
      <c r="A72" s="943"/>
      <c r="B72" s="895"/>
      <c r="C72" s="887"/>
      <c r="D72" s="1066"/>
      <c r="E72" s="1066"/>
      <c r="F72" s="1066"/>
      <c r="G72" s="1066"/>
      <c r="H72" s="887"/>
      <c r="I72" s="887"/>
      <c r="J72" s="887"/>
      <c r="K72" s="887"/>
      <c r="L72" s="887"/>
      <c r="M72" s="887"/>
      <c r="N72" s="887"/>
      <c r="O72" s="1084"/>
      <c r="P72" s="887"/>
      <c r="Q72" s="887"/>
      <c r="R72" s="887"/>
      <c r="S72" s="887"/>
      <c r="T72" s="887"/>
      <c r="U72" s="887"/>
      <c r="V72" s="887"/>
      <c r="W72" s="887"/>
      <c r="X72" s="887"/>
      <c r="Y72" s="887"/>
      <c r="Z72" s="887"/>
      <c r="AA72" s="887"/>
      <c r="AB72" s="887"/>
      <c r="AC72" s="887"/>
      <c r="AD72" s="887"/>
      <c r="AE72" s="887"/>
      <c r="AF72" s="887"/>
      <c r="AG72" s="887"/>
      <c r="AH72" s="887"/>
      <c r="AI72" s="887"/>
      <c r="AJ72" s="887"/>
      <c r="AK72" s="887"/>
      <c r="AL72" s="887"/>
      <c r="AM72" s="887"/>
      <c r="AN72" s="887"/>
      <c r="AO72" s="887"/>
      <c r="AP72" s="887"/>
      <c r="AQ72" s="887"/>
      <c r="AR72" s="887"/>
      <c r="AS72" s="887"/>
      <c r="AT72" s="887"/>
      <c r="AU72" s="887"/>
      <c r="AV72" s="887"/>
      <c r="AW72" s="887"/>
      <c r="AX72" s="887"/>
      <c r="AY72" s="887"/>
      <c r="AZ72" s="887"/>
      <c r="BA72" s="887"/>
      <c r="BB72" s="887"/>
      <c r="BC72" s="887"/>
      <c r="BD72" s="887"/>
      <c r="BE72" s="887"/>
      <c r="BF72" s="887"/>
      <c r="BG72" s="887"/>
      <c r="BH72" s="887"/>
      <c r="BI72" s="887"/>
      <c r="BJ72" s="887"/>
      <c r="BK72" s="887"/>
      <c r="BL72" s="887"/>
      <c r="BM72" s="887"/>
      <c r="BN72" s="887"/>
      <c r="BO72" s="887"/>
      <c r="BP72" s="887"/>
      <c r="BQ72" s="1171"/>
      <c r="BR72" s="887"/>
      <c r="BS72" s="887"/>
      <c r="BT72" s="887"/>
      <c r="BU72" s="887"/>
      <c r="BV72" s="887"/>
      <c r="BW72" s="887"/>
      <c r="BX72" s="887"/>
      <c r="BY72" s="887"/>
      <c r="BZ72" s="887"/>
      <c r="CA72" s="887"/>
      <c r="CB72" s="887"/>
      <c r="CC72" s="887"/>
      <c r="CD72" s="887"/>
      <c r="CE72" s="887"/>
      <c r="CF72" s="887"/>
      <c r="CG72" s="887"/>
      <c r="CH72" s="887"/>
      <c r="CI72" s="887"/>
      <c r="CJ72" s="887"/>
      <c r="CK72" s="887"/>
      <c r="CL72" s="887"/>
      <c r="CM72" s="887"/>
      <c r="CN72" s="887"/>
      <c r="CO72" s="887"/>
      <c r="CP72" s="887"/>
      <c r="CQ72" s="887"/>
      <c r="CR72" s="887"/>
      <c r="CS72" s="887"/>
      <c r="CT72" s="887"/>
      <c r="CU72" s="887"/>
      <c r="CV72" s="887"/>
      <c r="CW72" s="887"/>
      <c r="CX72" s="887"/>
      <c r="CY72" s="887"/>
      <c r="CZ72" s="887"/>
      <c r="DA72" s="887"/>
      <c r="DB72" s="887"/>
      <c r="DC72" s="887"/>
      <c r="DD72" s="887"/>
      <c r="DE72" s="1151"/>
      <c r="DF72" s="1151"/>
      <c r="DG72" s="887"/>
      <c r="DH72" s="887"/>
      <c r="DI72" s="887"/>
      <c r="DJ72" s="887"/>
      <c r="DK72" s="887"/>
      <c r="DL72" s="887"/>
      <c r="DM72" s="887"/>
      <c r="DN72" s="887"/>
      <c r="DO72" s="887"/>
      <c r="DP72" s="887"/>
      <c r="DQ72" s="887"/>
      <c r="DR72" s="887"/>
      <c r="DS72" s="887"/>
      <c r="DT72" s="887"/>
      <c r="DU72" s="887"/>
      <c r="DV72" s="887"/>
      <c r="DW72" s="887"/>
      <c r="DX72" s="887"/>
      <c r="DY72" s="887"/>
      <c r="DZ72" s="887"/>
      <c r="EA72" s="887"/>
      <c r="EB72" s="887"/>
      <c r="EC72" s="887"/>
      <c r="ED72" s="887"/>
      <c r="EE72" s="887"/>
      <c r="EF72" s="887"/>
      <c r="EG72" s="887"/>
      <c r="EH72" s="887"/>
      <c r="EI72" s="887"/>
      <c r="EJ72" s="887"/>
      <c r="EK72" s="887"/>
      <c r="EL72" s="887"/>
      <c r="EM72" s="887"/>
      <c r="EN72" s="1151"/>
      <c r="EO72" s="1151"/>
      <c r="EP72" s="887"/>
      <c r="EQ72" s="887"/>
      <c r="ER72" s="887"/>
      <c r="ES72" s="887"/>
      <c r="ET72" s="887"/>
      <c r="EU72" s="887"/>
      <c r="EV72" s="887"/>
      <c r="EW72" s="887"/>
      <c r="EX72" s="887"/>
      <c r="EY72" s="887"/>
      <c r="EZ72" s="887"/>
      <c r="FA72" s="887"/>
      <c r="FB72" s="887"/>
      <c r="FC72" s="887"/>
      <c r="FD72" s="887"/>
      <c r="FE72" s="887"/>
      <c r="FF72" s="887"/>
      <c r="FG72" s="887"/>
      <c r="FH72" s="887"/>
      <c r="FI72" s="887"/>
      <c r="FJ72" s="887"/>
      <c r="FK72" s="887"/>
      <c r="FL72" s="887"/>
      <c r="FM72" s="887"/>
      <c r="FN72" s="887"/>
      <c r="FO72" s="887"/>
      <c r="FP72" s="887"/>
      <c r="FQ72" s="887"/>
      <c r="FR72" s="887"/>
      <c r="FS72" s="887"/>
      <c r="FT72" s="887"/>
      <c r="FU72" s="887"/>
      <c r="FV72" s="887"/>
      <c r="FW72" s="887"/>
      <c r="FX72" s="887"/>
      <c r="FY72" s="1151"/>
      <c r="FZ72" s="1151"/>
      <c r="GA72" s="887"/>
      <c r="GB72" s="887"/>
      <c r="GC72" s="887"/>
      <c r="GD72" s="887"/>
      <c r="GE72" s="887"/>
      <c r="GF72" s="887"/>
      <c r="GG72" s="887"/>
      <c r="GH72" s="887"/>
      <c r="GI72" s="887"/>
      <c r="GJ72" s="887"/>
      <c r="GK72" s="887"/>
      <c r="GL72" s="1151"/>
      <c r="GM72" s="1151"/>
      <c r="GN72" s="887"/>
      <c r="GO72" s="887"/>
      <c r="GP72" s="887"/>
      <c r="GQ72" s="887"/>
      <c r="GR72" s="887"/>
      <c r="GS72" s="887"/>
      <c r="GT72" s="887"/>
      <c r="GU72" s="887"/>
      <c r="GV72" s="887"/>
      <c r="GW72" s="1084"/>
      <c r="GX72" s="887"/>
      <c r="GY72" s="887"/>
      <c r="GZ72" s="887"/>
      <c r="HA72" s="887"/>
      <c r="HB72" s="887"/>
      <c r="HC72" s="887"/>
      <c r="HD72" s="887"/>
      <c r="HE72" s="887"/>
      <c r="HF72" s="887"/>
      <c r="HG72" s="887"/>
      <c r="HH72" s="887"/>
      <c r="HI72" s="887"/>
      <c r="HJ72" s="887"/>
      <c r="HK72" s="887"/>
      <c r="HL72" s="887"/>
      <c r="HM72" s="887"/>
      <c r="HN72" s="887"/>
      <c r="HO72" s="887"/>
      <c r="HP72" s="887"/>
      <c r="HQ72" s="887"/>
      <c r="HR72" s="887"/>
      <c r="HS72" s="887"/>
      <c r="HT72" s="887"/>
      <c r="HU72" s="887"/>
      <c r="HV72" s="887"/>
      <c r="HW72" s="887"/>
      <c r="HX72" s="887"/>
      <c r="HY72" s="887"/>
      <c r="HZ72" s="887"/>
      <c r="IA72" s="887"/>
      <c r="IB72" s="887"/>
      <c r="IC72" s="887"/>
      <c r="ID72" s="887"/>
      <c r="IE72" s="887"/>
      <c r="IF72" s="887"/>
      <c r="IG72" s="887"/>
      <c r="IH72" s="887"/>
      <c r="II72" s="887"/>
      <c r="IJ72" s="887"/>
      <c r="IK72" s="887"/>
      <c r="IL72" s="887"/>
      <c r="IM72" s="887"/>
      <c r="IN72" s="887"/>
      <c r="IO72" s="887"/>
      <c r="IP72" s="887"/>
      <c r="IQ72" s="887"/>
      <c r="IR72" s="887"/>
      <c r="IS72" s="887"/>
      <c r="IT72" s="887"/>
      <c r="IU72" s="887"/>
      <c r="IV72" s="887"/>
      <c r="IW72" s="887"/>
      <c r="IX72" s="887"/>
      <c r="IY72" s="887"/>
      <c r="IZ72" s="887"/>
      <c r="JA72" s="887"/>
      <c r="JB72" s="887"/>
      <c r="JC72" s="887"/>
      <c r="JD72" s="887"/>
      <c r="JE72" s="887"/>
      <c r="JF72" s="887"/>
      <c r="JG72" s="887"/>
      <c r="JH72" s="887"/>
      <c r="JI72" s="887"/>
      <c r="JJ72" s="887"/>
      <c r="JK72" s="887"/>
      <c r="JL72" s="887"/>
      <c r="JM72" s="887"/>
      <c r="JN72" s="887"/>
      <c r="JO72" s="887"/>
      <c r="JP72" s="887"/>
      <c r="JQ72" s="887"/>
      <c r="JR72" s="887"/>
      <c r="JS72" s="887"/>
      <c r="JT72" s="1173"/>
      <c r="JU72" s="887"/>
      <c r="JV72" s="887"/>
      <c r="JW72" s="887"/>
      <c r="JX72" s="887"/>
      <c r="JY72" s="887"/>
      <c r="JZ72" s="887"/>
      <c r="KA72" s="887"/>
      <c r="KB72" s="887"/>
      <c r="KC72" s="887"/>
      <c r="KD72" s="887"/>
      <c r="KE72" s="887"/>
      <c r="KF72" s="887"/>
      <c r="KG72" s="887"/>
      <c r="KH72" s="887"/>
      <c r="KI72" s="887"/>
      <c r="KJ72" s="887"/>
      <c r="KK72" s="887"/>
      <c r="KL72" s="887"/>
      <c r="KM72" s="887"/>
      <c r="KN72" s="887"/>
      <c r="KO72" s="887"/>
      <c r="KP72" s="887"/>
      <c r="KQ72" s="887"/>
      <c r="KR72" s="887"/>
      <c r="KS72" s="887"/>
      <c r="KT72" s="887"/>
      <c r="KU72" s="887"/>
      <c r="KV72" s="887"/>
      <c r="KW72" s="887"/>
      <c r="KX72" s="887"/>
      <c r="KY72" s="887"/>
      <c r="KZ72" s="887"/>
      <c r="LA72" s="887"/>
      <c r="LB72" s="887"/>
      <c r="LC72" s="887"/>
      <c r="LD72" s="887"/>
      <c r="LE72" s="887"/>
      <c r="LF72" s="887"/>
      <c r="LG72" s="887"/>
      <c r="LH72" s="887"/>
      <c r="LI72" s="887"/>
      <c r="LJ72" s="887"/>
      <c r="LK72" s="887"/>
      <c r="LL72" s="887"/>
      <c r="LM72" s="887"/>
      <c r="LN72" s="887"/>
      <c r="LO72" s="887"/>
      <c r="LP72" s="887"/>
      <c r="LQ72" s="887"/>
      <c r="LR72" s="887"/>
      <c r="LS72" s="887"/>
      <c r="LT72" s="887"/>
      <c r="LU72" s="887"/>
      <c r="LV72" s="887"/>
      <c r="LW72" s="887"/>
      <c r="LX72" s="887"/>
      <c r="LY72" s="887"/>
      <c r="LZ72" s="887"/>
      <c r="MA72" s="887"/>
      <c r="MB72" s="887"/>
      <c r="MC72" s="887"/>
      <c r="MD72" s="887"/>
      <c r="ME72" s="887"/>
      <c r="MF72" s="887"/>
      <c r="MG72" s="887"/>
      <c r="MH72" s="887"/>
      <c r="MI72" s="887"/>
      <c r="MJ72" s="887"/>
      <c r="MK72" s="887"/>
      <c r="ML72" s="887"/>
      <c r="MM72" s="887"/>
      <c r="MN72" s="887"/>
      <c r="MO72" s="887"/>
      <c r="MP72" s="887"/>
      <c r="MQ72" s="887"/>
      <c r="MR72" s="887"/>
      <c r="MS72" s="887"/>
      <c r="MT72" s="887"/>
      <c r="MU72" s="887"/>
      <c r="MV72" s="887"/>
      <c r="MW72" s="887"/>
      <c r="MX72" s="887"/>
      <c r="MY72" s="887"/>
      <c r="MZ72" s="887"/>
      <c r="NA72" s="887"/>
      <c r="NB72" s="887"/>
      <c r="NC72" s="887"/>
      <c r="ND72" s="887"/>
      <c r="NE72" s="887"/>
      <c r="NF72" s="887"/>
      <c r="NG72" s="887"/>
      <c r="NH72" s="887"/>
      <c r="NI72" s="887"/>
      <c r="NJ72" s="887"/>
      <c r="NK72" s="887"/>
      <c r="NL72" s="887"/>
      <c r="NM72" s="887"/>
      <c r="NN72" s="887"/>
      <c r="NO72" s="887"/>
      <c r="NP72" s="887"/>
      <c r="NQ72" s="887"/>
      <c r="NR72" s="887"/>
      <c r="NS72" s="887"/>
      <c r="NT72" s="887"/>
      <c r="NU72" s="887"/>
      <c r="NV72" s="887"/>
      <c r="NW72" s="887"/>
      <c r="NX72" s="887"/>
      <c r="NY72" s="887"/>
      <c r="NZ72" s="887"/>
      <c r="OA72" s="887"/>
      <c r="OB72" s="887"/>
      <c r="OC72" s="887"/>
      <c r="OD72" s="887"/>
      <c r="OE72" s="887"/>
      <c r="OF72" s="887"/>
      <c r="OG72" s="887"/>
      <c r="OH72" s="887"/>
      <c r="OI72" s="887"/>
      <c r="OJ72" s="887"/>
      <c r="OK72" s="887"/>
      <c r="OL72" s="887"/>
      <c r="OM72" s="887"/>
      <c r="ON72" s="887"/>
      <c r="OO72" s="887"/>
      <c r="OP72" s="887"/>
      <c r="OQ72" s="887"/>
      <c r="OR72" s="887"/>
      <c r="OS72" s="887"/>
      <c r="OT72" s="887"/>
      <c r="OU72" s="887"/>
      <c r="OV72" s="887"/>
      <c r="OW72" s="887"/>
      <c r="OX72" s="887"/>
      <c r="OY72" s="887"/>
      <c r="OZ72" s="887"/>
      <c r="PA72" s="887"/>
      <c r="PB72" s="887"/>
      <c r="PC72" s="887"/>
      <c r="PD72" s="887"/>
    </row>
    <row r="73" spans="1:421">
      <c r="A73" s="943"/>
      <c r="B73" s="895"/>
      <c r="C73" s="887"/>
      <c r="D73" s="1066"/>
      <c r="E73" s="1066"/>
      <c r="F73" s="1066"/>
      <c r="G73" s="1066"/>
      <c r="H73" s="887"/>
      <c r="I73" s="887"/>
      <c r="J73" s="887"/>
      <c r="K73" s="887"/>
      <c r="L73" s="887"/>
      <c r="M73" s="887"/>
      <c r="N73" s="887"/>
      <c r="O73" s="1084"/>
      <c r="P73" s="887"/>
      <c r="Q73" s="887"/>
      <c r="R73" s="887"/>
      <c r="S73" s="887"/>
      <c r="T73" s="887"/>
      <c r="U73" s="887"/>
      <c r="V73" s="887"/>
      <c r="W73" s="887"/>
      <c r="X73" s="887"/>
      <c r="Y73" s="887"/>
      <c r="Z73" s="887"/>
      <c r="AA73" s="887"/>
      <c r="AB73" s="887"/>
      <c r="AC73" s="887"/>
      <c r="AD73" s="887"/>
      <c r="AE73" s="887"/>
      <c r="AF73" s="887"/>
      <c r="AG73" s="887"/>
      <c r="AH73" s="887"/>
      <c r="AI73" s="887"/>
      <c r="AJ73" s="887"/>
      <c r="AK73" s="887"/>
      <c r="AL73" s="887"/>
      <c r="AM73" s="887"/>
      <c r="AN73" s="887"/>
      <c r="AO73" s="887"/>
      <c r="AP73" s="887"/>
      <c r="AQ73" s="887"/>
      <c r="AR73" s="887"/>
      <c r="AS73" s="887"/>
      <c r="AT73" s="887"/>
      <c r="AU73" s="887"/>
      <c r="AV73" s="887"/>
      <c r="AW73" s="887"/>
      <c r="AX73" s="887"/>
      <c r="AY73" s="887"/>
      <c r="AZ73" s="887"/>
      <c r="BA73" s="887"/>
      <c r="BB73" s="887"/>
      <c r="BC73" s="887"/>
      <c r="BD73" s="887"/>
      <c r="BE73" s="887"/>
      <c r="BF73" s="887"/>
      <c r="BG73" s="887"/>
      <c r="BH73" s="887"/>
      <c r="BI73" s="887"/>
      <c r="BJ73" s="887"/>
      <c r="BK73" s="887"/>
      <c r="BL73" s="887"/>
      <c r="BM73" s="887"/>
      <c r="BN73" s="887"/>
      <c r="BO73" s="887"/>
      <c r="BP73" s="887"/>
      <c r="BQ73" s="1171"/>
      <c r="BR73" s="887"/>
      <c r="BS73" s="887"/>
      <c r="BT73" s="887"/>
      <c r="BU73" s="887"/>
      <c r="BV73" s="887"/>
      <c r="BW73" s="887"/>
      <c r="BX73" s="887"/>
      <c r="BY73" s="887"/>
      <c r="BZ73" s="887"/>
      <c r="CA73" s="887"/>
      <c r="CB73" s="887"/>
      <c r="CC73" s="887"/>
      <c r="CD73" s="887"/>
      <c r="CE73" s="887"/>
      <c r="CF73" s="887"/>
      <c r="CG73" s="887"/>
      <c r="CH73" s="887"/>
      <c r="CI73" s="887"/>
      <c r="CJ73" s="887"/>
      <c r="CK73" s="887"/>
      <c r="CL73" s="887"/>
      <c r="CM73" s="887"/>
      <c r="CN73" s="887"/>
      <c r="CO73" s="887"/>
      <c r="CP73" s="887"/>
      <c r="CQ73" s="887"/>
      <c r="CR73" s="887"/>
      <c r="CS73" s="887"/>
      <c r="CT73" s="887"/>
      <c r="CU73" s="887"/>
      <c r="CV73" s="887"/>
      <c r="CW73" s="887"/>
      <c r="CX73" s="887"/>
      <c r="CY73" s="887"/>
      <c r="CZ73" s="887"/>
      <c r="DA73" s="887"/>
      <c r="DB73" s="887"/>
      <c r="DC73" s="887"/>
      <c r="DD73" s="887"/>
      <c r="DE73" s="1151"/>
      <c r="DF73" s="1151"/>
      <c r="DG73" s="887"/>
      <c r="DH73" s="887"/>
      <c r="DI73" s="887"/>
      <c r="DJ73" s="887"/>
      <c r="DK73" s="887"/>
      <c r="DL73" s="887"/>
      <c r="DM73" s="887"/>
      <c r="DN73" s="887"/>
      <c r="DO73" s="887"/>
      <c r="DP73" s="887"/>
      <c r="DQ73" s="887"/>
      <c r="DR73" s="887"/>
      <c r="DS73" s="887"/>
      <c r="DT73" s="887"/>
      <c r="DU73" s="887"/>
      <c r="DV73" s="887"/>
      <c r="DW73" s="887"/>
      <c r="DX73" s="887"/>
      <c r="DY73" s="887"/>
      <c r="DZ73" s="887"/>
      <c r="EA73" s="887"/>
      <c r="EB73" s="887"/>
      <c r="EC73" s="887"/>
      <c r="ED73" s="887"/>
      <c r="EE73" s="887"/>
      <c r="EF73" s="887"/>
      <c r="EG73" s="887"/>
      <c r="EH73" s="887"/>
      <c r="EI73" s="887"/>
      <c r="EJ73" s="887"/>
      <c r="EK73" s="887"/>
      <c r="EL73" s="887"/>
      <c r="EM73" s="887"/>
      <c r="EN73" s="1151"/>
      <c r="EO73" s="1151"/>
      <c r="EP73" s="887"/>
      <c r="EQ73" s="887"/>
      <c r="ER73" s="887"/>
      <c r="ES73" s="887"/>
      <c r="ET73" s="887"/>
      <c r="EU73" s="887"/>
      <c r="EV73" s="887"/>
      <c r="EW73" s="887"/>
      <c r="EX73" s="887"/>
      <c r="EY73" s="887"/>
      <c r="EZ73" s="887"/>
      <c r="FA73" s="887"/>
      <c r="FB73" s="887"/>
      <c r="FC73" s="887"/>
      <c r="FD73" s="887"/>
      <c r="FE73" s="887"/>
      <c r="FF73" s="887"/>
      <c r="FG73" s="887"/>
      <c r="FH73" s="887"/>
      <c r="FI73" s="887"/>
      <c r="FJ73" s="887"/>
      <c r="FK73" s="887"/>
      <c r="FL73" s="887"/>
      <c r="FM73" s="887"/>
      <c r="FN73" s="887"/>
      <c r="FO73" s="887"/>
      <c r="FP73" s="887"/>
      <c r="FQ73" s="887"/>
      <c r="FR73" s="887"/>
      <c r="FS73" s="887"/>
      <c r="FT73" s="887"/>
      <c r="FU73" s="887"/>
      <c r="FV73" s="887"/>
      <c r="FW73" s="887"/>
      <c r="FX73" s="887"/>
      <c r="FY73" s="1151"/>
      <c r="FZ73" s="1151"/>
      <c r="GA73" s="887"/>
      <c r="GB73" s="887"/>
      <c r="GC73" s="887"/>
      <c r="GD73" s="887"/>
      <c r="GE73" s="887"/>
      <c r="GF73" s="887"/>
      <c r="GG73" s="887"/>
      <c r="GH73" s="887"/>
      <c r="GI73" s="887"/>
      <c r="GJ73" s="887"/>
      <c r="GK73" s="887"/>
      <c r="GL73" s="1151"/>
      <c r="GM73" s="1151"/>
      <c r="GN73" s="887"/>
      <c r="GO73" s="887"/>
      <c r="GP73" s="887"/>
      <c r="GQ73" s="887"/>
      <c r="GR73" s="887"/>
      <c r="GS73" s="887"/>
      <c r="GT73" s="887"/>
      <c r="GU73" s="887"/>
      <c r="GV73" s="887"/>
      <c r="GW73" s="1084"/>
      <c r="GX73" s="887"/>
      <c r="GY73" s="887"/>
      <c r="GZ73" s="887"/>
      <c r="HA73" s="887"/>
      <c r="HB73" s="887"/>
      <c r="HC73" s="887"/>
      <c r="HD73" s="887"/>
      <c r="HE73" s="887"/>
      <c r="HF73" s="887"/>
      <c r="HG73" s="887"/>
      <c r="HH73" s="887"/>
      <c r="HI73" s="887"/>
      <c r="HJ73" s="887"/>
      <c r="HK73" s="887"/>
      <c r="HL73" s="887"/>
      <c r="HM73" s="887"/>
      <c r="HN73" s="887"/>
      <c r="HO73" s="887"/>
      <c r="HP73" s="887"/>
      <c r="HQ73" s="887"/>
      <c r="HR73" s="887"/>
      <c r="HS73" s="887"/>
      <c r="HT73" s="887"/>
      <c r="HU73" s="887"/>
      <c r="HV73" s="887"/>
      <c r="HW73" s="887"/>
      <c r="HX73" s="887"/>
      <c r="HY73" s="887"/>
      <c r="HZ73" s="887"/>
      <c r="IA73" s="887"/>
      <c r="IB73" s="887"/>
      <c r="IC73" s="887"/>
      <c r="ID73" s="887"/>
      <c r="IE73" s="887"/>
      <c r="IF73" s="887"/>
      <c r="IG73" s="887"/>
      <c r="IH73" s="887"/>
      <c r="II73" s="887"/>
      <c r="IJ73" s="887"/>
      <c r="IK73" s="887"/>
      <c r="IL73" s="887"/>
      <c r="IM73" s="887"/>
      <c r="IN73" s="887"/>
      <c r="IO73" s="887"/>
      <c r="IP73" s="887"/>
      <c r="IQ73" s="887"/>
      <c r="IR73" s="887"/>
      <c r="IS73" s="887"/>
      <c r="IT73" s="887"/>
      <c r="IU73" s="887"/>
      <c r="IV73" s="887"/>
      <c r="IW73" s="887"/>
      <c r="IX73" s="887"/>
      <c r="IY73" s="887"/>
      <c r="IZ73" s="887"/>
      <c r="JA73" s="887"/>
      <c r="JB73" s="887"/>
      <c r="JC73" s="887"/>
      <c r="JD73" s="887"/>
      <c r="JE73" s="887"/>
      <c r="JF73" s="887"/>
      <c r="JG73" s="887"/>
      <c r="JH73" s="887"/>
      <c r="JI73" s="887"/>
      <c r="JJ73" s="887"/>
      <c r="JK73" s="887"/>
      <c r="JL73" s="887"/>
      <c r="JM73" s="887"/>
      <c r="JN73" s="887"/>
      <c r="JO73" s="887"/>
      <c r="JP73" s="887"/>
      <c r="JQ73" s="887"/>
      <c r="JR73" s="887"/>
      <c r="JS73" s="887"/>
      <c r="JT73" s="1173"/>
      <c r="JU73" s="887"/>
      <c r="JV73" s="887"/>
      <c r="JW73" s="887"/>
      <c r="JX73" s="887"/>
      <c r="JY73" s="887"/>
      <c r="JZ73" s="887"/>
      <c r="KA73" s="887"/>
      <c r="KB73" s="887"/>
      <c r="KC73" s="887"/>
      <c r="KD73" s="887"/>
      <c r="KE73" s="887"/>
      <c r="KF73" s="887"/>
      <c r="KG73" s="887"/>
      <c r="KH73" s="887"/>
      <c r="KI73" s="887"/>
      <c r="KJ73" s="887"/>
      <c r="KK73" s="887"/>
      <c r="KL73" s="887"/>
      <c r="KM73" s="887"/>
      <c r="KN73" s="887"/>
      <c r="KO73" s="887"/>
      <c r="KP73" s="887"/>
      <c r="KQ73" s="887"/>
      <c r="KR73" s="887"/>
      <c r="KS73" s="887"/>
      <c r="KT73" s="887"/>
      <c r="KU73" s="887"/>
      <c r="KV73" s="887"/>
      <c r="KW73" s="887"/>
      <c r="KX73" s="887"/>
      <c r="KY73" s="887"/>
      <c r="KZ73" s="887"/>
      <c r="LA73" s="887"/>
      <c r="LB73" s="887"/>
      <c r="LC73" s="887"/>
      <c r="LD73" s="887"/>
      <c r="LE73" s="887"/>
      <c r="LF73" s="887"/>
      <c r="LG73" s="887"/>
      <c r="LH73" s="887"/>
      <c r="LI73" s="887"/>
      <c r="LJ73" s="887"/>
      <c r="LK73" s="887"/>
      <c r="LL73" s="887"/>
      <c r="LM73" s="887"/>
      <c r="LN73" s="887"/>
      <c r="LO73" s="887"/>
      <c r="LP73" s="887"/>
      <c r="LQ73" s="887"/>
      <c r="LR73" s="887"/>
      <c r="LS73" s="887"/>
      <c r="LT73" s="887"/>
      <c r="LU73" s="887"/>
      <c r="LV73" s="887"/>
      <c r="LW73" s="887"/>
      <c r="LX73" s="887"/>
      <c r="LY73" s="887"/>
      <c r="LZ73" s="887"/>
      <c r="MA73" s="887"/>
      <c r="MB73" s="887"/>
      <c r="MC73" s="887"/>
      <c r="MD73" s="887"/>
      <c r="ME73" s="887"/>
      <c r="MF73" s="887"/>
      <c r="MG73" s="887"/>
      <c r="MH73" s="887"/>
      <c r="MI73" s="887"/>
      <c r="MJ73" s="887"/>
      <c r="MK73" s="887"/>
      <c r="ML73" s="887"/>
      <c r="MM73" s="887"/>
      <c r="MN73" s="887"/>
      <c r="MO73" s="887"/>
      <c r="MP73" s="887"/>
      <c r="MQ73" s="887"/>
      <c r="MR73" s="887"/>
      <c r="MS73" s="887"/>
      <c r="MT73" s="887"/>
      <c r="MU73" s="887"/>
      <c r="MV73" s="887"/>
      <c r="MW73" s="887"/>
      <c r="MX73" s="887"/>
      <c r="MY73" s="887"/>
      <c r="MZ73" s="887"/>
      <c r="NA73" s="887"/>
      <c r="NB73" s="887"/>
      <c r="NC73" s="887"/>
      <c r="ND73" s="887"/>
      <c r="NE73" s="887"/>
      <c r="NF73" s="887"/>
      <c r="NG73" s="887"/>
      <c r="NH73" s="887"/>
      <c r="NI73" s="887"/>
      <c r="NJ73" s="887"/>
      <c r="NK73" s="887"/>
      <c r="NL73" s="887"/>
      <c r="NM73" s="887"/>
      <c r="NN73" s="887"/>
      <c r="NO73" s="887"/>
      <c r="NP73" s="887"/>
      <c r="NQ73" s="887"/>
      <c r="NR73" s="887"/>
      <c r="NS73" s="887"/>
      <c r="NT73" s="887"/>
      <c r="NU73" s="887"/>
      <c r="NV73" s="887"/>
      <c r="NW73" s="887"/>
      <c r="NX73" s="887"/>
      <c r="NY73" s="887"/>
      <c r="NZ73" s="887"/>
      <c r="OA73" s="887"/>
      <c r="OB73" s="887"/>
      <c r="OC73" s="887"/>
      <c r="OD73" s="887"/>
      <c r="OE73" s="887"/>
      <c r="OF73" s="887"/>
      <c r="OG73" s="887"/>
      <c r="OH73" s="887"/>
      <c r="OI73" s="887"/>
      <c r="OJ73" s="887"/>
      <c r="OK73" s="887"/>
      <c r="OL73" s="887"/>
      <c r="OM73" s="887"/>
      <c r="ON73" s="887"/>
      <c r="OO73" s="887"/>
      <c r="OP73" s="887"/>
      <c r="OQ73" s="887"/>
      <c r="OR73" s="887"/>
      <c r="OS73" s="887"/>
      <c r="OT73" s="887"/>
      <c r="OU73" s="887"/>
      <c r="OV73" s="887"/>
      <c r="OW73" s="887"/>
      <c r="OX73" s="887"/>
      <c r="OY73" s="887"/>
      <c r="OZ73" s="887"/>
      <c r="PA73" s="887"/>
      <c r="PB73" s="887"/>
      <c r="PC73" s="887"/>
      <c r="PD73" s="887"/>
    </row>
    <row r="74" spans="1:421">
      <c r="A74" s="943"/>
      <c r="B74" s="895"/>
      <c r="C74" s="887"/>
      <c r="D74" s="1066"/>
      <c r="E74" s="1066"/>
      <c r="F74" s="1066"/>
      <c r="G74" s="1066"/>
      <c r="H74" s="887"/>
      <c r="I74" s="887"/>
      <c r="J74" s="887"/>
      <c r="K74" s="887"/>
      <c r="L74" s="887"/>
      <c r="M74" s="887"/>
      <c r="N74" s="887"/>
      <c r="O74" s="1084"/>
      <c r="P74" s="887"/>
      <c r="Q74" s="887"/>
      <c r="R74" s="887"/>
      <c r="S74" s="887"/>
      <c r="T74" s="887"/>
      <c r="U74" s="887"/>
      <c r="V74" s="887"/>
      <c r="W74" s="887"/>
      <c r="X74" s="887"/>
      <c r="Y74" s="887"/>
      <c r="Z74" s="887"/>
      <c r="AA74" s="887"/>
      <c r="AB74" s="887"/>
      <c r="AC74" s="887"/>
      <c r="AD74" s="887"/>
      <c r="AE74" s="887"/>
      <c r="AF74" s="887"/>
      <c r="AG74" s="887"/>
      <c r="AH74" s="887"/>
      <c r="AI74" s="887"/>
      <c r="AJ74" s="887"/>
      <c r="AK74" s="887"/>
      <c r="AL74" s="887"/>
      <c r="AM74" s="887"/>
      <c r="AN74" s="887"/>
      <c r="AO74" s="887"/>
      <c r="AP74" s="887"/>
      <c r="AQ74" s="887"/>
      <c r="AR74" s="887"/>
      <c r="AS74" s="887"/>
      <c r="AT74" s="887"/>
      <c r="AU74" s="887"/>
      <c r="AV74" s="887"/>
      <c r="AW74" s="887"/>
      <c r="AX74" s="887"/>
      <c r="AY74" s="887"/>
      <c r="AZ74" s="887"/>
      <c r="BA74" s="887"/>
      <c r="BB74" s="887"/>
      <c r="BC74" s="887"/>
      <c r="BD74" s="887"/>
      <c r="BE74" s="887"/>
      <c r="BF74" s="887"/>
      <c r="BG74" s="887"/>
      <c r="BH74" s="887"/>
      <c r="BI74" s="887"/>
      <c r="BJ74" s="887"/>
      <c r="BK74" s="887"/>
      <c r="BL74" s="887"/>
      <c r="BM74" s="887"/>
      <c r="BN74" s="887"/>
      <c r="BO74" s="887"/>
      <c r="BP74" s="887"/>
      <c r="BQ74" s="1171"/>
      <c r="BR74" s="887"/>
      <c r="BS74" s="887"/>
      <c r="BT74" s="887"/>
      <c r="BU74" s="887"/>
      <c r="BV74" s="887"/>
      <c r="BW74" s="887"/>
      <c r="BX74" s="887"/>
      <c r="BY74" s="887"/>
      <c r="BZ74" s="887"/>
      <c r="CA74" s="887"/>
      <c r="CB74" s="887"/>
      <c r="CC74" s="887"/>
      <c r="CD74" s="887"/>
      <c r="CE74" s="887"/>
      <c r="CF74" s="887"/>
      <c r="CG74" s="887"/>
      <c r="CH74" s="887"/>
      <c r="CI74" s="887"/>
      <c r="CJ74" s="887"/>
      <c r="CK74" s="887"/>
      <c r="CL74" s="887"/>
      <c r="CM74" s="887"/>
      <c r="CN74" s="887"/>
      <c r="CO74" s="887"/>
      <c r="CP74" s="887"/>
      <c r="CQ74" s="887"/>
      <c r="CR74" s="887"/>
      <c r="CS74" s="887"/>
      <c r="CT74" s="887"/>
      <c r="CU74" s="887"/>
      <c r="CV74" s="887"/>
      <c r="CW74" s="887"/>
      <c r="CX74" s="887"/>
      <c r="CY74" s="887"/>
      <c r="CZ74" s="887"/>
      <c r="DA74" s="887"/>
      <c r="DB74" s="887"/>
      <c r="DC74" s="887"/>
      <c r="DD74" s="887"/>
      <c r="DE74" s="1151"/>
      <c r="DF74" s="1151"/>
      <c r="DG74" s="887"/>
      <c r="DH74" s="887"/>
      <c r="DI74" s="887"/>
      <c r="DJ74" s="887"/>
      <c r="DK74" s="887"/>
      <c r="DL74" s="887"/>
      <c r="DM74" s="887"/>
      <c r="DN74" s="887"/>
      <c r="DO74" s="887"/>
      <c r="DP74" s="887"/>
      <c r="DQ74" s="887"/>
      <c r="DR74" s="887"/>
      <c r="DS74" s="887"/>
      <c r="DT74" s="887"/>
      <c r="DU74" s="887"/>
      <c r="DV74" s="887"/>
      <c r="DW74" s="887"/>
      <c r="DX74" s="887"/>
      <c r="DY74" s="887"/>
      <c r="DZ74" s="887"/>
      <c r="EA74" s="887"/>
      <c r="EB74" s="887"/>
      <c r="EC74" s="887"/>
      <c r="ED74" s="887"/>
      <c r="EE74" s="887"/>
      <c r="EF74" s="887"/>
      <c r="EG74" s="887"/>
      <c r="EH74" s="887"/>
      <c r="EI74" s="887"/>
      <c r="EJ74" s="887"/>
      <c r="EK74" s="887"/>
      <c r="EL74" s="887"/>
      <c r="EM74" s="887"/>
      <c r="EN74" s="1151"/>
      <c r="EO74" s="1151"/>
      <c r="EP74" s="887"/>
      <c r="EQ74" s="887"/>
      <c r="ER74" s="887"/>
      <c r="ES74" s="887"/>
      <c r="ET74" s="887"/>
      <c r="EU74" s="887"/>
      <c r="EV74" s="887"/>
      <c r="EW74" s="887"/>
      <c r="EX74" s="887"/>
      <c r="EY74" s="887"/>
      <c r="EZ74" s="887"/>
      <c r="FA74" s="887"/>
      <c r="FB74" s="887"/>
      <c r="FC74" s="887"/>
      <c r="FD74" s="887"/>
      <c r="FE74" s="887"/>
      <c r="FF74" s="887"/>
      <c r="FG74" s="887"/>
      <c r="FH74" s="887"/>
      <c r="FI74" s="887"/>
      <c r="FJ74" s="887"/>
      <c r="FK74" s="887"/>
      <c r="FL74" s="887"/>
      <c r="FM74" s="887"/>
      <c r="FN74" s="887"/>
      <c r="FO74" s="887"/>
      <c r="FP74" s="887"/>
      <c r="FQ74" s="887"/>
      <c r="FR74" s="887"/>
      <c r="FS74" s="887"/>
      <c r="FT74" s="887"/>
      <c r="FU74" s="887"/>
      <c r="FV74" s="887"/>
      <c r="FW74" s="887"/>
      <c r="FX74" s="887"/>
      <c r="FY74" s="1151"/>
      <c r="FZ74" s="1151"/>
      <c r="GA74" s="887"/>
      <c r="GB74" s="887"/>
      <c r="GC74" s="887"/>
      <c r="GD74" s="887"/>
      <c r="GE74" s="887"/>
      <c r="GF74" s="887"/>
      <c r="GG74" s="887"/>
      <c r="GH74" s="887"/>
      <c r="GI74" s="887"/>
      <c r="GJ74" s="887"/>
      <c r="GK74" s="887"/>
      <c r="GL74" s="1151"/>
      <c r="GM74" s="1151"/>
      <c r="GN74" s="887"/>
      <c r="GO74" s="887"/>
      <c r="GP74" s="887"/>
      <c r="GQ74" s="887"/>
      <c r="GR74" s="887"/>
      <c r="GS74" s="887"/>
      <c r="GT74" s="887"/>
      <c r="GU74" s="887"/>
      <c r="GV74" s="887"/>
      <c r="GW74" s="1084"/>
      <c r="GX74" s="887"/>
      <c r="GY74" s="887"/>
      <c r="GZ74" s="887"/>
      <c r="HA74" s="887"/>
      <c r="HB74" s="887"/>
      <c r="HC74" s="887"/>
      <c r="HD74" s="887"/>
      <c r="HE74" s="887"/>
      <c r="HF74" s="887"/>
      <c r="HG74" s="887"/>
      <c r="HH74" s="887"/>
      <c r="HI74" s="887"/>
      <c r="HJ74" s="887"/>
      <c r="HK74" s="887"/>
      <c r="HL74" s="887"/>
      <c r="HM74" s="887"/>
      <c r="HN74" s="887"/>
      <c r="HO74" s="887"/>
      <c r="HP74" s="887"/>
      <c r="HQ74" s="887"/>
      <c r="HR74" s="887"/>
      <c r="HS74" s="887"/>
      <c r="HT74" s="887"/>
      <c r="HU74" s="887"/>
      <c r="HV74" s="887"/>
      <c r="HW74" s="887"/>
      <c r="HX74" s="887"/>
      <c r="HY74" s="887"/>
      <c r="HZ74" s="887"/>
      <c r="IA74" s="887"/>
      <c r="IB74" s="887"/>
      <c r="IC74" s="887"/>
      <c r="ID74" s="887"/>
      <c r="IE74" s="887"/>
      <c r="IF74" s="887"/>
      <c r="IG74" s="887"/>
      <c r="IH74" s="887"/>
      <c r="II74" s="887"/>
      <c r="IJ74" s="887"/>
      <c r="IK74" s="887"/>
      <c r="IL74" s="887"/>
      <c r="IM74" s="887"/>
      <c r="IN74" s="887"/>
      <c r="IO74" s="887"/>
      <c r="IP74" s="887"/>
      <c r="IQ74" s="887"/>
      <c r="IR74" s="887"/>
      <c r="IS74" s="887"/>
      <c r="IT74" s="887"/>
      <c r="IU74" s="887"/>
      <c r="IV74" s="887"/>
      <c r="IW74" s="887"/>
      <c r="IX74" s="887"/>
      <c r="IY74" s="887"/>
      <c r="IZ74" s="887"/>
      <c r="JA74" s="887"/>
      <c r="JB74" s="887"/>
      <c r="JC74" s="887"/>
      <c r="JD74" s="887"/>
      <c r="JE74" s="887"/>
      <c r="JF74" s="887"/>
      <c r="JG74" s="887"/>
      <c r="JH74" s="887"/>
      <c r="JI74" s="887"/>
      <c r="JJ74" s="887"/>
      <c r="JK74" s="887"/>
      <c r="JL74" s="887"/>
      <c r="JM74" s="887"/>
      <c r="JN74" s="887"/>
      <c r="JO74" s="887"/>
      <c r="JP74" s="887"/>
      <c r="JQ74" s="887"/>
      <c r="JR74" s="887"/>
      <c r="JS74" s="887"/>
      <c r="JT74" s="1173"/>
      <c r="JU74" s="887"/>
      <c r="JV74" s="887"/>
      <c r="JW74" s="887"/>
      <c r="JX74" s="887"/>
      <c r="JY74" s="887"/>
      <c r="JZ74" s="887"/>
      <c r="KA74" s="887"/>
      <c r="KB74" s="887"/>
      <c r="KC74" s="887"/>
      <c r="KD74" s="887"/>
      <c r="KE74" s="887"/>
      <c r="KF74" s="887"/>
      <c r="KG74" s="887"/>
      <c r="KH74" s="887"/>
      <c r="KI74" s="887"/>
      <c r="KJ74" s="887"/>
      <c r="KK74" s="887"/>
      <c r="KL74" s="887"/>
      <c r="KM74" s="887"/>
      <c r="KN74" s="887"/>
      <c r="KO74" s="887"/>
      <c r="KP74" s="887"/>
      <c r="KQ74" s="887"/>
      <c r="KR74" s="887"/>
      <c r="KS74" s="887"/>
      <c r="KT74" s="887"/>
      <c r="KU74" s="887"/>
      <c r="KV74" s="887"/>
      <c r="KW74" s="887"/>
      <c r="KX74" s="887"/>
      <c r="KY74" s="887"/>
      <c r="KZ74" s="887"/>
      <c r="LA74" s="887"/>
      <c r="LB74" s="887"/>
      <c r="LC74" s="887"/>
      <c r="LD74" s="887"/>
      <c r="LE74" s="887"/>
      <c r="LF74" s="887"/>
      <c r="LG74" s="887"/>
      <c r="LH74" s="887"/>
      <c r="LI74" s="887"/>
      <c r="LJ74" s="887"/>
      <c r="LK74" s="887"/>
      <c r="LL74" s="887"/>
      <c r="LM74" s="887"/>
      <c r="LN74" s="887"/>
      <c r="LO74" s="887"/>
      <c r="LP74" s="887"/>
      <c r="LQ74" s="887"/>
      <c r="LR74" s="887"/>
      <c r="LS74" s="887"/>
      <c r="LT74" s="887"/>
      <c r="LU74" s="887"/>
      <c r="LV74" s="887"/>
      <c r="LW74" s="887"/>
      <c r="LX74" s="887"/>
      <c r="LY74" s="887"/>
      <c r="LZ74" s="887"/>
      <c r="MA74" s="887"/>
      <c r="MB74" s="887"/>
      <c r="MC74" s="887"/>
      <c r="MD74" s="887"/>
      <c r="ME74" s="887"/>
      <c r="MF74" s="887"/>
      <c r="MG74" s="887"/>
      <c r="MH74" s="887"/>
      <c r="MI74" s="887"/>
      <c r="MJ74" s="887"/>
      <c r="MK74" s="887"/>
      <c r="ML74" s="887"/>
      <c r="MM74" s="887"/>
      <c r="MN74" s="887"/>
      <c r="MO74" s="887"/>
      <c r="MP74" s="887"/>
      <c r="MQ74" s="887"/>
      <c r="MR74" s="887"/>
      <c r="MS74" s="887"/>
      <c r="MT74" s="887"/>
      <c r="MU74" s="887"/>
      <c r="MV74" s="887"/>
      <c r="MW74" s="887"/>
      <c r="MX74" s="887"/>
      <c r="MY74" s="887"/>
      <c r="MZ74" s="887"/>
      <c r="NA74" s="887"/>
      <c r="NB74" s="887"/>
      <c r="NC74" s="887"/>
      <c r="ND74" s="887"/>
      <c r="NE74" s="887"/>
      <c r="NF74" s="887"/>
      <c r="NG74" s="887"/>
      <c r="NH74" s="887"/>
      <c r="NI74" s="887"/>
      <c r="NJ74" s="887"/>
      <c r="NK74" s="887"/>
      <c r="NL74" s="887"/>
      <c r="NM74" s="887"/>
      <c r="NN74" s="887"/>
      <c r="NO74" s="887"/>
      <c r="NP74" s="887"/>
      <c r="NQ74" s="887"/>
      <c r="NR74" s="887"/>
      <c r="NS74" s="887"/>
      <c r="NT74" s="887"/>
      <c r="NU74" s="887"/>
      <c r="NV74" s="887"/>
      <c r="NW74" s="887"/>
      <c r="NX74" s="887"/>
      <c r="NY74" s="887"/>
      <c r="NZ74" s="887"/>
      <c r="OA74" s="887"/>
      <c r="OB74" s="887"/>
      <c r="OC74" s="887"/>
      <c r="OD74" s="887"/>
      <c r="OE74" s="887"/>
      <c r="OF74" s="887"/>
      <c r="OG74" s="887"/>
      <c r="OH74" s="887"/>
      <c r="OI74" s="887"/>
      <c r="OJ74" s="887"/>
      <c r="OK74" s="887"/>
      <c r="OL74" s="887"/>
      <c r="OM74" s="887"/>
      <c r="ON74" s="887"/>
      <c r="OO74" s="887"/>
      <c r="OP74" s="887"/>
      <c r="OQ74" s="887"/>
      <c r="OR74" s="887"/>
      <c r="OS74" s="887"/>
      <c r="OT74" s="887"/>
      <c r="OU74" s="887"/>
      <c r="OV74" s="887"/>
      <c r="OW74" s="887"/>
      <c r="OX74" s="887"/>
      <c r="OY74" s="887"/>
      <c r="OZ74" s="887"/>
      <c r="PA74" s="887"/>
      <c r="PB74" s="887"/>
      <c r="PC74" s="887"/>
      <c r="PD74" s="887"/>
    </row>
    <row r="75" spans="1:421">
      <c r="A75" s="943"/>
      <c r="B75" s="895"/>
      <c r="C75" s="887"/>
      <c r="D75" s="1066"/>
      <c r="E75" s="1066"/>
      <c r="F75" s="1066"/>
      <c r="G75" s="1066"/>
      <c r="H75" s="887"/>
      <c r="I75" s="887"/>
      <c r="J75" s="887"/>
      <c r="K75" s="887"/>
      <c r="L75" s="887"/>
      <c r="M75" s="887"/>
      <c r="N75" s="887"/>
      <c r="O75" s="1084"/>
      <c r="P75" s="887"/>
      <c r="Q75" s="887"/>
      <c r="R75" s="887"/>
      <c r="S75" s="887"/>
      <c r="T75" s="887"/>
      <c r="U75" s="887"/>
      <c r="V75" s="887"/>
      <c r="W75" s="887"/>
      <c r="X75" s="887"/>
      <c r="Y75" s="887"/>
      <c r="Z75" s="887"/>
      <c r="AA75" s="887"/>
      <c r="AB75" s="887"/>
      <c r="AC75" s="887"/>
      <c r="AD75" s="887"/>
      <c r="AE75" s="887"/>
      <c r="AF75" s="887"/>
      <c r="AG75" s="887"/>
      <c r="AH75" s="887"/>
      <c r="AI75" s="887"/>
      <c r="AJ75" s="887"/>
      <c r="AK75" s="887"/>
      <c r="AL75" s="887"/>
      <c r="AM75" s="887"/>
      <c r="AN75" s="887"/>
      <c r="AO75" s="887"/>
      <c r="AP75" s="887"/>
      <c r="AQ75" s="887"/>
      <c r="AR75" s="887"/>
      <c r="AS75" s="887"/>
      <c r="AT75" s="887"/>
      <c r="AU75" s="887"/>
      <c r="AV75" s="887"/>
      <c r="AW75" s="887"/>
      <c r="AX75" s="887"/>
      <c r="AY75" s="887"/>
      <c r="AZ75" s="887"/>
      <c r="BA75" s="887"/>
      <c r="BB75" s="887"/>
      <c r="BC75" s="887"/>
      <c r="BD75" s="887"/>
      <c r="BE75" s="887"/>
      <c r="BF75" s="887"/>
      <c r="BG75" s="887"/>
      <c r="BH75" s="887"/>
      <c r="BI75" s="887"/>
      <c r="BJ75" s="887"/>
      <c r="BK75" s="887"/>
      <c r="BL75" s="887"/>
      <c r="BM75" s="887"/>
      <c r="BN75" s="887"/>
      <c r="BO75" s="887"/>
      <c r="BP75" s="887"/>
      <c r="BQ75" s="1171"/>
      <c r="BR75" s="887"/>
      <c r="BS75" s="887"/>
      <c r="BT75" s="887"/>
      <c r="BU75" s="887"/>
      <c r="BV75" s="887"/>
      <c r="BW75" s="887"/>
      <c r="BX75" s="887"/>
      <c r="BY75" s="887"/>
      <c r="BZ75" s="887"/>
      <c r="CA75" s="887"/>
      <c r="CB75" s="887"/>
      <c r="CC75" s="887"/>
      <c r="CD75" s="887"/>
      <c r="CE75" s="887"/>
      <c r="CF75" s="887"/>
      <c r="CG75" s="887"/>
      <c r="CH75" s="887"/>
      <c r="CI75" s="887"/>
      <c r="CJ75" s="887"/>
      <c r="CK75" s="887"/>
      <c r="CL75" s="887"/>
      <c r="CM75" s="887"/>
      <c r="CN75" s="887"/>
      <c r="CO75" s="887"/>
      <c r="CP75" s="887"/>
      <c r="CQ75" s="887"/>
      <c r="CR75" s="887"/>
      <c r="CS75" s="887"/>
      <c r="CT75" s="887"/>
      <c r="CU75" s="887"/>
      <c r="CV75" s="887"/>
      <c r="CW75" s="887"/>
      <c r="CX75" s="887"/>
      <c r="CY75" s="887"/>
      <c r="CZ75" s="887"/>
      <c r="DA75" s="887"/>
      <c r="DB75" s="887"/>
      <c r="DC75" s="887"/>
      <c r="DD75" s="887"/>
      <c r="DE75" s="1151"/>
      <c r="DF75" s="1151"/>
      <c r="DG75" s="887"/>
      <c r="DH75" s="887"/>
      <c r="DI75" s="887"/>
      <c r="DJ75" s="887"/>
      <c r="DK75" s="887"/>
      <c r="DL75" s="887"/>
      <c r="DM75" s="887"/>
      <c r="DN75" s="887"/>
      <c r="DO75" s="887"/>
      <c r="DP75" s="887"/>
      <c r="DQ75" s="887"/>
      <c r="DR75" s="887"/>
      <c r="DS75" s="887"/>
      <c r="DT75" s="887"/>
      <c r="DU75" s="887"/>
      <c r="DV75" s="887"/>
      <c r="DW75" s="887"/>
      <c r="DX75" s="887"/>
      <c r="DY75" s="887"/>
      <c r="DZ75" s="887"/>
      <c r="EA75" s="887"/>
      <c r="EB75" s="887"/>
      <c r="EC75" s="887"/>
      <c r="ED75" s="887"/>
      <c r="EE75" s="887"/>
      <c r="EF75" s="887"/>
      <c r="EG75" s="887"/>
      <c r="EH75" s="887"/>
      <c r="EI75" s="887"/>
      <c r="EJ75" s="887"/>
      <c r="EK75" s="887"/>
      <c r="EL75" s="887"/>
      <c r="EM75" s="887"/>
      <c r="EN75" s="1151"/>
      <c r="EO75" s="1151"/>
      <c r="EP75" s="887"/>
      <c r="EQ75" s="887"/>
      <c r="ER75" s="887"/>
      <c r="ES75" s="887"/>
      <c r="ET75" s="887"/>
      <c r="EU75" s="887"/>
      <c r="EV75" s="887"/>
      <c r="EW75" s="887"/>
      <c r="EX75" s="887"/>
      <c r="EY75" s="887"/>
      <c r="EZ75" s="887"/>
      <c r="FA75" s="887"/>
      <c r="FB75" s="887"/>
      <c r="FC75" s="887"/>
      <c r="FD75" s="887"/>
      <c r="FE75" s="887"/>
      <c r="FF75" s="887"/>
      <c r="FG75" s="887"/>
      <c r="FH75" s="887"/>
      <c r="FI75" s="887"/>
      <c r="FJ75" s="887"/>
      <c r="FK75" s="887"/>
      <c r="FL75" s="887"/>
      <c r="FM75" s="887"/>
      <c r="FN75" s="887"/>
      <c r="FO75" s="887"/>
      <c r="FP75" s="887"/>
      <c r="FQ75" s="887"/>
      <c r="FR75" s="887"/>
      <c r="FS75" s="887"/>
      <c r="FT75" s="887"/>
      <c r="FU75" s="887"/>
      <c r="FV75" s="887"/>
      <c r="FW75" s="887"/>
      <c r="FX75" s="887"/>
      <c r="FY75" s="1151"/>
      <c r="FZ75" s="1151"/>
      <c r="GA75" s="887"/>
      <c r="GB75" s="887"/>
      <c r="GC75" s="887"/>
      <c r="GD75" s="887"/>
      <c r="GE75" s="887"/>
      <c r="GF75" s="887"/>
      <c r="GG75" s="887"/>
      <c r="GH75" s="887"/>
      <c r="GI75" s="887"/>
      <c r="GJ75" s="887"/>
      <c r="GK75" s="887"/>
      <c r="GL75" s="1151"/>
      <c r="GM75" s="1151"/>
      <c r="GN75" s="887"/>
      <c r="GO75" s="887"/>
      <c r="GP75" s="887"/>
      <c r="GQ75" s="887"/>
      <c r="GR75" s="887"/>
      <c r="GS75" s="887"/>
      <c r="GT75" s="887"/>
      <c r="GU75" s="887"/>
      <c r="GV75" s="887"/>
      <c r="GW75" s="1084"/>
      <c r="GX75" s="887"/>
      <c r="GY75" s="887"/>
      <c r="GZ75" s="887"/>
      <c r="HA75" s="887"/>
      <c r="HB75" s="887"/>
      <c r="HC75" s="887"/>
      <c r="HD75" s="887"/>
      <c r="HE75" s="887"/>
      <c r="HF75" s="887"/>
      <c r="HG75" s="887"/>
      <c r="HH75" s="887"/>
      <c r="HI75" s="887"/>
      <c r="HJ75" s="887"/>
      <c r="HK75" s="887"/>
      <c r="HL75" s="887"/>
      <c r="HM75" s="887"/>
      <c r="HN75" s="887"/>
      <c r="HO75" s="887"/>
      <c r="HP75" s="887"/>
      <c r="HQ75" s="887"/>
      <c r="HR75" s="887"/>
      <c r="HS75" s="887"/>
      <c r="HT75" s="887"/>
      <c r="HU75" s="887"/>
      <c r="HV75" s="887"/>
      <c r="HW75" s="887"/>
      <c r="HX75" s="887"/>
      <c r="HY75" s="887"/>
      <c r="HZ75" s="887"/>
      <c r="IA75" s="887"/>
      <c r="IB75" s="887"/>
      <c r="IC75" s="887"/>
      <c r="ID75" s="887"/>
      <c r="IE75" s="887"/>
      <c r="IF75" s="887"/>
      <c r="IG75" s="887"/>
      <c r="IH75" s="887"/>
      <c r="II75" s="887"/>
      <c r="IJ75" s="887"/>
      <c r="IK75" s="887"/>
      <c r="IL75" s="887"/>
      <c r="IM75" s="887"/>
      <c r="IN75" s="887"/>
      <c r="IO75" s="887"/>
      <c r="IP75" s="887"/>
      <c r="IQ75" s="887"/>
      <c r="IR75" s="887"/>
      <c r="IS75" s="887"/>
      <c r="IT75" s="887"/>
      <c r="IU75" s="887"/>
      <c r="IV75" s="887"/>
      <c r="IW75" s="887"/>
      <c r="IX75" s="887"/>
      <c r="IY75" s="887"/>
      <c r="IZ75" s="887"/>
      <c r="JA75" s="887"/>
      <c r="JB75" s="887"/>
      <c r="JC75" s="887"/>
      <c r="JD75" s="887"/>
      <c r="JE75" s="887"/>
      <c r="JF75" s="887"/>
      <c r="JG75" s="887"/>
      <c r="JH75" s="887"/>
      <c r="JI75" s="887"/>
      <c r="JJ75" s="887"/>
      <c r="JK75" s="887"/>
      <c r="JL75" s="887"/>
      <c r="JM75" s="887"/>
      <c r="JN75" s="887"/>
      <c r="JO75" s="887"/>
      <c r="JP75" s="887"/>
      <c r="JQ75" s="887"/>
      <c r="JR75" s="887"/>
      <c r="JS75" s="887"/>
      <c r="JT75" s="1173"/>
      <c r="JU75" s="887"/>
      <c r="JV75" s="887"/>
      <c r="JW75" s="887"/>
      <c r="JX75" s="887"/>
      <c r="JY75" s="887"/>
      <c r="JZ75" s="887"/>
      <c r="KA75" s="887"/>
      <c r="KB75" s="887"/>
      <c r="KC75" s="887"/>
      <c r="KD75" s="887"/>
      <c r="KE75" s="887"/>
      <c r="KF75" s="887"/>
      <c r="KG75" s="887"/>
      <c r="KH75" s="887"/>
      <c r="KI75" s="887"/>
      <c r="KJ75" s="887"/>
      <c r="KK75" s="887"/>
      <c r="KL75" s="887"/>
      <c r="KM75" s="887"/>
      <c r="KN75" s="887"/>
      <c r="KO75" s="887"/>
      <c r="KP75" s="887"/>
      <c r="KQ75" s="887"/>
      <c r="KR75" s="887"/>
      <c r="KS75" s="887"/>
      <c r="KT75" s="887"/>
      <c r="KU75" s="887"/>
      <c r="KV75" s="887"/>
      <c r="KW75" s="887"/>
      <c r="KX75" s="887"/>
      <c r="KY75" s="887"/>
      <c r="KZ75" s="887"/>
      <c r="LA75" s="887"/>
      <c r="LB75" s="887"/>
      <c r="LC75" s="887"/>
      <c r="LD75" s="887"/>
      <c r="LE75" s="887"/>
      <c r="LF75" s="887"/>
      <c r="LG75" s="887"/>
      <c r="LH75" s="887"/>
      <c r="LI75" s="887"/>
      <c r="LJ75" s="887"/>
      <c r="LK75" s="887"/>
      <c r="LL75" s="887"/>
      <c r="LM75" s="887"/>
      <c r="LN75" s="887"/>
      <c r="LO75" s="887"/>
      <c r="LP75" s="887"/>
      <c r="LQ75" s="887"/>
      <c r="LR75" s="887"/>
      <c r="LS75" s="887"/>
      <c r="LT75" s="887"/>
      <c r="LU75" s="887"/>
      <c r="LV75" s="887"/>
      <c r="LW75" s="887"/>
      <c r="LX75" s="887"/>
      <c r="LY75" s="887"/>
      <c r="LZ75" s="887"/>
      <c r="MA75" s="887"/>
      <c r="MB75" s="887"/>
      <c r="MC75" s="887"/>
      <c r="MD75" s="887"/>
      <c r="ME75" s="887"/>
      <c r="MF75" s="887"/>
      <c r="MG75" s="887"/>
      <c r="MH75" s="887"/>
      <c r="MI75" s="887"/>
      <c r="MJ75" s="887"/>
      <c r="MK75" s="887"/>
      <c r="ML75" s="887"/>
      <c r="MM75" s="887"/>
      <c r="MN75" s="887"/>
      <c r="MO75" s="887"/>
      <c r="MP75" s="887"/>
      <c r="MQ75" s="887"/>
      <c r="MR75" s="887"/>
      <c r="MS75" s="887"/>
      <c r="MT75" s="887"/>
      <c r="MU75" s="887"/>
      <c r="MV75" s="887"/>
      <c r="MW75" s="887"/>
      <c r="MX75" s="887"/>
      <c r="MY75" s="887"/>
      <c r="MZ75" s="887"/>
      <c r="NA75" s="887"/>
      <c r="NB75" s="887"/>
      <c r="NC75" s="887"/>
      <c r="ND75" s="887"/>
      <c r="NE75" s="887"/>
      <c r="NF75" s="887"/>
      <c r="NG75" s="887"/>
      <c r="NH75" s="887"/>
      <c r="NI75" s="887"/>
      <c r="NJ75" s="887"/>
      <c r="NK75" s="887"/>
      <c r="NL75" s="887"/>
      <c r="NM75" s="887"/>
      <c r="NN75" s="887"/>
      <c r="NO75" s="887"/>
      <c r="NP75" s="887"/>
      <c r="NQ75" s="887"/>
      <c r="NR75" s="887"/>
      <c r="NS75" s="887"/>
      <c r="NT75" s="887"/>
      <c r="NU75" s="887"/>
      <c r="NV75" s="887"/>
      <c r="NW75" s="887"/>
      <c r="NX75" s="887"/>
      <c r="NY75" s="887"/>
      <c r="NZ75" s="887"/>
      <c r="OA75" s="887"/>
      <c r="OB75" s="887"/>
      <c r="OC75" s="887"/>
      <c r="OD75" s="887"/>
      <c r="OE75" s="887"/>
      <c r="OF75" s="887"/>
      <c r="OG75" s="887"/>
      <c r="OH75" s="887"/>
      <c r="OI75" s="887"/>
      <c r="OJ75" s="887"/>
      <c r="OK75" s="887"/>
      <c r="OL75" s="887"/>
      <c r="OM75" s="887"/>
      <c r="ON75" s="887"/>
      <c r="OO75" s="887"/>
      <c r="OP75" s="887"/>
      <c r="OQ75" s="887"/>
      <c r="OR75" s="887"/>
      <c r="OS75" s="887"/>
      <c r="OT75" s="887"/>
      <c r="OU75" s="887"/>
      <c r="OV75" s="887"/>
      <c r="OW75" s="887"/>
      <c r="OX75" s="887"/>
      <c r="OY75" s="887"/>
      <c r="OZ75" s="887"/>
      <c r="PA75" s="887"/>
      <c r="PB75" s="887"/>
      <c r="PC75" s="887"/>
      <c r="PD75" s="887"/>
    </row>
    <row r="76" spans="1:421">
      <c r="A76" s="887"/>
      <c r="B76" s="895"/>
      <c r="C76" s="887"/>
      <c r="D76" s="1066"/>
      <c r="E76" s="1066"/>
      <c r="F76" s="1066"/>
      <c r="G76" s="1066"/>
      <c r="H76" s="887"/>
      <c r="I76" s="887"/>
      <c r="J76" s="887"/>
      <c r="K76" s="887"/>
      <c r="L76" s="887"/>
      <c r="M76" s="887"/>
      <c r="N76" s="887"/>
      <c r="O76" s="1084"/>
      <c r="P76" s="887"/>
      <c r="Q76" s="887"/>
      <c r="R76" s="887"/>
      <c r="S76" s="887"/>
      <c r="T76" s="887"/>
      <c r="U76" s="887"/>
      <c r="V76" s="887"/>
      <c r="W76" s="887"/>
      <c r="X76" s="887"/>
      <c r="Y76" s="887"/>
      <c r="Z76" s="887"/>
      <c r="AA76" s="887"/>
      <c r="AB76" s="887"/>
      <c r="AC76" s="887"/>
      <c r="AD76" s="887"/>
      <c r="AE76" s="887"/>
      <c r="AF76" s="887"/>
      <c r="AG76" s="887"/>
      <c r="AH76" s="887"/>
      <c r="AI76" s="887"/>
      <c r="AJ76" s="887"/>
      <c r="AK76" s="887"/>
      <c r="AL76" s="887"/>
      <c r="AM76" s="887"/>
      <c r="AN76" s="887"/>
      <c r="AO76" s="887"/>
      <c r="AP76" s="887"/>
      <c r="AQ76" s="887"/>
      <c r="AR76" s="887"/>
      <c r="AS76" s="887"/>
      <c r="AT76" s="887"/>
      <c r="AU76" s="887"/>
      <c r="AV76" s="887"/>
      <c r="AW76" s="887"/>
      <c r="AX76" s="887"/>
      <c r="AY76" s="887"/>
      <c r="AZ76" s="887"/>
      <c r="BA76" s="887"/>
      <c r="BB76" s="887"/>
      <c r="BC76" s="887"/>
      <c r="BD76" s="887"/>
      <c r="BE76" s="887"/>
      <c r="BF76" s="887"/>
      <c r="BG76" s="887"/>
      <c r="BH76" s="887"/>
      <c r="BI76" s="887"/>
      <c r="BJ76" s="887"/>
      <c r="BK76" s="887"/>
      <c r="BL76" s="887"/>
      <c r="BM76" s="887"/>
      <c r="BN76" s="887"/>
      <c r="BO76" s="887"/>
      <c r="BP76" s="887"/>
      <c r="BQ76" s="1171"/>
      <c r="BR76" s="887"/>
      <c r="BS76" s="887"/>
      <c r="BT76" s="887"/>
      <c r="BU76" s="887"/>
      <c r="BV76" s="887"/>
      <c r="BW76" s="887"/>
      <c r="BX76" s="887"/>
      <c r="BY76" s="887"/>
      <c r="BZ76" s="887"/>
      <c r="CA76" s="887"/>
      <c r="CB76" s="887"/>
      <c r="CC76" s="887"/>
      <c r="CD76" s="887"/>
      <c r="CE76" s="887"/>
      <c r="CF76" s="887"/>
      <c r="CG76" s="887"/>
      <c r="CH76" s="887"/>
      <c r="CI76" s="887"/>
      <c r="CJ76" s="887"/>
      <c r="CK76" s="887"/>
      <c r="CL76" s="887"/>
      <c r="CM76" s="887"/>
      <c r="CN76" s="887"/>
      <c r="CO76" s="887"/>
      <c r="CP76" s="887"/>
      <c r="CQ76" s="887"/>
      <c r="CR76" s="887"/>
      <c r="CS76" s="887"/>
      <c r="CT76" s="887"/>
      <c r="CU76" s="887"/>
      <c r="CV76" s="887"/>
      <c r="CW76" s="887"/>
      <c r="CX76" s="887"/>
      <c r="CY76" s="887"/>
      <c r="CZ76" s="887"/>
      <c r="DA76" s="887"/>
      <c r="DB76" s="887"/>
      <c r="DC76" s="887"/>
      <c r="DD76" s="887"/>
      <c r="DE76" s="1151"/>
      <c r="DF76" s="1151"/>
      <c r="DG76" s="887"/>
      <c r="DH76" s="887"/>
      <c r="DI76" s="887"/>
      <c r="DJ76" s="887"/>
      <c r="DK76" s="887"/>
      <c r="DL76" s="887"/>
      <c r="DM76" s="887"/>
      <c r="DN76" s="887"/>
      <c r="DO76" s="887"/>
      <c r="DP76" s="887"/>
      <c r="DQ76" s="887"/>
      <c r="DR76" s="887"/>
      <c r="DS76" s="887"/>
      <c r="DT76" s="887"/>
      <c r="DU76" s="887"/>
      <c r="DV76" s="887"/>
      <c r="DW76" s="887"/>
      <c r="DX76" s="887"/>
      <c r="DY76" s="887"/>
      <c r="DZ76" s="887"/>
      <c r="EA76" s="887"/>
      <c r="EB76" s="887"/>
      <c r="EC76" s="887"/>
      <c r="ED76" s="887"/>
      <c r="EE76" s="887"/>
      <c r="EF76" s="887"/>
      <c r="EG76" s="887"/>
      <c r="EH76" s="887"/>
      <c r="EI76" s="887"/>
      <c r="EJ76" s="887"/>
      <c r="EK76" s="887"/>
      <c r="EL76" s="887"/>
      <c r="EM76" s="887"/>
      <c r="EN76" s="1151"/>
      <c r="EO76" s="1151"/>
      <c r="EP76" s="887"/>
      <c r="EQ76" s="887"/>
      <c r="ER76" s="887"/>
      <c r="ES76" s="887"/>
      <c r="ET76" s="887"/>
      <c r="EU76" s="887"/>
      <c r="EV76" s="887"/>
      <c r="EW76" s="887"/>
      <c r="EX76" s="887"/>
      <c r="EY76" s="887"/>
      <c r="EZ76" s="887"/>
      <c r="FA76" s="887"/>
      <c r="FB76" s="887"/>
      <c r="FC76" s="887"/>
      <c r="FD76" s="887"/>
      <c r="FE76" s="887"/>
      <c r="FF76" s="887"/>
      <c r="FG76" s="887"/>
      <c r="FH76" s="887"/>
      <c r="FI76" s="887"/>
      <c r="FJ76" s="887"/>
      <c r="FK76" s="887"/>
      <c r="FL76" s="887"/>
      <c r="FM76" s="887"/>
      <c r="FN76" s="887"/>
      <c r="FO76" s="887"/>
      <c r="FP76" s="887"/>
      <c r="FQ76" s="887"/>
      <c r="FR76" s="887"/>
      <c r="FS76" s="887"/>
      <c r="FT76" s="887"/>
      <c r="FU76" s="887"/>
      <c r="FV76" s="887"/>
      <c r="FW76" s="887"/>
      <c r="FX76" s="887"/>
      <c r="FY76" s="1151"/>
      <c r="FZ76" s="1151"/>
      <c r="GA76" s="887"/>
      <c r="GB76" s="887"/>
      <c r="GC76" s="887"/>
      <c r="GD76" s="887"/>
      <c r="GE76" s="887"/>
      <c r="GF76" s="887"/>
      <c r="GG76" s="887"/>
      <c r="GH76" s="887"/>
      <c r="GI76" s="887"/>
      <c r="GJ76" s="887"/>
      <c r="GK76" s="887"/>
      <c r="GL76" s="1151"/>
      <c r="GM76" s="1151"/>
      <c r="GN76" s="887"/>
      <c r="GO76" s="887"/>
      <c r="GP76" s="887"/>
      <c r="GQ76" s="887"/>
      <c r="GR76" s="887"/>
      <c r="GS76" s="887"/>
      <c r="GT76" s="887"/>
      <c r="GU76" s="887"/>
      <c r="GV76" s="887"/>
      <c r="GW76" s="1084"/>
      <c r="GX76" s="887"/>
      <c r="GY76" s="887"/>
      <c r="GZ76" s="887"/>
      <c r="HA76" s="887"/>
      <c r="HB76" s="887"/>
      <c r="HC76" s="887"/>
      <c r="HD76" s="887"/>
      <c r="HE76" s="887"/>
      <c r="HF76" s="887"/>
      <c r="HG76" s="887"/>
      <c r="HH76" s="887"/>
      <c r="HI76" s="887"/>
      <c r="HJ76" s="887"/>
      <c r="HK76" s="887"/>
      <c r="HL76" s="887"/>
      <c r="HM76" s="887"/>
      <c r="HN76" s="887"/>
      <c r="HO76" s="887"/>
      <c r="HP76" s="887"/>
      <c r="HQ76" s="887"/>
      <c r="HR76" s="887"/>
      <c r="HS76" s="887"/>
      <c r="HT76" s="887"/>
      <c r="HU76" s="887"/>
      <c r="HV76" s="887"/>
      <c r="HW76" s="887"/>
      <c r="HX76" s="887"/>
      <c r="HY76" s="887"/>
      <c r="HZ76" s="887"/>
      <c r="IA76" s="887"/>
      <c r="IB76" s="887"/>
      <c r="IC76" s="887"/>
      <c r="ID76" s="887"/>
      <c r="IE76" s="887"/>
      <c r="IF76" s="887"/>
      <c r="IG76" s="887"/>
      <c r="IH76" s="887"/>
      <c r="II76" s="887"/>
      <c r="IJ76" s="887"/>
      <c r="IK76" s="887"/>
      <c r="IL76" s="887"/>
      <c r="IM76" s="887"/>
      <c r="IN76" s="887"/>
      <c r="IO76" s="887"/>
      <c r="IP76" s="887"/>
      <c r="IQ76" s="887"/>
      <c r="IR76" s="887"/>
      <c r="IS76" s="887"/>
      <c r="IT76" s="887"/>
      <c r="IU76" s="887"/>
      <c r="IV76" s="887"/>
      <c r="IW76" s="887"/>
      <c r="IX76" s="887"/>
      <c r="IY76" s="887"/>
      <c r="IZ76" s="887"/>
      <c r="JA76" s="887"/>
      <c r="JB76" s="887"/>
      <c r="JC76" s="887"/>
      <c r="JD76" s="887"/>
      <c r="JE76" s="887"/>
      <c r="JF76" s="887"/>
      <c r="JG76" s="887"/>
      <c r="JH76" s="887"/>
      <c r="JI76" s="887"/>
      <c r="JJ76" s="887"/>
      <c r="JK76" s="887"/>
      <c r="JL76" s="887"/>
      <c r="JM76" s="887"/>
      <c r="JN76" s="887"/>
      <c r="JO76" s="887"/>
      <c r="JP76" s="887"/>
      <c r="JQ76" s="887"/>
      <c r="JR76" s="887"/>
      <c r="JS76" s="887"/>
      <c r="JT76" s="1173"/>
      <c r="JU76" s="887"/>
      <c r="JV76" s="887"/>
      <c r="JW76" s="887"/>
      <c r="JX76" s="887"/>
      <c r="JY76" s="887"/>
      <c r="JZ76" s="887"/>
      <c r="KA76" s="887"/>
      <c r="KB76" s="887"/>
      <c r="KC76" s="887"/>
      <c r="KD76" s="887"/>
      <c r="KE76" s="887"/>
      <c r="KF76" s="887"/>
      <c r="KG76" s="887"/>
      <c r="KH76" s="887"/>
      <c r="KI76" s="887"/>
      <c r="KJ76" s="887"/>
      <c r="KK76" s="887"/>
      <c r="KL76" s="887"/>
      <c r="KM76" s="887"/>
      <c r="KN76" s="887"/>
      <c r="KO76" s="887"/>
      <c r="KP76" s="887"/>
      <c r="KQ76" s="887"/>
      <c r="KR76" s="887"/>
      <c r="KS76" s="887"/>
      <c r="KT76" s="887"/>
      <c r="KU76" s="887"/>
      <c r="KV76" s="887"/>
      <c r="KW76" s="887"/>
      <c r="KX76" s="887"/>
      <c r="KY76" s="887"/>
      <c r="KZ76" s="887"/>
      <c r="LA76" s="887"/>
      <c r="LB76" s="887"/>
      <c r="LC76" s="887"/>
      <c r="LD76" s="887"/>
      <c r="LE76" s="887"/>
      <c r="LF76" s="887"/>
      <c r="LG76" s="887"/>
      <c r="LH76" s="887"/>
      <c r="LI76" s="887"/>
      <c r="LJ76" s="887"/>
      <c r="LK76" s="887"/>
      <c r="LL76" s="887"/>
      <c r="LM76" s="887"/>
      <c r="LN76" s="887"/>
      <c r="LO76" s="887"/>
      <c r="LP76" s="887"/>
      <c r="LQ76" s="887"/>
      <c r="LR76" s="887"/>
      <c r="LS76" s="887"/>
      <c r="LT76" s="887"/>
      <c r="LU76" s="887"/>
      <c r="LV76" s="887"/>
      <c r="LW76" s="887"/>
      <c r="LX76" s="887"/>
      <c r="LY76" s="887"/>
      <c r="LZ76" s="887"/>
      <c r="MA76" s="887"/>
      <c r="MB76" s="887"/>
      <c r="MC76" s="887"/>
      <c r="MD76" s="887"/>
      <c r="ME76" s="887"/>
      <c r="MF76" s="887"/>
      <c r="MG76" s="887"/>
      <c r="MH76" s="887"/>
      <c r="MI76" s="887"/>
      <c r="MJ76" s="887"/>
      <c r="MK76" s="887"/>
      <c r="ML76" s="887"/>
      <c r="MM76" s="887"/>
      <c r="MN76" s="887"/>
      <c r="MO76" s="887"/>
      <c r="MP76" s="887"/>
      <c r="MQ76" s="887"/>
      <c r="MR76" s="887"/>
      <c r="MS76" s="887"/>
      <c r="MT76" s="887"/>
      <c r="MU76" s="887"/>
      <c r="MV76" s="887"/>
      <c r="MW76" s="887"/>
      <c r="MX76" s="887"/>
      <c r="MY76" s="887"/>
      <c r="MZ76" s="887"/>
      <c r="NA76" s="887"/>
      <c r="NB76" s="887"/>
      <c r="NC76" s="887"/>
      <c r="ND76" s="887"/>
      <c r="NE76" s="887"/>
      <c r="NF76" s="887"/>
      <c r="NG76" s="887"/>
      <c r="NH76" s="887"/>
      <c r="NI76" s="887"/>
      <c r="NJ76" s="887"/>
      <c r="NK76" s="887"/>
      <c r="NL76" s="887"/>
      <c r="NM76" s="887"/>
      <c r="NN76" s="887"/>
      <c r="NO76" s="887"/>
      <c r="NP76" s="887"/>
      <c r="NQ76" s="887"/>
      <c r="NR76" s="887"/>
      <c r="NS76" s="887"/>
      <c r="NT76" s="887"/>
      <c r="NU76" s="887"/>
      <c r="NV76" s="887"/>
      <c r="NW76" s="887"/>
      <c r="NX76" s="887"/>
      <c r="NY76" s="887"/>
      <c r="NZ76" s="887"/>
      <c r="OA76" s="887"/>
      <c r="OB76" s="887"/>
      <c r="OC76" s="887"/>
      <c r="OD76" s="887"/>
      <c r="OE76" s="887"/>
      <c r="OF76" s="887"/>
      <c r="OG76" s="887"/>
      <c r="OH76" s="887"/>
      <c r="OI76" s="887"/>
      <c r="OJ76" s="887"/>
      <c r="OK76" s="887"/>
      <c r="OL76" s="887"/>
      <c r="OM76" s="887"/>
      <c r="ON76" s="887"/>
      <c r="OO76" s="887"/>
      <c r="OP76" s="887"/>
      <c r="OQ76" s="887"/>
      <c r="OR76" s="887"/>
      <c r="OS76" s="887"/>
      <c r="OT76" s="887"/>
      <c r="OU76" s="887"/>
      <c r="OV76" s="887"/>
      <c r="OW76" s="887"/>
      <c r="OX76" s="887"/>
      <c r="OY76" s="887"/>
      <c r="OZ76" s="887"/>
      <c r="PA76" s="887"/>
      <c r="PB76" s="887"/>
      <c r="PC76" s="887"/>
      <c r="PD76" s="887"/>
    </row>
    <row r="77" spans="1:421">
      <c r="A77" s="930"/>
      <c r="B77" s="930"/>
      <c r="C77" s="930"/>
      <c r="D77" s="930"/>
      <c r="E77" s="930"/>
      <c r="F77" s="930"/>
      <c r="G77" s="930"/>
      <c r="H77" s="930"/>
      <c r="I77" s="930"/>
      <c r="J77" s="930"/>
      <c r="K77" s="930"/>
      <c r="L77" s="930"/>
      <c r="M77" s="930"/>
      <c r="N77" s="930"/>
      <c r="O77" s="930"/>
      <c r="P77" s="930"/>
      <c r="Q77" s="930"/>
      <c r="R77" s="930"/>
      <c r="S77" s="930"/>
      <c r="T77" s="930"/>
      <c r="U77" s="930"/>
      <c r="V77" s="930"/>
      <c r="W77" s="930"/>
      <c r="X77" s="930"/>
      <c r="Y77" s="930"/>
      <c r="Z77" s="930"/>
      <c r="AA77" s="930"/>
      <c r="AB77" s="930"/>
      <c r="AC77" s="930"/>
      <c r="AD77" s="930"/>
      <c r="AE77" s="930"/>
      <c r="AF77" s="930"/>
      <c r="AG77" s="930"/>
      <c r="AH77" s="930"/>
      <c r="AI77" s="930"/>
      <c r="AJ77" s="930"/>
      <c r="AK77" s="930"/>
      <c r="AL77" s="930"/>
      <c r="AM77" s="930"/>
      <c r="AN77" s="930"/>
      <c r="AO77" s="930"/>
      <c r="AP77" s="930"/>
      <c r="AQ77" s="930"/>
      <c r="AR77" s="930"/>
      <c r="AS77" s="930"/>
      <c r="AT77" s="930"/>
      <c r="AU77" s="930"/>
      <c r="AV77" s="930"/>
      <c r="AW77" s="930"/>
      <c r="AX77" s="930"/>
      <c r="AY77" s="930"/>
      <c r="AZ77" s="930"/>
      <c r="BA77" s="930"/>
      <c r="BB77" s="930"/>
      <c r="BC77" s="930"/>
      <c r="BD77" s="930"/>
      <c r="BE77" s="930"/>
      <c r="BF77" s="930"/>
      <c r="BG77" s="930"/>
      <c r="BH77" s="930"/>
      <c r="BI77" s="930"/>
      <c r="BJ77" s="930"/>
      <c r="BK77" s="930"/>
      <c r="BL77" s="930"/>
      <c r="BM77" s="930"/>
      <c r="BN77" s="930"/>
      <c r="BO77" s="930"/>
      <c r="BP77" s="930"/>
      <c r="BQ77" s="930"/>
      <c r="BR77" s="930"/>
      <c r="BS77" s="930"/>
      <c r="BT77" s="930"/>
      <c r="BU77" s="930"/>
      <c r="BV77" s="930"/>
      <c r="BW77" s="930"/>
      <c r="BX77" s="930"/>
      <c r="BY77" s="930"/>
      <c r="BZ77" s="930"/>
      <c r="CA77" s="930"/>
      <c r="CB77" s="930"/>
      <c r="CC77" s="930"/>
      <c r="CD77" s="930"/>
      <c r="CE77" s="930"/>
      <c r="CF77" s="930"/>
      <c r="CG77" s="930"/>
      <c r="CH77" s="930"/>
      <c r="CI77" s="930"/>
      <c r="CJ77" s="930"/>
      <c r="CK77" s="930"/>
      <c r="CL77" s="930"/>
      <c r="CM77" s="930"/>
      <c r="CN77" s="930"/>
      <c r="CO77" s="930"/>
      <c r="CP77" s="930"/>
      <c r="CQ77" s="930"/>
      <c r="CR77" s="930"/>
      <c r="CS77" s="930"/>
      <c r="CT77" s="930"/>
      <c r="CU77" s="930"/>
      <c r="CV77" s="930"/>
      <c r="CW77" s="930"/>
      <c r="CX77" s="930"/>
      <c r="CY77" s="930"/>
      <c r="CZ77" s="930"/>
      <c r="DA77" s="930"/>
      <c r="DB77" s="930"/>
      <c r="DC77" s="930"/>
      <c r="DD77" s="930"/>
      <c r="DE77" s="930"/>
      <c r="DF77" s="930"/>
      <c r="DG77" s="930"/>
      <c r="DH77" s="930"/>
      <c r="DI77" s="930"/>
      <c r="DJ77" s="930"/>
      <c r="DK77" s="930"/>
      <c r="DL77" s="930"/>
      <c r="DM77" s="930"/>
      <c r="DN77" s="930"/>
      <c r="DO77" s="930"/>
      <c r="DP77" s="930"/>
      <c r="DQ77" s="930"/>
      <c r="DR77" s="930"/>
      <c r="DS77" s="930"/>
      <c r="DT77" s="930"/>
      <c r="DU77" s="930"/>
      <c r="DV77" s="930"/>
      <c r="DW77" s="930"/>
      <c r="DX77" s="930"/>
      <c r="DY77" s="930"/>
      <c r="DZ77" s="930"/>
      <c r="EA77" s="930"/>
      <c r="EB77" s="930"/>
      <c r="EC77" s="930"/>
      <c r="ED77" s="930"/>
      <c r="EE77" s="930"/>
      <c r="EF77" s="930"/>
      <c r="EG77" s="930"/>
      <c r="EH77" s="930"/>
      <c r="EI77" s="930"/>
      <c r="EJ77" s="930"/>
      <c r="EK77" s="930"/>
      <c r="EL77" s="930"/>
      <c r="EM77" s="930"/>
      <c r="EN77" s="930"/>
      <c r="EO77" s="930"/>
      <c r="EP77" s="930"/>
      <c r="EQ77" s="930"/>
      <c r="ER77" s="930"/>
      <c r="ES77" s="930"/>
      <c r="ET77" s="930"/>
      <c r="EU77" s="930"/>
      <c r="EV77" s="930"/>
      <c r="EW77" s="930"/>
      <c r="EX77" s="930"/>
      <c r="EY77" s="930"/>
      <c r="EZ77" s="930"/>
      <c r="FA77" s="930"/>
      <c r="FB77" s="930"/>
      <c r="FC77" s="930"/>
      <c r="FD77" s="930"/>
      <c r="FE77" s="930"/>
      <c r="FF77" s="930"/>
      <c r="FG77" s="930"/>
      <c r="FH77" s="930"/>
      <c r="FI77" s="930"/>
      <c r="FJ77" s="930"/>
      <c r="FK77" s="930"/>
      <c r="FL77" s="930"/>
      <c r="FM77" s="930"/>
      <c r="FN77" s="930"/>
      <c r="FO77" s="930"/>
      <c r="FP77" s="930"/>
      <c r="FQ77" s="930"/>
      <c r="FR77" s="930"/>
      <c r="FS77" s="930"/>
      <c r="FT77" s="930"/>
      <c r="FU77" s="930"/>
      <c r="FV77" s="930"/>
      <c r="FW77" s="930"/>
      <c r="FX77" s="930"/>
      <c r="FY77" s="930"/>
      <c r="FZ77" s="930"/>
      <c r="GA77" s="930"/>
      <c r="GB77" s="930"/>
      <c r="GC77" s="930"/>
      <c r="GD77" s="930"/>
      <c r="GE77" s="930"/>
      <c r="GF77" s="930"/>
      <c r="GG77" s="930"/>
      <c r="GH77" s="930"/>
      <c r="GI77" s="930"/>
      <c r="GJ77" s="930"/>
      <c r="GK77" s="930"/>
      <c r="GL77" s="930"/>
      <c r="GM77" s="930"/>
      <c r="GN77" s="930"/>
      <c r="GO77" s="930"/>
      <c r="GP77" s="930"/>
      <c r="GQ77" s="930"/>
      <c r="GR77" s="930"/>
      <c r="GS77" s="930"/>
      <c r="GT77" s="930"/>
      <c r="GU77" s="930"/>
      <c r="GV77" s="930"/>
      <c r="GW77" s="930"/>
      <c r="GX77" s="930"/>
      <c r="GY77" s="930"/>
      <c r="GZ77" s="930"/>
      <c r="HA77" s="930"/>
      <c r="HB77" s="930"/>
      <c r="HC77" s="930"/>
      <c r="HD77" s="930"/>
      <c r="HE77" s="930"/>
      <c r="HF77" s="930"/>
      <c r="HG77" s="930"/>
      <c r="HH77" s="930"/>
      <c r="HI77" s="930"/>
      <c r="HJ77" s="930"/>
      <c r="HK77" s="930"/>
      <c r="HL77" s="930"/>
      <c r="HM77" s="930"/>
      <c r="HN77" s="930"/>
      <c r="HO77" s="930"/>
      <c r="HP77" s="930"/>
      <c r="HQ77" s="930"/>
      <c r="HR77" s="930"/>
      <c r="HS77" s="930"/>
      <c r="HT77" s="930"/>
      <c r="HU77" s="930"/>
      <c r="HV77" s="930"/>
      <c r="HW77" s="930"/>
      <c r="HX77" s="930"/>
      <c r="HY77" s="930"/>
      <c r="HZ77" s="930"/>
      <c r="IA77" s="930"/>
      <c r="IB77" s="930"/>
      <c r="IC77" s="930"/>
      <c r="ID77" s="930"/>
      <c r="IE77" s="930"/>
      <c r="IF77" s="930"/>
      <c r="IG77" s="930"/>
      <c r="IH77" s="930"/>
      <c r="II77" s="930"/>
      <c r="IJ77" s="930"/>
      <c r="IK77" s="930"/>
      <c r="IL77" s="930"/>
      <c r="IM77" s="930"/>
      <c r="IN77" s="930"/>
      <c r="IO77" s="930"/>
      <c r="IP77" s="930"/>
      <c r="IQ77" s="930"/>
      <c r="IR77" s="930"/>
      <c r="IS77" s="930"/>
      <c r="IT77" s="930"/>
      <c r="IU77" s="930"/>
      <c r="IV77" s="930"/>
      <c r="IW77" s="930"/>
      <c r="IX77" s="930"/>
      <c r="IY77" s="930"/>
      <c r="IZ77" s="930"/>
      <c r="JA77" s="930"/>
      <c r="JB77" s="930"/>
      <c r="JC77" s="930"/>
      <c r="JD77" s="930"/>
      <c r="JE77" s="930"/>
      <c r="JF77" s="930"/>
      <c r="JG77" s="930"/>
      <c r="JH77" s="930"/>
      <c r="JI77" s="930"/>
      <c r="JJ77" s="930"/>
      <c r="JK77" s="930"/>
      <c r="JL77" s="930"/>
      <c r="JM77" s="930"/>
      <c r="JN77" s="930"/>
      <c r="JO77" s="930"/>
      <c r="JP77" s="930"/>
      <c r="JQ77" s="930"/>
      <c r="JR77" s="930"/>
      <c r="JS77" s="930"/>
      <c r="JT77" s="930"/>
      <c r="JU77" s="930"/>
      <c r="JV77" s="930"/>
      <c r="JW77" s="930"/>
      <c r="JX77" s="930"/>
      <c r="JY77" s="930"/>
      <c r="JZ77" s="930"/>
      <c r="KA77" s="930"/>
      <c r="KB77" s="930"/>
      <c r="KC77" s="930"/>
      <c r="KD77" s="930"/>
      <c r="KE77" s="930"/>
      <c r="KF77" s="930"/>
      <c r="KG77" s="930"/>
      <c r="KH77" s="930"/>
      <c r="KI77" s="930"/>
      <c r="KJ77" s="930"/>
      <c r="KK77" s="930"/>
      <c r="KL77" s="930"/>
      <c r="KM77" s="930"/>
      <c r="KN77" s="930"/>
      <c r="KO77" s="930"/>
      <c r="KP77" s="930"/>
      <c r="KQ77" s="930"/>
      <c r="KR77" s="930"/>
      <c r="KS77" s="930"/>
      <c r="KT77" s="930"/>
      <c r="KU77" s="930"/>
      <c r="KV77" s="930"/>
      <c r="KW77" s="930"/>
      <c r="KX77" s="930"/>
      <c r="KY77" s="930"/>
      <c r="KZ77" s="930"/>
      <c r="LA77" s="930"/>
      <c r="LB77" s="930"/>
      <c r="LC77" s="930"/>
      <c r="LD77" s="930"/>
      <c r="LE77" s="930"/>
      <c r="LF77" s="930"/>
      <c r="LG77" s="930"/>
      <c r="LH77" s="930"/>
      <c r="LI77" s="930"/>
      <c r="LJ77" s="930"/>
      <c r="LK77" s="930"/>
      <c r="LL77" s="930"/>
      <c r="LM77" s="930"/>
      <c r="LN77" s="930"/>
      <c r="LO77" s="930"/>
      <c r="LP77" s="930"/>
      <c r="LQ77" s="930"/>
      <c r="LR77" s="930"/>
      <c r="LS77" s="930"/>
      <c r="LT77" s="930"/>
      <c r="LU77" s="930"/>
      <c r="LV77" s="930"/>
      <c r="LW77" s="930"/>
      <c r="LX77" s="930"/>
      <c r="LY77" s="930"/>
      <c r="LZ77" s="930"/>
      <c r="MA77" s="930"/>
      <c r="MB77" s="930"/>
      <c r="MC77" s="930"/>
      <c r="MD77" s="930"/>
      <c r="ME77" s="930"/>
      <c r="MF77" s="930"/>
      <c r="MG77" s="930"/>
      <c r="MH77" s="930"/>
      <c r="MI77" s="930"/>
      <c r="MJ77" s="930"/>
      <c r="MK77" s="930"/>
      <c r="ML77" s="930"/>
      <c r="MM77" s="930"/>
      <c r="MN77" s="930"/>
      <c r="MO77" s="930"/>
      <c r="MP77" s="930"/>
      <c r="MQ77" s="930"/>
      <c r="MR77" s="930"/>
      <c r="MS77" s="930"/>
      <c r="MT77" s="930"/>
      <c r="MU77" s="930"/>
      <c r="MV77" s="930"/>
      <c r="MW77" s="930"/>
      <c r="MX77" s="930"/>
      <c r="MY77" s="930"/>
      <c r="MZ77" s="930"/>
      <c r="NA77" s="930"/>
      <c r="NB77" s="930"/>
      <c r="NC77" s="930"/>
      <c r="ND77" s="930"/>
      <c r="NE77" s="930"/>
      <c r="NF77" s="930"/>
      <c r="NG77" s="930"/>
      <c r="NH77" s="930"/>
      <c r="NI77" s="930"/>
      <c r="NJ77" s="930"/>
      <c r="NK77" s="930"/>
      <c r="NL77" s="930"/>
      <c r="NM77" s="930"/>
      <c r="NN77" s="930"/>
      <c r="NO77" s="930"/>
      <c r="NP77" s="930"/>
      <c r="NQ77" s="930"/>
      <c r="NR77" s="930"/>
      <c r="NS77" s="930"/>
      <c r="NT77" s="930"/>
      <c r="NU77" s="930"/>
      <c r="NV77" s="930"/>
      <c r="NW77" s="930"/>
      <c r="NX77" s="930"/>
      <c r="NY77" s="930"/>
      <c r="NZ77" s="930"/>
      <c r="OA77" s="930"/>
      <c r="OB77" s="930"/>
      <c r="OC77" s="930"/>
      <c r="OD77" s="930"/>
      <c r="OE77" s="930"/>
      <c r="OF77" s="930"/>
      <c r="OG77" s="930"/>
      <c r="OH77" s="930"/>
      <c r="OI77" s="930"/>
      <c r="OJ77" s="930"/>
      <c r="OK77" s="930"/>
      <c r="OL77" s="930"/>
      <c r="OM77" s="930"/>
      <c r="ON77" s="930"/>
      <c r="OO77" s="930"/>
      <c r="OP77" s="930"/>
      <c r="OQ77" s="930"/>
      <c r="OR77" s="930"/>
      <c r="OS77" s="930"/>
      <c r="OT77" s="930"/>
      <c r="OU77" s="930"/>
      <c r="OV77" s="930"/>
      <c r="OW77" s="930"/>
      <c r="OX77" s="930"/>
      <c r="OY77" s="930"/>
      <c r="OZ77" s="930"/>
      <c r="PA77" s="930"/>
      <c r="PB77" s="930"/>
      <c r="PC77" s="930"/>
      <c r="PD77" s="930"/>
      <c r="PE77" s="924"/>
    </row>
    <row r="78" spans="1:421" ht="13" thickBot="1">
      <c r="A78" s="930"/>
      <c r="B78" s="930"/>
      <c r="C78" s="930"/>
      <c r="D78" s="930"/>
      <c r="E78" s="930"/>
      <c r="F78" s="930"/>
      <c r="G78" s="930"/>
      <c r="H78" s="930"/>
      <c r="I78" s="930"/>
      <c r="J78" s="930"/>
      <c r="K78" s="930"/>
      <c r="L78" s="930"/>
      <c r="M78" s="930"/>
      <c r="N78" s="930"/>
      <c r="O78" s="930"/>
      <c r="P78" s="930"/>
      <c r="Q78" s="930"/>
      <c r="R78" s="930"/>
      <c r="S78" s="930"/>
      <c r="T78" s="930"/>
      <c r="U78" s="930"/>
      <c r="V78" s="930"/>
      <c r="W78" s="930"/>
      <c r="X78" s="930"/>
      <c r="Y78" s="930"/>
      <c r="Z78" s="930"/>
      <c r="AA78" s="930"/>
      <c r="AB78" s="930"/>
      <c r="AC78" s="930"/>
      <c r="AD78" s="930"/>
      <c r="AE78" s="930"/>
      <c r="AF78" s="930"/>
      <c r="AG78" s="930"/>
      <c r="AH78" s="930"/>
      <c r="AI78" s="930"/>
      <c r="AJ78" s="930"/>
      <c r="AK78" s="930"/>
      <c r="AL78" s="930"/>
      <c r="AM78" s="930"/>
      <c r="AN78" s="930"/>
      <c r="AO78" s="930"/>
      <c r="AP78" s="930"/>
      <c r="AQ78" s="930"/>
      <c r="AR78" s="930"/>
      <c r="AS78" s="930"/>
      <c r="AT78" s="930"/>
      <c r="AU78" s="930"/>
      <c r="AV78" s="930"/>
      <c r="AW78" s="930"/>
      <c r="AX78" s="930"/>
      <c r="AY78" s="930"/>
      <c r="AZ78" s="930"/>
      <c r="BA78" s="930"/>
      <c r="BB78" s="930"/>
      <c r="BC78" s="930"/>
      <c r="BD78" s="930"/>
      <c r="BE78" s="930"/>
      <c r="BF78" s="930"/>
      <c r="BG78" s="930"/>
      <c r="BH78" s="930"/>
      <c r="BI78" s="930"/>
      <c r="BJ78" s="930"/>
      <c r="BK78" s="930"/>
      <c r="BL78" s="930"/>
      <c r="BM78" s="930"/>
      <c r="BN78" s="930"/>
      <c r="BO78" s="930"/>
      <c r="BP78" s="930"/>
      <c r="BQ78" s="930"/>
      <c r="BR78" s="930"/>
      <c r="BS78" s="930"/>
      <c r="BT78" s="930"/>
      <c r="BU78" s="930"/>
      <c r="BV78" s="930"/>
      <c r="BW78" s="930"/>
      <c r="BX78" s="930"/>
      <c r="BY78" s="930"/>
      <c r="BZ78" s="930"/>
      <c r="CA78" s="930"/>
      <c r="CB78" s="930"/>
      <c r="CC78" s="930"/>
      <c r="CD78" s="930"/>
      <c r="CE78" s="930"/>
      <c r="CF78" s="930"/>
      <c r="CG78" s="930"/>
      <c r="CH78" s="930"/>
      <c r="CI78" s="930"/>
      <c r="CJ78" s="930"/>
      <c r="CK78" s="930"/>
      <c r="CL78" s="930"/>
      <c r="CM78" s="930"/>
      <c r="CN78" s="930"/>
      <c r="CO78" s="930"/>
      <c r="CP78" s="930"/>
      <c r="CQ78" s="930"/>
      <c r="CR78" s="930"/>
      <c r="CS78" s="930"/>
      <c r="CT78" s="930"/>
      <c r="CU78" s="930"/>
      <c r="CV78" s="930"/>
      <c r="CW78" s="930"/>
      <c r="CX78" s="930"/>
      <c r="CY78" s="930"/>
      <c r="CZ78" s="930"/>
      <c r="DA78" s="930"/>
      <c r="DB78" s="930"/>
      <c r="DC78" s="930"/>
      <c r="DD78" s="930"/>
      <c r="DE78" s="930"/>
      <c r="DF78" s="930"/>
      <c r="DG78" s="930"/>
      <c r="DH78" s="930"/>
      <c r="DI78" s="930"/>
      <c r="DJ78" s="930"/>
      <c r="DK78" s="930"/>
      <c r="DL78" s="930"/>
      <c r="DM78" s="930"/>
      <c r="DN78" s="930"/>
      <c r="DO78" s="930"/>
      <c r="DP78" s="930"/>
      <c r="DQ78" s="930"/>
      <c r="DR78" s="930"/>
      <c r="DS78" s="930"/>
      <c r="DT78" s="930"/>
      <c r="DU78" s="930"/>
      <c r="DV78" s="930"/>
      <c r="DW78" s="930"/>
      <c r="DX78" s="930"/>
      <c r="DY78" s="930"/>
      <c r="DZ78" s="930"/>
      <c r="EA78" s="930"/>
      <c r="EB78" s="930"/>
      <c r="EC78" s="930"/>
      <c r="ED78" s="930"/>
      <c r="EE78" s="930"/>
      <c r="EF78" s="930"/>
      <c r="EG78" s="930"/>
      <c r="EH78" s="930"/>
      <c r="EI78" s="930"/>
      <c r="EJ78" s="930"/>
      <c r="EK78" s="930"/>
      <c r="EL78" s="930"/>
      <c r="EM78" s="930"/>
      <c r="EN78" s="930"/>
      <c r="EO78" s="930"/>
      <c r="EP78" s="930"/>
      <c r="EQ78" s="930"/>
      <c r="ER78" s="930"/>
      <c r="ES78" s="930"/>
      <c r="ET78" s="930"/>
      <c r="EU78" s="930"/>
      <c r="EV78" s="930"/>
      <c r="EW78" s="930"/>
      <c r="EX78" s="930"/>
      <c r="EY78" s="930"/>
      <c r="EZ78" s="930"/>
      <c r="FA78" s="930"/>
      <c r="FB78" s="930"/>
      <c r="FC78" s="930"/>
      <c r="FD78" s="930"/>
      <c r="FE78" s="930"/>
      <c r="FF78" s="930"/>
      <c r="FG78" s="930"/>
      <c r="FH78" s="930"/>
      <c r="FI78" s="930"/>
      <c r="FJ78" s="930"/>
      <c r="FK78" s="930"/>
      <c r="FL78" s="930"/>
      <c r="FM78" s="930"/>
      <c r="FN78" s="930"/>
      <c r="FO78" s="930"/>
      <c r="FP78" s="930"/>
      <c r="FQ78" s="930"/>
      <c r="FR78" s="930"/>
      <c r="FS78" s="930"/>
      <c r="FT78" s="930"/>
      <c r="FU78" s="930"/>
      <c r="FV78" s="930"/>
      <c r="FW78" s="930"/>
      <c r="FX78" s="930"/>
      <c r="FY78" s="930"/>
      <c r="FZ78" s="930"/>
      <c r="GA78" s="930"/>
      <c r="GB78" s="930"/>
      <c r="GC78" s="930"/>
      <c r="GD78" s="930"/>
      <c r="GE78" s="930"/>
      <c r="GF78" s="930"/>
      <c r="GG78" s="930"/>
      <c r="GH78" s="930"/>
      <c r="GI78" s="930"/>
      <c r="GJ78" s="930"/>
      <c r="GK78" s="930"/>
      <c r="GL78" s="930"/>
      <c r="GM78" s="930"/>
      <c r="GN78" s="930"/>
      <c r="GO78" s="930"/>
      <c r="GP78" s="930"/>
      <c r="GQ78" s="930"/>
      <c r="GR78" s="930"/>
      <c r="GS78" s="930"/>
      <c r="GT78" s="930"/>
      <c r="GU78" s="930"/>
      <c r="GV78" s="930"/>
      <c r="GW78" s="930"/>
      <c r="GX78" s="930"/>
      <c r="GY78" s="930"/>
      <c r="GZ78" s="930"/>
      <c r="HA78" s="930"/>
      <c r="HB78" s="930"/>
      <c r="HC78" s="930"/>
      <c r="HD78" s="930"/>
      <c r="HE78" s="930"/>
      <c r="HF78" s="930"/>
      <c r="HG78" s="930"/>
      <c r="HH78" s="930"/>
      <c r="HI78" s="930"/>
      <c r="HJ78" s="930"/>
      <c r="HK78" s="930"/>
      <c r="HL78" s="930"/>
      <c r="HM78" s="930"/>
      <c r="HN78" s="930"/>
      <c r="HO78" s="930"/>
      <c r="HP78" s="930"/>
      <c r="HQ78" s="930"/>
      <c r="HR78" s="930"/>
      <c r="HS78" s="930"/>
      <c r="HT78" s="930"/>
      <c r="HU78" s="930"/>
      <c r="HV78" s="930"/>
      <c r="HW78" s="930"/>
      <c r="HX78" s="930"/>
      <c r="HY78" s="930"/>
      <c r="HZ78" s="930"/>
      <c r="IA78" s="930"/>
      <c r="IB78" s="930"/>
      <c r="IC78" s="930"/>
      <c r="ID78" s="930"/>
      <c r="IE78" s="930"/>
      <c r="IF78" s="930"/>
      <c r="IG78" s="930"/>
      <c r="IH78" s="930"/>
      <c r="II78" s="930"/>
      <c r="IJ78" s="930"/>
      <c r="IK78" s="930"/>
      <c r="IL78" s="930"/>
      <c r="IM78" s="930"/>
      <c r="IN78" s="930"/>
      <c r="IO78" s="930"/>
      <c r="IP78" s="930"/>
      <c r="IQ78" s="930"/>
      <c r="IR78" s="930"/>
      <c r="IS78" s="930"/>
      <c r="IT78" s="930"/>
      <c r="IU78" s="930"/>
      <c r="IV78" s="930"/>
      <c r="IW78" s="930"/>
      <c r="IX78" s="930"/>
      <c r="IY78" s="930"/>
      <c r="IZ78" s="930"/>
      <c r="JA78" s="930"/>
      <c r="JB78" s="930"/>
      <c r="JC78" s="930"/>
      <c r="JD78" s="930"/>
      <c r="JE78" s="930"/>
      <c r="JF78" s="930"/>
      <c r="JG78" s="930"/>
      <c r="JH78" s="930"/>
      <c r="JI78" s="930"/>
      <c r="JJ78" s="930"/>
      <c r="JK78" s="930"/>
      <c r="JL78" s="930"/>
      <c r="JM78" s="930"/>
      <c r="JN78" s="930"/>
      <c r="JO78" s="930"/>
      <c r="JP78" s="930"/>
      <c r="JQ78" s="930"/>
      <c r="JR78" s="930"/>
      <c r="JS78" s="930"/>
      <c r="JT78" s="930"/>
      <c r="JU78" s="930"/>
      <c r="JV78" s="930"/>
      <c r="JW78" s="930"/>
      <c r="JX78" s="930"/>
      <c r="JY78" s="930"/>
      <c r="JZ78" s="930"/>
      <c r="KA78" s="930"/>
      <c r="KB78" s="930"/>
      <c r="KC78" s="930"/>
      <c r="KD78" s="930"/>
      <c r="KE78" s="930"/>
      <c r="KF78" s="930"/>
      <c r="KG78" s="930"/>
      <c r="KH78" s="930"/>
      <c r="KI78" s="930"/>
      <c r="KJ78" s="930"/>
      <c r="KK78" s="930"/>
      <c r="KL78" s="930"/>
      <c r="KM78" s="930"/>
      <c r="KN78" s="930"/>
      <c r="KO78" s="930"/>
      <c r="KP78" s="930"/>
      <c r="KQ78" s="930"/>
      <c r="KR78" s="930"/>
      <c r="KS78" s="930"/>
      <c r="KT78" s="930"/>
      <c r="KU78" s="930"/>
      <c r="KV78" s="930"/>
      <c r="KW78" s="930"/>
      <c r="KX78" s="930"/>
      <c r="KY78" s="930"/>
      <c r="KZ78" s="930"/>
      <c r="LA78" s="930"/>
      <c r="LB78" s="930"/>
      <c r="LC78" s="930"/>
      <c r="LD78" s="930"/>
      <c r="LE78" s="930"/>
      <c r="LF78" s="930"/>
      <c r="LG78" s="930"/>
      <c r="LH78" s="930"/>
      <c r="LI78" s="930"/>
      <c r="LJ78" s="930"/>
      <c r="LK78" s="930"/>
      <c r="LL78" s="930"/>
      <c r="LM78" s="930"/>
      <c r="LN78" s="930"/>
      <c r="LO78" s="930"/>
      <c r="LP78" s="930"/>
      <c r="LQ78" s="930"/>
      <c r="LR78" s="930"/>
      <c r="LS78" s="930"/>
      <c r="LT78" s="930"/>
      <c r="LU78" s="930"/>
      <c r="LV78" s="930"/>
      <c r="LW78" s="930"/>
      <c r="LX78" s="930"/>
      <c r="LY78" s="930"/>
      <c r="LZ78" s="930"/>
      <c r="MA78" s="930"/>
      <c r="MB78" s="930"/>
      <c r="MC78" s="930"/>
      <c r="MD78" s="930"/>
      <c r="ME78" s="930"/>
      <c r="MF78" s="930"/>
      <c r="MG78" s="930"/>
      <c r="MH78" s="930"/>
      <c r="MI78" s="930"/>
      <c r="MJ78" s="930"/>
      <c r="MK78" s="930"/>
      <c r="ML78" s="930"/>
      <c r="MM78" s="930"/>
      <c r="MN78" s="930"/>
      <c r="MO78" s="930"/>
      <c r="MP78" s="930"/>
      <c r="MQ78" s="930"/>
      <c r="MR78" s="930"/>
      <c r="MS78" s="930"/>
      <c r="MT78" s="930"/>
      <c r="MU78" s="930"/>
      <c r="MV78" s="930"/>
      <c r="MW78" s="930"/>
      <c r="MX78" s="930"/>
      <c r="MY78" s="930"/>
      <c r="MZ78" s="930"/>
      <c r="NA78" s="930"/>
      <c r="NB78" s="930"/>
      <c r="NC78" s="930"/>
      <c r="ND78" s="930"/>
      <c r="NE78" s="930"/>
      <c r="NF78" s="930"/>
      <c r="NG78" s="930"/>
      <c r="NH78" s="930"/>
      <c r="NI78" s="930"/>
      <c r="NJ78" s="930"/>
      <c r="NK78" s="930"/>
      <c r="NL78" s="930"/>
      <c r="NM78" s="930"/>
      <c r="NN78" s="930"/>
      <c r="NO78" s="930"/>
      <c r="NP78" s="930"/>
      <c r="NQ78" s="930"/>
      <c r="NR78" s="930"/>
      <c r="NS78" s="930"/>
      <c r="NT78" s="930"/>
      <c r="NU78" s="930"/>
      <c r="NV78" s="930"/>
      <c r="NW78" s="930"/>
      <c r="NX78" s="930"/>
      <c r="NY78" s="930"/>
      <c r="NZ78" s="930"/>
      <c r="OA78" s="930"/>
      <c r="OB78" s="930"/>
      <c r="OC78" s="930"/>
      <c r="OD78" s="930"/>
      <c r="OE78" s="930"/>
      <c r="OF78" s="930"/>
      <c r="OG78" s="930"/>
      <c r="OH78" s="930"/>
      <c r="OI78" s="930"/>
      <c r="OJ78" s="930"/>
      <c r="OK78" s="930"/>
      <c r="OL78" s="930"/>
      <c r="OM78" s="930"/>
      <c r="ON78" s="930"/>
      <c r="OO78" s="930"/>
      <c r="OP78" s="930"/>
      <c r="OQ78" s="930"/>
      <c r="OR78" s="930"/>
      <c r="OS78" s="930"/>
      <c r="OT78" s="930"/>
      <c r="OU78" s="930"/>
      <c r="OV78" s="930"/>
      <c r="OW78" s="930"/>
      <c r="OX78" s="930"/>
      <c r="OY78" s="930"/>
      <c r="OZ78" s="930"/>
      <c r="PA78" s="930"/>
      <c r="PB78" s="930"/>
      <c r="PC78" s="930"/>
      <c r="PD78" s="930"/>
      <c r="PE78" s="924"/>
    </row>
    <row r="79" spans="1:421" ht="12.75" customHeight="1">
      <c r="A79" s="1078" t="s">
        <v>759</v>
      </c>
      <c r="B79" s="1079"/>
      <c r="C79" s="1079"/>
      <c r="D79" s="1079"/>
      <c r="E79" s="1079"/>
      <c r="F79" s="1079"/>
      <c r="G79" s="1079"/>
      <c r="H79" s="1079"/>
      <c r="I79" s="1079"/>
      <c r="J79" s="1079"/>
      <c r="K79" s="1079"/>
      <c r="L79" s="1079"/>
      <c r="M79" s="1079"/>
      <c r="N79" s="1079"/>
      <c r="O79" s="1079"/>
      <c r="P79" s="1079"/>
      <c r="Q79" s="1079"/>
      <c r="R79" s="1079"/>
      <c r="S79" s="1079"/>
      <c r="T79" s="1079"/>
      <c r="U79" s="1079"/>
      <c r="V79" s="1079"/>
      <c r="W79" s="1079"/>
      <c r="X79" s="1079"/>
      <c r="Y79" s="1079"/>
      <c r="Z79" s="1079"/>
      <c r="AA79" s="1079"/>
      <c r="AB79" s="1079"/>
      <c r="AC79" s="1079"/>
      <c r="AD79" s="1079"/>
      <c r="AE79" s="1079"/>
      <c r="AF79" s="1079"/>
      <c r="AG79" s="1079"/>
      <c r="AH79" s="1079"/>
      <c r="AI79" s="1079"/>
      <c r="AJ79" s="1079"/>
      <c r="AK79" s="1079"/>
      <c r="AL79" s="1079"/>
      <c r="AM79" s="1079"/>
      <c r="AN79" s="1079"/>
      <c r="AO79" s="1079"/>
      <c r="AP79" s="1079"/>
      <c r="AQ79" s="1079"/>
      <c r="AR79" s="1079"/>
      <c r="AS79" s="1079"/>
      <c r="AT79" s="1079"/>
      <c r="AU79" s="1079"/>
      <c r="AV79" s="1079"/>
      <c r="AW79" s="1079"/>
      <c r="AX79" s="1079"/>
      <c r="AY79" s="1079"/>
      <c r="AZ79" s="1079"/>
      <c r="BA79" s="1079"/>
      <c r="BB79" s="1079"/>
      <c r="BC79" s="1079"/>
      <c r="BD79" s="1079"/>
      <c r="BE79" s="1079"/>
      <c r="BF79" s="1079"/>
      <c r="BG79" s="1079"/>
      <c r="BH79" s="1079"/>
      <c r="BI79" s="1079"/>
      <c r="BJ79" s="1079"/>
      <c r="BK79" s="1079"/>
      <c r="BL79" s="1079"/>
      <c r="BM79" s="1079"/>
      <c r="BN79" s="1079"/>
      <c r="BO79" s="1079"/>
      <c r="BP79" s="1079"/>
      <c r="BQ79" s="1169"/>
      <c r="BR79" s="1079"/>
      <c r="BS79" s="1079"/>
      <c r="BT79" s="1079"/>
      <c r="BU79" s="1079"/>
      <c r="BV79" s="1079"/>
      <c r="BW79" s="1079"/>
      <c r="BX79" s="1079"/>
      <c r="BY79" s="1079"/>
      <c r="BZ79" s="1079"/>
      <c r="CA79" s="1079"/>
      <c r="CB79" s="1079"/>
      <c r="CC79" s="1079"/>
      <c r="CD79" s="1079"/>
      <c r="CE79" s="1079"/>
      <c r="CF79" s="1079"/>
      <c r="CG79" s="1079"/>
      <c r="CH79" s="1079"/>
      <c r="CI79" s="1079"/>
      <c r="CJ79" s="1079"/>
      <c r="CK79" s="1079"/>
      <c r="CL79" s="1079"/>
      <c r="CM79" s="1079"/>
      <c r="CN79" s="1079"/>
      <c r="CO79" s="1079"/>
      <c r="CP79" s="1079"/>
      <c r="CQ79" s="1079"/>
      <c r="CR79" s="1079"/>
      <c r="CS79" s="1079"/>
      <c r="CT79" s="1079"/>
      <c r="CU79" s="1079"/>
      <c r="CV79" s="1079"/>
      <c r="CW79" s="1079"/>
      <c r="CX79" s="1079"/>
      <c r="CY79" s="1079"/>
      <c r="CZ79" s="1079"/>
      <c r="DA79" s="1079"/>
      <c r="DB79" s="1079"/>
      <c r="DC79" s="1079"/>
      <c r="DD79" s="1079"/>
      <c r="DE79" s="1149"/>
      <c r="DF79" s="1149"/>
      <c r="DG79" s="1079"/>
      <c r="DH79" s="1079"/>
      <c r="DI79" s="1079"/>
      <c r="DJ79" s="1079"/>
      <c r="DK79" s="1079"/>
      <c r="DL79" s="1079"/>
      <c r="DM79" s="1079"/>
      <c r="DN79" s="1079"/>
      <c r="DO79" s="1079"/>
      <c r="DP79" s="1079"/>
      <c r="DQ79" s="1079"/>
      <c r="DR79" s="1079"/>
      <c r="DS79" s="1079"/>
      <c r="DT79" s="1079"/>
      <c r="DU79" s="1079"/>
      <c r="DV79" s="1079"/>
      <c r="DW79" s="1079"/>
      <c r="DX79" s="1079"/>
      <c r="DY79" s="1079"/>
      <c r="DZ79" s="1079"/>
      <c r="EA79" s="1079"/>
      <c r="EB79" s="1079"/>
      <c r="EC79" s="1079"/>
      <c r="ED79" s="1079"/>
      <c r="EE79" s="1079"/>
      <c r="EF79" s="1079"/>
      <c r="EG79" s="1079"/>
      <c r="EH79" s="1079"/>
      <c r="EI79" s="1079"/>
      <c r="EJ79" s="1079"/>
      <c r="EK79" s="1079"/>
      <c r="EL79" s="1079"/>
      <c r="EM79" s="1079"/>
      <c r="EN79" s="1149"/>
      <c r="EO79" s="1149"/>
      <c r="EP79" s="1079"/>
      <c r="EQ79" s="1079"/>
      <c r="ER79" s="1079"/>
      <c r="ES79" s="1079"/>
      <c r="ET79" s="1079"/>
      <c r="EU79" s="1079"/>
      <c r="EV79" s="1079"/>
      <c r="EW79" s="1079"/>
      <c r="EX79" s="1079"/>
      <c r="EY79" s="1079"/>
      <c r="EZ79" s="1079"/>
      <c r="FA79" s="1079"/>
      <c r="FB79" s="1079"/>
      <c r="FC79" s="1079"/>
      <c r="FD79" s="1079"/>
      <c r="FE79" s="1079"/>
      <c r="FF79" s="1079"/>
      <c r="FG79" s="1079"/>
      <c r="FH79" s="1079"/>
      <c r="FI79" s="1079"/>
      <c r="FJ79" s="1079"/>
      <c r="FK79" s="1079"/>
      <c r="FL79" s="1079"/>
      <c r="FM79" s="1079"/>
      <c r="FN79" s="1079"/>
      <c r="FO79" s="1079"/>
      <c r="FP79" s="1079"/>
      <c r="FQ79" s="1079"/>
      <c r="FR79" s="1079"/>
      <c r="FS79" s="1079"/>
      <c r="FT79" s="1079"/>
      <c r="FU79" s="1079"/>
      <c r="FV79" s="1079"/>
      <c r="FW79" s="1079"/>
      <c r="FX79" s="1079"/>
      <c r="FY79" s="1149"/>
      <c r="FZ79" s="1149"/>
      <c r="GA79" s="1079"/>
      <c r="GB79" s="1079"/>
      <c r="GC79" s="1079"/>
      <c r="GD79" s="1079"/>
      <c r="GE79" s="1079"/>
      <c r="GF79" s="1079"/>
      <c r="GG79" s="1079"/>
      <c r="GH79" s="1079"/>
      <c r="GI79" s="1079"/>
      <c r="GJ79" s="1079"/>
      <c r="GK79" s="1079"/>
      <c r="GL79" s="1149"/>
      <c r="GM79" s="1149"/>
      <c r="GN79" s="1079"/>
      <c r="GO79" s="1079"/>
      <c r="GP79" s="1079"/>
      <c r="GQ79" s="1079"/>
      <c r="GR79" s="1079"/>
      <c r="GS79" s="1079"/>
      <c r="GT79" s="1079"/>
      <c r="GU79" s="1079"/>
      <c r="GV79" s="1079"/>
      <c r="GW79" s="1079"/>
      <c r="GX79" s="1079"/>
      <c r="GY79" s="1079"/>
      <c r="GZ79" s="1079"/>
      <c r="HA79" s="1079"/>
      <c r="HB79" s="1079"/>
      <c r="HC79" s="1079"/>
      <c r="HD79" s="1079"/>
      <c r="HE79" s="1079"/>
      <c r="HF79" s="1079"/>
      <c r="HG79" s="1079"/>
      <c r="HH79" s="1079"/>
      <c r="HI79" s="1079"/>
      <c r="HJ79" s="1079"/>
      <c r="HK79" s="1079"/>
      <c r="HL79" s="1079"/>
      <c r="HM79" s="1079"/>
      <c r="HN79" s="1079"/>
      <c r="HO79" s="1079"/>
      <c r="HP79" s="1079"/>
      <c r="HQ79" s="1079"/>
      <c r="HR79" s="1079"/>
      <c r="HS79" s="1079"/>
      <c r="HT79" s="1079"/>
      <c r="HU79" s="1079"/>
      <c r="HV79" s="1079"/>
      <c r="HW79" s="1079"/>
      <c r="HX79" s="1079"/>
      <c r="HY79" s="1079"/>
      <c r="HZ79" s="1079"/>
      <c r="IA79" s="1079"/>
      <c r="IB79" s="1079"/>
      <c r="IC79" s="1079"/>
      <c r="ID79" s="1079"/>
      <c r="IE79" s="1079"/>
      <c r="IF79" s="1079"/>
      <c r="IG79" s="1079"/>
      <c r="IH79" s="1079"/>
      <c r="II79" s="1079"/>
      <c r="IJ79" s="1079"/>
      <c r="IK79" s="1079"/>
      <c r="IL79" s="1079"/>
      <c r="IM79" s="1079"/>
      <c r="IN79" s="1079"/>
      <c r="IO79" s="1079"/>
      <c r="IP79" s="1079"/>
      <c r="IQ79" s="1079"/>
      <c r="IR79" s="1079"/>
      <c r="IS79" s="1079"/>
      <c r="IT79" s="1079"/>
      <c r="IU79" s="1079"/>
      <c r="IV79" s="1079"/>
      <c r="IW79" s="1079"/>
      <c r="IX79" s="1079"/>
      <c r="IY79" s="1079"/>
      <c r="IZ79" s="1079"/>
      <c r="JA79" s="1079"/>
      <c r="JB79" s="1079"/>
      <c r="JC79" s="1079"/>
      <c r="JD79" s="1079"/>
      <c r="JE79" s="1079"/>
      <c r="JF79" s="1079"/>
      <c r="JG79" s="1079"/>
      <c r="JH79" s="1079"/>
      <c r="JI79" s="1079"/>
      <c r="JJ79" s="1079"/>
      <c r="JK79" s="1079"/>
      <c r="JL79" s="1079"/>
      <c r="JM79" s="1079"/>
      <c r="JN79" s="1079"/>
      <c r="JO79" s="1079"/>
      <c r="JP79" s="1079"/>
      <c r="JQ79" s="1079"/>
      <c r="JR79" s="1079"/>
      <c r="JS79" s="1079"/>
      <c r="JT79" s="1175"/>
      <c r="JU79" s="1079"/>
      <c r="JV79" s="1079"/>
      <c r="JW79" s="1079"/>
      <c r="JX79" s="1079"/>
      <c r="JY79" s="1079"/>
      <c r="JZ79" s="1079"/>
      <c r="KA79" s="1079"/>
      <c r="KB79" s="1079"/>
      <c r="KC79" s="1079"/>
      <c r="KD79" s="1079"/>
      <c r="KE79" s="1079"/>
      <c r="KF79" s="1079"/>
      <c r="KG79" s="1079"/>
      <c r="KH79" s="1079"/>
      <c r="KI79" s="1079"/>
      <c r="KJ79" s="1079"/>
      <c r="KK79" s="1079"/>
      <c r="KL79" s="1079"/>
      <c r="KM79" s="1079"/>
      <c r="KN79" s="1079"/>
      <c r="KO79" s="1079"/>
      <c r="KP79" s="1079"/>
      <c r="KQ79" s="1079"/>
      <c r="KR79" s="1079"/>
      <c r="KS79" s="1079"/>
      <c r="KT79" s="1079"/>
      <c r="KU79" s="1079"/>
      <c r="KV79" s="1079"/>
      <c r="KW79" s="1079"/>
      <c r="KX79" s="1079"/>
      <c r="KY79" s="1079"/>
      <c r="KZ79" s="1079"/>
      <c r="LA79" s="1079"/>
      <c r="LB79" s="1079"/>
      <c r="LC79" s="1079"/>
      <c r="LD79" s="1079"/>
      <c r="LE79" s="1079"/>
      <c r="LF79" s="1079"/>
      <c r="LG79" s="1079"/>
      <c r="LH79" s="1079"/>
      <c r="LI79" s="1079"/>
      <c r="LJ79" s="1079"/>
      <c r="LK79" s="1079"/>
      <c r="LL79" s="1079"/>
      <c r="LM79" s="1079"/>
      <c r="LN79" s="1079"/>
      <c r="LO79" s="1079"/>
      <c r="LP79" s="1079"/>
      <c r="LQ79" s="1079"/>
      <c r="LR79" s="1079"/>
      <c r="LS79" s="1079"/>
      <c r="LT79" s="1079"/>
      <c r="LU79" s="1079"/>
      <c r="LV79" s="1079"/>
      <c r="LW79" s="1079"/>
      <c r="LX79" s="1079"/>
      <c r="LY79" s="1079"/>
      <c r="LZ79" s="1079"/>
      <c r="MA79" s="1079"/>
      <c r="MB79" s="1079"/>
      <c r="MC79" s="1079"/>
      <c r="MD79" s="1079"/>
      <c r="ME79" s="1079"/>
      <c r="MF79" s="1079"/>
      <c r="MG79" s="1079"/>
      <c r="MH79" s="1079"/>
      <c r="MI79" s="1079"/>
      <c r="MJ79" s="1079"/>
      <c r="MK79" s="1079"/>
      <c r="ML79" s="1079"/>
      <c r="MM79" s="1079"/>
      <c r="MN79" s="1079"/>
      <c r="MO79" s="1079"/>
      <c r="MP79" s="1079"/>
      <c r="MQ79" s="1079"/>
      <c r="MR79" s="1079"/>
      <c r="MS79" s="1079"/>
      <c r="MT79" s="1079"/>
      <c r="MU79" s="1079"/>
      <c r="MV79" s="1079"/>
      <c r="MW79" s="1079"/>
      <c r="MX79" s="1079"/>
      <c r="MY79" s="1079"/>
      <c r="MZ79" s="1079"/>
      <c r="NA79" s="1079"/>
      <c r="NB79" s="1079"/>
      <c r="NC79" s="1079"/>
      <c r="ND79" s="1079"/>
      <c r="NE79" s="1079"/>
      <c r="NF79" s="1079"/>
      <c r="NG79" s="1079"/>
      <c r="NH79" s="1079"/>
      <c r="NI79" s="1079"/>
      <c r="NJ79" s="1079"/>
      <c r="NK79" s="1079"/>
      <c r="NL79" s="1079"/>
      <c r="NM79" s="1079"/>
      <c r="NN79" s="1079"/>
      <c r="NO79" s="1079"/>
      <c r="NP79" s="1079"/>
      <c r="NQ79" s="1079"/>
      <c r="NR79" s="1079"/>
      <c r="NS79" s="1079"/>
      <c r="NT79" s="1079"/>
      <c r="NU79" s="1079"/>
      <c r="NV79" s="1079"/>
      <c r="NW79" s="1079"/>
      <c r="NX79" s="1079"/>
      <c r="NY79" s="1079"/>
      <c r="NZ79" s="1079"/>
      <c r="OA79" s="1079"/>
      <c r="OB79" s="1079"/>
      <c r="OC79" s="1079"/>
      <c r="OD79" s="1079"/>
      <c r="OE79" s="1079"/>
      <c r="OF79" s="1079"/>
      <c r="OG79" s="1079"/>
      <c r="OH79" s="1079"/>
      <c r="OI79" s="1079"/>
      <c r="OJ79" s="1079"/>
      <c r="OK79" s="1079"/>
      <c r="OL79" s="1079"/>
      <c r="OM79" s="1079"/>
      <c r="ON79" s="1079"/>
      <c r="OO79" s="1079"/>
      <c r="OP79" s="1079"/>
      <c r="OQ79" s="1079"/>
      <c r="OR79" s="1079"/>
      <c r="OS79" s="1079"/>
      <c r="OT79" s="1079"/>
      <c r="OU79" s="1079"/>
      <c r="OV79" s="1079"/>
      <c r="OW79" s="1079"/>
      <c r="OX79" s="1079"/>
      <c r="OY79" s="1079"/>
      <c r="OZ79" s="1079"/>
      <c r="PA79" s="1079"/>
      <c r="PB79" s="1079"/>
      <c r="PC79" s="1079"/>
      <c r="PD79" s="1080"/>
      <c r="PE79" s="924"/>
    </row>
    <row r="80" spans="1:421" ht="13.5" customHeight="1" thickBot="1">
      <c r="A80" s="1081"/>
      <c r="B80" s="1082"/>
      <c r="C80" s="1082"/>
      <c r="D80" s="1082"/>
      <c r="E80" s="1082"/>
      <c r="F80" s="1082"/>
      <c r="G80" s="1082"/>
      <c r="H80" s="1082"/>
      <c r="I80" s="1082"/>
      <c r="J80" s="1082"/>
      <c r="K80" s="1082"/>
      <c r="L80" s="1082"/>
      <c r="M80" s="1082"/>
      <c r="N80" s="1082"/>
      <c r="O80" s="1082"/>
      <c r="P80" s="1082"/>
      <c r="Q80" s="1082"/>
      <c r="R80" s="1082"/>
      <c r="S80" s="1082"/>
      <c r="T80" s="1082"/>
      <c r="U80" s="1082"/>
      <c r="V80" s="1082"/>
      <c r="W80" s="1082"/>
      <c r="X80" s="1082"/>
      <c r="Y80" s="1082"/>
      <c r="Z80" s="1082"/>
      <c r="AA80" s="1082"/>
      <c r="AB80" s="1082"/>
      <c r="AC80" s="1082"/>
      <c r="AD80" s="1082"/>
      <c r="AE80" s="1082"/>
      <c r="AF80" s="1082"/>
      <c r="AG80" s="1082"/>
      <c r="AH80" s="1082"/>
      <c r="AI80" s="1082"/>
      <c r="AJ80" s="1082"/>
      <c r="AK80" s="1082"/>
      <c r="AL80" s="1082"/>
      <c r="AM80" s="1082"/>
      <c r="AN80" s="1082"/>
      <c r="AO80" s="1082"/>
      <c r="AP80" s="1082"/>
      <c r="AQ80" s="1082"/>
      <c r="AR80" s="1082"/>
      <c r="AS80" s="1082"/>
      <c r="AT80" s="1082"/>
      <c r="AU80" s="1082"/>
      <c r="AV80" s="1082"/>
      <c r="AW80" s="1082"/>
      <c r="AX80" s="1082"/>
      <c r="AY80" s="1082"/>
      <c r="AZ80" s="1082"/>
      <c r="BA80" s="1082"/>
      <c r="BB80" s="1082"/>
      <c r="BC80" s="1082"/>
      <c r="BD80" s="1082"/>
      <c r="BE80" s="1082"/>
      <c r="BF80" s="1082"/>
      <c r="BG80" s="1082"/>
      <c r="BH80" s="1082"/>
      <c r="BI80" s="1082"/>
      <c r="BJ80" s="1082"/>
      <c r="BK80" s="1082"/>
      <c r="BL80" s="1082"/>
      <c r="BM80" s="1082"/>
      <c r="BN80" s="1082"/>
      <c r="BO80" s="1082"/>
      <c r="BP80" s="1082"/>
      <c r="BQ80" s="1170"/>
      <c r="BR80" s="1082"/>
      <c r="BS80" s="1082"/>
      <c r="BT80" s="1082"/>
      <c r="BU80" s="1082"/>
      <c r="BV80" s="1082"/>
      <c r="BW80" s="1082"/>
      <c r="BX80" s="1082"/>
      <c r="BY80" s="1082"/>
      <c r="BZ80" s="1082"/>
      <c r="CA80" s="1082"/>
      <c r="CB80" s="1082"/>
      <c r="CC80" s="1082"/>
      <c r="CD80" s="1082"/>
      <c r="CE80" s="1082"/>
      <c r="CF80" s="1082"/>
      <c r="CG80" s="1082"/>
      <c r="CH80" s="1082"/>
      <c r="CI80" s="1082"/>
      <c r="CJ80" s="1082"/>
      <c r="CK80" s="1082"/>
      <c r="CL80" s="1082"/>
      <c r="CM80" s="1082"/>
      <c r="CN80" s="1082"/>
      <c r="CO80" s="1082"/>
      <c r="CP80" s="1082"/>
      <c r="CQ80" s="1082"/>
      <c r="CR80" s="1082"/>
      <c r="CS80" s="1082"/>
      <c r="CT80" s="1082"/>
      <c r="CU80" s="1082"/>
      <c r="CV80" s="1082"/>
      <c r="CW80" s="1082"/>
      <c r="CX80" s="1082"/>
      <c r="CY80" s="1082"/>
      <c r="CZ80" s="1082"/>
      <c r="DA80" s="1082"/>
      <c r="DB80" s="1082"/>
      <c r="DC80" s="1082"/>
      <c r="DD80" s="1082"/>
      <c r="DE80" s="1150"/>
      <c r="DF80" s="1150"/>
      <c r="DG80" s="1082"/>
      <c r="DH80" s="1082"/>
      <c r="DI80" s="1082"/>
      <c r="DJ80" s="1082"/>
      <c r="DK80" s="1082"/>
      <c r="DL80" s="1082"/>
      <c r="DM80" s="1082"/>
      <c r="DN80" s="1082"/>
      <c r="DO80" s="1082"/>
      <c r="DP80" s="1082"/>
      <c r="DQ80" s="1082"/>
      <c r="DR80" s="1082"/>
      <c r="DS80" s="1082"/>
      <c r="DT80" s="1082"/>
      <c r="DU80" s="1082"/>
      <c r="DV80" s="1082"/>
      <c r="DW80" s="1082"/>
      <c r="DX80" s="1082"/>
      <c r="DY80" s="1082"/>
      <c r="DZ80" s="1082"/>
      <c r="EA80" s="1082"/>
      <c r="EB80" s="1082"/>
      <c r="EC80" s="1082"/>
      <c r="ED80" s="1082"/>
      <c r="EE80" s="1082"/>
      <c r="EF80" s="1082"/>
      <c r="EG80" s="1082"/>
      <c r="EH80" s="1082"/>
      <c r="EI80" s="1082"/>
      <c r="EJ80" s="1082"/>
      <c r="EK80" s="1082"/>
      <c r="EL80" s="1082"/>
      <c r="EM80" s="1082"/>
      <c r="EN80" s="1150"/>
      <c r="EO80" s="1150"/>
      <c r="EP80" s="1082"/>
      <c r="EQ80" s="1082"/>
      <c r="ER80" s="1082"/>
      <c r="ES80" s="1082"/>
      <c r="ET80" s="1082"/>
      <c r="EU80" s="1082"/>
      <c r="EV80" s="1082"/>
      <c r="EW80" s="1082"/>
      <c r="EX80" s="1082"/>
      <c r="EY80" s="1082"/>
      <c r="EZ80" s="1082"/>
      <c r="FA80" s="1082"/>
      <c r="FB80" s="1082"/>
      <c r="FC80" s="1082"/>
      <c r="FD80" s="1082"/>
      <c r="FE80" s="1082"/>
      <c r="FF80" s="1082"/>
      <c r="FG80" s="1082"/>
      <c r="FH80" s="1082"/>
      <c r="FI80" s="1082"/>
      <c r="FJ80" s="1082"/>
      <c r="FK80" s="1082"/>
      <c r="FL80" s="1082"/>
      <c r="FM80" s="1082"/>
      <c r="FN80" s="1082"/>
      <c r="FO80" s="1082"/>
      <c r="FP80" s="1082"/>
      <c r="FQ80" s="1082"/>
      <c r="FR80" s="1082"/>
      <c r="FS80" s="1082"/>
      <c r="FT80" s="1082"/>
      <c r="FU80" s="1082"/>
      <c r="FV80" s="1082"/>
      <c r="FW80" s="1082"/>
      <c r="FX80" s="1082"/>
      <c r="FY80" s="1150"/>
      <c r="FZ80" s="1150"/>
      <c r="GA80" s="1082"/>
      <c r="GB80" s="1082"/>
      <c r="GC80" s="1082"/>
      <c r="GD80" s="1082"/>
      <c r="GE80" s="1082"/>
      <c r="GF80" s="1082"/>
      <c r="GG80" s="1082"/>
      <c r="GH80" s="1082"/>
      <c r="GI80" s="1082"/>
      <c r="GJ80" s="1082"/>
      <c r="GK80" s="1082"/>
      <c r="GL80" s="1150"/>
      <c r="GM80" s="1150"/>
      <c r="GN80" s="1082"/>
      <c r="GO80" s="1082"/>
      <c r="GP80" s="1082"/>
      <c r="GQ80" s="1082"/>
      <c r="GR80" s="1082"/>
      <c r="GS80" s="1082"/>
      <c r="GT80" s="1082"/>
      <c r="GU80" s="1082"/>
      <c r="GV80" s="1082"/>
      <c r="GW80" s="1082"/>
      <c r="GX80" s="1082"/>
      <c r="GY80" s="1082"/>
      <c r="GZ80" s="1082"/>
      <c r="HA80" s="1082"/>
      <c r="HB80" s="1082"/>
      <c r="HC80" s="1082"/>
      <c r="HD80" s="1082"/>
      <c r="HE80" s="1082"/>
      <c r="HF80" s="1082"/>
      <c r="HG80" s="1082"/>
      <c r="HH80" s="1082"/>
      <c r="HI80" s="1082"/>
      <c r="HJ80" s="1082"/>
      <c r="HK80" s="1082"/>
      <c r="HL80" s="1082"/>
      <c r="HM80" s="1082"/>
      <c r="HN80" s="1082"/>
      <c r="HO80" s="1082"/>
      <c r="HP80" s="1082"/>
      <c r="HQ80" s="1082"/>
      <c r="HR80" s="1082"/>
      <c r="HS80" s="1082"/>
      <c r="HT80" s="1082"/>
      <c r="HU80" s="1082"/>
      <c r="HV80" s="1082"/>
      <c r="HW80" s="1082"/>
      <c r="HX80" s="1082"/>
      <c r="HY80" s="1082"/>
      <c r="HZ80" s="1082"/>
      <c r="IA80" s="1082"/>
      <c r="IB80" s="1082"/>
      <c r="IC80" s="1082"/>
      <c r="ID80" s="1082"/>
      <c r="IE80" s="1082"/>
      <c r="IF80" s="1082"/>
      <c r="IG80" s="1082"/>
      <c r="IH80" s="1082"/>
      <c r="II80" s="1082"/>
      <c r="IJ80" s="1082"/>
      <c r="IK80" s="1082"/>
      <c r="IL80" s="1082"/>
      <c r="IM80" s="1082"/>
      <c r="IN80" s="1082"/>
      <c r="IO80" s="1082"/>
      <c r="IP80" s="1082"/>
      <c r="IQ80" s="1082"/>
      <c r="IR80" s="1082"/>
      <c r="IS80" s="1082"/>
      <c r="IT80" s="1082"/>
      <c r="IU80" s="1082"/>
      <c r="IV80" s="1082"/>
      <c r="IW80" s="1082"/>
      <c r="IX80" s="1082"/>
      <c r="IY80" s="1082"/>
      <c r="IZ80" s="1082"/>
      <c r="JA80" s="1082"/>
      <c r="JB80" s="1082"/>
      <c r="JC80" s="1082"/>
      <c r="JD80" s="1082"/>
      <c r="JE80" s="1082"/>
      <c r="JF80" s="1082"/>
      <c r="JG80" s="1082"/>
      <c r="JH80" s="1082"/>
      <c r="JI80" s="1082"/>
      <c r="JJ80" s="1082"/>
      <c r="JK80" s="1082"/>
      <c r="JL80" s="1082"/>
      <c r="JM80" s="1082"/>
      <c r="JN80" s="1082"/>
      <c r="JO80" s="1082"/>
      <c r="JP80" s="1082"/>
      <c r="JQ80" s="1082"/>
      <c r="JR80" s="1082"/>
      <c r="JS80" s="1082"/>
      <c r="JT80" s="1176"/>
      <c r="JU80" s="1082"/>
      <c r="JV80" s="1082"/>
      <c r="JW80" s="1082"/>
      <c r="JX80" s="1082"/>
      <c r="JY80" s="1082"/>
      <c r="JZ80" s="1082"/>
      <c r="KA80" s="1082"/>
      <c r="KB80" s="1082"/>
      <c r="KC80" s="1082"/>
      <c r="KD80" s="1082"/>
      <c r="KE80" s="1082"/>
      <c r="KF80" s="1082"/>
      <c r="KG80" s="1082"/>
      <c r="KH80" s="1082"/>
      <c r="KI80" s="1082"/>
      <c r="KJ80" s="1082"/>
      <c r="KK80" s="1082"/>
      <c r="KL80" s="1082"/>
      <c r="KM80" s="1082"/>
      <c r="KN80" s="1082"/>
      <c r="KO80" s="1082"/>
      <c r="KP80" s="1082"/>
      <c r="KQ80" s="1082"/>
      <c r="KR80" s="1082"/>
      <c r="KS80" s="1082"/>
      <c r="KT80" s="1082"/>
      <c r="KU80" s="1082"/>
      <c r="KV80" s="1082"/>
      <c r="KW80" s="1082"/>
      <c r="KX80" s="1082"/>
      <c r="KY80" s="1082"/>
      <c r="KZ80" s="1082"/>
      <c r="LA80" s="1082"/>
      <c r="LB80" s="1082"/>
      <c r="LC80" s="1082"/>
      <c r="LD80" s="1082"/>
      <c r="LE80" s="1082"/>
      <c r="LF80" s="1082"/>
      <c r="LG80" s="1082"/>
      <c r="LH80" s="1082"/>
      <c r="LI80" s="1082"/>
      <c r="LJ80" s="1082"/>
      <c r="LK80" s="1082"/>
      <c r="LL80" s="1082"/>
      <c r="LM80" s="1082"/>
      <c r="LN80" s="1082"/>
      <c r="LO80" s="1082"/>
      <c r="LP80" s="1082"/>
      <c r="LQ80" s="1082"/>
      <c r="LR80" s="1082"/>
      <c r="LS80" s="1082"/>
      <c r="LT80" s="1082"/>
      <c r="LU80" s="1082"/>
      <c r="LV80" s="1082"/>
      <c r="LW80" s="1082"/>
      <c r="LX80" s="1082"/>
      <c r="LY80" s="1082"/>
      <c r="LZ80" s="1082"/>
      <c r="MA80" s="1082"/>
      <c r="MB80" s="1082"/>
      <c r="MC80" s="1082"/>
      <c r="MD80" s="1082"/>
      <c r="ME80" s="1082"/>
      <c r="MF80" s="1082"/>
      <c r="MG80" s="1082"/>
      <c r="MH80" s="1082"/>
      <c r="MI80" s="1082"/>
      <c r="MJ80" s="1082"/>
      <c r="MK80" s="1082"/>
      <c r="ML80" s="1082"/>
      <c r="MM80" s="1082"/>
      <c r="MN80" s="1082"/>
      <c r="MO80" s="1082"/>
      <c r="MP80" s="1082"/>
      <c r="MQ80" s="1082"/>
      <c r="MR80" s="1082"/>
      <c r="MS80" s="1082"/>
      <c r="MT80" s="1082"/>
      <c r="MU80" s="1082"/>
      <c r="MV80" s="1082"/>
      <c r="MW80" s="1082"/>
      <c r="MX80" s="1082"/>
      <c r="MY80" s="1082"/>
      <c r="MZ80" s="1082"/>
      <c r="NA80" s="1082"/>
      <c r="NB80" s="1082"/>
      <c r="NC80" s="1082"/>
      <c r="ND80" s="1082"/>
      <c r="NE80" s="1082"/>
      <c r="NF80" s="1082"/>
      <c r="NG80" s="1082"/>
      <c r="NH80" s="1082"/>
      <c r="NI80" s="1082"/>
      <c r="NJ80" s="1082"/>
      <c r="NK80" s="1082"/>
      <c r="NL80" s="1082"/>
      <c r="NM80" s="1082"/>
      <c r="NN80" s="1082"/>
      <c r="NO80" s="1082"/>
      <c r="NP80" s="1082"/>
      <c r="NQ80" s="1082"/>
      <c r="NR80" s="1082"/>
      <c r="NS80" s="1082"/>
      <c r="NT80" s="1082"/>
      <c r="NU80" s="1082"/>
      <c r="NV80" s="1082"/>
      <c r="NW80" s="1082"/>
      <c r="NX80" s="1082"/>
      <c r="NY80" s="1082"/>
      <c r="NZ80" s="1082"/>
      <c r="OA80" s="1082"/>
      <c r="OB80" s="1082"/>
      <c r="OC80" s="1082"/>
      <c r="OD80" s="1082"/>
      <c r="OE80" s="1082"/>
      <c r="OF80" s="1082"/>
      <c r="OG80" s="1082"/>
      <c r="OH80" s="1082"/>
      <c r="OI80" s="1082"/>
      <c r="OJ80" s="1082"/>
      <c r="OK80" s="1082"/>
      <c r="OL80" s="1082"/>
      <c r="OM80" s="1082"/>
      <c r="ON80" s="1082"/>
      <c r="OO80" s="1082"/>
      <c r="OP80" s="1082"/>
      <c r="OQ80" s="1082"/>
      <c r="OR80" s="1082"/>
      <c r="OS80" s="1082"/>
      <c r="OT80" s="1082"/>
      <c r="OU80" s="1082"/>
      <c r="OV80" s="1082"/>
      <c r="OW80" s="1082"/>
      <c r="OX80" s="1082"/>
      <c r="OY80" s="1082"/>
      <c r="OZ80" s="1082"/>
      <c r="PA80" s="1082"/>
      <c r="PB80" s="1082"/>
      <c r="PC80" s="1082"/>
      <c r="PD80" s="1083"/>
      <c r="PE80" s="924"/>
    </row>
    <row r="81" spans="1:421" ht="23">
      <c r="A81" s="931"/>
      <c r="B81" s="931"/>
      <c r="C81" s="931"/>
      <c r="D81" s="931"/>
      <c r="E81" s="931"/>
      <c r="F81" s="931"/>
      <c r="G81" s="931"/>
      <c r="H81" s="931"/>
      <c r="I81" s="931"/>
      <c r="J81" s="931"/>
      <c r="K81" s="931"/>
      <c r="L81" s="931"/>
      <c r="M81" s="931"/>
      <c r="N81" s="931"/>
      <c r="O81" s="931"/>
      <c r="P81" s="931"/>
      <c r="Q81" s="931"/>
      <c r="R81" s="931"/>
      <c r="S81" s="931"/>
      <c r="T81" s="931"/>
      <c r="U81" s="931"/>
      <c r="V81" s="931"/>
      <c r="W81" s="931"/>
      <c r="X81" s="931"/>
      <c r="Y81" s="931"/>
      <c r="Z81" s="931"/>
      <c r="AA81" s="931"/>
      <c r="AB81" s="931"/>
      <c r="AC81" s="931"/>
      <c r="AD81" s="931"/>
      <c r="AE81" s="931"/>
      <c r="AF81" s="931"/>
      <c r="AG81" s="931"/>
      <c r="AH81" s="931"/>
      <c r="AI81" s="931"/>
      <c r="AJ81" s="931"/>
      <c r="AK81" s="931"/>
      <c r="AL81" s="931"/>
      <c r="AM81" s="931"/>
      <c r="AN81" s="931"/>
      <c r="AO81" s="931"/>
      <c r="AP81" s="931"/>
      <c r="AQ81" s="931"/>
      <c r="AR81" s="931"/>
      <c r="AS81" s="931"/>
      <c r="AT81" s="931"/>
      <c r="AU81" s="931"/>
      <c r="AV81" s="931"/>
      <c r="AW81" s="931"/>
      <c r="AX81" s="931"/>
      <c r="AY81" s="931"/>
      <c r="AZ81" s="931"/>
      <c r="BA81" s="931"/>
      <c r="BB81" s="931"/>
      <c r="BC81" s="931"/>
      <c r="BD81" s="931"/>
      <c r="BE81" s="931"/>
      <c r="BF81" s="931"/>
      <c r="BG81" s="931"/>
      <c r="BH81" s="931"/>
      <c r="BI81" s="931"/>
      <c r="BJ81" s="931"/>
      <c r="BK81" s="931"/>
      <c r="BL81" s="931"/>
      <c r="BM81" s="931"/>
      <c r="BN81" s="931"/>
      <c r="BO81" s="931"/>
      <c r="BP81" s="931"/>
      <c r="BQ81" s="931"/>
      <c r="BR81" s="931"/>
      <c r="BS81" s="931"/>
      <c r="BT81" s="931"/>
      <c r="BU81" s="931"/>
      <c r="BV81" s="931"/>
      <c r="BW81" s="931"/>
      <c r="BX81" s="931"/>
      <c r="BY81" s="931"/>
      <c r="BZ81" s="931"/>
      <c r="CA81" s="931"/>
      <c r="CB81" s="931"/>
      <c r="CC81" s="931"/>
      <c r="CD81" s="931"/>
      <c r="CE81" s="931"/>
      <c r="CF81" s="931"/>
      <c r="CG81" s="931"/>
      <c r="CH81" s="931"/>
      <c r="CI81" s="931"/>
      <c r="CJ81" s="931"/>
      <c r="CK81" s="931"/>
      <c r="CL81" s="931"/>
      <c r="CM81" s="931"/>
      <c r="CN81" s="931"/>
      <c r="CO81" s="931"/>
      <c r="CP81" s="931"/>
      <c r="CQ81" s="931"/>
      <c r="CR81" s="931"/>
      <c r="CS81" s="931"/>
      <c r="CT81" s="931"/>
      <c r="CU81" s="931"/>
      <c r="CV81" s="931"/>
      <c r="CW81" s="931"/>
      <c r="CX81" s="931"/>
      <c r="CY81" s="931"/>
      <c r="CZ81" s="931"/>
      <c r="DA81" s="931"/>
      <c r="DB81" s="931"/>
      <c r="DC81" s="931"/>
      <c r="DD81" s="931"/>
      <c r="DE81" s="931"/>
      <c r="DF81" s="931"/>
      <c r="DG81" s="931"/>
      <c r="DH81" s="931"/>
      <c r="DI81" s="931"/>
      <c r="DJ81" s="931"/>
      <c r="DK81" s="931"/>
      <c r="DL81" s="931"/>
      <c r="DM81" s="931"/>
      <c r="DN81" s="931"/>
      <c r="DO81" s="931"/>
      <c r="DP81" s="931"/>
      <c r="DQ81" s="931"/>
      <c r="DR81" s="931"/>
      <c r="DS81" s="931"/>
      <c r="DT81" s="931"/>
      <c r="DU81" s="931"/>
      <c r="DV81" s="931"/>
      <c r="DW81" s="931"/>
      <c r="DX81" s="931"/>
      <c r="DY81" s="931"/>
      <c r="DZ81" s="931"/>
      <c r="EA81" s="931"/>
      <c r="EB81" s="931"/>
      <c r="EC81" s="931"/>
      <c r="ED81" s="931"/>
      <c r="EE81" s="931"/>
      <c r="EF81" s="931"/>
      <c r="EG81" s="931"/>
      <c r="EH81" s="931"/>
      <c r="EI81" s="931"/>
      <c r="EJ81" s="931"/>
      <c r="EK81" s="931"/>
      <c r="EL81" s="931"/>
      <c r="EM81" s="931"/>
      <c r="EN81" s="931"/>
      <c r="EO81" s="931"/>
      <c r="EP81" s="931"/>
      <c r="EQ81" s="931"/>
      <c r="ER81" s="931"/>
      <c r="ES81" s="931"/>
      <c r="ET81" s="931"/>
      <c r="EU81" s="931"/>
      <c r="EV81" s="931"/>
      <c r="EW81" s="931"/>
      <c r="EX81" s="931"/>
      <c r="EY81" s="931"/>
      <c r="EZ81" s="931"/>
      <c r="FA81" s="931"/>
      <c r="FB81" s="931"/>
      <c r="FC81" s="931"/>
      <c r="FD81" s="931"/>
      <c r="FE81" s="931"/>
      <c r="FF81" s="931"/>
      <c r="FG81" s="931"/>
      <c r="FH81" s="931"/>
      <c r="FI81" s="931"/>
      <c r="FJ81" s="931"/>
      <c r="FK81" s="931"/>
      <c r="FL81" s="931"/>
      <c r="FM81" s="931"/>
      <c r="FN81" s="931"/>
      <c r="FO81" s="931"/>
      <c r="FP81" s="931"/>
      <c r="FQ81" s="931"/>
      <c r="FR81" s="931"/>
      <c r="FS81" s="931"/>
      <c r="FT81" s="931"/>
      <c r="FU81" s="931"/>
      <c r="FV81" s="931"/>
      <c r="FW81" s="931"/>
      <c r="FX81" s="931"/>
      <c r="FY81" s="931"/>
      <c r="FZ81" s="931"/>
      <c r="GA81" s="931"/>
      <c r="GB81" s="931"/>
      <c r="GC81" s="931"/>
      <c r="GD81" s="931"/>
      <c r="GE81" s="931"/>
      <c r="GF81" s="931"/>
      <c r="GG81" s="931"/>
      <c r="GH81" s="931"/>
      <c r="GI81" s="931"/>
      <c r="GJ81" s="931"/>
      <c r="GK81" s="931"/>
      <c r="GL81" s="931"/>
      <c r="GM81" s="931"/>
      <c r="GN81" s="931"/>
      <c r="GO81" s="931"/>
      <c r="GP81" s="931"/>
      <c r="GQ81" s="931"/>
      <c r="GR81" s="931"/>
      <c r="GS81" s="931"/>
      <c r="GT81" s="931"/>
      <c r="GU81" s="931"/>
      <c r="GV81" s="931"/>
      <c r="GW81" s="931"/>
      <c r="GX81" s="931"/>
      <c r="GY81" s="931"/>
      <c r="GZ81" s="931"/>
      <c r="HA81" s="931"/>
      <c r="HB81" s="931"/>
      <c r="HC81" s="931"/>
      <c r="HD81" s="931"/>
      <c r="HE81" s="931"/>
      <c r="HF81" s="931"/>
      <c r="HG81" s="931"/>
      <c r="HH81" s="931"/>
      <c r="HI81" s="931"/>
      <c r="HJ81" s="931"/>
      <c r="HK81" s="931"/>
      <c r="HL81" s="931"/>
      <c r="HM81" s="931"/>
      <c r="HN81" s="931"/>
      <c r="HO81" s="931"/>
      <c r="HP81" s="931"/>
      <c r="HQ81" s="931"/>
      <c r="HR81" s="931"/>
      <c r="HS81" s="931"/>
      <c r="HT81" s="931"/>
      <c r="HU81" s="931"/>
      <c r="HV81" s="931"/>
      <c r="HW81" s="931"/>
      <c r="HX81" s="931"/>
      <c r="HY81" s="931"/>
      <c r="HZ81" s="931"/>
      <c r="IA81" s="931"/>
      <c r="IB81" s="931"/>
      <c r="IC81" s="931"/>
      <c r="ID81" s="931"/>
      <c r="IE81" s="931"/>
      <c r="IF81" s="931"/>
      <c r="IG81" s="931"/>
      <c r="IH81" s="931"/>
      <c r="II81" s="931"/>
      <c r="IJ81" s="931"/>
      <c r="IK81" s="931"/>
      <c r="IL81" s="931"/>
      <c r="IM81" s="931"/>
      <c r="IN81" s="931"/>
      <c r="IO81" s="931"/>
      <c r="IP81" s="931"/>
      <c r="IQ81" s="931"/>
      <c r="IR81" s="931"/>
      <c r="IS81" s="931"/>
      <c r="IT81" s="931"/>
      <c r="IU81" s="931"/>
      <c r="IV81" s="931"/>
      <c r="IW81" s="931"/>
      <c r="IX81" s="931"/>
      <c r="IY81" s="931"/>
      <c r="IZ81" s="931"/>
      <c r="JA81" s="931"/>
      <c r="JB81" s="931"/>
      <c r="JC81" s="931"/>
      <c r="JD81" s="931"/>
      <c r="JE81" s="931"/>
      <c r="JF81" s="931"/>
      <c r="JG81" s="931"/>
      <c r="JH81" s="931"/>
      <c r="JI81" s="931"/>
      <c r="JJ81" s="931"/>
      <c r="JK81" s="931"/>
      <c r="JL81" s="931"/>
      <c r="JM81" s="931"/>
      <c r="JN81" s="931"/>
      <c r="JO81" s="931"/>
      <c r="JP81" s="931"/>
      <c r="JQ81" s="931"/>
      <c r="JR81" s="931"/>
      <c r="JS81" s="931"/>
      <c r="JT81" s="931"/>
      <c r="JU81" s="931"/>
      <c r="JV81" s="931"/>
      <c r="JW81" s="931"/>
      <c r="JX81" s="931"/>
      <c r="JY81" s="931"/>
      <c r="JZ81" s="931"/>
      <c r="KA81" s="931"/>
      <c r="KB81" s="931"/>
      <c r="KC81" s="931"/>
      <c r="KD81" s="931"/>
      <c r="KE81" s="931"/>
      <c r="KF81" s="931"/>
      <c r="KG81" s="931"/>
      <c r="KH81" s="931"/>
      <c r="KI81" s="931"/>
      <c r="KJ81" s="931"/>
      <c r="KK81" s="931"/>
      <c r="KL81" s="931"/>
      <c r="KM81" s="931"/>
      <c r="KN81" s="931"/>
      <c r="KO81" s="931"/>
      <c r="KP81" s="931"/>
      <c r="KQ81" s="931"/>
      <c r="KR81" s="931"/>
      <c r="KS81" s="931"/>
      <c r="KT81" s="931"/>
      <c r="KU81" s="931"/>
      <c r="KV81" s="931"/>
      <c r="KW81" s="931"/>
      <c r="KX81" s="931"/>
      <c r="KY81" s="931"/>
      <c r="KZ81" s="931"/>
      <c r="LA81" s="931"/>
      <c r="LB81" s="931"/>
      <c r="LC81" s="931"/>
      <c r="LD81" s="931"/>
      <c r="LE81" s="931"/>
      <c r="LF81" s="931"/>
      <c r="LG81" s="931"/>
      <c r="LH81" s="931"/>
      <c r="LI81" s="931"/>
      <c r="LJ81" s="931"/>
      <c r="LK81" s="931"/>
      <c r="LL81" s="931"/>
      <c r="LM81" s="931"/>
      <c r="LN81" s="931"/>
      <c r="LO81" s="931"/>
      <c r="LP81" s="931"/>
      <c r="LQ81" s="931"/>
      <c r="LR81" s="931"/>
      <c r="LS81" s="931"/>
      <c r="LT81" s="931"/>
      <c r="LU81" s="931"/>
      <c r="LV81" s="931"/>
      <c r="LW81" s="931"/>
      <c r="LX81" s="931"/>
      <c r="LY81" s="931"/>
      <c r="LZ81" s="931"/>
      <c r="MA81" s="931"/>
      <c r="MB81" s="931"/>
      <c r="MC81" s="931"/>
      <c r="MD81" s="931"/>
      <c r="ME81" s="931"/>
      <c r="MF81" s="931"/>
      <c r="MG81" s="931"/>
      <c r="MH81" s="931"/>
      <c r="MI81" s="931"/>
      <c r="MJ81" s="931"/>
      <c r="MK81" s="931"/>
      <c r="ML81" s="931"/>
      <c r="MM81" s="931"/>
      <c r="MN81" s="931"/>
      <c r="MO81" s="931"/>
      <c r="MP81" s="931"/>
      <c r="MQ81" s="931"/>
      <c r="MR81" s="931"/>
      <c r="MS81" s="931"/>
      <c r="MT81" s="931"/>
      <c r="MU81" s="931"/>
      <c r="MV81" s="931"/>
      <c r="MW81" s="931"/>
      <c r="MX81" s="931"/>
      <c r="MY81" s="931"/>
      <c r="MZ81" s="931"/>
      <c r="NA81" s="931"/>
      <c r="NB81" s="931"/>
      <c r="NC81" s="931"/>
      <c r="ND81" s="931"/>
      <c r="NE81" s="931"/>
      <c r="NF81" s="931"/>
      <c r="NG81" s="931"/>
      <c r="NH81" s="931"/>
      <c r="NI81" s="931"/>
      <c r="NJ81" s="931"/>
      <c r="NK81" s="931"/>
      <c r="NL81" s="931"/>
      <c r="NM81" s="931"/>
      <c r="NN81" s="931"/>
      <c r="NO81" s="931"/>
      <c r="NP81" s="931"/>
      <c r="NQ81" s="931"/>
      <c r="NR81" s="931"/>
      <c r="NS81" s="931"/>
      <c r="NT81" s="931"/>
      <c r="NU81" s="931"/>
      <c r="NV81" s="931"/>
      <c r="NW81" s="931"/>
      <c r="NX81" s="931"/>
      <c r="NY81" s="931"/>
      <c r="NZ81" s="931"/>
      <c r="OA81" s="931"/>
      <c r="OB81" s="931"/>
      <c r="OC81" s="931"/>
      <c r="OD81" s="931"/>
      <c r="OE81" s="931"/>
      <c r="OF81" s="931"/>
      <c r="OG81" s="931"/>
      <c r="OH81" s="931"/>
      <c r="OI81" s="931"/>
      <c r="OJ81" s="931"/>
      <c r="OK81" s="931"/>
      <c r="OL81" s="931"/>
      <c r="OM81" s="931"/>
      <c r="ON81" s="931"/>
      <c r="OO81" s="931"/>
      <c r="OP81" s="931"/>
      <c r="OQ81" s="931"/>
      <c r="OR81" s="931"/>
      <c r="OS81" s="931"/>
      <c r="OT81" s="931"/>
      <c r="OU81" s="931"/>
      <c r="OV81" s="931"/>
      <c r="OW81" s="931"/>
      <c r="OX81" s="931"/>
      <c r="OY81" s="931"/>
      <c r="OZ81" s="931"/>
      <c r="PA81" s="931"/>
      <c r="PB81" s="931"/>
      <c r="PC81" s="931"/>
      <c r="PD81" s="931"/>
      <c r="PE81" s="924"/>
    </row>
    <row r="82" spans="1:421">
      <c r="A82" s="920" t="s">
        <v>478</v>
      </c>
      <c r="B82" s="924"/>
      <c r="C82" s="924"/>
      <c r="D82" s="924"/>
      <c r="E82" s="924"/>
      <c r="F82" s="924"/>
      <c r="G82" s="924"/>
      <c r="H82" s="924"/>
      <c r="I82" s="924"/>
      <c r="J82" s="924"/>
      <c r="K82" s="924"/>
      <c r="L82" s="924"/>
      <c r="M82" s="924"/>
      <c r="N82" s="924"/>
      <c r="O82" s="924"/>
      <c r="P82" s="924"/>
      <c r="Q82" s="924"/>
      <c r="R82" s="924"/>
      <c r="S82" s="924"/>
      <c r="T82" s="924"/>
      <c r="U82" s="924"/>
      <c r="V82" s="924"/>
      <c r="W82" s="924"/>
      <c r="X82" s="924"/>
      <c r="Y82" s="924"/>
      <c r="Z82" s="924"/>
      <c r="AA82" s="924"/>
      <c r="AB82" s="924"/>
      <c r="AC82" s="924"/>
      <c r="AD82" s="924"/>
      <c r="AE82" s="924"/>
      <c r="AF82" s="924"/>
      <c r="AG82" s="924"/>
      <c r="AH82" s="924"/>
      <c r="AI82" s="924"/>
      <c r="AJ82" s="924"/>
      <c r="AK82" s="924"/>
      <c r="AL82" s="924"/>
      <c r="AM82" s="924"/>
      <c r="AN82" s="924"/>
      <c r="AO82" s="924"/>
      <c r="AP82" s="924"/>
      <c r="AQ82" s="924"/>
      <c r="AR82" s="924"/>
      <c r="AS82" s="924"/>
      <c r="AT82" s="924"/>
      <c r="AU82" s="924"/>
      <c r="AV82" s="924"/>
      <c r="AW82" s="924"/>
      <c r="AX82" s="924"/>
      <c r="AY82" s="924"/>
      <c r="AZ82" s="924"/>
      <c r="BA82" s="924"/>
      <c r="BB82" s="924"/>
      <c r="BC82" s="924"/>
      <c r="BD82" s="924"/>
      <c r="BE82" s="924"/>
      <c r="BF82" s="924"/>
      <c r="BG82" s="924"/>
      <c r="BH82" s="924"/>
      <c r="BI82" s="924"/>
      <c r="BJ82" s="924"/>
      <c r="BK82" s="924"/>
      <c r="BL82" s="924"/>
      <c r="BM82" s="924"/>
      <c r="BN82" s="924"/>
      <c r="BO82" s="924"/>
      <c r="BP82" s="924"/>
      <c r="BQ82" s="924"/>
      <c r="BR82" s="924"/>
      <c r="BS82" s="924"/>
      <c r="BT82" s="924"/>
      <c r="BU82" s="924"/>
      <c r="BV82" s="924"/>
      <c r="BW82" s="924"/>
      <c r="BX82" s="924"/>
      <c r="BY82" s="924"/>
      <c r="BZ82" s="924"/>
      <c r="CA82" s="924"/>
      <c r="CB82" s="924"/>
      <c r="CC82" s="924"/>
      <c r="CD82" s="924"/>
      <c r="CE82" s="924"/>
      <c r="CF82" s="924"/>
      <c r="CG82" s="924"/>
      <c r="CH82" s="924"/>
      <c r="CI82" s="924"/>
      <c r="CJ82" s="924"/>
      <c r="CK82" s="924"/>
      <c r="CL82" s="924"/>
      <c r="CM82" s="924"/>
      <c r="CN82" s="924"/>
      <c r="CO82" s="924"/>
      <c r="CP82" s="924"/>
      <c r="CQ82" s="924"/>
      <c r="CR82" s="924"/>
      <c r="CS82" s="924"/>
      <c r="CT82" s="924"/>
      <c r="CU82" s="924"/>
      <c r="CV82" s="924"/>
      <c r="CW82" s="924"/>
      <c r="CX82" s="924"/>
      <c r="CY82" s="924"/>
      <c r="CZ82" s="924"/>
      <c r="DA82" s="924"/>
      <c r="DB82" s="924"/>
      <c r="DC82" s="924"/>
      <c r="DD82" s="924"/>
      <c r="DE82" s="924"/>
      <c r="DF82" s="924"/>
      <c r="DG82" s="924"/>
      <c r="DH82" s="924"/>
      <c r="DI82" s="924"/>
      <c r="DJ82" s="924"/>
      <c r="DK82" s="924"/>
      <c r="DL82" s="924"/>
      <c r="DM82" s="924"/>
      <c r="DN82" s="924"/>
      <c r="DO82" s="924"/>
      <c r="DP82" s="924"/>
      <c r="DQ82" s="924"/>
      <c r="DR82" s="924"/>
      <c r="DS82" s="924"/>
      <c r="DT82" s="924"/>
      <c r="DU82" s="924"/>
      <c r="DV82" s="924"/>
      <c r="DW82" s="924"/>
      <c r="DX82" s="924"/>
      <c r="DY82" s="924"/>
      <c r="DZ82" s="924"/>
      <c r="EA82" s="924"/>
      <c r="EB82" s="924"/>
      <c r="EC82" s="924"/>
      <c r="ED82" s="924"/>
      <c r="EE82" s="924"/>
      <c r="EF82" s="924"/>
      <c r="EG82" s="924"/>
      <c r="EH82" s="924"/>
      <c r="EI82" s="924"/>
      <c r="EJ82" s="924"/>
      <c r="EK82" s="924"/>
      <c r="EL82" s="924"/>
      <c r="EM82" s="924"/>
      <c r="EN82" s="924"/>
      <c r="EO82" s="924"/>
      <c r="EP82" s="924"/>
      <c r="EQ82" s="924"/>
      <c r="ER82" s="924"/>
      <c r="ES82" s="924"/>
      <c r="ET82" s="924"/>
      <c r="EU82" s="924"/>
      <c r="EV82" s="924"/>
      <c r="EW82" s="924"/>
      <c r="EX82" s="924"/>
      <c r="EY82" s="924"/>
      <c r="EZ82" s="924"/>
      <c r="FA82" s="924"/>
      <c r="FB82" s="924"/>
      <c r="FC82" s="924"/>
      <c r="FD82" s="924"/>
      <c r="FE82" s="924"/>
      <c r="FF82" s="924"/>
      <c r="FG82" s="924"/>
      <c r="FH82" s="924"/>
      <c r="FI82" s="924"/>
      <c r="FJ82" s="924"/>
      <c r="FK82" s="924"/>
      <c r="FL82" s="924"/>
      <c r="FM82" s="924"/>
      <c r="FN82" s="924"/>
      <c r="FO82" s="924"/>
      <c r="FP82" s="924"/>
      <c r="FQ82" s="924"/>
      <c r="FR82" s="924"/>
      <c r="FS82" s="924"/>
      <c r="FT82" s="924"/>
      <c r="FU82" s="924"/>
      <c r="FV82" s="924"/>
      <c r="FW82" s="924"/>
      <c r="FX82" s="924"/>
      <c r="FY82" s="924"/>
      <c r="FZ82" s="924"/>
      <c r="GA82" s="924"/>
      <c r="GB82" s="924"/>
      <c r="GC82" s="924"/>
      <c r="GD82" s="924"/>
      <c r="GE82" s="924"/>
      <c r="GF82" s="924"/>
      <c r="GG82" s="924"/>
      <c r="GH82" s="924"/>
      <c r="GI82" s="924"/>
      <c r="GJ82" s="924"/>
      <c r="GK82" s="924"/>
      <c r="GL82" s="924"/>
      <c r="GM82" s="924"/>
      <c r="GN82" s="924"/>
      <c r="GO82" s="924"/>
      <c r="GP82" s="924"/>
      <c r="GQ82" s="924"/>
      <c r="GR82" s="924"/>
      <c r="GS82" s="924"/>
      <c r="GT82" s="924"/>
      <c r="GU82" s="924"/>
      <c r="GV82" s="924"/>
      <c r="GW82" s="924"/>
      <c r="GX82" s="924"/>
      <c r="GY82" s="924"/>
      <c r="GZ82" s="924"/>
      <c r="HA82" s="924"/>
      <c r="HB82" s="924"/>
      <c r="HC82" s="924"/>
      <c r="HD82" s="924"/>
      <c r="HE82" s="924"/>
      <c r="HF82" s="924"/>
      <c r="HG82" s="924"/>
      <c r="HH82" s="924"/>
      <c r="HI82" s="924"/>
      <c r="HJ82" s="924"/>
      <c r="HK82" s="924"/>
      <c r="HL82" s="924"/>
      <c r="HM82" s="924"/>
      <c r="HN82" s="924"/>
      <c r="HO82" s="924"/>
      <c r="HP82" s="924"/>
      <c r="HQ82" s="924"/>
      <c r="HR82" s="924"/>
      <c r="HS82" s="924"/>
      <c r="HT82" s="924"/>
      <c r="HU82" s="924"/>
      <c r="HV82" s="924"/>
      <c r="HW82" s="924"/>
      <c r="HX82" s="924"/>
      <c r="HY82" s="924"/>
      <c r="HZ82" s="924"/>
      <c r="IA82" s="924"/>
      <c r="IB82" s="924"/>
      <c r="IC82" s="924"/>
      <c r="ID82" s="924"/>
      <c r="IE82" s="924"/>
      <c r="IF82" s="924"/>
      <c r="IG82" s="924"/>
      <c r="IH82" s="924"/>
      <c r="II82" s="924"/>
      <c r="IJ82" s="924"/>
      <c r="IK82" s="924"/>
      <c r="IL82" s="924"/>
      <c r="IM82" s="924"/>
      <c r="IN82" s="924"/>
      <c r="IO82" s="924"/>
      <c r="IP82" s="924"/>
      <c r="IQ82" s="924"/>
      <c r="IR82" s="924"/>
      <c r="IS82" s="924"/>
      <c r="IT82" s="924"/>
      <c r="IU82" s="924"/>
      <c r="IV82" s="924"/>
      <c r="IW82" s="924"/>
      <c r="IX82" s="924"/>
      <c r="IY82" s="924"/>
      <c r="IZ82" s="924"/>
      <c r="JA82" s="924"/>
      <c r="JB82" s="924"/>
      <c r="JC82" s="924"/>
      <c r="JD82" s="924"/>
      <c r="JE82" s="924"/>
      <c r="JF82" s="924"/>
      <c r="JG82" s="924"/>
      <c r="JH82" s="924"/>
      <c r="JI82" s="924"/>
      <c r="JJ82" s="924"/>
      <c r="JK82" s="924"/>
      <c r="JL82" s="924"/>
      <c r="JM82" s="924"/>
      <c r="JN82" s="924"/>
      <c r="JO82" s="924"/>
      <c r="JP82" s="924"/>
      <c r="JQ82" s="924"/>
      <c r="JR82" s="924"/>
      <c r="JS82" s="924"/>
      <c r="JT82" s="924"/>
      <c r="JU82" s="924"/>
      <c r="JV82" s="924"/>
      <c r="JW82" s="924"/>
      <c r="JX82" s="924"/>
      <c r="JY82" s="924"/>
      <c r="JZ82" s="924"/>
      <c r="KA82" s="924"/>
      <c r="KB82" s="924"/>
      <c r="KC82" s="924"/>
      <c r="KD82" s="924"/>
      <c r="KE82" s="924"/>
      <c r="KF82" s="924"/>
      <c r="KG82" s="924"/>
      <c r="KH82" s="924"/>
      <c r="KI82" s="924"/>
      <c r="KJ82" s="924"/>
      <c r="KK82" s="924"/>
      <c r="KL82" s="924"/>
      <c r="KM82" s="924"/>
      <c r="KN82" s="924"/>
      <c r="KO82" s="924"/>
      <c r="KP82" s="924"/>
      <c r="KQ82" s="924"/>
      <c r="KR82" s="924"/>
      <c r="KS82" s="924"/>
      <c r="KT82" s="924"/>
      <c r="KU82" s="924"/>
      <c r="KV82" s="924"/>
      <c r="KW82" s="924"/>
      <c r="KX82" s="924"/>
      <c r="KY82" s="924"/>
      <c r="KZ82" s="924"/>
      <c r="LA82" s="924"/>
      <c r="LB82" s="924"/>
      <c r="LC82" s="924"/>
      <c r="LD82" s="924"/>
      <c r="LE82" s="924"/>
      <c r="LF82" s="924"/>
      <c r="LG82" s="924"/>
      <c r="LH82" s="924"/>
      <c r="LI82" s="924"/>
      <c r="LJ82" s="924"/>
      <c r="LK82" s="924"/>
      <c r="LL82" s="924"/>
      <c r="LM82" s="924"/>
      <c r="LN82" s="924"/>
      <c r="LO82" s="924"/>
      <c r="LP82" s="924"/>
      <c r="LQ82" s="924"/>
      <c r="LR82" s="924"/>
      <c r="LS82" s="924"/>
      <c r="LT82" s="924"/>
      <c r="LU82" s="924"/>
      <c r="LV82" s="924"/>
      <c r="LW82" s="924"/>
      <c r="LX82" s="924"/>
      <c r="LY82" s="924"/>
      <c r="LZ82" s="924"/>
      <c r="MA82" s="924"/>
      <c r="MB82" s="924"/>
      <c r="MC82" s="924"/>
      <c r="MD82" s="924"/>
      <c r="ME82" s="924"/>
      <c r="MF82" s="924"/>
      <c r="MG82" s="924"/>
      <c r="MH82" s="924"/>
      <c r="MI82" s="924"/>
      <c r="MJ82" s="924"/>
      <c r="MK82" s="924"/>
      <c r="ML82" s="924"/>
      <c r="MM82" s="924"/>
      <c r="MN82" s="924"/>
      <c r="MO82" s="924"/>
      <c r="MP82" s="924"/>
      <c r="MQ82" s="924"/>
      <c r="MR82" s="924"/>
      <c r="MS82" s="924"/>
      <c r="MT82" s="924"/>
      <c r="MU82" s="924"/>
      <c r="MV82" s="924"/>
      <c r="MW82" s="924"/>
      <c r="MX82" s="924"/>
      <c r="MY82" s="924"/>
      <c r="MZ82" s="924"/>
      <c r="NA82" s="924"/>
      <c r="NB82" s="924"/>
      <c r="NC82" s="924"/>
      <c r="ND82" s="924"/>
      <c r="NE82" s="924"/>
      <c r="NF82" s="924"/>
      <c r="NG82" s="924"/>
      <c r="NH82" s="924"/>
      <c r="NI82" s="924"/>
      <c r="NJ82" s="924"/>
      <c r="NK82" s="924"/>
      <c r="NL82" s="924"/>
      <c r="NM82" s="924"/>
      <c r="NN82" s="924"/>
      <c r="NO82" s="924"/>
      <c r="NP82" s="924"/>
      <c r="NQ82" s="924"/>
      <c r="NR82" s="924"/>
      <c r="NS82" s="924"/>
      <c r="NT82" s="924"/>
      <c r="NU82" s="924"/>
      <c r="NV82" s="924"/>
      <c r="NW82" s="924"/>
      <c r="NX82" s="924"/>
      <c r="NY82" s="924"/>
      <c r="NZ82" s="924"/>
      <c r="OA82" s="924"/>
      <c r="OB82" s="924"/>
      <c r="OC82" s="924"/>
      <c r="OD82" s="924"/>
      <c r="OE82" s="924"/>
      <c r="OF82" s="924"/>
      <c r="OG82" s="924"/>
      <c r="OH82" s="924"/>
      <c r="OI82" s="924"/>
      <c r="OJ82" s="924"/>
      <c r="OK82" s="924"/>
      <c r="OL82" s="924"/>
      <c r="OM82" s="924"/>
      <c r="ON82" s="924"/>
      <c r="OO82" s="924"/>
      <c r="OP82" s="924"/>
      <c r="OQ82" s="924"/>
      <c r="OR82" s="924"/>
      <c r="OS82" s="924"/>
      <c r="OT82" s="924"/>
      <c r="OU82" s="924"/>
      <c r="OV82" s="924"/>
      <c r="OW82" s="924"/>
      <c r="OX82" s="924"/>
      <c r="OY82" s="924"/>
      <c r="OZ82" s="924"/>
      <c r="PA82" s="924"/>
      <c r="PB82" s="924"/>
      <c r="PC82" s="924"/>
      <c r="PD82" s="924"/>
      <c r="PE82" s="924"/>
    </row>
    <row r="83" spans="1:421" ht="13" thickBot="1">
      <c r="A83" s="920"/>
      <c r="B83" s="924"/>
      <c r="C83" s="924"/>
      <c r="D83" s="924"/>
      <c r="E83" s="924"/>
      <c r="F83" s="924"/>
      <c r="G83" s="924"/>
      <c r="H83" s="924"/>
      <c r="I83" s="924"/>
      <c r="J83" s="924"/>
      <c r="K83" s="924"/>
      <c r="L83" s="924"/>
      <c r="M83" s="924"/>
      <c r="N83" s="924"/>
      <c r="O83" s="924"/>
      <c r="P83" s="924"/>
      <c r="Q83" s="924"/>
      <c r="R83" s="924"/>
      <c r="S83" s="924"/>
      <c r="T83" s="924"/>
      <c r="U83" s="924"/>
      <c r="V83" s="924"/>
      <c r="W83" s="924"/>
      <c r="X83" s="924"/>
      <c r="Y83" s="924"/>
      <c r="Z83" s="924"/>
      <c r="AA83" s="924"/>
      <c r="AB83" s="924"/>
      <c r="AC83" s="924"/>
      <c r="AD83" s="924"/>
      <c r="AE83" s="924"/>
      <c r="AF83" s="924"/>
      <c r="AG83" s="924"/>
      <c r="AH83" s="924"/>
      <c r="AI83" s="924"/>
      <c r="AJ83" s="924"/>
      <c r="AK83" s="924"/>
      <c r="AL83" s="924"/>
      <c r="AM83" s="924"/>
      <c r="AN83" s="924"/>
      <c r="AO83" s="924"/>
      <c r="AP83" s="924"/>
      <c r="AQ83" s="924"/>
      <c r="AR83" s="924"/>
      <c r="AS83" s="924"/>
      <c r="AT83" s="924"/>
      <c r="AU83" s="924"/>
      <c r="AV83" s="924"/>
      <c r="AW83" s="924"/>
      <c r="AX83" s="924"/>
      <c r="AY83" s="924"/>
      <c r="AZ83" s="924"/>
      <c r="BA83" s="924"/>
      <c r="BB83" s="924"/>
      <c r="BC83" s="924"/>
      <c r="BD83" s="924"/>
      <c r="BE83" s="924"/>
      <c r="BF83" s="924"/>
      <c r="BG83" s="924"/>
      <c r="BH83" s="924"/>
      <c r="BI83" s="924"/>
      <c r="BJ83" s="924"/>
      <c r="BK83" s="924"/>
      <c r="BL83" s="924"/>
      <c r="BM83" s="924"/>
      <c r="BN83" s="924"/>
      <c r="BO83" s="924"/>
      <c r="BP83" s="924"/>
      <c r="BQ83" s="924"/>
      <c r="BR83" s="924"/>
      <c r="BS83" s="924"/>
      <c r="BT83" s="924"/>
      <c r="BU83" s="924"/>
      <c r="BV83" s="924"/>
      <c r="BW83" s="924"/>
      <c r="BX83" s="924"/>
      <c r="BY83" s="924"/>
      <c r="BZ83" s="924"/>
      <c r="CA83" s="924"/>
      <c r="CB83" s="924"/>
      <c r="CC83" s="924"/>
      <c r="CD83" s="924"/>
      <c r="CE83" s="924"/>
      <c r="CF83" s="924"/>
      <c r="CG83" s="924"/>
      <c r="CH83" s="924"/>
      <c r="CI83" s="924"/>
      <c r="CJ83" s="924"/>
      <c r="CK83" s="924"/>
      <c r="CL83" s="924"/>
      <c r="CM83" s="924"/>
      <c r="CN83" s="924"/>
      <c r="CO83" s="924"/>
      <c r="CP83" s="924"/>
      <c r="CQ83" s="924"/>
      <c r="CR83" s="924"/>
      <c r="CS83" s="924"/>
      <c r="CT83" s="924"/>
      <c r="CU83" s="924"/>
      <c r="CV83" s="924"/>
      <c r="CW83" s="924"/>
      <c r="CX83" s="924"/>
      <c r="CY83" s="924"/>
      <c r="CZ83" s="924"/>
      <c r="DA83" s="924"/>
      <c r="DB83" s="924"/>
      <c r="DC83" s="924"/>
      <c r="DD83" s="924"/>
      <c r="DE83" s="924"/>
      <c r="DF83" s="924"/>
      <c r="DG83" s="924"/>
      <c r="DH83" s="924"/>
      <c r="DI83" s="924"/>
      <c r="DJ83" s="924"/>
      <c r="DK83" s="924"/>
      <c r="DL83" s="924"/>
      <c r="DM83" s="924"/>
      <c r="DN83" s="924"/>
      <c r="DO83" s="924"/>
      <c r="DP83" s="924"/>
      <c r="DQ83" s="924"/>
      <c r="DR83" s="924"/>
      <c r="DS83" s="924"/>
      <c r="DT83" s="924"/>
      <c r="DU83" s="924"/>
      <c r="DV83" s="924"/>
      <c r="DW83" s="924"/>
      <c r="DX83" s="924"/>
      <c r="DY83" s="924"/>
      <c r="DZ83" s="924"/>
      <c r="EA83" s="924"/>
      <c r="EB83" s="924"/>
      <c r="EC83" s="924"/>
      <c r="ED83" s="924"/>
      <c r="EE83" s="924"/>
      <c r="EF83" s="924"/>
      <c r="EG83" s="924"/>
      <c r="EH83" s="924"/>
      <c r="EI83" s="924"/>
      <c r="EJ83" s="924"/>
      <c r="EK83" s="924"/>
      <c r="EL83" s="924"/>
      <c r="EM83" s="924"/>
      <c r="EN83" s="924"/>
      <c r="EO83" s="924"/>
      <c r="EP83" s="924"/>
      <c r="EQ83" s="924"/>
      <c r="ER83" s="924"/>
      <c r="ES83" s="924"/>
      <c r="ET83" s="924"/>
      <c r="EU83" s="924"/>
      <c r="EV83" s="924"/>
      <c r="EW83" s="924"/>
      <c r="EX83" s="924"/>
      <c r="EY83" s="924"/>
      <c r="EZ83" s="924"/>
      <c r="FA83" s="924"/>
      <c r="FB83" s="924"/>
      <c r="FC83" s="924"/>
      <c r="FD83" s="924"/>
      <c r="FE83" s="924"/>
      <c r="FF83" s="924"/>
      <c r="FG83" s="924"/>
      <c r="FH83" s="924"/>
      <c r="FI83" s="924"/>
      <c r="FJ83" s="924"/>
      <c r="FK83" s="924"/>
      <c r="FL83" s="924"/>
      <c r="FM83" s="924"/>
      <c r="FN83" s="924"/>
      <c r="FO83" s="924"/>
      <c r="FP83" s="924"/>
      <c r="FQ83" s="924"/>
      <c r="FR83" s="924"/>
      <c r="FS83" s="924"/>
      <c r="FT83" s="924"/>
      <c r="FU83" s="924"/>
      <c r="FV83" s="924"/>
      <c r="FW83" s="924"/>
      <c r="FX83" s="924"/>
      <c r="FY83" s="924"/>
      <c r="FZ83" s="924"/>
      <c r="GA83" s="924"/>
      <c r="GB83" s="924"/>
      <c r="GC83" s="924"/>
      <c r="GD83" s="924"/>
      <c r="GE83" s="924"/>
      <c r="GF83" s="924"/>
      <c r="GG83" s="924"/>
      <c r="GH83" s="924"/>
      <c r="GI83" s="924"/>
      <c r="GJ83" s="924"/>
      <c r="GK83" s="924"/>
      <c r="GL83" s="924"/>
      <c r="GM83" s="924"/>
      <c r="GN83" s="924"/>
      <c r="GO83" s="924"/>
      <c r="GP83" s="924"/>
      <c r="GQ83" s="924"/>
      <c r="GR83" s="924"/>
      <c r="GS83" s="924"/>
      <c r="GT83" s="924"/>
      <c r="GU83" s="924"/>
      <c r="GV83" s="924"/>
      <c r="GW83" s="924"/>
      <c r="GX83" s="924"/>
      <c r="GY83" s="924"/>
      <c r="GZ83" s="924"/>
      <c r="HA83" s="924"/>
      <c r="HB83" s="924"/>
      <c r="HC83" s="924"/>
      <c r="HD83" s="924"/>
      <c r="HE83" s="924"/>
      <c r="HF83" s="924"/>
      <c r="HG83" s="924"/>
      <c r="HH83" s="924"/>
      <c r="HI83" s="924"/>
      <c r="HJ83" s="924"/>
      <c r="HK83" s="924"/>
      <c r="HL83" s="924"/>
      <c r="HM83" s="924"/>
      <c r="HN83" s="924"/>
      <c r="HO83" s="924"/>
      <c r="HP83" s="924"/>
      <c r="HQ83" s="924"/>
      <c r="HR83" s="924"/>
      <c r="HS83" s="924"/>
      <c r="HT83" s="924"/>
      <c r="HU83" s="924"/>
      <c r="HV83" s="924"/>
      <c r="HW83" s="924"/>
      <c r="HX83" s="924"/>
      <c r="HY83" s="924"/>
      <c r="HZ83" s="924"/>
      <c r="IA83" s="924"/>
      <c r="IB83" s="924"/>
      <c r="IC83" s="924"/>
      <c r="ID83" s="924"/>
      <c r="IE83" s="924"/>
      <c r="IF83" s="924"/>
      <c r="IG83" s="924"/>
      <c r="IH83" s="924"/>
      <c r="II83" s="924"/>
      <c r="IJ83" s="924"/>
      <c r="IK83" s="924"/>
      <c r="IL83" s="924"/>
      <c r="IM83" s="924"/>
      <c r="IN83" s="924"/>
      <c r="IO83" s="924"/>
      <c r="IP83" s="924"/>
      <c r="IQ83" s="924"/>
      <c r="IR83" s="924"/>
      <c r="IS83" s="924"/>
      <c r="IT83" s="924"/>
      <c r="IU83" s="924"/>
      <c r="IV83" s="924"/>
      <c r="IW83" s="924"/>
      <c r="IX83" s="924"/>
      <c r="IY83" s="924"/>
      <c r="IZ83" s="924"/>
      <c r="JA83" s="924"/>
      <c r="JB83" s="924"/>
      <c r="JC83" s="924"/>
      <c r="JD83" s="924"/>
      <c r="JE83" s="924"/>
      <c r="JF83" s="924"/>
      <c r="JG83" s="924"/>
      <c r="JH83" s="924"/>
      <c r="JI83" s="924"/>
      <c r="JJ83" s="924"/>
      <c r="JK83" s="924"/>
      <c r="JL83" s="924"/>
      <c r="JM83" s="924"/>
      <c r="JN83" s="924"/>
      <c r="JO83" s="924"/>
      <c r="JP83" s="924"/>
      <c r="JQ83" s="924"/>
      <c r="JR83" s="924"/>
      <c r="JS83" s="924"/>
      <c r="JT83" s="924"/>
      <c r="JU83" s="924"/>
      <c r="JV83" s="924"/>
      <c r="JW83" s="924"/>
      <c r="JX83" s="924"/>
      <c r="JY83" s="924"/>
      <c r="JZ83" s="924"/>
      <c r="KA83" s="924"/>
      <c r="KB83" s="924"/>
      <c r="KC83" s="924"/>
      <c r="KD83" s="924"/>
      <c r="KE83" s="924"/>
      <c r="KF83" s="924"/>
      <c r="KG83" s="924"/>
      <c r="KH83" s="924"/>
      <c r="KI83" s="924"/>
      <c r="KJ83" s="924"/>
      <c r="KK83" s="924"/>
      <c r="KL83" s="924"/>
      <c r="KM83" s="924"/>
      <c r="KN83" s="924"/>
      <c r="KO83" s="924"/>
      <c r="KP83" s="924"/>
      <c r="KQ83" s="924"/>
      <c r="KR83" s="924"/>
      <c r="KS83" s="924"/>
      <c r="KT83" s="924"/>
      <c r="KU83" s="924"/>
      <c r="KV83" s="924"/>
      <c r="KW83" s="924"/>
      <c r="KX83" s="924"/>
      <c r="KY83" s="924"/>
      <c r="KZ83" s="924"/>
      <c r="LA83" s="924"/>
      <c r="LB83" s="924"/>
      <c r="LC83" s="924"/>
      <c r="LD83" s="924"/>
      <c r="LE83" s="924"/>
      <c r="LF83" s="924"/>
      <c r="LG83" s="924"/>
      <c r="LH83" s="924"/>
      <c r="LI83" s="924"/>
      <c r="LJ83" s="924"/>
      <c r="LK83" s="924"/>
      <c r="LL83" s="924"/>
      <c r="LM83" s="924"/>
      <c r="LN83" s="924"/>
      <c r="LO83" s="924"/>
      <c r="LP83" s="924"/>
      <c r="LQ83" s="924"/>
      <c r="LR83" s="924"/>
      <c r="LS83" s="924"/>
      <c r="LT83" s="924"/>
      <c r="LU83" s="924"/>
      <c r="LV83" s="924"/>
      <c r="LW83" s="924"/>
      <c r="LX83" s="924"/>
      <c r="LY83" s="924"/>
      <c r="LZ83" s="924"/>
      <c r="MA83" s="924"/>
      <c r="MB83" s="924"/>
      <c r="MC83" s="924"/>
      <c r="MD83" s="924"/>
      <c r="ME83" s="924"/>
      <c r="MF83" s="924"/>
      <c r="MG83" s="924"/>
      <c r="MH83" s="924"/>
      <c r="MI83" s="924"/>
      <c r="MJ83" s="924"/>
      <c r="MK83" s="924"/>
      <c r="ML83" s="924"/>
      <c r="MM83" s="924"/>
      <c r="MN83" s="924"/>
      <c r="MO83" s="924"/>
      <c r="MP83" s="924"/>
      <c r="MQ83" s="924"/>
      <c r="MR83" s="924"/>
      <c r="MS83" s="924"/>
      <c r="MT83" s="924"/>
      <c r="MU83" s="924"/>
      <c r="MV83" s="924"/>
      <c r="MW83" s="924"/>
      <c r="MX83" s="924"/>
      <c r="MY83" s="924"/>
      <c r="MZ83" s="924"/>
      <c r="NA83" s="924"/>
      <c r="NB83" s="924"/>
      <c r="NC83" s="924"/>
      <c r="ND83" s="924"/>
      <c r="NE83" s="924"/>
      <c r="NF83" s="924"/>
      <c r="NG83" s="924"/>
      <c r="NH83" s="924"/>
      <c r="NI83" s="924"/>
      <c r="NJ83" s="924"/>
      <c r="NK83" s="924"/>
      <c r="NL83" s="924"/>
      <c r="NM83" s="924"/>
      <c r="NN83" s="924"/>
      <c r="NO83" s="924"/>
      <c r="NP83" s="924"/>
      <c r="NQ83" s="924"/>
      <c r="NR83" s="924"/>
      <c r="NS83" s="924"/>
      <c r="NT83" s="924"/>
      <c r="NU83" s="924"/>
      <c r="NV83" s="924"/>
      <c r="NW83" s="924"/>
      <c r="NX83" s="924"/>
      <c r="NY83" s="924"/>
      <c r="NZ83" s="924"/>
      <c r="OA83" s="924"/>
      <c r="OB83" s="924"/>
      <c r="OC83" s="924"/>
      <c r="OD83" s="924"/>
      <c r="OE83" s="924"/>
      <c r="OF83" s="924"/>
      <c r="OG83" s="924"/>
      <c r="OH83" s="924"/>
      <c r="OI83" s="924"/>
      <c r="OJ83" s="924"/>
      <c r="OK83" s="924"/>
      <c r="OL83" s="924"/>
      <c r="OM83" s="924"/>
      <c r="ON83" s="924"/>
      <c r="OO83" s="924"/>
      <c r="OP83" s="924"/>
      <c r="OQ83" s="924"/>
      <c r="OR83" s="924"/>
      <c r="OS83" s="924"/>
      <c r="OT83" s="924"/>
      <c r="OU83" s="924"/>
      <c r="OV83" s="924"/>
      <c r="OW83" s="924"/>
      <c r="OX83" s="924"/>
      <c r="OY83" s="924"/>
      <c r="OZ83" s="924"/>
      <c r="PA83" s="924"/>
      <c r="PB83" s="924"/>
      <c r="PC83" s="924"/>
      <c r="PD83" s="924"/>
      <c r="PE83" s="924"/>
    </row>
    <row r="84" spans="1:421" ht="13" thickBot="1">
      <c r="A84" s="918"/>
      <c r="B84" s="1076" t="s">
        <v>618</v>
      </c>
      <c r="C84" s="1077"/>
      <c r="D84" s="1086"/>
      <c r="E84" s="1086"/>
      <c r="F84" s="1086"/>
      <c r="G84" s="1086"/>
      <c r="H84" s="1086"/>
      <c r="I84" s="1086"/>
      <c r="J84" s="1077"/>
      <c r="K84" s="1077"/>
      <c r="L84" s="1077"/>
      <c r="M84" s="1077"/>
      <c r="N84" s="1077"/>
      <c r="O84" s="1086"/>
      <c r="P84" s="1086"/>
      <c r="Q84" s="1086"/>
      <c r="R84" s="1086"/>
      <c r="S84" s="1086"/>
      <c r="T84" s="1086"/>
      <c r="U84" s="1086"/>
      <c r="V84" s="1086"/>
      <c r="W84" s="1086"/>
      <c r="X84" s="1086"/>
      <c r="Y84" s="1086"/>
      <c r="Z84" s="1086"/>
      <c r="AA84" s="1086"/>
      <c r="AB84" s="1086"/>
      <c r="AC84" s="1086"/>
      <c r="AD84" s="1086"/>
      <c r="AE84" s="1086"/>
      <c r="AF84" s="1086"/>
      <c r="AG84" s="1086"/>
      <c r="AH84" s="1086"/>
      <c r="AI84" s="944"/>
      <c r="AJ84" s="944"/>
      <c r="AK84" s="944"/>
      <c r="AL84" s="944"/>
      <c r="AM84" s="944"/>
      <c r="AN84" s="944"/>
      <c r="AO84" s="944"/>
      <c r="AP84" s="944"/>
      <c r="AQ84" s="944"/>
      <c r="AR84" s="944"/>
      <c r="AS84" s="944"/>
      <c r="AT84" s="944"/>
      <c r="AU84" s="944"/>
      <c r="AV84" s="944"/>
      <c r="AW84" s="944"/>
      <c r="AX84" s="944"/>
      <c r="AY84" s="944"/>
      <c r="AZ84" s="944"/>
      <c r="BA84" s="944"/>
      <c r="BB84" s="944"/>
      <c r="BC84" s="944"/>
      <c r="BD84" s="944"/>
      <c r="BE84" s="944"/>
      <c r="BF84" s="944"/>
      <c r="BG84" s="944"/>
      <c r="BH84" s="944"/>
      <c r="BI84" s="944"/>
      <c r="BJ84" s="944"/>
      <c r="BK84" s="944"/>
      <c r="BL84" s="1086"/>
      <c r="BM84" s="944"/>
      <c r="BN84" s="944"/>
      <c r="BO84" s="944"/>
      <c r="BP84" s="944"/>
      <c r="BQ84" s="1168"/>
      <c r="BR84" s="944"/>
      <c r="BS84" s="944"/>
      <c r="BT84" s="944"/>
      <c r="BU84" s="944"/>
      <c r="BV84" s="944"/>
      <c r="BW84" s="944"/>
      <c r="BX84" s="944"/>
      <c r="BY84" s="944"/>
      <c r="BZ84" s="944"/>
      <c r="CA84" s="944"/>
      <c r="CB84" s="944"/>
      <c r="CC84" s="944"/>
      <c r="CD84" s="944"/>
      <c r="CE84" s="944"/>
      <c r="CF84" s="944"/>
      <c r="CG84" s="944"/>
      <c r="CH84" s="944"/>
      <c r="CI84" s="944"/>
      <c r="CJ84" s="944"/>
      <c r="CK84" s="944"/>
      <c r="CL84" s="944"/>
      <c r="CM84" s="944"/>
      <c r="CN84" s="944"/>
      <c r="CO84" s="944"/>
      <c r="CP84" s="944"/>
      <c r="CQ84" s="944"/>
      <c r="CR84" s="944"/>
      <c r="CS84" s="944"/>
      <c r="CT84" s="944"/>
      <c r="CU84" s="944"/>
      <c r="CV84" s="944"/>
      <c r="CW84" s="944"/>
      <c r="CX84" s="944"/>
      <c r="CY84" s="944"/>
      <c r="CZ84" s="944"/>
      <c r="DA84" s="944"/>
      <c r="DB84" s="944"/>
      <c r="DC84" s="944"/>
      <c r="DD84" s="944"/>
      <c r="DE84" s="1148"/>
      <c r="DF84" s="1148"/>
      <c r="DG84" s="944"/>
      <c r="DH84" s="944"/>
      <c r="DI84" s="944"/>
      <c r="DJ84" s="944"/>
      <c r="DK84" s="944"/>
      <c r="DL84" s="944"/>
      <c r="DM84" s="944"/>
      <c r="DN84" s="944"/>
      <c r="DO84" s="944"/>
      <c r="DP84" s="944"/>
      <c r="DQ84" s="944"/>
      <c r="DR84" s="944"/>
      <c r="DS84" s="944"/>
      <c r="DT84" s="944"/>
      <c r="DU84" s="944"/>
      <c r="DV84" s="944"/>
      <c r="DW84" s="944"/>
      <c r="DX84" s="944"/>
      <c r="DY84" s="944"/>
      <c r="DZ84" s="944"/>
      <c r="EA84" s="944"/>
      <c r="EB84" s="944"/>
      <c r="EC84" s="944"/>
      <c r="ED84" s="944"/>
      <c r="EE84" s="944"/>
      <c r="EF84" s="944"/>
      <c r="EG84" s="944"/>
      <c r="EH84" s="944"/>
      <c r="EI84" s="944"/>
      <c r="EJ84" s="944"/>
      <c r="EK84" s="944"/>
      <c r="EL84" s="944"/>
      <c r="EM84" s="944"/>
      <c r="EN84" s="1148"/>
      <c r="EO84" s="1148"/>
      <c r="EP84" s="944"/>
      <c r="EQ84" s="944"/>
      <c r="ER84" s="944"/>
      <c r="ES84" s="944"/>
      <c r="ET84" s="944"/>
      <c r="EU84" s="944"/>
      <c r="EV84" s="944"/>
      <c r="EW84" s="944"/>
      <c r="EX84" s="944"/>
      <c r="EY84" s="944"/>
      <c r="EZ84" s="944"/>
      <c r="FA84" s="944"/>
      <c r="FB84" s="944"/>
      <c r="FC84" s="944"/>
      <c r="FD84" s="944"/>
      <c r="FE84" s="944"/>
      <c r="FF84" s="944"/>
      <c r="FG84" s="944"/>
      <c r="FH84" s="944"/>
      <c r="FI84" s="944"/>
      <c r="FJ84" s="944"/>
      <c r="FK84" s="944"/>
      <c r="FL84" s="1086"/>
      <c r="FM84" s="944"/>
      <c r="FN84" s="944"/>
      <c r="FO84" s="944"/>
      <c r="FP84" s="944"/>
      <c r="FQ84" s="944"/>
      <c r="FR84" s="944"/>
      <c r="FS84" s="944"/>
      <c r="FT84" s="944"/>
      <c r="FU84" s="944"/>
      <c r="FV84" s="944"/>
      <c r="FW84" s="944"/>
      <c r="FX84" s="944"/>
      <c r="FY84" s="1148"/>
      <c r="FZ84" s="1148"/>
      <c r="GA84" s="944"/>
      <c r="GB84" s="944"/>
      <c r="GC84" s="944"/>
      <c r="GD84" s="944"/>
      <c r="GE84" s="944"/>
      <c r="GF84" s="1086"/>
      <c r="GG84" s="944"/>
      <c r="GH84" s="944"/>
      <c r="GI84" s="944"/>
      <c r="GJ84" s="944"/>
      <c r="GK84" s="944"/>
      <c r="GL84" s="1148"/>
      <c r="GM84" s="1148"/>
      <c r="GN84" s="944"/>
      <c r="GO84" s="944"/>
      <c r="GP84" s="944"/>
      <c r="GQ84" s="944"/>
      <c r="GR84" s="944"/>
      <c r="GS84" s="944"/>
      <c r="GT84" s="944"/>
      <c r="GU84" s="944"/>
      <c r="GV84" s="944"/>
      <c r="GW84" s="1075"/>
      <c r="GX84" s="944"/>
      <c r="GY84" s="944"/>
      <c r="GZ84" s="944"/>
      <c r="HA84" s="944"/>
      <c r="HB84" s="944"/>
      <c r="HC84" s="944"/>
      <c r="HD84" s="944"/>
      <c r="HE84" s="944"/>
      <c r="HF84" s="1129" t="s">
        <v>619</v>
      </c>
      <c r="HG84" s="1130"/>
      <c r="HH84" s="1130"/>
      <c r="HI84" s="1130"/>
      <c r="HJ84" s="1130"/>
      <c r="HK84" s="1130"/>
      <c r="HL84" s="1130"/>
      <c r="HM84" s="1130"/>
      <c r="HN84" s="1130"/>
      <c r="HO84" s="1130"/>
      <c r="HP84" s="1130"/>
      <c r="HQ84" s="1130"/>
      <c r="HR84" s="1130"/>
      <c r="HS84" s="1130"/>
      <c r="HT84" s="1130"/>
      <c r="HU84" s="1130"/>
      <c r="HV84" s="1130"/>
      <c r="HW84" s="1130"/>
      <c r="HX84" s="1130"/>
      <c r="HY84" s="1130"/>
      <c r="HZ84" s="1130"/>
      <c r="IA84" s="1130"/>
      <c r="IB84" s="1130"/>
      <c r="IC84" s="1130"/>
      <c r="ID84" s="1130"/>
      <c r="IE84" s="1130"/>
      <c r="IF84" s="1130"/>
      <c r="IG84" s="1130"/>
      <c r="IH84" s="1130"/>
      <c r="II84" s="1130"/>
      <c r="IJ84" s="1130"/>
      <c r="IK84" s="1130"/>
      <c r="IL84" s="1130"/>
      <c r="IM84" s="1130"/>
      <c r="IN84" s="1130"/>
      <c r="IO84" s="1130"/>
      <c r="IP84" s="1130"/>
      <c r="IQ84" s="1130"/>
      <c r="IR84" s="1130"/>
      <c r="IS84" s="1130"/>
      <c r="IT84" s="1130"/>
      <c r="IU84" s="1130"/>
      <c r="IV84" s="1130"/>
      <c r="IW84" s="1130"/>
      <c r="IX84" s="1130"/>
      <c r="IY84" s="1130"/>
      <c r="IZ84" s="1130"/>
      <c r="JA84" s="1130"/>
      <c r="JB84" s="1130"/>
      <c r="JC84" s="1130"/>
      <c r="JD84" s="1130"/>
      <c r="JE84" s="1130"/>
      <c r="JF84" s="1130"/>
      <c r="JG84" s="1130"/>
      <c r="JH84" s="1130"/>
      <c r="JI84" s="1130"/>
      <c r="JJ84" s="1130"/>
      <c r="JK84" s="1130"/>
      <c r="JL84" s="1130"/>
      <c r="JM84" s="1130"/>
      <c r="JN84" s="1130"/>
      <c r="JO84" s="1130"/>
      <c r="JP84" s="1130"/>
      <c r="JQ84" s="1130"/>
      <c r="JR84" s="1130"/>
      <c r="JS84" s="1130"/>
      <c r="JT84" s="1177"/>
      <c r="JU84" s="1130"/>
      <c r="JV84" s="1130"/>
      <c r="JW84" s="1130"/>
      <c r="JX84" s="1130"/>
      <c r="JY84" s="1130"/>
      <c r="JZ84" s="1130"/>
      <c r="KA84" s="1130"/>
      <c r="KB84" s="1130"/>
      <c r="KC84" s="1130"/>
      <c r="KD84" s="1130"/>
      <c r="KE84" s="1130"/>
      <c r="KF84" s="1130"/>
      <c r="KG84" s="1130"/>
      <c r="KH84" s="1130"/>
      <c r="KI84" s="1130"/>
      <c r="KJ84" s="1130"/>
      <c r="KK84" s="1130"/>
      <c r="KL84" s="1130"/>
      <c r="KM84" s="1130"/>
      <c r="KN84" s="1130"/>
      <c r="KO84" s="1130"/>
      <c r="KP84" s="1130"/>
      <c r="KQ84" s="1130"/>
      <c r="KR84" s="1130"/>
      <c r="KS84" s="1130"/>
      <c r="KT84" s="1130"/>
      <c r="KU84" s="1130"/>
      <c r="KV84" s="1130"/>
      <c r="KW84" s="1130"/>
      <c r="KX84" s="1130"/>
      <c r="KY84" s="1130"/>
      <c r="KZ84" s="1130"/>
      <c r="LA84" s="1130"/>
      <c r="LB84" s="1130"/>
      <c r="LC84" s="1130"/>
      <c r="LD84" s="1130"/>
      <c r="LE84" s="1130"/>
      <c r="LF84" s="1130"/>
      <c r="LG84" s="1130"/>
      <c r="LH84" s="1130"/>
      <c r="LI84" s="1130"/>
      <c r="LJ84" s="1130"/>
      <c r="LK84" s="1130"/>
      <c r="LL84" s="1130"/>
      <c r="LM84" s="1130"/>
      <c r="LN84" s="1130"/>
      <c r="LO84" s="1130"/>
      <c r="LP84" s="1130"/>
      <c r="LQ84" s="1130"/>
      <c r="LR84" s="1130"/>
      <c r="LS84" s="1130"/>
      <c r="LT84" s="1130"/>
      <c r="LU84" s="1130"/>
      <c r="LV84" s="1130"/>
      <c r="LW84" s="1130"/>
      <c r="LX84" s="1130"/>
      <c r="LY84" s="1130"/>
      <c r="LZ84" s="1130"/>
      <c r="MA84" s="1130"/>
      <c r="MB84" s="1130"/>
      <c r="MC84" s="1130"/>
      <c r="MD84" s="1130"/>
      <c r="ME84" s="1130"/>
      <c r="MF84" s="1130"/>
      <c r="MG84" s="1130"/>
      <c r="MH84" s="1130"/>
      <c r="MI84" s="1130"/>
      <c r="MJ84" s="1130"/>
      <c r="MK84" s="1130"/>
      <c r="ML84" s="1130"/>
      <c r="MM84" s="1130"/>
      <c r="MN84" s="1130"/>
      <c r="MO84" s="1130"/>
      <c r="MP84" s="1130"/>
      <c r="MQ84" s="1130"/>
      <c r="MR84" s="1130"/>
      <c r="MS84" s="1130"/>
      <c r="MT84" s="1130"/>
      <c r="MU84" s="1130"/>
      <c r="MV84" s="1130"/>
      <c r="MW84" s="1130"/>
      <c r="MX84" s="1130"/>
      <c r="MY84" s="1130"/>
      <c r="MZ84" s="1130"/>
      <c r="NA84" s="1130"/>
      <c r="NB84" s="1130"/>
      <c r="NC84" s="1130"/>
      <c r="ND84" s="1130"/>
      <c r="NE84" s="1130"/>
      <c r="NF84" s="1130"/>
      <c r="NG84" s="1130"/>
      <c r="NH84" s="1130"/>
      <c r="NI84" s="1130"/>
      <c r="NJ84" s="1130"/>
      <c r="NK84" s="1130"/>
      <c r="NL84" s="1130"/>
      <c r="NM84" s="1130"/>
      <c r="NN84" s="1130"/>
      <c r="NO84" s="1130"/>
      <c r="NP84" s="1130"/>
      <c r="NQ84" s="1130"/>
      <c r="NR84" s="1130"/>
      <c r="NS84" s="1130"/>
      <c r="NT84" s="1130"/>
      <c r="NU84" s="1130"/>
      <c r="NV84" s="1130"/>
      <c r="NW84" s="1130"/>
      <c r="NX84" s="1130"/>
      <c r="NY84" s="1130"/>
      <c r="NZ84" s="1130"/>
      <c r="OA84" s="1130"/>
      <c r="OB84" s="1130"/>
      <c r="OC84" s="1130"/>
      <c r="OD84" s="1130"/>
      <c r="OE84" s="1130"/>
      <c r="OF84" s="1130"/>
      <c r="OG84" s="1130"/>
      <c r="OH84" s="1130"/>
      <c r="OI84" s="1130"/>
      <c r="OJ84" s="1130"/>
      <c r="OK84" s="1130"/>
      <c r="OL84" s="1130"/>
      <c r="OM84" s="1130"/>
      <c r="ON84" s="1130"/>
      <c r="OO84" s="1130"/>
      <c r="OP84" s="1130"/>
      <c r="OQ84" s="1130"/>
      <c r="OR84" s="1130"/>
      <c r="OS84" s="1130"/>
      <c r="OT84" s="1130"/>
      <c r="OU84" s="1130"/>
      <c r="OV84" s="1130"/>
      <c r="OW84" s="1130"/>
      <c r="OX84" s="1130"/>
      <c r="OY84" s="1130"/>
      <c r="OZ84" s="1130"/>
      <c r="PA84" s="924"/>
      <c r="PB84" s="924"/>
      <c r="PC84" s="924"/>
      <c r="PD84" s="924"/>
      <c r="PE84" s="924"/>
    </row>
    <row r="85" spans="1:421" ht="14" thickTop="1" thickBot="1">
      <c r="A85" s="1306" t="s">
        <v>637</v>
      </c>
      <c r="B85" s="1307"/>
      <c r="C85" s="981" t="str">
        <f t="shared" ref="C85:HC85" si="404">C14</f>
        <v>501</v>
      </c>
      <c r="D85" s="982" t="str">
        <f t="shared" ref="D85:G85" si="405">D14</f>
        <v>502</v>
      </c>
      <c r="E85" s="982" t="str">
        <f t="shared" si="405"/>
        <v>503</v>
      </c>
      <c r="F85" s="982" t="str">
        <f t="shared" si="405"/>
        <v>504</v>
      </c>
      <c r="G85" s="982" t="str">
        <f t="shared" si="405"/>
        <v>505</v>
      </c>
      <c r="H85" s="982" t="str">
        <f>H14</f>
        <v>506</v>
      </c>
      <c r="I85" s="982" t="str">
        <f>I14</f>
        <v>507</v>
      </c>
      <c r="J85" s="982" t="str">
        <f>J14</f>
        <v>508</v>
      </c>
      <c r="K85" s="982" t="str">
        <f t="shared" si="404"/>
        <v>509</v>
      </c>
      <c r="L85" s="982" t="str">
        <f t="shared" ref="L85:T85" si="406">L14</f>
        <v>510</v>
      </c>
      <c r="M85" s="982" t="str">
        <f t="shared" si="406"/>
        <v>511</v>
      </c>
      <c r="N85" s="982" t="str">
        <f t="shared" si="406"/>
        <v>512</v>
      </c>
      <c r="O85" s="982" t="str">
        <f t="shared" si="406"/>
        <v>513</v>
      </c>
      <c r="P85" s="982" t="str">
        <f t="shared" si="406"/>
        <v>514</v>
      </c>
      <c r="Q85" s="982" t="str">
        <f t="shared" si="406"/>
        <v>515</v>
      </c>
      <c r="R85" s="982" t="str">
        <f t="shared" si="406"/>
        <v>516</v>
      </c>
      <c r="S85" s="982" t="str">
        <f t="shared" si="406"/>
        <v>517</v>
      </c>
      <c r="T85" s="982" t="str">
        <f t="shared" si="406"/>
        <v>518</v>
      </c>
      <c r="U85" s="982" t="str">
        <f t="shared" si="404"/>
        <v>519</v>
      </c>
      <c r="V85" s="982" t="str">
        <f t="shared" ref="V85:AA85" si="407">V14</f>
        <v>520</v>
      </c>
      <c r="W85" s="982" t="str">
        <f t="shared" si="407"/>
        <v>521</v>
      </c>
      <c r="X85" s="982" t="str">
        <f t="shared" si="407"/>
        <v>522</v>
      </c>
      <c r="Y85" s="982" t="str">
        <f t="shared" si="407"/>
        <v>523</v>
      </c>
      <c r="Z85" s="982" t="str">
        <f t="shared" si="407"/>
        <v>524</v>
      </c>
      <c r="AA85" s="982" t="str">
        <f t="shared" si="407"/>
        <v>529</v>
      </c>
      <c r="AB85" s="982" t="str">
        <f t="shared" si="404"/>
        <v>530</v>
      </c>
      <c r="AC85" s="982" t="str">
        <f t="shared" si="404"/>
        <v>531</v>
      </c>
      <c r="AD85" s="982" t="str">
        <f t="shared" ref="AD85:BI85" si="408">AD14</f>
        <v>532</v>
      </c>
      <c r="AE85" s="982" t="str">
        <f t="shared" si="408"/>
        <v>533</v>
      </c>
      <c r="AF85" s="982" t="str">
        <f t="shared" si="408"/>
        <v>534</v>
      </c>
      <c r="AG85" s="982" t="str">
        <f t="shared" si="408"/>
        <v>535</v>
      </c>
      <c r="AH85" s="982" t="str">
        <f t="shared" si="408"/>
        <v>536</v>
      </c>
      <c r="AI85" s="1027" t="str">
        <f t="shared" si="408"/>
        <v>537</v>
      </c>
      <c r="AJ85" s="1027" t="str">
        <f t="shared" si="408"/>
        <v>538</v>
      </c>
      <c r="AK85" s="1027" t="str">
        <f t="shared" si="408"/>
        <v>539</v>
      </c>
      <c r="AL85" s="1027" t="str">
        <f t="shared" si="408"/>
        <v>540</v>
      </c>
      <c r="AM85" s="1027" t="str">
        <f t="shared" si="408"/>
        <v>541</v>
      </c>
      <c r="AN85" s="1027" t="str">
        <f t="shared" si="408"/>
        <v>542</v>
      </c>
      <c r="AO85" s="1027" t="str">
        <f t="shared" si="408"/>
        <v>543</v>
      </c>
      <c r="AP85" s="1027" t="str">
        <f t="shared" si="408"/>
        <v>544</v>
      </c>
      <c r="AQ85" s="1027" t="str">
        <f t="shared" si="408"/>
        <v>545</v>
      </c>
      <c r="AR85" s="1027" t="str">
        <f t="shared" si="408"/>
        <v>546</v>
      </c>
      <c r="AS85" s="1027" t="str">
        <f t="shared" si="408"/>
        <v>547</v>
      </c>
      <c r="AT85" s="1027" t="str">
        <f t="shared" si="408"/>
        <v>548</v>
      </c>
      <c r="AU85" s="1027" t="str">
        <f t="shared" si="408"/>
        <v>549</v>
      </c>
      <c r="AV85" s="1027" t="str">
        <f t="shared" si="408"/>
        <v>550</v>
      </c>
      <c r="AW85" s="1027">
        <f t="shared" si="408"/>
        <v>551</v>
      </c>
      <c r="AX85" s="1027" t="str">
        <f t="shared" si="408"/>
        <v>552</v>
      </c>
      <c r="AY85" s="1027" t="str">
        <f t="shared" si="408"/>
        <v>553</v>
      </c>
      <c r="AZ85" s="1027" t="str">
        <f t="shared" si="408"/>
        <v>554</v>
      </c>
      <c r="BA85" s="1027" t="str">
        <f t="shared" si="408"/>
        <v>555</v>
      </c>
      <c r="BB85" s="1027" t="str">
        <f t="shared" si="408"/>
        <v>556</v>
      </c>
      <c r="BC85" s="1027" t="str">
        <f t="shared" si="408"/>
        <v>557</v>
      </c>
      <c r="BD85" s="1027" t="str">
        <f t="shared" si="408"/>
        <v>558</v>
      </c>
      <c r="BE85" s="1027" t="str">
        <f t="shared" si="408"/>
        <v>559</v>
      </c>
      <c r="BF85" s="1027" t="str">
        <f t="shared" si="408"/>
        <v>560</v>
      </c>
      <c r="BG85" s="1027" t="str">
        <f t="shared" si="408"/>
        <v>561</v>
      </c>
      <c r="BH85" s="1027" t="str">
        <f t="shared" si="408"/>
        <v>562</v>
      </c>
      <c r="BI85" s="1027" t="str">
        <f t="shared" si="408"/>
        <v>563</v>
      </c>
      <c r="BJ85" s="1027" t="str">
        <f t="shared" ref="BJ85:CP85" si="409">BJ14</f>
        <v>564</v>
      </c>
      <c r="BK85" s="1027" t="str">
        <f t="shared" si="409"/>
        <v>565</v>
      </c>
      <c r="BL85" s="1027" t="str">
        <f t="shared" si="409"/>
        <v>566</v>
      </c>
      <c r="BM85" s="1027" t="str">
        <f t="shared" si="409"/>
        <v>567</v>
      </c>
      <c r="BN85" s="1027" t="str">
        <f t="shared" si="409"/>
        <v>568</v>
      </c>
      <c r="BO85" s="1027" t="str">
        <f t="shared" si="409"/>
        <v>569</v>
      </c>
      <c r="BP85" s="1027" t="str">
        <f t="shared" si="409"/>
        <v>570</v>
      </c>
      <c r="BQ85" s="1027">
        <f t="shared" ref="BQ85" si="410">BQ14</f>
        <v>571</v>
      </c>
      <c r="BR85" s="1027" t="str">
        <f t="shared" si="409"/>
        <v>572</v>
      </c>
      <c r="BS85" s="1027" t="str">
        <f t="shared" si="409"/>
        <v>573</v>
      </c>
      <c r="BT85" s="1027" t="str">
        <f t="shared" si="409"/>
        <v>574</v>
      </c>
      <c r="BU85" s="1027" t="str">
        <f t="shared" si="409"/>
        <v>575</v>
      </c>
      <c r="BV85" s="1027" t="str">
        <f t="shared" si="409"/>
        <v>576</v>
      </c>
      <c r="BW85" s="1027" t="str">
        <f t="shared" si="409"/>
        <v>577</v>
      </c>
      <c r="BX85" s="1027" t="str">
        <f t="shared" si="409"/>
        <v>578</v>
      </c>
      <c r="BY85" s="1027" t="str">
        <f t="shared" si="409"/>
        <v>579</v>
      </c>
      <c r="BZ85" s="1027" t="str">
        <f t="shared" si="409"/>
        <v>580</v>
      </c>
      <c r="CA85" s="1027" t="str">
        <f t="shared" si="409"/>
        <v>581</v>
      </c>
      <c r="CB85" s="1027" t="str">
        <f t="shared" si="409"/>
        <v>582</v>
      </c>
      <c r="CC85" s="1027" t="str">
        <f t="shared" si="409"/>
        <v>583</v>
      </c>
      <c r="CD85" s="1027" t="str">
        <f t="shared" si="409"/>
        <v>584</v>
      </c>
      <c r="CE85" s="1027" t="str">
        <f t="shared" si="409"/>
        <v>585</v>
      </c>
      <c r="CF85" s="1027" t="str">
        <f t="shared" si="409"/>
        <v>586</v>
      </c>
      <c r="CG85" s="1027" t="str">
        <f t="shared" si="409"/>
        <v>587</v>
      </c>
      <c r="CH85" s="1027" t="str">
        <f t="shared" si="409"/>
        <v>588</v>
      </c>
      <c r="CI85" s="1027" t="str">
        <f t="shared" si="409"/>
        <v>589</v>
      </c>
      <c r="CJ85" s="1027" t="str">
        <f t="shared" si="409"/>
        <v>590</v>
      </c>
      <c r="CK85" s="1027" t="str">
        <f t="shared" si="409"/>
        <v>591</v>
      </c>
      <c r="CL85" s="1027" t="str">
        <f t="shared" si="409"/>
        <v>592</v>
      </c>
      <c r="CM85" s="1027" t="str">
        <f t="shared" si="409"/>
        <v>593</v>
      </c>
      <c r="CN85" s="1027" t="str">
        <f t="shared" si="409"/>
        <v>594</v>
      </c>
      <c r="CO85" s="1027" t="str">
        <f t="shared" si="409"/>
        <v>595</v>
      </c>
      <c r="CP85" s="1027" t="str">
        <f t="shared" si="409"/>
        <v>596</v>
      </c>
      <c r="CQ85" s="1027" t="str">
        <f t="shared" ref="CQ85:DX85" si="411">CQ14</f>
        <v>597</v>
      </c>
      <c r="CR85" s="1027" t="str">
        <f t="shared" si="411"/>
        <v>598</v>
      </c>
      <c r="CS85" s="1027" t="str">
        <f t="shared" si="411"/>
        <v>599</v>
      </c>
      <c r="CT85" s="1027" t="str">
        <f t="shared" si="411"/>
        <v>600</v>
      </c>
      <c r="CU85" s="1027" t="str">
        <f t="shared" si="411"/>
        <v>601</v>
      </c>
      <c r="CV85" s="1027" t="str">
        <f t="shared" si="411"/>
        <v>602</v>
      </c>
      <c r="CW85" s="1027" t="str">
        <f t="shared" si="411"/>
        <v>603</v>
      </c>
      <c r="CX85" s="1027" t="str">
        <f t="shared" si="411"/>
        <v>604</v>
      </c>
      <c r="CY85" s="1027" t="str">
        <f t="shared" si="411"/>
        <v>605</v>
      </c>
      <c r="CZ85" s="1027" t="str">
        <f t="shared" si="411"/>
        <v>606</v>
      </c>
      <c r="DA85" s="1027" t="str">
        <f t="shared" si="411"/>
        <v>607</v>
      </c>
      <c r="DB85" s="1027" t="str">
        <f t="shared" si="411"/>
        <v>608</v>
      </c>
      <c r="DC85" s="1027" t="str">
        <f t="shared" si="411"/>
        <v>609</v>
      </c>
      <c r="DD85" s="1027" t="str">
        <f t="shared" si="411"/>
        <v>610</v>
      </c>
      <c r="DE85" s="1027" t="str">
        <f t="shared" ref="DE85:DF85" si="412">DE14</f>
        <v>610a</v>
      </c>
      <c r="DF85" s="1027" t="str">
        <f t="shared" si="412"/>
        <v>610b</v>
      </c>
      <c r="DG85" s="1027" t="str">
        <f t="shared" si="411"/>
        <v>611</v>
      </c>
      <c r="DH85" s="1027" t="str">
        <f t="shared" si="411"/>
        <v>612</v>
      </c>
      <c r="DI85" s="1027" t="str">
        <f t="shared" si="411"/>
        <v>613</v>
      </c>
      <c r="DJ85" s="1027" t="str">
        <f t="shared" si="411"/>
        <v>614</v>
      </c>
      <c r="DK85" s="1027" t="str">
        <f t="shared" si="411"/>
        <v>615</v>
      </c>
      <c r="DL85" s="1027" t="str">
        <f t="shared" si="411"/>
        <v>616</v>
      </c>
      <c r="DM85" s="1027" t="str">
        <f t="shared" si="411"/>
        <v>617</v>
      </c>
      <c r="DN85" s="1027" t="str">
        <f t="shared" si="411"/>
        <v>618</v>
      </c>
      <c r="DO85" s="1027" t="str">
        <f t="shared" si="411"/>
        <v>619</v>
      </c>
      <c r="DP85" s="1027" t="str">
        <f t="shared" si="411"/>
        <v>620</v>
      </c>
      <c r="DQ85" s="1027" t="str">
        <f t="shared" si="411"/>
        <v>621</v>
      </c>
      <c r="DR85" s="1027" t="str">
        <f t="shared" si="411"/>
        <v>622</v>
      </c>
      <c r="DS85" s="1027" t="str">
        <f t="shared" si="411"/>
        <v>623</v>
      </c>
      <c r="DT85" s="1027" t="str">
        <f t="shared" si="411"/>
        <v>624</v>
      </c>
      <c r="DU85" s="1027" t="str">
        <f t="shared" si="411"/>
        <v>625</v>
      </c>
      <c r="DV85" s="1027" t="str">
        <f t="shared" si="411"/>
        <v>626</v>
      </c>
      <c r="DW85" s="1027" t="str">
        <f t="shared" si="411"/>
        <v>627</v>
      </c>
      <c r="DX85" s="1027" t="str">
        <f t="shared" si="411"/>
        <v>628</v>
      </c>
      <c r="DY85" s="1027" t="str">
        <f t="shared" ref="DY85:EI85" si="413">DY14</f>
        <v>629</v>
      </c>
      <c r="DZ85" s="1027" t="str">
        <f t="shared" si="413"/>
        <v>630</v>
      </c>
      <c r="EA85" s="1027" t="str">
        <f t="shared" si="413"/>
        <v>631</v>
      </c>
      <c r="EB85" s="1027" t="str">
        <f t="shared" si="413"/>
        <v>632</v>
      </c>
      <c r="EC85" s="1027" t="str">
        <f t="shared" si="413"/>
        <v>633</v>
      </c>
      <c r="ED85" s="1027" t="str">
        <f t="shared" si="413"/>
        <v>634</v>
      </c>
      <c r="EE85" s="1027" t="str">
        <f t="shared" si="413"/>
        <v>635</v>
      </c>
      <c r="EF85" s="1027" t="str">
        <f t="shared" si="413"/>
        <v>636</v>
      </c>
      <c r="EG85" s="1027" t="str">
        <f t="shared" si="413"/>
        <v>637</v>
      </c>
      <c r="EH85" s="1027" t="str">
        <f t="shared" si="413"/>
        <v>638</v>
      </c>
      <c r="EI85" s="1027" t="str">
        <f t="shared" si="413"/>
        <v>639</v>
      </c>
      <c r="EJ85" s="1027" t="str">
        <f t="shared" ref="EJ85" si="414">EJ14</f>
        <v>640</v>
      </c>
      <c r="EK85" s="1027" t="str">
        <f t="shared" ref="EK85:GE85" si="415">EK14</f>
        <v>641</v>
      </c>
      <c r="EL85" s="1027" t="str">
        <f t="shared" si="415"/>
        <v>642</v>
      </c>
      <c r="EM85" s="1027" t="str">
        <f t="shared" si="415"/>
        <v>643</v>
      </c>
      <c r="EN85" s="1027" t="str">
        <f t="shared" ref="EN85:EO85" si="416">EN14</f>
        <v>643a</v>
      </c>
      <c r="EO85" s="1027" t="str">
        <f t="shared" si="416"/>
        <v>643b</v>
      </c>
      <c r="EP85" s="1027" t="str">
        <f t="shared" si="415"/>
        <v>644</v>
      </c>
      <c r="EQ85" s="1027" t="str">
        <f t="shared" si="415"/>
        <v>645</v>
      </c>
      <c r="ER85" s="1027" t="str">
        <f t="shared" si="415"/>
        <v>646</v>
      </c>
      <c r="ES85" s="1027" t="str">
        <f t="shared" si="415"/>
        <v>647</v>
      </c>
      <c r="ET85" s="1027" t="str">
        <f t="shared" si="415"/>
        <v>648</v>
      </c>
      <c r="EU85" s="1027" t="str">
        <f t="shared" si="415"/>
        <v>649</v>
      </c>
      <c r="EV85" s="1027" t="str">
        <f t="shared" si="415"/>
        <v>650</v>
      </c>
      <c r="EW85" s="1027" t="str">
        <f t="shared" si="415"/>
        <v>651</v>
      </c>
      <c r="EX85" s="1027" t="str">
        <f t="shared" si="415"/>
        <v>652</v>
      </c>
      <c r="EY85" s="1027" t="str">
        <f t="shared" si="415"/>
        <v>653</v>
      </c>
      <c r="EZ85" s="1027" t="str">
        <f t="shared" si="415"/>
        <v>654</v>
      </c>
      <c r="FA85" s="1027" t="str">
        <f t="shared" si="415"/>
        <v>655</v>
      </c>
      <c r="FB85" s="1027" t="str">
        <f t="shared" si="415"/>
        <v>656</v>
      </c>
      <c r="FC85" s="1027" t="str">
        <f t="shared" si="415"/>
        <v>657</v>
      </c>
      <c r="FD85" s="1027" t="str">
        <f t="shared" si="415"/>
        <v>658</v>
      </c>
      <c r="FE85" s="1027" t="str">
        <f t="shared" si="415"/>
        <v>659</v>
      </c>
      <c r="FF85" s="1027" t="str">
        <f t="shared" si="415"/>
        <v>660</v>
      </c>
      <c r="FG85" s="1027" t="str">
        <f t="shared" si="415"/>
        <v>661</v>
      </c>
      <c r="FH85" s="1027" t="str">
        <f t="shared" si="415"/>
        <v>671</v>
      </c>
      <c r="FI85" s="1027" t="str">
        <f t="shared" si="415"/>
        <v>662</v>
      </c>
      <c r="FJ85" s="1027" t="str">
        <f t="shared" si="415"/>
        <v>663</v>
      </c>
      <c r="FK85" s="1027" t="str">
        <f t="shared" si="415"/>
        <v>664</v>
      </c>
      <c r="FL85" s="1027">
        <f t="shared" si="415"/>
        <v>665</v>
      </c>
      <c r="FM85" s="1027" t="str">
        <f t="shared" si="415"/>
        <v>666</v>
      </c>
      <c r="FN85" s="1027" t="str">
        <f t="shared" si="415"/>
        <v>667</v>
      </c>
      <c r="FO85" s="1027" t="str">
        <f t="shared" si="415"/>
        <v>668</v>
      </c>
      <c r="FP85" s="1027" t="str">
        <f t="shared" si="415"/>
        <v>669</v>
      </c>
      <c r="FQ85" s="1027" t="str">
        <f t="shared" si="415"/>
        <v>670</v>
      </c>
      <c r="FR85" s="1027" t="str">
        <f t="shared" si="415"/>
        <v>672</v>
      </c>
      <c r="FS85" s="1027" t="str">
        <f t="shared" si="415"/>
        <v>673</v>
      </c>
      <c r="FT85" s="1027" t="str">
        <f t="shared" si="415"/>
        <v>674</v>
      </c>
      <c r="FU85" s="1027" t="str">
        <f t="shared" si="415"/>
        <v>675</v>
      </c>
      <c r="FV85" s="1027" t="str">
        <f t="shared" si="415"/>
        <v>676</v>
      </c>
      <c r="FW85" s="1027" t="str">
        <f t="shared" si="415"/>
        <v>677</v>
      </c>
      <c r="FX85" s="1027" t="str">
        <f t="shared" si="415"/>
        <v>678</v>
      </c>
      <c r="FY85" s="1027" t="str">
        <f t="shared" ref="FY85:FZ85" si="417">FY14</f>
        <v>678a</v>
      </c>
      <c r="FZ85" s="1027" t="str">
        <f t="shared" si="417"/>
        <v>678b</v>
      </c>
      <c r="GA85" s="1027" t="str">
        <f t="shared" si="415"/>
        <v>679</v>
      </c>
      <c r="GB85" s="1027" t="str">
        <f t="shared" si="415"/>
        <v>680</v>
      </c>
      <c r="GC85" s="1027" t="str">
        <f t="shared" si="415"/>
        <v>681</v>
      </c>
      <c r="GD85" s="1027" t="str">
        <f t="shared" si="415"/>
        <v>682</v>
      </c>
      <c r="GE85" s="1027" t="str">
        <f t="shared" si="415"/>
        <v>683</v>
      </c>
      <c r="GF85" s="1027" t="str">
        <f t="shared" si="404"/>
        <v>684</v>
      </c>
      <c r="GG85" s="1027" t="str">
        <f t="shared" ref="GG85:GT85" si="418">GG14</f>
        <v>685</v>
      </c>
      <c r="GH85" s="1027" t="str">
        <f t="shared" si="418"/>
        <v>686</v>
      </c>
      <c r="GI85" s="1027" t="str">
        <f t="shared" si="418"/>
        <v>687</v>
      </c>
      <c r="GJ85" s="1027" t="str">
        <f t="shared" si="418"/>
        <v>688</v>
      </c>
      <c r="GK85" s="1027" t="str">
        <f t="shared" si="418"/>
        <v>689</v>
      </c>
      <c r="GL85" s="1027" t="str">
        <f t="shared" ref="GL85:GM85" si="419">GL14</f>
        <v>689a</v>
      </c>
      <c r="GM85" s="1027" t="str">
        <f t="shared" si="419"/>
        <v>689b</v>
      </c>
      <c r="GN85" s="1027" t="str">
        <f t="shared" si="418"/>
        <v>690</v>
      </c>
      <c r="GO85" s="1027" t="str">
        <f t="shared" si="418"/>
        <v>691</v>
      </c>
      <c r="GP85" s="1027" t="str">
        <f t="shared" si="418"/>
        <v>692</v>
      </c>
      <c r="GQ85" s="1027" t="str">
        <f t="shared" si="418"/>
        <v>693</v>
      </c>
      <c r="GR85" s="1027" t="str">
        <f t="shared" si="418"/>
        <v>694</v>
      </c>
      <c r="GS85" s="1027" t="str">
        <f t="shared" si="418"/>
        <v>695</v>
      </c>
      <c r="GT85" s="1027" t="str">
        <f t="shared" si="418"/>
        <v>696</v>
      </c>
      <c r="GU85" s="1027" t="str">
        <f t="shared" ref="GU85" si="420">GU14</f>
        <v>697</v>
      </c>
      <c r="GV85" s="1027" t="str">
        <f>GV14</f>
        <v>698</v>
      </c>
      <c r="GW85" s="1027">
        <f>GW14</f>
        <v>699</v>
      </c>
      <c r="GX85" s="1027" t="str">
        <f>GX14</f>
        <v>700</v>
      </c>
      <c r="GY85" s="1027" t="str">
        <f t="shared" si="404"/>
        <v>701</v>
      </c>
      <c r="GZ85" s="1027" t="str">
        <f>GZ14</f>
        <v>702</v>
      </c>
      <c r="HA85" s="1027" t="str">
        <f>HA14</f>
        <v>703</v>
      </c>
      <c r="HB85" s="1027" t="str">
        <f>HB14</f>
        <v>704</v>
      </c>
      <c r="HC85" s="1027" t="str">
        <f t="shared" si="404"/>
        <v>705</v>
      </c>
      <c r="HD85" s="1027" t="str">
        <f t="shared" ref="HD85" si="421">HD14</f>
        <v>706</v>
      </c>
      <c r="HE85" s="1027" t="str">
        <f>HE14</f>
        <v>707</v>
      </c>
      <c r="HF85" s="984" t="str">
        <f t="shared" ref="HF85:IK85" si="422">C85</f>
        <v>501</v>
      </c>
      <c r="HG85" s="984" t="str">
        <f t="shared" si="422"/>
        <v>502</v>
      </c>
      <c r="HH85" s="984" t="str">
        <f t="shared" si="422"/>
        <v>503</v>
      </c>
      <c r="HI85" s="984" t="str">
        <f t="shared" si="422"/>
        <v>504</v>
      </c>
      <c r="HJ85" s="984" t="str">
        <f t="shared" si="422"/>
        <v>505</v>
      </c>
      <c r="HK85" s="984" t="str">
        <f t="shared" si="422"/>
        <v>506</v>
      </c>
      <c r="HL85" s="984" t="str">
        <f t="shared" si="422"/>
        <v>507</v>
      </c>
      <c r="HM85" s="984" t="str">
        <f t="shared" si="422"/>
        <v>508</v>
      </c>
      <c r="HN85" s="984" t="str">
        <f t="shared" si="422"/>
        <v>509</v>
      </c>
      <c r="HO85" s="984" t="str">
        <f t="shared" si="422"/>
        <v>510</v>
      </c>
      <c r="HP85" s="984" t="str">
        <f t="shared" si="422"/>
        <v>511</v>
      </c>
      <c r="HQ85" s="984" t="str">
        <f t="shared" si="422"/>
        <v>512</v>
      </c>
      <c r="HR85" s="984" t="str">
        <f t="shared" si="422"/>
        <v>513</v>
      </c>
      <c r="HS85" s="984" t="str">
        <f t="shared" si="422"/>
        <v>514</v>
      </c>
      <c r="HT85" s="984" t="str">
        <f t="shared" si="422"/>
        <v>515</v>
      </c>
      <c r="HU85" s="984" t="str">
        <f t="shared" si="422"/>
        <v>516</v>
      </c>
      <c r="HV85" s="984" t="str">
        <f t="shared" si="422"/>
        <v>517</v>
      </c>
      <c r="HW85" s="984" t="str">
        <f t="shared" si="422"/>
        <v>518</v>
      </c>
      <c r="HX85" s="984" t="str">
        <f t="shared" si="422"/>
        <v>519</v>
      </c>
      <c r="HY85" s="984" t="str">
        <f t="shared" si="422"/>
        <v>520</v>
      </c>
      <c r="HZ85" s="984" t="str">
        <f t="shared" si="422"/>
        <v>521</v>
      </c>
      <c r="IA85" s="984" t="str">
        <f t="shared" si="422"/>
        <v>522</v>
      </c>
      <c r="IB85" s="984" t="str">
        <f t="shared" si="422"/>
        <v>523</v>
      </c>
      <c r="IC85" s="984" t="str">
        <f t="shared" si="422"/>
        <v>524</v>
      </c>
      <c r="ID85" s="984" t="str">
        <f t="shared" si="422"/>
        <v>529</v>
      </c>
      <c r="IE85" s="984" t="str">
        <f t="shared" si="422"/>
        <v>530</v>
      </c>
      <c r="IF85" s="984" t="str">
        <f t="shared" si="422"/>
        <v>531</v>
      </c>
      <c r="IG85" s="984" t="str">
        <f t="shared" si="422"/>
        <v>532</v>
      </c>
      <c r="IH85" s="984" t="str">
        <f t="shared" si="422"/>
        <v>533</v>
      </c>
      <c r="II85" s="984" t="str">
        <f t="shared" si="422"/>
        <v>534</v>
      </c>
      <c r="IJ85" s="984" t="str">
        <f t="shared" si="422"/>
        <v>535</v>
      </c>
      <c r="IK85" s="984" t="str">
        <f t="shared" si="422"/>
        <v>536</v>
      </c>
      <c r="IL85" s="984" t="str">
        <f t="shared" ref="IL85:IY85" si="423">AI85</f>
        <v>537</v>
      </c>
      <c r="IM85" s="984" t="str">
        <f t="shared" si="423"/>
        <v>538</v>
      </c>
      <c r="IN85" s="984" t="str">
        <f t="shared" si="423"/>
        <v>539</v>
      </c>
      <c r="IO85" s="984" t="str">
        <f t="shared" si="423"/>
        <v>540</v>
      </c>
      <c r="IP85" s="984" t="str">
        <f t="shared" si="423"/>
        <v>541</v>
      </c>
      <c r="IQ85" s="984" t="str">
        <f t="shared" si="423"/>
        <v>542</v>
      </c>
      <c r="IR85" s="984" t="str">
        <f t="shared" si="423"/>
        <v>543</v>
      </c>
      <c r="IS85" s="984" t="str">
        <f t="shared" si="423"/>
        <v>544</v>
      </c>
      <c r="IT85" s="984" t="str">
        <f t="shared" si="423"/>
        <v>545</v>
      </c>
      <c r="IU85" s="984" t="str">
        <f t="shared" si="423"/>
        <v>546</v>
      </c>
      <c r="IV85" s="984" t="str">
        <f t="shared" si="423"/>
        <v>547</v>
      </c>
      <c r="IW85" s="984" t="str">
        <f t="shared" si="423"/>
        <v>548</v>
      </c>
      <c r="IX85" s="984" t="str">
        <f t="shared" si="423"/>
        <v>549</v>
      </c>
      <c r="IY85" s="984" t="str">
        <f t="shared" si="423"/>
        <v>550</v>
      </c>
      <c r="IZ85" s="984" t="str">
        <f>BP85</f>
        <v>570</v>
      </c>
      <c r="JA85" s="984">
        <f t="shared" ref="JA85:JR85" si="424">AW85</f>
        <v>551</v>
      </c>
      <c r="JB85" s="984" t="str">
        <f t="shared" si="424"/>
        <v>552</v>
      </c>
      <c r="JC85" s="984" t="str">
        <f t="shared" si="424"/>
        <v>553</v>
      </c>
      <c r="JD85" s="984" t="str">
        <f t="shared" si="424"/>
        <v>554</v>
      </c>
      <c r="JE85" s="984" t="str">
        <f t="shared" si="424"/>
        <v>555</v>
      </c>
      <c r="JF85" s="984" t="str">
        <f t="shared" si="424"/>
        <v>556</v>
      </c>
      <c r="JG85" s="984" t="str">
        <f t="shared" si="424"/>
        <v>557</v>
      </c>
      <c r="JH85" s="984" t="str">
        <f t="shared" si="424"/>
        <v>558</v>
      </c>
      <c r="JI85" s="984" t="str">
        <f t="shared" si="424"/>
        <v>559</v>
      </c>
      <c r="JJ85" s="984" t="str">
        <f t="shared" si="424"/>
        <v>560</v>
      </c>
      <c r="JK85" s="984" t="str">
        <f t="shared" si="424"/>
        <v>561</v>
      </c>
      <c r="JL85" s="984" t="str">
        <f t="shared" si="424"/>
        <v>562</v>
      </c>
      <c r="JM85" s="984" t="str">
        <f t="shared" si="424"/>
        <v>563</v>
      </c>
      <c r="JN85" s="984" t="str">
        <f t="shared" si="424"/>
        <v>564</v>
      </c>
      <c r="JO85" s="984" t="str">
        <f t="shared" si="424"/>
        <v>565</v>
      </c>
      <c r="JP85" s="984" t="str">
        <f t="shared" si="424"/>
        <v>566</v>
      </c>
      <c r="JQ85" s="984" t="str">
        <f t="shared" si="424"/>
        <v>567</v>
      </c>
      <c r="JR85" s="984" t="str">
        <f t="shared" si="424"/>
        <v>568</v>
      </c>
      <c r="JS85" s="984" t="str">
        <f t="shared" ref="JS85:JT85" si="425">BO85</f>
        <v>569</v>
      </c>
      <c r="JT85" s="984" t="str">
        <f t="shared" si="425"/>
        <v>570</v>
      </c>
      <c r="JU85" s="984" t="str">
        <f t="shared" ref="JU85:KX85" si="426">BR85</f>
        <v>572</v>
      </c>
      <c r="JV85" s="984" t="str">
        <f t="shared" si="426"/>
        <v>573</v>
      </c>
      <c r="JW85" s="984" t="str">
        <f t="shared" si="426"/>
        <v>574</v>
      </c>
      <c r="JX85" s="984" t="str">
        <f t="shared" si="426"/>
        <v>575</v>
      </c>
      <c r="JY85" s="984" t="str">
        <f t="shared" si="426"/>
        <v>576</v>
      </c>
      <c r="JZ85" s="984" t="str">
        <f t="shared" si="426"/>
        <v>577</v>
      </c>
      <c r="KA85" s="984" t="str">
        <f t="shared" si="426"/>
        <v>578</v>
      </c>
      <c r="KB85" s="984" t="str">
        <f t="shared" si="426"/>
        <v>579</v>
      </c>
      <c r="KC85" s="984" t="str">
        <f t="shared" si="426"/>
        <v>580</v>
      </c>
      <c r="KD85" s="984" t="str">
        <f t="shared" si="426"/>
        <v>581</v>
      </c>
      <c r="KE85" s="984" t="str">
        <f t="shared" si="426"/>
        <v>582</v>
      </c>
      <c r="KF85" s="984" t="str">
        <f t="shared" si="426"/>
        <v>583</v>
      </c>
      <c r="KG85" s="984" t="str">
        <f t="shared" si="426"/>
        <v>584</v>
      </c>
      <c r="KH85" s="984" t="str">
        <f t="shared" si="426"/>
        <v>585</v>
      </c>
      <c r="KI85" s="984" t="str">
        <f t="shared" si="426"/>
        <v>586</v>
      </c>
      <c r="KJ85" s="984" t="str">
        <f t="shared" si="426"/>
        <v>587</v>
      </c>
      <c r="KK85" s="984" t="str">
        <f t="shared" si="426"/>
        <v>588</v>
      </c>
      <c r="KL85" s="984" t="str">
        <f t="shared" si="426"/>
        <v>589</v>
      </c>
      <c r="KM85" s="984" t="str">
        <f t="shared" si="426"/>
        <v>590</v>
      </c>
      <c r="KN85" s="984" t="str">
        <f t="shared" si="426"/>
        <v>591</v>
      </c>
      <c r="KO85" s="984" t="str">
        <f t="shared" si="426"/>
        <v>592</v>
      </c>
      <c r="KP85" s="984" t="str">
        <f t="shared" si="426"/>
        <v>593</v>
      </c>
      <c r="KQ85" s="984" t="str">
        <f t="shared" si="426"/>
        <v>594</v>
      </c>
      <c r="KR85" s="984" t="str">
        <f t="shared" si="426"/>
        <v>595</v>
      </c>
      <c r="KS85" s="984" t="str">
        <f t="shared" si="426"/>
        <v>596</v>
      </c>
      <c r="KT85" s="984" t="str">
        <f t="shared" si="426"/>
        <v>597</v>
      </c>
      <c r="KU85" s="984" t="str">
        <f t="shared" si="426"/>
        <v>598</v>
      </c>
      <c r="KV85" s="984" t="str">
        <f t="shared" si="426"/>
        <v>599</v>
      </c>
      <c r="KW85" s="984" t="str">
        <f t="shared" si="426"/>
        <v>600</v>
      </c>
      <c r="KX85" s="984" t="str">
        <f t="shared" si="426"/>
        <v>601</v>
      </c>
      <c r="KY85" s="984" t="str">
        <f t="shared" ref="KY85:LG85" si="427">CV85</f>
        <v>602</v>
      </c>
      <c r="KZ85" s="984" t="str">
        <f t="shared" si="427"/>
        <v>603</v>
      </c>
      <c r="LA85" s="984" t="str">
        <f t="shared" si="427"/>
        <v>604</v>
      </c>
      <c r="LB85" s="984" t="str">
        <f t="shared" si="427"/>
        <v>605</v>
      </c>
      <c r="LC85" s="984" t="str">
        <f t="shared" si="427"/>
        <v>606</v>
      </c>
      <c r="LD85" s="984" t="str">
        <f t="shared" si="427"/>
        <v>607</v>
      </c>
      <c r="LE85" s="984" t="str">
        <f t="shared" si="427"/>
        <v>608</v>
      </c>
      <c r="LF85" s="984" t="str">
        <f t="shared" si="427"/>
        <v>609</v>
      </c>
      <c r="LG85" s="984" t="str">
        <f t="shared" si="427"/>
        <v>610</v>
      </c>
      <c r="LH85" s="984" t="str">
        <f t="shared" ref="LH85:MN85" si="428">DG85</f>
        <v>611</v>
      </c>
      <c r="LI85" s="984" t="str">
        <f t="shared" si="428"/>
        <v>612</v>
      </c>
      <c r="LJ85" s="984" t="str">
        <f t="shared" si="428"/>
        <v>613</v>
      </c>
      <c r="LK85" s="984" t="str">
        <f t="shared" si="428"/>
        <v>614</v>
      </c>
      <c r="LL85" s="984" t="str">
        <f t="shared" si="428"/>
        <v>615</v>
      </c>
      <c r="LM85" s="984" t="str">
        <f t="shared" si="428"/>
        <v>616</v>
      </c>
      <c r="LN85" s="984" t="str">
        <f t="shared" si="428"/>
        <v>617</v>
      </c>
      <c r="LO85" s="984" t="str">
        <f t="shared" si="428"/>
        <v>618</v>
      </c>
      <c r="LP85" s="984" t="str">
        <f t="shared" si="428"/>
        <v>619</v>
      </c>
      <c r="LQ85" s="984" t="str">
        <f t="shared" si="428"/>
        <v>620</v>
      </c>
      <c r="LR85" s="984" t="str">
        <f t="shared" si="428"/>
        <v>621</v>
      </c>
      <c r="LS85" s="984" t="str">
        <f t="shared" si="428"/>
        <v>622</v>
      </c>
      <c r="LT85" s="984" t="str">
        <f t="shared" si="428"/>
        <v>623</v>
      </c>
      <c r="LU85" s="984" t="str">
        <f t="shared" si="428"/>
        <v>624</v>
      </c>
      <c r="LV85" s="984" t="str">
        <f t="shared" si="428"/>
        <v>625</v>
      </c>
      <c r="LW85" s="984" t="str">
        <f t="shared" si="428"/>
        <v>626</v>
      </c>
      <c r="LX85" s="984" t="str">
        <f t="shared" si="428"/>
        <v>627</v>
      </c>
      <c r="LY85" s="984" t="str">
        <f t="shared" si="428"/>
        <v>628</v>
      </c>
      <c r="LZ85" s="984" t="str">
        <f t="shared" si="428"/>
        <v>629</v>
      </c>
      <c r="MA85" s="984" t="str">
        <f t="shared" si="428"/>
        <v>630</v>
      </c>
      <c r="MB85" s="984" t="str">
        <f t="shared" si="428"/>
        <v>631</v>
      </c>
      <c r="MC85" s="984" t="str">
        <f t="shared" si="428"/>
        <v>632</v>
      </c>
      <c r="MD85" s="984" t="str">
        <f t="shared" si="428"/>
        <v>633</v>
      </c>
      <c r="ME85" s="984" t="str">
        <f t="shared" si="428"/>
        <v>634</v>
      </c>
      <c r="MF85" s="984" t="str">
        <f t="shared" si="428"/>
        <v>635</v>
      </c>
      <c r="MG85" s="984" t="str">
        <f t="shared" si="428"/>
        <v>636</v>
      </c>
      <c r="MH85" s="984" t="str">
        <f t="shared" si="428"/>
        <v>637</v>
      </c>
      <c r="MI85" s="984" t="str">
        <f t="shared" si="428"/>
        <v>638</v>
      </c>
      <c r="MJ85" s="984" t="str">
        <f t="shared" si="428"/>
        <v>639</v>
      </c>
      <c r="MK85" s="984" t="str">
        <f t="shared" si="428"/>
        <v>640</v>
      </c>
      <c r="ML85" s="984" t="str">
        <f t="shared" si="428"/>
        <v>641</v>
      </c>
      <c r="MM85" s="984" t="str">
        <f t="shared" si="428"/>
        <v>642</v>
      </c>
      <c r="MN85" s="984" t="str">
        <f t="shared" si="428"/>
        <v>643</v>
      </c>
      <c r="MO85" s="984" t="str">
        <f t="shared" ref="MO85:NW85" si="429">EP85</f>
        <v>644</v>
      </c>
      <c r="MP85" s="984" t="str">
        <f t="shared" si="429"/>
        <v>645</v>
      </c>
      <c r="MQ85" s="984" t="str">
        <f t="shared" si="429"/>
        <v>646</v>
      </c>
      <c r="MR85" s="984" t="str">
        <f t="shared" si="429"/>
        <v>647</v>
      </c>
      <c r="MS85" s="984" t="str">
        <f t="shared" si="429"/>
        <v>648</v>
      </c>
      <c r="MT85" s="984" t="str">
        <f t="shared" si="429"/>
        <v>649</v>
      </c>
      <c r="MU85" s="984" t="str">
        <f t="shared" si="429"/>
        <v>650</v>
      </c>
      <c r="MV85" s="984" t="str">
        <f t="shared" si="429"/>
        <v>651</v>
      </c>
      <c r="MW85" s="984" t="str">
        <f t="shared" si="429"/>
        <v>652</v>
      </c>
      <c r="MX85" s="984" t="str">
        <f t="shared" si="429"/>
        <v>653</v>
      </c>
      <c r="MY85" s="984" t="str">
        <f t="shared" si="429"/>
        <v>654</v>
      </c>
      <c r="MZ85" s="984" t="str">
        <f t="shared" si="429"/>
        <v>655</v>
      </c>
      <c r="NA85" s="984" t="str">
        <f t="shared" si="429"/>
        <v>656</v>
      </c>
      <c r="NB85" s="984" t="str">
        <f t="shared" si="429"/>
        <v>657</v>
      </c>
      <c r="NC85" s="984" t="str">
        <f t="shared" si="429"/>
        <v>658</v>
      </c>
      <c r="ND85" s="984" t="str">
        <f t="shared" si="429"/>
        <v>659</v>
      </c>
      <c r="NE85" s="984" t="str">
        <f t="shared" si="429"/>
        <v>660</v>
      </c>
      <c r="NF85" s="984" t="str">
        <f t="shared" si="429"/>
        <v>661</v>
      </c>
      <c r="NG85" s="984" t="str">
        <f t="shared" si="429"/>
        <v>671</v>
      </c>
      <c r="NH85" s="984" t="str">
        <f t="shared" si="429"/>
        <v>662</v>
      </c>
      <c r="NI85" s="984" t="str">
        <f t="shared" si="429"/>
        <v>663</v>
      </c>
      <c r="NJ85" s="984" t="str">
        <f t="shared" si="429"/>
        <v>664</v>
      </c>
      <c r="NK85" s="984">
        <f t="shared" si="429"/>
        <v>665</v>
      </c>
      <c r="NL85" s="984" t="str">
        <f t="shared" si="429"/>
        <v>666</v>
      </c>
      <c r="NM85" s="984" t="str">
        <f t="shared" si="429"/>
        <v>667</v>
      </c>
      <c r="NN85" s="984" t="str">
        <f t="shared" si="429"/>
        <v>668</v>
      </c>
      <c r="NO85" s="984" t="str">
        <f t="shared" si="429"/>
        <v>669</v>
      </c>
      <c r="NP85" s="984" t="str">
        <f t="shared" si="429"/>
        <v>670</v>
      </c>
      <c r="NQ85" s="984" t="str">
        <f t="shared" si="429"/>
        <v>672</v>
      </c>
      <c r="NR85" s="984" t="str">
        <f t="shared" si="429"/>
        <v>673</v>
      </c>
      <c r="NS85" s="984" t="str">
        <f t="shared" si="429"/>
        <v>674</v>
      </c>
      <c r="NT85" s="984" t="str">
        <f t="shared" si="429"/>
        <v>675</v>
      </c>
      <c r="NU85" s="984" t="str">
        <f t="shared" si="429"/>
        <v>676</v>
      </c>
      <c r="NV85" s="984" t="str">
        <f t="shared" si="429"/>
        <v>677</v>
      </c>
      <c r="NW85" s="984" t="str">
        <f t="shared" si="429"/>
        <v>678</v>
      </c>
      <c r="NX85" s="984" t="str">
        <f t="shared" ref="NX85" si="430">GA85</f>
        <v>679</v>
      </c>
      <c r="NY85" s="984" t="str">
        <f t="shared" ref="NY85" si="431">GB85</f>
        <v>680</v>
      </c>
      <c r="NZ85" s="984" t="str">
        <f t="shared" ref="NZ85" si="432">GC85</f>
        <v>681</v>
      </c>
      <c r="OA85" s="984" t="str">
        <f t="shared" ref="OA85" si="433">GD85</f>
        <v>682</v>
      </c>
      <c r="OB85" s="984" t="str">
        <f t="shared" ref="OB85" si="434">GE85</f>
        <v>683</v>
      </c>
      <c r="OC85" s="984" t="str">
        <f t="shared" ref="OC85" si="435">GF85</f>
        <v>684</v>
      </c>
      <c r="OD85" s="984" t="str">
        <f t="shared" ref="OD85" si="436">GG85</f>
        <v>685</v>
      </c>
      <c r="OE85" s="984" t="str">
        <f t="shared" ref="OE85" si="437">GH85</f>
        <v>686</v>
      </c>
      <c r="OF85" s="984" t="str">
        <f t="shared" ref="OF85" si="438">GI85</f>
        <v>687</v>
      </c>
      <c r="OG85" s="984" t="str">
        <f t="shared" ref="OG85" si="439">GJ85</f>
        <v>688</v>
      </c>
      <c r="OH85" s="984" t="str">
        <f t="shared" ref="OH85" si="440">GK85</f>
        <v>689</v>
      </c>
      <c r="OI85" s="984" t="str">
        <f t="shared" ref="OI85" si="441">GN85</f>
        <v>690</v>
      </c>
      <c r="OJ85" s="984" t="str">
        <f t="shared" ref="OJ85" si="442">GO85</f>
        <v>691</v>
      </c>
      <c r="OK85" s="984" t="str">
        <f t="shared" ref="OK85" si="443">GP85</f>
        <v>692</v>
      </c>
      <c r="OL85" s="984" t="str">
        <f t="shared" ref="OL85" si="444">GQ85</f>
        <v>693</v>
      </c>
      <c r="OM85" s="984" t="str">
        <f t="shared" ref="OM85" si="445">GR85</f>
        <v>694</v>
      </c>
      <c r="ON85" s="984" t="str">
        <f t="shared" ref="ON85" si="446">GS85</f>
        <v>695</v>
      </c>
      <c r="OO85" s="984" t="str">
        <f t="shared" ref="OO85" si="447">GT85</f>
        <v>696</v>
      </c>
      <c r="OP85" s="984" t="str">
        <f t="shared" ref="OP85" si="448">GU85</f>
        <v>697</v>
      </c>
      <c r="OQ85" s="984" t="str">
        <f t="shared" ref="OQ85" si="449">GV85</f>
        <v>698</v>
      </c>
      <c r="OR85" s="984">
        <f t="shared" ref="OR85" si="450">GW85</f>
        <v>699</v>
      </c>
      <c r="OS85" s="984" t="str">
        <f t="shared" ref="OS85" si="451">GX85</f>
        <v>700</v>
      </c>
      <c r="OT85" s="984" t="str">
        <f t="shared" ref="OT85" si="452">GY85</f>
        <v>701</v>
      </c>
      <c r="OU85" s="984" t="str">
        <f t="shared" ref="OU85" si="453">GZ85</f>
        <v>702</v>
      </c>
      <c r="OV85" s="984" t="str">
        <f t="shared" ref="OV85" si="454">HA85</f>
        <v>703</v>
      </c>
      <c r="OW85" s="984" t="str">
        <f t="shared" ref="OW85" si="455">HB85</f>
        <v>704</v>
      </c>
      <c r="OX85" s="984" t="str">
        <f t="shared" ref="OX85" si="456">HC85</f>
        <v>705</v>
      </c>
      <c r="OY85" s="984" t="str">
        <f t="shared" ref="OY85" si="457">HD85</f>
        <v>706</v>
      </c>
      <c r="OZ85" s="984" t="str">
        <f t="shared" ref="OZ85" si="458">HE85</f>
        <v>707</v>
      </c>
      <c r="PA85" s="924"/>
      <c r="PB85" s="924"/>
      <c r="PC85" s="924"/>
      <c r="PD85" s="924"/>
      <c r="PE85" s="924"/>
    </row>
    <row r="86" spans="1:421">
      <c r="A86" s="1310" t="s">
        <v>623</v>
      </c>
      <c r="B86" s="1311"/>
      <c r="C86" s="904">
        <f t="shared" ref="C86:HC88" si="459">C34</f>
        <v>2.9660000000000002</v>
      </c>
      <c r="D86" s="905">
        <f t="shared" ref="D86:G86" si="460">D34</f>
        <v>3.0569166666666661</v>
      </c>
      <c r="E86" s="905">
        <f t="shared" si="460"/>
        <v>3.0092500000000006</v>
      </c>
      <c r="F86" s="905">
        <f t="shared" si="460"/>
        <v>3.0099166666666664</v>
      </c>
      <c r="G86" s="905">
        <f t="shared" si="460"/>
        <v>3.0102500000000001</v>
      </c>
      <c r="H86" s="905" t="e">
        <f t="shared" ref="H86:J88" si="461">H34</f>
        <v>#DIV/0!</v>
      </c>
      <c r="I86" s="905">
        <f t="shared" si="461"/>
        <v>3.0331666666666663</v>
      </c>
      <c r="J86" s="905" t="e">
        <f t="shared" si="461"/>
        <v>#DIV/0!</v>
      </c>
      <c r="K86" s="905">
        <f t="shared" si="459"/>
        <v>3.0568333333333331</v>
      </c>
      <c r="L86" s="905">
        <f t="shared" ref="L86:T86" si="462">L34</f>
        <v>3.0055000000000001</v>
      </c>
      <c r="M86" s="905">
        <f t="shared" si="462"/>
        <v>2.9521666666666664</v>
      </c>
      <c r="N86" s="905">
        <f t="shared" si="462"/>
        <v>3.0234999999999999</v>
      </c>
      <c r="O86" s="905" t="e">
        <f t="shared" si="462"/>
        <v>#DIV/0!</v>
      </c>
      <c r="P86" s="905">
        <f t="shared" si="462"/>
        <v>3.0374166666666662</v>
      </c>
      <c r="Q86" s="905">
        <f t="shared" si="462"/>
        <v>2.9692500000000002</v>
      </c>
      <c r="R86" s="905">
        <f t="shared" si="462"/>
        <v>3.0332499999999998</v>
      </c>
      <c r="S86" s="905">
        <f t="shared" si="462"/>
        <v>2.9368333333333334</v>
      </c>
      <c r="T86" s="905">
        <f t="shared" si="462"/>
        <v>3.0035833333333333</v>
      </c>
      <c r="U86" s="905" t="e">
        <f t="shared" si="459"/>
        <v>#DIV/0!</v>
      </c>
      <c r="V86" s="905">
        <f t="shared" ref="V86:AA88" si="463">V34</f>
        <v>3.0231666666666666</v>
      </c>
      <c r="W86" s="905">
        <f t="shared" si="463"/>
        <v>3.0080833333333334</v>
      </c>
      <c r="X86" s="905">
        <f t="shared" si="463"/>
        <v>2.9874166666666668</v>
      </c>
      <c r="Y86" s="905">
        <f t="shared" si="463"/>
        <v>2.9689166666666664</v>
      </c>
      <c r="Z86" s="905">
        <f t="shared" si="463"/>
        <v>3.0125833333333336</v>
      </c>
      <c r="AA86" s="905" t="e">
        <f t="shared" si="463"/>
        <v>#DIV/0!</v>
      </c>
      <c r="AB86" s="905" t="e">
        <f t="shared" si="459"/>
        <v>#DIV/0!</v>
      </c>
      <c r="AC86" s="905">
        <f t="shared" si="459"/>
        <v>3.2623333333333333</v>
      </c>
      <c r="AD86" s="905">
        <f t="shared" ref="AD86:BI86" si="464">AD34</f>
        <v>3.173</v>
      </c>
      <c r="AE86" s="905">
        <f t="shared" si="464"/>
        <v>3.2153333333333327</v>
      </c>
      <c r="AF86" s="905">
        <f t="shared" si="464"/>
        <v>3.2120000000000002</v>
      </c>
      <c r="AG86" s="905">
        <f t="shared" si="464"/>
        <v>3.1804166666666669</v>
      </c>
      <c r="AH86" s="905">
        <f t="shared" si="464"/>
        <v>3.1784166666666667</v>
      </c>
      <c r="AI86" s="905">
        <f t="shared" si="464"/>
        <v>3.7263333333333328</v>
      </c>
      <c r="AJ86" s="905">
        <f t="shared" si="464"/>
        <v>3.0034999999999998</v>
      </c>
      <c r="AK86" s="905">
        <f t="shared" si="464"/>
        <v>3.0480833333333326</v>
      </c>
      <c r="AL86" s="905">
        <f t="shared" si="464"/>
        <v>2.9620000000000002</v>
      </c>
      <c r="AM86" s="905">
        <f t="shared" si="464"/>
        <v>3.0448333333333335</v>
      </c>
      <c r="AN86" s="905">
        <f t="shared" si="464"/>
        <v>2.9089166666666668</v>
      </c>
      <c r="AO86" s="905">
        <f t="shared" si="464"/>
        <v>3.1812500000000004</v>
      </c>
      <c r="AP86" s="905">
        <f t="shared" si="464"/>
        <v>3.2382499999999999</v>
      </c>
      <c r="AQ86" s="905">
        <f t="shared" si="464"/>
        <v>3.1074166666666665</v>
      </c>
      <c r="AR86" s="905">
        <f t="shared" si="464"/>
        <v>3.1240000000000001</v>
      </c>
      <c r="AS86" s="905">
        <f t="shared" si="464"/>
        <v>3.2235</v>
      </c>
      <c r="AT86" s="905">
        <f t="shared" si="464"/>
        <v>2.9899166666666663</v>
      </c>
      <c r="AU86" s="905">
        <f t="shared" si="464"/>
        <v>3.0637500000000002</v>
      </c>
      <c r="AV86" s="905">
        <f t="shared" si="464"/>
        <v>3.2030000000000003</v>
      </c>
      <c r="AW86" s="905">
        <f t="shared" si="464"/>
        <v>3.1630833333333328</v>
      </c>
      <c r="AX86" s="905">
        <f t="shared" si="464"/>
        <v>3.1189166666666668</v>
      </c>
      <c r="AY86" s="905">
        <f t="shared" si="464"/>
        <v>3.1287499999999997</v>
      </c>
      <c r="AZ86" s="905">
        <f t="shared" si="464"/>
        <v>3.0193333333333334</v>
      </c>
      <c r="BA86" s="905">
        <f t="shared" si="464"/>
        <v>3.0996666666666668</v>
      </c>
      <c r="BB86" s="905">
        <f t="shared" si="464"/>
        <v>3.1539999999999999</v>
      </c>
      <c r="BC86" s="905">
        <f t="shared" si="464"/>
        <v>3.2512500000000002</v>
      </c>
      <c r="BD86" s="905">
        <f t="shared" si="464"/>
        <v>3.1025833333333335</v>
      </c>
      <c r="BE86" s="905">
        <f t="shared" si="464"/>
        <v>3.1197499999999998</v>
      </c>
      <c r="BF86" s="905">
        <f t="shared" si="464"/>
        <v>3.1630000000000007</v>
      </c>
      <c r="BG86" s="905">
        <f t="shared" si="464"/>
        <v>3.1898333333333335</v>
      </c>
      <c r="BH86" s="905">
        <f t="shared" si="464"/>
        <v>3.3647499999999999</v>
      </c>
      <c r="BI86" s="905">
        <f t="shared" si="464"/>
        <v>3.2072500000000002</v>
      </c>
      <c r="BJ86" s="905">
        <f t="shared" ref="BJ86:CP86" si="465">BJ34</f>
        <v>2.9757499999999997</v>
      </c>
      <c r="BK86" s="905">
        <f t="shared" si="465"/>
        <v>3.1291666666666669</v>
      </c>
      <c r="BL86" s="905">
        <f t="shared" si="465"/>
        <v>3.0431666666666666</v>
      </c>
      <c r="BM86" s="905">
        <f t="shared" si="465"/>
        <v>3.0155833333333333</v>
      </c>
      <c r="BN86" s="905">
        <f t="shared" si="465"/>
        <v>3.1165833333333333</v>
      </c>
      <c r="BO86" s="905">
        <f t="shared" si="465"/>
        <v>3.1954166666666666</v>
      </c>
      <c r="BP86" s="905">
        <f t="shared" si="465"/>
        <v>3.1012499999999998</v>
      </c>
      <c r="BQ86" s="905">
        <f t="shared" ref="BQ86" si="466">BQ34</f>
        <v>2.9859999999999998</v>
      </c>
      <c r="BR86" s="905">
        <f t="shared" si="465"/>
        <v>3.1570000000000005</v>
      </c>
      <c r="BS86" s="905">
        <f t="shared" si="465"/>
        <v>3.175416666666667</v>
      </c>
      <c r="BT86" s="905">
        <f t="shared" si="465"/>
        <v>3.1114166666666661</v>
      </c>
      <c r="BU86" s="905">
        <f t="shared" si="465"/>
        <v>3.1313333333333331</v>
      </c>
      <c r="BV86" s="905">
        <f t="shared" si="465"/>
        <v>3.2465000000000002</v>
      </c>
      <c r="BW86" s="905">
        <f t="shared" si="465"/>
        <v>3.1871666666666663</v>
      </c>
      <c r="BX86" s="905">
        <f t="shared" si="465"/>
        <v>2.993816666666667</v>
      </c>
      <c r="BY86" s="905">
        <f t="shared" si="465"/>
        <v>3.1740833333333334</v>
      </c>
      <c r="BZ86" s="905">
        <f t="shared" si="465"/>
        <v>3.1265833333333335</v>
      </c>
      <c r="CA86" s="905">
        <f t="shared" si="465"/>
        <v>3.1394999999999995</v>
      </c>
      <c r="CB86" s="905">
        <f t="shared" si="465"/>
        <v>3.0584999999999996</v>
      </c>
      <c r="CC86" s="905">
        <f t="shared" si="465"/>
        <v>3.1044166666666659</v>
      </c>
      <c r="CD86" s="905">
        <f t="shared" si="465"/>
        <v>3.4618333333333333</v>
      </c>
      <c r="CE86" s="905">
        <f t="shared" si="465"/>
        <v>3.1007166666666666</v>
      </c>
      <c r="CF86" s="905">
        <f t="shared" si="465"/>
        <v>3.1502499999999998</v>
      </c>
      <c r="CG86" s="905">
        <f t="shared" si="465"/>
        <v>3.2830499999999998</v>
      </c>
      <c r="CH86" s="905">
        <f t="shared" si="465"/>
        <v>2.9915000000000003</v>
      </c>
      <c r="CI86" s="905">
        <f t="shared" si="465"/>
        <v>3.1013333333333333</v>
      </c>
      <c r="CJ86" s="905">
        <f t="shared" si="465"/>
        <v>2.9880833333333334</v>
      </c>
      <c r="CK86" s="905">
        <f t="shared" si="465"/>
        <v>3.1661666666666668</v>
      </c>
      <c r="CL86" s="905">
        <f t="shared" si="465"/>
        <v>3.237166666666667</v>
      </c>
      <c r="CM86" s="905">
        <f t="shared" si="465"/>
        <v>3.2330833333333335</v>
      </c>
      <c r="CN86" s="905">
        <f t="shared" si="465"/>
        <v>3.2297500000000001</v>
      </c>
      <c r="CO86" s="905">
        <f t="shared" si="465"/>
        <v>3.0946666666666669</v>
      </c>
      <c r="CP86" s="905">
        <f t="shared" si="465"/>
        <v>3.1083333333333334</v>
      </c>
      <c r="CQ86" s="905">
        <f t="shared" ref="CQ86:DX86" si="467">CQ34</f>
        <v>3.0847500000000001</v>
      </c>
      <c r="CR86" s="905">
        <f t="shared" si="467"/>
        <v>3.1079999999999997</v>
      </c>
      <c r="CS86" s="905">
        <f t="shared" si="467"/>
        <v>3.0894999999999997</v>
      </c>
      <c r="CT86" s="905">
        <f t="shared" si="467"/>
        <v>3.1806666666666663</v>
      </c>
      <c r="CU86" s="905">
        <f t="shared" si="467"/>
        <v>3.1829999999999998</v>
      </c>
      <c r="CV86" s="905">
        <f t="shared" si="467"/>
        <v>2.9819999999999998</v>
      </c>
      <c r="CW86" s="905">
        <f t="shared" si="467"/>
        <v>3.0535833333333331</v>
      </c>
      <c r="CX86" s="905">
        <f t="shared" si="467"/>
        <v>3.1494166666666668</v>
      </c>
      <c r="CY86" s="905">
        <f t="shared" si="467"/>
        <v>3.1916666666666664</v>
      </c>
      <c r="CZ86" s="905">
        <f t="shared" si="467"/>
        <v>3.1701666666666664</v>
      </c>
      <c r="DA86" s="905">
        <f t="shared" si="467"/>
        <v>3.0074166666666664</v>
      </c>
      <c r="DB86" s="905">
        <f t="shared" si="467"/>
        <v>3.1532499999999999</v>
      </c>
      <c r="DC86" s="905">
        <f t="shared" si="467"/>
        <v>2.9878333333333336</v>
      </c>
      <c r="DD86" s="905">
        <f t="shared" si="467"/>
        <v>3.2142499999999998</v>
      </c>
      <c r="DE86" s="905">
        <f t="shared" ref="DE86:DF86" si="468">DE34</f>
        <v>3.1287500000000001</v>
      </c>
      <c r="DF86" s="905">
        <f t="shared" si="468"/>
        <v>3.1590833333333332</v>
      </c>
      <c r="DG86" s="905">
        <f t="shared" si="467"/>
        <v>3.0205833333333327</v>
      </c>
      <c r="DH86" s="905">
        <f t="shared" si="467"/>
        <v>3.0782500000000002</v>
      </c>
      <c r="DI86" s="905">
        <f t="shared" si="467"/>
        <v>3.0614166666666667</v>
      </c>
      <c r="DJ86" s="905">
        <f t="shared" si="467"/>
        <v>3.1733333333333333</v>
      </c>
      <c r="DK86" s="905">
        <f t="shared" si="467"/>
        <v>3.1140000000000003</v>
      </c>
      <c r="DL86" s="905">
        <f t="shared" si="467"/>
        <v>2.9828999999999999</v>
      </c>
      <c r="DM86" s="905">
        <f t="shared" si="467"/>
        <v>3.0409166666666665</v>
      </c>
      <c r="DN86" s="905">
        <f t="shared" si="467"/>
        <v>3.2078333333333333</v>
      </c>
      <c r="DO86" s="905">
        <f t="shared" si="467"/>
        <v>3.1847500000000002</v>
      </c>
      <c r="DP86" s="905">
        <f t="shared" si="467"/>
        <v>3.0253333333333332</v>
      </c>
      <c r="DQ86" s="905">
        <f t="shared" si="467"/>
        <v>3.1140833333333333</v>
      </c>
      <c r="DR86" s="905">
        <f t="shared" si="467"/>
        <v>3.1717500000000003</v>
      </c>
      <c r="DS86" s="905">
        <f t="shared" si="467"/>
        <v>3.1584166666666667</v>
      </c>
      <c r="DT86" s="905">
        <f t="shared" si="467"/>
        <v>3.2034999999999996</v>
      </c>
      <c r="DU86" s="905">
        <f t="shared" si="467"/>
        <v>3.1109166666666668</v>
      </c>
      <c r="DV86" s="905">
        <f t="shared" si="467"/>
        <v>3.0684999999999998</v>
      </c>
      <c r="DW86" s="905">
        <f t="shared" si="467"/>
        <v>3.0610833333333329</v>
      </c>
      <c r="DX86" s="905">
        <f t="shared" si="467"/>
        <v>3.2378333333333336</v>
      </c>
      <c r="DY86" s="905">
        <f t="shared" ref="DY86:EI86" si="469">DY34</f>
        <v>3.0141666666666662</v>
      </c>
      <c r="DZ86" s="905">
        <f t="shared" si="469"/>
        <v>3.1086666666666662</v>
      </c>
      <c r="EA86" s="905">
        <f t="shared" si="469"/>
        <v>3.0039999999999996</v>
      </c>
      <c r="EB86" s="905">
        <f t="shared" si="469"/>
        <v>3.0043333333333337</v>
      </c>
      <c r="EC86" s="905">
        <f t="shared" si="469"/>
        <v>3.1010000000000004</v>
      </c>
      <c r="ED86" s="905">
        <f t="shared" si="469"/>
        <v>3.0062500000000005</v>
      </c>
      <c r="EE86" s="905">
        <f t="shared" si="469"/>
        <v>3.1253333333333333</v>
      </c>
      <c r="EF86" s="905">
        <f t="shared" si="469"/>
        <v>3.1150000000000002</v>
      </c>
      <c r="EG86" s="905">
        <f t="shared" si="469"/>
        <v>3.1569166666666666</v>
      </c>
      <c r="EH86" s="905">
        <f t="shared" si="469"/>
        <v>2.9997500000000001</v>
      </c>
      <c r="EI86" s="905">
        <f t="shared" si="469"/>
        <v>3.2284999999999995</v>
      </c>
      <c r="EJ86" s="905">
        <f t="shared" ref="EJ86" si="470">EJ34</f>
        <v>3.1134166666666667</v>
      </c>
      <c r="EK86" s="905">
        <f t="shared" ref="EK86:GE86" si="471">EK34</f>
        <v>3.0636666666666672</v>
      </c>
      <c r="EL86" s="905">
        <f t="shared" si="471"/>
        <v>3.2196666666666665</v>
      </c>
      <c r="EM86" s="905">
        <f t="shared" si="471"/>
        <v>3.1544166666666666</v>
      </c>
      <c r="EN86" s="905">
        <f t="shared" ref="EN86:EO86" si="472">EN34</f>
        <v>3.1116666666666668</v>
      </c>
      <c r="EO86" s="905">
        <f t="shared" si="472"/>
        <v>3.1145833333333335</v>
      </c>
      <c r="EP86" s="905">
        <f t="shared" si="471"/>
        <v>3.0455833333333331</v>
      </c>
      <c r="EQ86" s="905">
        <f t="shared" si="471"/>
        <v>3.1761666666666666</v>
      </c>
      <c r="ER86" s="905">
        <f t="shared" si="471"/>
        <v>3.1087499999999997</v>
      </c>
      <c r="ES86" s="905">
        <f t="shared" si="471"/>
        <v>3.1706666666666665</v>
      </c>
      <c r="ET86" s="905">
        <f t="shared" si="471"/>
        <v>3.0768333333333331</v>
      </c>
      <c r="EU86" s="905">
        <f t="shared" si="471"/>
        <v>3.2995833333333335</v>
      </c>
      <c r="EV86" s="905">
        <f t="shared" si="471"/>
        <v>3.0732499999999998</v>
      </c>
      <c r="EW86" s="905">
        <f t="shared" si="471"/>
        <v>3.1458333333333335</v>
      </c>
      <c r="EX86" s="905">
        <f t="shared" si="471"/>
        <v>3.1908333333333334</v>
      </c>
      <c r="EY86" s="905">
        <f t="shared" si="471"/>
        <v>3.0948333333333333</v>
      </c>
      <c r="EZ86" s="905">
        <f t="shared" si="471"/>
        <v>3.0991666666666662</v>
      </c>
      <c r="FA86" s="905">
        <f t="shared" si="471"/>
        <v>3.2989166666666674</v>
      </c>
      <c r="FB86" s="905">
        <f t="shared" si="471"/>
        <v>3.0769999999999995</v>
      </c>
      <c r="FC86" s="905">
        <f t="shared" si="471"/>
        <v>3.124166666666667</v>
      </c>
      <c r="FD86" s="905">
        <f t="shared" si="471"/>
        <v>3.07125</v>
      </c>
      <c r="FE86" s="905">
        <f t="shared" si="471"/>
        <v>3.137083333333333</v>
      </c>
      <c r="FF86" s="905">
        <f t="shared" si="471"/>
        <v>3.2829999999999999</v>
      </c>
      <c r="FG86" s="905">
        <f t="shared" si="471"/>
        <v>3.0749999999999997</v>
      </c>
      <c r="FH86" s="905">
        <f t="shared" si="471"/>
        <v>3.1271166666666668</v>
      </c>
      <c r="FI86" s="905">
        <f t="shared" si="471"/>
        <v>3.1028333333333333</v>
      </c>
      <c r="FJ86" s="905">
        <f t="shared" si="471"/>
        <v>3.2518333333333334</v>
      </c>
      <c r="FK86" s="905">
        <f t="shared" si="471"/>
        <v>3.1110833333333332</v>
      </c>
      <c r="FL86" s="905">
        <f t="shared" si="471"/>
        <v>2.9795000000000003</v>
      </c>
      <c r="FM86" s="905">
        <f t="shared" si="471"/>
        <v>3.12575</v>
      </c>
      <c r="FN86" s="905">
        <f t="shared" si="471"/>
        <v>3.2030833333333333</v>
      </c>
      <c r="FO86" s="905">
        <f t="shared" si="471"/>
        <v>3.0209166666666665</v>
      </c>
      <c r="FP86" s="905">
        <f t="shared" si="471"/>
        <v>3.1022500000000002</v>
      </c>
      <c r="FQ86" s="905">
        <f t="shared" si="471"/>
        <v>3.0638333333333327</v>
      </c>
      <c r="FR86" s="905">
        <f t="shared" si="471"/>
        <v>3.1324999999999998</v>
      </c>
      <c r="FS86" s="905">
        <f t="shared" si="471"/>
        <v>3.109</v>
      </c>
      <c r="FT86" s="905">
        <f t="shared" si="471"/>
        <v>3.1495833333333332</v>
      </c>
      <c r="FU86" s="905">
        <f t="shared" si="471"/>
        <v>2.9979999999999998</v>
      </c>
      <c r="FV86" s="905">
        <f t="shared" si="471"/>
        <v>2.9808333333333334</v>
      </c>
      <c r="FW86" s="905">
        <f t="shared" si="471"/>
        <v>3.0414999999999996</v>
      </c>
      <c r="FX86" s="905">
        <f t="shared" si="471"/>
        <v>3.2004166666666665</v>
      </c>
      <c r="FY86" s="905">
        <f t="shared" ref="FY86:FZ86" si="473">FY34</f>
        <v>3.119506125</v>
      </c>
      <c r="FZ86" s="905">
        <f t="shared" si="473"/>
        <v>3.1255333333333333</v>
      </c>
      <c r="GA86" s="905">
        <f t="shared" si="471"/>
        <v>3.0115833333333333</v>
      </c>
      <c r="GB86" s="905">
        <f t="shared" si="471"/>
        <v>2.9933333333333332</v>
      </c>
      <c r="GC86" s="905">
        <f t="shared" si="471"/>
        <v>3.1070833333333328</v>
      </c>
      <c r="GD86" s="905">
        <f t="shared" si="471"/>
        <v>3.0278333333333336</v>
      </c>
      <c r="GE86" s="905">
        <f t="shared" si="471"/>
        <v>3.0804166666666668</v>
      </c>
      <c r="GF86" s="905">
        <f t="shared" si="459"/>
        <v>3.0709166666666667</v>
      </c>
      <c r="GG86" s="905">
        <f t="shared" ref="GG86:GT86" si="474">GG34</f>
        <v>2.9994166666666664</v>
      </c>
      <c r="GH86" s="905">
        <f t="shared" si="474"/>
        <v>3.0875833333333338</v>
      </c>
      <c r="GI86" s="905">
        <f t="shared" si="474"/>
        <v>3.0318333333333332</v>
      </c>
      <c r="GJ86" s="905">
        <f t="shared" si="474"/>
        <v>3.0400833333333335</v>
      </c>
      <c r="GK86" s="905">
        <f t="shared" si="474"/>
        <v>3.1559999999999997</v>
      </c>
      <c r="GL86" s="905">
        <f t="shared" ref="GL86:GM86" si="475">GL34</f>
        <v>3.0988333333333333</v>
      </c>
      <c r="GM86" s="905">
        <f t="shared" si="475"/>
        <v>3.0955833333333334</v>
      </c>
      <c r="GN86" s="905">
        <f t="shared" si="474"/>
        <v>3.1115833333333334</v>
      </c>
      <c r="GO86" s="905">
        <f t="shared" si="474"/>
        <v>3.1012499999999998</v>
      </c>
      <c r="GP86" s="905">
        <f t="shared" si="474"/>
        <v>3.1321666666666661</v>
      </c>
      <c r="GQ86" s="905">
        <f t="shared" si="474"/>
        <v>3.1395833333333334</v>
      </c>
      <c r="GR86" s="905">
        <f t="shared" si="474"/>
        <v>2.9089166666666668</v>
      </c>
      <c r="GS86" s="905">
        <f t="shared" si="474"/>
        <v>2.9890833333333333</v>
      </c>
      <c r="GT86" s="905">
        <f t="shared" si="474"/>
        <v>3.18275</v>
      </c>
      <c r="GU86" s="905">
        <f t="shared" ref="GU86" si="476">GU34</f>
        <v>2.9637500000000006</v>
      </c>
      <c r="GV86" s="905">
        <f t="shared" ref="GV86:GX88" si="477">GV34</f>
        <v>3.0036666666666672</v>
      </c>
      <c r="GW86" s="905">
        <f t="shared" si="477"/>
        <v>3.1910833333333333</v>
      </c>
      <c r="GX86" s="905">
        <f t="shared" si="477"/>
        <v>3.1576666666666671</v>
      </c>
      <c r="GY86" s="905">
        <f t="shared" si="459"/>
        <v>3.0665833333333334</v>
      </c>
      <c r="GZ86" s="905">
        <f t="shared" ref="GZ86:HB88" si="478">GZ34</f>
        <v>3.0604166666666668</v>
      </c>
      <c r="HA86" s="905">
        <f t="shared" si="478"/>
        <v>3.2849166666666672</v>
      </c>
      <c r="HB86" s="905">
        <f t="shared" si="478"/>
        <v>3.0138333333333334</v>
      </c>
      <c r="HC86" s="905">
        <f t="shared" si="459"/>
        <v>3.1021666666666667</v>
      </c>
      <c r="HD86" s="905">
        <f t="shared" ref="HD86:HD88" si="479">HD34</f>
        <v>3.0918333333333337</v>
      </c>
      <c r="HE86" s="905">
        <f>HE34</f>
        <v>3.1705000000000001</v>
      </c>
      <c r="HF86" s="905">
        <f t="shared" ref="HF86:HO89" si="480">C86*25.4</f>
        <v>75.336399999999998</v>
      </c>
      <c r="HG86" s="905">
        <f t="shared" si="480"/>
        <v>77.645683333333309</v>
      </c>
      <c r="HH86" s="905">
        <f t="shared" si="480"/>
        <v>76.434950000000015</v>
      </c>
      <c r="HI86" s="905">
        <f t="shared" si="480"/>
        <v>76.451883333333328</v>
      </c>
      <c r="HJ86" s="905">
        <f t="shared" si="480"/>
        <v>76.460349999999991</v>
      </c>
      <c r="HK86" s="905" t="e">
        <f t="shared" si="480"/>
        <v>#DIV/0!</v>
      </c>
      <c r="HL86" s="905">
        <f t="shared" si="480"/>
        <v>77.042433333333321</v>
      </c>
      <c r="HM86" s="905" t="e">
        <f t="shared" si="480"/>
        <v>#DIV/0!</v>
      </c>
      <c r="HN86" s="905">
        <f t="shared" si="480"/>
        <v>77.643566666666658</v>
      </c>
      <c r="HO86" s="905">
        <f t="shared" si="480"/>
        <v>76.339699999999993</v>
      </c>
      <c r="HP86" s="905">
        <f t="shared" ref="HP86:HY89" si="481">M86*25.4</f>
        <v>74.98503333333332</v>
      </c>
      <c r="HQ86" s="905">
        <f t="shared" si="481"/>
        <v>76.796899999999994</v>
      </c>
      <c r="HR86" s="905" t="e">
        <f t="shared" si="481"/>
        <v>#DIV/0!</v>
      </c>
      <c r="HS86" s="905">
        <f t="shared" si="481"/>
        <v>77.150383333333323</v>
      </c>
      <c r="HT86" s="905">
        <f t="shared" si="481"/>
        <v>75.418949999999995</v>
      </c>
      <c r="HU86" s="905">
        <f t="shared" si="481"/>
        <v>77.044549999999987</v>
      </c>
      <c r="HV86" s="905">
        <f t="shared" si="481"/>
        <v>74.59556666666667</v>
      </c>
      <c r="HW86" s="905">
        <f t="shared" si="481"/>
        <v>76.291016666666664</v>
      </c>
      <c r="HX86" s="905" t="e">
        <f t="shared" si="481"/>
        <v>#DIV/0!</v>
      </c>
      <c r="HY86" s="905">
        <f t="shared" si="481"/>
        <v>76.78843333333333</v>
      </c>
      <c r="HZ86" s="905">
        <f t="shared" ref="HZ86:II89" si="482">W86*25.4</f>
        <v>76.405316666666664</v>
      </c>
      <c r="IA86" s="905">
        <f t="shared" si="482"/>
        <v>75.880383333333327</v>
      </c>
      <c r="IB86" s="905">
        <f t="shared" si="482"/>
        <v>75.410483333333318</v>
      </c>
      <c r="IC86" s="905">
        <f t="shared" si="482"/>
        <v>76.519616666666664</v>
      </c>
      <c r="ID86" s="905" t="e">
        <f t="shared" si="482"/>
        <v>#DIV/0!</v>
      </c>
      <c r="IE86" s="905" t="e">
        <f t="shared" si="482"/>
        <v>#DIV/0!</v>
      </c>
      <c r="IF86" s="905">
        <f t="shared" si="482"/>
        <v>82.863266666666661</v>
      </c>
      <c r="IG86" s="905">
        <f t="shared" si="482"/>
        <v>80.594200000000001</v>
      </c>
      <c r="IH86" s="905">
        <f t="shared" si="482"/>
        <v>81.669466666666651</v>
      </c>
      <c r="II86" s="905">
        <f t="shared" si="482"/>
        <v>81.584800000000001</v>
      </c>
      <c r="IJ86" s="905">
        <f t="shared" ref="IJ86:IS89" si="483">AG86*25.4</f>
        <v>80.782583333333335</v>
      </c>
      <c r="IK86" s="905">
        <f t="shared" si="483"/>
        <v>80.731783333333325</v>
      </c>
      <c r="IL86" s="905">
        <f t="shared" si="483"/>
        <v>94.648866666666649</v>
      </c>
      <c r="IM86" s="905">
        <f t="shared" si="483"/>
        <v>76.288899999999998</v>
      </c>
      <c r="IN86" s="905">
        <f t="shared" si="483"/>
        <v>77.421316666666641</v>
      </c>
      <c r="IO86" s="905">
        <f t="shared" si="483"/>
        <v>75.234800000000007</v>
      </c>
      <c r="IP86" s="905">
        <f t="shared" si="483"/>
        <v>77.338766666666672</v>
      </c>
      <c r="IQ86" s="905">
        <f t="shared" si="483"/>
        <v>73.886483333333331</v>
      </c>
      <c r="IR86" s="905">
        <f t="shared" si="483"/>
        <v>80.803750000000008</v>
      </c>
      <c r="IS86" s="905">
        <f t="shared" si="483"/>
        <v>82.251549999999995</v>
      </c>
      <c r="IT86" s="905">
        <f t="shared" ref="IT86:IY89" si="484">AQ86*25.4</f>
        <v>78.928383333333329</v>
      </c>
      <c r="IU86" s="905">
        <f t="shared" si="484"/>
        <v>79.349599999999995</v>
      </c>
      <c r="IV86" s="905">
        <f t="shared" si="484"/>
        <v>81.876899999999992</v>
      </c>
      <c r="IW86" s="905">
        <f t="shared" si="484"/>
        <v>75.943883333333318</v>
      </c>
      <c r="IX86" s="905">
        <f t="shared" si="484"/>
        <v>77.819249999999997</v>
      </c>
      <c r="IY86" s="905">
        <f t="shared" si="484"/>
        <v>81.356200000000001</v>
      </c>
      <c r="IZ86" s="905">
        <f>BP86*25.4</f>
        <v>78.771749999999997</v>
      </c>
      <c r="JA86" s="905">
        <f t="shared" ref="JA86:JD89" si="485">AW86*25.4</f>
        <v>80.342316666666648</v>
      </c>
      <c r="JB86" s="905">
        <f t="shared" si="485"/>
        <v>79.220483333333334</v>
      </c>
      <c r="JC86" s="905">
        <f t="shared" si="485"/>
        <v>79.470249999999993</v>
      </c>
      <c r="JD86" s="905">
        <f t="shared" si="485"/>
        <v>76.691066666666671</v>
      </c>
      <c r="JE86" s="905">
        <f t="shared" ref="JE86:JN89" si="486">BA86*25.4</f>
        <v>78.731533333333331</v>
      </c>
      <c r="JF86" s="905">
        <f t="shared" si="486"/>
        <v>80.111599999999996</v>
      </c>
      <c r="JG86" s="905">
        <f t="shared" si="486"/>
        <v>82.58175</v>
      </c>
      <c r="JH86" s="905">
        <f t="shared" si="486"/>
        <v>78.805616666666666</v>
      </c>
      <c r="JI86" s="905">
        <f t="shared" si="486"/>
        <v>79.241649999999993</v>
      </c>
      <c r="JJ86" s="905">
        <f t="shared" si="486"/>
        <v>80.34020000000001</v>
      </c>
      <c r="JK86" s="905">
        <f t="shared" si="486"/>
        <v>81.021766666666664</v>
      </c>
      <c r="JL86" s="905">
        <f t="shared" si="486"/>
        <v>85.464649999999992</v>
      </c>
      <c r="JM86" s="905">
        <f t="shared" si="486"/>
        <v>81.464150000000004</v>
      </c>
      <c r="JN86" s="905">
        <f t="shared" si="486"/>
        <v>75.584049999999991</v>
      </c>
      <c r="JO86" s="905">
        <f t="shared" ref="JO86:JT89" si="487">BK86*25.4</f>
        <v>79.480833333333337</v>
      </c>
      <c r="JP86" s="905">
        <f t="shared" si="487"/>
        <v>77.296433333333326</v>
      </c>
      <c r="JQ86" s="905">
        <f t="shared" si="487"/>
        <v>76.595816666666664</v>
      </c>
      <c r="JR86" s="905">
        <f t="shared" si="487"/>
        <v>79.161216666666661</v>
      </c>
      <c r="JS86" s="905">
        <f t="shared" si="487"/>
        <v>81.163583333333321</v>
      </c>
      <c r="JT86" s="905">
        <f t="shared" si="487"/>
        <v>78.771749999999997</v>
      </c>
      <c r="JU86" s="905">
        <f t="shared" ref="JU86:JX88" si="488">BR86*25.4</f>
        <v>80.18780000000001</v>
      </c>
      <c r="JV86" s="905">
        <f t="shared" si="488"/>
        <v>80.65558333333334</v>
      </c>
      <c r="JW86" s="905">
        <f t="shared" si="488"/>
        <v>79.02998333333332</v>
      </c>
      <c r="JX86" s="905">
        <f t="shared" si="488"/>
        <v>79.535866666666649</v>
      </c>
      <c r="JY86" s="905">
        <f t="shared" ref="JY86:KH88" si="489">BV86*25.4</f>
        <v>82.461100000000002</v>
      </c>
      <c r="JZ86" s="905">
        <f t="shared" si="489"/>
        <v>80.954033333333314</v>
      </c>
      <c r="KA86" s="905">
        <f t="shared" si="489"/>
        <v>76.042943333333341</v>
      </c>
      <c r="KB86" s="905">
        <f t="shared" si="489"/>
        <v>80.621716666666657</v>
      </c>
      <c r="KC86" s="905">
        <f t="shared" si="489"/>
        <v>79.415216666666666</v>
      </c>
      <c r="KD86" s="905">
        <f t="shared" si="489"/>
        <v>79.743299999999977</v>
      </c>
      <c r="KE86" s="905">
        <f t="shared" si="489"/>
        <v>77.68589999999999</v>
      </c>
      <c r="KF86" s="905">
        <f t="shared" si="489"/>
        <v>78.852183333333315</v>
      </c>
      <c r="KG86" s="905">
        <f t="shared" si="489"/>
        <v>87.930566666666664</v>
      </c>
      <c r="KH86" s="905">
        <f t="shared" si="489"/>
        <v>78.758203333333327</v>
      </c>
      <c r="KI86" s="905">
        <f t="shared" ref="KI86:KR88" si="490">CF86*25.4</f>
        <v>80.016349999999989</v>
      </c>
      <c r="KJ86" s="905">
        <f t="shared" si="490"/>
        <v>83.389469999999989</v>
      </c>
      <c r="KK86" s="905">
        <f t="shared" si="490"/>
        <v>75.984099999999998</v>
      </c>
      <c r="KL86" s="905">
        <f t="shared" si="490"/>
        <v>78.773866666666663</v>
      </c>
      <c r="KM86" s="905">
        <f t="shared" si="490"/>
        <v>75.897316666666669</v>
      </c>
      <c r="KN86" s="905">
        <f t="shared" si="490"/>
        <v>80.420633333333328</v>
      </c>
      <c r="KO86" s="905">
        <f t="shared" si="490"/>
        <v>82.224033333333338</v>
      </c>
      <c r="KP86" s="905">
        <f t="shared" si="490"/>
        <v>82.120316666666668</v>
      </c>
      <c r="KQ86" s="905">
        <f t="shared" si="490"/>
        <v>82.035650000000004</v>
      </c>
      <c r="KR86" s="905">
        <f t="shared" si="490"/>
        <v>78.604533333333336</v>
      </c>
      <c r="KS86" s="905">
        <f t="shared" ref="KS86:LB88" si="491">CP86*25.4</f>
        <v>78.951666666666668</v>
      </c>
      <c r="KT86" s="905">
        <f t="shared" si="491"/>
        <v>78.352649999999997</v>
      </c>
      <c r="KU86" s="905">
        <f t="shared" si="491"/>
        <v>78.94319999999999</v>
      </c>
      <c r="KV86" s="905">
        <f t="shared" si="491"/>
        <v>78.473299999999995</v>
      </c>
      <c r="KW86" s="905">
        <f t="shared" si="491"/>
        <v>80.788933333333318</v>
      </c>
      <c r="KX86" s="905">
        <f t="shared" si="491"/>
        <v>80.848199999999991</v>
      </c>
      <c r="KY86" s="905">
        <f t="shared" si="491"/>
        <v>75.742799999999988</v>
      </c>
      <c r="KZ86" s="905">
        <f t="shared" si="491"/>
        <v>77.56101666666666</v>
      </c>
      <c r="LA86" s="905">
        <f t="shared" si="491"/>
        <v>79.99518333333333</v>
      </c>
      <c r="LB86" s="905">
        <f t="shared" si="491"/>
        <v>81.068333333333328</v>
      </c>
      <c r="LC86" s="905">
        <f t="shared" ref="LC86:LG88" si="492">CZ86*25.4</f>
        <v>80.522233333333318</v>
      </c>
      <c r="LD86" s="905">
        <f t="shared" si="492"/>
        <v>76.388383333333323</v>
      </c>
      <c r="LE86" s="905">
        <f t="shared" si="492"/>
        <v>80.092549999999989</v>
      </c>
      <c r="LF86" s="905">
        <f t="shared" si="492"/>
        <v>75.890966666666671</v>
      </c>
      <c r="LG86" s="905">
        <f t="shared" si="492"/>
        <v>81.641949999999994</v>
      </c>
      <c r="LH86" s="905">
        <f t="shared" ref="LH86:LQ88" si="493">DG86*25.4</f>
        <v>76.722816666666645</v>
      </c>
      <c r="LI86" s="905">
        <f t="shared" si="493"/>
        <v>78.187550000000002</v>
      </c>
      <c r="LJ86" s="905">
        <f t="shared" si="493"/>
        <v>77.759983333333324</v>
      </c>
      <c r="LK86" s="905">
        <f t="shared" si="493"/>
        <v>80.602666666666664</v>
      </c>
      <c r="LL86" s="905">
        <f t="shared" si="493"/>
        <v>79.095600000000005</v>
      </c>
      <c r="LM86" s="905">
        <f t="shared" si="493"/>
        <v>75.765659999999997</v>
      </c>
      <c r="LN86" s="905">
        <f t="shared" si="493"/>
        <v>77.239283333333319</v>
      </c>
      <c r="LO86" s="905">
        <f t="shared" si="493"/>
        <v>81.478966666666665</v>
      </c>
      <c r="LP86" s="905">
        <f t="shared" si="493"/>
        <v>80.892650000000003</v>
      </c>
      <c r="LQ86" s="905">
        <f t="shared" si="493"/>
        <v>76.843466666666657</v>
      </c>
      <c r="LR86" s="905">
        <f t="shared" ref="LR86:MA88" si="494">DQ86*25.4</f>
        <v>79.097716666666656</v>
      </c>
      <c r="LS86" s="905">
        <f t="shared" si="494"/>
        <v>80.562449999999998</v>
      </c>
      <c r="LT86" s="905">
        <f t="shared" si="494"/>
        <v>80.22378333333333</v>
      </c>
      <c r="LU86" s="905">
        <f t="shared" si="494"/>
        <v>81.368899999999982</v>
      </c>
      <c r="LV86" s="905">
        <f t="shared" si="494"/>
        <v>79.017283333333339</v>
      </c>
      <c r="LW86" s="905">
        <f t="shared" si="494"/>
        <v>77.939899999999994</v>
      </c>
      <c r="LX86" s="905">
        <f t="shared" si="494"/>
        <v>77.751516666666646</v>
      </c>
      <c r="LY86" s="905">
        <f t="shared" si="494"/>
        <v>82.240966666666665</v>
      </c>
      <c r="LZ86" s="905">
        <f t="shared" si="494"/>
        <v>76.559833333333316</v>
      </c>
      <c r="MA86" s="905">
        <f t="shared" si="494"/>
        <v>78.960133333333317</v>
      </c>
      <c r="MB86" s="905">
        <f t="shared" ref="MB86:MK88" si="495">EA86*25.4</f>
        <v>76.301599999999979</v>
      </c>
      <c r="MC86" s="905">
        <f t="shared" si="495"/>
        <v>76.310066666666671</v>
      </c>
      <c r="MD86" s="905">
        <f t="shared" si="495"/>
        <v>78.7654</v>
      </c>
      <c r="ME86" s="905">
        <f t="shared" si="495"/>
        <v>76.358750000000015</v>
      </c>
      <c r="MF86" s="905">
        <f t="shared" si="495"/>
        <v>79.383466666666664</v>
      </c>
      <c r="MG86" s="905">
        <f t="shared" si="495"/>
        <v>79.120999999999995</v>
      </c>
      <c r="MH86" s="905">
        <f t="shared" si="495"/>
        <v>80.18568333333333</v>
      </c>
      <c r="MI86" s="905">
        <f t="shared" si="495"/>
        <v>76.193650000000005</v>
      </c>
      <c r="MJ86" s="905">
        <f t="shared" si="495"/>
        <v>82.003899999999987</v>
      </c>
      <c r="MK86" s="905">
        <f t="shared" si="495"/>
        <v>79.080783333333329</v>
      </c>
      <c r="ML86" s="905">
        <f t="shared" ref="ML86:MN88" si="496">EK86*25.4</f>
        <v>77.817133333333345</v>
      </c>
      <c r="MM86" s="905">
        <f t="shared" si="496"/>
        <v>81.779533333333319</v>
      </c>
      <c r="MN86" s="905">
        <f t="shared" si="496"/>
        <v>80.122183333333325</v>
      </c>
      <c r="MO86" s="905">
        <f t="shared" ref="MO86:MX89" si="497">EP86*25.4</f>
        <v>77.35781666666665</v>
      </c>
      <c r="MP86" s="905">
        <f t="shared" si="497"/>
        <v>80.674633333333333</v>
      </c>
      <c r="MQ86" s="905">
        <f t="shared" si="497"/>
        <v>78.962249999999983</v>
      </c>
      <c r="MR86" s="905">
        <f t="shared" si="497"/>
        <v>80.534933333333328</v>
      </c>
      <c r="MS86" s="905">
        <f t="shared" si="497"/>
        <v>78.151566666666653</v>
      </c>
      <c r="MT86" s="905">
        <f t="shared" si="497"/>
        <v>83.809416666666664</v>
      </c>
      <c r="MU86" s="905">
        <f t="shared" si="497"/>
        <v>78.060549999999992</v>
      </c>
      <c r="MV86" s="905">
        <f t="shared" si="497"/>
        <v>79.904166666666669</v>
      </c>
      <c r="MW86" s="905">
        <f t="shared" si="497"/>
        <v>81.047166666666669</v>
      </c>
      <c r="MX86" s="905">
        <f t="shared" si="497"/>
        <v>78.608766666666668</v>
      </c>
      <c r="MY86" s="905">
        <f t="shared" ref="MY86:NH89" si="498">EZ86*25.4</f>
        <v>78.718833333333322</v>
      </c>
      <c r="MZ86" s="905">
        <f t="shared" si="498"/>
        <v>83.792483333333351</v>
      </c>
      <c r="NA86" s="905">
        <f t="shared" si="498"/>
        <v>78.155799999999985</v>
      </c>
      <c r="NB86" s="905">
        <f t="shared" si="498"/>
        <v>79.353833333333341</v>
      </c>
      <c r="NC86" s="905">
        <f t="shared" si="498"/>
        <v>78.009749999999997</v>
      </c>
      <c r="ND86" s="905">
        <f t="shared" si="498"/>
        <v>79.681916666666652</v>
      </c>
      <c r="NE86" s="905">
        <f t="shared" si="498"/>
        <v>83.388199999999998</v>
      </c>
      <c r="NF86" s="905">
        <f t="shared" si="498"/>
        <v>78.10499999999999</v>
      </c>
      <c r="NG86" s="905">
        <f t="shared" si="498"/>
        <v>79.428763333333336</v>
      </c>
      <c r="NH86" s="905">
        <f t="shared" si="498"/>
        <v>78.811966666666663</v>
      </c>
      <c r="NI86" s="905">
        <f t="shared" ref="NI86:NR89" si="499">FJ86*25.4</f>
        <v>82.596566666666661</v>
      </c>
      <c r="NJ86" s="905">
        <f t="shared" si="499"/>
        <v>79.021516666666656</v>
      </c>
      <c r="NK86" s="905">
        <f t="shared" si="499"/>
        <v>75.679299999999998</v>
      </c>
      <c r="NL86" s="905">
        <f t="shared" si="499"/>
        <v>79.394049999999993</v>
      </c>
      <c r="NM86" s="905">
        <f t="shared" si="499"/>
        <v>81.358316666666667</v>
      </c>
      <c r="NN86" s="905">
        <f t="shared" si="499"/>
        <v>76.731283333333323</v>
      </c>
      <c r="NO86" s="905">
        <f t="shared" si="499"/>
        <v>78.797150000000002</v>
      </c>
      <c r="NP86" s="905">
        <f t="shared" si="499"/>
        <v>77.821366666666648</v>
      </c>
      <c r="NQ86" s="905">
        <f t="shared" si="499"/>
        <v>79.565499999999986</v>
      </c>
      <c r="NR86" s="905">
        <f t="shared" si="499"/>
        <v>78.968599999999995</v>
      </c>
      <c r="NS86" s="905">
        <f t="shared" ref="NS86:NW89" si="500">FT86*25.4</f>
        <v>79.999416666666662</v>
      </c>
      <c r="NT86" s="905">
        <f t="shared" si="500"/>
        <v>76.149199999999993</v>
      </c>
      <c r="NU86" s="905">
        <f t="shared" si="500"/>
        <v>75.713166666666666</v>
      </c>
      <c r="NV86" s="905">
        <f t="shared" si="500"/>
        <v>77.25409999999998</v>
      </c>
      <c r="NW86" s="905">
        <f t="shared" si="500"/>
        <v>81.290583333333331</v>
      </c>
      <c r="NX86" s="905">
        <f t="shared" ref="NX86:NX89" si="501">GA86*25.4</f>
        <v>76.494216666666659</v>
      </c>
      <c r="NY86" s="905">
        <f t="shared" ref="NY86:NY89" si="502">GB86*25.4</f>
        <v>76.030666666666662</v>
      </c>
      <c r="NZ86" s="905">
        <f t="shared" ref="NZ86:NZ89" si="503">GC86*25.4</f>
        <v>78.919916666666651</v>
      </c>
      <c r="OA86" s="905">
        <f t="shared" ref="OA86:OA89" si="504">GD86*25.4</f>
        <v>76.906966666666662</v>
      </c>
      <c r="OB86" s="905">
        <f t="shared" ref="OB86:OB89" si="505">GE86*25.4</f>
        <v>78.242583333333329</v>
      </c>
      <c r="OC86" s="905">
        <f t="shared" ref="OC86:OC89" si="506">GF86*25.4</f>
        <v>78.001283333333333</v>
      </c>
      <c r="OD86" s="905">
        <f t="shared" ref="OD86:OD89" si="507">GG86*25.4</f>
        <v>76.185183333333327</v>
      </c>
      <c r="OE86" s="905">
        <f t="shared" ref="OE86:OE89" si="508">GH86*25.4</f>
        <v>78.42461666666668</v>
      </c>
      <c r="OF86" s="905">
        <f t="shared" ref="OF86:OF89" si="509">GI86*25.4</f>
        <v>77.008566666666653</v>
      </c>
      <c r="OG86" s="905">
        <f t="shared" ref="OG86:OG89" si="510">GJ86*25.4</f>
        <v>77.21811666666666</v>
      </c>
      <c r="OH86" s="905">
        <f t="shared" ref="OH86:OH89" si="511">GK86*25.4</f>
        <v>80.162399999999991</v>
      </c>
      <c r="OI86" s="905">
        <f t="shared" ref="OI86:OI89" si="512">GN86*25.4</f>
        <v>79.034216666666666</v>
      </c>
      <c r="OJ86" s="905">
        <f t="shared" ref="OJ86:OJ89" si="513">GO86*25.4</f>
        <v>78.771749999999997</v>
      </c>
      <c r="OK86" s="905">
        <f t="shared" ref="OK86:OK89" si="514">GP86*25.4</f>
        <v>79.557033333333308</v>
      </c>
      <c r="OL86" s="905">
        <f t="shared" ref="OL86:OL89" si="515">GQ86*25.4</f>
        <v>79.745416666666657</v>
      </c>
      <c r="OM86" s="905">
        <f t="shared" ref="OM86:OM89" si="516">GR86*25.4</f>
        <v>73.886483333333331</v>
      </c>
      <c r="ON86" s="905">
        <f t="shared" ref="ON86:ON89" si="517">GS86*25.4</f>
        <v>75.922716666666659</v>
      </c>
      <c r="OO86" s="905">
        <f t="shared" ref="OO86:OO89" si="518">GT86*25.4</f>
        <v>80.841849999999994</v>
      </c>
      <c r="OP86" s="905">
        <f t="shared" ref="OP86:OP89" si="519">GU86*25.4</f>
        <v>75.279250000000005</v>
      </c>
      <c r="OQ86" s="905">
        <f t="shared" ref="OQ86:OQ89" si="520">GV86*25.4</f>
        <v>76.293133333333344</v>
      </c>
      <c r="OR86" s="905">
        <f t="shared" ref="OR86:OR89" si="521">GW86*25.4</f>
        <v>81.053516666666667</v>
      </c>
      <c r="OS86" s="905">
        <f t="shared" ref="OS86:OS89" si="522">GX86*25.4</f>
        <v>80.204733333333337</v>
      </c>
      <c r="OT86" s="905">
        <f t="shared" ref="OT86:OT89" si="523">GY86*25.4</f>
        <v>77.891216666666665</v>
      </c>
      <c r="OU86" s="905">
        <f t="shared" ref="OU86:OU89" si="524">GZ86*25.4</f>
        <v>77.734583333333333</v>
      </c>
      <c r="OV86" s="905">
        <f t="shared" ref="OV86:OV89" si="525">HA86*25.4</f>
        <v>83.436883333333341</v>
      </c>
      <c r="OW86" s="905">
        <f t="shared" ref="OW86:OW89" si="526">HB86*25.4</f>
        <v>76.551366666666667</v>
      </c>
      <c r="OX86" s="905">
        <f t="shared" ref="OX86:OX89" si="527">HC86*25.4</f>
        <v>78.795033333333336</v>
      </c>
      <c r="OY86" s="905">
        <f t="shared" ref="OY86:OY89" si="528">HD86*25.4</f>
        <v>78.532566666666668</v>
      </c>
      <c r="OZ86" s="905">
        <f t="shared" ref="OZ86:OZ89" si="529">HE86*25.4</f>
        <v>80.530699999999996</v>
      </c>
      <c r="PA86" s="924"/>
      <c r="PB86" s="924"/>
      <c r="PC86" s="924"/>
      <c r="PD86" s="924"/>
      <c r="PE86" s="924"/>
    </row>
    <row r="87" spans="1:421">
      <c r="A87" s="1312" t="s">
        <v>479</v>
      </c>
      <c r="B87" s="1313"/>
      <c r="C87" s="906">
        <f t="shared" si="459"/>
        <v>0</v>
      </c>
      <c r="D87" s="907">
        <f t="shared" ref="D87:G87" si="530">D35</f>
        <v>2.9999999999996696E-3</v>
      </c>
      <c r="E87" s="907">
        <f t="shared" si="530"/>
        <v>1.4999999999996128E-3</v>
      </c>
      <c r="F87" s="907">
        <f t="shared" si="530"/>
        <v>-9.5000000000000639E-3</v>
      </c>
      <c r="G87" s="907">
        <f t="shared" si="530"/>
        <v>5.0000000000016698E-4</v>
      </c>
      <c r="H87" s="907">
        <f t="shared" si="461"/>
        <v>0</v>
      </c>
      <c r="I87" s="907">
        <f t="shared" si="461"/>
        <v>2.0000000000002238E-3</v>
      </c>
      <c r="J87" s="907">
        <f t="shared" si="461"/>
        <v>0</v>
      </c>
      <c r="K87" s="907">
        <f t="shared" si="459"/>
        <v>1.6000000000000014E-2</v>
      </c>
      <c r="L87" s="907">
        <f t="shared" si="459"/>
        <v>4.0000000000000036E-3</v>
      </c>
      <c r="M87" s="907">
        <f t="shared" si="459"/>
        <v>5.9999999999997833E-3</v>
      </c>
      <c r="N87" s="907">
        <f t="shared" si="459"/>
        <v>4.9999999999972289E-4</v>
      </c>
      <c r="O87" s="907">
        <f t="shared" si="459"/>
        <v>0</v>
      </c>
      <c r="P87" s="907">
        <f t="shared" si="459"/>
        <v>1.9999999999997797E-3</v>
      </c>
      <c r="Q87" s="907">
        <f t="shared" si="459"/>
        <v>2.4999999999999467E-3</v>
      </c>
      <c r="R87" s="907">
        <f t="shared" si="459"/>
        <v>-2.9999999999996696E-3</v>
      </c>
      <c r="S87" s="907">
        <f t="shared" si="459"/>
        <v>1.000000000000334E-3</v>
      </c>
      <c r="T87" s="907">
        <f t="shared" si="459"/>
        <v>9.9999999999988987E-4</v>
      </c>
      <c r="U87" s="907">
        <f t="shared" si="459"/>
        <v>0</v>
      </c>
      <c r="V87" s="907">
        <f t="shared" si="463"/>
        <v>3.0000000000001137E-3</v>
      </c>
      <c r="W87" s="907">
        <f t="shared" si="463"/>
        <v>5.0000000000016698E-4</v>
      </c>
      <c r="X87" s="907">
        <f t="shared" si="463"/>
        <v>2.0000000000002238E-3</v>
      </c>
      <c r="Y87" s="907">
        <f t="shared" si="463"/>
        <v>-8.0000000000000071E-3</v>
      </c>
      <c r="Z87" s="907">
        <f t="shared" si="463"/>
        <v>3.0000000000001137E-3</v>
      </c>
      <c r="AA87" s="907">
        <f t="shared" si="463"/>
        <v>0</v>
      </c>
      <c r="AB87" s="907">
        <f t="shared" si="459"/>
        <v>0</v>
      </c>
      <c r="AC87" s="907">
        <f t="shared" si="459"/>
        <v>3.5000000000002807E-3</v>
      </c>
      <c r="AD87" s="907">
        <f t="shared" si="459"/>
        <v>2.4999999999999467E-3</v>
      </c>
      <c r="AE87" s="907">
        <f t="shared" si="459"/>
        <v>1.5000000000000568E-3</v>
      </c>
      <c r="AF87" s="907">
        <f t="shared" si="459"/>
        <v>6.4999999999999503E-3</v>
      </c>
      <c r="AG87" s="907">
        <f t="shared" si="459"/>
        <v>8.49999999999973E-3</v>
      </c>
      <c r="AH87" s="907">
        <f t="shared" si="459"/>
        <v>1.9999999999997797E-3</v>
      </c>
      <c r="AI87" s="907">
        <f t="shared" si="459"/>
        <v>3.0000000000001137E-3</v>
      </c>
      <c r="AJ87" s="907">
        <f t="shared" si="459"/>
        <v>2.0000000000002238E-3</v>
      </c>
      <c r="AK87" s="907">
        <f t="shared" si="459"/>
        <v>4.0000000000000036E-3</v>
      </c>
      <c r="AL87" s="907">
        <f t="shared" si="459"/>
        <v>-4.9999999999972289E-4</v>
      </c>
      <c r="AM87" s="907">
        <f t="shared" si="459"/>
        <v>1.5000000000000568E-3</v>
      </c>
      <c r="AN87" s="907">
        <f t="shared" si="459"/>
        <v>1.5000000000000568E-3</v>
      </c>
      <c r="AO87" s="907">
        <f t="shared" si="459"/>
        <v>9.9999999999988987E-4</v>
      </c>
      <c r="AP87" s="907">
        <f t="shared" si="459"/>
        <v>9.9999999999988987E-4</v>
      </c>
      <c r="AQ87" s="907">
        <f t="shared" si="459"/>
        <v>9.9999999999988987E-4</v>
      </c>
      <c r="AR87" s="907">
        <f t="shared" si="459"/>
        <v>4.4999999999997264E-3</v>
      </c>
      <c r="AS87" s="907">
        <f t="shared" si="459"/>
        <v>1.5000000000000568E-3</v>
      </c>
      <c r="AT87" s="907">
        <f t="shared" si="459"/>
        <v>5.0000000000016698E-4</v>
      </c>
      <c r="AU87" s="907">
        <f t="shared" si="459"/>
        <v>-1.5000000000000568E-3</v>
      </c>
      <c r="AV87" s="907">
        <f t="shared" si="459"/>
        <v>-3.4999999999998366E-3</v>
      </c>
      <c r="AW87" s="907">
        <f t="shared" si="459"/>
        <v>-5.0000000000003375E-3</v>
      </c>
      <c r="AX87" s="907">
        <f t="shared" si="459"/>
        <v>3.0000000000001137E-3</v>
      </c>
      <c r="AY87" s="907">
        <f t="shared" si="459"/>
        <v>1.5000000000000568E-3</v>
      </c>
      <c r="AZ87" s="907">
        <f t="shared" si="459"/>
        <v>-9.9999999999988987E-4</v>
      </c>
      <c r="BA87" s="907">
        <f t="shared" si="459"/>
        <v>2.0000000000002238E-3</v>
      </c>
      <c r="BB87" s="907">
        <f t="shared" si="459"/>
        <v>7.0000000000001172E-3</v>
      </c>
      <c r="BC87" s="907">
        <f t="shared" si="459"/>
        <v>3.4999999999998366E-3</v>
      </c>
      <c r="BD87" s="907">
        <f t="shared" si="459"/>
        <v>-1.5000000000000568E-3</v>
      </c>
      <c r="BE87" s="907">
        <f t="shared" si="459"/>
        <v>1.000000000000334E-3</v>
      </c>
      <c r="BF87" s="907">
        <f t="shared" si="459"/>
        <v>2.9999999999996696E-3</v>
      </c>
      <c r="BG87" s="907">
        <f t="shared" si="459"/>
        <v>1.5000000000000568E-3</v>
      </c>
      <c r="BH87" s="907">
        <f t="shared" si="459"/>
        <v>5.0000000000016698E-4</v>
      </c>
      <c r="BI87" s="907">
        <f t="shared" si="459"/>
        <v>3.5000000000002807E-3</v>
      </c>
      <c r="BJ87" s="907">
        <f t="shared" si="459"/>
        <v>8.5000000000001741E-3</v>
      </c>
      <c r="BK87" s="907">
        <f t="shared" si="459"/>
        <v>-9.9999999999988987E-4</v>
      </c>
      <c r="BL87" s="907">
        <f t="shared" si="459"/>
        <v>3.0000000000001137E-3</v>
      </c>
      <c r="BM87" s="907">
        <f t="shared" si="459"/>
        <v>8.0000000000000071E-3</v>
      </c>
      <c r="BN87" s="907">
        <f t="shared" si="459"/>
        <v>3.0000000000001137E-3</v>
      </c>
      <c r="BO87" s="907">
        <f t="shared" si="459"/>
        <v>4.5000000000001705E-3</v>
      </c>
      <c r="BP87" s="907">
        <f t="shared" si="459"/>
        <v>2.5000000000003908E-3</v>
      </c>
      <c r="BQ87" s="907">
        <f t="shared" ref="BQ87" si="531">BQ35</f>
        <v>1.4999999999996128E-3</v>
      </c>
      <c r="BR87" s="907">
        <f t="shared" si="459"/>
        <v>7.0000000000001172E-3</v>
      </c>
      <c r="BS87" s="907">
        <f t="shared" si="459"/>
        <v>2.0000000000002238E-3</v>
      </c>
      <c r="BT87" s="907">
        <f t="shared" si="459"/>
        <v>3.4999999999998366E-3</v>
      </c>
      <c r="BU87" s="907">
        <f t="shared" si="459"/>
        <v>2.0000000000002238E-3</v>
      </c>
      <c r="BV87" s="907">
        <f t="shared" si="459"/>
        <v>4.9999999999998934E-3</v>
      </c>
      <c r="BW87" s="907">
        <f t="shared" si="459"/>
        <v>5.0000000000016698E-4</v>
      </c>
      <c r="BX87" s="907">
        <f t="shared" si="459"/>
        <v>6.2000000000002053E-3</v>
      </c>
      <c r="BY87" s="907">
        <f t="shared" si="459"/>
        <v>6.0000000000002274E-3</v>
      </c>
      <c r="BZ87" s="907">
        <f t="shared" si="459"/>
        <v>-1.0499999999999954E-2</v>
      </c>
      <c r="CA87" s="907">
        <f t="shared" si="459"/>
        <v>4.0000000000000036E-3</v>
      </c>
      <c r="CB87" s="907">
        <f t="shared" si="459"/>
        <v>5.5000000000000604E-3</v>
      </c>
      <c r="CC87" s="907">
        <f t="shared" si="459"/>
        <v>4.4999999999997264E-3</v>
      </c>
      <c r="CD87" s="907">
        <f t="shared" si="459"/>
        <v>2.4999999999999467E-3</v>
      </c>
      <c r="CE87" s="907">
        <f t="shared" si="459"/>
        <v>7.8999999999997961E-3</v>
      </c>
      <c r="CF87" s="907">
        <f t="shared" si="459"/>
        <v>1.5000000000000568E-3</v>
      </c>
      <c r="CG87" s="907">
        <f t="shared" si="459"/>
        <v>2.0999999999999908E-3</v>
      </c>
      <c r="CH87" s="907">
        <f t="shared" si="459"/>
        <v>3.4999999999998366E-3</v>
      </c>
      <c r="CI87" s="907">
        <f t="shared" si="459"/>
        <v>4.0000000000000036E-3</v>
      </c>
      <c r="CJ87" s="907">
        <f t="shared" si="459"/>
        <v>-1.9000000000000128E-2</v>
      </c>
      <c r="CK87" s="907">
        <f t="shared" si="459"/>
        <v>-9.9999999999988987E-4</v>
      </c>
      <c r="CL87" s="907">
        <f t="shared" si="459"/>
        <v>4.5000000000001705E-3</v>
      </c>
      <c r="CM87" s="907">
        <f t="shared" si="459"/>
        <v>4.0000000000000036E-3</v>
      </c>
      <c r="CN87" s="907">
        <f t="shared" si="459"/>
        <v>8.999999999999897E-3</v>
      </c>
      <c r="CO87" s="907">
        <f t="shared" si="459"/>
        <v>2.4999999999999467E-3</v>
      </c>
      <c r="CP87" s="907">
        <f t="shared" si="459"/>
        <v>9.9999999999988987E-4</v>
      </c>
      <c r="CQ87" s="907">
        <f t="shared" si="459"/>
        <v>1.0500000000000398E-2</v>
      </c>
      <c r="CR87" s="907">
        <f t="shared" si="459"/>
        <v>5.0000000000016698E-4</v>
      </c>
      <c r="CS87" s="907">
        <f t="shared" si="459"/>
        <v>1.4500000000000401E-2</v>
      </c>
      <c r="CT87" s="907">
        <f t="shared" si="459"/>
        <v>1.2000000000000011E-2</v>
      </c>
      <c r="CU87" s="907">
        <f t="shared" si="459"/>
        <v>4.5000000000001705E-3</v>
      </c>
      <c r="CV87" s="907">
        <f t="shared" si="459"/>
        <v>4.9999999999972289E-4</v>
      </c>
      <c r="CW87" s="907">
        <f t="shared" si="459"/>
        <v>-9.9999999999988987E-4</v>
      </c>
      <c r="CX87" s="907">
        <f t="shared" si="459"/>
        <v>9.9999999999988987E-4</v>
      </c>
      <c r="CY87" s="907">
        <f t="shared" si="459"/>
        <v>7.5000000000002842E-3</v>
      </c>
      <c r="CZ87" s="907">
        <f t="shared" si="459"/>
        <v>2.4999999999999467E-3</v>
      </c>
      <c r="DA87" s="907">
        <f t="shared" si="459"/>
        <v>2.4999999999999467E-3</v>
      </c>
      <c r="DB87" s="907">
        <f t="shared" si="459"/>
        <v>1.0499999999999954E-2</v>
      </c>
      <c r="DC87" s="907">
        <f t="shared" si="459"/>
        <v>4.9999999999972289E-4</v>
      </c>
      <c r="DD87" s="907">
        <f t="shared" si="459"/>
        <v>-3.4999999999998366E-3</v>
      </c>
      <c r="DE87" s="907">
        <f t="shared" ref="DE87:DF87" si="532">DE35</f>
        <v>-1.1499999999999844E-2</v>
      </c>
      <c r="DF87" s="907">
        <f t="shared" si="532"/>
        <v>1.7500000000000071E-2</v>
      </c>
      <c r="DG87" s="907">
        <f t="shared" si="459"/>
        <v>1.5000000000000568E-3</v>
      </c>
      <c r="DH87" s="907">
        <f t="shared" si="459"/>
        <v>5.5000000000000604E-3</v>
      </c>
      <c r="DI87" s="907">
        <f t="shared" si="459"/>
        <v>1.2999999999999901E-2</v>
      </c>
      <c r="DJ87" s="907">
        <f t="shared" si="459"/>
        <v>-9.9999999999988987E-4</v>
      </c>
      <c r="DK87" s="907">
        <f t="shared" si="459"/>
        <v>2.4999999999999467E-3</v>
      </c>
      <c r="DL87" s="907">
        <f t="shared" si="459"/>
        <v>1.1000000000000121E-2</v>
      </c>
      <c r="DM87" s="907">
        <f t="shared" si="459"/>
        <v>8.49999999999973E-3</v>
      </c>
      <c r="DN87" s="907">
        <f t="shared" si="459"/>
        <v>5.0000000000016698E-4</v>
      </c>
      <c r="DO87" s="907">
        <f t="shared" si="459"/>
        <v>3.0000000000001137E-3</v>
      </c>
      <c r="DP87" s="907">
        <f t="shared" si="459"/>
        <v>1.9999999999997797E-3</v>
      </c>
      <c r="DQ87" s="907">
        <f t="shared" si="459"/>
        <v>3.4999999999998366E-3</v>
      </c>
      <c r="DR87" s="907">
        <f t="shared" si="459"/>
        <v>2.4999999999999467E-3</v>
      </c>
      <c r="DS87" s="907">
        <f t="shared" si="459"/>
        <v>5.5000000000000604E-3</v>
      </c>
      <c r="DT87" s="907">
        <f t="shared" si="459"/>
        <v>5.5000000000000604E-3</v>
      </c>
      <c r="DU87" s="907">
        <f t="shared" si="459"/>
        <v>4.5000000000001705E-3</v>
      </c>
      <c r="DV87" s="907">
        <f t="shared" si="459"/>
        <v>1.5000000000000568E-3</v>
      </c>
      <c r="DW87" s="907">
        <f t="shared" si="459"/>
        <v>4.5000000000001705E-3</v>
      </c>
      <c r="DX87" s="907">
        <f t="shared" si="459"/>
        <v>3.0000000000001137E-3</v>
      </c>
      <c r="DY87" s="907">
        <f t="shared" si="459"/>
        <v>4.0000000000000036E-3</v>
      </c>
      <c r="DZ87" s="907">
        <f t="shared" si="459"/>
        <v>-1.4999999999996128E-3</v>
      </c>
      <c r="EA87" s="907">
        <f t="shared" si="459"/>
        <v>2.4999999999999467E-3</v>
      </c>
      <c r="EB87" s="907">
        <f t="shared" si="459"/>
        <v>4.0000000000000036E-3</v>
      </c>
      <c r="EC87" s="907">
        <f t="shared" si="459"/>
        <v>7.0000000000001172E-3</v>
      </c>
      <c r="ED87" s="907">
        <f t="shared" si="459"/>
        <v>1.5000000000000568E-3</v>
      </c>
      <c r="EE87" s="907">
        <f t="shared" si="459"/>
        <v>1.0499999999999954E-2</v>
      </c>
      <c r="EF87" s="907">
        <f t="shared" si="459"/>
        <v>1.5000000000000568E-3</v>
      </c>
      <c r="EG87" s="907">
        <f t="shared" si="459"/>
        <v>3.0000000000001137E-3</v>
      </c>
      <c r="EH87" s="907">
        <f t="shared" si="459"/>
        <v>9.5000000000000639E-3</v>
      </c>
      <c r="EI87" s="907">
        <f t="shared" si="459"/>
        <v>3.5000000000002807E-3</v>
      </c>
      <c r="EJ87" s="907">
        <f t="shared" ref="EJ87" si="533">EJ35</f>
        <v>2.4999999999999467E-3</v>
      </c>
      <c r="EK87" s="907">
        <f t="shared" ref="EK87:GE87" si="534">EK35</f>
        <v>2.4999999999999467E-3</v>
      </c>
      <c r="EL87" s="907">
        <f t="shared" si="534"/>
        <v>2.0000000000002238E-3</v>
      </c>
      <c r="EM87" s="907">
        <f t="shared" si="534"/>
        <v>5.5000000000000604E-3</v>
      </c>
      <c r="EN87" s="907">
        <f t="shared" ref="EN87:EO87" si="535">EN35</f>
        <v>-1.2000000000000011E-2</v>
      </c>
      <c r="EO87" s="907">
        <f t="shared" si="535"/>
        <v>-4.5000000000001705E-3</v>
      </c>
      <c r="EP87" s="907">
        <f t="shared" si="534"/>
        <v>8.999999999999897E-3</v>
      </c>
      <c r="EQ87" s="907">
        <f t="shared" si="534"/>
        <v>7.4999999999998401E-3</v>
      </c>
      <c r="ER87" s="907">
        <f t="shared" si="534"/>
        <v>-1.000000000000334E-3</v>
      </c>
      <c r="ES87" s="907">
        <f t="shared" si="534"/>
        <v>-2.0000000000002238E-3</v>
      </c>
      <c r="ET87" s="907">
        <f t="shared" si="534"/>
        <v>5.0000000000016698E-4</v>
      </c>
      <c r="EU87" s="907">
        <f t="shared" si="534"/>
        <v>6.9999999999996732E-3</v>
      </c>
      <c r="EV87" s="907">
        <f t="shared" si="534"/>
        <v>5.0000000000016698E-4</v>
      </c>
      <c r="EW87" s="907">
        <f t="shared" si="534"/>
        <v>8.5000000000001741E-3</v>
      </c>
      <c r="EX87" s="907">
        <f t="shared" si="534"/>
        <v>-3.5000000000002807E-3</v>
      </c>
      <c r="EY87" s="907">
        <f t="shared" si="534"/>
        <v>4.4999999999997264E-3</v>
      </c>
      <c r="EZ87" s="907">
        <f t="shared" si="534"/>
        <v>6.0000000000002274E-3</v>
      </c>
      <c r="FA87" s="907">
        <f t="shared" si="534"/>
        <v>4.9999999999998934E-3</v>
      </c>
      <c r="FB87" s="907">
        <f t="shared" si="534"/>
        <v>1.9999999999997797E-3</v>
      </c>
      <c r="FC87" s="907">
        <f t="shared" si="534"/>
        <v>9.9999999999988987E-4</v>
      </c>
      <c r="FD87" s="907">
        <f t="shared" si="534"/>
        <v>2.4999999999999467E-3</v>
      </c>
      <c r="FE87" s="907">
        <f t="shared" si="534"/>
        <v>5.0000000000016698E-4</v>
      </c>
      <c r="FF87" s="907">
        <f t="shared" si="534"/>
        <v>2.0000000000002238E-3</v>
      </c>
      <c r="FG87" s="907">
        <f t="shared" si="534"/>
        <v>0</v>
      </c>
      <c r="FH87" s="907">
        <f t="shared" si="534"/>
        <v>4.0000000000000036E-3</v>
      </c>
      <c r="FI87" s="907">
        <f t="shared" si="534"/>
        <v>5.0000000000003375E-3</v>
      </c>
      <c r="FJ87" s="907">
        <f t="shared" si="534"/>
        <v>4.4999999999997264E-3</v>
      </c>
      <c r="FK87" s="907">
        <f t="shared" si="534"/>
        <v>5.5000000000000604E-3</v>
      </c>
      <c r="FL87" s="907">
        <f t="shared" si="534"/>
        <v>4.4999999999997264E-3</v>
      </c>
      <c r="FM87" s="907">
        <f t="shared" si="534"/>
        <v>1.5000000000000568E-3</v>
      </c>
      <c r="FN87" s="907">
        <f t="shared" si="534"/>
        <v>4.9999999999972289E-4</v>
      </c>
      <c r="FO87" s="907">
        <f t="shared" si="534"/>
        <v>2.0000000000002238E-3</v>
      </c>
      <c r="FP87" s="907">
        <f t="shared" si="534"/>
        <v>0</v>
      </c>
      <c r="FQ87" s="907">
        <f t="shared" si="534"/>
        <v>4.0000000000000036E-3</v>
      </c>
      <c r="FR87" s="907">
        <f t="shared" si="534"/>
        <v>-3.0000000000001137E-3</v>
      </c>
      <c r="FS87" s="907">
        <f t="shared" si="534"/>
        <v>9.9999999999988987E-4</v>
      </c>
      <c r="FT87" s="907">
        <f t="shared" si="534"/>
        <v>4.5000000000001705E-3</v>
      </c>
      <c r="FU87" s="907">
        <f t="shared" si="534"/>
        <v>6.9999999999996732E-3</v>
      </c>
      <c r="FV87" s="907">
        <f t="shared" si="534"/>
        <v>1.5000000000000568E-3</v>
      </c>
      <c r="FW87" s="907">
        <f t="shared" si="534"/>
        <v>4.0000000000000036E-3</v>
      </c>
      <c r="FX87" s="907">
        <f t="shared" si="534"/>
        <v>5.0000000000016698E-4</v>
      </c>
      <c r="FY87" s="907">
        <f t="shared" ref="FY87:FZ87" si="536">FY35</f>
        <v>-1.4499999999999957E-2</v>
      </c>
      <c r="FZ87" s="907">
        <f t="shared" si="536"/>
        <v>-5.5000000000000604E-3</v>
      </c>
      <c r="GA87" s="907">
        <f t="shared" si="534"/>
        <v>0</v>
      </c>
      <c r="GB87" s="907">
        <f t="shared" si="534"/>
        <v>8.5000000000001741E-3</v>
      </c>
      <c r="GC87" s="907">
        <f t="shared" si="534"/>
        <v>1.5000000000000568E-3</v>
      </c>
      <c r="GD87" s="907">
        <f t="shared" si="534"/>
        <v>6.0000000000002274E-3</v>
      </c>
      <c r="GE87" s="907">
        <f t="shared" si="534"/>
        <v>1.5000000000000568E-3</v>
      </c>
      <c r="GF87" s="907">
        <f t="shared" si="459"/>
        <v>4.9999999999972289E-4</v>
      </c>
      <c r="GG87" s="907">
        <f t="shared" si="459"/>
        <v>9.0000000000003411E-3</v>
      </c>
      <c r="GH87" s="907">
        <f t="shared" si="459"/>
        <v>-1.9999999999997797E-3</v>
      </c>
      <c r="GI87" s="907">
        <f t="shared" si="459"/>
        <v>3.0000000000001137E-3</v>
      </c>
      <c r="GJ87" s="907">
        <f t="shared" si="459"/>
        <v>1.9999999999997797E-3</v>
      </c>
      <c r="GK87" s="907">
        <f t="shared" si="459"/>
        <v>2.0000000000002238E-3</v>
      </c>
      <c r="GL87" s="907">
        <f t="shared" ref="GL87:GM87" si="537">GL35</f>
        <v>-2.5000000000003908E-3</v>
      </c>
      <c r="GM87" s="907">
        <f t="shared" si="537"/>
        <v>9.5000000000000639E-3</v>
      </c>
      <c r="GN87" s="907">
        <f t="shared" si="459"/>
        <v>2.4999999999999467E-3</v>
      </c>
      <c r="GO87" s="907">
        <f t="shared" si="459"/>
        <v>4.4999999999997264E-3</v>
      </c>
      <c r="GP87" s="907">
        <f t="shared" si="459"/>
        <v>4.0000000000000036E-3</v>
      </c>
      <c r="GQ87" s="907">
        <f t="shared" si="459"/>
        <v>4.9999999999998934E-3</v>
      </c>
      <c r="GR87" s="907">
        <f t="shared" si="459"/>
        <v>1.000000000000334E-3</v>
      </c>
      <c r="GS87" s="907">
        <f t="shared" si="459"/>
        <v>4.5000000000001705E-3</v>
      </c>
      <c r="GT87" s="907">
        <f t="shared" si="459"/>
        <v>-9.9999999999988987E-4</v>
      </c>
      <c r="GU87" s="907">
        <f t="shared" ref="GU87" si="538">GU35</f>
        <v>-3.0000000000001137E-3</v>
      </c>
      <c r="GV87" s="907">
        <f t="shared" si="477"/>
        <v>4.9999999999972289E-4</v>
      </c>
      <c r="GW87" s="907">
        <f t="shared" si="477"/>
        <v>1.1499999999999844E-2</v>
      </c>
      <c r="GX87" s="907">
        <f t="shared" si="477"/>
        <v>3.4999999999998366E-3</v>
      </c>
      <c r="GY87" s="907">
        <f t="shared" si="459"/>
        <v>2.0000000000002238E-3</v>
      </c>
      <c r="GZ87" s="907">
        <f t="shared" si="478"/>
        <v>5.0000000000016698E-4</v>
      </c>
      <c r="HA87" s="907">
        <f t="shared" si="478"/>
        <v>7.0000000000001172E-3</v>
      </c>
      <c r="HB87" s="907">
        <f t="shared" si="478"/>
        <v>1.9999999999997797E-3</v>
      </c>
      <c r="HC87" s="907">
        <f t="shared" si="459"/>
        <v>3.5000000000002807E-3</v>
      </c>
      <c r="HD87" s="907">
        <f t="shared" si="479"/>
        <v>-1.6000000000000014E-2</v>
      </c>
      <c r="HE87" s="907">
        <f>HE35</f>
        <v>9.0000000000003411E-3</v>
      </c>
      <c r="HF87" s="907">
        <f t="shared" si="480"/>
        <v>0</v>
      </c>
      <c r="HG87" s="907">
        <f t="shared" si="480"/>
        <v>7.6199999999991608E-2</v>
      </c>
      <c r="HH87" s="907">
        <f t="shared" si="480"/>
        <v>3.8099999999990163E-2</v>
      </c>
      <c r="HI87" s="907">
        <f t="shared" si="480"/>
        <v>-0.24130000000000162</v>
      </c>
      <c r="HJ87" s="907">
        <f t="shared" si="480"/>
        <v>1.2700000000004241E-2</v>
      </c>
      <c r="HK87" s="907">
        <f t="shared" si="480"/>
        <v>0</v>
      </c>
      <c r="HL87" s="907">
        <f t="shared" si="480"/>
        <v>5.0800000000005681E-2</v>
      </c>
      <c r="HM87" s="907">
        <f t="shared" si="480"/>
        <v>0</v>
      </c>
      <c r="HN87" s="907">
        <f t="shared" si="480"/>
        <v>0.40640000000000032</v>
      </c>
      <c r="HO87" s="907">
        <f t="shared" si="480"/>
        <v>0.10160000000000008</v>
      </c>
      <c r="HP87" s="907">
        <f t="shared" si="481"/>
        <v>0.15239999999999448</v>
      </c>
      <c r="HQ87" s="907">
        <f t="shared" si="481"/>
        <v>1.269999999999296E-2</v>
      </c>
      <c r="HR87" s="907">
        <f t="shared" si="481"/>
        <v>0</v>
      </c>
      <c r="HS87" s="907">
        <f t="shared" si="481"/>
        <v>5.0799999999994405E-2</v>
      </c>
      <c r="HT87" s="907">
        <f t="shared" si="481"/>
        <v>6.3499999999998641E-2</v>
      </c>
      <c r="HU87" s="907">
        <f t="shared" si="481"/>
        <v>-7.6199999999991608E-2</v>
      </c>
      <c r="HV87" s="907">
        <f t="shared" si="481"/>
        <v>2.5400000000008482E-2</v>
      </c>
      <c r="HW87" s="907">
        <f t="shared" si="481"/>
        <v>2.5399999999997203E-2</v>
      </c>
      <c r="HX87" s="907">
        <f t="shared" si="481"/>
        <v>0</v>
      </c>
      <c r="HY87" s="907">
        <f t="shared" si="481"/>
        <v>7.6200000000002877E-2</v>
      </c>
      <c r="HZ87" s="907">
        <f t="shared" si="482"/>
        <v>1.2700000000004241E-2</v>
      </c>
      <c r="IA87" s="907">
        <f t="shared" si="482"/>
        <v>5.0800000000005681E-2</v>
      </c>
      <c r="IB87" s="907">
        <f t="shared" si="482"/>
        <v>-0.20320000000000016</v>
      </c>
      <c r="IC87" s="907">
        <f t="shared" si="482"/>
        <v>7.6200000000002877E-2</v>
      </c>
      <c r="ID87" s="907">
        <f t="shared" si="482"/>
        <v>0</v>
      </c>
      <c r="IE87" s="907">
        <f t="shared" si="482"/>
        <v>0</v>
      </c>
      <c r="IF87" s="907">
        <f t="shared" si="482"/>
        <v>8.8900000000007126E-2</v>
      </c>
      <c r="IG87" s="907">
        <f t="shared" si="482"/>
        <v>6.3499999999998641E-2</v>
      </c>
      <c r="IH87" s="907">
        <f t="shared" si="482"/>
        <v>3.8100000000001438E-2</v>
      </c>
      <c r="II87" s="907">
        <f t="shared" si="482"/>
        <v>0.16509999999999872</v>
      </c>
      <c r="IJ87" s="907">
        <f t="shared" si="483"/>
        <v>0.21589999999999313</v>
      </c>
      <c r="IK87" s="907">
        <f t="shared" si="483"/>
        <v>5.0799999999994405E-2</v>
      </c>
      <c r="IL87" s="907">
        <f t="shared" si="483"/>
        <v>7.6200000000002877E-2</v>
      </c>
      <c r="IM87" s="907">
        <f t="shared" si="483"/>
        <v>5.0800000000005681E-2</v>
      </c>
      <c r="IN87" s="907">
        <f t="shared" si="483"/>
        <v>0.10160000000000008</v>
      </c>
      <c r="IO87" s="907">
        <f t="shared" si="483"/>
        <v>-1.269999999999296E-2</v>
      </c>
      <c r="IP87" s="907">
        <f t="shared" si="483"/>
        <v>3.8100000000001438E-2</v>
      </c>
      <c r="IQ87" s="907">
        <f t="shared" si="483"/>
        <v>3.8100000000001438E-2</v>
      </c>
      <c r="IR87" s="907">
        <f t="shared" si="483"/>
        <v>2.5399999999997203E-2</v>
      </c>
      <c r="IS87" s="907">
        <f t="shared" si="483"/>
        <v>2.5399999999997203E-2</v>
      </c>
      <c r="IT87" s="907">
        <f t="shared" si="484"/>
        <v>2.5399999999997203E-2</v>
      </c>
      <c r="IU87" s="907">
        <f t="shared" si="484"/>
        <v>0.11429999999999305</v>
      </c>
      <c r="IV87" s="907">
        <f t="shared" si="484"/>
        <v>3.8100000000001438E-2</v>
      </c>
      <c r="IW87" s="907">
        <f t="shared" si="484"/>
        <v>1.2700000000004241E-2</v>
      </c>
      <c r="IX87" s="907">
        <f t="shared" si="484"/>
        <v>-3.8100000000001438E-2</v>
      </c>
      <c r="IY87" s="907">
        <f t="shared" si="484"/>
        <v>-8.8899999999995843E-2</v>
      </c>
      <c r="IZ87" s="907">
        <f>BP87*25.4</f>
        <v>6.3500000000009924E-2</v>
      </c>
      <c r="JA87" s="907">
        <f t="shared" si="485"/>
        <v>-0.12700000000000858</v>
      </c>
      <c r="JB87" s="907">
        <f t="shared" si="485"/>
        <v>7.6200000000002877E-2</v>
      </c>
      <c r="JC87" s="907">
        <f t="shared" si="485"/>
        <v>3.8100000000001438E-2</v>
      </c>
      <c r="JD87" s="907">
        <f t="shared" si="485"/>
        <v>-2.5399999999997203E-2</v>
      </c>
      <c r="JE87" s="907">
        <f t="shared" si="486"/>
        <v>5.0800000000005681E-2</v>
      </c>
      <c r="JF87" s="907">
        <f t="shared" si="486"/>
        <v>0.17780000000000296</v>
      </c>
      <c r="JG87" s="907">
        <f t="shared" si="486"/>
        <v>8.8899999999995843E-2</v>
      </c>
      <c r="JH87" s="907">
        <f t="shared" si="486"/>
        <v>-3.8100000000001438E-2</v>
      </c>
      <c r="JI87" s="907">
        <f t="shared" si="486"/>
        <v>2.5400000000008482E-2</v>
      </c>
      <c r="JJ87" s="907">
        <f t="shared" si="486"/>
        <v>7.6199999999991608E-2</v>
      </c>
      <c r="JK87" s="907">
        <f t="shared" si="486"/>
        <v>3.8100000000001438E-2</v>
      </c>
      <c r="JL87" s="907">
        <f t="shared" si="486"/>
        <v>1.2700000000004241E-2</v>
      </c>
      <c r="JM87" s="907">
        <f t="shared" si="486"/>
        <v>8.8900000000007126E-2</v>
      </c>
      <c r="JN87" s="907">
        <f t="shared" si="486"/>
        <v>0.21590000000000442</v>
      </c>
      <c r="JO87" s="907">
        <f t="shared" si="487"/>
        <v>-2.5399999999997203E-2</v>
      </c>
      <c r="JP87" s="907">
        <f t="shared" si="487"/>
        <v>7.6200000000002877E-2</v>
      </c>
      <c r="JQ87" s="907">
        <f t="shared" si="487"/>
        <v>0.20320000000000016</v>
      </c>
      <c r="JR87" s="907">
        <f t="shared" si="487"/>
        <v>7.6200000000002877E-2</v>
      </c>
      <c r="JS87" s="907">
        <f t="shared" si="487"/>
        <v>0.11430000000000433</v>
      </c>
      <c r="JT87" s="907">
        <f t="shared" si="487"/>
        <v>6.3500000000009924E-2</v>
      </c>
      <c r="JU87" s="907">
        <f t="shared" si="488"/>
        <v>0.17780000000000296</v>
      </c>
      <c r="JV87" s="907">
        <f t="shared" si="488"/>
        <v>5.0800000000005681E-2</v>
      </c>
      <c r="JW87" s="907">
        <f t="shared" si="488"/>
        <v>8.8899999999995843E-2</v>
      </c>
      <c r="JX87" s="907">
        <f t="shared" si="488"/>
        <v>5.0800000000005681E-2</v>
      </c>
      <c r="JY87" s="907">
        <f t="shared" si="489"/>
        <v>0.12699999999999728</v>
      </c>
      <c r="JZ87" s="907">
        <f t="shared" si="489"/>
        <v>1.2700000000004241E-2</v>
      </c>
      <c r="KA87" s="907">
        <f t="shared" si="489"/>
        <v>0.1574800000000052</v>
      </c>
      <c r="KB87" s="907">
        <f t="shared" si="489"/>
        <v>0.15240000000000575</v>
      </c>
      <c r="KC87" s="907">
        <f t="shared" si="489"/>
        <v>-0.26669999999999883</v>
      </c>
      <c r="KD87" s="907">
        <f t="shared" si="489"/>
        <v>0.10160000000000008</v>
      </c>
      <c r="KE87" s="907">
        <f t="shared" si="489"/>
        <v>0.13970000000000152</v>
      </c>
      <c r="KF87" s="907">
        <f t="shared" si="489"/>
        <v>0.11429999999999305</v>
      </c>
      <c r="KG87" s="907">
        <f t="shared" si="489"/>
        <v>6.3499999999998641E-2</v>
      </c>
      <c r="KH87" s="907">
        <f t="shared" si="489"/>
        <v>0.20065999999999481</v>
      </c>
      <c r="KI87" s="907">
        <f t="shared" si="490"/>
        <v>3.8100000000001438E-2</v>
      </c>
      <c r="KJ87" s="907">
        <f t="shared" si="490"/>
        <v>5.3339999999999763E-2</v>
      </c>
      <c r="KK87" s="907">
        <f t="shared" si="490"/>
        <v>8.8899999999995843E-2</v>
      </c>
      <c r="KL87" s="907">
        <f t="shared" si="490"/>
        <v>0.10160000000000008</v>
      </c>
      <c r="KM87" s="907">
        <f t="shared" si="490"/>
        <v>-0.48260000000000325</v>
      </c>
      <c r="KN87" s="907">
        <f t="shared" si="490"/>
        <v>-2.5399999999997203E-2</v>
      </c>
      <c r="KO87" s="907">
        <f t="shared" si="490"/>
        <v>0.11430000000000433</v>
      </c>
      <c r="KP87" s="907">
        <f t="shared" si="490"/>
        <v>0.10160000000000008</v>
      </c>
      <c r="KQ87" s="907">
        <f t="shared" si="490"/>
        <v>0.22859999999999736</v>
      </c>
      <c r="KR87" s="907">
        <f t="shared" si="490"/>
        <v>6.3499999999998641E-2</v>
      </c>
      <c r="KS87" s="907">
        <f t="shared" si="491"/>
        <v>2.5399999999997203E-2</v>
      </c>
      <c r="KT87" s="907">
        <f t="shared" si="491"/>
        <v>0.2667000000000101</v>
      </c>
      <c r="KU87" s="907">
        <f t="shared" si="491"/>
        <v>1.2700000000004241E-2</v>
      </c>
      <c r="KV87" s="907">
        <f t="shared" si="491"/>
        <v>0.36830000000001017</v>
      </c>
      <c r="KW87" s="907">
        <f t="shared" si="491"/>
        <v>0.30480000000000024</v>
      </c>
      <c r="KX87" s="907">
        <f t="shared" si="491"/>
        <v>0.11430000000000433</v>
      </c>
      <c r="KY87" s="907">
        <f t="shared" si="491"/>
        <v>1.269999999999296E-2</v>
      </c>
      <c r="KZ87" s="907">
        <f t="shared" si="491"/>
        <v>-2.5399999999997203E-2</v>
      </c>
      <c r="LA87" s="907">
        <f t="shared" si="491"/>
        <v>2.5399999999997203E-2</v>
      </c>
      <c r="LB87" s="907">
        <f t="shared" si="491"/>
        <v>0.19050000000000722</v>
      </c>
      <c r="LC87" s="907">
        <f t="shared" si="492"/>
        <v>6.3499999999998641E-2</v>
      </c>
      <c r="LD87" s="907">
        <f t="shared" si="492"/>
        <v>6.3499999999998641E-2</v>
      </c>
      <c r="LE87" s="907">
        <f t="shared" si="492"/>
        <v>0.26669999999999883</v>
      </c>
      <c r="LF87" s="907">
        <f t="shared" si="492"/>
        <v>1.269999999999296E-2</v>
      </c>
      <c r="LG87" s="907">
        <f t="shared" si="492"/>
        <v>-8.8899999999995843E-2</v>
      </c>
      <c r="LH87" s="907">
        <f t="shared" si="493"/>
        <v>3.8100000000001438E-2</v>
      </c>
      <c r="LI87" s="907">
        <f t="shared" si="493"/>
        <v>0.13970000000000152</v>
      </c>
      <c r="LJ87" s="907">
        <f t="shared" si="493"/>
        <v>0.33019999999999744</v>
      </c>
      <c r="LK87" s="907">
        <f t="shared" si="493"/>
        <v>-2.5399999999997203E-2</v>
      </c>
      <c r="LL87" s="907">
        <f t="shared" si="493"/>
        <v>6.3499999999998641E-2</v>
      </c>
      <c r="LM87" s="907">
        <f t="shared" si="493"/>
        <v>0.27940000000000303</v>
      </c>
      <c r="LN87" s="907">
        <f t="shared" si="493"/>
        <v>0.21589999999999313</v>
      </c>
      <c r="LO87" s="907">
        <f t="shared" si="493"/>
        <v>1.2700000000004241E-2</v>
      </c>
      <c r="LP87" s="907">
        <f t="shared" si="493"/>
        <v>7.6200000000002877E-2</v>
      </c>
      <c r="LQ87" s="907">
        <f t="shared" si="493"/>
        <v>5.0799999999994405E-2</v>
      </c>
      <c r="LR87" s="907">
        <f t="shared" si="494"/>
        <v>8.8899999999995843E-2</v>
      </c>
      <c r="LS87" s="907">
        <f t="shared" si="494"/>
        <v>6.3499999999998641E-2</v>
      </c>
      <c r="LT87" s="907">
        <f t="shared" si="494"/>
        <v>0.13970000000000152</v>
      </c>
      <c r="LU87" s="907">
        <f t="shared" si="494"/>
        <v>0.13970000000000152</v>
      </c>
      <c r="LV87" s="907">
        <f t="shared" si="494"/>
        <v>0.11430000000000433</v>
      </c>
      <c r="LW87" s="907">
        <f t="shared" si="494"/>
        <v>3.8100000000001438E-2</v>
      </c>
      <c r="LX87" s="907">
        <f t="shared" si="494"/>
        <v>0.11430000000000433</v>
      </c>
      <c r="LY87" s="907">
        <f t="shared" si="494"/>
        <v>7.6200000000002877E-2</v>
      </c>
      <c r="LZ87" s="907">
        <f t="shared" si="494"/>
        <v>0.10160000000000008</v>
      </c>
      <c r="MA87" s="907">
        <f t="shared" si="494"/>
        <v>-3.8099999999990163E-2</v>
      </c>
      <c r="MB87" s="907">
        <f t="shared" si="495"/>
        <v>6.3499999999998641E-2</v>
      </c>
      <c r="MC87" s="907">
        <f t="shared" si="495"/>
        <v>0.10160000000000008</v>
      </c>
      <c r="MD87" s="907">
        <f t="shared" si="495"/>
        <v>0.17780000000000296</v>
      </c>
      <c r="ME87" s="907">
        <f t="shared" si="495"/>
        <v>3.8100000000001438E-2</v>
      </c>
      <c r="MF87" s="907">
        <f t="shared" si="495"/>
        <v>0.26669999999999883</v>
      </c>
      <c r="MG87" s="907">
        <f t="shared" si="495"/>
        <v>3.8100000000001438E-2</v>
      </c>
      <c r="MH87" s="907">
        <f t="shared" si="495"/>
        <v>7.6200000000002877E-2</v>
      </c>
      <c r="MI87" s="907">
        <f t="shared" si="495"/>
        <v>0.24130000000000162</v>
      </c>
      <c r="MJ87" s="907">
        <f t="shared" si="495"/>
        <v>8.8900000000007126E-2</v>
      </c>
      <c r="MK87" s="907">
        <f t="shared" si="495"/>
        <v>6.3499999999998641E-2</v>
      </c>
      <c r="ML87" s="907">
        <f t="shared" si="496"/>
        <v>6.3499999999998641E-2</v>
      </c>
      <c r="MM87" s="907">
        <f t="shared" si="496"/>
        <v>5.0800000000005681E-2</v>
      </c>
      <c r="MN87" s="907">
        <f t="shared" si="496"/>
        <v>0.13970000000000152</v>
      </c>
      <c r="MO87" s="907">
        <f t="shared" si="497"/>
        <v>0.22859999999999736</v>
      </c>
      <c r="MP87" s="907">
        <f t="shared" si="497"/>
        <v>0.19049999999999592</v>
      </c>
      <c r="MQ87" s="907">
        <f t="shared" si="497"/>
        <v>-2.5400000000008482E-2</v>
      </c>
      <c r="MR87" s="907">
        <f t="shared" si="497"/>
        <v>-5.0800000000005681E-2</v>
      </c>
      <c r="MS87" s="907">
        <f t="shared" si="497"/>
        <v>1.2700000000004241E-2</v>
      </c>
      <c r="MT87" s="907">
        <f t="shared" si="497"/>
        <v>0.17779999999999169</v>
      </c>
      <c r="MU87" s="907">
        <f t="shared" si="497"/>
        <v>1.2700000000004241E-2</v>
      </c>
      <c r="MV87" s="907">
        <f t="shared" si="497"/>
        <v>0.21590000000000442</v>
      </c>
      <c r="MW87" s="907">
        <f t="shared" si="497"/>
        <v>-8.8900000000007126E-2</v>
      </c>
      <c r="MX87" s="907">
        <f t="shared" si="497"/>
        <v>0.11429999999999305</v>
      </c>
      <c r="MY87" s="907">
        <f t="shared" si="498"/>
        <v>0.15240000000000575</v>
      </c>
      <c r="MZ87" s="907">
        <f t="shared" si="498"/>
        <v>0.12699999999999728</v>
      </c>
      <c r="NA87" s="907">
        <f t="shared" si="498"/>
        <v>5.0799999999994405E-2</v>
      </c>
      <c r="NB87" s="907">
        <f t="shared" si="498"/>
        <v>2.5399999999997203E-2</v>
      </c>
      <c r="NC87" s="907">
        <f t="shared" si="498"/>
        <v>6.3499999999998641E-2</v>
      </c>
      <c r="ND87" s="907">
        <f t="shared" si="498"/>
        <v>1.2700000000004241E-2</v>
      </c>
      <c r="NE87" s="907">
        <f t="shared" si="498"/>
        <v>5.0800000000005681E-2</v>
      </c>
      <c r="NF87" s="907">
        <f t="shared" si="498"/>
        <v>0</v>
      </c>
      <c r="NG87" s="907">
        <f t="shared" si="498"/>
        <v>0.10160000000000008</v>
      </c>
      <c r="NH87" s="907">
        <f t="shared" si="498"/>
        <v>0.12700000000000858</v>
      </c>
      <c r="NI87" s="907">
        <f t="shared" si="499"/>
        <v>0.11429999999999305</v>
      </c>
      <c r="NJ87" s="907">
        <f t="shared" si="499"/>
        <v>0.13970000000000152</v>
      </c>
      <c r="NK87" s="907">
        <f t="shared" si="499"/>
        <v>0.11429999999999305</v>
      </c>
      <c r="NL87" s="907">
        <f t="shared" si="499"/>
        <v>3.8100000000001438E-2</v>
      </c>
      <c r="NM87" s="907">
        <f t="shared" si="499"/>
        <v>1.269999999999296E-2</v>
      </c>
      <c r="NN87" s="907">
        <f t="shared" si="499"/>
        <v>5.0800000000005681E-2</v>
      </c>
      <c r="NO87" s="907">
        <f t="shared" si="499"/>
        <v>0</v>
      </c>
      <c r="NP87" s="907">
        <f t="shared" si="499"/>
        <v>0.10160000000000008</v>
      </c>
      <c r="NQ87" s="907">
        <f t="shared" si="499"/>
        <v>-7.6200000000002877E-2</v>
      </c>
      <c r="NR87" s="907">
        <f t="shared" si="499"/>
        <v>2.5399999999997203E-2</v>
      </c>
      <c r="NS87" s="907">
        <f t="shared" si="500"/>
        <v>0.11430000000000433</v>
      </c>
      <c r="NT87" s="907">
        <f t="shared" si="500"/>
        <v>0.17779999999999169</v>
      </c>
      <c r="NU87" s="907">
        <f t="shared" si="500"/>
        <v>3.8100000000001438E-2</v>
      </c>
      <c r="NV87" s="907">
        <f t="shared" si="500"/>
        <v>0.10160000000000008</v>
      </c>
      <c r="NW87" s="907">
        <f t="shared" si="500"/>
        <v>1.2700000000004241E-2</v>
      </c>
      <c r="NX87" s="907">
        <f t="shared" si="501"/>
        <v>0</v>
      </c>
      <c r="NY87" s="907">
        <f t="shared" si="502"/>
        <v>0.21590000000000442</v>
      </c>
      <c r="NZ87" s="907">
        <f t="shared" si="503"/>
        <v>3.8100000000001438E-2</v>
      </c>
      <c r="OA87" s="907">
        <f t="shared" si="504"/>
        <v>0.15240000000000575</v>
      </c>
      <c r="OB87" s="907">
        <f t="shared" si="505"/>
        <v>3.8100000000001438E-2</v>
      </c>
      <c r="OC87" s="907">
        <f t="shared" si="506"/>
        <v>1.269999999999296E-2</v>
      </c>
      <c r="OD87" s="907">
        <f t="shared" si="507"/>
        <v>0.22860000000000866</v>
      </c>
      <c r="OE87" s="907">
        <f t="shared" si="508"/>
        <v>-5.0799999999994405E-2</v>
      </c>
      <c r="OF87" s="907">
        <f t="shared" si="509"/>
        <v>7.6200000000002877E-2</v>
      </c>
      <c r="OG87" s="907">
        <f t="shared" si="510"/>
        <v>5.0799999999994405E-2</v>
      </c>
      <c r="OH87" s="907">
        <f t="shared" si="511"/>
        <v>5.0800000000005681E-2</v>
      </c>
      <c r="OI87" s="907">
        <f t="shared" si="512"/>
        <v>6.3499999999998641E-2</v>
      </c>
      <c r="OJ87" s="907">
        <f t="shared" si="513"/>
        <v>0.11429999999999305</v>
      </c>
      <c r="OK87" s="907">
        <f t="shared" si="514"/>
        <v>0.10160000000000008</v>
      </c>
      <c r="OL87" s="907">
        <f t="shared" si="515"/>
        <v>0.12699999999999728</v>
      </c>
      <c r="OM87" s="907">
        <f t="shared" si="516"/>
        <v>2.5400000000008482E-2</v>
      </c>
      <c r="ON87" s="907">
        <f t="shared" si="517"/>
        <v>0.11430000000000433</v>
      </c>
      <c r="OO87" s="907">
        <f t="shared" si="518"/>
        <v>-2.5399999999997203E-2</v>
      </c>
      <c r="OP87" s="907">
        <f t="shared" si="519"/>
        <v>-7.6200000000002877E-2</v>
      </c>
      <c r="OQ87" s="907">
        <f t="shared" si="520"/>
        <v>1.269999999999296E-2</v>
      </c>
      <c r="OR87" s="907">
        <f t="shared" si="521"/>
        <v>0.29209999999999603</v>
      </c>
      <c r="OS87" s="907">
        <f t="shared" si="522"/>
        <v>8.8899999999995843E-2</v>
      </c>
      <c r="OT87" s="907">
        <f t="shared" si="523"/>
        <v>5.0800000000005681E-2</v>
      </c>
      <c r="OU87" s="907">
        <f t="shared" si="524"/>
        <v>1.2700000000004241E-2</v>
      </c>
      <c r="OV87" s="907">
        <f t="shared" si="525"/>
        <v>0.17780000000000296</v>
      </c>
      <c r="OW87" s="907">
        <f t="shared" si="526"/>
        <v>5.0799999999994405E-2</v>
      </c>
      <c r="OX87" s="907">
        <f t="shared" si="527"/>
        <v>8.8900000000007126E-2</v>
      </c>
      <c r="OY87" s="907">
        <f t="shared" si="528"/>
        <v>-0.40640000000000032</v>
      </c>
      <c r="OZ87" s="907">
        <f t="shared" si="529"/>
        <v>0.22860000000000866</v>
      </c>
      <c r="PA87" s="924"/>
      <c r="PB87" s="924"/>
      <c r="PC87" s="924"/>
      <c r="PD87" s="924"/>
      <c r="PE87" s="924"/>
    </row>
    <row r="88" spans="1:421">
      <c r="A88" s="1310" t="s">
        <v>480</v>
      </c>
      <c r="B88" s="1311"/>
      <c r="C88" s="906">
        <f t="shared" si="459"/>
        <v>-1.5000000000000568E-3</v>
      </c>
      <c r="D88" s="907">
        <f t="shared" ref="D88:G88" si="539">D36</f>
        <v>-1.9999999999997797E-3</v>
      </c>
      <c r="E88" s="907">
        <f t="shared" si="539"/>
        <v>6.0000000000002274E-3</v>
      </c>
      <c r="F88" s="907">
        <f t="shared" si="539"/>
        <v>6.4999999999999503E-3</v>
      </c>
      <c r="G88" s="907">
        <f t="shared" si="539"/>
        <v>4.9999999999972289E-4</v>
      </c>
      <c r="H88" s="907">
        <f t="shared" si="461"/>
        <v>0</v>
      </c>
      <c r="I88" s="907">
        <f t="shared" si="461"/>
        <v>-1.5000000000000568E-3</v>
      </c>
      <c r="J88" s="907">
        <f t="shared" si="461"/>
        <v>0</v>
      </c>
      <c r="K88" s="907">
        <f t="shared" si="459"/>
        <v>-1.5000000000000124E-2</v>
      </c>
      <c r="L88" s="907">
        <f t="shared" si="459"/>
        <v>-4.9999999999972289E-4</v>
      </c>
      <c r="M88" s="907">
        <f t="shared" si="459"/>
        <v>-4.9999999999998934E-3</v>
      </c>
      <c r="N88" s="907">
        <f t="shared" si="459"/>
        <v>-5.5000000000000604E-3</v>
      </c>
      <c r="O88" s="907">
        <f t="shared" si="459"/>
        <v>0</v>
      </c>
      <c r="P88" s="907">
        <f t="shared" si="459"/>
        <v>0</v>
      </c>
      <c r="Q88" s="907">
        <f t="shared" si="459"/>
        <v>-1.9999999999997797E-3</v>
      </c>
      <c r="R88" s="907">
        <f t="shared" si="459"/>
        <v>5.9999999999997833E-3</v>
      </c>
      <c r="S88" s="907">
        <f t="shared" si="459"/>
        <v>4.4999999999997264E-3</v>
      </c>
      <c r="T88" s="907">
        <f t="shared" si="459"/>
        <v>1.5000000000000568E-3</v>
      </c>
      <c r="U88" s="907">
        <f t="shared" si="459"/>
        <v>0</v>
      </c>
      <c r="V88" s="907">
        <f t="shared" si="463"/>
        <v>-3.5000000000002807E-3</v>
      </c>
      <c r="W88" s="907">
        <f t="shared" si="463"/>
        <v>9.9999999999988987E-4</v>
      </c>
      <c r="X88" s="907">
        <f t="shared" si="463"/>
        <v>-1.5000000000000568E-3</v>
      </c>
      <c r="Y88" s="907">
        <f t="shared" si="463"/>
        <v>1.9999999999997797E-3</v>
      </c>
      <c r="Z88" s="907">
        <f t="shared" si="463"/>
        <v>3.4999999999998366E-3</v>
      </c>
      <c r="AA88" s="907">
        <f t="shared" si="463"/>
        <v>0</v>
      </c>
      <c r="AB88" s="907">
        <f t="shared" si="459"/>
        <v>0</v>
      </c>
      <c r="AC88" s="907">
        <f t="shared" si="459"/>
        <v>-2.0000000000002238E-3</v>
      </c>
      <c r="AD88" s="907">
        <f t="shared" si="459"/>
        <v>2.5000000000003908E-3</v>
      </c>
      <c r="AE88" s="907">
        <f t="shared" si="459"/>
        <v>-1.000000000000334E-3</v>
      </c>
      <c r="AF88" s="907">
        <f t="shared" si="459"/>
        <v>-7.0000000000001172E-3</v>
      </c>
      <c r="AG88" s="907">
        <f t="shared" si="459"/>
        <v>-6.9999999999996732E-3</v>
      </c>
      <c r="AH88" s="907">
        <f t="shared" si="459"/>
        <v>0</v>
      </c>
      <c r="AI88" s="907">
        <f t="shared" si="459"/>
        <v>5.0000000000016698E-4</v>
      </c>
      <c r="AJ88" s="907">
        <f t="shared" si="459"/>
        <v>-2.4999999999999467E-3</v>
      </c>
      <c r="AK88" s="907">
        <f t="shared" si="459"/>
        <v>5.9999999999997833E-3</v>
      </c>
      <c r="AL88" s="907">
        <f t="shared" si="459"/>
        <v>2.4999999999999467E-3</v>
      </c>
      <c r="AM88" s="907">
        <f t="shared" si="459"/>
        <v>-1.000000000000334E-3</v>
      </c>
      <c r="AN88" s="907">
        <f t="shared" si="459"/>
        <v>-3.5000000000002807E-3</v>
      </c>
      <c r="AO88" s="907">
        <f t="shared" si="459"/>
        <v>1.000000000000334E-3</v>
      </c>
      <c r="AP88" s="907">
        <f t="shared" si="459"/>
        <v>-1.9999999999997797E-3</v>
      </c>
      <c r="AQ88" s="907">
        <f t="shared" si="459"/>
        <v>5.0000000000016698E-4</v>
      </c>
      <c r="AR88" s="907">
        <f t="shared" si="459"/>
        <v>-4.4999999999997264E-3</v>
      </c>
      <c r="AS88" s="907">
        <f t="shared" si="459"/>
        <v>1.5000000000000568E-3</v>
      </c>
      <c r="AT88" s="907">
        <f t="shared" si="459"/>
        <v>1.0499999999999954E-2</v>
      </c>
      <c r="AU88" s="907">
        <f t="shared" si="459"/>
        <v>-1.5000000000000568E-3</v>
      </c>
      <c r="AV88" s="907">
        <f t="shared" si="459"/>
        <v>2.4999999999999467E-3</v>
      </c>
      <c r="AW88" s="907">
        <f t="shared" si="459"/>
        <v>-1.4999999999996128E-3</v>
      </c>
      <c r="AX88" s="907">
        <f t="shared" si="459"/>
        <v>-5.0000000000016698E-4</v>
      </c>
      <c r="AY88" s="907">
        <f t="shared" si="459"/>
        <v>1.5000000000000568E-3</v>
      </c>
      <c r="AZ88" s="907">
        <f t="shared" si="459"/>
        <v>-5.0000000000016698E-4</v>
      </c>
      <c r="BA88" s="907">
        <f t="shared" si="459"/>
        <v>5.9999999999997833E-3</v>
      </c>
      <c r="BB88" s="907">
        <f t="shared" si="459"/>
        <v>4.0000000000000036E-3</v>
      </c>
      <c r="BC88" s="907">
        <f t="shared" si="459"/>
        <v>5.0000000000016698E-4</v>
      </c>
      <c r="BD88" s="907">
        <f t="shared" si="459"/>
        <v>-9.9999999999988987E-4</v>
      </c>
      <c r="BE88" s="907">
        <f t="shared" si="459"/>
        <v>-5.0000000000016698E-4</v>
      </c>
      <c r="BF88" s="907">
        <f t="shared" si="459"/>
        <v>-1.5000000000000568E-3</v>
      </c>
      <c r="BG88" s="907">
        <f t="shared" si="459"/>
        <v>5.0000000000016698E-4</v>
      </c>
      <c r="BH88" s="907">
        <f t="shared" si="459"/>
        <v>4.9999999999972289E-4</v>
      </c>
      <c r="BI88" s="907">
        <f t="shared" si="459"/>
        <v>3.4999999999998366E-3</v>
      </c>
      <c r="BJ88" s="907">
        <f t="shared" si="459"/>
        <v>-3.5000000000002807E-3</v>
      </c>
      <c r="BK88" s="907">
        <f t="shared" si="459"/>
        <v>-1.5000000000000568E-3</v>
      </c>
      <c r="BL88" s="907">
        <f t="shared" si="459"/>
        <v>-5.0000000000016698E-4</v>
      </c>
      <c r="BM88" s="907">
        <f t="shared" si="459"/>
        <v>-8.0000000000000071E-3</v>
      </c>
      <c r="BN88" s="907">
        <f t="shared" si="459"/>
        <v>3.5000000000002807E-3</v>
      </c>
      <c r="BO88" s="907">
        <f t="shared" si="459"/>
        <v>9.9999999999988987E-4</v>
      </c>
      <c r="BP88" s="907">
        <f t="shared" si="459"/>
        <v>-2.0000000000002238E-3</v>
      </c>
      <c r="BQ88" s="907">
        <f t="shared" ref="BQ88" si="540">BQ36</f>
        <v>0</v>
      </c>
      <c r="BR88" s="907">
        <f t="shared" si="459"/>
        <v>-4.9999999999998934E-3</v>
      </c>
      <c r="BS88" s="907">
        <f t="shared" si="459"/>
        <v>2.9999999999996696E-3</v>
      </c>
      <c r="BT88" s="907">
        <f t="shared" si="459"/>
        <v>-1.4999999999996128E-3</v>
      </c>
      <c r="BU88" s="907">
        <f t="shared" si="459"/>
        <v>9.9999999999988987E-4</v>
      </c>
      <c r="BV88" s="907">
        <f t="shared" si="459"/>
        <v>5.0000000000016698E-4</v>
      </c>
      <c r="BW88" s="907">
        <f t="shared" si="459"/>
        <v>4.4999999999997264E-3</v>
      </c>
      <c r="BX88" s="907">
        <f t="shared" si="459"/>
        <v>5.9999999999997833E-3</v>
      </c>
      <c r="BY88" s="907">
        <f t="shared" si="459"/>
        <v>-2.4999999999999467E-3</v>
      </c>
      <c r="BZ88" s="907">
        <f t="shared" si="459"/>
        <v>-4.0000000000000036E-3</v>
      </c>
      <c r="CA88" s="907">
        <f t="shared" si="459"/>
        <v>-5.0000000000016698E-4</v>
      </c>
      <c r="CB88" s="907">
        <f t="shared" si="459"/>
        <v>9.9999999999988987E-4</v>
      </c>
      <c r="CC88" s="907">
        <f t="shared" si="459"/>
        <v>4.0000000000000036E-3</v>
      </c>
      <c r="CD88" s="907">
        <f t="shared" si="459"/>
        <v>3.0000000000001137E-3</v>
      </c>
      <c r="CE88" s="907">
        <f t="shared" si="459"/>
        <v>5.0000000000016698E-4</v>
      </c>
      <c r="CF88" s="907">
        <f t="shared" si="459"/>
        <v>1.5000000000000568E-3</v>
      </c>
      <c r="CG88" s="907">
        <f t="shared" si="459"/>
        <v>9.0000000000012292E-4</v>
      </c>
      <c r="CH88" s="907">
        <f t="shared" si="459"/>
        <v>5.0000000000016698E-4</v>
      </c>
      <c r="CI88" s="907">
        <f t="shared" si="459"/>
        <v>-1.5000000000000568E-3</v>
      </c>
      <c r="CJ88" s="907">
        <f t="shared" si="459"/>
        <v>9.9999999999988987E-4</v>
      </c>
      <c r="CK88" s="907">
        <f t="shared" si="459"/>
        <v>5.9999999999997833E-3</v>
      </c>
      <c r="CL88" s="907">
        <f t="shared" si="459"/>
        <v>-5.0000000000016698E-4</v>
      </c>
      <c r="CM88" s="907">
        <f t="shared" si="459"/>
        <v>-4.5000000000001705E-3</v>
      </c>
      <c r="CN88" s="907">
        <f t="shared" si="459"/>
        <v>0</v>
      </c>
      <c r="CO88" s="907">
        <f t="shared" si="459"/>
        <v>4.9999999999972289E-4</v>
      </c>
      <c r="CP88" s="907">
        <f t="shared" si="459"/>
        <v>-1.4999999999996128E-3</v>
      </c>
      <c r="CQ88" s="907">
        <f t="shared" si="459"/>
        <v>-7.5000000000002842E-3</v>
      </c>
      <c r="CR88" s="907">
        <f t="shared" si="459"/>
        <v>4.9999999999972289E-4</v>
      </c>
      <c r="CS88" s="907">
        <f t="shared" si="459"/>
        <v>9.9999999999988987E-4</v>
      </c>
      <c r="CT88" s="907">
        <f t="shared" si="459"/>
        <v>-5.0000000000016698E-4</v>
      </c>
      <c r="CU88" s="907">
        <f t="shared" si="459"/>
        <v>-1.5000000000000568E-3</v>
      </c>
      <c r="CV88" s="907">
        <f t="shared" si="459"/>
        <v>5.0000000000016698E-4</v>
      </c>
      <c r="CW88" s="907">
        <f t="shared" si="459"/>
        <v>-5.0000000000016698E-4</v>
      </c>
      <c r="CX88" s="907">
        <f t="shared" si="459"/>
        <v>-2.4999999999999467E-3</v>
      </c>
      <c r="CY88" s="907">
        <f t="shared" si="459"/>
        <v>5.5000000000000604E-3</v>
      </c>
      <c r="CZ88" s="907">
        <f t="shared" si="459"/>
        <v>-9.9999999999988987E-4</v>
      </c>
      <c r="DA88" s="907">
        <f t="shared" si="459"/>
        <v>-4.0000000000000036E-3</v>
      </c>
      <c r="DB88" s="907">
        <f t="shared" si="459"/>
        <v>-5.9999999999997833E-3</v>
      </c>
      <c r="DC88" s="907">
        <f t="shared" si="459"/>
        <v>-4.9999999999998934E-3</v>
      </c>
      <c r="DD88" s="907">
        <f t="shared" si="459"/>
        <v>-5.0000000000016698E-4</v>
      </c>
      <c r="DE88" s="907">
        <f t="shared" ref="DE88:DF88" si="541">DE36</f>
        <v>-1.000000000000334E-3</v>
      </c>
      <c r="DF88" s="907">
        <f t="shared" si="541"/>
        <v>-1.6500000000000181E-2</v>
      </c>
      <c r="DG88" s="907">
        <f t="shared" si="459"/>
        <v>5.0000000000016698E-4</v>
      </c>
      <c r="DH88" s="907">
        <f t="shared" si="459"/>
        <v>-5.0000000000016698E-4</v>
      </c>
      <c r="DI88" s="907">
        <f t="shared" si="459"/>
        <v>-2.4999999999999467E-3</v>
      </c>
      <c r="DJ88" s="907">
        <f t="shared" si="459"/>
        <v>2.0500000000000185E-2</v>
      </c>
      <c r="DK88" s="907">
        <f t="shared" si="459"/>
        <v>4.0000000000000036E-3</v>
      </c>
      <c r="DL88" s="907">
        <f t="shared" si="459"/>
        <v>-7.0000000000001172E-3</v>
      </c>
      <c r="DM88" s="907">
        <f t="shared" si="459"/>
        <v>4.9999999999998934E-3</v>
      </c>
      <c r="DN88" s="907">
        <f t="shared" si="459"/>
        <v>-5.0000000000016698E-4</v>
      </c>
      <c r="DO88" s="907">
        <f t="shared" si="459"/>
        <v>4.4999999999997264E-3</v>
      </c>
      <c r="DP88" s="907">
        <f t="shared" si="459"/>
        <v>-1.9999999999997797E-3</v>
      </c>
      <c r="DQ88" s="907">
        <f t="shared" si="459"/>
        <v>-4.9999999999972289E-4</v>
      </c>
      <c r="DR88" s="907">
        <f t="shared" si="459"/>
        <v>5.5000000000000604E-3</v>
      </c>
      <c r="DS88" s="907">
        <f t="shared" si="459"/>
        <v>-2.4999999999999467E-3</v>
      </c>
      <c r="DT88" s="907">
        <f t="shared" si="459"/>
        <v>-4.9999999999972289E-4</v>
      </c>
      <c r="DU88" s="907">
        <f t="shared" si="459"/>
        <v>-4.9999999999998934E-3</v>
      </c>
      <c r="DV88" s="907">
        <f t="shared" si="459"/>
        <v>1.5000000000000568E-3</v>
      </c>
      <c r="DW88" s="907">
        <f t="shared" si="459"/>
        <v>4.9999999999998934E-3</v>
      </c>
      <c r="DX88" s="907">
        <f t="shared" si="459"/>
        <v>-2.5000000000003908E-3</v>
      </c>
      <c r="DY88" s="907">
        <f t="shared" si="459"/>
        <v>-4.0000000000000036E-3</v>
      </c>
      <c r="DZ88" s="907">
        <f t="shared" si="459"/>
        <v>2.4999999999999467E-3</v>
      </c>
      <c r="EA88" s="907">
        <f t="shared" si="459"/>
        <v>-4.9999999999972289E-4</v>
      </c>
      <c r="EB88" s="907">
        <f t="shared" si="459"/>
        <v>0</v>
      </c>
      <c r="EC88" s="907">
        <f t="shared" si="459"/>
        <v>2.4999999999999467E-3</v>
      </c>
      <c r="ED88" s="907">
        <f t="shared" si="459"/>
        <v>-1.5000000000000568E-3</v>
      </c>
      <c r="EE88" s="907">
        <f t="shared" si="459"/>
        <v>5.0000000000016698E-4</v>
      </c>
      <c r="EF88" s="907">
        <f t="shared" si="459"/>
        <v>0</v>
      </c>
      <c r="EG88" s="907">
        <f t="shared" si="459"/>
        <v>4.0000000000000036E-3</v>
      </c>
      <c r="EH88" s="907">
        <f t="shared" si="459"/>
        <v>-4.0000000000000036E-3</v>
      </c>
      <c r="EI88" s="907">
        <f t="shared" si="459"/>
        <v>-9.9999999999988987E-4</v>
      </c>
      <c r="EJ88" s="907">
        <f t="shared" ref="EJ88" si="542">EJ36</f>
        <v>-9.9999999999988987E-4</v>
      </c>
      <c r="EK88" s="907">
        <f t="shared" ref="EK88:GE88" si="543">EK36</f>
        <v>-9.9999999999988987E-4</v>
      </c>
      <c r="EL88" s="907">
        <f t="shared" si="543"/>
        <v>-1.5000000000000568E-3</v>
      </c>
      <c r="EM88" s="907">
        <f t="shared" si="543"/>
        <v>-1.000000000000334E-3</v>
      </c>
      <c r="EN88" s="907">
        <f t="shared" ref="EN88:EO88" si="544">EN36</f>
        <v>-1.9999999999997797E-3</v>
      </c>
      <c r="EO88" s="907">
        <f t="shared" si="544"/>
        <v>5.0000000000016698E-4</v>
      </c>
      <c r="EP88" s="907">
        <f t="shared" si="543"/>
        <v>5.0000000000016698E-4</v>
      </c>
      <c r="EQ88" s="907">
        <f t="shared" si="543"/>
        <v>-4.9999999999972289E-4</v>
      </c>
      <c r="ER88" s="907">
        <f t="shared" si="543"/>
        <v>5.0000000000003375E-3</v>
      </c>
      <c r="ES88" s="907">
        <f t="shared" si="543"/>
        <v>2.0000000000002238E-3</v>
      </c>
      <c r="ET88" s="907">
        <f t="shared" si="543"/>
        <v>2.4999999999999467E-3</v>
      </c>
      <c r="EU88" s="907">
        <f t="shared" si="543"/>
        <v>1.5000000000000568E-3</v>
      </c>
      <c r="EV88" s="907">
        <f t="shared" si="543"/>
        <v>4.9999999999972289E-4</v>
      </c>
      <c r="EW88" s="907">
        <f t="shared" si="543"/>
        <v>-7.5000000000002842E-3</v>
      </c>
      <c r="EX88" s="907">
        <f t="shared" si="543"/>
        <v>1.5000000000000568E-3</v>
      </c>
      <c r="EY88" s="907">
        <f t="shared" si="543"/>
        <v>-9.9999999999988987E-4</v>
      </c>
      <c r="EZ88" s="907">
        <f t="shared" si="543"/>
        <v>-3.5000000000002807E-3</v>
      </c>
      <c r="FA88" s="907">
        <f t="shared" si="543"/>
        <v>7.5000000000002842E-3</v>
      </c>
      <c r="FB88" s="907">
        <f t="shared" si="543"/>
        <v>6.4999999999999503E-3</v>
      </c>
      <c r="FC88" s="907">
        <f t="shared" si="543"/>
        <v>-2.4999999999999467E-3</v>
      </c>
      <c r="FD88" s="907">
        <f t="shared" si="543"/>
        <v>-2.0000000000002238E-3</v>
      </c>
      <c r="FE88" s="907">
        <f t="shared" si="543"/>
        <v>-3.5000000000002807E-3</v>
      </c>
      <c r="FF88" s="907">
        <f t="shared" si="543"/>
        <v>1.9999999999997797E-3</v>
      </c>
      <c r="FG88" s="907">
        <f t="shared" si="543"/>
        <v>0</v>
      </c>
      <c r="FH88" s="907">
        <f t="shared" si="543"/>
        <v>-1.6000000000002679E-3</v>
      </c>
      <c r="FI88" s="907">
        <f t="shared" si="543"/>
        <v>-2.0000000000002238E-3</v>
      </c>
      <c r="FJ88" s="907">
        <f t="shared" si="543"/>
        <v>2.7499999999999858E-2</v>
      </c>
      <c r="FK88" s="907">
        <f t="shared" si="543"/>
        <v>-3.0000000000001137E-3</v>
      </c>
      <c r="FL88" s="907">
        <f t="shared" si="543"/>
        <v>4.5000000000001705E-3</v>
      </c>
      <c r="FM88" s="907">
        <f t="shared" si="543"/>
        <v>1.5000000000000568E-3</v>
      </c>
      <c r="FN88" s="907">
        <f t="shared" si="543"/>
        <v>1.000000000000334E-3</v>
      </c>
      <c r="FO88" s="907">
        <f t="shared" si="543"/>
        <v>-1.5000000000000568E-3</v>
      </c>
      <c r="FP88" s="907">
        <f t="shared" si="543"/>
        <v>0</v>
      </c>
      <c r="FQ88" s="907">
        <f t="shared" si="543"/>
        <v>0</v>
      </c>
      <c r="FR88" s="907">
        <f t="shared" si="543"/>
        <v>1.5000000000000568E-3</v>
      </c>
      <c r="FS88" s="907">
        <f t="shared" si="543"/>
        <v>8.5000000000001741E-3</v>
      </c>
      <c r="FT88" s="907">
        <f t="shared" si="543"/>
        <v>-9.9999999999988987E-4</v>
      </c>
      <c r="FU88" s="907">
        <f t="shared" si="543"/>
        <v>-3.4999999999998366E-3</v>
      </c>
      <c r="FV88" s="907">
        <f t="shared" si="543"/>
        <v>-1.000000000000334E-3</v>
      </c>
      <c r="FW88" s="907">
        <f t="shared" si="543"/>
        <v>9.9999999999988987E-4</v>
      </c>
      <c r="FX88" s="907">
        <f t="shared" si="543"/>
        <v>1.5000000000000568E-3</v>
      </c>
      <c r="FY88" s="907">
        <f t="shared" ref="FY88:FZ88" si="545">FY36</f>
        <v>7.999999999999563E-3</v>
      </c>
      <c r="FZ88" s="907">
        <f t="shared" si="545"/>
        <v>-2.0000000000002238E-3</v>
      </c>
      <c r="GA88" s="907">
        <f t="shared" si="543"/>
        <v>8.0000000000000071E-3</v>
      </c>
      <c r="GB88" s="907">
        <f t="shared" si="543"/>
        <v>-6.0000000000002274E-3</v>
      </c>
      <c r="GC88" s="907">
        <f t="shared" si="543"/>
        <v>-9.9999999999988987E-4</v>
      </c>
      <c r="GD88" s="907">
        <f t="shared" si="543"/>
        <v>-4.0000000000000036E-3</v>
      </c>
      <c r="GE88" s="907">
        <f t="shared" si="543"/>
        <v>9.9999999999988987E-4</v>
      </c>
      <c r="GF88" s="907">
        <f t="shared" si="459"/>
        <v>1.5000000000000568E-3</v>
      </c>
      <c r="GG88" s="907">
        <f t="shared" si="459"/>
        <v>-5.0000000000003375E-3</v>
      </c>
      <c r="GH88" s="907">
        <f t="shared" si="459"/>
        <v>1.5000000000000568E-3</v>
      </c>
      <c r="GI88" s="907">
        <f t="shared" si="459"/>
        <v>-9.9999999999988987E-4</v>
      </c>
      <c r="GJ88" s="907">
        <f t="shared" si="459"/>
        <v>1.000000000000334E-3</v>
      </c>
      <c r="GK88" s="907">
        <f t="shared" si="459"/>
        <v>1.9999999999997797E-3</v>
      </c>
      <c r="GL88" s="907">
        <f t="shared" ref="GL88:GM88" si="546">GL36</f>
        <v>1.000000000000334E-3</v>
      </c>
      <c r="GM88" s="907">
        <f t="shared" si="546"/>
        <v>-1.2500000000000178E-2</v>
      </c>
      <c r="GN88" s="907">
        <f t="shared" si="459"/>
        <v>4.5000000000001705E-3</v>
      </c>
      <c r="GO88" s="907">
        <f t="shared" si="459"/>
        <v>3.0000000000001137E-3</v>
      </c>
      <c r="GP88" s="907">
        <f t="shared" si="459"/>
        <v>2.0000000000002238E-3</v>
      </c>
      <c r="GQ88" s="907">
        <f t="shared" si="459"/>
        <v>-4.9999999999998934E-3</v>
      </c>
      <c r="GR88" s="907">
        <f t="shared" si="459"/>
        <v>-1.000000000000334E-3</v>
      </c>
      <c r="GS88" s="907">
        <f t="shared" si="459"/>
        <v>-1.000000000000334E-3</v>
      </c>
      <c r="GT88" s="907">
        <f t="shared" si="459"/>
        <v>3.4999999999998366E-3</v>
      </c>
      <c r="GU88" s="907">
        <f t="shared" ref="GU88" si="547">GU36</f>
        <v>-1.4999999999996128E-3</v>
      </c>
      <c r="GV88" s="907">
        <f t="shared" si="477"/>
        <v>0</v>
      </c>
      <c r="GW88" s="907">
        <f t="shared" si="477"/>
        <v>-1.0499999999999954E-2</v>
      </c>
      <c r="GX88" s="907">
        <f t="shared" si="477"/>
        <v>3.0000000000001137E-3</v>
      </c>
      <c r="GY88" s="907">
        <f t="shared" si="459"/>
        <v>9.9999999999988987E-4</v>
      </c>
      <c r="GZ88" s="907">
        <f t="shared" si="478"/>
        <v>-1.5000000000000568E-3</v>
      </c>
      <c r="HA88" s="907">
        <f t="shared" si="478"/>
        <v>4.9999999999972289E-4</v>
      </c>
      <c r="HB88" s="907">
        <f t="shared" si="478"/>
        <v>2.4999999999999467E-3</v>
      </c>
      <c r="HC88" s="907">
        <f t="shared" si="459"/>
        <v>-1.5000000000000568E-3</v>
      </c>
      <c r="HD88" s="907">
        <f t="shared" si="479"/>
        <v>7.0000000000001172E-3</v>
      </c>
      <c r="HE88" s="907">
        <f>HE36</f>
        <v>-6.0000000000002274E-3</v>
      </c>
      <c r="HF88" s="907">
        <f t="shared" si="480"/>
        <v>-3.8100000000001438E-2</v>
      </c>
      <c r="HG88" s="907">
        <f t="shared" si="480"/>
        <v>-5.0799999999994405E-2</v>
      </c>
      <c r="HH88" s="907">
        <f t="shared" si="480"/>
        <v>0.15240000000000575</v>
      </c>
      <c r="HI88" s="907">
        <f t="shared" si="480"/>
        <v>0.16509999999999872</v>
      </c>
      <c r="HJ88" s="907">
        <f t="shared" si="480"/>
        <v>1.269999999999296E-2</v>
      </c>
      <c r="HK88" s="907">
        <f t="shared" si="480"/>
        <v>0</v>
      </c>
      <c r="HL88" s="907">
        <f t="shared" si="480"/>
        <v>-3.8100000000001438E-2</v>
      </c>
      <c r="HM88" s="907">
        <f t="shared" si="480"/>
        <v>0</v>
      </c>
      <c r="HN88" s="907">
        <f t="shared" si="480"/>
        <v>-0.38100000000000311</v>
      </c>
      <c r="HO88" s="907">
        <f t="shared" si="480"/>
        <v>-1.269999999999296E-2</v>
      </c>
      <c r="HP88" s="907">
        <f t="shared" si="481"/>
        <v>-0.12699999999999728</v>
      </c>
      <c r="HQ88" s="907">
        <f t="shared" si="481"/>
        <v>-0.13970000000000152</v>
      </c>
      <c r="HR88" s="907">
        <f t="shared" si="481"/>
        <v>0</v>
      </c>
      <c r="HS88" s="907">
        <f t="shared" si="481"/>
        <v>0</v>
      </c>
      <c r="HT88" s="907">
        <f t="shared" si="481"/>
        <v>-5.0799999999994405E-2</v>
      </c>
      <c r="HU88" s="907">
        <f t="shared" si="481"/>
        <v>0.15239999999999448</v>
      </c>
      <c r="HV88" s="907">
        <f t="shared" si="481"/>
        <v>0.11429999999999305</v>
      </c>
      <c r="HW88" s="907">
        <f t="shared" si="481"/>
        <v>3.8100000000001438E-2</v>
      </c>
      <c r="HX88" s="907">
        <f t="shared" si="481"/>
        <v>0</v>
      </c>
      <c r="HY88" s="907">
        <f t="shared" si="481"/>
        <v>-8.8900000000007126E-2</v>
      </c>
      <c r="HZ88" s="907">
        <f t="shared" si="482"/>
        <v>2.5399999999997203E-2</v>
      </c>
      <c r="IA88" s="907">
        <f t="shared" si="482"/>
        <v>-3.8100000000001438E-2</v>
      </c>
      <c r="IB88" s="907">
        <f t="shared" si="482"/>
        <v>5.0799999999994405E-2</v>
      </c>
      <c r="IC88" s="907">
        <f t="shared" si="482"/>
        <v>8.8899999999995843E-2</v>
      </c>
      <c r="ID88" s="907">
        <f t="shared" si="482"/>
        <v>0</v>
      </c>
      <c r="IE88" s="907">
        <f t="shared" si="482"/>
        <v>0</v>
      </c>
      <c r="IF88" s="907">
        <f t="shared" si="482"/>
        <v>-5.0800000000005681E-2</v>
      </c>
      <c r="IG88" s="907">
        <f t="shared" si="482"/>
        <v>6.3500000000009924E-2</v>
      </c>
      <c r="IH88" s="907">
        <f t="shared" si="482"/>
        <v>-2.5400000000008482E-2</v>
      </c>
      <c r="II88" s="907">
        <f t="shared" si="482"/>
        <v>-0.17780000000000296</v>
      </c>
      <c r="IJ88" s="907">
        <f t="shared" si="483"/>
        <v>-0.17779999999999169</v>
      </c>
      <c r="IK88" s="907">
        <f t="shared" si="483"/>
        <v>0</v>
      </c>
      <c r="IL88" s="907">
        <f t="shared" si="483"/>
        <v>1.2700000000004241E-2</v>
      </c>
      <c r="IM88" s="907">
        <f t="shared" si="483"/>
        <v>-6.3499999999998641E-2</v>
      </c>
      <c r="IN88" s="907">
        <f t="shared" si="483"/>
        <v>0.15239999999999448</v>
      </c>
      <c r="IO88" s="907">
        <f t="shared" si="483"/>
        <v>6.3499999999998641E-2</v>
      </c>
      <c r="IP88" s="907">
        <f t="shared" si="483"/>
        <v>-2.5400000000008482E-2</v>
      </c>
      <c r="IQ88" s="907">
        <f t="shared" si="483"/>
        <v>-8.8900000000007126E-2</v>
      </c>
      <c r="IR88" s="907">
        <f t="shared" si="483"/>
        <v>2.5400000000008482E-2</v>
      </c>
      <c r="IS88" s="907">
        <f t="shared" si="483"/>
        <v>-5.0799999999994405E-2</v>
      </c>
      <c r="IT88" s="907">
        <f t="shared" si="484"/>
        <v>1.2700000000004241E-2</v>
      </c>
      <c r="IU88" s="907">
        <f t="shared" si="484"/>
        <v>-0.11429999999999305</v>
      </c>
      <c r="IV88" s="907">
        <f t="shared" si="484"/>
        <v>3.8100000000001438E-2</v>
      </c>
      <c r="IW88" s="907">
        <f t="shared" si="484"/>
        <v>0.26669999999999883</v>
      </c>
      <c r="IX88" s="907">
        <f t="shared" si="484"/>
        <v>-3.8100000000001438E-2</v>
      </c>
      <c r="IY88" s="907">
        <f t="shared" si="484"/>
        <v>6.3499999999998641E-2</v>
      </c>
      <c r="IZ88" s="907">
        <f>BP88*25.4</f>
        <v>-5.0800000000005681E-2</v>
      </c>
      <c r="JA88" s="907">
        <f t="shared" si="485"/>
        <v>-3.8099999999990163E-2</v>
      </c>
      <c r="JB88" s="907">
        <f t="shared" si="485"/>
        <v>-1.2700000000004241E-2</v>
      </c>
      <c r="JC88" s="907">
        <f t="shared" si="485"/>
        <v>3.8100000000001438E-2</v>
      </c>
      <c r="JD88" s="907">
        <f t="shared" si="485"/>
        <v>-1.2700000000004241E-2</v>
      </c>
      <c r="JE88" s="907">
        <f t="shared" si="486"/>
        <v>0.15239999999999448</v>
      </c>
      <c r="JF88" s="907">
        <f t="shared" si="486"/>
        <v>0.10160000000000008</v>
      </c>
      <c r="JG88" s="907">
        <f t="shared" si="486"/>
        <v>1.2700000000004241E-2</v>
      </c>
      <c r="JH88" s="907">
        <f t="shared" si="486"/>
        <v>-2.5399999999997203E-2</v>
      </c>
      <c r="JI88" s="907">
        <f t="shared" si="486"/>
        <v>-1.2700000000004241E-2</v>
      </c>
      <c r="JJ88" s="907">
        <f t="shared" si="486"/>
        <v>-3.8100000000001438E-2</v>
      </c>
      <c r="JK88" s="907">
        <f t="shared" si="486"/>
        <v>1.2700000000004241E-2</v>
      </c>
      <c r="JL88" s="907">
        <f t="shared" si="486"/>
        <v>1.269999999999296E-2</v>
      </c>
      <c r="JM88" s="907">
        <f t="shared" si="486"/>
        <v>8.8899999999995843E-2</v>
      </c>
      <c r="JN88" s="907">
        <f t="shared" si="486"/>
        <v>-8.8900000000007126E-2</v>
      </c>
      <c r="JO88" s="907">
        <f t="shared" si="487"/>
        <v>-3.8100000000001438E-2</v>
      </c>
      <c r="JP88" s="907">
        <f t="shared" si="487"/>
        <v>-1.2700000000004241E-2</v>
      </c>
      <c r="JQ88" s="907">
        <f t="shared" si="487"/>
        <v>-0.20320000000000016</v>
      </c>
      <c r="JR88" s="907">
        <f t="shared" si="487"/>
        <v>8.8900000000007126E-2</v>
      </c>
      <c r="JS88" s="907">
        <f t="shared" si="487"/>
        <v>2.5399999999997203E-2</v>
      </c>
      <c r="JT88" s="907">
        <f t="shared" si="487"/>
        <v>-5.0800000000005681E-2</v>
      </c>
      <c r="JU88" s="907">
        <f t="shared" si="488"/>
        <v>-0.12699999999999728</v>
      </c>
      <c r="JV88" s="907">
        <f t="shared" si="488"/>
        <v>7.6199999999991608E-2</v>
      </c>
      <c r="JW88" s="907">
        <f t="shared" si="488"/>
        <v>-3.8099999999990163E-2</v>
      </c>
      <c r="JX88" s="907">
        <f t="shared" si="488"/>
        <v>2.5399999999997203E-2</v>
      </c>
      <c r="JY88" s="907">
        <f t="shared" si="489"/>
        <v>1.2700000000004241E-2</v>
      </c>
      <c r="JZ88" s="907">
        <f t="shared" si="489"/>
        <v>0.11429999999999305</v>
      </c>
      <c r="KA88" s="907">
        <f t="shared" si="489"/>
        <v>0.15239999999999448</v>
      </c>
      <c r="KB88" s="907">
        <f t="shared" si="489"/>
        <v>-6.3499999999998641E-2</v>
      </c>
      <c r="KC88" s="907">
        <f t="shared" si="489"/>
        <v>-0.10160000000000008</v>
      </c>
      <c r="KD88" s="907">
        <f t="shared" si="489"/>
        <v>-1.2700000000004241E-2</v>
      </c>
      <c r="KE88" s="907">
        <f t="shared" si="489"/>
        <v>2.5399999999997203E-2</v>
      </c>
      <c r="KF88" s="907">
        <f t="shared" si="489"/>
        <v>0.10160000000000008</v>
      </c>
      <c r="KG88" s="907">
        <f t="shared" si="489"/>
        <v>7.6200000000002877E-2</v>
      </c>
      <c r="KH88" s="907">
        <f t="shared" si="489"/>
        <v>1.2700000000004241E-2</v>
      </c>
      <c r="KI88" s="907">
        <f t="shared" si="490"/>
        <v>3.8100000000001438E-2</v>
      </c>
      <c r="KJ88" s="907">
        <f t="shared" si="490"/>
        <v>2.2860000000003121E-2</v>
      </c>
      <c r="KK88" s="907">
        <f t="shared" si="490"/>
        <v>1.2700000000004241E-2</v>
      </c>
      <c r="KL88" s="907">
        <f t="shared" si="490"/>
        <v>-3.8100000000001438E-2</v>
      </c>
      <c r="KM88" s="907">
        <f t="shared" si="490"/>
        <v>2.5399999999997203E-2</v>
      </c>
      <c r="KN88" s="907">
        <f t="shared" si="490"/>
        <v>0.15239999999999448</v>
      </c>
      <c r="KO88" s="907">
        <f t="shared" si="490"/>
        <v>-1.2700000000004241E-2</v>
      </c>
      <c r="KP88" s="907">
        <f t="shared" si="490"/>
        <v>-0.11430000000000433</v>
      </c>
      <c r="KQ88" s="907">
        <f t="shared" si="490"/>
        <v>0</v>
      </c>
      <c r="KR88" s="907">
        <f t="shared" si="490"/>
        <v>1.269999999999296E-2</v>
      </c>
      <c r="KS88" s="907">
        <f t="shared" si="491"/>
        <v>-3.8099999999990163E-2</v>
      </c>
      <c r="KT88" s="907">
        <f t="shared" si="491"/>
        <v>-0.19050000000000722</v>
      </c>
      <c r="KU88" s="907">
        <f t="shared" si="491"/>
        <v>1.269999999999296E-2</v>
      </c>
      <c r="KV88" s="907">
        <f t="shared" si="491"/>
        <v>2.5399999999997203E-2</v>
      </c>
      <c r="KW88" s="907">
        <f t="shared" si="491"/>
        <v>-1.2700000000004241E-2</v>
      </c>
      <c r="KX88" s="907">
        <f t="shared" si="491"/>
        <v>-3.8100000000001438E-2</v>
      </c>
      <c r="KY88" s="907">
        <f t="shared" si="491"/>
        <v>1.2700000000004241E-2</v>
      </c>
      <c r="KZ88" s="907">
        <f t="shared" si="491"/>
        <v>-1.2700000000004241E-2</v>
      </c>
      <c r="LA88" s="907">
        <f t="shared" si="491"/>
        <v>-6.3499999999998641E-2</v>
      </c>
      <c r="LB88" s="907">
        <f t="shared" si="491"/>
        <v>0.13970000000000152</v>
      </c>
      <c r="LC88" s="907">
        <f t="shared" si="492"/>
        <v>-2.5399999999997203E-2</v>
      </c>
      <c r="LD88" s="907">
        <f t="shared" si="492"/>
        <v>-0.10160000000000008</v>
      </c>
      <c r="LE88" s="907">
        <f t="shared" si="492"/>
        <v>-0.15239999999999448</v>
      </c>
      <c r="LF88" s="907">
        <f t="shared" si="492"/>
        <v>-0.12699999999999728</v>
      </c>
      <c r="LG88" s="907">
        <f t="shared" si="492"/>
        <v>-1.2700000000004241E-2</v>
      </c>
      <c r="LH88" s="907">
        <f t="shared" si="493"/>
        <v>1.2700000000004241E-2</v>
      </c>
      <c r="LI88" s="907">
        <f t="shared" si="493"/>
        <v>-1.2700000000004241E-2</v>
      </c>
      <c r="LJ88" s="907">
        <f t="shared" si="493"/>
        <v>-6.3499999999998641E-2</v>
      </c>
      <c r="LK88" s="907">
        <f t="shared" si="493"/>
        <v>0.52070000000000471</v>
      </c>
      <c r="LL88" s="907">
        <f t="shared" si="493"/>
        <v>0.10160000000000008</v>
      </c>
      <c r="LM88" s="907">
        <f t="shared" si="493"/>
        <v>-0.17780000000000296</v>
      </c>
      <c r="LN88" s="907">
        <f t="shared" si="493"/>
        <v>0.12699999999999728</v>
      </c>
      <c r="LO88" s="907">
        <f t="shared" si="493"/>
        <v>-1.2700000000004241E-2</v>
      </c>
      <c r="LP88" s="907">
        <f t="shared" si="493"/>
        <v>0.11429999999999305</v>
      </c>
      <c r="LQ88" s="907">
        <f t="shared" si="493"/>
        <v>-5.0799999999994405E-2</v>
      </c>
      <c r="LR88" s="907">
        <f t="shared" si="494"/>
        <v>-1.269999999999296E-2</v>
      </c>
      <c r="LS88" s="907">
        <f t="shared" si="494"/>
        <v>0.13970000000000152</v>
      </c>
      <c r="LT88" s="907">
        <f t="shared" si="494"/>
        <v>-6.3499999999998641E-2</v>
      </c>
      <c r="LU88" s="907">
        <f t="shared" si="494"/>
        <v>-1.269999999999296E-2</v>
      </c>
      <c r="LV88" s="907">
        <f t="shared" si="494"/>
        <v>-0.12699999999999728</v>
      </c>
      <c r="LW88" s="907">
        <f t="shared" si="494"/>
        <v>3.8100000000001438E-2</v>
      </c>
      <c r="LX88" s="907">
        <f t="shared" si="494"/>
        <v>0.12699999999999728</v>
      </c>
      <c r="LY88" s="907">
        <f t="shared" si="494"/>
        <v>-6.3500000000009924E-2</v>
      </c>
      <c r="LZ88" s="907">
        <f t="shared" si="494"/>
        <v>-0.10160000000000008</v>
      </c>
      <c r="MA88" s="907">
        <f t="shared" si="494"/>
        <v>6.3499999999998641E-2</v>
      </c>
      <c r="MB88" s="907">
        <f t="shared" si="495"/>
        <v>-1.269999999999296E-2</v>
      </c>
      <c r="MC88" s="907">
        <f t="shared" si="495"/>
        <v>0</v>
      </c>
      <c r="MD88" s="907">
        <f t="shared" si="495"/>
        <v>6.3499999999998641E-2</v>
      </c>
      <c r="ME88" s="907">
        <f t="shared" si="495"/>
        <v>-3.8100000000001438E-2</v>
      </c>
      <c r="MF88" s="907">
        <f t="shared" si="495"/>
        <v>1.2700000000004241E-2</v>
      </c>
      <c r="MG88" s="907">
        <f t="shared" si="495"/>
        <v>0</v>
      </c>
      <c r="MH88" s="907">
        <f t="shared" si="495"/>
        <v>0.10160000000000008</v>
      </c>
      <c r="MI88" s="907">
        <f t="shared" si="495"/>
        <v>-0.10160000000000008</v>
      </c>
      <c r="MJ88" s="907">
        <f t="shared" si="495"/>
        <v>-2.5399999999997203E-2</v>
      </c>
      <c r="MK88" s="907">
        <f t="shared" si="495"/>
        <v>-2.5399999999997203E-2</v>
      </c>
      <c r="ML88" s="907">
        <f t="shared" si="496"/>
        <v>-2.5399999999997203E-2</v>
      </c>
      <c r="MM88" s="907">
        <f t="shared" si="496"/>
        <v>-3.8100000000001438E-2</v>
      </c>
      <c r="MN88" s="907">
        <f t="shared" si="496"/>
        <v>-2.5400000000008482E-2</v>
      </c>
      <c r="MO88" s="907">
        <f t="shared" si="497"/>
        <v>1.2700000000004241E-2</v>
      </c>
      <c r="MP88" s="907">
        <f t="shared" si="497"/>
        <v>-1.269999999999296E-2</v>
      </c>
      <c r="MQ88" s="907">
        <f t="shared" si="497"/>
        <v>0.12700000000000858</v>
      </c>
      <c r="MR88" s="907">
        <f t="shared" si="497"/>
        <v>5.0800000000005681E-2</v>
      </c>
      <c r="MS88" s="907">
        <f t="shared" si="497"/>
        <v>6.3499999999998641E-2</v>
      </c>
      <c r="MT88" s="907">
        <f t="shared" si="497"/>
        <v>3.8100000000001438E-2</v>
      </c>
      <c r="MU88" s="907">
        <f t="shared" si="497"/>
        <v>1.269999999999296E-2</v>
      </c>
      <c r="MV88" s="907">
        <f t="shared" si="497"/>
        <v>-0.19050000000000722</v>
      </c>
      <c r="MW88" s="907">
        <f t="shared" si="497"/>
        <v>3.8100000000001438E-2</v>
      </c>
      <c r="MX88" s="907">
        <f t="shared" si="497"/>
        <v>-2.5399999999997203E-2</v>
      </c>
      <c r="MY88" s="907">
        <f t="shared" si="498"/>
        <v>-8.8900000000007126E-2</v>
      </c>
      <c r="MZ88" s="907">
        <f t="shared" si="498"/>
        <v>0.19050000000000722</v>
      </c>
      <c r="NA88" s="907">
        <f t="shared" si="498"/>
        <v>0.16509999999999872</v>
      </c>
      <c r="NB88" s="907">
        <f t="shared" si="498"/>
        <v>-6.3499999999998641E-2</v>
      </c>
      <c r="NC88" s="907">
        <f t="shared" si="498"/>
        <v>-5.0800000000005681E-2</v>
      </c>
      <c r="ND88" s="907">
        <f t="shared" si="498"/>
        <v>-8.8900000000007126E-2</v>
      </c>
      <c r="NE88" s="907">
        <f t="shared" si="498"/>
        <v>5.0799999999994405E-2</v>
      </c>
      <c r="NF88" s="907">
        <f t="shared" si="498"/>
        <v>0</v>
      </c>
      <c r="NG88" s="907">
        <f t="shared" si="498"/>
        <v>-4.0640000000006803E-2</v>
      </c>
      <c r="NH88" s="907">
        <f t="shared" si="498"/>
        <v>-5.0800000000005681E-2</v>
      </c>
      <c r="NI88" s="907">
        <f t="shared" si="499"/>
        <v>0.69849999999999635</v>
      </c>
      <c r="NJ88" s="907">
        <f t="shared" si="499"/>
        <v>-7.6200000000002877E-2</v>
      </c>
      <c r="NK88" s="907">
        <f t="shared" si="499"/>
        <v>0.11430000000000433</v>
      </c>
      <c r="NL88" s="907">
        <f t="shared" si="499"/>
        <v>3.8100000000001438E-2</v>
      </c>
      <c r="NM88" s="907">
        <f t="shared" si="499"/>
        <v>2.5400000000008482E-2</v>
      </c>
      <c r="NN88" s="907">
        <f t="shared" si="499"/>
        <v>-3.8100000000001438E-2</v>
      </c>
      <c r="NO88" s="907">
        <f t="shared" si="499"/>
        <v>0</v>
      </c>
      <c r="NP88" s="907">
        <f t="shared" si="499"/>
        <v>0</v>
      </c>
      <c r="NQ88" s="907">
        <f t="shared" si="499"/>
        <v>3.8100000000001438E-2</v>
      </c>
      <c r="NR88" s="907">
        <f t="shared" si="499"/>
        <v>0.21590000000000442</v>
      </c>
      <c r="NS88" s="907">
        <f t="shared" si="500"/>
        <v>-2.5399999999997203E-2</v>
      </c>
      <c r="NT88" s="907">
        <f t="shared" si="500"/>
        <v>-8.8899999999995843E-2</v>
      </c>
      <c r="NU88" s="907">
        <f t="shared" si="500"/>
        <v>-2.5400000000008482E-2</v>
      </c>
      <c r="NV88" s="907">
        <f t="shared" si="500"/>
        <v>2.5399999999997203E-2</v>
      </c>
      <c r="NW88" s="907">
        <f t="shared" si="500"/>
        <v>3.8100000000001438E-2</v>
      </c>
      <c r="NX88" s="907">
        <f t="shared" si="501"/>
        <v>0.20320000000000016</v>
      </c>
      <c r="NY88" s="907">
        <f t="shared" si="502"/>
        <v>-0.15240000000000575</v>
      </c>
      <c r="NZ88" s="907">
        <f t="shared" si="503"/>
        <v>-2.5399999999997203E-2</v>
      </c>
      <c r="OA88" s="907">
        <f t="shared" si="504"/>
        <v>-0.10160000000000008</v>
      </c>
      <c r="OB88" s="907">
        <f t="shared" si="505"/>
        <v>2.5399999999997203E-2</v>
      </c>
      <c r="OC88" s="907">
        <f t="shared" si="506"/>
        <v>3.8100000000001438E-2</v>
      </c>
      <c r="OD88" s="907">
        <f t="shared" si="507"/>
        <v>-0.12700000000000858</v>
      </c>
      <c r="OE88" s="907">
        <f t="shared" si="508"/>
        <v>3.8100000000001438E-2</v>
      </c>
      <c r="OF88" s="907">
        <f t="shared" si="509"/>
        <v>-2.5399999999997203E-2</v>
      </c>
      <c r="OG88" s="907">
        <f t="shared" si="510"/>
        <v>2.5400000000008482E-2</v>
      </c>
      <c r="OH88" s="907">
        <f t="shared" si="511"/>
        <v>5.0799999999994405E-2</v>
      </c>
      <c r="OI88" s="907">
        <f t="shared" si="512"/>
        <v>0.11430000000000433</v>
      </c>
      <c r="OJ88" s="907">
        <f t="shared" si="513"/>
        <v>7.6200000000002877E-2</v>
      </c>
      <c r="OK88" s="907">
        <f t="shared" si="514"/>
        <v>5.0800000000005681E-2</v>
      </c>
      <c r="OL88" s="907">
        <f t="shared" si="515"/>
        <v>-0.12699999999999728</v>
      </c>
      <c r="OM88" s="907">
        <f t="shared" si="516"/>
        <v>-2.5400000000008482E-2</v>
      </c>
      <c r="ON88" s="907">
        <f t="shared" si="517"/>
        <v>-2.5400000000008482E-2</v>
      </c>
      <c r="OO88" s="907">
        <f t="shared" si="518"/>
        <v>8.8899999999995843E-2</v>
      </c>
      <c r="OP88" s="907">
        <f t="shared" si="519"/>
        <v>-3.8099999999990163E-2</v>
      </c>
      <c r="OQ88" s="907">
        <f t="shared" si="520"/>
        <v>0</v>
      </c>
      <c r="OR88" s="907">
        <f t="shared" si="521"/>
        <v>-0.26669999999999883</v>
      </c>
      <c r="OS88" s="907">
        <f t="shared" si="522"/>
        <v>7.6200000000002877E-2</v>
      </c>
      <c r="OT88" s="907">
        <f t="shared" si="523"/>
        <v>2.5399999999997203E-2</v>
      </c>
      <c r="OU88" s="907">
        <f t="shared" si="524"/>
        <v>-3.8100000000001438E-2</v>
      </c>
      <c r="OV88" s="907">
        <f t="shared" si="525"/>
        <v>1.269999999999296E-2</v>
      </c>
      <c r="OW88" s="907">
        <f t="shared" si="526"/>
        <v>6.3499999999998641E-2</v>
      </c>
      <c r="OX88" s="907">
        <f t="shared" si="527"/>
        <v>-3.8100000000001438E-2</v>
      </c>
      <c r="OY88" s="907">
        <f t="shared" si="528"/>
        <v>0.17780000000000296</v>
      </c>
      <c r="OZ88" s="907">
        <f t="shared" si="529"/>
        <v>-0.15240000000000575</v>
      </c>
      <c r="PA88" s="924"/>
      <c r="PB88" s="924"/>
      <c r="PC88" s="924"/>
      <c r="PD88" s="924"/>
      <c r="PE88" s="924"/>
    </row>
    <row r="89" spans="1:421" ht="13" thickBot="1">
      <c r="A89" s="1314" t="s">
        <v>586</v>
      </c>
      <c r="B89" s="1315"/>
      <c r="C89" s="908">
        <f t="shared" ref="C89:HC89" si="548">C38</f>
        <v>9.0500000000000025E-2</v>
      </c>
      <c r="D89" s="909">
        <f t="shared" ref="D89:G89" si="549">D38</f>
        <v>-8.2499999999998685E-3</v>
      </c>
      <c r="E89" s="909">
        <f t="shared" si="549"/>
        <v>4.8249999999999904E-2</v>
      </c>
      <c r="F89" s="909">
        <f t="shared" si="549"/>
        <v>4.6250000000000124E-2</v>
      </c>
      <c r="G89" s="909">
        <f t="shared" si="549"/>
        <v>3.8250000000000117E-2</v>
      </c>
      <c r="H89" s="909" t="e">
        <f>H38</f>
        <v>#DIV/0!</v>
      </c>
      <c r="I89" s="909">
        <f>I38</f>
        <v>2.4500000000000188E-2</v>
      </c>
      <c r="J89" s="909" t="e">
        <f>J38</f>
        <v>#DIV/0!</v>
      </c>
      <c r="K89" s="909">
        <f t="shared" si="548"/>
        <v>1.9999999999997797E-3</v>
      </c>
      <c r="L89" s="909">
        <f t="shared" ref="L89:T89" si="550">L38</f>
        <v>4.3000000000000149E-2</v>
      </c>
      <c r="M89" s="909">
        <f t="shared" si="550"/>
        <v>9.8500000000000032E-2</v>
      </c>
      <c r="N89" s="909">
        <f t="shared" si="550"/>
        <v>3.6000000000000032E-2</v>
      </c>
      <c r="O89" s="909" t="e">
        <f t="shared" si="550"/>
        <v>#DIV/0!</v>
      </c>
      <c r="P89" s="909">
        <f t="shared" si="550"/>
        <v>9.7499999999999254E-3</v>
      </c>
      <c r="Q89" s="909">
        <f t="shared" si="550"/>
        <v>0.11224999999999996</v>
      </c>
      <c r="R89" s="909">
        <f t="shared" si="550"/>
        <v>3.6249999999999893E-2</v>
      </c>
      <c r="S89" s="909">
        <f t="shared" si="550"/>
        <v>0.13850000000000007</v>
      </c>
      <c r="T89" s="909">
        <f t="shared" si="550"/>
        <v>3.2750000000000057E-2</v>
      </c>
      <c r="U89" s="909" t="e">
        <f t="shared" si="548"/>
        <v>#DIV/0!</v>
      </c>
      <c r="V89" s="909">
        <f t="shared" ref="V89:AA89" si="551">V38</f>
        <v>4.0000000000000036E-3</v>
      </c>
      <c r="W89" s="909">
        <f t="shared" si="551"/>
        <v>5.2750000000000075E-2</v>
      </c>
      <c r="X89" s="909">
        <f t="shared" si="551"/>
        <v>7.3249999999999815E-2</v>
      </c>
      <c r="Y89" s="909">
        <f t="shared" si="551"/>
        <v>8.0750000000000099E-2</v>
      </c>
      <c r="Z89" s="909">
        <f t="shared" si="551"/>
        <v>3.874999999999984E-2</v>
      </c>
      <c r="AA89" s="909" t="e">
        <f t="shared" si="551"/>
        <v>#DIV/0!</v>
      </c>
      <c r="AB89" s="909" t="e">
        <f t="shared" si="548"/>
        <v>#DIV/0!</v>
      </c>
      <c r="AC89" s="909">
        <f t="shared" si="548"/>
        <v>-0.19700000000000006</v>
      </c>
      <c r="AD89" s="909">
        <f t="shared" ref="AD89:BI89" si="552">AD38</f>
        <v>-0.13249999999999984</v>
      </c>
      <c r="AE89" s="909">
        <f t="shared" si="552"/>
        <v>-0.15649999999999986</v>
      </c>
      <c r="AF89" s="909">
        <f t="shared" si="552"/>
        <v>-0.14349999999999996</v>
      </c>
      <c r="AG89" s="909">
        <f t="shared" si="552"/>
        <v>-0.12024999999999997</v>
      </c>
      <c r="AH89" s="909">
        <f t="shared" si="552"/>
        <v>-0.11874999999999991</v>
      </c>
      <c r="AI89" s="909">
        <f t="shared" si="552"/>
        <v>-0.67749999999999977</v>
      </c>
      <c r="AJ89" s="909">
        <f t="shared" si="552"/>
        <v>7.6000000000000068E-2</v>
      </c>
      <c r="AK89" s="909">
        <f t="shared" si="552"/>
        <v>-2.2749999999999826E-2</v>
      </c>
      <c r="AL89" s="909">
        <f t="shared" si="552"/>
        <v>8.9500000000000135E-2</v>
      </c>
      <c r="AM89" s="909">
        <f t="shared" si="552"/>
        <v>2.5999999999999801E-2</v>
      </c>
      <c r="AN89" s="909">
        <f t="shared" si="552"/>
        <v>0.16425000000000001</v>
      </c>
      <c r="AO89" s="909">
        <f t="shared" si="552"/>
        <v>-0.11025000000000018</v>
      </c>
      <c r="AP89" s="909">
        <f t="shared" si="552"/>
        <v>-0.19424999999999981</v>
      </c>
      <c r="AQ89" s="909">
        <f t="shared" si="552"/>
        <v>-3.8250000000000117E-2</v>
      </c>
      <c r="AR89" s="909">
        <f t="shared" si="552"/>
        <v>-8.7499999999999911E-2</v>
      </c>
      <c r="AS89" s="909">
        <f t="shared" si="552"/>
        <v>-0.17399999999999993</v>
      </c>
      <c r="AT89" s="909">
        <f t="shared" si="552"/>
        <v>3.2750000000000057E-2</v>
      </c>
      <c r="AU89" s="909">
        <f t="shared" si="552"/>
        <v>-4.0750000000000064E-2</v>
      </c>
      <c r="AV89" s="909">
        <f t="shared" si="552"/>
        <v>-0.16650000000000009</v>
      </c>
      <c r="AW89" s="909">
        <f t="shared" si="552"/>
        <v>-0.10124999999999984</v>
      </c>
      <c r="AX89" s="909">
        <f t="shared" si="552"/>
        <v>-4.3750000000000178E-2</v>
      </c>
      <c r="AY89" s="909">
        <f t="shared" si="552"/>
        <v>-8.725000000000005E-2</v>
      </c>
      <c r="AZ89" s="909">
        <f t="shared" si="552"/>
        <v>2.4000000000000021E-2</v>
      </c>
      <c r="BA89" s="909">
        <f t="shared" si="552"/>
        <v>-3.6000000000000032E-2</v>
      </c>
      <c r="BB89" s="909">
        <f t="shared" si="552"/>
        <v>-0.13949999999999996</v>
      </c>
      <c r="BC89" s="909">
        <f t="shared" si="552"/>
        <v>-0.21375000000000011</v>
      </c>
      <c r="BD89" s="909">
        <f t="shared" si="552"/>
        <v>-6.6250000000000142E-2</v>
      </c>
      <c r="BE89" s="909">
        <f t="shared" si="552"/>
        <v>-5.7249999999999801E-2</v>
      </c>
      <c r="BF89" s="909">
        <f t="shared" si="552"/>
        <v>-0.10400000000000009</v>
      </c>
      <c r="BG89" s="909">
        <f t="shared" si="552"/>
        <v>-0.12400000000000011</v>
      </c>
      <c r="BH89" s="909">
        <f t="shared" si="552"/>
        <v>-0.32125000000000004</v>
      </c>
      <c r="BI89" s="909">
        <f t="shared" si="552"/>
        <v>-0.17425000000000024</v>
      </c>
      <c r="BJ89" s="909">
        <f t="shared" ref="BJ89:CP89" si="553">BJ38</f>
        <v>7.975000000000021E-2</v>
      </c>
      <c r="BK89" s="909">
        <f t="shared" si="553"/>
        <v>-9.6999999999999975E-2</v>
      </c>
      <c r="BL89" s="909">
        <f t="shared" si="553"/>
        <v>-2.4999999999999467E-3</v>
      </c>
      <c r="BM89" s="909">
        <f t="shared" si="553"/>
        <v>5.3749999999999964E-2</v>
      </c>
      <c r="BN89" s="909">
        <f t="shared" si="553"/>
        <v>-5.2750000000000075E-2</v>
      </c>
      <c r="BO89" s="909">
        <f t="shared" si="553"/>
        <v>-0.15724999999999989</v>
      </c>
      <c r="BP89" s="909">
        <f t="shared" si="553"/>
        <v>-5.7749999999999968E-2</v>
      </c>
      <c r="BQ89" s="909">
        <f t="shared" ref="BQ89" si="554">BQ38</f>
        <v>5.9000000000000163E-2</v>
      </c>
      <c r="BR89" s="909">
        <f t="shared" si="553"/>
        <v>-8.9500000000000135E-2</v>
      </c>
      <c r="BS89" s="909">
        <f t="shared" si="553"/>
        <v>-0.14175000000000004</v>
      </c>
      <c r="BT89" s="909">
        <f t="shared" si="553"/>
        <v>-6.2749999999999861E-2</v>
      </c>
      <c r="BU89" s="909">
        <f t="shared" si="553"/>
        <v>-6.6500000000000004E-2</v>
      </c>
      <c r="BV89" s="909">
        <f t="shared" si="553"/>
        <v>-0.22750000000000004</v>
      </c>
      <c r="BW89" s="909">
        <f t="shared" si="553"/>
        <v>-0.14250000000000007</v>
      </c>
      <c r="BX89" s="909">
        <f t="shared" si="553"/>
        <v>6.1749999999999972E-2</v>
      </c>
      <c r="BY89" s="909">
        <f t="shared" si="553"/>
        <v>-0.11425000000000018</v>
      </c>
      <c r="BZ89" s="909">
        <f t="shared" si="553"/>
        <v>-6.8750000000000089E-2</v>
      </c>
      <c r="CA89" s="909">
        <f t="shared" si="553"/>
        <v>-8.8000000000000078E-2</v>
      </c>
      <c r="CB89" s="909">
        <f t="shared" si="553"/>
        <v>-7.0000000000001172E-3</v>
      </c>
      <c r="CC89" s="909">
        <f t="shared" si="553"/>
        <v>-2.8249999999999886E-2</v>
      </c>
      <c r="CD89" s="909">
        <f t="shared" si="553"/>
        <v>-0.39950000000000019</v>
      </c>
      <c r="CE89" s="909">
        <f t="shared" si="553"/>
        <v>-4.0750000000000064E-2</v>
      </c>
      <c r="CF89" s="909">
        <f t="shared" si="553"/>
        <v>-8.824999999999994E-2</v>
      </c>
      <c r="CG89" s="909">
        <f t="shared" si="553"/>
        <v>-0.21974999999999989</v>
      </c>
      <c r="CH89" s="909">
        <f t="shared" si="553"/>
        <v>8.8499999999999801E-2</v>
      </c>
      <c r="CI89" s="909">
        <f t="shared" si="553"/>
        <v>-2.3000000000000131E-2</v>
      </c>
      <c r="CJ89" s="909">
        <f t="shared" si="553"/>
        <v>7.3249999999999815E-2</v>
      </c>
      <c r="CK89" s="909">
        <f t="shared" si="553"/>
        <v>-9.4500000000000028E-2</v>
      </c>
      <c r="CL89" s="909">
        <f t="shared" si="553"/>
        <v>-0.20100000000000007</v>
      </c>
      <c r="CM89" s="909">
        <f t="shared" si="553"/>
        <v>-0.20674999999999999</v>
      </c>
      <c r="CN89" s="909">
        <f t="shared" si="553"/>
        <v>-0.16825000000000001</v>
      </c>
      <c r="CO89" s="909">
        <f t="shared" si="553"/>
        <v>-4.6499999999999986E-2</v>
      </c>
      <c r="CP89" s="909">
        <f t="shared" si="553"/>
        <v>-2.4500000000000188E-2</v>
      </c>
      <c r="CQ89" s="909">
        <f t="shared" ref="CQ89:DX89" si="555">CQ38</f>
        <v>-2.2250000000000103E-2</v>
      </c>
      <c r="CR89" s="909">
        <f t="shared" si="555"/>
        <v>-3.3999999999999808E-2</v>
      </c>
      <c r="CS89" s="909">
        <f t="shared" si="555"/>
        <v>-2.0500000000000185E-2</v>
      </c>
      <c r="CT89" s="909">
        <f t="shared" si="555"/>
        <v>-0.11299999999999999</v>
      </c>
      <c r="CU89" s="909">
        <f t="shared" si="555"/>
        <v>-0.12049999999999983</v>
      </c>
      <c r="CV89" s="909">
        <f t="shared" si="555"/>
        <v>7.6999999999999957E-2</v>
      </c>
      <c r="CW89" s="909">
        <f t="shared" si="555"/>
        <v>1.1249999999999982E-2</v>
      </c>
      <c r="CX89" s="909">
        <f t="shared" si="555"/>
        <v>-7.9250000000000043E-2</v>
      </c>
      <c r="CY89" s="909">
        <f t="shared" si="555"/>
        <v>-0.13949999999999996</v>
      </c>
      <c r="CZ89" s="909">
        <f t="shared" si="555"/>
        <v>-8.4999999999999964E-2</v>
      </c>
      <c r="DA89" s="909">
        <f t="shared" si="555"/>
        <v>5.8749999999999858E-2</v>
      </c>
      <c r="DB89" s="909">
        <f t="shared" si="555"/>
        <v>-9.5750000000000224E-2</v>
      </c>
      <c r="DC89" s="909">
        <f t="shared" si="555"/>
        <v>6.7499999999999893E-2</v>
      </c>
      <c r="DD89" s="909">
        <f t="shared" si="555"/>
        <v>-0.18124999999999991</v>
      </c>
      <c r="DE89" s="909">
        <f t="shared" ref="DE89:DF89" si="556">DE38</f>
        <v>-0.1262500000000002</v>
      </c>
      <c r="DF89" s="909">
        <f t="shared" si="556"/>
        <v>-0.13624999999999998</v>
      </c>
      <c r="DG89" s="909">
        <f t="shared" si="555"/>
        <v>3.8250000000000117E-2</v>
      </c>
      <c r="DH89" s="909">
        <f t="shared" si="555"/>
        <v>-1.3749999999999929E-2</v>
      </c>
      <c r="DI89" s="909">
        <f t="shared" si="555"/>
        <v>1.0250000000000092E-2</v>
      </c>
      <c r="DJ89" s="909">
        <f t="shared" si="555"/>
        <v>-0.10349999999999993</v>
      </c>
      <c r="DK89" s="909">
        <f t="shared" si="555"/>
        <v>-4.8000000000000043E-2</v>
      </c>
      <c r="DL89" s="909">
        <f t="shared" si="555"/>
        <v>5.8599999999999763E-2</v>
      </c>
      <c r="DM89" s="909">
        <f t="shared" si="555"/>
        <v>2.8249999999999886E-2</v>
      </c>
      <c r="DN89" s="909">
        <f t="shared" si="555"/>
        <v>-0.12800000000000011</v>
      </c>
      <c r="DO89" s="909">
        <f t="shared" si="555"/>
        <v>-0.13375000000000004</v>
      </c>
      <c r="DP89" s="909">
        <f t="shared" si="555"/>
        <v>2.9500000000000082E-2</v>
      </c>
      <c r="DQ89" s="909">
        <f t="shared" si="555"/>
        <v>-8.9749999999999996E-2</v>
      </c>
      <c r="DR89" s="909">
        <f t="shared" si="555"/>
        <v>-0.10625000000000018</v>
      </c>
      <c r="DS89" s="909">
        <f t="shared" si="555"/>
        <v>-8.824999999999994E-2</v>
      </c>
      <c r="DT89" s="909">
        <f t="shared" si="555"/>
        <v>-0.13600000000000012</v>
      </c>
      <c r="DU89" s="909">
        <f t="shared" si="555"/>
        <v>-4.1250000000000231E-2</v>
      </c>
      <c r="DV89" s="909">
        <f t="shared" si="555"/>
        <v>-2.7000000000000135E-2</v>
      </c>
      <c r="DW89" s="909">
        <f t="shared" si="555"/>
        <v>7.5000000000002842E-4</v>
      </c>
      <c r="DX89" s="909">
        <f t="shared" si="555"/>
        <v>-0.16749999999999998</v>
      </c>
      <c r="DY89" s="909">
        <f t="shared" ref="DY89:EI89" si="557">DY38</f>
        <v>4.9500000000000099E-2</v>
      </c>
      <c r="DZ89" s="909">
        <f t="shared" si="557"/>
        <v>-6.150000000000011E-2</v>
      </c>
      <c r="EA89" s="909">
        <f t="shared" si="557"/>
        <v>6.0999999999999943E-2</v>
      </c>
      <c r="EB89" s="909">
        <f t="shared" si="557"/>
        <v>5.3999999999999826E-2</v>
      </c>
      <c r="EC89" s="909">
        <f t="shared" si="557"/>
        <v>-3.9499999999999869E-2</v>
      </c>
      <c r="ED89" s="909">
        <f t="shared" si="557"/>
        <v>4.8249999999999904E-2</v>
      </c>
      <c r="EE89" s="909">
        <f t="shared" si="557"/>
        <v>-5.2999999999999936E-2</v>
      </c>
      <c r="EF89" s="909">
        <f t="shared" si="557"/>
        <v>-4.8999999999999932E-2</v>
      </c>
      <c r="EG89" s="909">
        <f t="shared" si="557"/>
        <v>-7.7249999999999819E-2</v>
      </c>
      <c r="EH89" s="909">
        <f t="shared" si="557"/>
        <v>6.6250000000000142E-2</v>
      </c>
      <c r="EI89" s="909">
        <f t="shared" si="557"/>
        <v>-0.19399999999999995</v>
      </c>
      <c r="EJ89" s="909">
        <f t="shared" ref="EJ89" si="558">EJ38</f>
        <v>-4.5250000000000234E-2</v>
      </c>
      <c r="EK89" s="909">
        <f t="shared" ref="EK89:GE89" si="559">EK38</f>
        <v>2.4999999999999467E-3</v>
      </c>
      <c r="EL89" s="909">
        <f t="shared" si="559"/>
        <v>-0.14449999999999985</v>
      </c>
      <c r="EM89" s="909">
        <f t="shared" si="559"/>
        <v>-0.10225000000000017</v>
      </c>
      <c r="EN89" s="909">
        <f t="shared" ref="EN89:EO89" si="560">EN38</f>
        <v>-8.3000000000000185E-2</v>
      </c>
      <c r="EO89" s="909">
        <f t="shared" si="560"/>
        <v>-7.3249999999999815E-2</v>
      </c>
      <c r="EP89" s="909">
        <f t="shared" si="559"/>
        <v>1.725000000000021E-2</v>
      </c>
      <c r="EQ89" s="909">
        <f t="shared" si="559"/>
        <v>-0.11850000000000005</v>
      </c>
      <c r="ER89" s="909">
        <f t="shared" si="559"/>
        <v>-3.9750000000000174E-2</v>
      </c>
      <c r="ES89" s="909">
        <f t="shared" si="559"/>
        <v>-0.10499999999999998</v>
      </c>
      <c r="ET89" s="909">
        <f t="shared" si="559"/>
        <v>-3.1499999999999861E-2</v>
      </c>
      <c r="EU89" s="909">
        <f t="shared" si="559"/>
        <v>-0.24275000000000002</v>
      </c>
      <c r="EV89" s="909">
        <f t="shared" si="559"/>
        <v>1.2750000000000039E-2</v>
      </c>
      <c r="EW89" s="909">
        <f t="shared" si="559"/>
        <v>-7.6000000000000068E-2</v>
      </c>
      <c r="EX89" s="909">
        <f t="shared" si="559"/>
        <v>-0.12550000000000017</v>
      </c>
      <c r="EY89" s="909">
        <f t="shared" si="559"/>
        <v>-2.5999999999999801E-2</v>
      </c>
      <c r="EZ89" s="909">
        <f t="shared" si="559"/>
        <v>-2.9999999999999805E-2</v>
      </c>
      <c r="FA89" s="909">
        <f t="shared" si="559"/>
        <v>-0.26325000000000021</v>
      </c>
      <c r="FB89" s="909">
        <f t="shared" si="559"/>
        <v>-6.4999999999999503E-3</v>
      </c>
      <c r="FC89" s="909">
        <f t="shared" si="559"/>
        <v>-4.7000000000000153E-2</v>
      </c>
      <c r="FD89" s="909">
        <f t="shared" si="559"/>
        <v>-7.7500000000001457E-3</v>
      </c>
      <c r="FE89" s="909">
        <f t="shared" si="559"/>
        <v>-8.3250000000000046E-2</v>
      </c>
      <c r="FF89" s="909">
        <f t="shared" si="559"/>
        <v>-0.21300000000000008</v>
      </c>
      <c r="FG89" s="909">
        <f t="shared" si="559"/>
        <v>3.0000000000001137E-3</v>
      </c>
      <c r="FH89" s="909">
        <f t="shared" si="559"/>
        <v>-6.8249999999999922E-2</v>
      </c>
      <c r="FI89" s="909">
        <f t="shared" si="559"/>
        <v>-3.4499999999999975E-2</v>
      </c>
      <c r="FJ89" s="909">
        <f t="shared" si="559"/>
        <v>-0.21150000000000002</v>
      </c>
      <c r="FK89" s="909">
        <f t="shared" si="559"/>
        <v>-4.7750000000000181E-2</v>
      </c>
      <c r="FL89" s="909">
        <f t="shared" si="559"/>
        <v>8.4499999999999797E-2</v>
      </c>
      <c r="FM89" s="909">
        <f t="shared" si="559"/>
        <v>-4.8750000000000071E-2</v>
      </c>
      <c r="FN89" s="909">
        <f t="shared" si="559"/>
        <v>-0.13224999999999998</v>
      </c>
      <c r="FO89" s="909">
        <f t="shared" si="559"/>
        <v>4.8750000000000071E-2</v>
      </c>
      <c r="FP89" s="909">
        <f t="shared" si="559"/>
        <v>-2.5250000000000217E-2</v>
      </c>
      <c r="FQ89" s="909">
        <f t="shared" si="559"/>
        <v>-4.9999999999998934E-3</v>
      </c>
      <c r="FR89" s="909">
        <f t="shared" si="559"/>
        <v>-7.2999999999999954E-2</v>
      </c>
      <c r="FS89" s="909">
        <f t="shared" si="559"/>
        <v>-6.0999999999999943E-2</v>
      </c>
      <c r="FT89" s="909">
        <f t="shared" si="559"/>
        <v>-8.0249999999999932E-2</v>
      </c>
      <c r="FU89" s="909">
        <f t="shared" si="559"/>
        <v>7.5000000000000178E-2</v>
      </c>
      <c r="FV89" s="909">
        <f t="shared" si="559"/>
        <v>5.7999999999999829E-2</v>
      </c>
      <c r="FW89" s="909">
        <f t="shared" si="559"/>
        <v>1.6000000000000014E-2</v>
      </c>
      <c r="FX89" s="909">
        <f t="shared" si="559"/>
        <v>-0.17724999999999991</v>
      </c>
      <c r="FY89" s="909">
        <f t="shared" ref="FY89:FZ89" si="561">FY38</f>
        <v>-0.13700612500000009</v>
      </c>
      <c r="FZ89" s="909">
        <f t="shared" si="561"/>
        <v>-0.12570000000000014</v>
      </c>
      <c r="GA89" s="909">
        <f t="shared" si="559"/>
        <v>2.0750000000000046E-2</v>
      </c>
      <c r="GB89" s="909">
        <f t="shared" si="559"/>
        <v>4.5500000000000096E-2</v>
      </c>
      <c r="GC89" s="909">
        <f t="shared" si="559"/>
        <v>-4.6749999999999847E-2</v>
      </c>
      <c r="GD89" s="909">
        <f t="shared" si="559"/>
        <v>-1.0000000000000231E-2</v>
      </c>
      <c r="GE89" s="909">
        <f t="shared" si="559"/>
        <v>-6.2500000000000888E-3</v>
      </c>
      <c r="GF89" s="909">
        <f t="shared" si="548"/>
        <v>-1.1249999999999982E-2</v>
      </c>
      <c r="GG89" s="909">
        <f t="shared" ref="GG89:GT89" si="562">GG38</f>
        <v>2.475000000000005E-2</v>
      </c>
      <c r="GH89" s="909">
        <f t="shared" si="562"/>
        <v>-6.3750000000000195E-2</v>
      </c>
      <c r="GI89" s="909">
        <f t="shared" si="562"/>
        <v>2.9500000000000082E-2</v>
      </c>
      <c r="GJ89" s="909">
        <f t="shared" si="562"/>
        <v>1.5249999999999986E-2</v>
      </c>
      <c r="GK89" s="909">
        <f t="shared" si="562"/>
        <v>-0.10049999999999981</v>
      </c>
      <c r="GL89" s="909">
        <f t="shared" ref="GL89:GM89" si="563">GL38</f>
        <v>-5.9499999999999886E-2</v>
      </c>
      <c r="GM89" s="909">
        <f t="shared" si="563"/>
        <v>-5.3749999999999964E-2</v>
      </c>
      <c r="GN89" s="909">
        <f t="shared" si="562"/>
        <v>-7.2249999999999925E-2</v>
      </c>
      <c r="GO89" s="909">
        <f t="shared" si="562"/>
        <v>-5.6750000000000078E-2</v>
      </c>
      <c r="GP89" s="909">
        <f t="shared" si="562"/>
        <v>-9.6499999999999808E-2</v>
      </c>
      <c r="GQ89" s="909">
        <f t="shared" si="562"/>
        <v>-9.3249999999999833E-2</v>
      </c>
      <c r="GR89" s="909">
        <f t="shared" si="562"/>
        <v>0.16575000000000006</v>
      </c>
      <c r="GS89" s="909">
        <f t="shared" si="562"/>
        <v>6.1249999999999805E-2</v>
      </c>
      <c r="GT89" s="909">
        <f t="shared" si="562"/>
        <v>-0.11425000000000018</v>
      </c>
      <c r="GU89" s="909">
        <f t="shared" ref="GU89" si="564">GU38</f>
        <v>9.0749999999999886E-2</v>
      </c>
      <c r="GV89" s="909">
        <f>GV38</f>
        <v>3.1499999999999861E-2</v>
      </c>
      <c r="GW89" s="909">
        <f>GW38</f>
        <v>-0.1392500000000001</v>
      </c>
      <c r="GX89" s="909">
        <f>GX38</f>
        <v>-0.1120000000000001</v>
      </c>
      <c r="GY89" s="909">
        <f t="shared" si="548"/>
        <v>2.7499999999998082E-3</v>
      </c>
      <c r="GZ89" s="909">
        <f>GZ38</f>
        <v>-3.224999999999989E-2</v>
      </c>
      <c r="HA89" s="909">
        <f>HA38</f>
        <v>-0.22325000000000017</v>
      </c>
      <c r="HB89" s="909">
        <f>HB38</f>
        <v>3.3999999999999808E-2</v>
      </c>
      <c r="HC89" s="909">
        <f t="shared" si="548"/>
        <v>-1.6000000000000014E-2</v>
      </c>
      <c r="HD89" s="909">
        <f t="shared" ref="HD89" si="565">HD38</f>
        <v>-4.0500000000000203E-2</v>
      </c>
      <c r="HE89" s="909">
        <f>HE38</f>
        <v>-0.10899999999999999</v>
      </c>
      <c r="HF89" s="909">
        <f t="shared" si="480"/>
        <v>2.2987000000000006</v>
      </c>
      <c r="HG89" s="909">
        <f t="shared" si="480"/>
        <v>-0.20954999999999666</v>
      </c>
      <c r="HH89" s="909">
        <f t="shared" si="480"/>
        <v>1.2255499999999975</v>
      </c>
      <c r="HI89" s="909">
        <f t="shared" si="480"/>
        <v>1.1747500000000031</v>
      </c>
      <c r="HJ89" s="909">
        <f t="shared" si="480"/>
        <v>0.97155000000000291</v>
      </c>
      <c r="HK89" s="909" t="e">
        <f t="shared" si="480"/>
        <v>#DIV/0!</v>
      </c>
      <c r="HL89" s="909">
        <f t="shared" si="480"/>
        <v>0.62230000000000474</v>
      </c>
      <c r="HM89" s="909" t="e">
        <f t="shared" si="480"/>
        <v>#DIV/0!</v>
      </c>
      <c r="HN89" s="909">
        <f t="shared" si="480"/>
        <v>5.0799999999994405E-2</v>
      </c>
      <c r="HO89" s="909">
        <f t="shared" si="480"/>
        <v>1.0922000000000038</v>
      </c>
      <c r="HP89" s="909">
        <f t="shared" si="481"/>
        <v>2.5019000000000005</v>
      </c>
      <c r="HQ89" s="909">
        <f t="shared" si="481"/>
        <v>0.91440000000000077</v>
      </c>
      <c r="HR89" s="909" t="e">
        <f t="shared" si="481"/>
        <v>#DIV/0!</v>
      </c>
      <c r="HS89" s="909">
        <f t="shared" si="481"/>
        <v>0.24764999999999809</v>
      </c>
      <c r="HT89" s="909">
        <f t="shared" si="481"/>
        <v>2.8511499999999987</v>
      </c>
      <c r="HU89" s="909">
        <f t="shared" si="481"/>
        <v>0.92074999999999729</v>
      </c>
      <c r="HV89" s="909">
        <f t="shared" si="481"/>
        <v>3.5179000000000014</v>
      </c>
      <c r="HW89" s="909">
        <f t="shared" si="481"/>
        <v>0.83185000000000142</v>
      </c>
      <c r="HX89" s="909" t="e">
        <f t="shared" si="481"/>
        <v>#DIV/0!</v>
      </c>
      <c r="HY89" s="909">
        <f t="shared" si="481"/>
        <v>0.10160000000000008</v>
      </c>
      <c r="HZ89" s="909">
        <f t="shared" si="482"/>
        <v>1.3398500000000018</v>
      </c>
      <c r="IA89" s="909">
        <f t="shared" si="482"/>
        <v>1.8605499999999953</v>
      </c>
      <c r="IB89" s="909">
        <f t="shared" si="482"/>
        <v>2.0510500000000023</v>
      </c>
      <c r="IC89" s="909">
        <f t="shared" si="482"/>
        <v>0.98424999999999585</v>
      </c>
      <c r="ID89" s="909" t="e">
        <f t="shared" si="482"/>
        <v>#DIV/0!</v>
      </c>
      <c r="IE89" s="909" t="e">
        <f t="shared" si="482"/>
        <v>#DIV/0!</v>
      </c>
      <c r="IF89" s="909">
        <f t="shared" si="482"/>
        <v>-5.0038000000000009</v>
      </c>
      <c r="IG89" s="909">
        <f t="shared" si="482"/>
        <v>-3.3654999999999959</v>
      </c>
      <c r="IH89" s="909">
        <f t="shared" si="482"/>
        <v>-3.9750999999999963</v>
      </c>
      <c r="II89" s="909">
        <f t="shared" si="482"/>
        <v>-3.6448999999999989</v>
      </c>
      <c r="IJ89" s="909">
        <f t="shared" si="483"/>
        <v>-3.054349999999999</v>
      </c>
      <c r="IK89" s="909">
        <f t="shared" si="483"/>
        <v>-3.0162499999999977</v>
      </c>
      <c r="IL89" s="909">
        <f t="shared" si="483"/>
        <v>-17.208499999999994</v>
      </c>
      <c r="IM89" s="909">
        <f t="shared" si="483"/>
        <v>1.9304000000000017</v>
      </c>
      <c r="IN89" s="909">
        <f t="shared" si="483"/>
        <v>-0.57784999999999553</v>
      </c>
      <c r="IO89" s="909">
        <f t="shared" si="483"/>
        <v>2.2733000000000034</v>
      </c>
      <c r="IP89" s="909">
        <f t="shared" si="483"/>
        <v>0.66039999999999488</v>
      </c>
      <c r="IQ89" s="909">
        <f t="shared" si="483"/>
        <v>4.1719499999999998</v>
      </c>
      <c r="IR89" s="909">
        <f t="shared" si="483"/>
        <v>-2.8003500000000043</v>
      </c>
      <c r="IS89" s="909">
        <f t="shared" si="483"/>
        <v>-4.933949999999995</v>
      </c>
      <c r="IT89" s="909">
        <f t="shared" si="484"/>
        <v>-0.97155000000000291</v>
      </c>
      <c r="IU89" s="909">
        <f t="shared" si="484"/>
        <v>-2.2224999999999975</v>
      </c>
      <c r="IV89" s="909">
        <f t="shared" si="484"/>
        <v>-4.4195999999999982</v>
      </c>
      <c r="IW89" s="909">
        <f t="shared" si="484"/>
        <v>0.83185000000000142</v>
      </c>
      <c r="IX89" s="909">
        <f t="shared" si="484"/>
        <v>-1.0350500000000016</v>
      </c>
      <c r="IY89" s="909">
        <f t="shared" si="484"/>
        <v>-4.2291000000000025</v>
      </c>
      <c r="IZ89" s="909">
        <f>BP89*25.4</f>
        <v>-1.4668499999999991</v>
      </c>
      <c r="JA89" s="909">
        <f t="shared" si="485"/>
        <v>-2.5717499999999958</v>
      </c>
      <c r="JB89" s="909">
        <f t="shared" si="485"/>
        <v>-1.1112500000000045</v>
      </c>
      <c r="JC89" s="909">
        <f t="shared" si="485"/>
        <v>-2.2161500000000012</v>
      </c>
      <c r="JD89" s="909">
        <f t="shared" si="485"/>
        <v>0.60960000000000047</v>
      </c>
      <c r="JE89" s="909">
        <f t="shared" si="486"/>
        <v>-0.91440000000000077</v>
      </c>
      <c r="JF89" s="909">
        <f t="shared" si="486"/>
        <v>-3.5432999999999986</v>
      </c>
      <c r="JG89" s="909">
        <f t="shared" si="486"/>
        <v>-5.4292500000000024</v>
      </c>
      <c r="JH89" s="909">
        <f t="shared" si="486"/>
        <v>-1.6827500000000035</v>
      </c>
      <c r="JI89" s="909">
        <f t="shared" si="486"/>
        <v>-1.4541499999999949</v>
      </c>
      <c r="JJ89" s="909">
        <f t="shared" si="486"/>
        <v>-2.6416000000000022</v>
      </c>
      <c r="JK89" s="909">
        <f t="shared" si="486"/>
        <v>-3.1496000000000026</v>
      </c>
      <c r="JL89" s="909">
        <f t="shared" si="486"/>
        <v>-8.1597500000000007</v>
      </c>
      <c r="JM89" s="909">
        <f t="shared" si="486"/>
        <v>-4.4259500000000056</v>
      </c>
      <c r="JN89" s="909">
        <f t="shared" si="486"/>
        <v>2.0256500000000051</v>
      </c>
      <c r="JO89" s="909">
        <f t="shared" si="487"/>
        <v>-2.4637999999999991</v>
      </c>
      <c r="JP89" s="909">
        <f t="shared" si="487"/>
        <v>-6.3499999999998641E-2</v>
      </c>
      <c r="JQ89" s="909">
        <f t="shared" si="487"/>
        <v>1.365249999999999</v>
      </c>
      <c r="JR89" s="909">
        <f t="shared" si="487"/>
        <v>-1.3398500000000018</v>
      </c>
      <c r="JS89" s="909">
        <f t="shared" si="487"/>
        <v>-3.9941499999999968</v>
      </c>
      <c r="JT89" s="909">
        <f t="shared" si="487"/>
        <v>-1.4668499999999991</v>
      </c>
      <c r="JU89" s="909">
        <f t="shared" ref="JU89:LG89" si="566">BR89*25.4</f>
        <v>-2.2733000000000034</v>
      </c>
      <c r="JV89" s="909">
        <f t="shared" si="566"/>
        <v>-3.6004500000000008</v>
      </c>
      <c r="JW89" s="909">
        <f t="shared" si="566"/>
        <v>-1.5938499999999964</v>
      </c>
      <c r="JX89" s="909">
        <f t="shared" si="566"/>
        <v>-1.6891</v>
      </c>
      <c r="JY89" s="909">
        <f t="shared" si="566"/>
        <v>-5.7785000000000002</v>
      </c>
      <c r="JZ89" s="909">
        <f t="shared" si="566"/>
        <v>-3.6195000000000017</v>
      </c>
      <c r="KA89" s="909">
        <f t="shared" si="566"/>
        <v>1.5684499999999992</v>
      </c>
      <c r="KB89" s="909">
        <f t="shared" si="566"/>
        <v>-2.9019500000000047</v>
      </c>
      <c r="KC89" s="909">
        <f t="shared" si="566"/>
        <v>-1.7462500000000021</v>
      </c>
      <c r="KD89" s="909">
        <f t="shared" si="566"/>
        <v>-2.2352000000000021</v>
      </c>
      <c r="KE89" s="909">
        <f t="shared" si="566"/>
        <v>-0.17780000000000296</v>
      </c>
      <c r="KF89" s="909">
        <f t="shared" si="566"/>
        <v>-0.71754999999999702</v>
      </c>
      <c r="KG89" s="909">
        <f t="shared" si="566"/>
        <v>-10.147300000000005</v>
      </c>
      <c r="KH89" s="909">
        <f t="shared" si="566"/>
        <v>-1.0350500000000016</v>
      </c>
      <c r="KI89" s="909">
        <f t="shared" si="566"/>
        <v>-2.2415499999999984</v>
      </c>
      <c r="KJ89" s="909">
        <f t="shared" si="566"/>
        <v>-5.5816499999999971</v>
      </c>
      <c r="KK89" s="909">
        <f t="shared" si="566"/>
        <v>2.2478999999999947</v>
      </c>
      <c r="KL89" s="909">
        <f t="shared" si="566"/>
        <v>-0.58420000000000327</v>
      </c>
      <c r="KM89" s="909">
        <f t="shared" si="566"/>
        <v>1.8605499999999953</v>
      </c>
      <c r="KN89" s="909">
        <f t="shared" si="566"/>
        <v>-2.4003000000000005</v>
      </c>
      <c r="KO89" s="909">
        <f t="shared" si="566"/>
        <v>-5.1054000000000013</v>
      </c>
      <c r="KP89" s="909">
        <f t="shared" si="566"/>
        <v>-5.2514499999999993</v>
      </c>
      <c r="KQ89" s="909">
        <f t="shared" si="566"/>
        <v>-4.2735500000000002</v>
      </c>
      <c r="KR89" s="909">
        <f t="shared" si="566"/>
        <v>-1.1810999999999996</v>
      </c>
      <c r="KS89" s="909">
        <f t="shared" si="566"/>
        <v>-0.62230000000000474</v>
      </c>
      <c r="KT89" s="909">
        <f t="shared" si="566"/>
        <v>-0.56515000000000259</v>
      </c>
      <c r="KU89" s="909">
        <f t="shared" si="566"/>
        <v>-0.86359999999999504</v>
      </c>
      <c r="KV89" s="909">
        <f t="shared" si="566"/>
        <v>-0.52070000000000471</v>
      </c>
      <c r="KW89" s="909">
        <f t="shared" si="566"/>
        <v>-2.8701999999999996</v>
      </c>
      <c r="KX89" s="909">
        <f t="shared" si="566"/>
        <v>-3.0606999999999953</v>
      </c>
      <c r="KY89" s="909">
        <f t="shared" si="566"/>
        <v>1.9557999999999989</v>
      </c>
      <c r="KZ89" s="909">
        <f t="shared" si="566"/>
        <v>0.28574999999999956</v>
      </c>
      <c r="LA89" s="909">
        <f t="shared" si="566"/>
        <v>-2.0129500000000009</v>
      </c>
      <c r="LB89" s="909">
        <f t="shared" si="566"/>
        <v>-3.5432999999999986</v>
      </c>
      <c r="LC89" s="909">
        <f t="shared" si="566"/>
        <v>-2.1589999999999989</v>
      </c>
      <c r="LD89" s="909">
        <f t="shared" si="566"/>
        <v>1.4922499999999963</v>
      </c>
      <c r="LE89" s="909">
        <f t="shared" si="566"/>
        <v>-2.4320500000000056</v>
      </c>
      <c r="LF89" s="909">
        <f t="shared" si="566"/>
        <v>1.7144999999999972</v>
      </c>
      <c r="LG89" s="909">
        <f t="shared" si="566"/>
        <v>-4.6037499999999971</v>
      </c>
      <c r="LH89" s="909">
        <f t="shared" ref="LH89:MD89" si="567">DG89*25.4</f>
        <v>0.97155000000000291</v>
      </c>
      <c r="LI89" s="909">
        <f t="shared" si="567"/>
        <v>-0.34924999999999817</v>
      </c>
      <c r="LJ89" s="909">
        <f t="shared" si="567"/>
        <v>0.26035000000000236</v>
      </c>
      <c r="LK89" s="909">
        <f t="shared" si="567"/>
        <v>-2.628899999999998</v>
      </c>
      <c r="LL89" s="909">
        <f t="shared" si="567"/>
        <v>-1.2192000000000009</v>
      </c>
      <c r="LM89" s="909">
        <f t="shared" si="567"/>
        <v>1.488439999999994</v>
      </c>
      <c r="LN89" s="909">
        <f t="shared" si="567"/>
        <v>0.71754999999999702</v>
      </c>
      <c r="LO89" s="909">
        <f t="shared" si="567"/>
        <v>-3.2512000000000025</v>
      </c>
      <c r="LP89" s="909">
        <f t="shared" si="567"/>
        <v>-3.3972500000000005</v>
      </c>
      <c r="LQ89" s="909">
        <f t="shared" si="567"/>
        <v>0.74930000000000208</v>
      </c>
      <c r="LR89" s="909">
        <f t="shared" si="567"/>
        <v>-2.2796499999999997</v>
      </c>
      <c r="LS89" s="909">
        <f t="shared" si="567"/>
        <v>-2.6987500000000044</v>
      </c>
      <c r="LT89" s="909">
        <f t="shared" si="567"/>
        <v>-2.2415499999999984</v>
      </c>
      <c r="LU89" s="909">
        <f t="shared" si="567"/>
        <v>-3.4544000000000028</v>
      </c>
      <c r="LV89" s="909">
        <f t="shared" si="567"/>
        <v>-1.0477500000000057</v>
      </c>
      <c r="LW89" s="909">
        <f t="shared" si="567"/>
        <v>-0.68580000000000341</v>
      </c>
      <c r="LX89" s="909">
        <f t="shared" si="567"/>
        <v>1.9050000000000719E-2</v>
      </c>
      <c r="LY89" s="909">
        <f t="shared" si="567"/>
        <v>-4.2544999999999993</v>
      </c>
      <c r="LZ89" s="909">
        <f t="shared" si="567"/>
        <v>1.2573000000000025</v>
      </c>
      <c r="MA89" s="909">
        <f t="shared" si="567"/>
        <v>-1.5621000000000027</v>
      </c>
      <c r="MB89" s="909">
        <f t="shared" si="567"/>
        <v>1.5493999999999986</v>
      </c>
      <c r="MC89" s="909">
        <f t="shared" si="567"/>
        <v>1.3715999999999955</v>
      </c>
      <c r="MD89" s="909">
        <f t="shared" si="567"/>
        <v>-1.0032999999999965</v>
      </c>
      <c r="ME89" s="909">
        <f t="shared" ref="ME89" si="568">ED89*25.4</f>
        <v>1.2255499999999975</v>
      </c>
      <c r="MF89" s="909">
        <f t="shared" ref="MF89:MN89" si="569">EE89*25.4</f>
        <v>-1.3461999999999983</v>
      </c>
      <c r="MG89" s="909">
        <f t="shared" si="569"/>
        <v>-1.2445999999999982</v>
      </c>
      <c r="MH89" s="909">
        <f t="shared" si="569"/>
        <v>-1.9621499999999954</v>
      </c>
      <c r="MI89" s="909">
        <f t="shared" si="569"/>
        <v>1.6827500000000035</v>
      </c>
      <c r="MJ89" s="909">
        <f t="shared" si="569"/>
        <v>-4.9275999999999982</v>
      </c>
      <c r="MK89" s="909">
        <f t="shared" si="569"/>
        <v>-1.1493500000000059</v>
      </c>
      <c r="ML89" s="909">
        <f t="shared" si="569"/>
        <v>6.3499999999998641E-2</v>
      </c>
      <c r="MM89" s="909">
        <f t="shared" si="569"/>
        <v>-3.6702999999999961</v>
      </c>
      <c r="MN89" s="909">
        <f t="shared" si="569"/>
        <v>-2.5971500000000041</v>
      </c>
      <c r="MO89" s="909">
        <f t="shared" si="497"/>
        <v>0.43815000000000531</v>
      </c>
      <c r="MP89" s="909">
        <f t="shared" si="497"/>
        <v>-3.0099000000000009</v>
      </c>
      <c r="MQ89" s="909">
        <f t="shared" si="497"/>
        <v>-1.0096500000000044</v>
      </c>
      <c r="MR89" s="909">
        <f t="shared" si="497"/>
        <v>-2.6669999999999994</v>
      </c>
      <c r="MS89" s="909">
        <f t="shared" si="497"/>
        <v>-0.80009999999999648</v>
      </c>
      <c r="MT89" s="909">
        <f t="shared" si="497"/>
        <v>-6.1658499999999998</v>
      </c>
      <c r="MU89" s="909">
        <f t="shared" si="497"/>
        <v>0.32385000000000097</v>
      </c>
      <c r="MV89" s="909">
        <f t="shared" si="497"/>
        <v>-1.9304000000000017</v>
      </c>
      <c r="MW89" s="909">
        <f t="shared" si="497"/>
        <v>-3.187700000000004</v>
      </c>
      <c r="MX89" s="909">
        <f t="shared" si="497"/>
        <v>-0.66039999999999488</v>
      </c>
      <c r="MY89" s="909">
        <f t="shared" si="498"/>
        <v>-0.76199999999999501</v>
      </c>
      <c r="MZ89" s="909">
        <f t="shared" si="498"/>
        <v>-6.6865500000000049</v>
      </c>
      <c r="NA89" s="909">
        <f t="shared" si="498"/>
        <v>-0.16509999999999872</v>
      </c>
      <c r="NB89" s="909">
        <f t="shared" si="498"/>
        <v>-1.1938000000000037</v>
      </c>
      <c r="NC89" s="909">
        <f t="shared" si="498"/>
        <v>-0.19685000000000369</v>
      </c>
      <c r="ND89" s="909">
        <f t="shared" si="498"/>
        <v>-2.1145500000000013</v>
      </c>
      <c r="NE89" s="909">
        <f t="shared" si="498"/>
        <v>-5.4102000000000015</v>
      </c>
      <c r="NF89" s="909">
        <f t="shared" si="498"/>
        <v>7.6200000000002877E-2</v>
      </c>
      <c r="NG89" s="909">
        <f t="shared" si="498"/>
        <v>-1.7335499999999979</v>
      </c>
      <c r="NH89" s="909">
        <f t="shared" si="498"/>
        <v>-0.8762999999999993</v>
      </c>
      <c r="NI89" s="909">
        <f t="shared" si="499"/>
        <v>-5.3721000000000005</v>
      </c>
      <c r="NJ89" s="909">
        <f t="shared" si="499"/>
        <v>-1.2128500000000044</v>
      </c>
      <c r="NK89" s="909">
        <f t="shared" si="499"/>
        <v>2.1462999999999948</v>
      </c>
      <c r="NL89" s="909">
        <f t="shared" si="499"/>
        <v>-1.2382500000000016</v>
      </c>
      <c r="NM89" s="909">
        <f t="shared" si="499"/>
        <v>-3.3591499999999992</v>
      </c>
      <c r="NN89" s="909">
        <f t="shared" si="499"/>
        <v>1.2382500000000016</v>
      </c>
      <c r="NO89" s="909">
        <f t="shared" si="499"/>
        <v>-0.64135000000000542</v>
      </c>
      <c r="NP89" s="909">
        <f t="shared" si="499"/>
        <v>-0.12699999999999728</v>
      </c>
      <c r="NQ89" s="909">
        <f t="shared" si="499"/>
        <v>-1.8541999999999987</v>
      </c>
      <c r="NR89" s="909">
        <f t="shared" si="499"/>
        <v>-1.5493999999999986</v>
      </c>
      <c r="NS89" s="909">
        <f t="shared" si="500"/>
        <v>-2.0383499999999981</v>
      </c>
      <c r="NT89" s="909">
        <f t="shared" si="500"/>
        <v>1.9050000000000045</v>
      </c>
      <c r="NU89" s="909">
        <f t="shared" si="500"/>
        <v>1.4731999999999956</v>
      </c>
      <c r="NV89" s="909">
        <f t="shared" si="500"/>
        <v>0.40640000000000032</v>
      </c>
      <c r="NW89" s="909">
        <f t="shared" si="500"/>
        <v>-4.5021499999999977</v>
      </c>
      <c r="NX89" s="909">
        <f t="shared" si="501"/>
        <v>0.52705000000000113</v>
      </c>
      <c r="NY89" s="909">
        <f t="shared" si="502"/>
        <v>1.1557000000000024</v>
      </c>
      <c r="NZ89" s="909">
        <f t="shared" si="503"/>
        <v>-1.1874499999999961</v>
      </c>
      <c r="OA89" s="909">
        <f t="shared" si="504"/>
        <v>-0.25400000000000583</v>
      </c>
      <c r="OB89" s="909">
        <f t="shared" si="505"/>
        <v>-0.15875000000000225</v>
      </c>
      <c r="OC89" s="909">
        <f t="shared" si="506"/>
        <v>-0.28574999999999956</v>
      </c>
      <c r="OD89" s="909">
        <f t="shared" si="507"/>
        <v>0.62865000000000126</v>
      </c>
      <c r="OE89" s="909">
        <f t="shared" si="508"/>
        <v>-1.619250000000005</v>
      </c>
      <c r="OF89" s="909">
        <f t="shared" si="509"/>
        <v>0.74930000000000208</v>
      </c>
      <c r="OG89" s="909">
        <f t="shared" si="510"/>
        <v>0.38734999999999964</v>
      </c>
      <c r="OH89" s="909">
        <f t="shared" si="511"/>
        <v>-2.5526999999999949</v>
      </c>
      <c r="OI89" s="909">
        <f t="shared" si="512"/>
        <v>-1.8351499999999981</v>
      </c>
      <c r="OJ89" s="909">
        <f t="shared" si="513"/>
        <v>-1.4414500000000019</v>
      </c>
      <c r="OK89" s="909">
        <f t="shared" si="514"/>
        <v>-2.4510999999999949</v>
      </c>
      <c r="OL89" s="909">
        <f t="shared" si="515"/>
        <v>-2.3685499999999955</v>
      </c>
      <c r="OM89" s="909">
        <f t="shared" si="516"/>
        <v>4.2100500000000016</v>
      </c>
      <c r="ON89" s="909">
        <f t="shared" si="517"/>
        <v>1.5557499999999949</v>
      </c>
      <c r="OO89" s="909">
        <f t="shared" si="518"/>
        <v>-2.9019500000000047</v>
      </c>
      <c r="OP89" s="909">
        <f t="shared" si="519"/>
        <v>2.3050499999999969</v>
      </c>
      <c r="OQ89" s="909">
        <f t="shared" si="520"/>
        <v>0.80009999999999648</v>
      </c>
      <c r="OR89" s="909">
        <f t="shared" si="521"/>
        <v>-3.5369500000000023</v>
      </c>
      <c r="OS89" s="909">
        <f t="shared" si="522"/>
        <v>-2.8448000000000024</v>
      </c>
      <c r="OT89" s="909">
        <f t="shared" si="523"/>
        <v>6.9849999999995124E-2</v>
      </c>
      <c r="OU89" s="909">
        <f t="shared" si="524"/>
        <v>-0.81914999999999716</v>
      </c>
      <c r="OV89" s="909">
        <f t="shared" si="525"/>
        <v>-5.670550000000004</v>
      </c>
      <c r="OW89" s="909">
        <f t="shared" si="526"/>
        <v>0.86359999999999504</v>
      </c>
      <c r="OX89" s="909">
        <f t="shared" si="527"/>
        <v>-0.40640000000000032</v>
      </c>
      <c r="OY89" s="909">
        <f t="shared" si="528"/>
        <v>-1.0287000000000051</v>
      </c>
      <c r="OZ89" s="909">
        <f t="shared" si="529"/>
        <v>-2.7685999999999993</v>
      </c>
      <c r="PA89" s="924"/>
      <c r="PB89" s="924"/>
      <c r="PC89" s="924"/>
      <c r="PD89" s="924"/>
      <c r="PE89" s="924"/>
    </row>
    <row r="90" spans="1:421" ht="13" thickTop="1">
      <c r="A90" s="924"/>
      <c r="B90" s="924"/>
      <c r="C90" s="924"/>
      <c r="D90" s="924"/>
      <c r="E90" s="924"/>
      <c r="F90" s="924"/>
      <c r="G90" s="924"/>
      <c r="H90" s="924"/>
      <c r="I90" s="924"/>
      <c r="J90" s="924"/>
      <c r="K90" s="924"/>
      <c r="L90" s="924"/>
      <c r="M90" s="924"/>
      <c r="N90" s="924"/>
      <c r="O90" s="924"/>
      <c r="P90" s="924"/>
      <c r="Q90" s="924"/>
      <c r="R90" s="924"/>
      <c r="S90" s="924"/>
      <c r="T90" s="924"/>
      <c r="U90" s="924"/>
      <c r="V90" s="924"/>
      <c r="W90" s="924"/>
      <c r="X90" s="924"/>
      <c r="Y90" s="924"/>
      <c r="Z90" s="924"/>
      <c r="AA90" s="924"/>
      <c r="AB90" s="924"/>
      <c r="AC90" s="924"/>
      <c r="AD90" s="924"/>
      <c r="AE90" s="924"/>
      <c r="AF90" s="924"/>
      <c r="AG90" s="924"/>
      <c r="AH90" s="924"/>
      <c r="AI90" s="924"/>
      <c r="AJ90" s="924"/>
      <c r="AK90" s="924"/>
      <c r="AL90" s="924"/>
      <c r="AM90" s="924"/>
      <c r="AN90" s="924"/>
      <c r="AO90" s="924"/>
      <c r="AP90" s="924"/>
      <c r="AQ90" s="924"/>
      <c r="AR90" s="924"/>
      <c r="AS90" s="924"/>
      <c r="AT90" s="924"/>
      <c r="AU90" s="924"/>
      <c r="AV90" s="924"/>
      <c r="AW90" s="924"/>
      <c r="AX90" s="924"/>
      <c r="AY90" s="924"/>
      <c r="AZ90" s="924"/>
      <c r="BA90" s="924"/>
      <c r="BB90" s="924"/>
      <c r="BC90" s="924"/>
      <c r="BD90" s="924"/>
      <c r="BE90" s="924"/>
      <c r="BF90" s="924"/>
      <c r="BG90" s="924"/>
      <c r="BH90" s="924"/>
      <c r="BI90" s="924"/>
      <c r="BJ90" s="924"/>
      <c r="BK90" s="924"/>
      <c r="BL90" s="924"/>
      <c r="BM90" s="924"/>
      <c r="BN90" s="924"/>
      <c r="BO90" s="924"/>
      <c r="BP90" s="924"/>
      <c r="BQ90" s="924"/>
      <c r="BR90" s="924"/>
      <c r="BS90" s="924"/>
      <c r="BT90" s="924"/>
      <c r="BU90" s="924"/>
      <c r="BV90" s="924"/>
      <c r="BW90" s="924"/>
      <c r="BX90" s="924"/>
      <c r="BY90" s="924"/>
      <c r="BZ90" s="924"/>
      <c r="CA90" s="924"/>
      <c r="CB90" s="924"/>
      <c r="CC90" s="924"/>
      <c r="CD90" s="924"/>
      <c r="CE90" s="924"/>
      <c r="CF90" s="924"/>
      <c r="CG90" s="924"/>
      <c r="CH90" s="924"/>
      <c r="CI90" s="924"/>
      <c r="CJ90" s="924"/>
      <c r="CK90" s="924"/>
      <c r="CL90" s="924"/>
      <c r="CM90" s="924"/>
      <c r="CN90" s="924"/>
      <c r="CO90" s="924"/>
      <c r="CP90" s="924"/>
      <c r="CQ90" s="924"/>
      <c r="CR90" s="924"/>
      <c r="CS90" s="924"/>
      <c r="CT90" s="924"/>
      <c r="CU90" s="924"/>
      <c r="CV90" s="924"/>
      <c r="CW90" s="924"/>
      <c r="CX90" s="924"/>
      <c r="CY90" s="924"/>
      <c r="CZ90" s="924"/>
      <c r="DA90" s="924"/>
      <c r="DB90" s="924"/>
      <c r="DC90" s="924"/>
      <c r="DD90" s="924"/>
      <c r="DE90" s="924"/>
      <c r="DF90" s="924"/>
      <c r="DG90" s="924"/>
      <c r="DH90" s="924"/>
      <c r="DI90" s="924"/>
      <c r="DJ90" s="924"/>
      <c r="DK90" s="924"/>
      <c r="DL90" s="924"/>
      <c r="DM90" s="924"/>
      <c r="DN90" s="924"/>
      <c r="DO90" s="924"/>
      <c r="DP90" s="924"/>
      <c r="DQ90" s="924"/>
      <c r="DR90" s="924"/>
      <c r="DS90" s="924"/>
      <c r="DT90" s="924"/>
      <c r="DU90" s="924"/>
      <c r="DV90" s="924"/>
      <c r="DW90" s="924"/>
      <c r="DX90" s="924"/>
      <c r="DY90" s="924"/>
      <c r="DZ90" s="924"/>
      <c r="EA90" s="924"/>
      <c r="EB90" s="924"/>
      <c r="EC90" s="924"/>
      <c r="ED90" s="924"/>
      <c r="EE90" s="924"/>
      <c r="EF90" s="924"/>
      <c r="EG90" s="924"/>
      <c r="EH90" s="924"/>
      <c r="EI90" s="924"/>
      <c r="EJ90" s="924"/>
      <c r="EK90" s="924"/>
      <c r="EL90" s="924"/>
      <c r="EM90" s="924"/>
      <c r="EN90" s="924"/>
      <c r="EO90" s="924"/>
      <c r="EP90" s="924"/>
      <c r="EQ90" s="924"/>
      <c r="ER90" s="924"/>
      <c r="ES90" s="924"/>
      <c r="ET90" s="924"/>
      <c r="EU90" s="924"/>
      <c r="EV90" s="924"/>
      <c r="EW90" s="924"/>
      <c r="EX90" s="924"/>
      <c r="EY90" s="924"/>
      <c r="EZ90" s="924"/>
      <c r="FA90" s="924"/>
      <c r="FB90" s="924"/>
      <c r="FC90" s="924"/>
      <c r="FD90" s="924"/>
      <c r="FE90" s="924"/>
      <c r="FF90" s="924"/>
      <c r="FG90" s="924"/>
      <c r="FH90" s="924"/>
      <c r="FI90" s="924"/>
      <c r="FJ90" s="924"/>
      <c r="FK90" s="924"/>
      <c r="FL90" s="924"/>
      <c r="FM90" s="924"/>
      <c r="FN90" s="924"/>
      <c r="FO90" s="924"/>
      <c r="FP90" s="924"/>
      <c r="FQ90" s="924"/>
      <c r="FR90" s="924"/>
      <c r="FS90" s="924"/>
      <c r="FT90" s="924"/>
      <c r="FU90" s="924"/>
      <c r="FV90" s="924"/>
      <c r="FW90" s="924"/>
      <c r="FX90" s="924"/>
      <c r="FY90" s="924"/>
      <c r="FZ90" s="924"/>
      <c r="GA90" s="924"/>
      <c r="GB90" s="924"/>
      <c r="GC90" s="924"/>
      <c r="GD90" s="924"/>
      <c r="GE90" s="924"/>
      <c r="GF90" s="924"/>
      <c r="GG90" s="924"/>
      <c r="GH90" s="924"/>
      <c r="GI90" s="924"/>
      <c r="GJ90" s="924"/>
      <c r="GK90" s="924"/>
      <c r="GL90" s="924"/>
      <c r="GM90" s="924"/>
      <c r="GN90" s="924"/>
      <c r="GO90" s="924"/>
      <c r="GP90" s="924"/>
      <c r="GQ90" s="924"/>
      <c r="GR90" s="924"/>
      <c r="GS90" s="924"/>
      <c r="GT90" s="924"/>
      <c r="GU90" s="924"/>
      <c r="GV90" s="924"/>
      <c r="GW90" s="924"/>
      <c r="GX90" s="924"/>
      <c r="GY90" s="924"/>
      <c r="GZ90" s="924"/>
      <c r="HA90" s="924"/>
      <c r="HB90" s="924"/>
      <c r="HC90" s="924"/>
      <c r="HD90" s="924"/>
      <c r="HE90" s="924"/>
      <c r="HF90" s="924"/>
      <c r="HG90" s="924"/>
      <c r="HH90" s="924"/>
      <c r="HI90" s="924"/>
      <c r="HJ90" s="924"/>
      <c r="HK90" s="924"/>
      <c r="HL90" s="924"/>
      <c r="HM90" s="924"/>
      <c r="HN90" s="924"/>
      <c r="HO90" s="924"/>
      <c r="HP90" s="924"/>
      <c r="HQ90" s="924"/>
      <c r="HR90" s="924"/>
      <c r="HS90" s="924"/>
      <c r="HT90" s="924"/>
      <c r="HU90" s="924"/>
      <c r="HV90" s="924"/>
      <c r="HW90" s="924"/>
      <c r="HX90" s="924"/>
      <c r="HY90" s="924"/>
      <c r="HZ90" s="924"/>
      <c r="IA90" s="924"/>
      <c r="IB90" s="924"/>
      <c r="IC90" s="924"/>
      <c r="ID90" s="924"/>
      <c r="IE90" s="924"/>
      <c r="IF90" s="924"/>
      <c r="IG90" s="924"/>
      <c r="IH90" s="924"/>
      <c r="II90" s="924"/>
      <c r="IJ90" s="924"/>
      <c r="IK90" s="924"/>
      <c r="IL90" s="924"/>
      <c r="IM90" s="924"/>
      <c r="IN90" s="924"/>
      <c r="IO90" s="924"/>
      <c r="IP90" s="924"/>
      <c r="IQ90" s="924"/>
      <c r="IR90" s="924"/>
      <c r="IS90" s="924"/>
      <c r="IT90" s="924"/>
      <c r="IU90" s="924"/>
      <c r="IV90" s="924"/>
      <c r="IW90" s="924"/>
      <c r="IX90" s="924"/>
      <c r="IY90" s="924"/>
      <c r="IZ90" s="924"/>
      <c r="JA90" s="924"/>
      <c r="JB90" s="924"/>
      <c r="JC90" s="924"/>
      <c r="JD90" s="924"/>
      <c r="JE90" s="924"/>
      <c r="JF90" s="924"/>
      <c r="JG90" s="924"/>
      <c r="JH90" s="924"/>
      <c r="JI90" s="924"/>
      <c r="JJ90" s="924"/>
      <c r="JK90" s="924"/>
      <c r="JL90" s="924"/>
      <c r="JM90" s="924"/>
      <c r="JN90" s="924"/>
      <c r="JO90" s="924"/>
      <c r="JP90" s="924"/>
      <c r="JQ90" s="924"/>
      <c r="JR90" s="924"/>
      <c r="JS90" s="924"/>
      <c r="JT90" s="924"/>
      <c r="JU90" s="924"/>
      <c r="JV90" s="924"/>
      <c r="JW90" s="924"/>
      <c r="JX90" s="924"/>
      <c r="JY90" s="924"/>
      <c r="JZ90" s="924"/>
      <c r="KA90" s="924"/>
      <c r="KB90" s="924"/>
      <c r="KC90" s="924"/>
      <c r="KD90" s="924"/>
      <c r="KE90" s="924"/>
      <c r="KF90" s="924"/>
      <c r="KG90" s="924"/>
      <c r="KH90" s="924"/>
      <c r="KI90" s="924"/>
      <c r="KJ90" s="924"/>
      <c r="KK90" s="924"/>
      <c r="KL90" s="924"/>
      <c r="KM90" s="924"/>
      <c r="KN90" s="924"/>
      <c r="KO90" s="924"/>
      <c r="KP90" s="924"/>
      <c r="KQ90" s="924"/>
      <c r="KR90" s="924"/>
      <c r="KS90" s="924"/>
      <c r="KT90" s="924"/>
      <c r="KU90" s="924"/>
      <c r="KV90" s="924"/>
      <c r="KW90" s="924"/>
      <c r="KX90" s="924"/>
      <c r="KY90" s="924"/>
      <c r="KZ90" s="924"/>
      <c r="LA90" s="924"/>
      <c r="LB90" s="924"/>
      <c r="LC90" s="924"/>
      <c r="LD90" s="924"/>
      <c r="LE90" s="924"/>
      <c r="LF90" s="924"/>
      <c r="LG90" s="924"/>
      <c r="LH90" s="924"/>
      <c r="LI90" s="924"/>
      <c r="LJ90" s="924"/>
      <c r="LK90" s="924"/>
      <c r="LL90" s="924"/>
      <c r="LM90" s="924"/>
      <c r="LN90" s="924"/>
      <c r="LO90" s="924"/>
      <c r="LP90" s="924"/>
      <c r="LQ90" s="924"/>
      <c r="LR90" s="924"/>
      <c r="LS90" s="924"/>
      <c r="LT90" s="924"/>
      <c r="LU90" s="924"/>
      <c r="LV90" s="924"/>
      <c r="LW90" s="924"/>
      <c r="LX90" s="924"/>
      <c r="LY90" s="924"/>
      <c r="LZ90" s="924"/>
      <c r="MA90" s="924"/>
      <c r="MB90" s="924"/>
      <c r="MC90" s="924"/>
      <c r="MD90" s="924"/>
      <c r="ME90" s="924"/>
      <c r="MF90" s="924"/>
      <c r="MG90" s="924"/>
      <c r="MH90" s="924"/>
      <c r="MI90" s="924"/>
      <c r="MJ90" s="924"/>
      <c r="MK90" s="924"/>
      <c r="ML90" s="924"/>
      <c r="MM90" s="924"/>
      <c r="MN90" s="924"/>
      <c r="MO90" s="924"/>
      <c r="MP90" s="924"/>
      <c r="MQ90" s="924"/>
      <c r="MR90" s="924"/>
      <c r="MS90" s="924"/>
      <c r="MT90" s="924"/>
      <c r="MU90" s="924"/>
      <c r="MV90" s="924"/>
      <c r="MW90" s="924"/>
      <c r="MX90" s="924"/>
      <c r="MY90" s="924"/>
      <c r="MZ90" s="924"/>
      <c r="NA90" s="924"/>
      <c r="NB90" s="924"/>
      <c r="NC90" s="924"/>
      <c r="ND90" s="924"/>
      <c r="NE90" s="924"/>
      <c r="NF90" s="924"/>
      <c r="NG90" s="924"/>
      <c r="NH90" s="924"/>
      <c r="NI90" s="924"/>
      <c r="NJ90" s="924"/>
      <c r="NK90" s="924"/>
      <c r="NL90" s="924"/>
      <c r="NM90" s="924"/>
      <c r="NN90" s="924"/>
      <c r="NO90" s="924"/>
      <c r="NP90" s="924"/>
      <c r="NQ90" s="924"/>
      <c r="NR90" s="924"/>
      <c r="NS90" s="924"/>
      <c r="NT90" s="924"/>
      <c r="NU90" s="924"/>
      <c r="NV90" s="924"/>
      <c r="NW90" s="924"/>
      <c r="NX90" s="924"/>
      <c r="NY90" s="924"/>
      <c r="NZ90" s="924"/>
      <c r="OA90" s="924"/>
      <c r="OB90" s="924"/>
      <c r="OC90" s="924"/>
      <c r="OD90" s="924"/>
      <c r="OE90" s="924"/>
      <c r="OF90" s="924"/>
      <c r="OG90" s="924"/>
      <c r="OH90" s="924"/>
      <c r="OI90" s="924"/>
      <c r="OJ90" s="924"/>
      <c r="OK90" s="924"/>
      <c r="OL90" s="924"/>
      <c r="OM90" s="924"/>
      <c r="ON90" s="924"/>
      <c r="OO90" s="924"/>
      <c r="OP90" s="924"/>
      <c r="OQ90" s="924"/>
      <c r="OR90" s="924"/>
      <c r="OS90" s="924"/>
      <c r="OT90" s="924"/>
      <c r="OU90" s="924"/>
      <c r="OV90" s="924"/>
      <c r="OW90" s="924"/>
      <c r="OX90" s="924"/>
      <c r="OY90" s="924"/>
      <c r="OZ90" s="924"/>
      <c r="PA90" s="924"/>
      <c r="PB90" s="924"/>
      <c r="PC90" s="924"/>
      <c r="PD90" s="924"/>
      <c r="PE90" s="924"/>
    </row>
    <row r="91" spans="1:421">
      <c r="A91" s="920" t="s">
        <v>517</v>
      </c>
      <c r="B91" s="924"/>
      <c r="C91" s="924"/>
      <c r="D91" s="924"/>
      <c r="E91" s="924"/>
      <c r="F91" s="924"/>
      <c r="G91" s="924"/>
      <c r="H91" s="924"/>
      <c r="I91" s="924"/>
      <c r="J91" s="924"/>
      <c r="K91" s="924"/>
      <c r="L91" s="924"/>
      <c r="M91" s="924"/>
      <c r="N91" s="924"/>
      <c r="O91" s="924"/>
      <c r="P91" s="924"/>
      <c r="Q91" s="924"/>
      <c r="R91" s="924"/>
      <c r="S91" s="924"/>
      <c r="T91" s="924"/>
      <c r="U91" s="924"/>
      <c r="V91" s="924"/>
      <c r="W91" s="924"/>
      <c r="X91" s="924"/>
      <c r="Y91" s="924"/>
      <c r="Z91" s="924"/>
      <c r="AA91" s="924"/>
      <c r="AB91" s="924"/>
      <c r="AC91" s="924"/>
      <c r="AD91" s="924"/>
      <c r="AE91" s="924"/>
      <c r="AF91" s="924"/>
      <c r="AG91" s="924"/>
      <c r="AH91" s="924"/>
      <c r="AI91" s="924"/>
      <c r="AJ91" s="924"/>
      <c r="AK91" s="924"/>
      <c r="AL91" s="924"/>
      <c r="AM91" s="924"/>
      <c r="AN91" s="924"/>
      <c r="AO91" s="924"/>
      <c r="AP91" s="924"/>
      <c r="AQ91" s="924"/>
      <c r="AR91" s="924"/>
      <c r="AS91" s="924"/>
      <c r="AT91" s="924"/>
      <c r="AU91" s="924"/>
      <c r="AV91" s="924"/>
      <c r="AW91" s="924"/>
      <c r="AX91" s="924"/>
      <c r="AY91" s="924"/>
      <c r="AZ91" s="924"/>
      <c r="BA91" s="924"/>
      <c r="BB91" s="924"/>
      <c r="BC91" s="924"/>
      <c r="BD91" s="924"/>
      <c r="BE91" s="924"/>
      <c r="BF91" s="924"/>
      <c r="BG91" s="924"/>
      <c r="BH91" s="924"/>
      <c r="BI91" s="924"/>
      <c r="BJ91" s="924"/>
      <c r="BK91" s="924"/>
      <c r="BL91" s="924"/>
      <c r="BM91" s="924"/>
      <c r="BN91" s="924"/>
      <c r="BO91" s="924"/>
      <c r="BP91" s="924"/>
      <c r="BQ91" s="924"/>
      <c r="BR91" s="924"/>
      <c r="BS91" s="924"/>
      <c r="BT91" s="924"/>
      <c r="BU91" s="924"/>
      <c r="BV91" s="924"/>
      <c r="BW91" s="924"/>
      <c r="BX91" s="924"/>
      <c r="BY91" s="924"/>
      <c r="BZ91" s="924"/>
      <c r="CA91" s="924"/>
      <c r="CB91" s="924"/>
      <c r="CC91" s="924"/>
      <c r="CD91" s="924"/>
      <c r="CE91" s="924"/>
      <c r="CF91" s="924"/>
      <c r="CG91" s="924"/>
      <c r="CH91" s="924"/>
      <c r="CI91" s="924"/>
      <c r="CJ91" s="924"/>
      <c r="CK91" s="924"/>
      <c r="CL91" s="924"/>
      <c r="CM91" s="924"/>
      <c r="CN91" s="924"/>
      <c r="CO91" s="924"/>
      <c r="CP91" s="924"/>
      <c r="CQ91" s="924"/>
      <c r="CR91" s="924"/>
      <c r="CS91" s="924"/>
      <c r="CT91" s="924"/>
      <c r="CU91" s="924"/>
      <c r="CV91" s="924"/>
      <c r="CW91" s="924"/>
      <c r="CX91" s="924"/>
      <c r="CY91" s="924"/>
      <c r="CZ91" s="924"/>
      <c r="DA91" s="924"/>
      <c r="DB91" s="924"/>
      <c r="DC91" s="924"/>
      <c r="DD91" s="924"/>
      <c r="DE91" s="924"/>
      <c r="DF91" s="924"/>
      <c r="DG91" s="924"/>
      <c r="DH91" s="924"/>
      <c r="DI91" s="924"/>
      <c r="DJ91" s="924"/>
      <c r="DK91" s="924"/>
      <c r="DL91" s="924"/>
      <c r="DM91" s="924"/>
      <c r="DN91" s="924"/>
      <c r="DO91" s="924"/>
      <c r="DP91" s="924"/>
      <c r="DQ91" s="924"/>
      <c r="DR91" s="924"/>
      <c r="DS91" s="924"/>
      <c r="DT91" s="924"/>
      <c r="DU91" s="924"/>
      <c r="DV91" s="924"/>
      <c r="DW91" s="924"/>
      <c r="DX91" s="924"/>
      <c r="DY91" s="924"/>
      <c r="DZ91" s="924"/>
      <c r="EA91" s="924"/>
      <c r="EB91" s="924"/>
      <c r="EC91" s="924"/>
      <c r="ED91" s="924"/>
      <c r="EE91" s="924"/>
      <c r="EF91" s="924"/>
      <c r="EG91" s="924"/>
      <c r="EH91" s="924"/>
      <c r="EI91" s="924"/>
      <c r="EJ91" s="924"/>
      <c r="EK91" s="924"/>
      <c r="EL91" s="924"/>
      <c r="EM91" s="924"/>
      <c r="EN91" s="924"/>
      <c r="EO91" s="924"/>
      <c r="EP91" s="924"/>
      <c r="EQ91" s="924"/>
      <c r="ER91" s="924"/>
      <c r="ES91" s="924"/>
      <c r="ET91" s="924"/>
      <c r="EU91" s="924"/>
      <c r="EV91" s="924"/>
      <c r="EW91" s="924"/>
      <c r="EX91" s="924"/>
      <c r="EY91" s="924"/>
      <c r="EZ91" s="924"/>
      <c r="FA91" s="924"/>
      <c r="FB91" s="924"/>
      <c r="FC91" s="924"/>
      <c r="FD91" s="924"/>
      <c r="FE91" s="924"/>
      <c r="FF91" s="924"/>
      <c r="FG91" s="924"/>
      <c r="FH91" s="924"/>
      <c r="FI91" s="924"/>
      <c r="FJ91" s="924"/>
      <c r="FK91" s="924"/>
      <c r="FL91" s="924"/>
      <c r="FM91" s="924"/>
      <c r="FN91" s="924"/>
      <c r="FO91" s="924"/>
      <c r="FP91" s="924"/>
      <c r="FQ91" s="924"/>
      <c r="FR91" s="924"/>
      <c r="FS91" s="924"/>
      <c r="FT91" s="924"/>
      <c r="FU91" s="924"/>
      <c r="FV91" s="924"/>
      <c r="FW91" s="924"/>
      <c r="FX91" s="924"/>
      <c r="FY91" s="924"/>
      <c r="FZ91" s="924"/>
      <c r="GA91" s="924"/>
      <c r="GB91" s="924"/>
      <c r="GC91" s="924"/>
      <c r="GD91" s="924"/>
      <c r="GE91" s="924"/>
      <c r="GF91" s="924"/>
      <c r="GG91" s="924"/>
      <c r="GH91" s="924"/>
      <c r="GI91" s="924"/>
      <c r="GJ91" s="924"/>
      <c r="GK91" s="924"/>
      <c r="GL91" s="924"/>
      <c r="GM91" s="924"/>
      <c r="GN91" s="924"/>
      <c r="GO91" s="924"/>
      <c r="GP91" s="924"/>
      <c r="GQ91" s="924"/>
      <c r="GR91" s="924"/>
      <c r="GS91" s="924"/>
      <c r="GT91" s="924"/>
      <c r="GU91" s="924"/>
      <c r="GV91" s="924"/>
      <c r="GW91" s="924"/>
      <c r="GX91" s="924"/>
      <c r="GY91" s="924"/>
      <c r="GZ91" s="924"/>
      <c r="HA91" s="924"/>
      <c r="HB91" s="924"/>
      <c r="HC91" s="924"/>
      <c r="HD91" s="924"/>
      <c r="HE91" s="924"/>
      <c r="HF91" s="924"/>
      <c r="HG91" s="924"/>
      <c r="HH91" s="924"/>
      <c r="HI91" s="924"/>
      <c r="HJ91" s="924"/>
      <c r="HK91" s="924"/>
      <c r="HL91" s="924"/>
      <c r="HM91" s="924"/>
      <c r="HN91" s="924"/>
      <c r="HO91" s="924"/>
      <c r="HP91" s="924"/>
      <c r="HQ91" s="924"/>
      <c r="HR91" s="924"/>
      <c r="HS91" s="924"/>
      <c r="HT91" s="924"/>
      <c r="HU91" s="924"/>
      <c r="HV91" s="924"/>
      <c r="HW91" s="924"/>
      <c r="HX91" s="924"/>
      <c r="HY91" s="924"/>
      <c r="HZ91" s="924"/>
      <c r="IA91" s="924"/>
      <c r="IB91" s="924"/>
      <c r="IC91" s="924"/>
      <c r="ID91" s="924"/>
      <c r="IE91" s="924"/>
      <c r="IF91" s="924"/>
      <c r="IG91" s="924"/>
      <c r="IH91" s="924"/>
      <c r="II91" s="924"/>
      <c r="IJ91" s="924"/>
      <c r="IK91" s="924"/>
      <c r="IL91" s="924"/>
      <c r="IM91" s="924"/>
      <c r="IN91" s="924"/>
      <c r="IO91" s="924"/>
      <c r="IP91" s="924"/>
      <c r="IQ91" s="924"/>
      <c r="IR91" s="924"/>
      <c r="IS91" s="924"/>
      <c r="IT91" s="924"/>
      <c r="IU91" s="924"/>
      <c r="IV91" s="924"/>
      <c r="IW91" s="924"/>
      <c r="IX91" s="924"/>
      <c r="IY91" s="924"/>
      <c r="IZ91" s="924"/>
      <c r="JA91" s="924"/>
      <c r="JB91" s="924"/>
      <c r="JC91" s="924"/>
      <c r="JD91" s="924"/>
      <c r="JE91" s="924"/>
      <c r="JF91" s="924"/>
      <c r="JG91" s="924"/>
      <c r="JH91" s="924"/>
      <c r="JI91" s="924"/>
      <c r="JJ91" s="924"/>
      <c r="JK91" s="924"/>
      <c r="JL91" s="924"/>
      <c r="JM91" s="924"/>
      <c r="JN91" s="924"/>
      <c r="JO91" s="924"/>
      <c r="JP91" s="924"/>
      <c r="JQ91" s="924"/>
      <c r="JR91" s="924"/>
      <c r="JS91" s="924"/>
      <c r="JT91" s="924"/>
      <c r="JU91" s="924"/>
      <c r="JV91" s="924"/>
      <c r="JW91" s="924"/>
      <c r="JX91" s="924"/>
      <c r="JY91" s="924"/>
      <c r="JZ91" s="924"/>
      <c r="KA91" s="924"/>
      <c r="KB91" s="924"/>
      <c r="KC91" s="924"/>
      <c r="KD91" s="924"/>
      <c r="KE91" s="924"/>
      <c r="KF91" s="924"/>
      <c r="KG91" s="924"/>
      <c r="KH91" s="924"/>
      <c r="KI91" s="924"/>
      <c r="KJ91" s="924"/>
      <c r="KK91" s="924"/>
      <c r="KL91" s="924"/>
      <c r="KM91" s="924"/>
      <c r="KN91" s="924"/>
      <c r="KO91" s="924"/>
      <c r="KP91" s="924"/>
      <c r="KQ91" s="924"/>
      <c r="KR91" s="924"/>
      <c r="KS91" s="924"/>
      <c r="KT91" s="924"/>
      <c r="KU91" s="924"/>
      <c r="KV91" s="924"/>
      <c r="KW91" s="924"/>
      <c r="KX91" s="924"/>
      <c r="KY91" s="924"/>
      <c r="KZ91" s="924"/>
      <c r="LA91" s="924"/>
      <c r="LB91" s="924"/>
      <c r="LC91" s="924"/>
      <c r="LD91" s="924"/>
      <c r="LE91" s="924"/>
      <c r="LF91" s="924"/>
      <c r="LG91" s="924"/>
      <c r="LH91" s="924"/>
      <c r="LI91" s="924"/>
      <c r="LJ91" s="924"/>
      <c r="LK91" s="924"/>
      <c r="LL91" s="924"/>
      <c r="LM91" s="924"/>
      <c r="LN91" s="924"/>
      <c r="LO91" s="924"/>
      <c r="LP91" s="924"/>
      <c r="LQ91" s="924"/>
      <c r="LR91" s="924"/>
      <c r="LS91" s="924"/>
      <c r="LT91" s="924"/>
      <c r="LU91" s="924"/>
      <c r="LV91" s="924"/>
      <c r="LW91" s="924"/>
      <c r="LX91" s="924"/>
      <c r="LY91" s="924"/>
      <c r="LZ91" s="924"/>
      <c r="MA91" s="924"/>
      <c r="MB91" s="924"/>
      <c r="MC91" s="924"/>
      <c r="MD91" s="924"/>
      <c r="ME91" s="924"/>
      <c r="MF91" s="924"/>
      <c r="MG91" s="924"/>
      <c r="MH91" s="924"/>
      <c r="MI91" s="924"/>
      <c r="MJ91" s="924"/>
      <c r="MK91" s="924"/>
      <c r="ML91" s="924"/>
      <c r="MM91" s="924"/>
      <c r="MN91" s="924"/>
      <c r="MO91" s="924"/>
      <c r="MP91" s="924"/>
      <c r="MQ91" s="924"/>
      <c r="MR91" s="924"/>
      <c r="MS91" s="924"/>
      <c r="MT91" s="924"/>
      <c r="MU91" s="924"/>
      <c r="MV91" s="924"/>
      <c r="MW91" s="924"/>
      <c r="MX91" s="924"/>
      <c r="MY91" s="924"/>
      <c r="MZ91" s="924"/>
      <c r="NA91" s="924"/>
      <c r="NB91" s="924"/>
      <c r="NC91" s="924"/>
      <c r="ND91" s="924"/>
      <c r="NE91" s="924"/>
      <c r="NF91" s="924"/>
      <c r="NG91" s="924"/>
      <c r="NH91" s="924"/>
      <c r="NI91" s="924"/>
      <c r="NJ91" s="924"/>
      <c r="NK91" s="924"/>
      <c r="NL91" s="924"/>
      <c r="NM91" s="924"/>
      <c r="NN91" s="924"/>
      <c r="NO91" s="924"/>
      <c r="NP91" s="924"/>
      <c r="NQ91" s="924"/>
      <c r="NR91" s="924"/>
      <c r="NS91" s="924"/>
      <c r="NT91" s="924"/>
      <c r="NU91" s="924"/>
      <c r="NV91" s="924"/>
      <c r="NW91" s="924"/>
      <c r="NX91" s="924"/>
      <c r="NY91" s="924"/>
      <c r="NZ91" s="924"/>
      <c r="OA91" s="924"/>
      <c r="OB91" s="924"/>
      <c r="OC91" s="924"/>
      <c r="OD91" s="924"/>
      <c r="OE91" s="924"/>
      <c r="OF91" s="924"/>
      <c r="OG91" s="924"/>
      <c r="OH91" s="924"/>
      <c r="OI91" s="924"/>
      <c r="OJ91" s="924"/>
      <c r="OK91" s="924"/>
      <c r="OL91" s="924"/>
      <c r="OM91" s="924"/>
      <c r="ON91" s="924"/>
      <c r="OO91" s="924"/>
      <c r="OP91" s="924"/>
      <c r="OQ91" s="924"/>
      <c r="OR91" s="924"/>
      <c r="OS91" s="924"/>
      <c r="OT91" s="924"/>
      <c r="OU91" s="924"/>
      <c r="OV91" s="924"/>
      <c r="OW91" s="924"/>
      <c r="OX91" s="924"/>
      <c r="OY91" s="924"/>
      <c r="OZ91" s="924"/>
      <c r="PA91" s="924"/>
      <c r="PB91" s="924"/>
      <c r="PC91" s="924"/>
      <c r="PD91" s="924"/>
      <c r="PE91" s="924"/>
    </row>
    <row r="92" spans="1:421">
      <c r="A92" s="924"/>
      <c r="B92" s="924"/>
      <c r="C92" s="924"/>
      <c r="D92" s="924"/>
      <c r="E92" s="924"/>
      <c r="F92" s="924"/>
      <c r="G92" s="924"/>
      <c r="H92" s="924"/>
      <c r="I92" s="924"/>
      <c r="J92" s="924"/>
      <c r="K92" s="924"/>
      <c r="L92" s="924"/>
      <c r="M92" s="924"/>
      <c r="N92" s="924"/>
      <c r="O92" s="924"/>
      <c r="P92" s="924"/>
      <c r="Q92" s="924"/>
      <c r="R92" s="924"/>
      <c r="S92" s="924"/>
      <c r="T92" s="924"/>
      <c r="U92" s="924"/>
      <c r="V92" s="924"/>
      <c r="W92" s="924"/>
      <c r="X92" s="924"/>
      <c r="Y92" s="924"/>
      <c r="Z92" s="924"/>
      <c r="AA92" s="924"/>
      <c r="AB92" s="924"/>
      <c r="AC92" s="924"/>
      <c r="AD92" s="924"/>
      <c r="AE92" s="924"/>
      <c r="AF92" s="924"/>
      <c r="AG92" s="924"/>
      <c r="AH92" s="924"/>
      <c r="AI92" s="924"/>
      <c r="AJ92" s="924"/>
      <c r="AK92" s="924"/>
      <c r="AL92" s="924"/>
      <c r="AM92" s="924"/>
      <c r="AN92" s="924"/>
      <c r="AO92" s="924"/>
      <c r="AP92" s="924"/>
      <c r="AQ92" s="924"/>
      <c r="AR92" s="924"/>
      <c r="AS92" s="924"/>
      <c r="AT92" s="924"/>
      <c r="AU92" s="924"/>
      <c r="AV92" s="924"/>
      <c r="AW92" s="924"/>
      <c r="AX92" s="924"/>
      <c r="AY92" s="924"/>
      <c r="AZ92" s="924"/>
      <c r="BA92" s="924"/>
      <c r="BB92" s="924"/>
      <c r="BC92" s="924"/>
      <c r="BD92" s="924"/>
      <c r="BE92" s="924"/>
      <c r="BF92" s="924"/>
      <c r="BG92" s="924"/>
      <c r="BH92" s="924"/>
      <c r="BI92" s="924"/>
      <c r="BJ92" s="924"/>
      <c r="BK92" s="924"/>
      <c r="BL92" s="924"/>
      <c r="BM92" s="924"/>
      <c r="BN92" s="924"/>
      <c r="BO92" s="924"/>
      <c r="BP92" s="924"/>
      <c r="BQ92" s="924"/>
      <c r="BR92" s="924"/>
      <c r="BS92" s="924"/>
      <c r="BT92" s="924"/>
      <c r="BU92" s="924"/>
      <c r="BV92" s="924"/>
      <c r="BW92" s="924"/>
      <c r="BX92" s="924"/>
      <c r="BY92" s="924"/>
      <c r="BZ92" s="924"/>
      <c r="CA92" s="924"/>
      <c r="CB92" s="924"/>
      <c r="CC92" s="924"/>
      <c r="CD92" s="924"/>
      <c r="CE92" s="924"/>
      <c r="CF92" s="924"/>
      <c r="CG92" s="924"/>
      <c r="CH92" s="924"/>
      <c r="CI92" s="924"/>
      <c r="CJ92" s="924"/>
      <c r="CK92" s="924"/>
      <c r="CL92" s="924"/>
      <c r="CM92" s="924"/>
      <c r="CN92" s="924"/>
      <c r="CO92" s="924"/>
      <c r="CP92" s="924"/>
      <c r="CQ92" s="924"/>
      <c r="CR92" s="924"/>
      <c r="CS92" s="924"/>
      <c r="CT92" s="924"/>
      <c r="CU92" s="924"/>
      <c r="CV92" s="924"/>
      <c r="CW92" s="924"/>
      <c r="CX92" s="924"/>
      <c r="CY92" s="924"/>
      <c r="CZ92" s="924"/>
      <c r="DA92" s="924"/>
      <c r="DB92" s="924"/>
      <c r="DC92" s="924"/>
      <c r="DD92" s="924"/>
      <c r="DE92" s="924"/>
      <c r="DF92" s="924"/>
      <c r="DG92" s="924"/>
      <c r="DH92" s="924"/>
      <c r="DI92" s="924"/>
      <c r="DJ92" s="924"/>
      <c r="DK92" s="924"/>
      <c r="DL92" s="924"/>
      <c r="DM92" s="924"/>
      <c r="DN92" s="924"/>
      <c r="DO92" s="924"/>
      <c r="DP92" s="924"/>
      <c r="DQ92" s="924"/>
      <c r="DR92" s="924"/>
      <c r="DS92" s="924"/>
      <c r="DT92" s="924"/>
      <c r="DU92" s="924"/>
      <c r="DV92" s="924"/>
      <c r="DW92" s="924"/>
      <c r="DX92" s="924"/>
      <c r="DY92" s="924"/>
      <c r="DZ92" s="924"/>
      <c r="EA92" s="924"/>
      <c r="EB92" s="924"/>
      <c r="EC92" s="924"/>
      <c r="ED92" s="924"/>
      <c r="EE92" s="924"/>
      <c r="EF92" s="924"/>
      <c r="EG92" s="924"/>
      <c r="EH92" s="924"/>
      <c r="EI92" s="924"/>
      <c r="EJ92" s="924"/>
      <c r="EK92" s="924"/>
      <c r="EL92" s="924"/>
      <c r="EM92" s="924"/>
      <c r="EN92" s="924"/>
      <c r="EO92" s="924"/>
      <c r="EP92" s="924"/>
      <c r="EQ92" s="924"/>
      <c r="ER92" s="924"/>
      <c r="ES92" s="924"/>
      <c r="ET92" s="924"/>
      <c r="EU92" s="924"/>
      <c r="EV92" s="924"/>
      <c r="EW92" s="924"/>
      <c r="EX92" s="924"/>
      <c r="EY92" s="924"/>
      <c r="EZ92" s="924"/>
      <c r="FA92" s="924"/>
      <c r="FB92" s="924"/>
      <c r="FC92" s="924"/>
      <c r="FD92" s="924"/>
      <c r="FE92" s="924"/>
      <c r="FF92" s="924"/>
      <c r="FG92" s="924"/>
      <c r="FH92" s="924"/>
      <c r="FI92" s="924"/>
      <c r="FJ92" s="924"/>
      <c r="FK92" s="924"/>
      <c r="FL92" s="924"/>
      <c r="FM92" s="924"/>
      <c r="FN92" s="924"/>
      <c r="FO92" s="924"/>
      <c r="FP92" s="924"/>
      <c r="FQ92" s="924"/>
      <c r="FR92" s="924"/>
      <c r="FS92" s="924"/>
      <c r="FT92" s="924"/>
      <c r="FU92" s="924"/>
      <c r="FV92" s="924"/>
      <c r="FW92" s="924"/>
      <c r="FX92" s="924"/>
      <c r="FY92" s="924"/>
      <c r="FZ92" s="924"/>
      <c r="GA92" s="924"/>
      <c r="GB92" s="924"/>
      <c r="GC92" s="924"/>
      <c r="GD92" s="924"/>
      <c r="GE92" s="924"/>
      <c r="GF92" s="924"/>
      <c r="GG92" s="924"/>
      <c r="GH92" s="924"/>
      <c r="GI92" s="924"/>
      <c r="GJ92" s="924"/>
      <c r="GK92" s="924"/>
      <c r="GL92" s="924"/>
      <c r="GM92" s="924"/>
      <c r="GN92" s="924"/>
      <c r="GO92" s="924"/>
      <c r="GP92" s="924"/>
      <c r="GQ92" s="924"/>
      <c r="GR92" s="924"/>
      <c r="GS92" s="924"/>
      <c r="GT92" s="924"/>
      <c r="GU92" s="924"/>
      <c r="GV92" s="924"/>
      <c r="GW92" s="924"/>
      <c r="GX92" s="924"/>
      <c r="GY92" s="924"/>
      <c r="GZ92" s="924"/>
      <c r="HA92" s="924"/>
      <c r="HB92" s="924"/>
      <c r="HC92" s="924"/>
      <c r="HD92" s="924"/>
      <c r="HE92" s="924"/>
      <c r="HF92" s="924"/>
      <c r="HG92" s="924"/>
      <c r="HH92" s="924"/>
      <c r="HI92" s="924"/>
      <c r="HJ92" s="924"/>
      <c r="HK92" s="924"/>
      <c r="HL92" s="924"/>
      <c r="HM92" s="924"/>
      <c r="HN92" s="924"/>
      <c r="HO92" s="924"/>
      <c r="HP92" s="924"/>
      <c r="HQ92" s="924"/>
      <c r="HR92" s="924"/>
      <c r="HS92" s="924"/>
      <c r="HT92" s="924"/>
      <c r="HU92" s="924"/>
      <c r="HV92" s="924"/>
      <c r="HW92" s="924"/>
      <c r="HX92" s="924"/>
      <c r="HY92" s="924"/>
      <c r="HZ92" s="924"/>
      <c r="IA92" s="924"/>
      <c r="IB92" s="924"/>
      <c r="IC92" s="924"/>
      <c r="ID92" s="924"/>
      <c r="IE92" s="924"/>
      <c r="IF92" s="924"/>
      <c r="IG92" s="924"/>
      <c r="IH92" s="924"/>
      <c r="II92" s="924"/>
      <c r="IJ92" s="924"/>
      <c r="IK92" s="924"/>
      <c r="IL92" s="924"/>
      <c r="IM92" s="924"/>
      <c r="IN92" s="924"/>
      <c r="IO92" s="924"/>
      <c r="IP92" s="924"/>
      <c r="IQ92" s="924"/>
      <c r="IR92" s="924"/>
      <c r="IS92" s="924"/>
      <c r="IT92" s="924"/>
      <c r="IU92" s="924"/>
      <c r="IV92" s="924"/>
      <c r="IW92" s="924"/>
      <c r="IX92" s="924"/>
      <c r="IY92" s="924"/>
      <c r="IZ92" s="924"/>
      <c r="JA92" s="924"/>
      <c r="JB92" s="924"/>
      <c r="JC92" s="924"/>
      <c r="JD92" s="924"/>
      <c r="JE92" s="924"/>
      <c r="JF92" s="924"/>
      <c r="JG92" s="924"/>
      <c r="JH92" s="924"/>
      <c r="JI92" s="924"/>
      <c r="JJ92" s="924"/>
      <c r="JK92" s="924"/>
      <c r="JL92" s="924"/>
      <c r="JM92" s="924"/>
      <c r="JN92" s="924"/>
      <c r="JO92" s="924"/>
      <c r="JP92" s="924"/>
      <c r="JQ92" s="924"/>
      <c r="JR92" s="924"/>
      <c r="JS92" s="924"/>
      <c r="JT92" s="924"/>
      <c r="JU92" s="924"/>
      <c r="JV92" s="924"/>
      <c r="JW92" s="924"/>
      <c r="JX92" s="924"/>
      <c r="JY92" s="924"/>
      <c r="JZ92" s="924"/>
      <c r="KA92" s="924"/>
      <c r="KB92" s="924"/>
      <c r="KC92" s="924"/>
      <c r="KD92" s="924"/>
      <c r="KE92" s="924"/>
      <c r="KF92" s="924"/>
      <c r="KG92" s="924"/>
      <c r="KH92" s="924"/>
      <c r="KI92" s="924"/>
      <c r="KJ92" s="924"/>
      <c r="KK92" s="924"/>
      <c r="KL92" s="924"/>
      <c r="KM92" s="924"/>
      <c r="KN92" s="924"/>
      <c r="KO92" s="924"/>
      <c r="KP92" s="924"/>
      <c r="KQ92" s="924"/>
      <c r="KR92" s="924"/>
      <c r="KS92" s="924"/>
      <c r="KT92" s="924"/>
      <c r="KU92" s="924"/>
      <c r="KV92" s="924"/>
      <c r="KW92" s="924"/>
      <c r="KX92" s="924"/>
      <c r="KY92" s="924"/>
      <c r="KZ92" s="924"/>
      <c r="LA92" s="924"/>
      <c r="LB92" s="924"/>
      <c r="LC92" s="924"/>
      <c r="LD92" s="924"/>
      <c r="LE92" s="924"/>
      <c r="LF92" s="924"/>
      <c r="LG92" s="924"/>
      <c r="LH92" s="924"/>
      <c r="LI92" s="924"/>
      <c r="LJ92" s="924"/>
      <c r="LK92" s="924"/>
      <c r="LL92" s="924"/>
      <c r="LM92" s="924"/>
      <c r="LN92" s="924"/>
      <c r="LO92" s="924"/>
      <c r="LP92" s="924"/>
      <c r="LQ92" s="924"/>
      <c r="LR92" s="924"/>
      <c r="LS92" s="924"/>
      <c r="LT92" s="924"/>
      <c r="LU92" s="924"/>
      <c r="LV92" s="924"/>
      <c r="LW92" s="924"/>
      <c r="LX92" s="924"/>
      <c r="LY92" s="924"/>
      <c r="LZ92" s="924"/>
      <c r="MA92" s="924"/>
      <c r="MB92" s="924"/>
      <c r="MC92" s="924"/>
      <c r="MD92" s="924"/>
      <c r="ME92" s="924"/>
      <c r="MF92" s="924"/>
      <c r="MG92" s="924"/>
      <c r="MH92" s="924"/>
      <c r="MI92" s="924"/>
      <c r="MJ92" s="924"/>
      <c r="MK92" s="924"/>
      <c r="ML92" s="924"/>
      <c r="MM92" s="924"/>
      <c r="MN92" s="924"/>
      <c r="MO92" s="924"/>
      <c r="MP92" s="924"/>
      <c r="MQ92" s="924"/>
      <c r="MR92" s="924"/>
      <c r="MS92" s="924"/>
      <c r="MT92" s="924"/>
      <c r="MU92" s="924"/>
      <c r="MV92" s="924"/>
      <c r="MW92" s="924"/>
      <c r="MX92" s="924"/>
      <c r="MY92" s="924"/>
      <c r="MZ92" s="924"/>
      <c r="NA92" s="924"/>
      <c r="NB92" s="924"/>
      <c r="NC92" s="924"/>
      <c r="ND92" s="924"/>
      <c r="NE92" s="924"/>
      <c r="NF92" s="924"/>
      <c r="NG92" s="924"/>
      <c r="NH92" s="924"/>
      <c r="NI92" s="924"/>
      <c r="NJ92" s="924"/>
      <c r="NK92" s="924"/>
      <c r="NL92" s="924"/>
      <c r="NM92" s="924"/>
      <c r="NN92" s="924"/>
      <c r="NO92" s="924"/>
      <c r="NP92" s="924"/>
      <c r="NQ92" s="924"/>
      <c r="NR92" s="924"/>
      <c r="NS92" s="924"/>
      <c r="NT92" s="924"/>
      <c r="NU92" s="924"/>
      <c r="NV92" s="924"/>
      <c r="NW92" s="924"/>
      <c r="NX92" s="924"/>
      <c r="NY92" s="924"/>
      <c r="NZ92" s="924"/>
      <c r="OA92" s="924"/>
      <c r="OB92" s="924"/>
      <c r="OC92" s="924"/>
      <c r="OD92" s="924"/>
      <c r="OE92" s="924"/>
      <c r="OF92" s="924"/>
      <c r="OG92" s="924"/>
      <c r="OH92" s="924"/>
      <c r="OI92" s="924"/>
      <c r="OJ92" s="924"/>
      <c r="OK92" s="924"/>
      <c r="OL92" s="924"/>
      <c r="OM92" s="924"/>
      <c r="ON92" s="924"/>
      <c r="OO92" s="924"/>
      <c r="OP92" s="924"/>
      <c r="OQ92" s="924"/>
      <c r="OR92" s="924"/>
      <c r="OS92" s="924"/>
      <c r="OT92" s="924"/>
      <c r="OU92" s="924"/>
      <c r="OV92" s="924"/>
      <c r="OW92" s="924"/>
      <c r="OX92" s="924"/>
      <c r="OY92" s="924"/>
      <c r="OZ92" s="924"/>
      <c r="PA92" s="924"/>
      <c r="PB92" s="924"/>
      <c r="PC92" s="924"/>
      <c r="PD92" s="924"/>
      <c r="PE92" s="924"/>
    </row>
    <row r="93" spans="1:421">
      <c r="A93" s="924"/>
      <c r="B93" s="924"/>
      <c r="C93" s="924"/>
      <c r="D93" s="924"/>
      <c r="E93" s="924"/>
      <c r="F93" s="924"/>
      <c r="G93" s="924"/>
      <c r="H93" s="924"/>
      <c r="I93" s="924"/>
      <c r="J93" s="924"/>
      <c r="K93" s="924"/>
      <c r="L93" s="924"/>
      <c r="M93" s="924"/>
      <c r="N93" s="924"/>
      <c r="O93" s="924"/>
      <c r="P93" s="924"/>
      <c r="Q93" s="924"/>
      <c r="R93" s="924"/>
      <c r="S93" s="924"/>
      <c r="T93" s="924"/>
      <c r="U93" s="924"/>
      <c r="V93" s="924"/>
      <c r="W93" s="924"/>
      <c r="X93" s="924"/>
      <c r="Y93" s="924"/>
      <c r="Z93" s="924"/>
      <c r="AA93" s="924"/>
      <c r="AB93" s="924"/>
      <c r="AC93" s="924"/>
      <c r="AD93" s="924"/>
      <c r="AE93" s="924"/>
      <c r="AF93" s="924"/>
      <c r="AG93" s="924"/>
      <c r="AH93" s="924"/>
      <c r="AI93" s="924"/>
      <c r="AJ93" s="924"/>
      <c r="AK93" s="924"/>
      <c r="AL93" s="924"/>
      <c r="AM93" s="924"/>
      <c r="AN93" s="924"/>
      <c r="AO93" s="924"/>
      <c r="AP93" s="924"/>
      <c r="AQ93" s="924"/>
      <c r="AR93" s="924"/>
      <c r="AS93" s="924"/>
      <c r="AT93" s="924"/>
      <c r="AU93" s="924"/>
      <c r="AV93" s="924"/>
      <c r="AW93" s="924"/>
      <c r="AX93" s="924"/>
      <c r="AY93" s="924"/>
      <c r="AZ93" s="924"/>
      <c r="BA93" s="924"/>
      <c r="BB93" s="924"/>
      <c r="BC93" s="924"/>
      <c r="BD93" s="924"/>
      <c r="BE93" s="924"/>
      <c r="BF93" s="924"/>
      <c r="BG93" s="924"/>
      <c r="BH93" s="924"/>
      <c r="BI93" s="924"/>
      <c r="BJ93" s="924"/>
      <c r="BK93" s="924"/>
      <c r="BL93" s="924"/>
      <c r="BM93" s="924"/>
      <c r="BN93" s="924"/>
      <c r="BO93" s="924"/>
      <c r="BP93" s="924"/>
      <c r="BQ93" s="924"/>
      <c r="BR93" s="924"/>
      <c r="BS93" s="924"/>
      <c r="BT93" s="924"/>
      <c r="BU93" s="924"/>
      <c r="BV93" s="924"/>
      <c r="BW93" s="924"/>
      <c r="BX93" s="924"/>
      <c r="BY93" s="924"/>
      <c r="BZ93" s="924"/>
      <c r="CA93" s="924"/>
      <c r="CB93" s="924"/>
      <c r="CC93" s="924"/>
      <c r="CD93" s="924"/>
      <c r="CE93" s="924"/>
      <c r="CF93" s="924"/>
      <c r="CG93" s="924"/>
      <c r="CH93" s="924"/>
      <c r="CI93" s="924"/>
      <c r="CJ93" s="924"/>
      <c r="CK93" s="924"/>
      <c r="CL93" s="924"/>
      <c r="CM93" s="924"/>
      <c r="CN93" s="924"/>
      <c r="CO93" s="924"/>
      <c r="CP93" s="924"/>
      <c r="CQ93" s="924"/>
      <c r="CR93" s="924"/>
      <c r="CS93" s="924"/>
      <c r="CT93" s="924"/>
      <c r="CU93" s="924"/>
      <c r="CV93" s="924"/>
      <c r="CW93" s="924"/>
      <c r="CX93" s="924"/>
      <c r="CY93" s="924"/>
      <c r="CZ93" s="924"/>
      <c r="DA93" s="924"/>
      <c r="DB93" s="924"/>
      <c r="DC93" s="924"/>
      <c r="DD93" s="924"/>
      <c r="DE93" s="924"/>
      <c r="DF93" s="924"/>
      <c r="DG93" s="924"/>
      <c r="DH93" s="924"/>
      <c r="DI93" s="924"/>
      <c r="DJ93" s="924"/>
      <c r="DK93" s="924"/>
      <c r="DL93" s="924"/>
      <c r="DM93" s="924"/>
      <c r="DN93" s="924"/>
      <c r="DO93" s="924"/>
      <c r="DP93" s="924"/>
      <c r="DQ93" s="924"/>
      <c r="DR93" s="924"/>
      <c r="DS93" s="924"/>
      <c r="DT93" s="924"/>
      <c r="DU93" s="924"/>
      <c r="DV93" s="924"/>
      <c r="DW93" s="924"/>
      <c r="DX93" s="924"/>
      <c r="DY93" s="924"/>
      <c r="DZ93" s="924"/>
      <c r="EA93" s="924"/>
      <c r="EB93" s="924"/>
      <c r="EC93" s="924"/>
      <c r="ED93" s="924"/>
      <c r="EE93" s="924"/>
      <c r="EF93" s="924"/>
      <c r="EG93" s="924"/>
      <c r="EH93" s="924"/>
      <c r="EI93" s="924"/>
      <c r="EJ93" s="924"/>
      <c r="EK93" s="924"/>
      <c r="EL93" s="924"/>
      <c r="EM93" s="924"/>
      <c r="EN93" s="924"/>
      <c r="EO93" s="924"/>
      <c r="EP93" s="924"/>
      <c r="EQ93" s="924"/>
      <c r="ER93" s="924"/>
      <c r="ES93" s="924"/>
      <c r="ET93" s="924"/>
      <c r="EU93" s="924"/>
      <c r="EV93" s="924"/>
      <c r="EW93" s="924"/>
      <c r="EX93" s="924"/>
      <c r="EY93" s="924"/>
      <c r="EZ93" s="924"/>
      <c r="FA93" s="924"/>
      <c r="FB93" s="924"/>
      <c r="FC93" s="924"/>
      <c r="FD93" s="924"/>
      <c r="FE93" s="924"/>
      <c r="FF93" s="924"/>
      <c r="FG93" s="924"/>
      <c r="FH93" s="924"/>
      <c r="FI93" s="924"/>
      <c r="FJ93" s="924"/>
      <c r="FK93" s="924"/>
      <c r="FL93" s="924"/>
      <c r="FM93" s="924"/>
      <c r="FN93" s="924"/>
      <c r="FO93" s="924"/>
      <c r="FP93" s="924"/>
      <c r="FQ93" s="924"/>
      <c r="FR93" s="924"/>
      <c r="FS93" s="924"/>
      <c r="FT93" s="924"/>
      <c r="FU93" s="924"/>
      <c r="FV93" s="924"/>
      <c r="FW93" s="924"/>
      <c r="FX93" s="924"/>
      <c r="FY93" s="924"/>
      <c r="FZ93" s="924"/>
      <c r="GA93" s="924"/>
      <c r="GB93" s="924"/>
      <c r="GC93" s="924"/>
      <c r="GD93" s="924"/>
      <c r="GE93" s="924"/>
      <c r="GF93" s="924"/>
      <c r="GG93" s="924"/>
      <c r="GH93" s="924"/>
      <c r="GI93" s="924"/>
      <c r="GJ93" s="924"/>
      <c r="GK93" s="924"/>
      <c r="GL93" s="924"/>
      <c r="GM93" s="924"/>
      <c r="GN93" s="924"/>
      <c r="GO93" s="924"/>
      <c r="GP93" s="924"/>
      <c r="GQ93" s="924"/>
      <c r="GR93" s="924"/>
      <c r="GS93" s="924"/>
      <c r="GT93" s="924"/>
      <c r="GU93" s="924"/>
      <c r="GV93" s="924"/>
      <c r="GW93" s="924"/>
      <c r="GX93" s="924"/>
      <c r="GY93" s="924"/>
      <c r="GZ93" s="924"/>
      <c r="HA93" s="924"/>
      <c r="HB93" s="924"/>
      <c r="HC93" s="924"/>
      <c r="HD93" s="924"/>
      <c r="HE93" s="924"/>
      <c r="HF93" s="924"/>
      <c r="HG93" s="924"/>
      <c r="HH93" s="924"/>
      <c r="HI93" s="924"/>
      <c r="HJ93" s="924"/>
      <c r="HK93" s="924"/>
      <c r="HL93" s="924"/>
      <c r="HM93" s="924"/>
      <c r="HN93" s="924"/>
      <c r="HO93" s="924"/>
      <c r="HP93" s="924"/>
      <c r="HQ93" s="924"/>
      <c r="HR93" s="924"/>
      <c r="HS93" s="924"/>
      <c r="HT93" s="924"/>
      <c r="HU93" s="924"/>
      <c r="HV93" s="924"/>
      <c r="HW93" s="924"/>
      <c r="HX93" s="924"/>
      <c r="HY93" s="924"/>
      <c r="HZ93" s="924"/>
      <c r="IA93" s="924"/>
      <c r="IB93" s="924"/>
      <c r="IC93" s="924"/>
      <c r="ID93" s="924"/>
      <c r="IE93" s="924"/>
      <c r="IF93" s="924"/>
      <c r="IG93" s="924"/>
      <c r="IH93" s="924"/>
      <c r="II93" s="924"/>
      <c r="IJ93" s="924"/>
      <c r="IK93" s="924"/>
      <c r="IL93" s="924"/>
      <c r="IM93" s="924"/>
      <c r="IN93" s="924"/>
      <c r="IO93" s="924"/>
      <c r="IP93" s="924"/>
      <c r="IQ93" s="924"/>
      <c r="IR93" s="924"/>
      <c r="IS93" s="924"/>
      <c r="IT93" s="924"/>
      <c r="IU93" s="924"/>
      <c r="IV93" s="924"/>
      <c r="IW93" s="924"/>
      <c r="IX93" s="924"/>
      <c r="IY93" s="924"/>
      <c r="IZ93" s="924"/>
      <c r="JA93" s="924"/>
      <c r="JB93" s="924"/>
      <c r="JC93" s="924"/>
      <c r="JD93" s="924"/>
      <c r="JE93" s="924"/>
      <c r="JF93" s="924"/>
      <c r="JG93" s="924"/>
      <c r="JH93" s="924"/>
      <c r="JI93" s="924"/>
      <c r="JJ93" s="924"/>
      <c r="JK93" s="924"/>
      <c r="JL93" s="924"/>
      <c r="JM93" s="924"/>
      <c r="JN93" s="924"/>
      <c r="JO93" s="924"/>
      <c r="JP93" s="924"/>
      <c r="JQ93" s="924"/>
      <c r="JR93" s="924"/>
      <c r="JS93" s="924"/>
      <c r="JT93" s="924"/>
      <c r="JU93" s="924"/>
      <c r="JV93" s="924"/>
      <c r="JW93" s="924"/>
      <c r="JX93" s="924"/>
      <c r="JY93" s="924"/>
      <c r="JZ93" s="924"/>
      <c r="KA93" s="924"/>
      <c r="KB93" s="924"/>
      <c r="KC93" s="924"/>
      <c r="KD93" s="924"/>
      <c r="KE93" s="924"/>
      <c r="KF93" s="924"/>
      <c r="KG93" s="924"/>
      <c r="KH93" s="924"/>
      <c r="KI93" s="924"/>
      <c r="KJ93" s="924"/>
      <c r="KK93" s="924"/>
      <c r="KL93" s="924"/>
      <c r="KM93" s="924"/>
      <c r="KN93" s="924"/>
      <c r="KO93" s="924"/>
      <c r="KP93" s="924"/>
      <c r="KQ93" s="924"/>
      <c r="KR93" s="924"/>
      <c r="KS93" s="924"/>
      <c r="KT93" s="924"/>
      <c r="KU93" s="924"/>
      <c r="KV93" s="924"/>
      <c r="KW93" s="924"/>
      <c r="KX93" s="924"/>
      <c r="KY93" s="924"/>
      <c r="KZ93" s="924"/>
      <c r="LA93" s="924"/>
      <c r="LB93" s="924"/>
      <c r="LC93" s="924"/>
      <c r="LD93" s="924"/>
      <c r="LE93" s="924"/>
      <c r="LF93" s="924"/>
      <c r="LG93" s="924"/>
      <c r="LH93" s="924"/>
      <c r="LI93" s="924"/>
      <c r="LJ93" s="924"/>
      <c r="LK93" s="924"/>
      <c r="LL93" s="924"/>
      <c r="LM93" s="924"/>
      <c r="LN93" s="924"/>
      <c r="LO93" s="924"/>
      <c r="LP93" s="924"/>
      <c r="LQ93" s="924"/>
      <c r="LR93" s="924"/>
      <c r="LS93" s="924"/>
      <c r="LT93" s="924"/>
      <c r="LU93" s="924"/>
      <c r="LV93" s="924"/>
      <c r="LW93" s="924"/>
      <c r="LX93" s="924"/>
      <c r="LY93" s="924"/>
      <c r="LZ93" s="924"/>
      <c r="MA93" s="924"/>
      <c r="MB93" s="924"/>
      <c r="MC93" s="924"/>
      <c r="MD93" s="924"/>
      <c r="ME93" s="924"/>
      <c r="MF93" s="924"/>
      <c r="MG93" s="924"/>
      <c r="MH93" s="924"/>
      <c r="MI93" s="924"/>
      <c r="MJ93" s="924"/>
      <c r="MK93" s="924"/>
      <c r="ML93" s="924"/>
      <c r="MM93" s="924"/>
      <c r="MN93" s="924"/>
      <c r="MO93" s="924"/>
      <c r="MP93" s="924"/>
      <c r="MQ93" s="924"/>
      <c r="MR93" s="924"/>
      <c r="MS93" s="924"/>
      <c r="MT93" s="924"/>
      <c r="MU93" s="924"/>
      <c r="MV93" s="924"/>
      <c r="MW93" s="924"/>
      <c r="MX93" s="924"/>
      <c r="MY93" s="924"/>
      <c r="MZ93" s="924"/>
      <c r="NA93" s="924"/>
      <c r="NB93" s="924"/>
      <c r="NC93" s="924"/>
      <c r="ND93" s="924"/>
      <c r="NE93" s="924"/>
      <c r="NF93" s="924"/>
      <c r="NG93" s="924"/>
      <c r="NH93" s="924"/>
      <c r="NI93" s="924"/>
      <c r="NJ93" s="924"/>
      <c r="NK93" s="924"/>
      <c r="NL93" s="924"/>
      <c r="NM93" s="924"/>
      <c r="NN93" s="924"/>
      <c r="NO93" s="924"/>
      <c r="NP93" s="924"/>
      <c r="NQ93" s="924"/>
      <c r="NR93" s="924"/>
      <c r="NS93" s="924"/>
      <c r="NT93" s="924"/>
      <c r="NU93" s="924"/>
      <c r="NV93" s="924"/>
      <c r="NW93" s="924"/>
      <c r="NX93" s="924"/>
      <c r="NY93" s="924"/>
      <c r="NZ93" s="924"/>
      <c r="OA93" s="924"/>
      <c r="OB93" s="924"/>
      <c r="OC93" s="924"/>
      <c r="OD93" s="924"/>
      <c r="OE93" s="924"/>
      <c r="OF93" s="924"/>
      <c r="OG93" s="924"/>
      <c r="OH93" s="924"/>
      <c r="OI93" s="924"/>
      <c r="OJ93" s="924"/>
      <c r="OK93" s="924"/>
      <c r="OL93" s="924"/>
      <c r="OM93" s="924"/>
      <c r="ON93" s="924"/>
      <c r="OO93" s="924"/>
      <c r="OP93" s="924"/>
      <c r="OQ93" s="924"/>
      <c r="OR93" s="924"/>
      <c r="OS93" s="924"/>
      <c r="OT93" s="924"/>
      <c r="OU93" s="924"/>
      <c r="OV93" s="924"/>
      <c r="OW93" s="924"/>
      <c r="OX93" s="924"/>
      <c r="OY93" s="924"/>
      <c r="OZ93" s="924"/>
      <c r="PA93" s="924"/>
      <c r="PB93" s="924"/>
      <c r="PC93" s="924"/>
      <c r="PD93" s="924"/>
      <c r="PE93" s="924"/>
    </row>
    <row r="94" spans="1:421">
      <c r="A94" s="924"/>
      <c r="B94" s="924"/>
      <c r="C94" s="924"/>
      <c r="D94" s="924"/>
      <c r="E94" s="924"/>
      <c r="F94" s="924"/>
      <c r="G94" s="924"/>
      <c r="H94" s="924"/>
      <c r="I94" s="924"/>
      <c r="J94" s="924"/>
      <c r="K94" s="924"/>
      <c r="L94" s="924"/>
      <c r="M94" s="924"/>
      <c r="N94" s="924"/>
      <c r="O94" s="924"/>
      <c r="P94" s="924"/>
      <c r="Q94" s="924"/>
      <c r="R94" s="924"/>
      <c r="S94" s="924"/>
      <c r="T94" s="924"/>
      <c r="U94" s="924"/>
      <c r="V94" s="924"/>
      <c r="W94" s="924"/>
      <c r="X94" s="924"/>
      <c r="Y94" s="924"/>
      <c r="Z94" s="924"/>
      <c r="AA94" s="924"/>
      <c r="AB94" s="924"/>
      <c r="AC94" s="924"/>
      <c r="AD94" s="924"/>
      <c r="AE94" s="924"/>
      <c r="AF94" s="924"/>
      <c r="AG94" s="924"/>
      <c r="AH94" s="924"/>
      <c r="AI94" s="924"/>
      <c r="AJ94" s="924"/>
      <c r="AK94" s="924"/>
      <c r="AL94" s="924"/>
      <c r="AM94" s="924"/>
      <c r="AN94" s="924"/>
      <c r="AO94" s="924"/>
      <c r="AP94" s="924"/>
      <c r="AQ94" s="924"/>
      <c r="AR94" s="924"/>
      <c r="AS94" s="924"/>
      <c r="AT94" s="924"/>
      <c r="AU94" s="924"/>
      <c r="AV94" s="924"/>
      <c r="AW94" s="924"/>
      <c r="AX94" s="924"/>
      <c r="AY94" s="924"/>
      <c r="AZ94" s="924"/>
      <c r="BA94" s="924"/>
      <c r="BB94" s="924"/>
      <c r="BC94" s="924"/>
      <c r="BD94" s="924"/>
      <c r="BE94" s="924"/>
      <c r="BF94" s="924"/>
      <c r="BG94" s="924"/>
      <c r="BH94" s="924"/>
      <c r="BI94" s="924"/>
      <c r="BJ94" s="924"/>
      <c r="BK94" s="924"/>
      <c r="BL94" s="924"/>
      <c r="BM94" s="924"/>
      <c r="BN94" s="924"/>
      <c r="BO94" s="924"/>
      <c r="BP94" s="924"/>
      <c r="BQ94" s="924"/>
      <c r="BR94" s="924"/>
      <c r="BS94" s="924"/>
      <c r="BT94" s="924"/>
      <c r="BU94" s="924"/>
      <c r="BV94" s="924"/>
      <c r="BW94" s="924"/>
      <c r="BX94" s="924"/>
      <c r="BY94" s="924"/>
      <c r="BZ94" s="924"/>
      <c r="CA94" s="924"/>
      <c r="CB94" s="924"/>
      <c r="CC94" s="924"/>
      <c r="CD94" s="924"/>
      <c r="CE94" s="924"/>
      <c r="CF94" s="924"/>
      <c r="CG94" s="924"/>
      <c r="CH94" s="924"/>
      <c r="CI94" s="924"/>
      <c r="CJ94" s="924"/>
      <c r="CK94" s="924"/>
      <c r="CL94" s="924"/>
      <c r="CM94" s="924"/>
      <c r="CN94" s="924"/>
      <c r="CO94" s="924"/>
      <c r="CP94" s="924"/>
      <c r="CQ94" s="924"/>
      <c r="CR94" s="924"/>
      <c r="CS94" s="924"/>
      <c r="CT94" s="924"/>
      <c r="CU94" s="924"/>
      <c r="CV94" s="924"/>
      <c r="CW94" s="924"/>
      <c r="CX94" s="924"/>
      <c r="CY94" s="924"/>
      <c r="CZ94" s="924"/>
      <c r="DA94" s="924"/>
      <c r="DB94" s="924"/>
      <c r="DC94" s="924"/>
      <c r="DD94" s="924"/>
      <c r="DE94" s="924"/>
      <c r="DF94" s="924"/>
      <c r="DG94" s="924"/>
      <c r="DH94" s="924"/>
      <c r="DI94" s="924"/>
      <c r="DJ94" s="924"/>
      <c r="DK94" s="924"/>
      <c r="DL94" s="924"/>
      <c r="DM94" s="924"/>
      <c r="DN94" s="924"/>
      <c r="DO94" s="924"/>
      <c r="DP94" s="924"/>
      <c r="DQ94" s="924"/>
      <c r="DR94" s="924"/>
      <c r="DS94" s="924"/>
      <c r="DT94" s="924"/>
      <c r="DU94" s="924"/>
      <c r="DV94" s="924"/>
      <c r="DW94" s="924"/>
      <c r="DX94" s="924"/>
      <c r="DY94" s="924"/>
      <c r="DZ94" s="924"/>
      <c r="EA94" s="924"/>
      <c r="EB94" s="924"/>
      <c r="EC94" s="924"/>
      <c r="ED94" s="924"/>
      <c r="EE94" s="924"/>
      <c r="EF94" s="924"/>
      <c r="EG94" s="924"/>
      <c r="EH94" s="924"/>
      <c r="EI94" s="924"/>
      <c r="EJ94" s="924"/>
      <c r="EK94" s="924"/>
      <c r="EL94" s="924"/>
      <c r="EM94" s="924"/>
      <c r="EN94" s="924"/>
      <c r="EO94" s="924"/>
      <c r="EP94" s="924"/>
      <c r="EQ94" s="924"/>
      <c r="ER94" s="924"/>
      <c r="ES94" s="924"/>
      <c r="ET94" s="924"/>
      <c r="EU94" s="924"/>
      <c r="EV94" s="924"/>
      <c r="EW94" s="924"/>
      <c r="EX94" s="924"/>
      <c r="EY94" s="924"/>
      <c r="EZ94" s="924"/>
      <c r="FA94" s="924"/>
      <c r="FB94" s="924"/>
      <c r="FC94" s="924"/>
      <c r="FD94" s="924"/>
      <c r="FE94" s="924"/>
      <c r="FF94" s="924"/>
      <c r="FG94" s="924"/>
      <c r="FH94" s="924"/>
      <c r="FI94" s="924"/>
      <c r="FJ94" s="924"/>
      <c r="FK94" s="924"/>
      <c r="FL94" s="924"/>
      <c r="FM94" s="924"/>
      <c r="FN94" s="924"/>
      <c r="FO94" s="924"/>
      <c r="FP94" s="924"/>
      <c r="FQ94" s="924"/>
      <c r="FR94" s="924"/>
      <c r="FS94" s="924"/>
      <c r="FT94" s="924"/>
      <c r="FU94" s="924"/>
      <c r="FV94" s="924"/>
      <c r="FW94" s="924"/>
      <c r="FX94" s="924"/>
      <c r="FY94" s="924"/>
      <c r="FZ94" s="924"/>
      <c r="GA94" s="924"/>
      <c r="GB94" s="924"/>
      <c r="GC94" s="924"/>
      <c r="GD94" s="924"/>
      <c r="GE94" s="924"/>
      <c r="GF94" s="924"/>
      <c r="GG94" s="924"/>
      <c r="GH94" s="924"/>
      <c r="GI94" s="924"/>
      <c r="GJ94" s="924"/>
      <c r="GK94" s="924"/>
      <c r="GL94" s="924"/>
      <c r="GM94" s="924"/>
      <c r="GN94" s="924"/>
      <c r="GO94" s="924"/>
      <c r="GP94" s="924"/>
      <c r="GQ94" s="924"/>
      <c r="GR94" s="924"/>
      <c r="GS94" s="924"/>
      <c r="GT94" s="924"/>
      <c r="GU94" s="924"/>
      <c r="GV94" s="924"/>
      <c r="GW94" s="924"/>
      <c r="GX94" s="924"/>
      <c r="GY94" s="924"/>
      <c r="GZ94" s="924"/>
      <c r="HA94" s="924"/>
      <c r="HB94" s="924"/>
      <c r="HC94" s="924"/>
      <c r="HD94" s="924"/>
      <c r="HE94" s="924"/>
      <c r="HF94" s="924"/>
      <c r="HG94" s="924"/>
      <c r="HH94" s="924"/>
      <c r="HI94" s="924"/>
      <c r="HJ94" s="924"/>
      <c r="HK94" s="924"/>
      <c r="HL94" s="924"/>
      <c r="HM94" s="924"/>
      <c r="HN94" s="924"/>
      <c r="HO94" s="924"/>
      <c r="HP94" s="924"/>
      <c r="HQ94" s="924"/>
      <c r="HR94" s="924"/>
      <c r="HS94" s="924"/>
      <c r="HT94" s="924"/>
      <c r="HU94" s="924"/>
      <c r="HV94" s="924"/>
      <c r="HW94" s="924"/>
      <c r="HX94" s="924"/>
      <c r="HY94" s="924"/>
      <c r="HZ94" s="924"/>
      <c r="IA94" s="924"/>
      <c r="IB94" s="924"/>
      <c r="IC94" s="924"/>
      <c r="ID94" s="924"/>
      <c r="IE94" s="924"/>
      <c r="IF94" s="924"/>
      <c r="IG94" s="924"/>
      <c r="IH94" s="924"/>
      <c r="II94" s="924"/>
      <c r="IJ94" s="924"/>
      <c r="IK94" s="924"/>
      <c r="IL94" s="924"/>
      <c r="IM94" s="924"/>
      <c r="IN94" s="924"/>
      <c r="IO94" s="924"/>
      <c r="IP94" s="924"/>
      <c r="IQ94" s="924"/>
      <c r="IR94" s="924"/>
      <c r="IS94" s="924"/>
      <c r="IT94" s="924"/>
      <c r="IU94" s="924"/>
      <c r="IV94" s="924"/>
      <c r="IW94" s="924"/>
      <c r="IX94" s="924"/>
      <c r="IY94" s="924"/>
      <c r="IZ94" s="924"/>
      <c r="JA94" s="924"/>
      <c r="JB94" s="924"/>
      <c r="JC94" s="924"/>
      <c r="JD94" s="924"/>
      <c r="JE94" s="924"/>
      <c r="JF94" s="924"/>
      <c r="JG94" s="924"/>
      <c r="JH94" s="924"/>
      <c r="JI94" s="924"/>
      <c r="JJ94" s="924"/>
      <c r="JK94" s="924"/>
      <c r="JL94" s="924"/>
      <c r="JM94" s="924"/>
      <c r="JN94" s="924"/>
      <c r="JO94" s="924"/>
      <c r="JP94" s="924"/>
      <c r="JQ94" s="924"/>
      <c r="JR94" s="924"/>
      <c r="JS94" s="924"/>
      <c r="JT94" s="924"/>
      <c r="JU94" s="924"/>
      <c r="JV94" s="924"/>
      <c r="JW94" s="924"/>
      <c r="JX94" s="924"/>
      <c r="JY94" s="924"/>
      <c r="JZ94" s="924"/>
      <c r="KA94" s="924"/>
      <c r="KB94" s="924"/>
      <c r="KC94" s="924"/>
      <c r="KD94" s="924"/>
      <c r="KE94" s="924"/>
      <c r="KF94" s="924"/>
      <c r="KG94" s="924"/>
      <c r="KH94" s="924"/>
      <c r="KI94" s="924"/>
      <c r="KJ94" s="924"/>
      <c r="KK94" s="924"/>
      <c r="KL94" s="924"/>
      <c r="KM94" s="924"/>
      <c r="KN94" s="924"/>
      <c r="KO94" s="924"/>
      <c r="KP94" s="924"/>
      <c r="KQ94" s="924"/>
      <c r="KR94" s="924"/>
      <c r="KS94" s="924"/>
      <c r="KT94" s="924"/>
      <c r="KU94" s="924"/>
      <c r="KV94" s="924"/>
      <c r="KW94" s="924"/>
      <c r="KX94" s="924"/>
      <c r="KY94" s="924"/>
      <c r="KZ94" s="924"/>
      <c r="LA94" s="924"/>
      <c r="LB94" s="924"/>
      <c r="LC94" s="924"/>
      <c r="LD94" s="924"/>
      <c r="LE94" s="924"/>
      <c r="LF94" s="924"/>
      <c r="LG94" s="924"/>
      <c r="LH94" s="924"/>
      <c r="LI94" s="924"/>
      <c r="LJ94" s="924"/>
      <c r="LK94" s="924"/>
      <c r="LL94" s="924"/>
      <c r="LM94" s="924"/>
      <c r="LN94" s="924"/>
      <c r="LO94" s="924"/>
      <c r="LP94" s="924"/>
      <c r="LQ94" s="924"/>
      <c r="LR94" s="924"/>
      <c r="LS94" s="924"/>
      <c r="LT94" s="924"/>
      <c r="LU94" s="924"/>
      <c r="LV94" s="924"/>
      <c r="LW94" s="924"/>
      <c r="LX94" s="924"/>
      <c r="LY94" s="924"/>
      <c r="LZ94" s="924"/>
      <c r="MA94" s="924"/>
      <c r="MB94" s="924"/>
      <c r="MC94" s="924"/>
      <c r="MD94" s="924"/>
      <c r="ME94" s="924"/>
      <c r="MF94" s="924"/>
      <c r="MG94" s="924"/>
      <c r="MH94" s="924"/>
      <c r="MI94" s="924"/>
      <c r="MJ94" s="924"/>
      <c r="MK94" s="924"/>
      <c r="ML94" s="924"/>
      <c r="MM94" s="924"/>
      <c r="MN94" s="924"/>
      <c r="MO94" s="924"/>
      <c r="MP94" s="924"/>
      <c r="MQ94" s="924"/>
      <c r="MR94" s="924"/>
      <c r="MS94" s="924"/>
      <c r="MT94" s="924"/>
      <c r="MU94" s="924"/>
      <c r="MV94" s="924"/>
      <c r="MW94" s="924"/>
      <c r="MX94" s="924"/>
      <c r="MY94" s="924"/>
      <c r="MZ94" s="924"/>
      <c r="NA94" s="924"/>
      <c r="NB94" s="924"/>
      <c r="NC94" s="924"/>
      <c r="ND94" s="924"/>
      <c r="NE94" s="924"/>
      <c r="NF94" s="924"/>
      <c r="NG94" s="924"/>
      <c r="NH94" s="924"/>
      <c r="NI94" s="924"/>
      <c r="NJ94" s="924"/>
      <c r="NK94" s="924"/>
      <c r="NL94" s="924"/>
      <c r="NM94" s="924"/>
      <c r="NN94" s="924"/>
      <c r="NO94" s="924"/>
      <c r="NP94" s="924"/>
      <c r="NQ94" s="924"/>
      <c r="NR94" s="924"/>
      <c r="NS94" s="924"/>
      <c r="NT94" s="924"/>
      <c r="NU94" s="924"/>
      <c r="NV94" s="924"/>
      <c r="NW94" s="924"/>
      <c r="NX94" s="924"/>
      <c r="NY94" s="924"/>
      <c r="NZ94" s="924"/>
      <c r="OA94" s="924"/>
      <c r="OB94" s="924"/>
      <c r="OC94" s="924"/>
      <c r="OD94" s="924"/>
      <c r="OE94" s="924"/>
      <c r="OF94" s="924"/>
      <c r="OG94" s="924"/>
      <c r="OH94" s="924"/>
      <c r="OI94" s="924"/>
      <c r="OJ94" s="924"/>
      <c r="OK94" s="924"/>
      <c r="OL94" s="924"/>
      <c r="OM94" s="924"/>
      <c r="ON94" s="924"/>
      <c r="OO94" s="924"/>
      <c r="OP94" s="924"/>
      <c r="OQ94" s="924"/>
      <c r="OR94" s="924"/>
      <c r="OS94" s="924"/>
      <c r="OT94" s="924"/>
      <c r="OU94" s="924"/>
      <c r="OV94" s="924"/>
      <c r="OW94" s="924"/>
      <c r="OX94" s="924"/>
      <c r="OY94" s="924"/>
      <c r="OZ94" s="924"/>
      <c r="PA94" s="924"/>
      <c r="PB94" s="924"/>
      <c r="PC94" s="924"/>
      <c r="PD94" s="924"/>
      <c r="PE94" s="924"/>
    </row>
    <row r="95" spans="1:421">
      <c r="A95" s="924"/>
      <c r="B95" s="924"/>
      <c r="C95" s="924"/>
      <c r="D95" s="924"/>
      <c r="E95" s="924"/>
      <c r="F95" s="924"/>
      <c r="G95" s="924"/>
      <c r="H95" s="924"/>
      <c r="I95" s="924"/>
      <c r="J95" s="924"/>
      <c r="K95" s="924"/>
      <c r="L95" s="924"/>
      <c r="M95" s="924"/>
      <c r="N95" s="924"/>
      <c r="O95" s="924"/>
      <c r="P95" s="924"/>
      <c r="Q95" s="924"/>
      <c r="R95" s="924"/>
      <c r="S95" s="924"/>
      <c r="T95" s="924"/>
      <c r="U95" s="924"/>
      <c r="V95" s="924"/>
      <c r="W95" s="924"/>
      <c r="X95" s="924"/>
      <c r="Y95" s="924"/>
      <c r="Z95" s="924"/>
      <c r="AA95" s="924"/>
      <c r="AB95" s="924"/>
      <c r="AC95" s="924"/>
      <c r="AD95" s="924"/>
      <c r="AE95" s="924"/>
      <c r="AF95" s="924"/>
      <c r="AG95" s="924"/>
      <c r="AH95" s="924"/>
      <c r="AI95" s="924"/>
      <c r="AJ95" s="924"/>
      <c r="AK95" s="924"/>
      <c r="AL95" s="924"/>
      <c r="AM95" s="924"/>
      <c r="AN95" s="924"/>
      <c r="AO95" s="924"/>
      <c r="AP95" s="924"/>
      <c r="AQ95" s="924"/>
      <c r="AR95" s="924"/>
      <c r="AS95" s="924"/>
      <c r="AT95" s="924"/>
      <c r="AU95" s="924"/>
      <c r="AV95" s="924"/>
      <c r="AW95" s="924"/>
      <c r="AX95" s="924"/>
      <c r="AY95" s="924"/>
      <c r="AZ95" s="924"/>
      <c r="BA95" s="924"/>
      <c r="BB95" s="924"/>
      <c r="BC95" s="924"/>
      <c r="BD95" s="924"/>
      <c r="BE95" s="924"/>
      <c r="BF95" s="924"/>
      <c r="BG95" s="924"/>
      <c r="BH95" s="924"/>
      <c r="BI95" s="924"/>
      <c r="BJ95" s="924"/>
      <c r="BK95" s="924"/>
      <c r="BL95" s="924"/>
      <c r="BM95" s="924"/>
      <c r="BN95" s="924"/>
      <c r="BO95" s="924"/>
      <c r="BP95" s="924"/>
      <c r="BQ95" s="924"/>
      <c r="BR95" s="924"/>
      <c r="BS95" s="924"/>
      <c r="BT95" s="924"/>
      <c r="BU95" s="924"/>
      <c r="BV95" s="924"/>
      <c r="BW95" s="924"/>
      <c r="BX95" s="924"/>
      <c r="BY95" s="924"/>
      <c r="BZ95" s="924"/>
      <c r="CA95" s="924"/>
      <c r="CB95" s="924"/>
      <c r="CC95" s="924"/>
      <c r="CD95" s="924"/>
      <c r="CE95" s="924"/>
      <c r="CF95" s="924"/>
      <c r="CG95" s="924"/>
      <c r="CH95" s="924"/>
      <c r="CI95" s="924"/>
      <c r="CJ95" s="924"/>
      <c r="CK95" s="924"/>
      <c r="CL95" s="924"/>
      <c r="CM95" s="924"/>
      <c r="CN95" s="924"/>
      <c r="CO95" s="924"/>
      <c r="CP95" s="924"/>
      <c r="CQ95" s="924"/>
      <c r="CR95" s="924"/>
      <c r="CS95" s="924"/>
      <c r="CT95" s="924"/>
      <c r="CU95" s="924"/>
      <c r="CV95" s="924"/>
      <c r="CW95" s="924"/>
      <c r="CX95" s="924"/>
      <c r="CY95" s="924"/>
      <c r="CZ95" s="924"/>
      <c r="DA95" s="924"/>
      <c r="DB95" s="924"/>
      <c r="DC95" s="924"/>
      <c r="DD95" s="924"/>
      <c r="DE95" s="924"/>
      <c r="DF95" s="924"/>
      <c r="DG95" s="924"/>
      <c r="DH95" s="924"/>
      <c r="DI95" s="924"/>
      <c r="DJ95" s="924"/>
      <c r="DK95" s="924"/>
      <c r="DL95" s="924"/>
      <c r="DM95" s="924"/>
      <c r="DN95" s="924"/>
      <c r="DO95" s="924"/>
      <c r="DP95" s="924"/>
      <c r="DQ95" s="924"/>
      <c r="DR95" s="924"/>
      <c r="DS95" s="924"/>
      <c r="DT95" s="924"/>
      <c r="DU95" s="924"/>
      <c r="DV95" s="924"/>
      <c r="DW95" s="924"/>
      <c r="DX95" s="924"/>
      <c r="DY95" s="924"/>
      <c r="DZ95" s="924"/>
      <c r="EA95" s="924"/>
      <c r="EB95" s="924"/>
      <c r="EC95" s="924"/>
      <c r="ED95" s="924"/>
      <c r="EE95" s="924"/>
      <c r="EF95" s="924"/>
      <c r="EG95" s="924"/>
      <c r="EH95" s="924"/>
      <c r="EI95" s="924"/>
      <c r="EJ95" s="924"/>
      <c r="EK95" s="924"/>
      <c r="EL95" s="924"/>
      <c r="EM95" s="924"/>
      <c r="EN95" s="924"/>
      <c r="EO95" s="924"/>
      <c r="EP95" s="924"/>
      <c r="EQ95" s="924"/>
      <c r="ER95" s="924"/>
      <c r="ES95" s="924"/>
      <c r="ET95" s="924"/>
      <c r="EU95" s="924"/>
      <c r="EV95" s="924"/>
      <c r="EW95" s="924"/>
      <c r="EX95" s="924"/>
      <c r="EY95" s="924"/>
      <c r="EZ95" s="924"/>
      <c r="FA95" s="924"/>
      <c r="FB95" s="924"/>
      <c r="FC95" s="924"/>
      <c r="FD95" s="924"/>
      <c r="FE95" s="924"/>
      <c r="FF95" s="924"/>
      <c r="FG95" s="924"/>
      <c r="FH95" s="924"/>
      <c r="FI95" s="924"/>
      <c r="FJ95" s="924"/>
      <c r="FK95" s="924"/>
      <c r="FL95" s="924"/>
      <c r="FM95" s="924"/>
      <c r="FN95" s="924"/>
      <c r="FO95" s="924"/>
      <c r="FP95" s="924"/>
      <c r="FQ95" s="924"/>
      <c r="FR95" s="924"/>
      <c r="FS95" s="924"/>
      <c r="FT95" s="924"/>
      <c r="FU95" s="924"/>
      <c r="FV95" s="924"/>
      <c r="FW95" s="924"/>
      <c r="FX95" s="924"/>
      <c r="FY95" s="924"/>
      <c r="FZ95" s="924"/>
      <c r="GA95" s="924"/>
      <c r="GB95" s="924"/>
      <c r="GC95" s="924"/>
      <c r="GD95" s="924"/>
      <c r="GE95" s="924"/>
      <c r="GF95" s="924"/>
      <c r="GG95" s="924"/>
      <c r="GH95" s="924"/>
      <c r="GI95" s="924"/>
      <c r="GJ95" s="924"/>
      <c r="GK95" s="924"/>
      <c r="GL95" s="924"/>
      <c r="GM95" s="924"/>
      <c r="GN95" s="924"/>
      <c r="GO95" s="924"/>
      <c r="GP95" s="924"/>
      <c r="GQ95" s="924"/>
      <c r="GR95" s="924"/>
      <c r="GS95" s="924"/>
      <c r="GT95" s="924"/>
      <c r="GU95" s="924"/>
      <c r="GV95" s="924"/>
      <c r="GW95" s="924"/>
      <c r="GX95" s="924"/>
      <c r="GY95" s="924"/>
      <c r="GZ95" s="924"/>
      <c r="HA95" s="924"/>
      <c r="HB95" s="924"/>
      <c r="HC95" s="924"/>
      <c r="HD95" s="924"/>
      <c r="HE95" s="924"/>
      <c r="HF95" s="924"/>
      <c r="HG95" s="924"/>
      <c r="HH95" s="924"/>
      <c r="HI95" s="924"/>
      <c r="HJ95" s="924"/>
      <c r="HK95" s="924"/>
      <c r="HL95" s="924"/>
      <c r="HM95" s="924"/>
      <c r="HN95" s="924"/>
      <c r="HO95" s="924"/>
      <c r="HP95" s="924"/>
      <c r="HQ95" s="924"/>
      <c r="HR95" s="924"/>
      <c r="HS95" s="924"/>
      <c r="HT95" s="924"/>
      <c r="HU95" s="924"/>
      <c r="HV95" s="924"/>
      <c r="HW95" s="924"/>
      <c r="HX95" s="924"/>
      <c r="HY95" s="924"/>
      <c r="HZ95" s="924"/>
      <c r="IA95" s="924"/>
      <c r="IB95" s="924"/>
      <c r="IC95" s="924"/>
      <c r="ID95" s="924"/>
      <c r="IE95" s="924"/>
      <c r="IF95" s="924"/>
      <c r="IG95" s="924"/>
      <c r="IH95" s="924"/>
      <c r="II95" s="924"/>
      <c r="IJ95" s="924"/>
      <c r="IK95" s="924"/>
      <c r="IL95" s="924"/>
      <c r="IM95" s="924"/>
      <c r="IN95" s="924"/>
      <c r="IO95" s="924"/>
      <c r="IP95" s="924"/>
      <c r="IQ95" s="924"/>
      <c r="IR95" s="924"/>
      <c r="IS95" s="924"/>
      <c r="IT95" s="924"/>
      <c r="IU95" s="924"/>
      <c r="IV95" s="924"/>
      <c r="IW95" s="924"/>
      <c r="IX95" s="924"/>
      <c r="IY95" s="924"/>
      <c r="IZ95" s="924"/>
      <c r="JA95" s="924"/>
      <c r="JB95" s="924"/>
      <c r="JC95" s="924"/>
      <c r="JD95" s="924"/>
      <c r="JE95" s="924"/>
      <c r="JF95" s="924"/>
      <c r="JG95" s="924"/>
      <c r="JH95" s="924"/>
      <c r="JI95" s="924"/>
      <c r="JJ95" s="924"/>
      <c r="JK95" s="924"/>
      <c r="JL95" s="924"/>
      <c r="JM95" s="924"/>
      <c r="JN95" s="924"/>
      <c r="JO95" s="924"/>
      <c r="JP95" s="924"/>
      <c r="JQ95" s="924"/>
      <c r="JR95" s="924"/>
      <c r="JS95" s="924"/>
      <c r="JT95" s="924"/>
      <c r="JU95" s="924"/>
      <c r="JV95" s="924"/>
      <c r="JW95" s="924"/>
      <c r="JX95" s="924"/>
      <c r="JY95" s="924"/>
      <c r="JZ95" s="924"/>
      <c r="KA95" s="924"/>
      <c r="KB95" s="924"/>
      <c r="KC95" s="924"/>
      <c r="KD95" s="924"/>
      <c r="KE95" s="924"/>
      <c r="KF95" s="924"/>
      <c r="KG95" s="924"/>
      <c r="KH95" s="924"/>
      <c r="KI95" s="924"/>
      <c r="KJ95" s="924"/>
      <c r="KK95" s="924"/>
      <c r="KL95" s="924"/>
      <c r="KM95" s="924"/>
      <c r="KN95" s="924"/>
      <c r="KO95" s="924"/>
      <c r="KP95" s="924"/>
      <c r="KQ95" s="924"/>
      <c r="KR95" s="924"/>
      <c r="KS95" s="924"/>
      <c r="KT95" s="924"/>
      <c r="KU95" s="924"/>
      <c r="KV95" s="924"/>
      <c r="KW95" s="924"/>
      <c r="KX95" s="924"/>
      <c r="KY95" s="924"/>
      <c r="KZ95" s="924"/>
      <c r="LA95" s="924"/>
      <c r="LB95" s="924"/>
      <c r="LC95" s="924"/>
      <c r="LD95" s="924"/>
      <c r="LE95" s="924"/>
      <c r="LF95" s="924"/>
      <c r="LG95" s="924"/>
      <c r="LH95" s="924"/>
      <c r="LI95" s="924"/>
      <c r="LJ95" s="924"/>
      <c r="LK95" s="924"/>
      <c r="LL95" s="924"/>
      <c r="LM95" s="924"/>
      <c r="LN95" s="924"/>
      <c r="LO95" s="924"/>
      <c r="LP95" s="924"/>
      <c r="LQ95" s="924"/>
      <c r="LR95" s="924"/>
      <c r="LS95" s="924"/>
      <c r="LT95" s="924"/>
      <c r="LU95" s="924"/>
      <c r="LV95" s="924"/>
      <c r="LW95" s="924"/>
      <c r="LX95" s="924"/>
      <c r="LY95" s="924"/>
      <c r="LZ95" s="924"/>
      <c r="MA95" s="924"/>
      <c r="MB95" s="924"/>
      <c r="MC95" s="924"/>
      <c r="MD95" s="924"/>
      <c r="ME95" s="924"/>
      <c r="MF95" s="924"/>
      <c r="MG95" s="924"/>
      <c r="MH95" s="924"/>
      <c r="MI95" s="924"/>
      <c r="MJ95" s="924"/>
      <c r="MK95" s="924"/>
      <c r="ML95" s="924"/>
      <c r="MM95" s="924"/>
      <c r="MN95" s="924"/>
      <c r="MO95" s="924"/>
      <c r="MP95" s="924"/>
      <c r="MQ95" s="924"/>
      <c r="MR95" s="924"/>
      <c r="MS95" s="924"/>
      <c r="MT95" s="924"/>
      <c r="MU95" s="924"/>
      <c r="MV95" s="924"/>
      <c r="MW95" s="924"/>
      <c r="MX95" s="924"/>
      <c r="MY95" s="924"/>
      <c r="MZ95" s="924"/>
      <c r="NA95" s="924"/>
      <c r="NB95" s="924"/>
      <c r="NC95" s="924"/>
      <c r="ND95" s="924"/>
      <c r="NE95" s="924"/>
      <c r="NF95" s="924"/>
      <c r="NG95" s="924"/>
      <c r="NH95" s="924"/>
      <c r="NI95" s="924"/>
      <c r="NJ95" s="924"/>
      <c r="NK95" s="924"/>
      <c r="NL95" s="924"/>
      <c r="NM95" s="924"/>
      <c r="NN95" s="924"/>
      <c r="NO95" s="924"/>
      <c r="NP95" s="924"/>
      <c r="NQ95" s="924"/>
      <c r="NR95" s="924"/>
      <c r="NS95" s="924"/>
      <c r="NT95" s="924"/>
      <c r="NU95" s="924"/>
      <c r="NV95" s="924"/>
      <c r="NW95" s="924"/>
      <c r="NX95" s="924"/>
      <c r="NY95" s="924"/>
      <c r="NZ95" s="924"/>
      <c r="OA95" s="924"/>
      <c r="OB95" s="924"/>
      <c r="OC95" s="924"/>
      <c r="OD95" s="924"/>
      <c r="OE95" s="924"/>
      <c r="OF95" s="924"/>
      <c r="OG95" s="924"/>
      <c r="OH95" s="924"/>
      <c r="OI95" s="924"/>
      <c r="OJ95" s="924"/>
      <c r="OK95" s="924"/>
      <c r="OL95" s="924"/>
      <c r="OM95" s="924"/>
      <c r="ON95" s="924"/>
      <c r="OO95" s="924"/>
      <c r="OP95" s="924"/>
      <c r="OQ95" s="924"/>
      <c r="OR95" s="924"/>
      <c r="OS95" s="924"/>
      <c r="OT95" s="924"/>
      <c r="OU95" s="924"/>
      <c r="OV95" s="924"/>
      <c r="OW95" s="924"/>
      <c r="OX95" s="924"/>
      <c r="OY95" s="924"/>
      <c r="OZ95" s="924"/>
      <c r="PA95" s="924"/>
      <c r="PB95" s="924"/>
      <c r="PC95" s="924"/>
      <c r="PD95" s="924"/>
      <c r="PE95" s="924"/>
    </row>
    <row r="96" spans="1:421">
      <c r="A96" s="924"/>
      <c r="B96" s="924"/>
      <c r="C96" s="924"/>
      <c r="D96" s="924"/>
      <c r="E96" s="924"/>
      <c r="F96" s="924"/>
      <c r="G96" s="924"/>
      <c r="H96" s="924"/>
      <c r="I96" s="924"/>
      <c r="J96" s="924"/>
      <c r="K96" s="924"/>
      <c r="L96" s="924"/>
      <c r="M96" s="924"/>
      <c r="N96" s="924"/>
      <c r="O96" s="924"/>
      <c r="P96" s="924"/>
      <c r="Q96" s="924"/>
      <c r="R96" s="924"/>
      <c r="S96" s="924"/>
      <c r="T96" s="924"/>
      <c r="U96" s="924"/>
      <c r="V96" s="924"/>
      <c r="W96" s="924"/>
      <c r="X96" s="924"/>
      <c r="Y96" s="924"/>
      <c r="Z96" s="924"/>
      <c r="AA96" s="924"/>
      <c r="AB96" s="924"/>
      <c r="AC96" s="924"/>
      <c r="AD96" s="924"/>
      <c r="AE96" s="924"/>
      <c r="AF96" s="924"/>
      <c r="AG96" s="924"/>
      <c r="AH96" s="924"/>
      <c r="AI96" s="924"/>
      <c r="AJ96" s="924"/>
      <c r="AK96" s="924"/>
      <c r="AL96" s="924"/>
      <c r="AM96" s="924"/>
      <c r="AN96" s="924"/>
      <c r="AO96" s="924"/>
      <c r="AP96" s="924"/>
      <c r="AQ96" s="924"/>
      <c r="AR96" s="924"/>
      <c r="AS96" s="924"/>
      <c r="AT96" s="924"/>
      <c r="AU96" s="924"/>
      <c r="AV96" s="924"/>
      <c r="AW96" s="924"/>
      <c r="AX96" s="924"/>
      <c r="AY96" s="924"/>
      <c r="AZ96" s="924"/>
      <c r="BA96" s="924"/>
      <c r="BB96" s="924"/>
      <c r="BC96" s="924"/>
      <c r="BD96" s="924"/>
      <c r="BE96" s="924"/>
      <c r="BF96" s="924"/>
      <c r="BG96" s="924"/>
      <c r="BH96" s="924"/>
      <c r="BI96" s="924"/>
      <c r="BJ96" s="924"/>
      <c r="BK96" s="924"/>
      <c r="BL96" s="924"/>
      <c r="BM96" s="924"/>
      <c r="BN96" s="924"/>
      <c r="BO96" s="924"/>
      <c r="BP96" s="924"/>
      <c r="BQ96" s="924"/>
      <c r="BR96" s="924"/>
      <c r="BS96" s="924"/>
      <c r="BT96" s="924"/>
      <c r="BU96" s="924"/>
      <c r="BV96" s="924"/>
      <c r="BW96" s="924"/>
      <c r="BX96" s="924"/>
      <c r="BY96" s="924"/>
      <c r="BZ96" s="924"/>
      <c r="CA96" s="924"/>
      <c r="CB96" s="924"/>
      <c r="CC96" s="924"/>
      <c r="CD96" s="924"/>
      <c r="CE96" s="924"/>
      <c r="CF96" s="924"/>
      <c r="CG96" s="924"/>
      <c r="CH96" s="924"/>
      <c r="CI96" s="924"/>
      <c r="CJ96" s="924"/>
      <c r="CK96" s="924"/>
      <c r="CL96" s="924"/>
      <c r="CM96" s="924"/>
      <c r="CN96" s="924"/>
      <c r="CO96" s="924"/>
      <c r="CP96" s="924"/>
      <c r="CQ96" s="924"/>
      <c r="CR96" s="924"/>
      <c r="CS96" s="924"/>
      <c r="CT96" s="924"/>
      <c r="CU96" s="924"/>
      <c r="CV96" s="924"/>
      <c r="CW96" s="924"/>
      <c r="CX96" s="924"/>
      <c r="CY96" s="924"/>
      <c r="CZ96" s="924"/>
      <c r="DA96" s="924"/>
      <c r="DB96" s="924"/>
      <c r="DC96" s="924"/>
      <c r="DD96" s="924"/>
      <c r="DE96" s="924"/>
      <c r="DF96" s="924"/>
      <c r="DG96" s="924"/>
      <c r="DH96" s="924"/>
      <c r="DI96" s="924"/>
      <c r="DJ96" s="924"/>
      <c r="DK96" s="924"/>
      <c r="DL96" s="924"/>
      <c r="DM96" s="924"/>
      <c r="DN96" s="924"/>
      <c r="DO96" s="924"/>
      <c r="DP96" s="924"/>
      <c r="DQ96" s="924"/>
      <c r="DR96" s="924"/>
      <c r="DS96" s="924"/>
      <c r="DT96" s="924"/>
      <c r="DU96" s="924"/>
      <c r="DV96" s="924"/>
      <c r="DW96" s="924"/>
      <c r="DX96" s="924"/>
      <c r="DY96" s="924"/>
      <c r="DZ96" s="924"/>
      <c r="EA96" s="924"/>
      <c r="EB96" s="924"/>
      <c r="EC96" s="924"/>
      <c r="ED96" s="924"/>
      <c r="EE96" s="924"/>
      <c r="EF96" s="924"/>
      <c r="EG96" s="924"/>
      <c r="EH96" s="924"/>
      <c r="EI96" s="924"/>
      <c r="EJ96" s="924"/>
      <c r="EK96" s="924"/>
      <c r="EL96" s="924"/>
      <c r="EM96" s="924"/>
      <c r="EN96" s="924"/>
      <c r="EO96" s="924"/>
      <c r="EP96" s="924"/>
      <c r="EQ96" s="924"/>
      <c r="ER96" s="924"/>
      <c r="ES96" s="924"/>
      <c r="ET96" s="924"/>
      <c r="EU96" s="924"/>
      <c r="EV96" s="924"/>
      <c r="EW96" s="924"/>
      <c r="EX96" s="924"/>
      <c r="EY96" s="924"/>
      <c r="EZ96" s="924"/>
      <c r="FA96" s="924"/>
      <c r="FB96" s="924"/>
      <c r="FC96" s="924"/>
      <c r="FD96" s="924"/>
      <c r="FE96" s="924"/>
      <c r="FF96" s="924"/>
      <c r="FG96" s="924"/>
      <c r="FH96" s="924"/>
      <c r="FI96" s="924"/>
      <c r="FJ96" s="924"/>
      <c r="FK96" s="924"/>
      <c r="FL96" s="924"/>
      <c r="FM96" s="924"/>
      <c r="FN96" s="924"/>
      <c r="FO96" s="924"/>
      <c r="FP96" s="924"/>
      <c r="FQ96" s="924"/>
      <c r="FR96" s="924"/>
      <c r="FS96" s="924"/>
      <c r="FT96" s="924"/>
      <c r="FU96" s="924"/>
      <c r="FV96" s="924"/>
      <c r="FW96" s="924"/>
      <c r="FX96" s="924"/>
      <c r="FY96" s="924"/>
      <c r="FZ96" s="924"/>
      <c r="GA96" s="924"/>
      <c r="GB96" s="924"/>
      <c r="GC96" s="924"/>
      <c r="GD96" s="924"/>
      <c r="GE96" s="924"/>
      <c r="GF96" s="924"/>
      <c r="GG96" s="924"/>
      <c r="GH96" s="924"/>
      <c r="GI96" s="924"/>
      <c r="GJ96" s="924"/>
      <c r="GK96" s="924"/>
      <c r="GL96" s="924"/>
      <c r="GM96" s="924"/>
      <c r="GN96" s="924"/>
      <c r="GO96" s="924"/>
      <c r="GP96" s="924"/>
      <c r="GQ96" s="924"/>
      <c r="GR96" s="924"/>
      <c r="GS96" s="924"/>
      <c r="GT96" s="924"/>
      <c r="GU96" s="924"/>
      <c r="GV96" s="924"/>
      <c r="GW96" s="924"/>
      <c r="GX96" s="924"/>
      <c r="GY96" s="924"/>
      <c r="GZ96" s="924"/>
      <c r="HA96" s="924"/>
      <c r="HB96" s="924"/>
      <c r="HC96" s="924"/>
      <c r="HD96" s="924"/>
      <c r="HE96" s="924"/>
      <c r="HF96" s="924"/>
      <c r="HG96" s="924"/>
      <c r="HH96" s="924"/>
      <c r="HI96" s="924"/>
      <c r="HJ96" s="924"/>
      <c r="HK96" s="924"/>
      <c r="HL96" s="924"/>
      <c r="HM96" s="924"/>
      <c r="HN96" s="924"/>
      <c r="HO96" s="924"/>
      <c r="HP96" s="924"/>
      <c r="HQ96" s="924"/>
      <c r="HR96" s="924"/>
      <c r="HS96" s="924"/>
      <c r="HT96" s="924"/>
      <c r="HU96" s="924"/>
      <c r="HV96" s="924"/>
      <c r="HW96" s="924"/>
      <c r="HX96" s="924"/>
      <c r="HY96" s="924"/>
      <c r="HZ96" s="924"/>
      <c r="IA96" s="924"/>
      <c r="IB96" s="924"/>
      <c r="IC96" s="924"/>
      <c r="ID96" s="924"/>
      <c r="IE96" s="924"/>
      <c r="IF96" s="924"/>
      <c r="IG96" s="924"/>
      <c r="IH96" s="924"/>
      <c r="II96" s="924"/>
      <c r="IJ96" s="924"/>
      <c r="IK96" s="924"/>
      <c r="IL96" s="924"/>
      <c r="IM96" s="924"/>
      <c r="IN96" s="924"/>
      <c r="IO96" s="924"/>
      <c r="IP96" s="924"/>
      <c r="IQ96" s="924"/>
      <c r="IR96" s="924"/>
      <c r="IS96" s="924"/>
      <c r="IT96" s="924"/>
      <c r="IU96" s="924"/>
      <c r="IV96" s="924"/>
      <c r="IW96" s="924"/>
      <c r="IX96" s="924"/>
      <c r="IY96" s="924"/>
      <c r="IZ96" s="924"/>
      <c r="JA96" s="924"/>
      <c r="JB96" s="924"/>
      <c r="JC96" s="924"/>
      <c r="JD96" s="924"/>
      <c r="JE96" s="924"/>
      <c r="JF96" s="924"/>
      <c r="JG96" s="924"/>
      <c r="JH96" s="924"/>
      <c r="JI96" s="924"/>
      <c r="JJ96" s="924"/>
      <c r="JK96" s="924"/>
      <c r="JL96" s="924"/>
      <c r="JM96" s="924"/>
      <c r="JN96" s="924"/>
      <c r="JO96" s="924"/>
      <c r="JP96" s="924"/>
      <c r="JQ96" s="924"/>
      <c r="JR96" s="924"/>
      <c r="JS96" s="924"/>
      <c r="JT96" s="924"/>
      <c r="JU96" s="924"/>
      <c r="JV96" s="924"/>
      <c r="JW96" s="924"/>
      <c r="JX96" s="924"/>
      <c r="JY96" s="924"/>
      <c r="JZ96" s="924"/>
      <c r="KA96" s="924"/>
      <c r="KB96" s="924"/>
      <c r="KC96" s="924"/>
      <c r="KD96" s="924"/>
      <c r="KE96" s="924"/>
      <c r="KF96" s="924"/>
      <c r="KG96" s="924"/>
      <c r="KH96" s="924"/>
      <c r="KI96" s="924"/>
      <c r="KJ96" s="924"/>
      <c r="KK96" s="924"/>
      <c r="KL96" s="924"/>
      <c r="KM96" s="924"/>
      <c r="KN96" s="924"/>
      <c r="KO96" s="924"/>
      <c r="KP96" s="924"/>
      <c r="KQ96" s="924"/>
      <c r="KR96" s="924"/>
      <c r="KS96" s="924"/>
      <c r="KT96" s="924"/>
      <c r="KU96" s="924"/>
      <c r="KV96" s="924"/>
      <c r="KW96" s="924"/>
      <c r="KX96" s="924"/>
      <c r="KY96" s="924"/>
      <c r="KZ96" s="924"/>
      <c r="LA96" s="924"/>
      <c r="LB96" s="924"/>
      <c r="LC96" s="924"/>
      <c r="LD96" s="924"/>
      <c r="LE96" s="924"/>
      <c r="LF96" s="924"/>
      <c r="LG96" s="924"/>
      <c r="LH96" s="924"/>
      <c r="LI96" s="924"/>
      <c r="LJ96" s="924"/>
      <c r="LK96" s="924"/>
      <c r="LL96" s="924"/>
      <c r="LM96" s="924"/>
      <c r="LN96" s="924"/>
      <c r="LO96" s="924"/>
      <c r="LP96" s="924"/>
      <c r="LQ96" s="924"/>
      <c r="LR96" s="924"/>
      <c r="LS96" s="924"/>
      <c r="LT96" s="924"/>
      <c r="LU96" s="924"/>
      <c r="LV96" s="924"/>
      <c r="LW96" s="924"/>
      <c r="LX96" s="924"/>
      <c r="LY96" s="924"/>
      <c r="LZ96" s="924"/>
      <c r="MA96" s="924"/>
      <c r="MB96" s="924"/>
      <c r="MC96" s="924"/>
      <c r="MD96" s="924"/>
      <c r="ME96" s="924"/>
      <c r="MF96" s="924"/>
      <c r="MG96" s="924"/>
      <c r="MH96" s="924"/>
      <c r="MI96" s="924"/>
      <c r="MJ96" s="924"/>
      <c r="MK96" s="924"/>
      <c r="ML96" s="924"/>
      <c r="MM96" s="924"/>
      <c r="MN96" s="924"/>
      <c r="MO96" s="924"/>
      <c r="MP96" s="924"/>
      <c r="MQ96" s="924"/>
      <c r="MR96" s="924"/>
      <c r="MS96" s="924"/>
      <c r="MT96" s="924"/>
      <c r="MU96" s="924"/>
      <c r="MV96" s="924"/>
      <c r="MW96" s="924"/>
      <c r="MX96" s="924"/>
      <c r="MY96" s="924"/>
      <c r="MZ96" s="924"/>
      <c r="NA96" s="924"/>
      <c r="NB96" s="924"/>
      <c r="NC96" s="924"/>
      <c r="ND96" s="924"/>
      <c r="NE96" s="924"/>
      <c r="NF96" s="924"/>
      <c r="NG96" s="924"/>
      <c r="NH96" s="924"/>
      <c r="NI96" s="924"/>
      <c r="NJ96" s="924"/>
      <c r="NK96" s="924"/>
      <c r="NL96" s="924"/>
      <c r="NM96" s="924"/>
      <c r="NN96" s="924"/>
      <c r="NO96" s="924"/>
      <c r="NP96" s="924"/>
      <c r="NQ96" s="924"/>
      <c r="NR96" s="924"/>
      <c r="NS96" s="924"/>
      <c r="NT96" s="924"/>
      <c r="NU96" s="924"/>
      <c r="NV96" s="924"/>
      <c r="NW96" s="924"/>
      <c r="NX96" s="924"/>
      <c r="NY96" s="924"/>
      <c r="NZ96" s="924"/>
      <c r="OA96" s="924"/>
      <c r="OB96" s="924"/>
      <c r="OC96" s="924"/>
      <c r="OD96" s="924"/>
      <c r="OE96" s="924"/>
      <c r="OF96" s="924"/>
      <c r="OG96" s="924"/>
      <c r="OH96" s="924"/>
      <c r="OI96" s="924"/>
      <c r="OJ96" s="924"/>
      <c r="OK96" s="924"/>
      <c r="OL96" s="924"/>
      <c r="OM96" s="924"/>
      <c r="ON96" s="924"/>
      <c r="OO96" s="924"/>
      <c r="OP96" s="924"/>
      <c r="OQ96" s="924"/>
      <c r="OR96" s="924"/>
      <c r="OS96" s="924"/>
      <c r="OT96" s="924"/>
      <c r="OU96" s="924"/>
      <c r="OV96" s="924"/>
      <c r="OW96" s="924"/>
      <c r="OX96" s="924"/>
      <c r="OY96" s="924"/>
      <c r="OZ96" s="924"/>
      <c r="PA96" s="924"/>
      <c r="PB96" s="924"/>
      <c r="PC96" s="924"/>
      <c r="PD96" s="924"/>
      <c r="PE96" s="924"/>
    </row>
    <row r="97" spans="1:421">
      <c r="A97" s="924"/>
      <c r="B97" s="924"/>
      <c r="C97" s="924"/>
      <c r="D97" s="924"/>
      <c r="E97" s="924"/>
      <c r="F97" s="924"/>
      <c r="G97" s="924"/>
      <c r="H97" s="924"/>
      <c r="I97" s="924"/>
      <c r="J97" s="924"/>
      <c r="K97" s="924"/>
      <c r="L97" s="924"/>
      <c r="M97" s="924"/>
      <c r="N97" s="924"/>
      <c r="O97" s="924"/>
      <c r="P97" s="924"/>
      <c r="Q97" s="924"/>
      <c r="R97" s="924"/>
      <c r="S97" s="924"/>
      <c r="T97" s="924"/>
      <c r="U97" s="924"/>
      <c r="V97" s="924"/>
      <c r="W97" s="924"/>
      <c r="X97" s="924"/>
      <c r="Y97" s="924"/>
      <c r="Z97" s="924"/>
      <c r="AA97" s="924"/>
      <c r="AB97" s="924"/>
      <c r="AC97" s="924"/>
      <c r="AD97" s="924"/>
      <c r="AE97" s="924"/>
      <c r="AF97" s="924"/>
      <c r="AG97" s="924"/>
      <c r="AH97" s="924"/>
      <c r="AI97" s="924"/>
      <c r="AJ97" s="924"/>
      <c r="AK97" s="924"/>
      <c r="AL97" s="924"/>
      <c r="AM97" s="924"/>
      <c r="AN97" s="924"/>
      <c r="AO97" s="924"/>
      <c r="AP97" s="924"/>
      <c r="AQ97" s="924"/>
      <c r="AR97" s="924"/>
      <c r="AS97" s="924"/>
      <c r="AT97" s="924"/>
      <c r="AU97" s="924"/>
      <c r="AV97" s="924"/>
      <c r="AW97" s="924"/>
      <c r="AX97" s="924"/>
      <c r="AY97" s="924"/>
      <c r="AZ97" s="924"/>
      <c r="BA97" s="924"/>
      <c r="BB97" s="924"/>
      <c r="BC97" s="924"/>
      <c r="BD97" s="924"/>
      <c r="BE97" s="924"/>
      <c r="BF97" s="924"/>
      <c r="BG97" s="924"/>
      <c r="BH97" s="924"/>
      <c r="BI97" s="924"/>
      <c r="BJ97" s="924"/>
      <c r="BK97" s="924"/>
      <c r="BL97" s="924"/>
      <c r="BM97" s="924"/>
      <c r="BN97" s="924"/>
      <c r="BO97" s="924"/>
      <c r="BP97" s="924"/>
      <c r="BQ97" s="924"/>
      <c r="BR97" s="924"/>
      <c r="BS97" s="924"/>
      <c r="BT97" s="924"/>
      <c r="BU97" s="924"/>
      <c r="BV97" s="924"/>
      <c r="BW97" s="924"/>
      <c r="BX97" s="924"/>
      <c r="BY97" s="924"/>
      <c r="BZ97" s="924"/>
      <c r="CA97" s="924"/>
      <c r="CB97" s="924"/>
      <c r="CC97" s="924"/>
      <c r="CD97" s="924"/>
      <c r="CE97" s="924"/>
      <c r="CF97" s="924"/>
      <c r="CG97" s="924"/>
      <c r="CH97" s="924"/>
      <c r="CI97" s="924"/>
      <c r="CJ97" s="924"/>
      <c r="CK97" s="924"/>
      <c r="CL97" s="924"/>
      <c r="CM97" s="924"/>
      <c r="CN97" s="924"/>
      <c r="CO97" s="924"/>
      <c r="CP97" s="924"/>
      <c r="CQ97" s="924"/>
      <c r="CR97" s="924"/>
      <c r="CS97" s="924"/>
      <c r="CT97" s="924"/>
      <c r="CU97" s="924"/>
      <c r="CV97" s="924"/>
      <c r="CW97" s="924"/>
      <c r="CX97" s="924"/>
      <c r="CY97" s="924"/>
      <c r="CZ97" s="924"/>
      <c r="DA97" s="924"/>
      <c r="DB97" s="924"/>
      <c r="DC97" s="924"/>
      <c r="DD97" s="924"/>
      <c r="DE97" s="924"/>
      <c r="DF97" s="924"/>
      <c r="DG97" s="924"/>
      <c r="DH97" s="924"/>
      <c r="DI97" s="924"/>
      <c r="DJ97" s="924"/>
      <c r="DK97" s="924"/>
      <c r="DL97" s="924"/>
      <c r="DM97" s="924"/>
      <c r="DN97" s="924"/>
      <c r="DO97" s="924"/>
      <c r="DP97" s="924"/>
      <c r="DQ97" s="924"/>
      <c r="DR97" s="924"/>
      <c r="DS97" s="924"/>
      <c r="DT97" s="924"/>
      <c r="DU97" s="924"/>
      <c r="DV97" s="924"/>
      <c r="DW97" s="924"/>
      <c r="DX97" s="924"/>
      <c r="DY97" s="924"/>
      <c r="DZ97" s="924"/>
      <c r="EA97" s="924"/>
      <c r="EB97" s="924"/>
      <c r="EC97" s="924"/>
      <c r="ED97" s="924"/>
      <c r="EE97" s="924"/>
      <c r="EF97" s="924"/>
      <c r="EG97" s="924"/>
      <c r="EH97" s="924"/>
      <c r="EI97" s="924"/>
      <c r="EJ97" s="924"/>
      <c r="EK97" s="924"/>
      <c r="EL97" s="924"/>
      <c r="EM97" s="924"/>
      <c r="EN97" s="924"/>
      <c r="EO97" s="924"/>
      <c r="EP97" s="924"/>
      <c r="EQ97" s="924"/>
      <c r="ER97" s="924"/>
      <c r="ES97" s="924"/>
      <c r="ET97" s="924"/>
      <c r="EU97" s="924"/>
      <c r="EV97" s="924"/>
      <c r="EW97" s="924"/>
      <c r="EX97" s="924"/>
      <c r="EY97" s="924"/>
      <c r="EZ97" s="924"/>
      <c r="FA97" s="924"/>
      <c r="FB97" s="924"/>
      <c r="FC97" s="924"/>
      <c r="FD97" s="924"/>
      <c r="FE97" s="924"/>
      <c r="FF97" s="924"/>
      <c r="FG97" s="924"/>
      <c r="FH97" s="924"/>
      <c r="FI97" s="924"/>
      <c r="FJ97" s="924"/>
      <c r="FK97" s="924"/>
      <c r="FL97" s="924"/>
      <c r="FM97" s="924"/>
      <c r="FN97" s="924"/>
      <c r="FO97" s="924"/>
      <c r="FP97" s="924"/>
      <c r="FQ97" s="924"/>
      <c r="FR97" s="924"/>
      <c r="FS97" s="924"/>
      <c r="FT97" s="924"/>
      <c r="FU97" s="924"/>
      <c r="FV97" s="924"/>
      <c r="FW97" s="924"/>
      <c r="FX97" s="924"/>
      <c r="FY97" s="924"/>
      <c r="FZ97" s="924"/>
      <c r="GA97" s="924"/>
      <c r="GB97" s="924"/>
      <c r="GC97" s="924"/>
      <c r="GD97" s="924"/>
      <c r="GE97" s="924"/>
      <c r="GF97" s="924"/>
      <c r="GG97" s="924"/>
      <c r="GH97" s="924"/>
      <c r="GI97" s="924"/>
      <c r="GJ97" s="924"/>
      <c r="GK97" s="924"/>
      <c r="GL97" s="924"/>
      <c r="GM97" s="924"/>
      <c r="GN97" s="924"/>
      <c r="GO97" s="924"/>
      <c r="GP97" s="924"/>
      <c r="GQ97" s="924"/>
      <c r="GR97" s="924"/>
      <c r="GS97" s="924"/>
      <c r="GT97" s="924"/>
      <c r="GU97" s="924"/>
      <c r="GV97" s="924"/>
      <c r="GW97" s="924"/>
      <c r="GX97" s="924"/>
      <c r="GY97" s="924"/>
      <c r="GZ97" s="924"/>
      <c r="HA97" s="924"/>
      <c r="HB97" s="924"/>
      <c r="HC97" s="924"/>
      <c r="HD97" s="924"/>
      <c r="HE97" s="924"/>
      <c r="HF97" s="924"/>
      <c r="HG97" s="924"/>
      <c r="HH97" s="924"/>
      <c r="HI97" s="924"/>
      <c r="HJ97" s="924"/>
      <c r="HK97" s="924"/>
      <c r="HL97" s="924"/>
      <c r="HM97" s="924"/>
      <c r="HN97" s="924"/>
      <c r="HO97" s="924"/>
      <c r="HP97" s="924"/>
      <c r="HQ97" s="924"/>
      <c r="HR97" s="924"/>
      <c r="HS97" s="924"/>
      <c r="HT97" s="924"/>
      <c r="HU97" s="924"/>
      <c r="HV97" s="924"/>
      <c r="HW97" s="924"/>
      <c r="HX97" s="924"/>
      <c r="HY97" s="924"/>
      <c r="HZ97" s="924"/>
      <c r="IA97" s="924"/>
      <c r="IB97" s="924"/>
      <c r="IC97" s="924"/>
      <c r="ID97" s="924"/>
      <c r="IE97" s="924"/>
      <c r="IF97" s="924"/>
      <c r="IG97" s="924"/>
      <c r="IH97" s="924"/>
      <c r="II97" s="924"/>
      <c r="IJ97" s="924"/>
      <c r="IK97" s="924"/>
      <c r="IL97" s="924"/>
      <c r="IM97" s="924"/>
      <c r="IN97" s="924"/>
      <c r="IO97" s="924"/>
      <c r="IP97" s="924"/>
      <c r="IQ97" s="924"/>
      <c r="IR97" s="924"/>
      <c r="IS97" s="924"/>
      <c r="IT97" s="924"/>
      <c r="IU97" s="924"/>
      <c r="IV97" s="924"/>
      <c r="IW97" s="924"/>
      <c r="IX97" s="924"/>
      <c r="IY97" s="924"/>
      <c r="IZ97" s="924"/>
      <c r="JA97" s="924"/>
      <c r="JB97" s="924"/>
      <c r="JC97" s="924"/>
      <c r="JD97" s="924"/>
      <c r="JE97" s="924"/>
      <c r="JF97" s="924"/>
      <c r="JG97" s="924"/>
      <c r="JH97" s="924"/>
      <c r="JI97" s="924"/>
      <c r="JJ97" s="924"/>
      <c r="JK97" s="924"/>
      <c r="JL97" s="924"/>
      <c r="JM97" s="924"/>
      <c r="JN97" s="924"/>
      <c r="JO97" s="924"/>
      <c r="JP97" s="924"/>
      <c r="JQ97" s="924"/>
      <c r="JR97" s="924"/>
      <c r="JS97" s="924"/>
      <c r="JT97" s="924"/>
      <c r="JU97" s="924"/>
      <c r="JV97" s="924"/>
      <c r="JW97" s="924"/>
      <c r="JX97" s="924"/>
      <c r="JY97" s="924"/>
      <c r="JZ97" s="924"/>
      <c r="KA97" s="924"/>
      <c r="KB97" s="924"/>
      <c r="KC97" s="924"/>
      <c r="KD97" s="924"/>
      <c r="KE97" s="924"/>
      <c r="KF97" s="924"/>
      <c r="KG97" s="924"/>
      <c r="KH97" s="924"/>
      <c r="KI97" s="924"/>
      <c r="KJ97" s="924"/>
      <c r="KK97" s="924"/>
      <c r="KL97" s="924"/>
      <c r="KM97" s="924"/>
      <c r="KN97" s="924"/>
      <c r="KO97" s="924"/>
      <c r="KP97" s="924"/>
      <c r="KQ97" s="924"/>
      <c r="KR97" s="924"/>
      <c r="KS97" s="924"/>
      <c r="KT97" s="924"/>
      <c r="KU97" s="924"/>
      <c r="KV97" s="924"/>
      <c r="KW97" s="924"/>
      <c r="KX97" s="924"/>
      <c r="KY97" s="924"/>
      <c r="KZ97" s="924"/>
      <c r="LA97" s="924"/>
      <c r="LB97" s="924"/>
      <c r="LC97" s="924"/>
      <c r="LD97" s="924"/>
      <c r="LE97" s="924"/>
      <c r="LF97" s="924"/>
      <c r="LG97" s="924"/>
      <c r="LH97" s="924"/>
      <c r="LI97" s="924"/>
      <c r="LJ97" s="924"/>
      <c r="LK97" s="924"/>
      <c r="LL97" s="924"/>
      <c r="LM97" s="924"/>
      <c r="LN97" s="924"/>
      <c r="LO97" s="924"/>
      <c r="LP97" s="924"/>
      <c r="LQ97" s="924"/>
      <c r="LR97" s="924"/>
      <c r="LS97" s="924"/>
      <c r="LT97" s="924"/>
      <c r="LU97" s="924"/>
      <c r="LV97" s="924"/>
      <c r="LW97" s="924"/>
      <c r="LX97" s="924"/>
      <c r="LY97" s="924"/>
      <c r="LZ97" s="924"/>
      <c r="MA97" s="924"/>
      <c r="MB97" s="924"/>
      <c r="MC97" s="924"/>
      <c r="MD97" s="924"/>
      <c r="ME97" s="924"/>
      <c r="MF97" s="924"/>
      <c r="MG97" s="924"/>
      <c r="MH97" s="924"/>
      <c r="MI97" s="924"/>
      <c r="MJ97" s="924"/>
      <c r="MK97" s="924"/>
      <c r="ML97" s="924"/>
      <c r="MM97" s="924"/>
      <c r="MN97" s="924"/>
      <c r="MO97" s="924"/>
      <c r="MP97" s="924"/>
      <c r="MQ97" s="924"/>
      <c r="MR97" s="924"/>
      <c r="MS97" s="924"/>
      <c r="MT97" s="924"/>
      <c r="MU97" s="924"/>
      <c r="MV97" s="924"/>
      <c r="MW97" s="924"/>
      <c r="MX97" s="924"/>
      <c r="MY97" s="924"/>
      <c r="MZ97" s="924"/>
      <c r="NA97" s="924"/>
      <c r="NB97" s="924"/>
      <c r="NC97" s="924"/>
      <c r="ND97" s="924"/>
      <c r="NE97" s="924"/>
      <c r="NF97" s="924"/>
      <c r="NG97" s="924"/>
      <c r="NH97" s="924"/>
      <c r="NI97" s="924"/>
      <c r="NJ97" s="924"/>
      <c r="NK97" s="924"/>
      <c r="NL97" s="924"/>
      <c r="NM97" s="924"/>
      <c r="NN97" s="924"/>
      <c r="NO97" s="924"/>
      <c r="NP97" s="924"/>
      <c r="NQ97" s="924"/>
      <c r="NR97" s="924"/>
      <c r="NS97" s="924"/>
      <c r="NT97" s="924"/>
      <c r="NU97" s="924"/>
      <c r="NV97" s="924"/>
      <c r="NW97" s="924"/>
      <c r="NX97" s="924"/>
      <c r="NY97" s="924"/>
      <c r="NZ97" s="924"/>
      <c r="OA97" s="924"/>
      <c r="OB97" s="924"/>
      <c r="OC97" s="924"/>
      <c r="OD97" s="924"/>
      <c r="OE97" s="924"/>
      <c r="OF97" s="924"/>
      <c r="OG97" s="924"/>
      <c r="OH97" s="924"/>
      <c r="OI97" s="924"/>
      <c r="OJ97" s="924"/>
      <c r="OK97" s="924"/>
      <c r="OL97" s="924"/>
      <c r="OM97" s="924"/>
      <c r="ON97" s="924"/>
      <c r="OO97" s="924"/>
      <c r="OP97" s="924"/>
      <c r="OQ97" s="924"/>
      <c r="OR97" s="924"/>
      <c r="OS97" s="924"/>
      <c r="OT97" s="924"/>
      <c r="OU97" s="924"/>
      <c r="OV97" s="924"/>
      <c r="OW97" s="924"/>
      <c r="OX97" s="924"/>
      <c r="OY97" s="924"/>
      <c r="OZ97" s="924"/>
      <c r="PA97" s="924"/>
      <c r="PB97" s="924"/>
      <c r="PC97" s="924"/>
      <c r="PD97" s="924"/>
      <c r="PE97" s="924"/>
    </row>
    <row r="98" spans="1:421">
      <c r="A98" s="924"/>
      <c r="B98" s="924"/>
      <c r="C98" s="924"/>
      <c r="D98" s="924"/>
      <c r="E98" s="924"/>
      <c r="F98" s="924"/>
      <c r="G98" s="924"/>
      <c r="H98" s="924"/>
      <c r="I98" s="924"/>
      <c r="J98" s="924"/>
      <c r="K98" s="924"/>
      <c r="L98" s="924"/>
      <c r="M98" s="924"/>
      <c r="N98" s="924"/>
      <c r="O98" s="924"/>
      <c r="P98" s="924"/>
      <c r="Q98" s="924"/>
      <c r="R98" s="924"/>
      <c r="S98" s="924"/>
      <c r="T98" s="924"/>
      <c r="U98" s="924"/>
      <c r="V98" s="924"/>
      <c r="W98" s="924"/>
      <c r="X98" s="924"/>
      <c r="Y98" s="924"/>
      <c r="Z98" s="924"/>
      <c r="AA98" s="924"/>
      <c r="AB98" s="924"/>
      <c r="AC98" s="924"/>
      <c r="AD98" s="924"/>
      <c r="AE98" s="924"/>
      <c r="AF98" s="924"/>
      <c r="AG98" s="924"/>
      <c r="AH98" s="924"/>
      <c r="AI98" s="910"/>
      <c r="AK98" s="910"/>
      <c r="AL98" s="910"/>
      <c r="AQ98" s="910"/>
      <c r="AT98" s="910"/>
      <c r="AZ98" s="910"/>
      <c r="BC98" s="910"/>
      <c r="BG98" s="910"/>
      <c r="BK98" s="910"/>
      <c r="BL98" s="924"/>
      <c r="BM98" s="910"/>
      <c r="BP98" s="910"/>
      <c r="BQ98" s="910"/>
      <c r="BR98" s="910"/>
      <c r="BT98" s="924"/>
      <c r="BY98" s="910"/>
      <c r="CK98" s="910"/>
      <c r="CM98" s="910"/>
      <c r="CP98" s="910"/>
      <c r="CV98" s="910"/>
      <c r="DB98" s="910"/>
      <c r="DL98" s="910"/>
      <c r="DN98" s="910"/>
      <c r="DO98" s="910"/>
      <c r="DQ98" s="910"/>
      <c r="DX98" s="910"/>
      <c r="EH98" s="910"/>
      <c r="EI98" s="910"/>
      <c r="EL98" s="910"/>
      <c r="EM98" s="910"/>
      <c r="EN98" s="910"/>
      <c r="EO98" s="910"/>
      <c r="ER98" s="910"/>
      <c r="ES98" s="910" t="s">
        <v>758</v>
      </c>
      <c r="EZ98" s="924"/>
      <c r="FG98" s="910"/>
      <c r="FL98" s="924"/>
      <c r="FV98" s="910"/>
      <c r="GC98" s="910"/>
      <c r="GF98" s="924"/>
      <c r="GH98" s="910"/>
      <c r="GK98" s="910"/>
      <c r="GL98" s="910"/>
      <c r="GM98" s="910"/>
      <c r="GQ98" s="910"/>
      <c r="GY98" s="910"/>
      <c r="HC98" s="910"/>
      <c r="HI98" s="924"/>
      <c r="HJ98" s="924"/>
      <c r="HK98" s="924"/>
      <c r="HL98" s="924"/>
      <c r="HM98" s="924"/>
      <c r="HN98" s="924"/>
      <c r="HO98" s="924"/>
      <c r="HP98" s="924"/>
      <c r="HQ98" s="924"/>
      <c r="HR98" s="924"/>
      <c r="HS98" s="924"/>
      <c r="HT98" s="924"/>
      <c r="HU98" s="924"/>
      <c r="HV98" s="924"/>
      <c r="HW98" s="924"/>
      <c r="HX98" s="924"/>
      <c r="HY98" s="924"/>
      <c r="HZ98" s="924"/>
      <c r="IA98" s="924"/>
      <c r="IB98" s="924"/>
      <c r="IC98" s="924"/>
      <c r="ID98" s="924"/>
      <c r="IE98" s="924"/>
      <c r="IF98" s="924"/>
      <c r="IG98" s="924"/>
      <c r="IH98" s="924"/>
      <c r="II98" s="924"/>
      <c r="IJ98" s="924"/>
      <c r="IK98" s="924"/>
      <c r="IL98" s="924"/>
      <c r="IM98" s="924"/>
      <c r="IN98" s="924"/>
      <c r="IO98" s="924"/>
      <c r="IP98" s="924"/>
      <c r="IQ98" s="924"/>
      <c r="IR98" s="924"/>
      <c r="IS98" s="924"/>
      <c r="IT98" s="924"/>
      <c r="IU98" s="924"/>
      <c r="IV98" s="924"/>
      <c r="IW98" s="924"/>
      <c r="IX98" s="924"/>
      <c r="IY98" s="924"/>
      <c r="IZ98" s="924"/>
      <c r="JA98" s="924"/>
      <c r="JB98" s="924"/>
      <c r="JC98" s="924"/>
      <c r="JD98" s="924"/>
      <c r="JE98" s="924"/>
      <c r="JF98" s="924"/>
      <c r="JG98" s="924"/>
      <c r="JH98" s="924"/>
      <c r="JI98" s="924"/>
      <c r="JJ98" s="924"/>
      <c r="JK98" s="924"/>
      <c r="JL98" s="924"/>
      <c r="JM98" s="924"/>
      <c r="JN98" s="924"/>
      <c r="JO98" s="924"/>
      <c r="JP98" s="924"/>
      <c r="JQ98" s="924"/>
      <c r="JR98" s="924"/>
      <c r="JS98" s="924"/>
      <c r="JT98" s="924"/>
      <c r="JU98" s="924"/>
      <c r="JV98" s="924"/>
      <c r="JW98" s="924"/>
      <c r="JX98" s="924"/>
      <c r="JY98" s="924"/>
      <c r="JZ98" s="924"/>
      <c r="KA98" s="924"/>
      <c r="KB98" s="924"/>
      <c r="KC98" s="924"/>
      <c r="KD98" s="924"/>
      <c r="KE98" s="924"/>
      <c r="KF98" s="924"/>
      <c r="KG98" s="924"/>
      <c r="KH98" s="924"/>
      <c r="KI98" s="924"/>
      <c r="KJ98" s="924"/>
      <c r="KK98" s="924"/>
      <c r="KL98" s="924"/>
      <c r="KM98" s="924"/>
      <c r="KN98" s="924"/>
      <c r="KO98" s="924"/>
      <c r="KP98" s="924"/>
      <c r="KQ98" s="924"/>
      <c r="KR98" s="924"/>
      <c r="KS98" s="924"/>
      <c r="KT98" s="924"/>
      <c r="KU98" s="924"/>
      <c r="KV98" s="924"/>
      <c r="KW98" s="924"/>
      <c r="KX98" s="924"/>
      <c r="KY98" s="924"/>
      <c r="KZ98" s="924"/>
      <c r="LA98" s="924"/>
      <c r="LB98" s="924"/>
      <c r="LC98" s="924"/>
      <c r="LD98" s="924"/>
      <c r="LE98" s="924"/>
      <c r="LF98" s="924"/>
      <c r="LG98" s="924"/>
      <c r="LH98" s="924"/>
      <c r="LI98" s="924"/>
      <c r="LJ98" s="924"/>
      <c r="LK98" s="924"/>
      <c r="LL98" s="924"/>
      <c r="LM98" s="924"/>
      <c r="LN98" s="924"/>
      <c r="LO98" s="924"/>
      <c r="LP98" s="924"/>
      <c r="LQ98" s="924"/>
      <c r="LR98" s="924"/>
      <c r="LS98" s="924"/>
      <c r="LT98" s="924"/>
      <c r="LU98" s="924"/>
      <c r="LV98" s="924"/>
      <c r="LW98" s="924"/>
      <c r="LX98" s="924"/>
      <c r="LY98" s="924"/>
      <c r="LZ98" s="924"/>
      <c r="MA98" s="924"/>
      <c r="MB98" s="924"/>
      <c r="MC98" s="924"/>
      <c r="MD98" s="924"/>
      <c r="ME98" s="924"/>
      <c r="MF98" s="924"/>
      <c r="MG98" s="924"/>
      <c r="MH98" s="924"/>
      <c r="MI98" s="924"/>
      <c r="MJ98" s="924"/>
      <c r="MK98" s="924"/>
      <c r="ML98" s="924"/>
      <c r="MM98" s="924"/>
      <c r="MN98" s="924"/>
      <c r="MO98" s="924"/>
      <c r="MP98" s="924"/>
      <c r="MQ98" s="924"/>
      <c r="MR98" s="924"/>
      <c r="MS98" s="924"/>
      <c r="MT98" s="924"/>
      <c r="MU98" s="924"/>
      <c r="MV98" s="924"/>
      <c r="MW98" s="924"/>
      <c r="MX98" s="924"/>
      <c r="MY98" s="924"/>
      <c r="MZ98" s="924"/>
      <c r="NA98" s="924"/>
      <c r="NB98" s="924"/>
      <c r="NC98" s="924"/>
      <c r="ND98" s="924"/>
      <c r="NE98" s="924"/>
      <c r="NF98" s="924"/>
      <c r="NG98" s="924"/>
      <c r="NH98" s="924"/>
      <c r="NI98" s="924"/>
      <c r="NJ98" s="924"/>
      <c r="NK98" s="924"/>
      <c r="NL98" s="924"/>
      <c r="NM98" s="924"/>
      <c r="NN98" s="924"/>
      <c r="NO98" s="924"/>
      <c r="NP98" s="924"/>
      <c r="NQ98" s="924"/>
      <c r="NR98" s="924"/>
      <c r="NS98" s="924"/>
      <c r="NT98" s="924"/>
      <c r="NU98" s="924"/>
      <c r="NV98" s="924"/>
      <c r="NW98" s="924"/>
      <c r="NX98" s="924"/>
      <c r="NY98" s="924"/>
      <c r="NZ98" s="924"/>
      <c r="OA98" s="924"/>
      <c r="OB98" s="924"/>
      <c r="OC98" s="924"/>
      <c r="OD98" s="924"/>
      <c r="OE98" s="924"/>
      <c r="OF98" s="924"/>
      <c r="OG98" s="924"/>
      <c r="OH98" s="924"/>
      <c r="OI98" s="924"/>
      <c r="OJ98" s="924"/>
      <c r="OK98" s="924"/>
      <c r="OL98" s="924"/>
      <c r="OM98" s="924"/>
      <c r="ON98" s="924"/>
      <c r="OO98" s="924"/>
      <c r="OP98" s="924"/>
      <c r="OQ98" s="924"/>
      <c r="OR98" s="924"/>
      <c r="OS98" s="924"/>
      <c r="OT98" s="924"/>
      <c r="OU98" s="924"/>
      <c r="OV98" s="924"/>
      <c r="OW98" s="924"/>
      <c r="OX98" s="924"/>
      <c r="OY98" s="924"/>
      <c r="OZ98" s="924"/>
      <c r="PA98" s="924"/>
      <c r="PB98" s="924"/>
      <c r="PC98" s="924"/>
      <c r="PD98" s="924"/>
      <c r="PE98" s="924"/>
    </row>
    <row r="99" spans="1:421">
      <c r="A99" s="924"/>
      <c r="B99" s="924"/>
      <c r="C99" s="924"/>
      <c r="D99" s="924"/>
      <c r="E99" s="924"/>
      <c r="F99" s="924"/>
      <c r="G99" s="924"/>
      <c r="H99" s="924"/>
      <c r="I99" s="924"/>
      <c r="J99" s="924"/>
      <c r="K99" s="924"/>
      <c r="L99" s="924"/>
      <c r="M99" s="924"/>
      <c r="N99" s="924"/>
      <c r="O99" s="924"/>
      <c r="P99" s="924"/>
      <c r="Q99" s="924"/>
      <c r="R99" s="924"/>
      <c r="S99" s="924"/>
      <c r="T99" s="924"/>
      <c r="U99" s="924"/>
      <c r="V99" s="924"/>
      <c r="W99" s="924"/>
      <c r="X99" s="924"/>
      <c r="Y99" s="924"/>
      <c r="Z99" s="924"/>
      <c r="AA99" s="924"/>
      <c r="AB99" s="924"/>
      <c r="AC99" s="924"/>
      <c r="AD99" s="924"/>
      <c r="AE99" s="924"/>
      <c r="AF99" s="924"/>
      <c r="AG99" s="924"/>
      <c r="AH99" s="924"/>
      <c r="AI99" s="910"/>
      <c r="AK99" s="910"/>
      <c r="AL99" s="910"/>
      <c r="AQ99" s="910"/>
      <c r="AT99" s="910"/>
      <c r="AZ99" s="910"/>
      <c r="BC99" s="910"/>
      <c r="BG99" s="910"/>
      <c r="BK99" s="910"/>
      <c r="BL99" s="924"/>
      <c r="BM99" s="910"/>
      <c r="BP99" s="910"/>
      <c r="BQ99" s="910"/>
      <c r="BR99" s="910"/>
      <c r="BT99" s="924"/>
      <c r="BY99" s="910"/>
      <c r="CK99" s="910"/>
      <c r="CM99" s="910"/>
      <c r="CP99" s="910"/>
      <c r="CV99" s="910"/>
      <c r="DB99" s="910"/>
      <c r="DL99" s="910"/>
      <c r="DN99" s="910"/>
      <c r="DO99" s="910"/>
      <c r="DQ99" s="910"/>
      <c r="DX99" s="910"/>
      <c r="EH99" s="910"/>
      <c r="EI99" s="910"/>
      <c r="EL99" s="910"/>
      <c r="EM99" s="910"/>
      <c r="EN99" s="910"/>
      <c r="EO99" s="910"/>
      <c r="ER99" s="910"/>
      <c r="ES99" s="910"/>
      <c r="EZ99" s="924"/>
      <c r="FG99" s="910"/>
      <c r="FL99" s="924"/>
      <c r="FV99" s="910"/>
      <c r="GC99" s="910"/>
      <c r="GF99" s="924"/>
      <c r="GH99" s="910"/>
      <c r="GK99" s="910"/>
      <c r="GL99" s="910"/>
      <c r="GM99" s="910"/>
      <c r="GQ99" s="910"/>
      <c r="GY99" s="910"/>
      <c r="HC99" s="910"/>
      <c r="HI99" s="924"/>
      <c r="HJ99" s="924"/>
      <c r="IQ99" s="910"/>
      <c r="IR99" s="910"/>
      <c r="IS99" s="910"/>
      <c r="IT99" s="910"/>
      <c r="IU99" s="910"/>
      <c r="IV99" s="910"/>
      <c r="IW99" s="910"/>
      <c r="IX99" s="910"/>
      <c r="IY99" s="910"/>
      <c r="IZ99" s="910"/>
      <c r="JA99" s="910"/>
      <c r="JB99" s="910"/>
      <c r="JC99" s="910"/>
      <c r="JD99" s="910"/>
      <c r="JE99" s="910"/>
      <c r="JF99" s="910"/>
      <c r="JG99" s="910"/>
      <c r="JH99" s="910"/>
      <c r="JI99" s="910"/>
      <c r="JJ99" s="910"/>
      <c r="JK99" s="910"/>
      <c r="JL99" s="910"/>
      <c r="JM99" s="910"/>
      <c r="JN99" s="910"/>
      <c r="JO99" s="910"/>
      <c r="JP99" s="910"/>
      <c r="JQ99" s="910"/>
      <c r="JR99" s="910"/>
      <c r="JS99" s="910"/>
      <c r="JT99" s="910"/>
      <c r="JU99" s="910"/>
      <c r="JV99" s="910"/>
      <c r="JW99" s="910"/>
      <c r="JX99" s="910"/>
      <c r="JY99" s="910"/>
      <c r="JZ99" s="910"/>
      <c r="KA99" s="910"/>
      <c r="KB99" s="910"/>
      <c r="KC99" s="910"/>
      <c r="KD99" s="910"/>
      <c r="KE99" s="910"/>
      <c r="KF99" s="910"/>
      <c r="KG99" s="910"/>
      <c r="KH99" s="910"/>
      <c r="KI99" s="910"/>
      <c r="KJ99" s="910"/>
      <c r="KK99" s="910"/>
      <c r="KL99" s="910"/>
      <c r="KM99" s="910"/>
      <c r="KN99" s="910"/>
      <c r="KO99" s="910"/>
      <c r="KP99" s="910"/>
      <c r="KQ99" s="910"/>
      <c r="KR99" s="910"/>
      <c r="KS99" s="910"/>
      <c r="KT99" s="910"/>
      <c r="KU99" s="910"/>
      <c r="KV99" s="910"/>
      <c r="KW99" s="910"/>
      <c r="KX99" s="910"/>
      <c r="KY99" s="910"/>
      <c r="KZ99" s="910"/>
      <c r="LA99" s="910"/>
      <c r="LB99" s="910"/>
      <c r="LC99" s="910"/>
      <c r="LD99" s="910"/>
      <c r="LE99" s="910"/>
      <c r="LF99" s="910"/>
      <c r="LG99" s="910"/>
      <c r="LH99" s="910"/>
      <c r="LI99" s="910"/>
      <c r="LJ99" s="910"/>
      <c r="LK99" s="910"/>
      <c r="LL99" s="910"/>
      <c r="LM99" s="910"/>
      <c r="LN99" s="910"/>
      <c r="LO99" s="910"/>
      <c r="LP99" s="910"/>
      <c r="LQ99" s="910"/>
      <c r="LR99" s="910"/>
      <c r="LS99" s="910"/>
      <c r="LT99" s="910"/>
      <c r="LU99" s="910"/>
      <c r="LV99" s="910"/>
      <c r="LW99" s="910"/>
      <c r="LX99" s="910"/>
      <c r="LY99" s="910"/>
      <c r="LZ99" s="910"/>
      <c r="MA99" s="910"/>
      <c r="MB99" s="910"/>
      <c r="MC99" s="910"/>
      <c r="MD99" s="910"/>
      <c r="ME99" s="910"/>
      <c r="MF99" s="910"/>
      <c r="MG99" s="910"/>
      <c r="MH99" s="910"/>
      <c r="MI99" s="910"/>
      <c r="MJ99" s="910"/>
      <c r="MK99" s="910"/>
      <c r="ML99" s="910"/>
      <c r="MM99" s="910"/>
      <c r="MN99" s="910"/>
      <c r="MO99" s="910"/>
      <c r="MP99" s="910"/>
      <c r="MQ99" s="910"/>
      <c r="MR99" s="910"/>
      <c r="MS99" s="910"/>
      <c r="MT99" s="910"/>
      <c r="MU99" s="910"/>
      <c r="MV99" s="910"/>
      <c r="MW99" s="910"/>
      <c r="MX99" s="910"/>
      <c r="MY99" s="910"/>
      <c r="MZ99" s="910"/>
      <c r="NA99" s="910"/>
      <c r="NB99" s="910"/>
      <c r="NC99" s="910"/>
      <c r="ND99" s="910"/>
      <c r="NE99" s="910"/>
      <c r="NF99" s="910"/>
      <c r="NG99" s="910"/>
      <c r="NH99" s="910"/>
      <c r="NI99" s="910"/>
      <c r="NJ99" s="910"/>
      <c r="NK99" s="910"/>
      <c r="NL99" s="910"/>
      <c r="NM99" s="910"/>
      <c r="NN99" s="910"/>
      <c r="NO99" s="910"/>
      <c r="NP99" s="910"/>
      <c r="NQ99" s="910"/>
      <c r="NR99" s="910"/>
      <c r="NS99" s="910"/>
      <c r="NT99" s="910"/>
      <c r="NU99" s="910"/>
      <c r="NV99" s="910"/>
      <c r="NW99" s="910"/>
      <c r="NX99" s="910"/>
      <c r="NY99" s="910"/>
      <c r="NZ99" s="910"/>
      <c r="OA99" s="910"/>
      <c r="OB99" s="910"/>
      <c r="OC99" s="910"/>
      <c r="OD99" s="910"/>
      <c r="OE99" s="910"/>
      <c r="OF99" s="910"/>
      <c r="OG99" s="910"/>
      <c r="OH99" s="910"/>
      <c r="OI99" s="910"/>
      <c r="OJ99" s="910"/>
      <c r="OK99" s="910"/>
      <c r="OL99" s="910"/>
      <c r="OM99" s="910"/>
      <c r="ON99" s="910"/>
      <c r="OO99" s="910"/>
      <c r="OP99" s="910"/>
      <c r="OQ99" s="910"/>
      <c r="OR99" s="910"/>
      <c r="OS99" s="910"/>
      <c r="OT99" s="910"/>
      <c r="OU99" s="910"/>
      <c r="OV99" s="910"/>
      <c r="OW99" s="910"/>
      <c r="OX99" s="910"/>
      <c r="OY99" s="910"/>
      <c r="OZ99" s="910"/>
      <c r="PC99" s="910"/>
      <c r="PD99" s="910"/>
      <c r="PE99" s="924"/>
    </row>
    <row r="100" spans="1:421">
      <c r="A100" s="924"/>
      <c r="B100" s="924"/>
      <c r="C100" s="924"/>
      <c r="D100" s="924"/>
      <c r="E100" s="924"/>
      <c r="F100" s="924"/>
      <c r="G100" s="924"/>
      <c r="H100" s="924"/>
      <c r="I100" s="924"/>
      <c r="J100" s="924"/>
      <c r="K100" s="924"/>
      <c r="L100" s="924"/>
      <c r="M100" s="924"/>
      <c r="N100" s="924"/>
      <c r="O100" s="924"/>
      <c r="P100" s="924"/>
      <c r="Q100" s="924"/>
      <c r="R100" s="924"/>
      <c r="S100" s="924"/>
      <c r="T100" s="924"/>
      <c r="U100" s="924"/>
      <c r="V100" s="924"/>
      <c r="W100" s="924"/>
      <c r="X100" s="924"/>
      <c r="Y100" s="924"/>
      <c r="Z100" s="924"/>
      <c r="AA100" s="924"/>
      <c r="AB100" s="924"/>
      <c r="AC100" s="924"/>
      <c r="AD100" s="924"/>
      <c r="AE100" s="924"/>
      <c r="AF100" s="924"/>
      <c r="AG100" s="924"/>
      <c r="AH100" s="924"/>
      <c r="AI100" s="911" t="str">
        <f>"Blade S/N "&amp;AH46</f>
        <v>Blade S/N 565</v>
      </c>
      <c r="AK100" s="911" t="str">
        <f>"Blade S/N "&amp;X46</f>
        <v>Blade S/N 617</v>
      </c>
      <c r="AL100" s="911" t="str">
        <f>"Blade S/N "&amp;K46</f>
        <v>Blade S/N 554</v>
      </c>
      <c r="AQ100" s="911" t="str">
        <f>"Blade S/N "&amp;C46</f>
        <v>Blade S/N 505</v>
      </c>
      <c r="AT100" s="911" t="str">
        <f>"Blade S/N "&amp;AG46</f>
        <v>Blade S/N 570</v>
      </c>
      <c r="AZ100" s="911" t="str">
        <f>"Blade S/N "&amp;Z46</f>
        <v>Blade S/N 573</v>
      </c>
      <c r="BC100" s="911" t="str">
        <f>"Blade S/N "&amp;S46</f>
        <v>Blade S/N 582</v>
      </c>
      <c r="BG100" s="911" t="str">
        <f>"Blade S/N "&amp;Q46</f>
        <v>Blade S/N 645</v>
      </c>
      <c r="BK100" s="911" t="str">
        <f>"Blade S/N "&amp;BL46</f>
        <v xml:space="preserve">Blade S/N </v>
      </c>
      <c r="BL100" s="924"/>
      <c r="BM100" s="911" t="e">
        <f>"Blade S/N "&amp;#REF!</f>
        <v>#REF!</v>
      </c>
      <c r="BP100" s="911" t="e">
        <f>"Blade S/N "&amp;#REF!</f>
        <v>#REF!</v>
      </c>
      <c r="BQ100" s="911" t="e">
        <f>"Blade S/N "&amp;#REF!</f>
        <v>#REF!</v>
      </c>
      <c r="BR100" s="911" t="e">
        <f>"Blade S/N "&amp;#REF!</f>
        <v>#REF!</v>
      </c>
      <c r="BT100" s="924"/>
      <c r="BY100" s="911"/>
      <c r="CK100" s="911" t="str">
        <f>"Blade S/N "&amp;M46</f>
        <v>Blade S/N 524</v>
      </c>
      <c r="CM100" s="911" t="str">
        <f>"Blade S/N "&amp;FL46</f>
        <v xml:space="preserve">Blade S/N </v>
      </c>
      <c r="CP100" s="911" t="str">
        <f>"Blade S/N "&amp;L46</f>
        <v>Blade S/N 540</v>
      </c>
      <c r="CV100" s="911" t="str">
        <f>"Blade S/N "&amp;W46</f>
        <v>Blade S/N 555</v>
      </c>
      <c r="DB100" s="911" t="e">
        <f>"Blade S/N "&amp;#REF!</f>
        <v>#REF!</v>
      </c>
      <c r="DL100" s="911" t="str">
        <f>"Blade S/N "&amp;O46</f>
        <v>Blade S/N 512</v>
      </c>
      <c r="DN100" s="911" t="str">
        <f>"Blade S/N "&amp;R46</f>
        <v>Blade S/N 656</v>
      </c>
      <c r="DO100" s="911" t="str">
        <f>"Blade S/N "&amp;I46</f>
        <v>Blade S/N 671</v>
      </c>
      <c r="DQ100" s="911" t="str">
        <f>"Blade S/N "&amp;J46</f>
        <v>Blade S/N 678</v>
      </c>
      <c r="DX100" s="911" t="e">
        <f>"Blade S/N "&amp;#REF!</f>
        <v>#REF!</v>
      </c>
      <c r="EH100" s="911" t="str">
        <f>"Blade S/N "&amp;T46</f>
        <v>Blade S/N 634</v>
      </c>
      <c r="EI100" s="911" t="str">
        <f>"Blade S/N "&amp;H46</f>
        <v>Blade S/N 663</v>
      </c>
      <c r="EL100" s="911" t="str">
        <f>"Blade S/N "&amp;AC46</f>
        <v>Blade S/N 688</v>
      </c>
      <c r="EM100" s="911" t="str">
        <f>"Blade S/N "&amp;U46</f>
        <v>Blade S/N 654</v>
      </c>
      <c r="EN100" s="911" t="str">
        <f>"Blade S/N "&amp;U46</f>
        <v>Blade S/N 654</v>
      </c>
      <c r="EO100" s="911" t="str">
        <f>"Blade S/N "&amp;V46</f>
        <v>Blade S/N 589</v>
      </c>
      <c r="ER100" s="911" t="str">
        <f>"Blade S/N "&amp;AF46</f>
        <v>Blade S/N 574</v>
      </c>
      <c r="ES100" s="910"/>
      <c r="EZ100" s="924"/>
      <c r="FG100" s="911" t="str">
        <f>"Blade S/N "&amp;N46</f>
        <v>Blade S/N 518</v>
      </c>
      <c r="FL100" s="924"/>
      <c r="FV100" s="911" t="str">
        <f>"Blade S/N "&amp;P46</f>
        <v>Blade S/N 624</v>
      </c>
      <c r="GC100" s="911" t="str">
        <f>"Blade S/N "&amp;AE46</f>
        <v>Blade S/N 594</v>
      </c>
      <c r="GF100" s="924"/>
      <c r="GH100" s="911" t="str">
        <f>"Blade S/N "&amp;G46</f>
        <v>Blade S/N 700</v>
      </c>
      <c r="GK100" s="911" t="str">
        <f>"Blade S/N "&amp;V46</f>
        <v>Blade S/N 589</v>
      </c>
      <c r="GL100" s="911" t="str">
        <f>"Blade S/N "&amp;W46</f>
        <v>Blade S/N 555</v>
      </c>
      <c r="GM100" s="911" t="str">
        <f>"Blade S/N "&amp;X46</f>
        <v>Blade S/N 617</v>
      </c>
      <c r="GQ100" s="911" t="str">
        <f>"Blade S/N "&amp;E46</f>
        <v>Blade S/N 629</v>
      </c>
      <c r="GY100" s="911" t="str">
        <f>"Blade S/N "&amp;AD46</f>
        <v>Blade S/N 608</v>
      </c>
      <c r="HC100" s="911" t="str">
        <f>"Blade S/N "&amp;Y46</f>
        <v>Blade S/N 607</v>
      </c>
      <c r="HI100" s="924"/>
      <c r="HJ100" s="924"/>
      <c r="IQ100" s="910"/>
      <c r="IR100" s="910"/>
      <c r="IS100" s="910"/>
      <c r="IT100" s="910"/>
      <c r="IU100" s="910"/>
      <c r="IV100" s="910"/>
      <c r="IW100" s="910"/>
      <c r="IX100" s="910"/>
      <c r="IY100" s="910"/>
      <c r="IZ100" s="910"/>
      <c r="JA100" s="910"/>
      <c r="JB100" s="910"/>
      <c r="JC100" s="910"/>
      <c r="JD100" s="910"/>
      <c r="JE100" s="910"/>
      <c r="JF100" s="910"/>
      <c r="JG100" s="910"/>
      <c r="JH100" s="910"/>
      <c r="JI100" s="910"/>
      <c r="JJ100" s="910"/>
      <c r="JK100" s="910"/>
      <c r="JL100" s="910"/>
      <c r="JM100" s="910"/>
      <c r="JN100" s="910"/>
      <c r="JO100" s="910"/>
      <c r="JP100" s="910"/>
      <c r="JQ100" s="910"/>
      <c r="JR100" s="910"/>
      <c r="JS100" s="910"/>
      <c r="JT100" s="910"/>
      <c r="JU100" s="910"/>
      <c r="JV100" s="910"/>
      <c r="JW100" s="910"/>
      <c r="JX100" s="910"/>
      <c r="JY100" s="910"/>
      <c r="JZ100" s="910"/>
      <c r="KA100" s="910"/>
      <c r="KB100" s="910"/>
      <c r="KC100" s="910"/>
      <c r="KD100" s="910"/>
      <c r="KE100" s="910"/>
      <c r="KF100" s="910"/>
      <c r="KG100" s="910"/>
      <c r="KH100" s="910"/>
      <c r="KI100" s="910"/>
      <c r="KJ100" s="910"/>
      <c r="KK100" s="910"/>
      <c r="KL100" s="910"/>
      <c r="KM100" s="910"/>
      <c r="KN100" s="910"/>
      <c r="KO100" s="910"/>
      <c r="KP100" s="910"/>
      <c r="KQ100" s="910"/>
      <c r="KR100" s="910"/>
      <c r="KS100" s="910"/>
      <c r="KT100" s="910"/>
      <c r="KU100" s="910"/>
      <c r="KV100" s="910"/>
      <c r="KW100" s="910"/>
      <c r="KX100" s="910"/>
      <c r="KY100" s="910"/>
      <c r="KZ100" s="910"/>
      <c r="LA100" s="910"/>
      <c r="LB100" s="910"/>
      <c r="LC100" s="910"/>
      <c r="LD100" s="910"/>
      <c r="LE100" s="910"/>
      <c r="LF100" s="910"/>
      <c r="LG100" s="910"/>
      <c r="LH100" s="910"/>
      <c r="LI100" s="910"/>
      <c r="LJ100" s="910"/>
      <c r="LK100" s="910"/>
      <c r="LL100" s="910"/>
      <c r="LM100" s="910"/>
      <c r="LN100" s="910"/>
      <c r="LO100" s="910"/>
      <c r="LP100" s="910"/>
      <c r="LQ100" s="910"/>
      <c r="LR100" s="910"/>
      <c r="LS100" s="910"/>
      <c r="LT100" s="910"/>
      <c r="LU100" s="910"/>
      <c r="LV100" s="910"/>
      <c r="LW100" s="910"/>
      <c r="LX100" s="910"/>
      <c r="LY100" s="910"/>
      <c r="LZ100" s="910"/>
      <c r="MA100" s="910"/>
      <c r="MB100" s="910"/>
      <c r="MC100" s="910"/>
      <c r="MD100" s="910"/>
      <c r="ME100" s="910"/>
      <c r="MF100" s="910"/>
      <c r="MG100" s="910"/>
      <c r="MH100" s="910"/>
      <c r="MI100" s="910"/>
      <c r="MJ100" s="910"/>
      <c r="MK100" s="910"/>
      <c r="ML100" s="910"/>
      <c r="MM100" s="910"/>
      <c r="MN100" s="910"/>
      <c r="MO100" s="910"/>
      <c r="MP100" s="910"/>
      <c r="MQ100" s="910"/>
      <c r="MR100" s="910"/>
      <c r="MS100" s="910"/>
      <c r="MT100" s="910"/>
      <c r="MU100" s="910"/>
      <c r="MV100" s="910"/>
      <c r="MW100" s="910"/>
      <c r="MX100" s="910"/>
      <c r="MY100" s="910"/>
      <c r="MZ100" s="910"/>
      <c r="NA100" s="910"/>
      <c r="NB100" s="910"/>
      <c r="NC100" s="910"/>
      <c r="ND100" s="910"/>
      <c r="NE100" s="910"/>
      <c r="NF100" s="910"/>
      <c r="NG100" s="910"/>
      <c r="NH100" s="910"/>
      <c r="NI100" s="910"/>
      <c r="NJ100" s="910"/>
      <c r="NK100" s="910"/>
      <c r="NL100" s="910"/>
      <c r="NM100" s="910"/>
      <c r="NN100" s="910"/>
      <c r="NO100" s="910"/>
      <c r="NP100" s="910"/>
      <c r="NQ100" s="910"/>
      <c r="NR100" s="910"/>
      <c r="NS100" s="910"/>
      <c r="NT100" s="910"/>
      <c r="NU100" s="910"/>
      <c r="NV100" s="910"/>
      <c r="NW100" s="910"/>
      <c r="NX100" s="910"/>
      <c r="NY100" s="910"/>
      <c r="NZ100" s="910"/>
      <c r="OA100" s="910"/>
      <c r="OB100" s="910"/>
      <c r="OC100" s="910"/>
      <c r="OD100" s="910"/>
      <c r="OE100" s="910"/>
      <c r="OF100" s="910"/>
      <c r="OG100" s="910"/>
      <c r="OH100" s="910"/>
      <c r="OI100" s="910"/>
      <c r="OJ100" s="910"/>
      <c r="OK100" s="910"/>
      <c r="OL100" s="910"/>
      <c r="OM100" s="910"/>
      <c r="ON100" s="910"/>
      <c r="OO100" s="910"/>
      <c r="OP100" s="910"/>
      <c r="OQ100" s="910"/>
      <c r="OR100" s="910"/>
      <c r="OS100" s="910"/>
      <c r="OT100" s="910"/>
      <c r="OU100" s="910"/>
      <c r="OV100" s="910"/>
      <c r="OW100" s="910"/>
      <c r="OX100" s="910"/>
      <c r="OY100" s="910"/>
      <c r="OZ100" s="910"/>
      <c r="PC100" s="910"/>
      <c r="PD100" s="910"/>
    </row>
    <row r="101" spans="1:421">
      <c r="A101" s="924"/>
      <c r="B101" s="924"/>
      <c r="C101" s="924"/>
      <c r="D101" s="924"/>
      <c r="E101" s="924"/>
      <c r="F101" s="924"/>
      <c r="G101" s="924"/>
      <c r="H101" s="924"/>
      <c r="I101" s="924"/>
      <c r="J101" s="924"/>
      <c r="K101" s="924"/>
      <c r="L101" s="924"/>
      <c r="M101" s="924"/>
      <c r="N101" s="924"/>
      <c r="O101" s="924"/>
      <c r="P101" s="924"/>
      <c r="Q101" s="924"/>
      <c r="R101" s="924"/>
      <c r="S101" s="924"/>
      <c r="T101" s="924"/>
      <c r="U101" s="924"/>
      <c r="V101" s="924"/>
      <c r="W101" s="924"/>
      <c r="X101" s="924"/>
      <c r="Y101" s="924"/>
      <c r="Z101" s="924"/>
      <c r="AA101" s="924"/>
      <c r="AB101" s="924"/>
      <c r="AC101" s="924"/>
      <c r="AD101" s="924"/>
      <c r="AE101" s="924"/>
      <c r="AF101" s="924"/>
      <c r="AG101" s="924"/>
      <c r="AH101" s="924"/>
      <c r="AI101" s="913">
        <f>HL48-HL$47</f>
        <v>-70.484999999999999</v>
      </c>
      <c r="AK101" s="913">
        <f>HZ48-HZ$47</f>
        <v>-69.811900000000009</v>
      </c>
      <c r="AL101" s="913">
        <f>HK48-HK$47</f>
        <v>-73.126599999999996</v>
      </c>
      <c r="AQ101" s="913">
        <f>HF48-HF$47</f>
        <v>-67.690999999999988</v>
      </c>
      <c r="AT101" s="913">
        <f>HM48-HM$47</f>
        <v>-72.580499999999986</v>
      </c>
      <c r="AZ101" s="913">
        <f>HV48-HV$47</f>
        <v>-68.618099999999998</v>
      </c>
      <c r="BC101" s="913">
        <f>HW48-HW$47</f>
        <v>-67.741799999999998</v>
      </c>
      <c r="BG101" s="913">
        <f>IC48-IC$47</f>
        <v>-71.7042</v>
      </c>
      <c r="BK101" s="913">
        <f>II48-II$47</f>
        <v>-70.611999999999981</v>
      </c>
      <c r="BL101" s="924"/>
      <c r="BM101" s="913">
        <f>IJ48-IJ$47</f>
        <v>-70.027799999999999</v>
      </c>
      <c r="BP101" s="913">
        <f t="shared" ref="BP101:BQ103" si="570">IK48-IK$47</f>
        <v>-70.802500000000009</v>
      </c>
      <c r="BQ101" s="913">
        <f t="shared" si="570"/>
        <v>-70.9041</v>
      </c>
      <c r="BR101" s="913">
        <f t="shared" ref="BR101:BR103" si="571">IL48-IL$47</f>
        <v>-70.9041</v>
      </c>
      <c r="BT101" s="924"/>
      <c r="BY101" s="913"/>
      <c r="CK101" s="913">
        <f>HI48-HI$47</f>
        <v>-71.67880000000001</v>
      </c>
      <c r="CM101" s="913">
        <f>IH48-IH$47</f>
        <v>-73.113900000000001</v>
      </c>
      <c r="CP101" s="913">
        <f>HJ48-HJ$47</f>
        <v>-71.208899999999986</v>
      </c>
      <c r="CV101" s="913">
        <f>HU48-HU$47</f>
        <v>-71.767700000000005</v>
      </c>
      <c r="DB101" s="913">
        <f>IN48-IN$47</f>
        <v>-72.288399999999996</v>
      </c>
      <c r="DL101" s="913">
        <f>HG48-HG$47</f>
        <v>-71.34859999999999</v>
      </c>
      <c r="DN101" s="913">
        <f>ID48-ID$47</f>
        <v>-73.507599999999996</v>
      </c>
      <c r="DO101" s="913">
        <f>IF48-IF$47</f>
        <v>-68.249799999999993</v>
      </c>
      <c r="DQ101" s="913">
        <f>IG48-IG$47</f>
        <v>-71.373999999999981</v>
      </c>
      <c r="DX101" s="913">
        <f>IM48-IM$47</f>
        <v>-68.097399999999993</v>
      </c>
      <c r="EH101" s="913">
        <f>IB48-IB$47</f>
        <v>-67.513200000000012</v>
      </c>
      <c r="EI101" s="913">
        <f>IE48-IE$47</f>
        <v>-67.195699999999988</v>
      </c>
      <c r="EL101" s="913">
        <f>HT48-HT$47</f>
        <v>-72.021699999999996</v>
      </c>
      <c r="EM101" s="913">
        <f>HS48-HS$47</f>
        <v>-72.262999999999991</v>
      </c>
      <c r="EN101" s="913">
        <f t="shared" ref="EN101:EO103" si="572">HS48-HS$47</f>
        <v>-72.262999999999991</v>
      </c>
      <c r="EO101" s="913">
        <f t="shared" si="572"/>
        <v>-72.021699999999996</v>
      </c>
      <c r="ER101" s="913">
        <f>HN48-HN$47</f>
        <v>-67.919600000000003</v>
      </c>
      <c r="ES101" s="912">
        <f>B42</f>
        <v>0.15</v>
      </c>
      <c r="EZ101" s="924"/>
      <c r="FG101" s="913">
        <f>HH48-HH$47</f>
        <v>-67.894199999999984</v>
      </c>
      <c r="FL101" s="924"/>
      <c r="FV101" s="913">
        <f>IA48-IA$47</f>
        <v>-68.122799999999998</v>
      </c>
      <c r="GC101" s="913">
        <f>HO48-HO$47</f>
        <v>-66.852799999999988</v>
      </c>
      <c r="GF101" s="924"/>
      <c r="GH101" s="913">
        <f>HQ48-HQ$47</f>
        <v>-67.487800000000007</v>
      </c>
      <c r="GK101" s="913">
        <f t="shared" ref="GK101:GM103" si="573">HX48-HX$47</f>
        <v>-69.722999999999999</v>
      </c>
      <c r="GL101" s="913">
        <f t="shared" si="573"/>
        <v>-67.805299999999988</v>
      </c>
      <c r="GM101" s="913">
        <f t="shared" si="573"/>
        <v>-69.811900000000009</v>
      </c>
      <c r="GQ101" s="913">
        <f>HR48-HR$47</f>
        <v>-66.903599999999997</v>
      </c>
      <c r="GY101" s="913">
        <f>HP48-HP$47</f>
        <v>-67.919599999999988</v>
      </c>
      <c r="HC101" s="913">
        <f>HY48-HY$47</f>
        <v>-67.805299999999988</v>
      </c>
      <c r="HI101" s="924"/>
      <c r="HJ101" s="924"/>
      <c r="IQ101" s="911"/>
      <c r="IR101" s="911"/>
      <c r="IS101" s="911"/>
      <c r="IT101" s="911"/>
      <c r="IU101" s="911"/>
      <c r="IV101" s="911"/>
      <c r="IW101" s="911"/>
      <c r="IX101" s="911"/>
      <c r="IY101" s="911"/>
      <c r="IZ101" s="911"/>
      <c r="JA101" s="911"/>
      <c r="JB101" s="911"/>
      <c r="JC101" s="911"/>
      <c r="JD101" s="911"/>
      <c r="JE101" s="911"/>
      <c r="JF101" s="911"/>
      <c r="JG101" s="911"/>
      <c r="JH101" s="911"/>
      <c r="JI101" s="911"/>
      <c r="JJ101" s="911"/>
      <c r="JK101" s="911"/>
      <c r="JL101" s="911"/>
      <c r="JM101" s="911"/>
      <c r="JN101" s="911"/>
      <c r="JO101" s="911"/>
      <c r="JP101" s="911"/>
      <c r="JQ101" s="911"/>
      <c r="JR101" s="911"/>
      <c r="JS101" s="911"/>
      <c r="JT101" s="911"/>
      <c r="JU101" s="911"/>
      <c r="JV101" s="911"/>
      <c r="JW101" s="911"/>
      <c r="JX101" s="911"/>
      <c r="JY101" s="911"/>
      <c r="JZ101" s="911"/>
      <c r="KA101" s="911"/>
      <c r="KB101" s="911"/>
      <c r="KC101" s="911"/>
      <c r="KD101" s="911"/>
      <c r="KE101" s="911"/>
      <c r="KF101" s="911"/>
      <c r="KG101" s="911"/>
      <c r="KH101" s="911"/>
      <c r="KI101" s="911"/>
      <c r="KJ101" s="911"/>
      <c r="KK101" s="911"/>
      <c r="KL101" s="911"/>
      <c r="KM101" s="911"/>
      <c r="KN101" s="911"/>
      <c r="KO101" s="911"/>
      <c r="KP101" s="911"/>
      <c r="KQ101" s="911"/>
      <c r="KR101" s="911"/>
      <c r="KS101" s="911"/>
      <c r="KT101" s="911"/>
      <c r="KU101" s="911"/>
      <c r="KV101" s="911"/>
      <c r="KW101" s="911"/>
      <c r="KX101" s="911"/>
      <c r="KY101" s="911"/>
      <c r="KZ101" s="911"/>
      <c r="LA101" s="911"/>
      <c r="LB101" s="911"/>
      <c r="LC101" s="911"/>
      <c r="LD101" s="911"/>
      <c r="LE101" s="911"/>
      <c r="LF101" s="911"/>
      <c r="LG101" s="911"/>
      <c r="LH101" s="911"/>
      <c r="LI101" s="911"/>
      <c r="LJ101" s="911"/>
      <c r="LK101" s="911"/>
      <c r="LL101" s="911"/>
      <c r="LM101" s="911"/>
      <c r="LN101" s="911"/>
      <c r="LO101" s="911"/>
      <c r="LP101" s="911"/>
      <c r="LQ101" s="911"/>
      <c r="LR101" s="911"/>
      <c r="LS101" s="911"/>
      <c r="LT101" s="911"/>
      <c r="LU101" s="911"/>
      <c r="LV101" s="911"/>
      <c r="LW101" s="911"/>
      <c r="LX101" s="911"/>
      <c r="LY101" s="911"/>
      <c r="LZ101" s="911"/>
      <c r="MA101" s="911"/>
      <c r="MB101" s="911"/>
      <c r="MC101" s="911"/>
      <c r="MD101" s="911"/>
      <c r="ME101" s="911"/>
      <c r="MF101" s="911"/>
      <c r="MG101" s="911"/>
      <c r="MH101" s="911"/>
      <c r="MI101" s="911"/>
      <c r="MJ101" s="911"/>
      <c r="MK101" s="911"/>
      <c r="ML101" s="911"/>
      <c r="MM101" s="911"/>
      <c r="MN101" s="911"/>
      <c r="MO101" s="911"/>
      <c r="MP101" s="911"/>
      <c r="MQ101" s="911"/>
      <c r="MR101" s="911"/>
      <c r="MS101" s="911"/>
      <c r="MT101" s="911"/>
      <c r="MU101" s="911"/>
      <c r="MV101" s="911"/>
      <c r="MW101" s="911"/>
      <c r="MX101" s="911"/>
      <c r="MY101" s="911"/>
      <c r="MZ101" s="911"/>
      <c r="NA101" s="911"/>
      <c r="NB101" s="911"/>
      <c r="NC101" s="911"/>
      <c r="ND101" s="911"/>
      <c r="NE101" s="911"/>
      <c r="NF101" s="911"/>
      <c r="NG101" s="911"/>
      <c r="NH101" s="911"/>
      <c r="NI101" s="911"/>
      <c r="NJ101" s="911"/>
      <c r="NK101" s="911"/>
      <c r="NL101" s="911"/>
      <c r="NM101" s="911"/>
      <c r="NN101" s="911"/>
      <c r="NO101" s="911"/>
      <c r="NP101" s="911"/>
      <c r="NQ101" s="911"/>
      <c r="NR101" s="911"/>
      <c r="NS101" s="911"/>
      <c r="NT101" s="911"/>
      <c r="NU101" s="911"/>
      <c r="NV101" s="911"/>
      <c r="NW101" s="911"/>
      <c r="NX101" s="911"/>
      <c r="NY101" s="911"/>
      <c r="NZ101" s="911"/>
      <c r="OA101" s="911"/>
      <c r="OB101" s="911"/>
      <c r="OC101" s="911"/>
      <c r="OD101" s="911"/>
      <c r="OE101" s="911"/>
      <c r="OF101" s="911"/>
      <c r="OG101" s="911"/>
      <c r="OH101" s="911"/>
      <c r="OI101" s="911"/>
      <c r="OJ101" s="911"/>
      <c r="OK101" s="911"/>
      <c r="OL101" s="911"/>
      <c r="OM101" s="911"/>
      <c r="ON101" s="911"/>
      <c r="OO101" s="911"/>
      <c r="OP101" s="911"/>
      <c r="OQ101" s="911"/>
      <c r="OR101" s="911"/>
      <c r="OS101" s="911"/>
      <c r="OT101" s="911"/>
      <c r="OU101" s="911"/>
      <c r="OV101" s="911"/>
      <c r="OW101" s="911"/>
      <c r="OX101" s="911"/>
      <c r="OY101" s="911"/>
      <c r="OZ101" s="911"/>
      <c r="PC101" s="887"/>
      <c r="PD101" s="887"/>
    </row>
    <row r="102" spans="1:421">
      <c r="A102" s="924"/>
      <c r="B102" s="924"/>
      <c r="C102" s="924"/>
      <c r="D102" s="924"/>
      <c r="E102" s="924"/>
      <c r="F102" s="924"/>
      <c r="G102" s="924"/>
      <c r="H102" s="924"/>
      <c r="I102" s="924"/>
      <c r="J102" s="924"/>
      <c r="K102" s="924"/>
      <c r="L102" s="924"/>
      <c r="M102" s="924"/>
      <c r="N102" s="924"/>
      <c r="O102" s="924"/>
      <c r="P102" s="924"/>
      <c r="Q102" s="924"/>
      <c r="R102" s="924"/>
      <c r="S102" s="924"/>
      <c r="T102" s="924"/>
      <c r="U102" s="924"/>
      <c r="V102" s="924"/>
      <c r="W102" s="924"/>
      <c r="X102" s="924"/>
      <c r="Y102" s="924"/>
      <c r="Z102" s="924"/>
      <c r="AA102" s="924"/>
      <c r="AB102" s="924"/>
      <c r="AC102" s="924"/>
      <c r="AD102" s="924"/>
      <c r="AE102" s="924"/>
      <c r="AF102" s="924"/>
      <c r="AG102" s="924"/>
      <c r="AH102" s="924"/>
      <c r="AI102" s="913">
        <f>HL49-HL$47</f>
        <v>-61.023499999999999</v>
      </c>
      <c r="AK102" s="913">
        <f>HZ49-HZ$47</f>
        <v>-60.477400000000003</v>
      </c>
      <c r="AL102" s="913">
        <f>HK49-HK$47</f>
        <v>-63.588899999999995</v>
      </c>
      <c r="AQ102" s="913">
        <f>HF49-HF$47</f>
        <v>-58.153300000000002</v>
      </c>
      <c r="AT102" s="913">
        <f>HM49-HM$47</f>
        <v>-63.169799999999981</v>
      </c>
      <c r="AZ102" s="913">
        <f>HV49-HV$47</f>
        <v>-59.499499999999998</v>
      </c>
      <c r="BC102" s="913">
        <f>HW49-HW$47</f>
        <v>-58.42</v>
      </c>
      <c r="BG102" s="913">
        <f>IC49-IC$47</f>
        <v>-62.204599999999999</v>
      </c>
      <c r="BK102" s="913">
        <f>II49-II$47</f>
        <v>-61.429899999999989</v>
      </c>
      <c r="BL102" s="924"/>
      <c r="BM102" s="913">
        <f>IJ49-IJ$47</f>
        <v>-60.706000000000003</v>
      </c>
      <c r="BP102" s="913">
        <f t="shared" si="570"/>
        <v>-61.518800000000006</v>
      </c>
      <c r="BQ102" s="913">
        <f t="shared" si="570"/>
        <v>-61.569599999999994</v>
      </c>
      <c r="BR102" s="913">
        <f t="shared" si="571"/>
        <v>-61.569599999999994</v>
      </c>
      <c r="BT102" s="924"/>
      <c r="BY102" s="913"/>
      <c r="CK102" s="913">
        <f>HI49-HI$47</f>
        <v>-62.242699999999999</v>
      </c>
      <c r="CM102" s="913">
        <f>IH49-IH$47</f>
        <v>-64.0334</v>
      </c>
      <c r="CP102" s="913">
        <f>HJ49-HJ$47</f>
        <v>-61.760099999999994</v>
      </c>
      <c r="CV102" s="913">
        <f>HU49-HU$47</f>
        <v>-59.791600000000003</v>
      </c>
      <c r="DB102" s="913">
        <f>IN49-IN$47</f>
        <v>-62.992000000000004</v>
      </c>
      <c r="DL102" s="913">
        <f>HG49-HG$47</f>
        <v>-62.141099999999994</v>
      </c>
      <c r="DN102" s="913">
        <f>ID49-ID$47</f>
        <v>-64.134999999999991</v>
      </c>
      <c r="DO102" s="913">
        <f>IF49-IF$47</f>
        <v>-59.093099999999993</v>
      </c>
      <c r="DQ102" s="913">
        <f>IG49-IG$47</f>
        <v>-62.026799999999987</v>
      </c>
      <c r="DX102" s="913">
        <f>IM49-IM$47</f>
        <v>-58.8264</v>
      </c>
      <c r="EH102" s="913">
        <f>IB49-IB$47</f>
        <v>-58.242200000000004</v>
      </c>
      <c r="EI102" s="913">
        <f>IE49-IE$47</f>
        <v>-58.013599999999997</v>
      </c>
      <c r="EL102" s="913">
        <f>HT49-HT$47</f>
        <v>-62.623699999999999</v>
      </c>
      <c r="EM102" s="913">
        <f>HS49-HS$47</f>
        <v>-62.903099999999995</v>
      </c>
      <c r="EN102" s="913">
        <f t="shared" si="572"/>
        <v>-62.903099999999995</v>
      </c>
      <c r="EO102" s="913">
        <f t="shared" si="572"/>
        <v>-62.623699999999999</v>
      </c>
      <c r="ER102" s="913">
        <f>HN49-HN$47</f>
        <v>-58.991500000000002</v>
      </c>
      <c r="ES102" s="912">
        <f>B43</f>
        <v>0.15</v>
      </c>
      <c r="EZ102" s="924"/>
      <c r="FG102" s="913">
        <f>HH49-HH$47</f>
        <v>-58.54699999999999</v>
      </c>
      <c r="FL102" s="924"/>
      <c r="FV102" s="913">
        <f>IA49-IA$47</f>
        <v>-58.877199999999995</v>
      </c>
      <c r="GC102" s="913">
        <f>HO49-HO$47</f>
        <v>-57.708799999999989</v>
      </c>
      <c r="GF102" s="924"/>
      <c r="GH102" s="913">
        <f>HQ49-HQ$47</f>
        <v>-58.178700000000006</v>
      </c>
      <c r="GK102" s="913">
        <f t="shared" si="573"/>
        <v>-60.744100000000003</v>
      </c>
      <c r="GL102" s="913">
        <f t="shared" si="573"/>
        <v>-58.381899999999995</v>
      </c>
      <c r="GM102" s="913">
        <f t="shared" si="573"/>
        <v>-60.477400000000003</v>
      </c>
      <c r="GQ102" s="913">
        <f>HR49-HR$47</f>
        <v>-57.784999999999997</v>
      </c>
      <c r="GY102" s="913">
        <f>HP49-HP$47</f>
        <v>-58.597799999999992</v>
      </c>
      <c r="HC102" s="913">
        <f>HY49-HY$47</f>
        <v>-58.381899999999995</v>
      </c>
      <c r="HI102" s="924"/>
      <c r="HJ102" s="924"/>
      <c r="IQ102" s="913"/>
      <c r="IR102" s="913"/>
      <c r="IS102" s="913"/>
      <c r="IT102" s="913"/>
      <c r="IU102" s="913"/>
      <c r="IV102" s="913"/>
      <c r="IW102" s="913"/>
      <c r="IX102" s="913"/>
      <c r="IY102" s="913"/>
      <c r="IZ102" s="913"/>
      <c r="JA102" s="913"/>
      <c r="JB102" s="913"/>
      <c r="JC102" s="913"/>
      <c r="JD102" s="913"/>
      <c r="JE102" s="913"/>
      <c r="JF102" s="913"/>
      <c r="JG102" s="913"/>
      <c r="JH102" s="913"/>
      <c r="JI102" s="913"/>
      <c r="JJ102" s="913"/>
      <c r="JK102" s="913"/>
      <c r="JL102" s="913"/>
      <c r="JM102" s="913"/>
      <c r="JN102" s="913"/>
      <c r="JO102" s="913"/>
      <c r="JP102" s="913"/>
      <c r="JQ102" s="913"/>
      <c r="JR102" s="913"/>
      <c r="JS102" s="913"/>
      <c r="JT102" s="913"/>
      <c r="JU102" s="913"/>
      <c r="JV102" s="913"/>
      <c r="JW102" s="913"/>
      <c r="JX102" s="913"/>
      <c r="JY102" s="913"/>
      <c r="JZ102" s="913"/>
      <c r="KA102" s="913"/>
      <c r="KB102" s="913"/>
      <c r="KC102" s="913"/>
      <c r="KD102" s="913"/>
      <c r="KE102" s="913"/>
      <c r="KF102" s="913"/>
      <c r="KG102" s="913"/>
      <c r="KH102" s="913"/>
      <c r="KI102" s="913"/>
      <c r="KJ102" s="913"/>
      <c r="KK102" s="913"/>
      <c r="KL102" s="913"/>
      <c r="KM102" s="913"/>
      <c r="KN102" s="913"/>
      <c r="KO102" s="913"/>
      <c r="KP102" s="913"/>
      <c r="KQ102" s="913"/>
      <c r="KR102" s="913"/>
      <c r="KS102" s="913"/>
      <c r="KT102" s="913"/>
      <c r="KU102" s="913"/>
      <c r="KV102" s="913"/>
      <c r="KW102" s="913"/>
      <c r="KX102" s="913"/>
      <c r="KY102" s="913"/>
      <c r="KZ102" s="913"/>
      <c r="LA102" s="913"/>
      <c r="LB102" s="913"/>
      <c r="LC102" s="913"/>
      <c r="LD102" s="913"/>
      <c r="LE102" s="913"/>
      <c r="LF102" s="913"/>
      <c r="LG102" s="913"/>
      <c r="LH102" s="913"/>
      <c r="LI102" s="913"/>
      <c r="LJ102" s="913"/>
      <c r="LK102" s="913"/>
      <c r="LL102" s="913"/>
      <c r="LM102" s="913"/>
      <c r="LN102" s="913"/>
      <c r="LO102" s="913"/>
      <c r="LP102" s="913"/>
      <c r="LQ102" s="913"/>
      <c r="LR102" s="913"/>
      <c r="LS102" s="913"/>
      <c r="LT102" s="913"/>
      <c r="LU102" s="913"/>
      <c r="LV102" s="913"/>
      <c r="LW102" s="913"/>
      <c r="LX102" s="913"/>
      <c r="LY102" s="913"/>
      <c r="LZ102" s="913"/>
      <c r="MA102" s="913"/>
      <c r="MB102" s="913"/>
      <c r="MC102" s="913"/>
      <c r="MD102" s="913"/>
      <c r="ME102" s="913"/>
      <c r="MF102" s="913"/>
      <c r="MG102" s="913"/>
      <c r="MH102" s="913"/>
      <c r="MI102" s="913"/>
      <c r="MJ102" s="913"/>
      <c r="MK102" s="913"/>
      <c r="ML102" s="913"/>
      <c r="MM102" s="913"/>
      <c r="MN102" s="913"/>
      <c r="MO102" s="913"/>
      <c r="MP102" s="913"/>
      <c r="MQ102" s="913"/>
      <c r="MR102" s="913"/>
      <c r="MS102" s="913"/>
      <c r="MT102" s="913"/>
      <c r="MU102" s="913"/>
      <c r="MV102" s="913"/>
      <c r="MW102" s="913"/>
      <c r="MX102" s="913"/>
      <c r="MY102" s="913"/>
      <c r="MZ102" s="913"/>
      <c r="NA102" s="913"/>
      <c r="NB102" s="913"/>
      <c r="NC102" s="913"/>
      <c r="ND102" s="913"/>
      <c r="NE102" s="913"/>
      <c r="NF102" s="913"/>
      <c r="NG102" s="913"/>
      <c r="NH102" s="913"/>
      <c r="NI102" s="913"/>
      <c r="NJ102" s="913"/>
      <c r="NK102" s="913"/>
      <c r="NL102" s="913"/>
      <c r="NM102" s="913"/>
      <c r="NN102" s="913"/>
      <c r="NO102" s="913"/>
      <c r="NP102" s="913"/>
      <c r="NQ102" s="913"/>
      <c r="NR102" s="913"/>
      <c r="NS102" s="913"/>
      <c r="NT102" s="913"/>
      <c r="NU102" s="913"/>
      <c r="NV102" s="913"/>
      <c r="NW102" s="913"/>
      <c r="NX102" s="913"/>
      <c r="NY102" s="913"/>
      <c r="NZ102" s="913"/>
      <c r="OA102" s="913"/>
      <c r="OB102" s="913"/>
      <c r="OC102" s="913"/>
      <c r="OD102" s="913"/>
      <c r="OE102" s="913"/>
      <c r="OF102" s="913"/>
      <c r="OG102" s="913"/>
      <c r="OH102" s="913"/>
      <c r="OI102" s="913"/>
      <c r="OJ102" s="913"/>
      <c r="OK102" s="913"/>
      <c r="OL102" s="913"/>
      <c r="OM102" s="913"/>
      <c r="ON102" s="913"/>
      <c r="OO102" s="913"/>
      <c r="OP102" s="913"/>
      <c r="OQ102" s="913"/>
      <c r="OR102" s="913"/>
      <c r="OS102" s="913"/>
      <c r="OT102" s="913"/>
      <c r="OU102" s="913"/>
      <c r="OV102" s="913"/>
      <c r="OW102" s="913"/>
      <c r="OX102" s="913"/>
      <c r="OY102" s="913"/>
      <c r="OZ102" s="913"/>
      <c r="PC102" s="887"/>
      <c r="PD102" s="887"/>
    </row>
    <row r="103" spans="1:421">
      <c r="A103" s="924"/>
      <c r="B103" s="924"/>
      <c r="C103" s="924"/>
      <c r="D103" s="924"/>
      <c r="E103" s="924"/>
      <c r="F103" s="924"/>
      <c r="G103" s="924"/>
      <c r="H103" s="924"/>
      <c r="I103" s="924"/>
      <c r="J103" s="924"/>
      <c r="K103" s="924"/>
      <c r="L103" s="924"/>
      <c r="M103" s="924"/>
      <c r="N103" s="924"/>
      <c r="O103" s="924"/>
      <c r="P103" s="924"/>
      <c r="Q103" s="924"/>
      <c r="R103" s="924"/>
      <c r="S103" s="924"/>
      <c r="T103" s="924"/>
      <c r="U103" s="924"/>
      <c r="V103" s="924"/>
      <c r="W103" s="924"/>
      <c r="X103" s="924"/>
      <c r="Y103" s="924"/>
      <c r="Z103" s="924"/>
      <c r="AA103" s="924"/>
      <c r="AB103" s="924"/>
      <c r="AC103" s="924"/>
      <c r="AD103" s="924"/>
      <c r="AE103" s="924"/>
      <c r="AF103" s="924"/>
      <c r="AG103" s="924"/>
      <c r="AH103" s="924"/>
      <c r="AI103" s="913">
        <f>HL50-HL$47</f>
        <v>-51.155599999999993</v>
      </c>
      <c r="AK103" s="913">
        <f>HZ50-HZ$47</f>
        <v>-50.520600000000002</v>
      </c>
      <c r="AL103" s="913">
        <f>HK50-HK$47</f>
        <v>-53.276499999999999</v>
      </c>
      <c r="AQ103" s="913">
        <f>HF50-HF$47</f>
        <v>-48.285399999999996</v>
      </c>
      <c r="AT103" s="913">
        <f>HM50-HM$47</f>
        <v>-53.009799999999984</v>
      </c>
      <c r="AZ103" s="913">
        <f>HV50-HV$47</f>
        <v>-49.479200000000006</v>
      </c>
      <c r="BC103" s="913">
        <f>HW50-HW$47</f>
        <v>-48.450500000000005</v>
      </c>
      <c r="BG103" s="913">
        <f>IC50-IC$47</f>
        <v>-52.387500000000003</v>
      </c>
      <c r="BK103" s="913">
        <f>II50-II$47</f>
        <v>-51.384199999999979</v>
      </c>
      <c r="BL103" s="924"/>
      <c r="BM103" s="913">
        <f>IJ50-IJ$47</f>
        <v>-50.914300000000004</v>
      </c>
      <c r="BP103" s="913">
        <f t="shared" si="570"/>
        <v>-51.752500000000005</v>
      </c>
      <c r="BQ103" s="913">
        <f t="shared" si="570"/>
        <v>-51.485799999999998</v>
      </c>
      <c r="BR103" s="913">
        <f t="shared" si="571"/>
        <v>-51.485799999999998</v>
      </c>
      <c r="BT103" s="924"/>
      <c r="BY103" s="913"/>
      <c r="CK103" s="913">
        <f>HI50-HI$47</f>
        <v>-52.184300000000007</v>
      </c>
      <c r="CM103" s="913">
        <f>IH50-IH$47</f>
        <v>-53.263799999999996</v>
      </c>
      <c r="CP103" s="913">
        <f>HJ50-HJ$47</f>
        <v>-51.714399999999991</v>
      </c>
      <c r="CV103" s="913">
        <f>HU50-HU$47</f>
        <v>-49.796700000000001</v>
      </c>
      <c r="DB103" s="913">
        <f>IN50-IN$47</f>
        <v>-52.844700000000003</v>
      </c>
      <c r="DL103" s="913">
        <f>HG50-HG$47</f>
        <v>-52.108099999999993</v>
      </c>
      <c r="DN103" s="913">
        <f>ID50-ID$47</f>
        <v>-54.076599999999999</v>
      </c>
      <c r="DO103" s="913">
        <f>IF50-IF$47</f>
        <v>-49.161699999999996</v>
      </c>
      <c r="DQ103" s="913">
        <f>IG50-IG$47</f>
        <v>-52.133499999999984</v>
      </c>
      <c r="DX103" s="913">
        <f>IM50-IM$47</f>
        <v>-48.907700000000006</v>
      </c>
      <c r="EH103" s="913">
        <f>IB50-IB$47</f>
        <v>-48.463200000000008</v>
      </c>
      <c r="EI103" s="913">
        <f>IE50-IE$47</f>
        <v>-49.250599999999991</v>
      </c>
      <c r="EL103" s="913">
        <f>HT50-HT$47</f>
        <v>-52.616099999999996</v>
      </c>
      <c r="EM103" s="913">
        <f>HS50-HS$47</f>
        <v>-52.743099999999998</v>
      </c>
      <c r="EN103" s="913">
        <f t="shared" si="572"/>
        <v>-52.743099999999998</v>
      </c>
      <c r="EO103" s="913">
        <f t="shared" si="572"/>
        <v>-52.616099999999996</v>
      </c>
      <c r="ER103" s="913">
        <f>HN50-HN$47</f>
        <v>-49.060100000000006</v>
      </c>
      <c r="ES103" s="912">
        <f>B44</f>
        <v>0.15</v>
      </c>
      <c r="EZ103" s="924"/>
      <c r="FG103" s="913">
        <f>HH50-HH$47</f>
        <v>-48.996599999999994</v>
      </c>
      <c r="FL103" s="924"/>
      <c r="FV103" s="913">
        <f>IA50-IA$47</f>
        <v>-48.933099999999996</v>
      </c>
      <c r="GC103" s="913">
        <f>HO50-HO$47</f>
        <v>-48.107599999999991</v>
      </c>
      <c r="GF103" s="924"/>
      <c r="GH103" s="913">
        <f>HQ50-HQ$47</f>
        <v>-48.4251</v>
      </c>
      <c r="GK103" s="913">
        <f t="shared" si="573"/>
        <v>-50.634900000000002</v>
      </c>
      <c r="GL103" s="913">
        <f t="shared" si="573"/>
        <v>-48.336199999999991</v>
      </c>
      <c r="GM103" s="913">
        <f t="shared" si="573"/>
        <v>-50.520600000000002</v>
      </c>
      <c r="GQ103" s="913">
        <f>HR50-HR$47</f>
        <v>-48.005999999999993</v>
      </c>
      <c r="GY103" s="913">
        <f>HP50-HP$47</f>
        <v>-48.768000000000001</v>
      </c>
      <c r="HC103" s="913">
        <f>HY50-HY$47</f>
        <v>-48.336199999999991</v>
      </c>
      <c r="HI103" s="924"/>
      <c r="HJ103" s="924"/>
      <c r="IQ103" s="913"/>
      <c r="IR103" s="913"/>
      <c r="IS103" s="913"/>
      <c r="IT103" s="913"/>
      <c r="IU103" s="913"/>
      <c r="IV103" s="913"/>
      <c r="IW103" s="913"/>
      <c r="IX103" s="913"/>
      <c r="IY103" s="913"/>
      <c r="IZ103" s="913"/>
      <c r="JA103" s="913"/>
      <c r="JB103" s="913"/>
      <c r="JC103" s="913"/>
      <c r="JD103" s="913"/>
      <c r="JE103" s="913"/>
      <c r="JF103" s="913"/>
      <c r="JG103" s="913"/>
      <c r="JH103" s="913"/>
      <c r="JI103" s="913"/>
      <c r="JJ103" s="913"/>
      <c r="JK103" s="913"/>
      <c r="JL103" s="913"/>
      <c r="JM103" s="913"/>
      <c r="JN103" s="913"/>
      <c r="JO103" s="913"/>
      <c r="JP103" s="913"/>
      <c r="JQ103" s="913"/>
      <c r="JR103" s="913"/>
      <c r="JS103" s="913"/>
      <c r="JT103" s="913"/>
      <c r="JU103" s="913"/>
      <c r="JV103" s="913"/>
      <c r="JW103" s="913"/>
      <c r="JX103" s="913"/>
      <c r="JY103" s="913"/>
      <c r="JZ103" s="913"/>
      <c r="KA103" s="913"/>
      <c r="KB103" s="913"/>
      <c r="KC103" s="913"/>
      <c r="KD103" s="913"/>
      <c r="KE103" s="913"/>
      <c r="KF103" s="913"/>
      <c r="KG103" s="913"/>
      <c r="KH103" s="913"/>
      <c r="KI103" s="913"/>
      <c r="KJ103" s="913"/>
      <c r="KK103" s="913"/>
      <c r="KL103" s="913"/>
      <c r="KM103" s="913"/>
      <c r="KN103" s="913"/>
      <c r="KO103" s="913"/>
      <c r="KP103" s="913"/>
      <c r="KQ103" s="913"/>
      <c r="KR103" s="913"/>
      <c r="KS103" s="913"/>
      <c r="KT103" s="913"/>
      <c r="KU103" s="913"/>
      <c r="KV103" s="913"/>
      <c r="KW103" s="913"/>
      <c r="KX103" s="913"/>
      <c r="KY103" s="913"/>
      <c r="KZ103" s="913"/>
      <c r="LA103" s="913"/>
      <c r="LB103" s="913"/>
      <c r="LC103" s="913"/>
      <c r="LD103" s="913"/>
      <c r="LE103" s="913"/>
      <c r="LF103" s="913"/>
      <c r="LG103" s="913"/>
      <c r="LH103" s="913"/>
      <c r="LI103" s="913"/>
      <c r="LJ103" s="913"/>
      <c r="LK103" s="913"/>
      <c r="LL103" s="913"/>
      <c r="LM103" s="913"/>
      <c r="LN103" s="913"/>
      <c r="LO103" s="913"/>
      <c r="LP103" s="913"/>
      <c r="LQ103" s="913"/>
      <c r="LR103" s="913"/>
      <c r="LS103" s="913"/>
      <c r="LT103" s="913"/>
      <c r="LU103" s="913"/>
      <c r="LV103" s="913"/>
      <c r="LW103" s="913"/>
      <c r="LX103" s="913"/>
      <c r="LY103" s="913"/>
      <c r="LZ103" s="913"/>
      <c r="MA103" s="913"/>
      <c r="MB103" s="913"/>
      <c r="MC103" s="913"/>
      <c r="MD103" s="913"/>
      <c r="ME103" s="913"/>
      <c r="MF103" s="913"/>
      <c r="MG103" s="913"/>
      <c r="MH103" s="913"/>
      <c r="MI103" s="913"/>
      <c r="MJ103" s="913"/>
      <c r="MK103" s="913"/>
      <c r="ML103" s="913"/>
      <c r="MM103" s="913"/>
      <c r="MN103" s="913"/>
      <c r="MO103" s="913"/>
      <c r="MP103" s="913"/>
      <c r="MQ103" s="913"/>
      <c r="MR103" s="913"/>
      <c r="MS103" s="913"/>
      <c r="MT103" s="913"/>
      <c r="MU103" s="913"/>
      <c r="MV103" s="913"/>
      <c r="MW103" s="913"/>
      <c r="MX103" s="913"/>
      <c r="MY103" s="913"/>
      <c r="MZ103" s="913"/>
      <c r="NA103" s="913"/>
      <c r="NB103" s="913"/>
      <c r="NC103" s="913"/>
      <c r="ND103" s="913"/>
      <c r="NE103" s="913"/>
      <c r="NF103" s="913"/>
      <c r="NG103" s="913"/>
      <c r="NH103" s="913"/>
      <c r="NI103" s="913"/>
      <c r="NJ103" s="913"/>
      <c r="NK103" s="913"/>
      <c r="NL103" s="913"/>
      <c r="NM103" s="913"/>
      <c r="NN103" s="913"/>
      <c r="NO103" s="913"/>
      <c r="NP103" s="913"/>
      <c r="NQ103" s="913"/>
      <c r="NR103" s="913"/>
      <c r="NS103" s="913"/>
      <c r="NT103" s="913"/>
      <c r="NU103" s="913"/>
      <c r="NV103" s="913"/>
      <c r="NW103" s="913"/>
      <c r="NX103" s="913"/>
      <c r="NY103" s="913"/>
      <c r="NZ103" s="913"/>
      <c r="OA103" s="913"/>
      <c r="OB103" s="913"/>
      <c r="OC103" s="913"/>
      <c r="OD103" s="913"/>
      <c r="OE103" s="913"/>
      <c r="OF103" s="913"/>
      <c r="OG103" s="913"/>
      <c r="OH103" s="913"/>
      <c r="OI103" s="913"/>
      <c r="OJ103" s="913"/>
      <c r="OK103" s="913"/>
      <c r="OL103" s="913"/>
      <c r="OM103" s="913"/>
      <c r="ON103" s="913"/>
      <c r="OO103" s="913"/>
      <c r="OP103" s="913"/>
      <c r="OQ103" s="913"/>
      <c r="OR103" s="913"/>
      <c r="OS103" s="913"/>
      <c r="OT103" s="913"/>
      <c r="OU103" s="913"/>
      <c r="OV103" s="913"/>
      <c r="OW103" s="913"/>
      <c r="OX103" s="913"/>
      <c r="OY103" s="913"/>
      <c r="OZ103" s="913"/>
      <c r="PC103" s="887"/>
      <c r="PD103" s="887"/>
    </row>
    <row r="104" spans="1:421">
      <c r="A104" s="924"/>
      <c r="B104" s="924"/>
      <c r="C104" s="924"/>
      <c r="D104" s="924"/>
      <c r="E104" s="924"/>
      <c r="F104" s="924"/>
      <c r="G104" s="924"/>
      <c r="H104" s="924"/>
      <c r="I104" s="924"/>
      <c r="J104" s="924"/>
      <c r="K104" s="924"/>
      <c r="L104" s="924"/>
      <c r="M104" s="924"/>
      <c r="N104" s="924"/>
      <c r="O104" s="924"/>
      <c r="P104" s="924"/>
      <c r="Q104" s="924"/>
      <c r="R104" s="924"/>
      <c r="S104" s="924"/>
      <c r="T104" s="924"/>
      <c r="U104" s="924"/>
      <c r="V104" s="924"/>
      <c r="W104" s="924"/>
      <c r="X104" s="924"/>
      <c r="Y104" s="924"/>
      <c r="Z104" s="924"/>
      <c r="AA104" s="924"/>
      <c r="AB104" s="924"/>
      <c r="AC104" s="924"/>
      <c r="AD104" s="924"/>
      <c r="AE104" s="924"/>
      <c r="AF104" s="924"/>
      <c r="AG104" s="924"/>
      <c r="AH104" s="924"/>
      <c r="AI104" s="924"/>
      <c r="AJ104" s="924"/>
      <c r="AK104" s="924"/>
      <c r="AL104" s="924"/>
      <c r="AM104" s="924"/>
      <c r="AN104" s="924"/>
      <c r="AO104" s="924"/>
      <c r="AP104" s="924"/>
      <c r="AQ104" s="924"/>
      <c r="AR104" s="924"/>
      <c r="AS104" s="924"/>
      <c r="AT104" s="924"/>
      <c r="AU104" s="924"/>
      <c r="AV104" s="924"/>
      <c r="AW104" s="924"/>
      <c r="AX104" s="924"/>
      <c r="AY104" s="924"/>
      <c r="AZ104" s="924"/>
      <c r="BA104" s="924"/>
      <c r="BB104" s="924"/>
      <c r="BC104" s="924"/>
      <c r="BD104" s="924"/>
      <c r="BE104" s="924"/>
      <c r="BF104" s="924"/>
      <c r="BG104" s="924"/>
      <c r="BH104" s="924"/>
      <c r="BI104" s="924"/>
      <c r="BJ104" s="924"/>
      <c r="BK104" s="924"/>
      <c r="BL104" s="924"/>
      <c r="BM104" s="924"/>
      <c r="BN104" s="924"/>
      <c r="BO104" s="924"/>
      <c r="BP104" s="924"/>
      <c r="BQ104" s="924"/>
      <c r="BR104" s="924"/>
      <c r="BS104" s="924"/>
      <c r="BT104" s="924"/>
      <c r="BU104" s="924"/>
      <c r="BV104" s="924"/>
      <c r="BW104" s="924"/>
      <c r="BX104" s="924"/>
      <c r="BY104" s="924"/>
      <c r="BZ104" s="924"/>
      <c r="CA104" s="924"/>
      <c r="CB104" s="924"/>
      <c r="CC104" s="924"/>
      <c r="CD104" s="924"/>
      <c r="CE104" s="924"/>
      <c r="CF104" s="924"/>
      <c r="CG104" s="924"/>
      <c r="CH104" s="924"/>
      <c r="CI104" s="924"/>
      <c r="CJ104" s="924"/>
      <c r="CK104" s="924"/>
      <c r="CL104" s="924"/>
      <c r="CM104" s="924"/>
      <c r="CN104" s="924"/>
      <c r="CO104" s="924"/>
      <c r="CP104" s="924"/>
      <c r="CQ104" s="924"/>
      <c r="CR104" s="924"/>
      <c r="CS104" s="924"/>
      <c r="CT104" s="924"/>
      <c r="CU104" s="924"/>
      <c r="CV104" s="924"/>
      <c r="CW104" s="924"/>
      <c r="CX104" s="924"/>
      <c r="CY104" s="924"/>
      <c r="CZ104" s="924"/>
      <c r="DA104" s="924"/>
      <c r="DB104" s="924"/>
      <c r="DC104" s="924"/>
      <c r="DD104" s="924"/>
      <c r="DE104" s="924"/>
      <c r="DF104" s="924"/>
      <c r="DG104" s="924"/>
      <c r="DH104" s="924"/>
      <c r="DI104" s="924"/>
      <c r="DJ104" s="924"/>
      <c r="DK104" s="924"/>
      <c r="DL104" s="924"/>
      <c r="DM104" s="924"/>
      <c r="DN104" s="924"/>
      <c r="DO104" s="924"/>
      <c r="DP104" s="924"/>
      <c r="DQ104" s="924"/>
      <c r="DR104" s="924"/>
      <c r="DS104" s="924"/>
      <c r="DT104" s="924"/>
      <c r="DU104" s="924"/>
      <c r="DV104" s="924"/>
      <c r="DW104" s="924"/>
      <c r="DX104" s="924"/>
      <c r="DY104" s="924"/>
      <c r="DZ104" s="924"/>
      <c r="EA104" s="924"/>
      <c r="EB104" s="924"/>
      <c r="EC104" s="924"/>
      <c r="ED104" s="924"/>
      <c r="EE104" s="924"/>
      <c r="EF104" s="924"/>
      <c r="EG104" s="924"/>
      <c r="EH104" s="924"/>
      <c r="EI104" s="924"/>
      <c r="EJ104" s="924"/>
      <c r="EK104" s="924"/>
      <c r="EL104" s="924"/>
      <c r="EM104" s="924"/>
      <c r="EN104" s="924"/>
      <c r="EO104" s="924"/>
      <c r="EP104" s="924"/>
      <c r="EQ104" s="924"/>
      <c r="ER104" s="924"/>
      <c r="ES104" s="924"/>
      <c r="ET104" s="924"/>
      <c r="EU104" s="924"/>
      <c r="EV104" s="924"/>
      <c r="EW104" s="924"/>
      <c r="EX104" s="924"/>
      <c r="EY104" s="924"/>
      <c r="EZ104" s="924"/>
      <c r="FA104" s="924"/>
      <c r="FB104" s="924"/>
      <c r="FC104" s="924"/>
      <c r="FD104" s="924"/>
      <c r="FE104" s="924"/>
      <c r="FF104" s="924"/>
      <c r="FG104" s="924"/>
      <c r="FH104" s="924"/>
      <c r="FI104" s="924"/>
      <c r="FJ104" s="924"/>
      <c r="FK104" s="924"/>
      <c r="FL104" s="924"/>
      <c r="FM104" s="924"/>
      <c r="FN104" s="924"/>
      <c r="FO104" s="924"/>
      <c r="FP104" s="924"/>
      <c r="FQ104" s="924"/>
      <c r="FR104" s="924"/>
      <c r="FS104" s="924"/>
      <c r="FT104" s="924"/>
      <c r="FU104" s="924"/>
      <c r="FV104" s="924"/>
      <c r="FW104" s="924"/>
      <c r="FX104" s="924"/>
      <c r="FY104" s="924"/>
      <c r="FZ104" s="924"/>
      <c r="GA104" s="924"/>
      <c r="GB104" s="924"/>
      <c r="GC104" s="924"/>
      <c r="GD104" s="924"/>
      <c r="GE104" s="924"/>
      <c r="GF104" s="924"/>
      <c r="GG104" s="924"/>
      <c r="GH104" s="924"/>
      <c r="GI104" s="924"/>
      <c r="GJ104" s="924"/>
      <c r="GK104" s="924"/>
      <c r="GL104" s="924"/>
      <c r="GM104" s="924"/>
      <c r="GN104" s="924"/>
      <c r="GO104" s="924"/>
      <c r="GP104" s="924"/>
      <c r="GQ104" s="924"/>
      <c r="GR104" s="924"/>
      <c r="GS104" s="924"/>
      <c r="GT104" s="924"/>
      <c r="GU104" s="924"/>
      <c r="GV104" s="924"/>
      <c r="GW104" s="924"/>
      <c r="GX104" s="924"/>
      <c r="GY104" s="924"/>
      <c r="GZ104" s="924"/>
      <c r="HA104" s="924"/>
      <c r="HB104" s="924"/>
      <c r="HC104" s="924"/>
      <c r="HD104" s="924"/>
      <c r="HE104" s="924"/>
      <c r="HF104" s="924"/>
      <c r="HG104" s="924"/>
      <c r="HH104" s="924"/>
      <c r="HI104" s="924"/>
      <c r="HJ104" s="924"/>
      <c r="IQ104" s="913"/>
      <c r="IR104" s="913"/>
      <c r="IS104" s="913"/>
      <c r="IT104" s="913"/>
      <c r="IU104" s="913"/>
      <c r="IV104" s="913"/>
      <c r="IW104" s="913"/>
      <c r="IX104" s="913"/>
      <c r="IY104" s="913"/>
      <c r="IZ104" s="913"/>
      <c r="JA104" s="913"/>
      <c r="JB104" s="913"/>
      <c r="JC104" s="913"/>
      <c r="JD104" s="913"/>
      <c r="JE104" s="913"/>
      <c r="JF104" s="913"/>
      <c r="JG104" s="913"/>
      <c r="JH104" s="913"/>
      <c r="JI104" s="913"/>
      <c r="JJ104" s="913"/>
      <c r="JK104" s="913"/>
      <c r="JL104" s="913"/>
      <c r="JM104" s="913"/>
      <c r="JN104" s="913"/>
      <c r="JO104" s="913"/>
      <c r="JP104" s="913"/>
      <c r="JQ104" s="913"/>
      <c r="JR104" s="913"/>
      <c r="JS104" s="913"/>
      <c r="JT104" s="913"/>
      <c r="JU104" s="913"/>
      <c r="JV104" s="913"/>
      <c r="JW104" s="913"/>
      <c r="JX104" s="913"/>
      <c r="JY104" s="913"/>
      <c r="JZ104" s="913"/>
      <c r="KA104" s="913"/>
      <c r="KB104" s="913"/>
      <c r="KC104" s="913"/>
      <c r="KD104" s="913"/>
      <c r="KE104" s="913"/>
      <c r="KF104" s="913"/>
      <c r="KG104" s="913"/>
      <c r="KH104" s="913"/>
      <c r="KI104" s="913"/>
      <c r="KJ104" s="913"/>
      <c r="KK104" s="913"/>
      <c r="KL104" s="913"/>
      <c r="KM104" s="913"/>
      <c r="KN104" s="913"/>
      <c r="KO104" s="913"/>
      <c r="KP104" s="913"/>
      <c r="KQ104" s="913"/>
      <c r="KR104" s="913"/>
      <c r="KS104" s="913"/>
      <c r="KT104" s="913"/>
      <c r="KU104" s="913"/>
      <c r="KV104" s="913"/>
      <c r="KW104" s="913"/>
      <c r="KX104" s="913"/>
      <c r="KY104" s="913"/>
      <c r="KZ104" s="913"/>
      <c r="LA104" s="913"/>
      <c r="LB104" s="913"/>
      <c r="LC104" s="913"/>
      <c r="LD104" s="913"/>
      <c r="LE104" s="913"/>
      <c r="LF104" s="913"/>
      <c r="LG104" s="913"/>
      <c r="LH104" s="913"/>
      <c r="LI104" s="913"/>
      <c r="LJ104" s="913"/>
      <c r="LK104" s="913"/>
      <c r="LL104" s="913"/>
      <c r="LM104" s="913"/>
      <c r="LN104" s="913"/>
      <c r="LO104" s="913"/>
      <c r="LP104" s="913"/>
      <c r="LQ104" s="913"/>
      <c r="LR104" s="913"/>
      <c r="LS104" s="913"/>
      <c r="LT104" s="913"/>
      <c r="LU104" s="913"/>
      <c r="LV104" s="913"/>
      <c r="LW104" s="913"/>
      <c r="LX104" s="913"/>
      <c r="LY104" s="913"/>
      <c r="LZ104" s="913"/>
      <c r="MA104" s="913"/>
      <c r="MB104" s="913"/>
      <c r="MC104" s="913"/>
      <c r="MD104" s="913"/>
      <c r="ME104" s="913"/>
      <c r="MF104" s="913"/>
      <c r="MG104" s="913"/>
      <c r="MH104" s="913"/>
      <c r="MI104" s="913"/>
      <c r="MJ104" s="913"/>
      <c r="MK104" s="913"/>
      <c r="ML104" s="913"/>
      <c r="MM104" s="913"/>
      <c r="MN104" s="913"/>
      <c r="MO104" s="913"/>
      <c r="MP104" s="913"/>
      <c r="MQ104" s="913"/>
      <c r="MR104" s="913"/>
      <c r="MS104" s="913"/>
      <c r="MT104" s="913"/>
      <c r="MU104" s="913"/>
      <c r="MV104" s="913"/>
      <c r="MW104" s="913"/>
      <c r="MX104" s="913"/>
      <c r="MY104" s="913"/>
      <c r="MZ104" s="913"/>
      <c r="NA104" s="913"/>
      <c r="NB104" s="913"/>
      <c r="NC104" s="913"/>
      <c r="ND104" s="913"/>
      <c r="NE104" s="913"/>
      <c r="NF104" s="913"/>
      <c r="NG104" s="913"/>
      <c r="NH104" s="913"/>
      <c r="NI104" s="913"/>
      <c r="NJ104" s="913"/>
      <c r="NK104" s="913"/>
      <c r="NL104" s="913"/>
      <c r="NM104" s="913"/>
      <c r="NN104" s="913"/>
      <c r="NO104" s="913"/>
      <c r="NP104" s="913"/>
      <c r="NQ104" s="913"/>
      <c r="NR104" s="913"/>
      <c r="NS104" s="913"/>
      <c r="NT104" s="913"/>
      <c r="NU104" s="913"/>
      <c r="NV104" s="913"/>
      <c r="NW104" s="913"/>
      <c r="NX104" s="913"/>
      <c r="NY104" s="913"/>
      <c r="NZ104" s="913"/>
      <c r="OA104" s="913"/>
      <c r="OB104" s="913"/>
      <c r="OC104" s="913"/>
      <c r="OD104" s="913"/>
      <c r="OE104" s="913"/>
      <c r="OF104" s="913"/>
      <c r="OG104" s="913"/>
      <c r="OH104" s="913"/>
      <c r="OI104" s="913"/>
      <c r="OJ104" s="913"/>
      <c r="OK104" s="913"/>
      <c r="OL104" s="913"/>
      <c r="OM104" s="913"/>
      <c r="ON104" s="913"/>
      <c r="OO104" s="913"/>
      <c r="OP104" s="913"/>
      <c r="OQ104" s="913"/>
      <c r="OR104" s="913"/>
      <c r="OS104" s="913"/>
      <c r="OT104" s="913"/>
      <c r="OU104" s="913"/>
      <c r="OV104" s="913"/>
      <c r="OW104" s="913"/>
      <c r="OX104" s="913"/>
      <c r="OY104" s="913"/>
      <c r="OZ104" s="913"/>
      <c r="PC104" s="887"/>
      <c r="PD104" s="887"/>
    </row>
    <row r="105" spans="1:421">
      <c r="A105" s="924"/>
      <c r="B105" s="924"/>
      <c r="C105" s="924"/>
      <c r="D105" s="924"/>
      <c r="E105" s="924"/>
      <c r="F105" s="924"/>
      <c r="G105" s="924"/>
      <c r="H105" s="924"/>
      <c r="I105" s="924"/>
      <c r="J105" s="924"/>
      <c r="K105" s="924"/>
      <c r="L105" s="924"/>
      <c r="M105" s="924"/>
      <c r="N105" s="924"/>
      <c r="O105" s="924"/>
      <c r="P105" s="924"/>
      <c r="Q105" s="924"/>
      <c r="R105" s="924"/>
      <c r="S105" s="924"/>
      <c r="T105" s="924"/>
      <c r="U105" s="924"/>
      <c r="V105" s="924"/>
      <c r="W105" s="924"/>
      <c r="X105" s="924"/>
      <c r="Y105" s="924"/>
      <c r="Z105" s="924"/>
      <c r="AA105" s="924"/>
      <c r="AB105" s="924"/>
      <c r="AC105" s="924"/>
      <c r="AD105" s="924"/>
      <c r="AE105" s="924"/>
      <c r="AF105" s="924"/>
      <c r="AG105" s="924"/>
      <c r="AH105" s="924"/>
      <c r="AI105" s="924"/>
      <c r="AJ105" s="924"/>
      <c r="AK105" s="924"/>
      <c r="AL105" s="924"/>
      <c r="AM105" s="924"/>
      <c r="AN105" s="924"/>
      <c r="AO105" s="924"/>
      <c r="AP105" s="924"/>
      <c r="AQ105" s="924"/>
      <c r="AR105" s="924"/>
      <c r="AS105" s="924"/>
      <c r="AT105" s="924"/>
      <c r="AU105" s="924"/>
      <c r="AV105" s="924"/>
      <c r="AW105" s="924"/>
      <c r="AX105" s="924"/>
      <c r="AY105" s="924"/>
      <c r="AZ105" s="924"/>
      <c r="BA105" s="924"/>
      <c r="BB105" s="924"/>
      <c r="BC105" s="924"/>
      <c r="BD105" s="924"/>
      <c r="BE105" s="924"/>
      <c r="BF105" s="924"/>
      <c r="BG105" s="924"/>
      <c r="BH105" s="924"/>
      <c r="BI105" s="924"/>
      <c r="BJ105" s="924"/>
      <c r="BK105" s="924"/>
      <c r="BL105" s="924"/>
      <c r="BM105" s="924"/>
      <c r="BN105" s="924"/>
      <c r="BO105" s="924"/>
      <c r="BP105" s="924"/>
      <c r="BQ105" s="924"/>
      <c r="BR105" s="924"/>
      <c r="BS105" s="924"/>
      <c r="BT105" s="924"/>
      <c r="BU105" s="924"/>
      <c r="BV105" s="924"/>
      <c r="BW105" s="924"/>
      <c r="BX105" s="924"/>
      <c r="BY105" s="924"/>
      <c r="BZ105" s="924"/>
      <c r="CA105" s="924"/>
      <c r="CB105" s="924"/>
      <c r="CC105" s="924"/>
      <c r="CD105" s="924"/>
      <c r="CE105" s="924"/>
      <c r="CF105" s="924"/>
      <c r="CG105" s="924"/>
      <c r="CH105" s="924"/>
      <c r="CI105" s="924"/>
      <c r="CJ105" s="924"/>
      <c r="CK105" s="924"/>
      <c r="CL105" s="924"/>
      <c r="CM105" s="924"/>
      <c r="CN105" s="924"/>
      <c r="CO105" s="924"/>
      <c r="CP105" s="924"/>
      <c r="CQ105" s="924"/>
      <c r="CR105" s="924"/>
      <c r="CS105" s="924"/>
      <c r="CT105" s="924"/>
      <c r="CU105" s="924"/>
      <c r="CV105" s="924"/>
      <c r="CW105" s="924"/>
      <c r="CX105" s="924"/>
      <c r="CY105" s="924"/>
      <c r="CZ105" s="924"/>
      <c r="DA105" s="924"/>
      <c r="DB105" s="924"/>
      <c r="DC105" s="924"/>
      <c r="DD105" s="924"/>
      <c r="DE105" s="924"/>
      <c r="DF105" s="924"/>
      <c r="DG105" s="924"/>
      <c r="DH105" s="924"/>
      <c r="DI105" s="924"/>
      <c r="DJ105" s="924"/>
      <c r="DK105" s="924"/>
      <c r="DL105" s="924"/>
      <c r="DM105" s="924"/>
      <c r="DN105" s="924"/>
      <c r="DO105" s="924"/>
      <c r="DP105" s="924"/>
      <c r="DQ105" s="924"/>
      <c r="DR105" s="924"/>
      <c r="DS105" s="924"/>
      <c r="DT105" s="924"/>
      <c r="DU105" s="924"/>
      <c r="DV105" s="924"/>
      <c r="DW105" s="924"/>
      <c r="DX105" s="924"/>
      <c r="DY105" s="924"/>
      <c r="DZ105" s="924"/>
      <c r="EA105" s="924"/>
      <c r="EB105" s="924"/>
      <c r="EC105" s="924"/>
      <c r="ED105" s="924"/>
      <c r="EE105" s="924"/>
      <c r="EF105" s="924"/>
      <c r="EG105" s="924"/>
      <c r="EH105" s="924"/>
      <c r="EI105" s="924"/>
      <c r="EJ105" s="924"/>
      <c r="EK105" s="924"/>
      <c r="EL105" s="924"/>
      <c r="EM105" s="924"/>
      <c r="EN105" s="924"/>
      <c r="EO105" s="924"/>
      <c r="EP105" s="924"/>
      <c r="EQ105" s="924"/>
      <c r="ER105" s="924"/>
      <c r="ES105" s="924"/>
      <c r="ET105" s="924"/>
      <c r="EU105" s="924"/>
      <c r="EV105" s="924"/>
      <c r="EW105" s="924"/>
      <c r="EX105" s="924"/>
      <c r="EY105" s="924"/>
      <c r="EZ105" s="924"/>
      <c r="FA105" s="924"/>
      <c r="FB105" s="924"/>
      <c r="FC105" s="924"/>
      <c r="FD105" s="924"/>
      <c r="FE105" s="924"/>
      <c r="FF105" s="924"/>
      <c r="FG105" s="924"/>
      <c r="FH105" s="924"/>
      <c r="FI105" s="924"/>
      <c r="FJ105" s="924"/>
      <c r="FK105" s="924"/>
      <c r="FL105" s="924"/>
      <c r="FM105" s="924"/>
      <c r="FN105" s="924"/>
      <c r="FO105" s="924"/>
      <c r="FP105" s="924"/>
      <c r="FQ105" s="924"/>
      <c r="FR105" s="924"/>
      <c r="FS105" s="924"/>
      <c r="FT105" s="924"/>
      <c r="FU105" s="924"/>
      <c r="FV105" s="924"/>
      <c r="FW105" s="924"/>
      <c r="FX105" s="924"/>
      <c r="FY105" s="924"/>
      <c r="FZ105" s="924"/>
      <c r="GA105" s="924"/>
      <c r="GB105" s="924"/>
      <c r="GC105" s="924"/>
      <c r="GD105" s="924"/>
      <c r="GE105" s="924"/>
      <c r="GF105" s="924"/>
      <c r="GG105" s="924"/>
      <c r="GH105" s="924"/>
      <c r="GI105" s="924"/>
      <c r="GJ105" s="924"/>
      <c r="GK105" s="924"/>
      <c r="GL105" s="924"/>
      <c r="GM105" s="924"/>
      <c r="GN105" s="924"/>
      <c r="GO105" s="924"/>
      <c r="GP105" s="924"/>
      <c r="GQ105" s="924"/>
      <c r="GR105" s="924"/>
      <c r="GS105" s="924"/>
      <c r="GT105" s="924"/>
      <c r="GU105" s="924"/>
      <c r="GV105" s="924"/>
      <c r="GW105" s="924"/>
      <c r="GX105" s="924"/>
      <c r="GY105" s="924"/>
      <c r="GZ105" s="924"/>
      <c r="HA105" s="924"/>
      <c r="HB105" s="924"/>
      <c r="HC105" s="924"/>
      <c r="HD105" s="924"/>
      <c r="HE105" s="924"/>
      <c r="HF105" s="924"/>
      <c r="HG105" s="924"/>
      <c r="HH105" s="924"/>
      <c r="HI105" s="924"/>
      <c r="HJ105" s="924"/>
      <c r="HK105" s="924"/>
      <c r="HL105" s="924"/>
      <c r="HM105" s="924"/>
      <c r="HN105" s="924"/>
      <c r="HO105" s="924"/>
      <c r="HP105" s="924"/>
      <c r="HQ105" s="924"/>
      <c r="HR105" s="924"/>
      <c r="HS105" s="924"/>
      <c r="HT105" s="924"/>
      <c r="HU105" s="924"/>
      <c r="HV105" s="924"/>
      <c r="HW105" s="924"/>
      <c r="HX105" s="924"/>
      <c r="HY105" s="924"/>
      <c r="HZ105" s="924"/>
      <c r="IA105" s="924"/>
      <c r="IB105" s="924"/>
      <c r="IC105" s="924"/>
      <c r="ID105" s="924"/>
      <c r="IE105" s="924"/>
      <c r="IF105" s="924"/>
      <c r="IG105" s="924"/>
      <c r="IH105" s="924"/>
      <c r="II105" s="924"/>
      <c r="IJ105" s="924"/>
      <c r="IK105" s="924"/>
      <c r="IL105" s="924"/>
      <c r="IM105" s="924"/>
      <c r="IN105" s="924"/>
      <c r="IO105" s="924"/>
      <c r="IP105" s="924"/>
      <c r="IQ105" s="924"/>
      <c r="IR105" s="924"/>
      <c r="IS105" s="924"/>
      <c r="IT105" s="924"/>
      <c r="IU105" s="924"/>
      <c r="IV105" s="924"/>
      <c r="IW105" s="924"/>
      <c r="IX105" s="924"/>
      <c r="IY105" s="924"/>
      <c r="IZ105" s="924"/>
      <c r="JA105" s="924"/>
      <c r="JB105" s="924"/>
      <c r="JC105" s="924"/>
      <c r="JD105" s="924"/>
      <c r="JE105" s="924"/>
      <c r="JF105" s="924"/>
      <c r="JG105" s="924"/>
      <c r="JH105" s="924"/>
      <c r="JI105" s="924"/>
      <c r="JJ105" s="924"/>
      <c r="JK105" s="924"/>
      <c r="JL105" s="924"/>
      <c r="JM105" s="924"/>
      <c r="JN105" s="924"/>
      <c r="JO105" s="924"/>
      <c r="JP105" s="924"/>
      <c r="JQ105" s="924"/>
      <c r="JR105" s="924"/>
      <c r="JS105" s="924"/>
      <c r="JT105" s="924"/>
      <c r="JU105" s="924"/>
      <c r="JV105" s="924"/>
      <c r="JW105" s="924"/>
      <c r="JX105" s="924"/>
      <c r="JY105" s="924"/>
      <c r="JZ105" s="924"/>
      <c r="KA105" s="924"/>
      <c r="KB105" s="924"/>
      <c r="KC105" s="924"/>
      <c r="KD105" s="924"/>
      <c r="KE105" s="924"/>
      <c r="KF105" s="924"/>
      <c r="KG105" s="924"/>
      <c r="KH105" s="924"/>
      <c r="KI105" s="924"/>
      <c r="KJ105" s="924"/>
      <c r="KK105" s="924"/>
      <c r="KL105" s="924"/>
      <c r="KM105" s="924"/>
      <c r="KN105" s="924"/>
      <c r="KO105" s="924"/>
      <c r="KP105" s="924"/>
      <c r="KQ105" s="924"/>
      <c r="KR105" s="924"/>
      <c r="KS105" s="924"/>
      <c r="KT105" s="924"/>
      <c r="KU105" s="924"/>
      <c r="KV105" s="924"/>
      <c r="KW105" s="924"/>
      <c r="KX105" s="924"/>
      <c r="KY105" s="924"/>
      <c r="KZ105" s="924"/>
      <c r="LA105" s="924"/>
      <c r="LB105" s="924"/>
      <c r="LC105" s="924"/>
      <c r="LD105" s="924"/>
      <c r="LE105" s="924"/>
      <c r="LF105" s="924"/>
      <c r="LG105" s="924"/>
      <c r="LH105" s="924"/>
      <c r="LI105" s="924"/>
      <c r="LJ105" s="924"/>
      <c r="LK105" s="924"/>
      <c r="LL105" s="924"/>
      <c r="LM105" s="924"/>
      <c r="LN105" s="924"/>
      <c r="LO105" s="924"/>
      <c r="LP105" s="924"/>
      <c r="LQ105" s="924"/>
      <c r="LR105" s="924"/>
      <c r="LS105" s="924"/>
      <c r="LT105" s="924"/>
      <c r="LU105" s="924"/>
      <c r="LV105" s="924"/>
      <c r="LW105" s="924"/>
      <c r="LX105" s="924"/>
      <c r="LY105" s="924"/>
      <c r="LZ105" s="924"/>
      <c r="MA105" s="924"/>
      <c r="MB105" s="924"/>
      <c r="MC105" s="924"/>
      <c r="MD105" s="924"/>
      <c r="ME105" s="924"/>
      <c r="MF105" s="924"/>
      <c r="MG105" s="924"/>
      <c r="MH105" s="924"/>
      <c r="MI105" s="924"/>
      <c r="MJ105" s="924"/>
      <c r="MK105" s="924"/>
      <c r="ML105" s="924"/>
      <c r="MM105" s="924"/>
      <c r="MN105" s="924"/>
      <c r="MO105" s="924"/>
      <c r="MP105" s="924"/>
      <c r="MQ105" s="924"/>
      <c r="MR105" s="924"/>
      <c r="MS105" s="924"/>
      <c r="MT105" s="924"/>
      <c r="MU105" s="924"/>
      <c r="MV105" s="924"/>
      <c r="MW105" s="924"/>
      <c r="MX105" s="924"/>
      <c r="MY105" s="924"/>
      <c r="MZ105" s="924"/>
      <c r="NA105" s="924"/>
      <c r="NB105" s="924"/>
      <c r="NC105" s="924"/>
      <c r="ND105" s="924"/>
      <c r="NE105" s="924"/>
      <c r="NF105" s="924"/>
      <c r="NG105" s="924"/>
      <c r="NH105" s="924"/>
      <c r="NI105" s="924"/>
      <c r="NJ105" s="924"/>
      <c r="NK105" s="924"/>
      <c r="NL105" s="924"/>
      <c r="NM105" s="924"/>
      <c r="NN105" s="924"/>
      <c r="NO105" s="924"/>
      <c r="NP105" s="924"/>
      <c r="NQ105" s="924"/>
      <c r="NR105" s="924"/>
      <c r="NS105" s="924"/>
      <c r="NT105" s="924"/>
      <c r="NU105" s="924"/>
      <c r="NV105" s="924"/>
      <c r="NW105" s="924"/>
      <c r="NX105" s="924"/>
      <c r="NY105" s="924"/>
      <c r="NZ105" s="924"/>
      <c r="OA105" s="924"/>
      <c r="OB105" s="924"/>
      <c r="OC105" s="924"/>
      <c r="OD105" s="924"/>
      <c r="OE105" s="924"/>
      <c r="OF105" s="924"/>
      <c r="OG105" s="924"/>
      <c r="OH105" s="924"/>
      <c r="OI105" s="924"/>
      <c r="OJ105" s="924"/>
      <c r="OK105" s="924"/>
      <c r="OL105" s="924"/>
      <c r="OM105" s="924"/>
      <c r="ON105" s="924"/>
      <c r="OO105" s="924"/>
      <c r="OP105" s="924"/>
      <c r="OQ105" s="924"/>
      <c r="OR105" s="924"/>
      <c r="OS105" s="924"/>
      <c r="OT105" s="924"/>
      <c r="OU105" s="924"/>
      <c r="OV105" s="924"/>
      <c r="OW105" s="924"/>
      <c r="OX105" s="924"/>
      <c r="OY105" s="924"/>
      <c r="OZ105" s="924"/>
      <c r="PA105" s="924"/>
      <c r="PB105" s="924"/>
      <c r="PC105" s="887"/>
      <c r="PD105" s="887"/>
    </row>
    <row r="106" spans="1:421">
      <c r="A106" s="924"/>
      <c r="B106" s="924"/>
      <c r="C106" s="924"/>
      <c r="D106" s="924"/>
      <c r="E106" s="924"/>
      <c r="F106" s="924"/>
      <c r="G106" s="924"/>
      <c r="H106" s="924"/>
      <c r="I106" s="924"/>
      <c r="J106" s="924"/>
      <c r="K106" s="924"/>
      <c r="L106" s="924"/>
      <c r="M106" s="924"/>
      <c r="N106" s="924"/>
      <c r="O106" s="924"/>
      <c r="P106" s="924"/>
      <c r="Q106" s="924"/>
      <c r="R106" s="924"/>
      <c r="S106" s="924"/>
      <c r="T106" s="924"/>
      <c r="U106" s="924"/>
      <c r="V106" s="924"/>
      <c r="W106" s="924"/>
      <c r="X106" s="924"/>
      <c r="Y106" s="924"/>
      <c r="Z106" s="924"/>
      <c r="AA106" s="924"/>
      <c r="AB106" s="924"/>
      <c r="AC106" s="924"/>
      <c r="AD106" s="924"/>
      <c r="AE106" s="924"/>
      <c r="AF106" s="924"/>
      <c r="AG106" s="924"/>
      <c r="AH106" s="924"/>
      <c r="AI106" s="924"/>
      <c r="AJ106" s="924"/>
      <c r="AK106" s="924"/>
      <c r="AL106" s="924"/>
      <c r="AM106" s="924"/>
      <c r="AN106" s="924"/>
      <c r="AO106" s="924"/>
      <c r="AP106" s="924"/>
      <c r="AQ106" s="924"/>
      <c r="AR106" s="924"/>
      <c r="AS106" s="924"/>
      <c r="AT106" s="924"/>
      <c r="AU106" s="924"/>
      <c r="AV106" s="924"/>
      <c r="AW106" s="924"/>
      <c r="AX106" s="924"/>
      <c r="AY106" s="924"/>
      <c r="AZ106" s="924"/>
      <c r="BA106" s="924"/>
      <c r="BB106" s="924"/>
      <c r="BC106" s="924"/>
      <c r="BD106" s="924"/>
      <c r="BE106" s="924"/>
      <c r="BF106" s="924"/>
      <c r="BG106" s="924"/>
      <c r="BH106" s="924"/>
      <c r="BI106" s="924"/>
      <c r="BJ106" s="924"/>
      <c r="BK106" s="924"/>
      <c r="BL106" s="924"/>
      <c r="BM106" s="924"/>
      <c r="BN106" s="924"/>
      <c r="BO106" s="924"/>
      <c r="BP106" s="924"/>
      <c r="BQ106" s="924"/>
      <c r="BR106" s="924"/>
      <c r="BS106" s="924"/>
      <c r="BT106" s="924"/>
      <c r="BU106" s="924"/>
      <c r="BV106" s="924"/>
      <c r="BW106" s="924"/>
      <c r="BX106" s="924"/>
      <c r="BY106" s="924"/>
      <c r="BZ106" s="924"/>
      <c r="CA106" s="924"/>
      <c r="CB106" s="924"/>
      <c r="CC106" s="924"/>
      <c r="CD106" s="924"/>
      <c r="CE106" s="924"/>
      <c r="CF106" s="924"/>
      <c r="CG106" s="924"/>
      <c r="CH106" s="924"/>
      <c r="CI106" s="924"/>
      <c r="CJ106" s="924"/>
      <c r="CK106" s="924"/>
      <c r="CL106" s="924"/>
      <c r="CM106" s="924"/>
      <c r="CN106" s="924"/>
      <c r="CO106" s="924"/>
      <c r="CP106" s="924"/>
      <c r="CQ106" s="924"/>
      <c r="CR106" s="924"/>
      <c r="CS106" s="924"/>
      <c r="CT106" s="924"/>
      <c r="CU106" s="924"/>
      <c r="CV106" s="924"/>
      <c r="CW106" s="924"/>
      <c r="CX106" s="924"/>
      <c r="CY106" s="924"/>
      <c r="CZ106" s="924"/>
      <c r="DA106" s="924"/>
      <c r="DB106" s="924"/>
      <c r="DC106" s="924"/>
      <c r="DD106" s="924"/>
      <c r="DE106" s="924"/>
      <c r="DF106" s="924"/>
      <c r="DG106" s="924"/>
      <c r="DH106" s="924"/>
      <c r="DI106" s="924"/>
      <c r="DJ106" s="924"/>
      <c r="DK106" s="924"/>
      <c r="DL106" s="924"/>
      <c r="DM106" s="924"/>
      <c r="DN106" s="924"/>
      <c r="DO106" s="924"/>
      <c r="DP106" s="924"/>
      <c r="DQ106" s="924"/>
      <c r="DR106" s="924"/>
      <c r="DS106" s="924"/>
      <c r="DT106" s="924"/>
      <c r="DU106" s="924"/>
      <c r="DV106" s="924"/>
      <c r="DW106" s="924"/>
      <c r="DX106" s="924"/>
      <c r="DY106" s="924"/>
      <c r="DZ106" s="924"/>
      <c r="EA106" s="924"/>
      <c r="EB106" s="924"/>
      <c r="EC106" s="924"/>
      <c r="ED106" s="924"/>
      <c r="EE106" s="924"/>
      <c r="EF106" s="924"/>
      <c r="EG106" s="924"/>
      <c r="EH106" s="924"/>
      <c r="EI106" s="924"/>
      <c r="EJ106" s="924"/>
      <c r="EK106" s="924"/>
      <c r="EL106" s="924"/>
      <c r="EM106" s="924"/>
      <c r="EN106" s="924"/>
      <c r="EO106" s="924"/>
      <c r="EP106" s="924"/>
      <c r="EQ106" s="924"/>
      <c r="ER106" s="924"/>
      <c r="ES106" s="924"/>
      <c r="ET106" s="924"/>
      <c r="EU106" s="924"/>
      <c r="EV106" s="924"/>
      <c r="EW106" s="924"/>
      <c r="EX106" s="924"/>
      <c r="EY106" s="924"/>
      <c r="EZ106" s="924"/>
      <c r="FA106" s="924"/>
      <c r="FB106" s="924"/>
      <c r="FC106" s="924"/>
      <c r="FD106" s="924"/>
      <c r="FE106" s="924"/>
      <c r="FF106" s="924"/>
      <c r="FG106" s="924"/>
      <c r="FH106" s="924"/>
      <c r="FI106" s="924"/>
      <c r="FJ106" s="924"/>
      <c r="FK106" s="924"/>
      <c r="FL106" s="924"/>
      <c r="FM106" s="924"/>
      <c r="FN106" s="924"/>
      <c r="FO106" s="924"/>
      <c r="FP106" s="924"/>
      <c r="FQ106" s="924"/>
      <c r="FR106" s="924"/>
      <c r="FS106" s="924"/>
      <c r="FT106" s="924"/>
      <c r="FU106" s="924"/>
      <c r="FV106" s="924"/>
      <c r="FW106" s="924"/>
      <c r="FX106" s="924"/>
      <c r="FY106" s="924"/>
      <c r="FZ106" s="924"/>
      <c r="GA106" s="924"/>
      <c r="GB106" s="924"/>
      <c r="GC106" s="924"/>
      <c r="GD106" s="924"/>
      <c r="GE106" s="924"/>
      <c r="GF106" s="924"/>
      <c r="GG106" s="924"/>
      <c r="GH106" s="924"/>
      <c r="GI106" s="924"/>
      <c r="GJ106" s="924"/>
      <c r="GK106" s="924"/>
      <c r="GL106" s="924"/>
      <c r="GM106" s="924"/>
      <c r="GN106" s="924"/>
      <c r="GO106" s="924"/>
      <c r="GP106" s="924"/>
      <c r="GQ106" s="924"/>
      <c r="GR106" s="924"/>
      <c r="GS106" s="924"/>
      <c r="GT106" s="924"/>
      <c r="GU106" s="924"/>
      <c r="GV106" s="924"/>
      <c r="GW106" s="924"/>
      <c r="GX106" s="924"/>
      <c r="GY106" s="924"/>
      <c r="GZ106" s="924"/>
      <c r="HA106" s="924"/>
      <c r="HB106" s="924"/>
      <c r="HC106" s="924"/>
      <c r="HD106" s="924"/>
      <c r="HE106" s="924"/>
      <c r="HF106" s="924"/>
      <c r="HG106" s="924"/>
      <c r="HH106" s="924"/>
      <c r="HI106" s="924"/>
      <c r="HJ106" s="924"/>
      <c r="HK106" s="924"/>
      <c r="HL106" s="924"/>
      <c r="HM106" s="924"/>
      <c r="HN106" s="924"/>
      <c r="HO106" s="924"/>
      <c r="HP106" s="924"/>
      <c r="HQ106" s="924"/>
      <c r="HR106" s="924"/>
      <c r="HS106" s="924"/>
      <c r="HT106" s="924"/>
      <c r="HU106" s="924"/>
      <c r="HV106" s="924"/>
      <c r="HW106" s="924"/>
      <c r="HX106" s="924"/>
      <c r="HY106" s="924"/>
      <c r="HZ106" s="924"/>
      <c r="IA106" s="924"/>
      <c r="IB106" s="924"/>
      <c r="IC106" s="924"/>
      <c r="ID106" s="924"/>
      <c r="IE106" s="924"/>
      <c r="IF106" s="924"/>
      <c r="IG106" s="924"/>
      <c r="IH106" s="924"/>
      <c r="II106" s="924"/>
      <c r="IJ106" s="924"/>
      <c r="IK106" s="924"/>
      <c r="IL106" s="924"/>
      <c r="IM106" s="924"/>
      <c r="IN106" s="924"/>
      <c r="IO106" s="924"/>
      <c r="IP106" s="924"/>
      <c r="IQ106" s="924"/>
      <c r="IR106" s="924"/>
      <c r="IS106" s="924"/>
      <c r="IT106" s="924"/>
      <c r="IU106" s="924"/>
      <c r="IV106" s="924"/>
      <c r="IW106" s="924"/>
      <c r="IX106" s="924"/>
      <c r="IY106" s="924"/>
      <c r="IZ106" s="924"/>
      <c r="JA106" s="924"/>
      <c r="JB106" s="924"/>
      <c r="JC106" s="924"/>
      <c r="JD106" s="924"/>
      <c r="JE106" s="924"/>
      <c r="JF106" s="924"/>
      <c r="JG106" s="924"/>
      <c r="JH106" s="924"/>
      <c r="JI106" s="924"/>
      <c r="JJ106" s="924"/>
      <c r="JK106" s="924"/>
      <c r="JL106" s="924"/>
      <c r="JM106" s="924"/>
      <c r="JN106" s="924"/>
      <c r="JO106" s="924"/>
      <c r="JP106" s="924"/>
      <c r="JQ106" s="924"/>
      <c r="JR106" s="924"/>
      <c r="JS106" s="924"/>
      <c r="JT106" s="924"/>
      <c r="JU106" s="924"/>
      <c r="JV106" s="924"/>
      <c r="JW106" s="924"/>
      <c r="JX106" s="924"/>
      <c r="JY106" s="924"/>
      <c r="JZ106" s="924"/>
      <c r="KA106" s="924"/>
      <c r="KB106" s="924"/>
      <c r="KC106" s="924"/>
      <c r="KD106" s="924"/>
      <c r="KE106" s="924"/>
      <c r="KF106" s="924"/>
      <c r="KG106" s="924"/>
      <c r="KH106" s="924"/>
      <c r="KI106" s="924"/>
      <c r="KJ106" s="924"/>
      <c r="KK106" s="924"/>
      <c r="KL106" s="924"/>
      <c r="KM106" s="924"/>
      <c r="KN106" s="924"/>
      <c r="KO106" s="924"/>
      <c r="KP106" s="924"/>
      <c r="KQ106" s="924"/>
      <c r="KR106" s="924"/>
      <c r="KS106" s="924"/>
      <c r="KT106" s="924"/>
      <c r="KU106" s="924"/>
      <c r="KV106" s="924"/>
      <c r="KW106" s="924"/>
      <c r="KX106" s="924"/>
      <c r="KY106" s="924"/>
      <c r="KZ106" s="924"/>
      <c r="LA106" s="924"/>
      <c r="LB106" s="924"/>
      <c r="LC106" s="924"/>
      <c r="LD106" s="924"/>
      <c r="LE106" s="924"/>
      <c r="LF106" s="924"/>
      <c r="LG106" s="924"/>
      <c r="LH106" s="924"/>
      <c r="LI106" s="924"/>
      <c r="LJ106" s="924"/>
      <c r="LK106" s="924"/>
      <c r="LL106" s="924"/>
      <c r="LM106" s="924"/>
      <c r="LN106" s="924"/>
      <c r="LO106" s="924"/>
      <c r="LP106" s="924"/>
      <c r="LQ106" s="924"/>
      <c r="LR106" s="924"/>
      <c r="LS106" s="924"/>
      <c r="LT106" s="924"/>
      <c r="LU106" s="924"/>
      <c r="LV106" s="924"/>
      <c r="LW106" s="924"/>
      <c r="LX106" s="924"/>
      <c r="LY106" s="924"/>
      <c r="LZ106" s="924"/>
      <c r="MA106" s="924"/>
      <c r="MB106" s="924"/>
      <c r="MC106" s="924"/>
      <c r="MD106" s="924"/>
      <c r="ME106" s="924"/>
      <c r="MF106" s="924"/>
      <c r="MG106" s="924"/>
      <c r="MH106" s="924"/>
      <c r="MI106" s="924"/>
      <c r="MJ106" s="924"/>
      <c r="MK106" s="924"/>
      <c r="ML106" s="924"/>
      <c r="MM106" s="924"/>
      <c r="MN106" s="924"/>
      <c r="MO106" s="924"/>
      <c r="MP106" s="924"/>
      <c r="MQ106" s="924"/>
      <c r="MR106" s="924"/>
      <c r="MS106" s="924"/>
      <c r="MT106" s="924"/>
      <c r="MU106" s="924"/>
      <c r="MV106" s="924"/>
      <c r="MW106" s="924"/>
      <c r="MX106" s="924"/>
      <c r="MY106" s="924"/>
      <c r="MZ106" s="924"/>
      <c r="NA106" s="924"/>
      <c r="NB106" s="924"/>
      <c r="NC106" s="924"/>
      <c r="ND106" s="924"/>
      <c r="NE106" s="924"/>
      <c r="NF106" s="924"/>
      <c r="NG106" s="924"/>
      <c r="NH106" s="924"/>
      <c r="NI106" s="924"/>
      <c r="NJ106" s="924"/>
      <c r="NK106" s="924"/>
      <c r="NL106" s="924"/>
      <c r="NM106" s="924"/>
      <c r="NN106" s="924"/>
      <c r="NO106" s="924"/>
      <c r="NP106" s="924"/>
      <c r="NQ106" s="924"/>
      <c r="NR106" s="924"/>
      <c r="NS106" s="924"/>
      <c r="NT106" s="924"/>
      <c r="NU106" s="924"/>
      <c r="NV106" s="924"/>
      <c r="NW106" s="924"/>
      <c r="NX106" s="924"/>
      <c r="NY106" s="924"/>
      <c r="NZ106" s="924"/>
      <c r="OA106" s="924"/>
      <c r="OB106" s="924"/>
      <c r="OC106" s="924"/>
      <c r="OD106" s="924"/>
      <c r="OE106" s="924"/>
      <c r="OF106" s="924"/>
      <c r="OG106" s="924"/>
      <c r="OH106" s="924"/>
      <c r="OI106" s="924"/>
      <c r="OJ106" s="924"/>
      <c r="OK106" s="924"/>
      <c r="OL106" s="924"/>
      <c r="OM106" s="924"/>
      <c r="ON106" s="924"/>
      <c r="OO106" s="924"/>
      <c r="OP106" s="924"/>
      <c r="OQ106" s="924"/>
      <c r="OR106" s="924"/>
      <c r="OS106" s="924"/>
      <c r="OT106" s="924"/>
      <c r="OU106" s="924"/>
      <c r="OV106" s="924"/>
      <c r="OW106" s="924"/>
      <c r="OX106" s="924"/>
      <c r="OY106" s="924"/>
      <c r="OZ106" s="924"/>
      <c r="PA106" s="924"/>
      <c r="PB106" s="924"/>
      <c r="PC106" s="924"/>
      <c r="PD106" s="924"/>
      <c r="PE106" s="924"/>
    </row>
    <row r="107" spans="1:421">
      <c r="A107" s="924"/>
      <c r="B107" s="924"/>
      <c r="C107" s="924"/>
      <c r="D107" s="924"/>
      <c r="E107" s="924"/>
      <c r="F107" s="924"/>
      <c r="G107" s="924"/>
      <c r="H107" s="924"/>
      <c r="I107" s="924"/>
      <c r="J107" s="924"/>
      <c r="K107" s="924"/>
      <c r="L107" s="924"/>
      <c r="M107" s="924"/>
      <c r="N107" s="924"/>
      <c r="O107" s="924"/>
      <c r="P107" s="924"/>
      <c r="Q107" s="924"/>
      <c r="R107" s="924"/>
      <c r="S107" s="924"/>
      <c r="T107" s="924"/>
      <c r="U107" s="924"/>
      <c r="V107" s="924"/>
      <c r="W107" s="924"/>
      <c r="X107" s="924"/>
      <c r="Y107" s="924"/>
      <c r="Z107" s="924"/>
      <c r="AA107" s="924"/>
      <c r="AB107" s="924"/>
      <c r="AC107" s="924"/>
      <c r="AD107" s="924"/>
      <c r="AE107" s="924"/>
      <c r="AF107" s="924"/>
      <c r="AG107" s="924"/>
      <c r="AH107" s="924"/>
      <c r="AI107" s="924"/>
      <c r="AJ107" s="924"/>
      <c r="AK107" s="924"/>
      <c r="AL107" s="924"/>
      <c r="AM107" s="924"/>
      <c r="AN107" s="924"/>
      <c r="AO107" s="924"/>
      <c r="AP107" s="924"/>
      <c r="AQ107" s="924"/>
      <c r="AR107" s="924"/>
      <c r="AS107" s="924"/>
      <c r="AT107" s="924"/>
      <c r="AU107" s="924"/>
      <c r="AV107" s="924"/>
      <c r="AW107" s="924"/>
      <c r="AX107" s="924"/>
      <c r="AY107" s="924"/>
      <c r="AZ107" s="924"/>
      <c r="BA107" s="924"/>
      <c r="BB107" s="924"/>
      <c r="BC107" s="924"/>
      <c r="BD107" s="924"/>
      <c r="BE107" s="924"/>
      <c r="BF107" s="924"/>
      <c r="BG107" s="924"/>
      <c r="BH107" s="924"/>
      <c r="BI107" s="924"/>
      <c r="BJ107" s="924"/>
      <c r="BK107" s="924"/>
      <c r="BL107" s="924"/>
      <c r="BM107" s="924"/>
      <c r="BN107" s="924"/>
      <c r="BO107" s="924"/>
      <c r="BP107" s="924"/>
      <c r="BQ107" s="924"/>
      <c r="BR107" s="924"/>
      <c r="BS107" s="924"/>
      <c r="BT107" s="924"/>
      <c r="BU107" s="924"/>
      <c r="BV107" s="924"/>
      <c r="BW107" s="924"/>
      <c r="BX107" s="924"/>
      <c r="BY107" s="924"/>
      <c r="BZ107" s="924"/>
      <c r="CA107" s="924"/>
      <c r="CB107" s="924"/>
      <c r="CC107" s="924"/>
      <c r="CD107" s="924"/>
      <c r="CE107" s="924"/>
      <c r="CF107" s="924"/>
      <c r="CG107" s="924"/>
      <c r="CH107" s="924"/>
      <c r="CI107" s="924"/>
      <c r="CJ107" s="924"/>
      <c r="CK107" s="924"/>
      <c r="CL107" s="924"/>
      <c r="CM107" s="924"/>
      <c r="CN107" s="924"/>
      <c r="CO107" s="924"/>
      <c r="CP107" s="924"/>
      <c r="CQ107" s="924"/>
      <c r="CR107" s="924"/>
      <c r="CS107" s="924"/>
      <c r="CT107" s="924"/>
      <c r="CU107" s="924"/>
      <c r="CV107" s="924"/>
      <c r="CW107" s="924"/>
      <c r="CX107" s="924"/>
      <c r="CY107" s="924"/>
      <c r="CZ107" s="924"/>
      <c r="DA107" s="924"/>
      <c r="DB107" s="924"/>
      <c r="DC107" s="924"/>
      <c r="DD107" s="924"/>
      <c r="DE107" s="924"/>
      <c r="DF107" s="924"/>
      <c r="DG107" s="924"/>
      <c r="DH107" s="924"/>
      <c r="DI107" s="924"/>
      <c r="DJ107" s="924"/>
      <c r="DK107" s="924"/>
      <c r="DL107" s="924"/>
      <c r="DM107" s="924"/>
      <c r="DN107" s="924"/>
      <c r="DO107" s="924"/>
      <c r="DP107" s="924"/>
      <c r="DQ107" s="924"/>
      <c r="DR107" s="924"/>
      <c r="DS107" s="924"/>
      <c r="DT107" s="924"/>
      <c r="DU107" s="924"/>
      <c r="DV107" s="924"/>
      <c r="DW107" s="924"/>
      <c r="DX107" s="924"/>
      <c r="DY107" s="924"/>
      <c r="DZ107" s="924"/>
      <c r="EA107" s="924"/>
      <c r="EB107" s="924"/>
      <c r="EC107" s="924"/>
      <c r="ED107" s="924"/>
      <c r="EE107" s="924"/>
      <c r="EF107" s="924"/>
      <c r="EG107" s="924"/>
      <c r="EH107" s="924"/>
      <c r="EI107" s="924"/>
      <c r="EJ107" s="924"/>
      <c r="EK107" s="924"/>
      <c r="EL107" s="924"/>
      <c r="EM107" s="924"/>
      <c r="EN107" s="924"/>
      <c r="EO107" s="924"/>
      <c r="EP107" s="924"/>
      <c r="EQ107" s="924"/>
      <c r="ER107" s="924"/>
      <c r="ES107" s="924"/>
      <c r="ET107" s="924"/>
      <c r="EU107" s="924"/>
      <c r="EV107" s="924"/>
      <c r="EW107" s="924"/>
      <c r="EX107" s="924"/>
      <c r="EY107" s="924"/>
      <c r="EZ107" s="924"/>
      <c r="FA107" s="924"/>
      <c r="FB107" s="924"/>
      <c r="FC107" s="924"/>
      <c r="FD107" s="924"/>
      <c r="FE107" s="924"/>
      <c r="FF107" s="924"/>
      <c r="FG107" s="924"/>
      <c r="FH107" s="924"/>
      <c r="FI107" s="924"/>
      <c r="FJ107" s="924"/>
      <c r="FK107" s="924"/>
      <c r="FL107" s="924"/>
      <c r="FM107" s="924"/>
      <c r="FN107" s="924"/>
      <c r="FO107" s="924"/>
      <c r="FP107" s="924"/>
      <c r="FQ107" s="924"/>
      <c r="FR107" s="924"/>
      <c r="FS107" s="924"/>
      <c r="FT107" s="924"/>
      <c r="FU107" s="924"/>
      <c r="FV107" s="924"/>
      <c r="FW107" s="924"/>
      <c r="FX107" s="924"/>
      <c r="FY107" s="924"/>
      <c r="FZ107" s="924"/>
      <c r="GA107" s="924"/>
      <c r="GB107" s="924"/>
      <c r="GC107" s="924"/>
      <c r="GD107" s="924"/>
      <c r="GE107" s="924"/>
      <c r="GF107" s="924"/>
      <c r="GG107" s="924"/>
      <c r="GH107" s="924"/>
      <c r="GI107" s="924"/>
      <c r="GJ107" s="924"/>
      <c r="GK107" s="924"/>
      <c r="GL107" s="924"/>
      <c r="GM107" s="924"/>
      <c r="GN107" s="924"/>
      <c r="GO107" s="924"/>
      <c r="GP107" s="924"/>
      <c r="GQ107" s="924"/>
      <c r="GR107" s="924"/>
      <c r="GS107" s="924"/>
      <c r="GT107" s="924"/>
      <c r="GU107" s="924"/>
      <c r="GV107" s="924"/>
      <c r="GW107" s="924"/>
      <c r="GX107" s="924"/>
      <c r="GY107" s="924"/>
      <c r="GZ107" s="924"/>
      <c r="HA107" s="924"/>
      <c r="HB107" s="924"/>
      <c r="HC107" s="924"/>
      <c r="HD107" s="924"/>
      <c r="HE107" s="924"/>
      <c r="HF107" s="924"/>
      <c r="HG107" s="924"/>
      <c r="HH107" s="924"/>
      <c r="HI107" s="924"/>
      <c r="HJ107" s="924"/>
      <c r="HK107" s="924"/>
      <c r="HL107" s="924"/>
      <c r="HM107" s="924"/>
      <c r="HN107" s="924"/>
      <c r="HO107" s="924"/>
      <c r="HP107" s="924"/>
      <c r="HQ107" s="924"/>
      <c r="HR107" s="924"/>
      <c r="HS107" s="924"/>
      <c r="HT107" s="924"/>
      <c r="HU107" s="924"/>
      <c r="HV107" s="924"/>
      <c r="HW107" s="924"/>
      <c r="HX107" s="924"/>
      <c r="HY107" s="924"/>
      <c r="HZ107" s="924"/>
      <c r="IA107" s="924"/>
      <c r="IB107" s="924"/>
      <c r="IC107" s="924"/>
      <c r="ID107" s="924"/>
      <c r="IE107" s="924"/>
      <c r="IF107" s="924"/>
      <c r="IG107" s="924"/>
      <c r="IH107" s="924"/>
      <c r="II107" s="924"/>
      <c r="IJ107" s="924"/>
      <c r="IK107" s="924"/>
      <c r="IL107" s="924"/>
      <c r="IM107" s="924"/>
      <c r="IN107" s="924"/>
      <c r="IO107" s="924"/>
      <c r="IP107" s="924"/>
      <c r="IQ107" s="924"/>
      <c r="IR107" s="924"/>
      <c r="IS107" s="924"/>
      <c r="IT107" s="924"/>
      <c r="IU107" s="924"/>
      <c r="IV107" s="924"/>
      <c r="IW107" s="924"/>
      <c r="IX107" s="924"/>
      <c r="IY107" s="924"/>
      <c r="IZ107" s="924"/>
      <c r="JA107" s="924"/>
      <c r="JB107" s="924"/>
      <c r="JC107" s="924"/>
      <c r="JD107" s="924"/>
      <c r="JE107" s="924"/>
      <c r="JF107" s="924"/>
      <c r="JG107" s="924"/>
      <c r="JH107" s="924"/>
      <c r="JI107" s="924"/>
      <c r="JJ107" s="924"/>
      <c r="JK107" s="924"/>
      <c r="JL107" s="924"/>
      <c r="JM107" s="924"/>
      <c r="JN107" s="924"/>
      <c r="JO107" s="924"/>
      <c r="JP107" s="924"/>
      <c r="JQ107" s="924"/>
      <c r="JR107" s="924"/>
      <c r="JS107" s="924"/>
      <c r="JT107" s="924"/>
      <c r="JU107" s="924"/>
      <c r="JV107" s="924"/>
      <c r="JW107" s="924"/>
      <c r="JX107" s="924"/>
      <c r="JY107" s="924"/>
      <c r="JZ107" s="924"/>
      <c r="KA107" s="924"/>
      <c r="KB107" s="924"/>
      <c r="KC107" s="924"/>
      <c r="KD107" s="924"/>
      <c r="KE107" s="924"/>
      <c r="KF107" s="924"/>
      <c r="KG107" s="924"/>
      <c r="KH107" s="924"/>
      <c r="KI107" s="924"/>
      <c r="KJ107" s="924"/>
      <c r="KK107" s="924"/>
      <c r="KL107" s="924"/>
      <c r="KM107" s="924"/>
      <c r="KN107" s="924"/>
      <c r="KO107" s="924"/>
      <c r="KP107" s="924"/>
      <c r="KQ107" s="924"/>
      <c r="KR107" s="924"/>
      <c r="KS107" s="924"/>
      <c r="KT107" s="924"/>
      <c r="KU107" s="924"/>
      <c r="KV107" s="924"/>
      <c r="KW107" s="924"/>
      <c r="KX107" s="924"/>
      <c r="KY107" s="924"/>
      <c r="KZ107" s="924"/>
      <c r="LA107" s="924"/>
      <c r="LB107" s="924"/>
      <c r="LC107" s="924"/>
      <c r="LD107" s="924"/>
      <c r="LE107" s="924"/>
      <c r="LF107" s="924"/>
      <c r="LG107" s="924"/>
      <c r="LH107" s="924"/>
      <c r="LI107" s="924"/>
      <c r="LJ107" s="924"/>
      <c r="LK107" s="924"/>
      <c r="LL107" s="924"/>
      <c r="LM107" s="924"/>
      <c r="LN107" s="924"/>
      <c r="LO107" s="924"/>
      <c r="LP107" s="924"/>
      <c r="LQ107" s="924"/>
      <c r="LR107" s="924"/>
      <c r="LS107" s="924"/>
      <c r="LT107" s="924"/>
      <c r="LU107" s="924"/>
      <c r="LV107" s="924"/>
      <c r="LW107" s="924"/>
      <c r="LX107" s="924"/>
      <c r="LY107" s="924"/>
      <c r="LZ107" s="924"/>
      <c r="MA107" s="924"/>
      <c r="MB107" s="924"/>
      <c r="MC107" s="924"/>
      <c r="MD107" s="924"/>
      <c r="ME107" s="924"/>
      <c r="MF107" s="924"/>
      <c r="MG107" s="924"/>
      <c r="MH107" s="924"/>
      <c r="MI107" s="924"/>
      <c r="MJ107" s="924"/>
      <c r="MK107" s="924"/>
      <c r="ML107" s="924"/>
      <c r="MM107" s="924"/>
      <c r="MN107" s="924"/>
      <c r="MO107" s="924"/>
      <c r="MP107" s="924"/>
      <c r="MQ107" s="924"/>
      <c r="MR107" s="924"/>
      <c r="MS107" s="924"/>
      <c r="MT107" s="924"/>
      <c r="MU107" s="924"/>
      <c r="MV107" s="924"/>
      <c r="MW107" s="924"/>
      <c r="MX107" s="924"/>
      <c r="MY107" s="924"/>
      <c r="MZ107" s="924"/>
      <c r="NA107" s="924"/>
      <c r="NB107" s="924"/>
      <c r="NC107" s="924"/>
      <c r="ND107" s="924"/>
      <c r="NE107" s="924"/>
      <c r="NF107" s="924"/>
      <c r="NG107" s="924"/>
      <c r="NH107" s="924"/>
      <c r="NI107" s="924"/>
      <c r="NJ107" s="924"/>
      <c r="NK107" s="924"/>
      <c r="NL107" s="924"/>
      <c r="NM107" s="924"/>
      <c r="NN107" s="924"/>
      <c r="NO107" s="924"/>
      <c r="NP107" s="924"/>
      <c r="NQ107" s="924"/>
      <c r="NR107" s="924"/>
      <c r="NS107" s="924"/>
      <c r="NT107" s="924"/>
      <c r="NU107" s="924"/>
      <c r="NV107" s="924"/>
      <c r="NW107" s="924"/>
      <c r="NX107" s="924"/>
      <c r="NY107" s="924"/>
      <c r="NZ107" s="924"/>
      <c r="OA107" s="924"/>
      <c r="OB107" s="924"/>
      <c r="OC107" s="924"/>
      <c r="OD107" s="924"/>
      <c r="OE107" s="924"/>
      <c r="OF107" s="924"/>
      <c r="OG107" s="924"/>
      <c r="OH107" s="924"/>
      <c r="OI107" s="924"/>
      <c r="OJ107" s="924"/>
      <c r="OK107" s="924"/>
      <c r="OL107" s="924"/>
      <c r="OM107" s="924"/>
      <c r="ON107" s="924"/>
      <c r="OO107" s="924"/>
      <c r="OP107" s="924"/>
      <c r="OQ107" s="924"/>
      <c r="OR107" s="924"/>
      <c r="OS107" s="924"/>
      <c r="OT107" s="924"/>
      <c r="OU107" s="924"/>
      <c r="OV107" s="924"/>
      <c r="OW107" s="924"/>
      <c r="OX107" s="924"/>
      <c r="OY107" s="924"/>
      <c r="OZ107" s="924"/>
      <c r="PA107" s="924"/>
      <c r="PB107" s="924"/>
      <c r="PC107" s="924"/>
      <c r="PD107" s="924"/>
      <c r="PE107" s="924"/>
    </row>
    <row r="108" spans="1:421">
      <c r="A108" s="924"/>
      <c r="B108" s="924"/>
      <c r="C108" s="924"/>
      <c r="D108" s="924"/>
      <c r="E108" s="924"/>
      <c r="F108" s="924"/>
      <c r="G108" s="924"/>
      <c r="H108" s="924"/>
      <c r="I108" s="924"/>
      <c r="J108" s="924"/>
      <c r="K108" s="924"/>
      <c r="L108" s="924"/>
      <c r="M108" s="924"/>
      <c r="N108" s="924"/>
      <c r="O108" s="924"/>
      <c r="P108" s="924"/>
      <c r="Q108" s="924"/>
      <c r="R108" s="924"/>
      <c r="S108" s="924"/>
      <c r="T108" s="924"/>
      <c r="U108" s="924"/>
      <c r="V108" s="924"/>
      <c r="W108" s="924"/>
      <c r="X108" s="924"/>
      <c r="Y108" s="924"/>
      <c r="Z108" s="924"/>
      <c r="AA108" s="924"/>
      <c r="AB108" s="924"/>
      <c r="AC108" s="924"/>
      <c r="AD108" s="924"/>
      <c r="AE108" s="924"/>
      <c r="AF108" s="924"/>
      <c r="AG108" s="924"/>
      <c r="AH108" s="924"/>
      <c r="AI108" s="924"/>
      <c r="AJ108" s="924"/>
      <c r="AK108" s="924"/>
      <c r="AL108" s="924"/>
      <c r="AM108" s="924"/>
      <c r="AN108" s="924"/>
      <c r="AO108" s="924"/>
      <c r="AP108" s="924"/>
      <c r="AQ108" s="924"/>
      <c r="AR108" s="924"/>
      <c r="AS108" s="924"/>
      <c r="AT108" s="924"/>
      <c r="AU108" s="924"/>
      <c r="AV108" s="924"/>
      <c r="AW108" s="924"/>
      <c r="AX108" s="924"/>
      <c r="AY108" s="924"/>
      <c r="AZ108" s="924"/>
      <c r="BA108" s="924"/>
      <c r="BB108" s="924"/>
      <c r="BC108" s="924"/>
      <c r="BD108" s="924"/>
      <c r="BE108" s="924"/>
      <c r="BF108" s="924"/>
      <c r="BG108" s="924"/>
      <c r="BH108" s="924"/>
      <c r="BI108" s="924"/>
      <c r="BJ108" s="924"/>
      <c r="BK108" s="924"/>
      <c r="BL108" s="924"/>
      <c r="BM108" s="924"/>
      <c r="BN108" s="924"/>
      <c r="BO108" s="924"/>
      <c r="BP108" s="924"/>
      <c r="BQ108" s="924"/>
      <c r="BR108" s="924"/>
      <c r="BS108" s="924"/>
      <c r="BT108" s="924"/>
      <c r="BU108" s="924"/>
      <c r="BV108" s="924"/>
      <c r="BW108" s="924"/>
      <c r="BX108" s="924"/>
      <c r="BY108" s="924"/>
      <c r="BZ108" s="924"/>
      <c r="CA108" s="924"/>
      <c r="CB108" s="924"/>
      <c r="CC108" s="924"/>
      <c r="CD108" s="924"/>
      <c r="CE108" s="924"/>
      <c r="CF108" s="924"/>
      <c r="CG108" s="924"/>
      <c r="CH108" s="924"/>
      <c r="CI108" s="924"/>
      <c r="CJ108" s="924"/>
      <c r="CK108" s="924"/>
      <c r="CL108" s="924"/>
      <c r="CM108" s="924"/>
      <c r="CN108" s="924"/>
      <c r="CO108" s="924"/>
      <c r="CP108" s="924"/>
      <c r="CQ108" s="924"/>
      <c r="CR108" s="924"/>
      <c r="CS108" s="924"/>
      <c r="CT108" s="924"/>
      <c r="CU108" s="924"/>
      <c r="CV108" s="924"/>
      <c r="CW108" s="924"/>
      <c r="CX108" s="924"/>
      <c r="CY108" s="924"/>
      <c r="CZ108" s="924"/>
      <c r="DA108" s="924"/>
      <c r="DB108" s="924"/>
      <c r="DC108" s="924"/>
      <c r="DD108" s="924"/>
      <c r="DE108" s="924"/>
      <c r="DF108" s="924"/>
      <c r="DG108" s="924"/>
      <c r="DH108" s="924"/>
      <c r="DI108" s="924"/>
      <c r="DJ108" s="924"/>
      <c r="DK108" s="924"/>
      <c r="DL108" s="924"/>
      <c r="DM108" s="924"/>
      <c r="DN108" s="924"/>
      <c r="DO108" s="924"/>
      <c r="DP108" s="924"/>
      <c r="DQ108" s="924"/>
      <c r="DR108" s="924"/>
      <c r="DS108" s="924"/>
      <c r="DT108" s="924"/>
      <c r="DU108" s="924"/>
      <c r="DV108" s="924"/>
      <c r="DW108" s="924"/>
      <c r="DX108" s="924"/>
      <c r="DY108" s="924"/>
      <c r="DZ108" s="924"/>
      <c r="EA108" s="924"/>
      <c r="EB108" s="924"/>
      <c r="EC108" s="924"/>
      <c r="ED108" s="924"/>
      <c r="EE108" s="924"/>
      <c r="EF108" s="924"/>
      <c r="EG108" s="924"/>
      <c r="EH108" s="924"/>
      <c r="EI108" s="924"/>
      <c r="EJ108" s="924"/>
      <c r="EK108" s="924"/>
      <c r="EL108" s="924"/>
      <c r="EM108" s="924"/>
      <c r="EN108" s="924"/>
      <c r="EO108" s="924"/>
      <c r="EP108" s="924"/>
      <c r="EQ108" s="924"/>
      <c r="ER108" s="924"/>
      <c r="ES108" s="924"/>
      <c r="ET108" s="924"/>
      <c r="EU108" s="924"/>
      <c r="EV108" s="924"/>
      <c r="EW108" s="924"/>
      <c r="EX108" s="924"/>
      <c r="EY108" s="924"/>
      <c r="EZ108" s="924"/>
      <c r="FA108" s="924"/>
      <c r="FB108" s="924"/>
      <c r="FC108" s="924"/>
      <c r="FD108" s="924"/>
      <c r="FE108" s="924"/>
      <c r="FF108" s="924"/>
      <c r="FG108" s="924"/>
      <c r="FH108" s="924"/>
      <c r="FI108" s="924"/>
      <c r="FJ108" s="924"/>
      <c r="FK108" s="924"/>
      <c r="FL108" s="924"/>
      <c r="FM108" s="924"/>
      <c r="FN108" s="924"/>
      <c r="FO108" s="924"/>
      <c r="FP108" s="924"/>
      <c r="FQ108" s="924"/>
      <c r="FR108" s="924"/>
      <c r="FS108" s="924"/>
      <c r="FT108" s="924"/>
      <c r="FU108" s="924"/>
      <c r="FV108" s="924"/>
      <c r="FW108" s="924"/>
      <c r="FX108" s="924"/>
      <c r="FY108" s="924"/>
      <c r="FZ108" s="924"/>
      <c r="GA108" s="924"/>
      <c r="GB108" s="924"/>
      <c r="GC108" s="924"/>
      <c r="GD108" s="924"/>
      <c r="GE108" s="924"/>
      <c r="GF108" s="924"/>
      <c r="GG108" s="924"/>
      <c r="GH108" s="924"/>
      <c r="GI108" s="924"/>
      <c r="GJ108" s="924"/>
      <c r="GK108" s="924"/>
      <c r="GL108" s="924"/>
      <c r="GM108" s="924"/>
      <c r="GN108" s="924"/>
      <c r="GO108" s="924"/>
      <c r="GP108" s="924"/>
      <c r="GQ108" s="924"/>
      <c r="GR108" s="924"/>
      <c r="GS108" s="924"/>
      <c r="GT108" s="924"/>
      <c r="GU108" s="924"/>
      <c r="GV108" s="924"/>
      <c r="GW108" s="924"/>
      <c r="GX108" s="924"/>
      <c r="GY108" s="924"/>
      <c r="GZ108" s="924"/>
      <c r="HA108" s="924"/>
      <c r="HB108" s="924"/>
      <c r="HC108" s="924"/>
      <c r="HD108" s="924"/>
      <c r="HE108" s="924"/>
      <c r="HF108" s="924"/>
      <c r="HG108" s="924"/>
      <c r="HH108" s="924"/>
      <c r="HI108" s="924"/>
      <c r="HJ108" s="924"/>
      <c r="HK108" s="924"/>
      <c r="HL108" s="924"/>
      <c r="HM108" s="924"/>
      <c r="HN108" s="924"/>
      <c r="HO108" s="924"/>
      <c r="HP108" s="924"/>
      <c r="HQ108" s="924"/>
      <c r="HR108" s="924"/>
      <c r="HS108" s="924"/>
      <c r="HT108" s="924"/>
      <c r="HU108" s="924"/>
      <c r="HV108" s="924"/>
      <c r="HW108" s="924"/>
      <c r="HX108" s="924"/>
      <c r="HY108" s="924"/>
      <c r="HZ108" s="924"/>
      <c r="IA108" s="924"/>
      <c r="IB108" s="924"/>
      <c r="IC108" s="924"/>
      <c r="ID108" s="924"/>
      <c r="IE108" s="924"/>
      <c r="IF108" s="924"/>
      <c r="IG108" s="924"/>
      <c r="IH108" s="924"/>
      <c r="II108" s="924"/>
      <c r="IJ108" s="924"/>
      <c r="IK108" s="924"/>
      <c r="IL108" s="924"/>
      <c r="IM108" s="924"/>
      <c r="IN108" s="924"/>
      <c r="IO108" s="924"/>
      <c r="IP108" s="924"/>
      <c r="IQ108" s="924"/>
      <c r="IR108" s="924"/>
      <c r="IS108" s="924"/>
      <c r="IT108" s="924"/>
      <c r="IU108" s="924"/>
      <c r="IV108" s="924"/>
      <c r="IW108" s="924"/>
      <c r="IX108" s="924"/>
      <c r="IY108" s="924"/>
      <c r="IZ108" s="924"/>
      <c r="JA108" s="924"/>
      <c r="JB108" s="924"/>
      <c r="JC108" s="924"/>
      <c r="JD108" s="924"/>
      <c r="JE108" s="924"/>
      <c r="JF108" s="924"/>
      <c r="JG108" s="924"/>
      <c r="JH108" s="924"/>
      <c r="JI108" s="924"/>
      <c r="JJ108" s="924"/>
      <c r="JK108" s="924"/>
      <c r="JL108" s="924"/>
      <c r="JM108" s="924"/>
      <c r="JN108" s="924"/>
      <c r="JO108" s="924"/>
      <c r="JP108" s="924"/>
      <c r="JQ108" s="924"/>
      <c r="JR108" s="924"/>
      <c r="JS108" s="924"/>
      <c r="JT108" s="924"/>
      <c r="JU108" s="924"/>
      <c r="JV108" s="924"/>
      <c r="JW108" s="924"/>
      <c r="JX108" s="924"/>
      <c r="JY108" s="924"/>
      <c r="JZ108" s="924"/>
      <c r="KA108" s="924"/>
      <c r="KB108" s="924"/>
      <c r="KC108" s="924"/>
      <c r="KD108" s="924"/>
      <c r="KE108" s="924"/>
      <c r="KF108" s="924"/>
      <c r="KG108" s="924"/>
      <c r="KH108" s="924"/>
      <c r="KI108" s="924"/>
      <c r="KJ108" s="924"/>
      <c r="KK108" s="924"/>
      <c r="KL108" s="924"/>
      <c r="KM108" s="924"/>
      <c r="KN108" s="924"/>
      <c r="KO108" s="924"/>
      <c r="KP108" s="924"/>
      <c r="KQ108" s="924"/>
      <c r="KR108" s="924"/>
      <c r="KS108" s="924"/>
      <c r="KT108" s="924"/>
      <c r="KU108" s="924"/>
      <c r="KV108" s="924"/>
      <c r="KW108" s="924"/>
      <c r="KX108" s="924"/>
      <c r="KY108" s="924"/>
      <c r="KZ108" s="924"/>
      <c r="LA108" s="924"/>
      <c r="LB108" s="924"/>
      <c r="LC108" s="924"/>
      <c r="LD108" s="924"/>
      <c r="LE108" s="924"/>
      <c r="LF108" s="924"/>
      <c r="LG108" s="924"/>
      <c r="LH108" s="924"/>
      <c r="LI108" s="924"/>
      <c r="LJ108" s="924"/>
      <c r="LK108" s="924"/>
      <c r="LL108" s="924"/>
      <c r="LM108" s="924"/>
      <c r="LN108" s="924"/>
      <c r="LO108" s="924"/>
      <c r="LP108" s="924"/>
      <c r="LQ108" s="924"/>
      <c r="LR108" s="924"/>
      <c r="LS108" s="924"/>
      <c r="LT108" s="924"/>
      <c r="LU108" s="924"/>
      <c r="LV108" s="924"/>
      <c r="LW108" s="924"/>
      <c r="LX108" s="924"/>
      <c r="LY108" s="924"/>
      <c r="LZ108" s="924"/>
      <c r="MA108" s="924"/>
      <c r="MB108" s="924"/>
      <c r="MC108" s="924"/>
      <c r="MD108" s="924"/>
      <c r="ME108" s="924"/>
      <c r="MF108" s="924"/>
      <c r="MG108" s="924"/>
      <c r="MH108" s="924"/>
      <c r="MI108" s="924"/>
      <c r="MJ108" s="924"/>
      <c r="MK108" s="924"/>
      <c r="ML108" s="924"/>
      <c r="MM108" s="924"/>
      <c r="MN108" s="924"/>
      <c r="MO108" s="924"/>
      <c r="MP108" s="924"/>
      <c r="MQ108" s="924"/>
      <c r="MR108" s="924"/>
      <c r="MS108" s="924"/>
      <c r="MT108" s="924"/>
      <c r="MU108" s="924"/>
      <c r="MV108" s="924"/>
      <c r="MW108" s="924"/>
      <c r="MX108" s="924"/>
      <c r="MY108" s="924"/>
      <c r="MZ108" s="924"/>
      <c r="NA108" s="924"/>
      <c r="NB108" s="924"/>
      <c r="NC108" s="924"/>
      <c r="ND108" s="924"/>
      <c r="NE108" s="924"/>
      <c r="NF108" s="924"/>
      <c r="NG108" s="924"/>
      <c r="NH108" s="924"/>
      <c r="NI108" s="924"/>
      <c r="NJ108" s="924"/>
      <c r="NK108" s="924"/>
      <c r="NL108" s="924"/>
      <c r="NM108" s="924"/>
      <c r="NN108" s="924"/>
      <c r="NO108" s="924"/>
      <c r="NP108" s="924"/>
      <c r="NQ108" s="924"/>
      <c r="NR108" s="924"/>
      <c r="NS108" s="924"/>
      <c r="NT108" s="924"/>
      <c r="NU108" s="924"/>
      <c r="NV108" s="924"/>
      <c r="NW108" s="924"/>
      <c r="NX108" s="924"/>
      <c r="NY108" s="924"/>
      <c r="NZ108" s="924"/>
      <c r="OA108" s="924"/>
      <c r="OB108" s="924"/>
      <c r="OC108" s="924"/>
      <c r="OD108" s="924"/>
      <c r="OE108" s="924"/>
      <c r="OF108" s="924"/>
      <c r="OG108" s="924"/>
      <c r="OH108" s="924"/>
      <c r="OI108" s="924"/>
      <c r="OJ108" s="924"/>
      <c r="OK108" s="924"/>
      <c r="OL108" s="924"/>
      <c r="OM108" s="924"/>
      <c r="ON108" s="924"/>
      <c r="OO108" s="924"/>
      <c r="OP108" s="924"/>
      <c r="OQ108" s="924"/>
      <c r="OR108" s="924"/>
      <c r="OS108" s="924"/>
      <c r="OT108" s="924"/>
      <c r="OU108" s="924"/>
      <c r="OV108" s="924"/>
      <c r="OW108" s="924"/>
      <c r="OX108" s="924"/>
      <c r="OY108" s="924"/>
      <c r="OZ108" s="924"/>
      <c r="PA108" s="924"/>
      <c r="PB108" s="924"/>
      <c r="PC108" s="924"/>
      <c r="PD108" s="924"/>
      <c r="PE108" s="924"/>
    </row>
    <row r="109" spans="1:421">
      <c r="A109" s="924"/>
      <c r="B109" s="924"/>
      <c r="C109" s="924"/>
      <c r="D109" s="924"/>
      <c r="E109" s="924"/>
      <c r="F109" s="924"/>
      <c r="G109" s="924"/>
      <c r="H109" s="924"/>
      <c r="I109" s="924"/>
      <c r="J109" s="924"/>
      <c r="K109" s="924"/>
      <c r="L109" s="924"/>
      <c r="M109" s="924"/>
      <c r="N109" s="924"/>
      <c r="O109" s="924"/>
      <c r="P109" s="924"/>
      <c r="Q109" s="924"/>
      <c r="R109" s="924"/>
      <c r="S109" s="924"/>
      <c r="T109" s="924"/>
      <c r="U109" s="924"/>
      <c r="V109" s="924"/>
      <c r="W109" s="924"/>
      <c r="X109" s="924"/>
      <c r="Y109" s="924"/>
      <c r="Z109" s="924"/>
      <c r="AA109" s="924"/>
      <c r="AB109" s="924"/>
      <c r="AC109" s="924"/>
      <c r="AD109" s="924"/>
      <c r="AE109" s="924"/>
      <c r="AF109" s="924"/>
      <c r="AG109" s="924"/>
      <c r="AH109" s="924"/>
      <c r="AI109" s="924"/>
      <c r="AJ109" s="924"/>
      <c r="AK109" s="924"/>
      <c r="AL109" s="924"/>
      <c r="AM109" s="924"/>
      <c r="AN109" s="924"/>
      <c r="AO109" s="924"/>
      <c r="AP109" s="924"/>
      <c r="AQ109" s="924"/>
      <c r="AR109" s="924"/>
      <c r="AS109" s="924"/>
      <c r="AT109" s="924"/>
      <c r="AU109" s="924"/>
      <c r="AV109" s="924"/>
      <c r="AW109" s="924"/>
      <c r="AX109" s="924"/>
      <c r="AY109" s="924"/>
      <c r="AZ109" s="924"/>
      <c r="BA109" s="924"/>
      <c r="BB109" s="924"/>
      <c r="BC109" s="924"/>
      <c r="BD109" s="924"/>
      <c r="BE109" s="924"/>
      <c r="BF109" s="924"/>
      <c r="BG109" s="924"/>
      <c r="BH109" s="924"/>
      <c r="BI109" s="924"/>
      <c r="BJ109" s="924"/>
      <c r="BK109" s="924"/>
      <c r="BL109" s="924"/>
      <c r="BM109" s="924"/>
      <c r="BN109" s="924"/>
      <c r="BO109" s="924"/>
      <c r="BP109" s="924"/>
      <c r="BQ109" s="924"/>
      <c r="BR109" s="924"/>
      <c r="BS109" s="924"/>
      <c r="BT109" s="924"/>
      <c r="BU109" s="924"/>
      <c r="BV109" s="924"/>
      <c r="BW109" s="924"/>
      <c r="BX109" s="924"/>
      <c r="BY109" s="924"/>
      <c r="BZ109" s="924"/>
      <c r="CA109" s="924"/>
      <c r="CB109" s="924"/>
      <c r="CC109" s="924"/>
      <c r="CD109" s="924"/>
      <c r="CE109" s="924"/>
      <c r="CF109" s="924"/>
      <c r="CG109" s="924"/>
      <c r="CH109" s="924"/>
      <c r="CI109" s="924"/>
      <c r="CJ109" s="924"/>
      <c r="CK109" s="924"/>
      <c r="CL109" s="924"/>
      <c r="CM109" s="924"/>
      <c r="CN109" s="924"/>
      <c r="CO109" s="924"/>
      <c r="CP109" s="924"/>
      <c r="CQ109" s="924"/>
      <c r="CR109" s="924"/>
      <c r="CS109" s="924"/>
      <c r="CT109" s="924"/>
      <c r="CU109" s="924"/>
      <c r="CV109" s="924"/>
      <c r="CW109" s="924"/>
      <c r="CX109" s="924"/>
      <c r="CY109" s="924"/>
      <c r="CZ109" s="924"/>
      <c r="DA109" s="924"/>
      <c r="DB109" s="924"/>
      <c r="DC109" s="924"/>
      <c r="DD109" s="924"/>
      <c r="DE109" s="924"/>
      <c r="DF109" s="924"/>
      <c r="DG109" s="924"/>
      <c r="DH109" s="924"/>
      <c r="DI109" s="924"/>
      <c r="DJ109" s="924"/>
      <c r="DK109" s="924"/>
      <c r="DL109" s="924"/>
      <c r="DM109" s="924"/>
      <c r="DN109" s="924"/>
      <c r="DO109" s="924"/>
      <c r="DP109" s="924"/>
      <c r="DQ109" s="924"/>
      <c r="DR109" s="924"/>
      <c r="DS109" s="924"/>
      <c r="DT109" s="924"/>
      <c r="DU109" s="924"/>
      <c r="DV109" s="924"/>
      <c r="DW109" s="924"/>
      <c r="DX109" s="924"/>
      <c r="DY109" s="924"/>
      <c r="DZ109" s="924"/>
      <c r="EA109" s="924"/>
      <c r="EB109" s="924"/>
      <c r="EC109" s="924"/>
      <c r="ED109" s="924"/>
      <c r="EE109" s="924"/>
      <c r="EF109" s="924"/>
      <c r="EG109" s="924"/>
      <c r="EH109" s="924"/>
      <c r="EI109" s="924"/>
      <c r="EJ109" s="924"/>
      <c r="EK109" s="924"/>
      <c r="EL109" s="924"/>
      <c r="EM109" s="924"/>
      <c r="EN109" s="924"/>
      <c r="EO109" s="924"/>
      <c r="EP109" s="924"/>
      <c r="EQ109" s="924"/>
      <c r="ER109" s="924"/>
      <c r="ES109" s="924"/>
      <c r="ET109" s="924"/>
      <c r="EU109" s="924"/>
      <c r="EV109" s="924"/>
      <c r="EW109" s="924"/>
      <c r="EX109" s="924"/>
      <c r="EY109" s="924"/>
      <c r="EZ109" s="924"/>
      <c r="FA109" s="924"/>
      <c r="FB109" s="924"/>
      <c r="FC109" s="924"/>
      <c r="FD109" s="924"/>
      <c r="FE109" s="924"/>
      <c r="FF109" s="924"/>
      <c r="FG109" s="924"/>
      <c r="FH109" s="924"/>
      <c r="FI109" s="924"/>
      <c r="FJ109" s="924"/>
      <c r="FK109" s="924"/>
      <c r="FL109" s="924"/>
      <c r="FM109" s="924"/>
      <c r="FN109" s="924"/>
      <c r="FO109" s="924"/>
      <c r="FP109" s="924"/>
      <c r="FQ109" s="924"/>
      <c r="FR109" s="924"/>
      <c r="FS109" s="924"/>
      <c r="FT109" s="924"/>
      <c r="FU109" s="924"/>
      <c r="FV109" s="924"/>
      <c r="FW109" s="924"/>
      <c r="FX109" s="924"/>
      <c r="FY109" s="924"/>
      <c r="FZ109" s="924"/>
      <c r="GA109" s="924"/>
      <c r="GB109" s="924"/>
      <c r="GC109" s="924"/>
      <c r="GD109" s="924"/>
      <c r="GE109" s="924"/>
      <c r="GF109" s="924"/>
      <c r="GG109" s="924"/>
      <c r="GH109" s="924"/>
      <c r="GI109" s="924"/>
      <c r="GJ109" s="924"/>
      <c r="GK109" s="924"/>
      <c r="GL109" s="924"/>
      <c r="GM109" s="924"/>
      <c r="GN109" s="924"/>
      <c r="GO109" s="924"/>
      <c r="GP109" s="924"/>
      <c r="GQ109" s="924"/>
      <c r="GR109" s="924"/>
      <c r="GS109" s="924"/>
      <c r="GT109" s="924"/>
      <c r="GU109" s="924"/>
      <c r="GV109" s="924"/>
      <c r="GW109" s="924"/>
      <c r="GX109" s="924"/>
      <c r="GY109" s="924"/>
      <c r="GZ109" s="924"/>
      <c r="HA109" s="924"/>
      <c r="HB109" s="924"/>
      <c r="HC109" s="924"/>
      <c r="HD109" s="924"/>
      <c r="HE109" s="924"/>
      <c r="HF109" s="924"/>
      <c r="HG109" s="924"/>
      <c r="HH109" s="924"/>
      <c r="HI109" s="924"/>
      <c r="HJ109" s="924"/>
      <c r="HK109" s="924"/>
      <c r="HL109" s="924"/>
      <c r="HM109" s="924"/>
      <c r="HN109" s="924"/>
      <c r="HO109" s="924"/>
      <c r="HP109" s="924"/>
      <c r="HQ109" s="924"/>
      <c r="HR109" s="924"/>
      <c r="HS109" s="924"/>
      <c r="HT109" s="924"/>
      <c r="HU109" s="924"/>
      <c r="HV109" s="924"/>
      <c r="HW109" s="924"/>
      <c r="HX109" s="924"/>
      <c r="HY109" s="924"/>
      <c r="HZ109" s="924"/>
      <c r="IA109" s="924"/>
      <c r="IB109" s="924"/>
      <c r="IC109" s="924"/>
      <c r="ID109" s="924"/>
      <c r="IE109" s="924"/>
      <c r="IF109" s="924"/>
      <c r="IG109" s="924"/>
      <c r="IH109" s="924"/>
      <c r="II109" s="924"/>
      <c r="IJ109" s="924"/>
      <c r="IK109" s="924"/>
      <c r="IL109" s="924"/>
      <c r="IM109" s="924"/>
      <c r="IN109" s="924"/>
      <c r="IO109" s="924"/>
      <c r="IP109" s="924"/>
      <c r="IQ109" s="924"/>
      <c r="IR109" s="924"/>
      <c r="IS109" s="924"/>
      <c r="IT109" s="924"/>
      <c r="IU109" s="924"/>
      <c r="IV109" s="924"/>
      <c r="IW109" s="924"/>
      <c r="IX109" s="924"/>
      <c r="IY109" s="924"/>
      <c r="IZ109" s="924"/>
      <c r="JA109" s="924"/>
      <c r="JB109" s="924"/>
      <c r="JC109" s="924"/>
      <c r="JD109" s="924"/>
      <c r="JE109" s="924"/>
      <c r="JF109" s="924"/>
      <c r="JG109" s="924"/>
      <c r="JH109" s="924"/>
      <c r="JI109" s="924"/>
      <c r="JJ109" s="924"/>
      <c r="JK109" s="924"/>
      <c r="JL109" s="924"/>
      <c r="JM109" s="924"/>
      <c r="JN109" s="924"/>
      <c r="JO109" s="924"/>
      <c r="JP109" s="924"/>
      <c r="JQ109" s="924"/>
      <c r="JR109" s="924"/>
      <c r="JS109" s="924"/>
      <c r="JT109" s="924"/>
      <c r="JU109" s="924"/>
      <c r="JV109" s="924"/>
      <c r="JW109" s="924"/>
      <c r="JX109" s="924"/>
      <c r="JY109" s="924"/>
      <c r="JZ109" s="924"/>
      <c r="KA109" s="924"/>
      <c r="KB109" s="924"/>
      <c r="KC109" s="924"/>
      <c r="KD109" s="924"/>
      <c r="KE109" s="924"/>
      <c r="KF109" s="924"/>
      <c r="KG109" s="924"/>
      <c r="KH109" s="924"/>
      <c r="KI109" s="924"/>
      <c r="KJ109" s="924"/>
      <c r="KK109" s="924"/>
      <c r="KL109" s="924"/>
      <c r="KM109" s="924"/>
      <c r="KN109" s="924"/>
      <c r="KO109" s="924"/>
      <c r="KP109" s="924"/>
      <c r="KQ109" s="924"/>
      <c r="KR109" s="924"/>
      <c r="KS109" s="924"/>
      <c r="KT109" s="924"/>
      <c r="KU109" s="924"/>
      <c r="KV109" s="924"/>
      <c r="KW109" s="924"/>
      <c r="KX109" s="924"/>
      <c r="KY109" s="924"/>
      <c r="KZ109" s="924"/>
      <c r="LA109" s="924"/>
      <c r="LB109" s="924"/>
      <c r="LC109" s="924"/>
      <c r="LD109" s="924"/>
      <c r="LE109" s="924"/>
      <c r="LF109" s="924"/>
      <c r="LG109" s="924"/>
      <c r="LH109" s="924"/>
      <c r="LI109" s="924"/>
      <c r="LJ109" s="924"/>
      <c r="LK109" s="924"/>
      <c r="LL109" s="924"/>
      <c r="LM109" s="924"/>
      <c r="LN109" s="924"/>
      <c r="LO109" s="924"/>
      <c r="LP109" s="924"/>
      <c r="LQ109" s="924"/>
      <c r="LR109" s="924"/>
      <c r="LS109" s="924"/>
      <c r="LT109" s="924"/>
      <c r="LU109" s="924"/>
      <c r="LV109" s="924"/>
      <c r="LW109" s="924"/>
      <c r="LX109" s="924"/>
      <c r="LY109" s="924"/>
      <c r="LZ109" s="924"/>
      <c r="MA109" s="924"/>
      <c r="MB109" s="924"/>
      <c r="MC109" s="924"/>
      <c r="MD109" s="924"/>
      <c r="ME109" s="924"/>
      <c r="MF109" s="924"/>
      <c r="MG109" s="924"/>
      <c r="MH109" s="924"/>
      <c r="MI109" s="924"/>
      <c r="MJ109" s="924"/>
      <c r="MK109" s="924"/>
      <c r="ML109" s="924"/>
      <c r="MM109" s="924"/>
      <c r="MN109" s="924"/>
      <c r="MO109" s="924"/>
      <c r="MP109" s="924"/>
      <c r="MQ109" s="924"/>
      <c r="MR109" s="924"/>
      <c r="MS109" s="924"/>
      <c r="MT109" s="924"/>
      <c r="MU109" s="924"/>
      <c r="MV109" s="924"/>
      <c r="MW109" s="924"/>
      <c r="MX109" s="924"/>
      <c r="MY109" s="924"/>
      <c r="MZ109" s="924"/>
      <c r="NA109" s="924"/>
      <c r="NB109" s="924"/>
      <c r="NC109" s="924"/>
      <c r="ND109" s="924"/>
      <c r="NE109" s="924"/>
      <c r="NF109" s="924"/>
      <c r="NG109" s="924"/>
      <c r="NH109" s="924"/>
      <c r="NI109" s="924"/>
      <c r="NJ109" s="924"/>
      <c r="NK109" s="924"/>
      <c r="NL109" s="924"/>
      <c r="NM109" s="924"/>
      <c r="NN109" s="924"/>
      <c r="NO109" s="924"/>
      <c r="NP109" s="924"/>
      <c r="NQ109" s="924"/>
      <c r="NR109" s="924"/>
      <c r="NS109" s="924"/>
      <c r="NT109" s="924"/>
      <c r="NU109" s="924"/>
      <c r="NV109" s="924"/>
      <c r="NW109" s="924"/>
      <c r="NX109" s="924"/>
      <c r="NY109" s="924"/>
      <c r="NZ109" s="924"/>
      <c r="OA109" s="924"/>
      <c r="OB109" s="924"/>
      <c r="OC109" s="924"/>
      <c r="OD109" s="924"/>
      <c r="OE109" s="924"/>
      <c r="OF109" s="924"/>
      <c r="OG109" s="924"/>
      <c r="OH109" s="924"/>
      <c r="OI109" s="924"/>
      <c r="OJ109" s="924"/>
      <c r="OK109" s="924"/>
      <c r="OL109" s="924"/>
      <c r="OM109" s="924"/>
      <c r="ON109" s="924"/>
      <c r="OO109" s="924"/>
      <c r="OP109" s="924"/>
      <c r="OQ109" s="924"/>
      <c r="OR109" s="924"/>
      <c r="OS109" s="924"/>
      <c r="OT109" s="924"/>
      <c r="OU109" s="924"/>
      <c r="OV109" s="924"/>
      <c r="OW109" s="924"/>
      <c r="OX109" s="924"/>
      <c r="OY109" s="924"/>
      <c r="OZ109" s="924"/>
      <c r="PA109" s="924"/>
      <c r="PB109" s="924"/>
      <c r="PC109" s="918"/>
      <c r="PD109" s="918"/>
      <c r="PE109" s="924"/>
    </row>
    <row r="110" spans="1:421">
      <c r="A110" s="924"/>
      <c r="B110" s="924"/>
      <c r="C110" s="924"/>
      <c r="D110" s="924"/>
      <c r="E110" s="924"/>
      <c r="F110" s="924"/>
      <c r="G110" s="924"/>
      <c r="H110" s="924"/>
      <c r="I110" s="924"/>
      <c r="J110" s="924"/>
      <c r="K110" s="924"/>
      <c r="L110" s="924"/>
      <c r="M110" s="924"/>
      <c r="N110" s="924"/>
      <c r="O110" s="924"/>
      <c r="P110" s="924"/>
      <c r="Q110" s="924"/>
      <c r="R110" s="924"/>
      <c r="S110" s="924"/>
      <c r="T110" s="924"/>
      <c r="U110" s="924"/>
      <c r="V110" s="924"/>
      <c r="W110" s="924"/>
      <c r="X110" s="924"/>
      <c r="Y110" s="924"/>
      <c r="Z110" s="924"/>
      <c r="AA110" s="924"/>
      <c r="AB110" s="924"/>
      <c r="AC110" s="924"/>
      <c r="AD110" s="924"/>
      <c r="AE110" s="924"/>
      <c r="AF110" s="924"/>
      <c r="AG110" s="924"/>
      <c r="AH110" s="924"/>
      <c r="AI110" s="924"/>
      <c r="AJ110" s="924"/>
      <c r="AK110" s="924"/>
      <c r="AL110" s="924"/>
      <c r="AM110" s="924"/>
      <c r="AN110" s="924"/>
      <c r="AO110" s="924"/>
      <c r="AP110" s="924"/>
      <c r="AQ110" s="924"/>
      <c r="AR110" s="924"/>
      <c r="AS110" s="924"/>
      <c r="AT110" s="924"/>
      <c r="AU110" s="924"/>
      <c r="AV110" s="924"/>
      <c r="AW110" s="924"/>
      <c r="AX110" s="924"/>
      <c r="AY110" s="924"/>
      <c r="AZ110" s="924"/>
      <c r="BA110" s="924"/>
      <c r="BB110" s="924"/>
      <c r="BC110" s="924"/>
      <c r="BD110" s="924"/>
      <c r="BE110" s="924"/>
      <c r="BF110" s="924"/>
      <c r="BG110" s="924"/>
      <c r="BH110" s="924"/>
      <c r="BI110" s="924"/>
      <c r="BJ110" s="924"/>
      <c r="BK110" s="924"/>
      <c r="BL110" s="924"/>
      <c r="BM110" s="924"/>
      <c r="BN110" s="924"/>
      <c r="BO110" s="924"/>
      <c r="BP110" s="924"/>
      <c r="BQ110" s="924"/>
      <c r="BR110" s="924"/>
      <c r="BS110" s="924"/>
      <c r="BT110" s="924"/>
      <c r="BU110" s="924"/>
      <c r="BV110" s="924"/>
      <c r="BW110" s="924"/>
      <c r="BX110" s="924"/>
      <c r="BY110" s="924"/>
      <c r="BZ110" s="924"/>
      <c r="CA110" s="924"/>
      <c r="CB110" s="924"/>
      <c r="CC110" s="924"/>
      <c r="CD110" s="924"/>
      <c r="CE110" s="924"/>
      <c r="CF110" s="924"/>
      <c r="CG110" s="924"/>
      <c r="CH110" s="924"/>
      <c r="CI110" s="924"/>
      <c r="CJ110" s="924"/>
      <c r="CK110" s="924"/>
      <c r="CL110" s="924"/>
      <c r="CM110" s="924"/>
      <c r="CN110" s="924"/>
      <c r="CO110" s="924"/>
      <c r="CP110" s="924"/>
      <c r="CQ110" s="924"/>
      <c r="CR110" s="924"/>
      <c r="CS110" s="924"/>
      <c r="CT110" s="924"/>
      <c r="CU110" s="924"/>
      <c r="CV110" s="924"/>
      <c r="CW110" s="924"/>
      <c r="CX110" s="924"/>
      <c r="CY110" s="924"/>
      <c r="CZ110" s="924"/>
      <c r="DA110" s="924"/>
      <c r="DB110" s="924"/>
      <c r="DC110" s="924"/>
      <c r="DD110" s="924"/>
      <c r="DE110" s="924"/>
      <c r="DF110" s="924"/>
      <c r="DG110" s="924"/>
      <c r="DH110" s="924"/>
      <c r="DI110" s="924"/>
      <c r="DJ110" s="924"/>
      <c r="DK110" s="924"/>
      <c r="DL110" s="924"/>
      <c r="DM110" s="924"/>
      <c r="DN110" s="924"/>
      <c r="DO110" s="924"/>
      <c r="DP110" s="924"/>
      <c r="DQ110" s="924"/>
      <c r="DR110" s="924"/>
      <c r="DS110" s="924"/>
      <c r="DT110" s="924"/>
      <c r="DU110" s="924"/>
      <c r="DV110" s="924"/>
      <c r="DW110" s="924"/>
      <c r="DX110" s="924"/>
      <c r="DY110" s="924"/>
      <c r="DZ110" s="924"/>
      <c r="EA110" s="924"/>
      <c r="EB110" s="924"/>
      <c r="EC110" s="924"/>
      <c r="ED110" s="924"/>
      <c r="EE110" s="924"/>
      <c r="EF110" s="924"/>
      <c r="EG110" s="924"/>
      <c r="EH110" s="924"/>
      <c r="EI110" s="924"/>
      <c r="EJ110" s="924"/>
      <c r="EK110" s="924"/>
      <c r="EL110" s="924"/>
      <c r="EM110" s="924"/>
      <c r="EN110" s="924"/>
      <c r="EO110" s="924"/>
      <c r="EP110" s="924"/>
      <c r="EQ110" s="924"/>
      <c r="ER110" s="924"/>
      <c r="ES110" s="924"/>
      <c r="ET110" s="924"/>
      <c r="EU110" s="924"/>
      <c r="EV110" s="924"/>
      <c r="EW110" s="924"/>
      <c r="EX110" s="924"/>
      <c r="EY110" s="924"/>
      <c r="EZ110" s="924"/>
      <c r="FA110" s="924"/>
      <c r="FB110" s="924"/>
      <c r="FC110" s="924"/>
      <c r="FD110" s="924"/>
      <c r="FE110" s="924"/>
      <c r="FF110" s="924"/>
      <c r="FG110" s="924"/>
      <c r="FH110" s="924"/>
      <c r="FI110" s="924"/>
      <c r="FJ110" s="924"/>
      <c r="FK110" s="924"/>
      <c r="FL110" s="924"/>
      <c r="FM110" s="924"/>
      <c r="FN110" s="924"/>
      <c r="FO110" s="924"/>
      <c r="FP110" s="924"/>
      <c r="FQ110" s="924"/>
      <c r="FR110" s="924"/>
      <c r="FS110" s="924"/>
      <c r="FT110" s="924"/>
      <c r="FU110" s="924"/>
      <c r="FV110" s="924"/>
      <c r="FW110" s="924"/>
      <c r="FX110" s="924"/>
      <c r="FY110" s="924"/>
      <c r="FZ110" s="924"/>
      <c r="GA110" s="924"/>
      <c r="GB110" s="924"/>
      <c r="GC110" s="924"/>
      <c r="GD110" s="924"/>
      <c r="GE110" s="924"/>
      <c r="GF110" s="924"/>
      <c r="GG110" s="924"/>
      <c r="GH110" s="924"/>
      <c r="GI110" s="924"/>
      <c r="GJ110" s="924"/>
      <c r="GK110" s="924"/>
      <c r="GL110" s="924"/>
      <c r="GM110" s="924"/>
      <c r="GN110" s="924"/>
      <c r="GO110" s="924"/>
      <c r="GP110" s="924"/>
      <c r="GQ110" s="924"/>
      <c r="GR110" s="924"/>
      <c r="GS110" s="924"/>
      <c r="GT110" s="924"/>
      <c r="GU110" s="924"/>
      <c r="GV110" s="924"/>
      <c r="GW110" s="924"/>
      <c r="GX110" s="924"/>
      <c r="GY110" s="924"/>
      <c r="GZ110" s="924"/>
      <c r="HA110" s="924"/>
      <c r="HB110" s="924"/>
      <c r="HC110" s="924"/>
      <c r="HD110" s="924"/>
      <c r="HE110" s="924"/>
      <c r="HF110" s="924"/>
      <c r="HG110" s="924"/>
      <c r="HH110" s="924"/>
      <c r="HI110" s="924"/>
      <c r="HJ110" s="924"/>
      <c r="HK110" s="924"/>
      <c r="HL110" s="924"/>
      <c r="HM110" s="924"/>
      <c r="HN110" s="924"/>
      <c r="HO110" s="924"/>
      <c r="HP110" s="924"/>
      <c r="HQ110" s="924"/>
      <c r="HR110" s="924"/>
      <c r="HS110" s="924"/>
      <c r="HT110" s="924"/>
      <c r="HU110" s="924"/>
      <c r="HV110" s="924"/>
      <c r="HW110" s="924"/>
      <c r="HX110" s="924"/>
      <c r="HY110" s="924"/>
      <c r="HZ110" s="924"/>
      <c r="IA110" s="924"/>
      <c r="IB110" s="924"/>
      <c r="IC110" s="924"/>
      <c r="ID110" s="924"/>
      <c r="IE110" s="924"/>
      <c r="IF110" s="924"/>
      <c r="IG110" s="924"/>
      <c r="IH110" s="924"/>
      <c r="II110" s="924"/>
      <c r="IJ110" s="924"/>
      <c r="IK110" s="924"/>
      <c r="IL110" s="924"/>
      <c r="IM110" s="924"/>
      <c r="IN110" s="924"/>
      <c r="IO110" s="924"/>
      <c r="IP110" s="924"/>
      <c r="IQ110" s="924"/>
      <c r="IR110" s="924"/>
      <c r="IS110" s="924"/>
      <c r="IT110" s="924"/>
      <c r="IU110" s="924"/>
      <c r="IV110" s="924"/>
      <c r="IW110" s="924"/>
      <c r="IX110" s="924"/>
      <c r="IY110" s="924"/>
      <c r="IZ110" s="924"/>
      <c r="JA110" s="924"/>
      <c r="JB110" s="924"/>
      <c r="JC110" s="924"/>
      <c r="JD110" s="924"/>
      <c r="JE110" s="924"/>
      <c r="JF110" s="924"/>
      <c r="JG110" s="924"/>
      <c r="JH110" s="924"/>
      <c r="JI110" s="924"/>
      <c r="JJ110" s="924"/>
      <c r="JK110" s="924"/>
      <c r="JL110" s="924"/>
      <c r="JM110" s="924"/>
      <c r="JN110" s="924"/>
      <c r="JO110" s="924"/>
      <c r="JP110" s="924"/>
      <c r="JQ110" s="924"/>
      <c r="JR110" s="924"/>
      <c r="JS110" s="924"/>
      <c r="JT110" s="924"/>
      <c r="JU110" s="924"/>
      <c r="JV110" s="924"/>
      <c r="JW110" s="924"/>
      <c r="JX110" s="924"/>
      <c r="JY110" s="924"/>
      <c r="JZ110" s="924"/>
      <c r="KA110" s="924"/>
      <c r="KB110" s="924"/>
      <c r="KC110" s="924"/>
      <c r="KD110" s="924"/>
      <c r="KE110" s="924"/>
      <c r="KF110" s="924"/>
      <c r="KG110" s="924"/>
      <c r="KH110" s="924"/>
      <c r="KI110" s="924"/>
      <c r="KJ110" s="924"/>
      <c r="KK110" s="924"/>
      <c r="KL110" s="924"/>
      <c r="KM110" s="924"/>
      <c r="KN110" s="924"/>
      <c r="KO110" s="924"/>
      <c r="KP110" s="924"/>
      <c r="KQ110" s="924"/>
      <c r="KR110" s="924"/>
      <c r="KS110" s="924"/>
      <c r="KT110" s="924"/>
      <c r="KU110" s="924"/>
      <c r="KV110" s="924"/>
      <c r="KW110" s="924"/>
      <c r="KX110" s="924"/>
      <c r="KY110" s="924"/>
      <c r="KZ110" s="924"/>
      <c r="LA110" s="924"/>
      <c r="LB110" s="924"/>
      <c r="LC110" s="924"/>
      <c r="LD110" s="924"/>
      <c r="LE110" s="924"/>
      <c r="LF110" s="924"/>
      <c r="LG110" s="924"/>
      <c r="LH110" s="924"/>
      <c r="LI110" s="924"/>
      <c r="LJ110" s="924"/>
      <c r="LK110" s="924"/>
      <c r="LL110" s="924"/>
      <c r="LM110" s="924"/>
      <c r="LN110" s="924"/>
      <c r="LO110" s="924"/>
      <c r="LP110" s="924"/>
      <c r="LQ110" s="924"/>
      <c r="LR110" s="924"/>
      <c r="LS110" s="924"/>
      <c r="LT110" s="924"/>
      <c r="LU110" s="924"/>
      <c r="LV110" s="924"/>
      <c r="LW110" s="924"/>
      <c r="LX110" s="924"/>
      <c r="LY110" s="924"/>
      <c r="LZ110" s="924"/>
      <c r="MA110" s="924"/>
      <c r="MB110" s="924"/>
      <c r="MC110" s="924"/>
      <c r="MD110" s="924"/>
      <c r="ME110" s="924"/>
      <c r="MF110" s="924"/>
      <c r="MG110" s="924"/>
      <c r="MH110" s="924"/>
      <c r="MI110" s="924"/>
      <c r="MJ110" s="924"/>
      <c r="MK110" s="924"/>
      <c r="ML110" s="924"/>
      <c r="MM110" s="924"/>
      <c r="MN110" s="924"/>
      <c r="MO110" s="924"/>
      <c r="MP110" s="924"/>
      <c r="MQ110" s="924"/>
      <c r="MR110" s="924"/>
      <c r="MS110" s="924"/>
      <c r="MT110" s="924"/>
      <c r="MU110" s="924"/>
      <c r="MV110" s="924"/>
      <c r="MW110" s="924"/>
      <c r="MX110" s="924"/>
      <c r="MY110" s="924"/>
      <c r="MZ110" s="924"/>
      <c r="NA110" s="924"/>
      <c r="NB110" s="924"/>
      <c r="NC110" s="924"/>
      <c r="ND110" s="924"/>
      <c r="NE110" s="924"/>
      <c r="NF110" s="924"/>
      <c r="NG110" s="924"/>
      <c r="NH110" s="924"/>
      <c r="NI110" s="924"/>
      <c r="NJ110" s="924"/>
      <c r="NK110" s="924"/>
      <c r="NL110" s="924"/>
      <c r="NM110" s="924"/>
      <c r="NN110" s="924"/>
      <c r="NO110" s="924"/>
      <c r="NP110" s="924"/>
      <c r="NQ110" s="924"/>
      <c r="NR110" s="924"/>
      <c r="NS110" s="924"/>
      <c r="NT110" s="924"/>
      <c r="NU110" s="924"/>
      <c r="NV110" s="924"/>
      <c r="NW110" s="924"/>
      <c r="NX110" s="924"/>
      <c r="NY110" s="924"/>
      <c r="NZ110" s="924"/>
      <c r="OA110" s="924"/>
      <c r="OB110" s="924"/>
      <c r="OC110" s="924"/>
      <c r="OD110" s="924"/>
      <c r="OE110" s="924"/>
      <c r="OF110" s="924"/>
      <c r="OG110" s="924"/>
      <c r="OH110" s="924"/>
      <c r="OI110" s="924"/>
      <c r="OJ110" s="924"/>
      <c r="OK110" s="924"/>
      <c r="OL110" s="924"/>
      <c r="OM110" s="924"/>
      <c r="ON110" s="924"/>
      <c r="OO110" s="924"/>
      <c r="OP110" s="924"/>
      <c r="OQ110" s="924"/>
      <c r="OR110" s="924"/>
      <c r="OS110" s="924"/>
      <c r="OT110" s="924"/>
      <c r="OU110" s="924"/>
      <c r="OV110" s="924"/>
      <c r="OW110" s="924"/>
      <c r="OX110" s="924"/>
      <c r="OY110" s="924"/>
      <c r="OZ110" s="924"/>
      <c r="PA110" s="924"/>
      <c r="PB110" s="924"/>
      <c r="PC110" s="924"/>
      <c r="PD110" s="924"/>
      <c r="PE110" s="924"/>
    </row>
    <row r="111" spans="1:421">
      <c r="A111" s="924"/>
      <c r="B111" s="924"/>
      <c r="C111" s="924"/>
      <c r="D111" s="924"/>
      <c r="E111" s="924"/>
      <c r="F111" s="924"/>
      <c r="G111" s="924"/>
      <c r="H111" s="924"/>
      <c r="I111" s="924"/>
      <c r="J111" s="924"/>
      <c r="K111" s="924"/>
      <c r="L111" s="924"/>
      <c r="M111" s="924"/>
      <c r="N111" s="924"/>
      <c r="O111" s="924"/>
      <c r="P111" s="924"/>
      <c r="Q111" s="924"/>
      <c r="R111" s="924"/>
      <c r="S111" s="924"/>
      <c r="T111" s="924"/>
      <c r="U111" s="924"/>
      <c r="V111" s="924"/>
      <c r="W111" s="924"/>
      <c r="X111" s="924"/>
      <c r="Y111" s="924"/>
      <c r="Z111" s="924"/>
      <c r="AA111" s="924"/>
      <c r="AB111" s="924"/>
      <c r="AC111" s="924"/>
      <c r="AD111" s="924"/>
      <c r="AE111" s="924"/>
      <c r="AF111" s="924"/>
      <c r="AG111" s="924"/>
      <c r="AH111" s="924"/>
      <c r="AI111" s="924"/>
      <c r="AJ111" s="924"/>
      <c r="AK111" s="924"/>
      <c r="AL111" s="924"/>
      <c r="AM111" s="924"/>
      <c r="AN111" s="924"/>
      <c r="AO111" s="924"/>
      <c r="AP111" s="924"/>
      <c r="AQ111" s="924"/>
      <c r="AR111" s="924"/>
      <c r="AS111" s="924"/>
      <c r="AT111" s="924"/>
      <c r="AU111" s="924"/>
      <c r="AV111" s="924"/>
      <c r="AW111" s="924"/>
      <c r="AX111" s="924"/>
      <c r="AY111" s="924"/>
      <c r="AZ111" s="924"/>
      <c r="BA111" s="924"/>
      <c r="BB111" s="924"/>
      <c r="BC111" s="924"/>
      <c r="BD111" s="924"/>
      <c r="BE111" s="924"/>
      <c r="BF111" s="924"/>
      <c r="BG111" s="924"/>
      <c r="BH111" s="924"/>
      <c r="BI111" s="924"/>
      <c r="BJ111" s="924"/>
      <c r="BK111" s="924"/>
      <c r="BL111" s="924"/>
      <c r="BM111" s="924"/>
      <c r="BN111" s="924"/>
      <c r="BO111" s="924"/>
      <c r="BP111" s="924"/>
      <c r="BQ111" s="924"/>
      <c r="BR111" s="924"/>
      <c r="BS111" s="924"/>
      <c r="BT111" s="924"/>
      <c r="BU111" s="924"/>
      <c r="BV111" s="924"/>
      <c r="BW111" s="924"/>
      <c r="BX111" s="924"/>
      <c r="BY111" s="924"/>
      <c r="BZ111" s="924"/>
      <c r="CA111" s="924"/>
      <c r="CB111" s="924"/>
      <c r="CC111" s="924"/>
      <c r="CD111" s="924"/>
      <c r="CE111" s="924"/>
      <c r="CF111" s="924"/>
      <c r="CG111" s="924"/>
      <c r="CH111" s="924"/>
      <c r="CI111" s="924"/>
      <c r="CJ111" s="924"/>
      <c r="CK111" s="924"/>
      <c r="CL111" s="924"/>
      <c r="CM111" s="924"/>
      <c r="CN111" s="924"/>
      <c r="CO111" s="924"/>
      <c r="CP111" s="924"/>
      <c r="CQ111" s="924"/>
      <c r="CR111" s="924"/>
      <c r="CS111" s="924"/>
      <c r="CT111" s="924"/>
      <c r="CU111" s="924"/>
      <c r="CV111" s="924"/>
      <c r="CW111" s="924"/>
      <c r="CX111" s="924"/>
      <c r="CY111" s="924"/>
      <c r="CZ111" s="924"/>
      <c r="DA111" s="924"/>
      <c r="DB111" s="924"/>
      <c r="DC111" s="924"/>
      <c r="DD111" s="924"/>
      <c r="DE111" s="924"/>
      <c r="DF111" s="924"/>
      <c r="DG111" s="924"/>
      <c r="DH111" s="924"/>
      <c r="DI111" s="924"/>
      <c r="DJ111" s="924"/>
      <c r="DK111" s="924"/>
      <c r="DL111" s="924"/>
      <c r="DM111" s="924"/>
      <c r="DN111" s="924"/>
      <c r="DO111" s="924"/>
      <c r="DP111" s="924"/>
      <c r="DQ111" s="924"/>
      <c r="DR111" s="924"/>
      <c r="DS111" s="924"/>
      <c r="DT111" s="924"/>
      <c r="DU111" s="924"/>
      <c r="DV111" s="924"/>
      <c r="DW111" s="924"/>
      <c r="DX111" s="924"/>
      <c r="DY111" s="924"/>
      <c r="DZ111" s="924"/>
      <c r="EA111" s="924"/>
      <c r="EB111" s="924"/>
      <c r="EC111" s="924"/>
      <c r="ED111" s="924"/>
      <c r="EE111" s="924"/>
      <c r="EF111" s="924"/>
      <c r="EG111" s="924"/>
      <c r="EH111" s="924"/>
      <c r="EI111" s="924"/>
      <c r="EJ111" s="924"/>
      <c r="EK111" s="924"/>
      <c r="EL111" s="924"/>
      <c r="EM111" s="924"/>
      <c r="EN111" s="924"/>
      <c r="EO111" s="924"/>
      <c r="EP111" s="924"/>
      <c r="EQ111" s="924"/>
      <c r="ER111" s="924"/>
      <c r="ES111" s="924"/>
      <c r="ET111" s="924"/>
      <c r="EU111" s="924"/>
      <c r="EV111" s="924"/>
      <c r="EW111" s="924"/>
      <c r="EX111" s="924"/>
      <c r="EY111" s="924"/>
      <c r="EZ111" s="924"/>
      <c r="FA111" s="924"/>
      <c r="FB111" s="924"/>
      <c r="FC111" s="924"/>
      <c r="FD111" s="924"/>
      <c r="FE111" s="924"/>
      <c r="FF111" s="924"/>
      <c r="FG111" s="924"/>
      <c r="FH111" s="924"/>
      <c r="FI111" s="924"/>
      <c r="FJ111" s="924"/>
      <c r="FK111" s="924"/>
      <c r="FL111" s="924"/>
      <c r="FM111" s="924"/>
      <c r="FN111" s="924"/>
      <c r="FO111" s="924"/>
      <c r="FP111" s="924"/>
      <c r="FQ111" s="924"/>
      <c r="FR111" s="924"/>
      <c r="FS111" s="924"/>
      <c r="FT111" s="924"/>
      <c r="FU111" s="924"/>
      <c r="FV111" s="924"/>
      <c r="FW111" s="924"/>
      <c r="FX111" s="924"/>
      <c r="FY111" s="924"/>
      <c r="FZ111" s="924"/>
      <c r="GA111" s="924"/>
      <c r="GB111" s="924"/>
      <c r="GC111" s="924"/>
      <c r="GD111" s="924"/>
      <c r="GE111" s="924"/>
      <c r="GF111" s="924"/>
      <c r="GG111" s="924"/>
      <c r="GH111" s="924"/>
      <c r="GI111" s="924"/>
      <c r="GJ111" s="924"/>
      <c r="GK111" s="924"/>
      <c r="GL111" s="924"/>
      <c r="GM111" s="924"/>
      <c r="GN111" s="924"/>
      <c r="GO111" s="924"/>
      <c r="GP111" s="924"/>
      <c r="GQ111" s="924"/>
      <c r="GR111" s="924"/>
      <c r="GS111" s="924"/>
      <c r="GT111" s="924"/>
      <c r="GU111" s="924"/>
      <c r="GV111" s="924"/>
      <c r="GW111" s="924"/>
      <c r="GX111" s="924"/>
      <c r="GY111" s="924"/>
      <c r="GZ111" s="924"/>
      <c r="HA111" s="924"/>
      <c r="HB111" s="924"/>
      <c r="HC111" s="924"/>
      <c r="HD111" s="924"/>
      <c r="HE111" s="924"/>
      <c r="HF111" s="924"/>
      <c r="HG111" s="924"/>
      <c r="HH111" s="924"/>
      <c r="HI111" s="924"/>
      <c r="HJ111" s="924"/>
      <c r="HK111" s="924"/>
      <c r="HL111" s="924"/>
      <c r="HM111" s="924"/>
      <c r="HN111" s="924"/>
      <c r="HO111" s="924"/>
      <c r="HP111" s="924"/>
      <c r="HQ111" s="924"/>
      <c r="HR111" s="924"/>
      <c r="HS111" s="924"/>
      <c r="HT111" s="924"/>
      <c r="HU111" s="924"/>
      <c r="HV111" s="924"/>
      <c r="HW111" s="924"/>
      <c r="HX111" s="924"/>
      <c r="HY111" s="924"/>
      <c r="HZ111" s="924"/>
      <c r="IA111" s="924"/>
      <c r="IB111" s="924"/>
      <c r="IC111" s="924"/>
      <c r="ID111" s="924"/>
      <c r="IE111" s="924"/>
      <c r="IF111" s="924"/>
      <c r="IG111" s="924"/>
      <c r="IH111" s="924"/>
      <c r="II111" s="924"/>
      <c r="IJ111" s="924"/>
      <c r="IK111" s="924"/>
      <c r="IL111" s="924"/>
      <c r="IM111" s="924"/>
      <c r="IN111" s="924"/>
      <c r="IO111" s="924"/>
      <c r="IP111" s="924"/>
      <c r="IQ111" s="924"/>
      <c r="IR111" s="924"/>
      <c r="IS111" s="924"/>
      <c r="IT111" s="924"/>
      <c r="IU111" s="924"/>
      <c r="IV111" s="924"/>
      <c r="IW111" s="924"/>
      <c r="IX111" s="924"/>
      <c r="IY111" s="924"/>
      <c r="IZ111" s="924"/>
      <c r="JA111" s="924"/>
      <c r="JB111" s="924"/>
      <c r="JC111" s="924"/>
      <c r="JD111" s="924"/>
      <c r="JE111" s="924"/>
      <c r="JF111" s="924"/>
      <c r="JG111" s="924"/>
      <c r="JH111" s="924"/>
      <c r="JI111" s="924"/>
      <c r="JJ111" s="924"/>
      <c r="JK111" s="924"/>
      <c r="JL111" s="924"/>
      <c r="JM111" s="924"/>
      <c r="JN111" s="924"/>
      <c r="JO111" s="924"/>
      <c r="JP111" s="924"/>
      <c r="JQ111" s="924"/>
      <c r="JR111" s="924"/>
      <c r="JS111" s="924"/>
      <c r="JT111" s="924"/>
      <c r="JU111" s="924"/>
      <c r="JV111" s="924"/>
      <c r="JW111" s="924"/>
      <c r="JX111" s="924"/>
      <c r="JY111" s="924"/>
      <c r="JZ111" s="924"/>
      <c r="KA111" s="924"/>
      <c r="KB111" s="924"/>
      <c r="KC111" s="924"/>
      <c r="KD111" s="924"/>
      <c r="KE111" s="924"/>
      <c r="KF111" s="924"/>
      <c r="KG111" s="924"/>
      <c r="KH111" s="924"/>
      <c r="KI111" s="924"/>
      <c r="KJ111" s="924"/>
      <c r="KK111" s="924"/>
      <c r="KL111" s="924"/>
      <c r="KM111" s="924"/>
      <c r="KN111" s="924"/>
      <c r="KO111" s="924"/>
      <c r="KP111" s="924"/>
      <c r="KQ111" s="924"/>
      <c r="KR111" s="924"/>
      <c r="KS111" s="924"/>
      <c r="KT111" s="924"/>
      <c r="KU111" s="924"/>
      <c r="KV111" s="924"/>
      <c r="KW111" s="924"/>
      <c r="KX111" s="924"/>
      <c r="KY111" s="924"/>
      <c r="KZ111" s="924"/>
      <c r="LA111" s="924"/>
      <c r="LB111" s="924"/>
      <c r="LC111" s="924"/>
      <c r="LD111" s="924"/>
      <c r="LE111" s="924"/>
      <c r="LF111" s="924"/>
      <c r="LG111" s="924"/>
      <c r="LH111" s="924"/>
      <c r="LI111" s="924"/>
      <c r="LJ111" s="924"/>
      <c r="LK111" s="924"/>
      <c r="LL111" s="924"/>
      <c r="LM111" s="924"/>
      <c r="LN111" s="924"/>
      <c r="LO111" s="924"/>
      <c r="LP111" s="924"/>
      <c r="LQ111" s="924"/>
      <c r="LR111" s="924"/>
      <c r="LS111" s="924"/>
      <c r="LT111" s="924"/>
      <c r="LU111" s="924"/>
      <c r="LV111" s="924"/>
      <c r="LW111" s="924"/>
      <c r="LX111" s="924"/>
      <c r="LY111" s="924"/>
      <c r="LZ111" s="924"/>
      <c r="MA111" s="924"/>
      <c r="MB111" s="924"/>
      <c r="MC111" s="924"/>
      <c r="MD111" s="924"/>
      <c r="ME111" s="924"/>
      <c r="MF111" s="924"/>
      <c r="MG111" s="924"/>
      <c r="MH111" s="924"/>
      <c r="MI111" s="924"/>
      <c r="MJ111" s="924"/>
      <c r="MK111" s="924"/>
      <c r="ML111" s="924"/>
      <c r="MM111" s="924"/>
      <c r="MN111" s="924"/>
      <c r="MO111" s="924"/>
      <c r="MP111" s="924"/>
      <c r="MQ111" s="924"/>
      <c r="MR111" s="924"/>
      <c r="MS111" s="924"/>
      <c r="MT111" s="924"/>
      <c r="MU111" s="924"/>
      <c r="MV111" s="924"/>
      <c r="MW111" s="924"/>
      <c r="MX111" s="924"/>
      <c r="MY111" s="924"/>
      <c r="MZ111" s="924"/>
      <c r="NA111" s="924"/>
      <c r="NB111" s="924"/>
      <c r="NC111" s="924"/>
      <c r="ND111" s="924"/>
      <c r="NE111" s="924"/>
      <c r="NF111" s="924"/>
      <c r="NG111" s="924"/>
      <c r="NH111" s="924"/>
      <c r="NI111" s="924"/>
      <c r="NJ111" s="924"/>
      <c r="NK111" s="924"/>
      <c r="NL111" s="924"/>
      <c r="NM111" s="924"/>
      <c r="NN111" s="924"/>
      <c r="NO111" s="924"/>
      <c r="NP111" s="924"/>
      <c r="NQ111" s="924"/>
      <c r="NR111" s="924"/>
      <c r="NS111" s="924"/>
      <c r="NT111" s="924"/>
      <c r="NU111" s="924"/>
      <c r="NV111" s="924"/>
      <c r="NW111" s="924"/>
      <c r="NX111" s="924"/>
      <c r="NY111" s="924"/>
      <c r="NZ111" s="924"/>
      <c r="OA111" s="924"/>
      <c r="OB111" s="924"/>
      <c r="OC111" s="924"/>
      <c r="OD111" s="924"/>
      <c r="OE111" s="924"/>
      <c r="OF111" s="924"/>
      <c r="OG111" s="924"/>
      <c r="OH111" s="924"/>
      <c r="OI111" s="924"/>
      <c r="OJ111" s="924"/>
      <c r="OK111" s="924"/>
      <c r="OL111" s="924"/>
      <c r="OM111" s="924"/>
      <c r="ON111" s="924"/>
      <c r="OO111" s="924"/>
      <c r="OP111" s="924"/>
      <c r="OQ111" s="924"/>
      <c r="OR111" s="924"/>
      <c r="OS111" s="924"/>
      <c r="OT111" s="924"/>
      <c r="OU111" s="924"/>
      <c r="OV111" s="924"/>
      <c r="OW111" s="924"/>
      <c r="OX111" s="924"/>
      <c r="OY111" s="924"/>
      <c r="OZ111" s="924"/>
      <c r="PA111" s="924"/>
      <c r="PB111" s="924"/>
      <c r="PC111" s="924"/>
      <c r="PD111" s="924"/>
      <c r="PE111" s="924"/>
    </row>
    <row r="112" spans="1:421">
      <c r="A112" s="924"/>
      <c r="B112" s="924"/>
      <c r="C112" s="924"/>
      <c r="D112" s="924"/>
      <c r="E112" s="924"/>
      <c r="F112" s="924"/>
      <c r="G112" s="924"/>
      <c r="H112" s="924"/>
      <c r="I112" s="924"/>
      <c r="J112" s="924"/>
      <c r="K112" s="924"/>
      <c r="L112" s="924"/>
      <c r="M112" s="924"/>
      <c r="N112" s="924"/>
      <c r="O112" s="924"/>
      <c r="P112" s="924"/>
      <c r="Q112" s="924"/>
      <c r="R112" s="924"/>
      <c r="S112" s="924"/>
      <c r="T112" s="924"/>
      <c r="U112" s="924"/>
      <c r="V112" s="924"/>
      <c r="W112" s="924"/>
      <c r="X112" s="924"/>
      <c r="Y112" s="924"/>
      <c r="Z112" s="924"/>
      <c r="AA112" s="924"/>
      <c r="AB112" s="924"/>
      <c r="AC112" s="924"/>
      <c r="AD112" s="924"/>
      <c r="AE112" s="924"/>
      <c r="AF112" s="924"/>
      <c r="AG112" s="924"/>
      <c r="AH112" s="924"/>
      <c r="AI112" s="924"/>
      <c r="AJ112" s="924"/>
      <c r="AK112" s="924"/>
      <c r="AL112" s="924"/>
      <c r="AM112" s="924"/>
      <c r="AN112" s="924"/>
      <c r="AO112" s="924"/>
      <c r="AP112" s="924"/>
      <c r="AQ112" s="924"/>
      <c r="AR112" s="924"/>
      <c r="AS112" s="924"/>
      <c r="AT112" s="924"/>
      <c r="AU112" s="924"/>
      <c r="AV112" s="924"/>
      <c r="AW112" s="924"/>
      <c r="AX112" s="924"/>
      <c r="AY112" s="924"/>
      <c r="AZ112" s="924"/>
      <c r="BA112" s="924"/>
      <c r="BB112" s="924"/>
      <c r="BC112" s="924"/>
      <c r="BD112" s="924"/>
      <c r="BE112" s="924"/>
      <c r="BF112" s="924"/>
      <c r="BG112" s="924"/>
      <c r="BH112" s="924"/>
      <c r="BI112" s="924"/>
      <c r="BJ112" s="924"/>
      <c r="BK112" s="924"/>
      <c r="BL112" s="924"/>
      <c r="BM112" s="924"/>
      <c r="BN112" s="924"/>
      <c r="BO112" s="924"/>
      <c r="BP112" s="924"/>
      <c r="BQ112" s="924"/>
      <c r="BR112" s="924"/>
      <c r="BS112" s="924"/>
      <c r="BT112" s="924"/>
      <c r="BU112" s="924"/>
      <c r="BV112" s="924"/>
      <c r="BW112" s="924"/>
      <c r="BX112" s="924"/>
      <c r="BY112" s="924"/>
      <c r="BZ112" s="924"/>
      <c r="CA112" s="924"/>
      <c r="CB112" s="924"/>
      <c r="CC112" s="924"/>
      <c r="CD112" s="924"/>
      <c r="CE112" s="924"/>
      <c r="CF112" s="924"/>
      <c r="CG112" s="924"/>
      <c r="CH112" s="924"/>
      <c r="CI112" s="924"/>
      <c r="CJ112" s="924"/>
      <c r="CK112" s="924"/>
      <c r="CL112" s="924"/>
      <c r="CM112" s="924"/>
      <c r="CN112" s="924"/>
      <c r="CO112" s="924"/>
      <c r="CP112" s="924"/>
      <c r="CQ112" s="924"/>
      <c r="CR112" s="924"/>
      <c r="CS112" s="924"/>
      <c r="CT112" s="924"/>
      <c r="CU112" s="924"/>
      <c r="CV112" s="924"/>
      <c r="CW112" s="924"/>
      <c r="CX112" s="924"/>
      <c r="CY112" s="924"/>
      <c r="CZ112" s="924"/>
      <c r="DA112" s="924"/>
      <c r="DB112" s="924"/>
      <c r="DC112" s="924"/>
      <c r="DD112" s="924"/>
      <c r="DE112" s="924"/>
      <c r="DF112" s="924"/>
      <c r="DG112" s="924"/>
      <c r="DH112" s="924"/>
      <c r="DI112" s="924"/>
      <c r="DJ112" s="924"/>
      <c r="DK112" s="924"/>
      <c r="DL112" s="924"/>
      <c r="DM112" s="924"/>
      <c r="DN112" s="924"/>
      <c r="DO112" s="924"/>
      <c r="DP112" s="924"/>
      <c r="DQ112" s="924"/>
      <c r="DR112" s="924"/>
      <c r="DS112" s="924"/>
      <c r="DT112" s="924"/>
      <c r="DU112" s="924"/>
      <c r="DV112" s="924"/>
      <c r="DW112" s="924"/>
      <c r="DX112" s="924"/>
      <c r="DY112" s="924"/>
      <c r="DZ112" s="924"/>
      <c r="EA112" s="924"/>
      <c r="EB112" s="924"/>
      <c r="EC112" s="924"/>
      <c r="ED112" s="924"/>
      <c r="EE112" s="924"/>
      <c r="EF112" s="924"/>
      <c r="EG112" s="924"/>
      <c r="EH112" s="924"/>
      <c r="EI112" s="924"/>
      <c r="EJ112" s="924"/>
      <c r="EK112" s="924"/>
      <c r="EL112" s="924"/>
      <c r="EM112" s="924"/>
      <c r="EN112" s="924"/>
      <c r="EO112" s="924"/>
      <c r="EP112" s="924"/>
      <c r="EQ112" s="924"/>
      <c r="ER112" s="924"/>
      <c r="ES112" s="924"/>
      <c r="ET112" s="924"/>
      <c r="EU112" s="924"/>
      <c r="EV112" s="924"/>
      <c r="EW112" s="924"/>
      <c r="EX112" s="924"/>
      <c r="EY112" s="924"/>
      <c r="EZ112" s="924"/>
      <c r="FA112" s="924"/>
      <c r="FB112" s="924"/>
      <c r="FC112" s="924"/>
      <c r="FD112" s="924"/>
      <c r="FE112" s="924"/>
      <c r="FF112" s="924"/>
      <c r="FG112" s="924"/>
      <c r="FH112" s="924"/>
      <c r="FI112" s="924"/>
      <c r="FJ112" s="924"/>
      <c r="FK112" s="924"/>
      <c r="FL112" s="924"/>
      <c r="FM112" s="924"/>
      <c r="FN112" s="924"/>
      <c r="FO112" s="924"/>
      <c r="FP112" s="924"/>
      <c r="FQ112" s="924"/>
      <c r="FR112" s="924"/>
      <c r="FS112" s="924"/>
      <c r="FT112" s="924"/>
      <c r="FU112" s="924"/>
      <c r="FV112" s="924"/>
      <c r="FW112" s="924"/>
      <c r="FX112" s="924"/>
      <c r="FY112" s="924"/>
      <c r="FZ112" s="924"/>
      <c r="GA112" s="924"/>
      <c r="GB112" s="924"/>
      <c r="GC112" s="924"/>
      <c r="GD112" s="924"/>
      <c r="GE112" s="924"/>
      <c r="GF112" s="924"/>
      <c r="GG112" s="924"/>
      <c r="GH112" s="924"/>
      <c r="GI112" s="924"/>
      <c r="GJ112" s="924"/>
      <c r="GK112" s="924"/>
      <c r="GL112" s="924"/>
      <c r="GM112" s="924"/>
      <c r="GN112" s="924"/>
      <c r="GO112" s="924"/>
      <c r="GP112" s="924"/>
      <c r="GQ112" s="924"/>
      <c r="GR112" s="924"/>
      <c r="GS112" s="924"/>
      <c r="GT112" s="924"/>
      <c r="GU112" s="924"/>
      <c r="GV112" s="924"/>
      <c r="GW112" s="924"/>
      <c r="GX112" s="924"/>
      <c r="GY112" s="924"/>
      <c r="GZ112" s="924"/>
      <c r="HA112" s="924"/>
      <c r="HB112" s="924"/>
      <c r="HC112" s="924"/>
      <c r="HD112" s="924"/>
      <c r="HE112" s="924"/>
      <c r="HF112" s="924"/>
      <c r="HG112" s="924"/>
      <c r="HH112" s="924"/>
      <c r="HI112" s="924"/>
      <c r="HJ112" s="924"/>
      <c r="HK112" s="924"/>
      <c r="HL112" s="924"/>
      <c r="HM112" s="924"/>
      <c r="HN112" s="924"/>
      <c r="HO112" s="924"/>
      <c r="HP112" s="924"/>
      <c r="HQ112" s="924"/>
      <c r="HR112" s="924"/>
      <c r="HS112" s="924"/>
      <c r="HT112" s="924"/>
      <c r="HU112" s="924"/>
      <c r="HV112" s="924"/>
      <c r="HW112" s="924"/>
      <c r="HX112" s="924"/>
      <c r="HY112" s="924"/>
      <c r="HZ112" s="924"/>
      <c r="IA112" s="924"/>
      <c r="IB112" s="924"/>
      <c r="IC112" s="924"/>
      <c r="ID112" s="924"/>
      <c r="IE112" s="924"/>
      <c r="IF112" s="924"/>
      <c r="IG112" s="924"/>
      <c r="IH112" s="924"/>
      <c r="II112" s="924"/>
      <c r="IJ112" s="924"/>
      <c r="IK112" s="924"/>
      <c r="IL112" s="924"/>
      <c r="IM112" s="924"/>
      <c r="IN112" s="924"/>
      <c r="IO112" s="924"/>
      <c r="IP112" s="924"/>
      <c r="IQ112" s="924"/>
      <c r="IR112" s="924"/>
      <c r="IS112" s="924"/>
      <c r="IT112" s="924"/>
      <c r="IU112" s="924"/>
      <c r="IV112" s="924"/>
      <c r="IW112" s="924"/>
      <c r="IX112" s="924"/>
      <c r="IY112" s="924"/>
      <c r="IZ112" s="924"/>
      <c r="JA112" s="924"/>
      <c r="JB112" s="924"/>
      <c r="JC112" s="924"/>
      <c r="JD112" s="924"/>
      <c r="JE112" s="924"/>
      <c r="JF112" s="924"/>
      <c r="JG112" s="924"/>
      <c r="JH112" s="924"/>
      <c r="JI112" s="924"/>
      <c r="JJ112" s="924"/>
      <c r="JK112" s="924"/>
      <c r="JL112" s="924"/>
      <c r="JM112" s="924"/>
      <c r="JN112" s="924"/>
      <c r="JO112" s="924"/>
      <c r="JP112" s="924"/>
      <c r="JQ112" s="924"/>
      <c r="JR112" s="924"/>
      <c r="JS112" s="924"/>
      <c r="JT112" s="924"/>
      <c r="JU112" s="924"/>
      <c r="JV112" s="924"/>
      <c r="JW112" s="924"/>
      <c r="JX112" s="924"/>
      <c r="JY112" s="924"/>
      <c r="JZ112" s="924"/>
      <c r="KA112" s="924"/>
      <c r="KB112" s="924"/>
      <c r="KC112" s="924"/>
      <c r="KD112" s="924"/>
      <c r="KE112" s="924"/>
      <c r="KF112" s="924"/>
      <c r="KG112" s="924"/>
      <c r="KH112" s="924"/>
      <c r="KI112" s="924"/>
      <c r="KJ112" s="924"/>
      <c r="KK112" s="924"/>
      <c r="KL112" s="924"/>
      <c r="KM112" s="924"/>
      <c r="KN112" s="924"/>
      <c r="KO112" s="924"/>
      <c r="KP112" s="924"/>
      <c r="KQ112" s="924"/>
      <c r="KR112" s="924"/>
      <c r="KS112" s="924"/>
      <c r="KT112" s="924"/>
      <c r="KU112" s="924"/>
      <c r="KV112" s="924"/>
      <c r="KW112" s="924"/>
      <c r="KX112" s="924"/>
      <c r="KY112" s="924"/>
      <c r="KZ112" s="924"/>
      <c r="LA112" s="924"/>
      <c r="LB112" s="924"/>
      <c r="LC112" s="924"/>
      <c r="LD112" s="924"/>
      <c r="LE112" s="924"/>
      <c r="LF112" s="924"/>
      <c r="LG112" s="924"/>
      <c r="LH112" s="924"/>
      <c r="LI112" s="924"/>
      <c r="LJ112" s="924"/>
      <c r="LK112" s="924"/>
      <c r="LL112" s="924"/>
      <c r="LM112" s="924"/>
      <c r="LN112" s="924"/>
      <c r="LO112" s="924"/>
      <c r="LP112" s="924"/>
      <c r="LQ112" s="924"/>
      <c r="LR112" s="924"/>
      <c r="LS112" s="924"/>
      <c r="LT112" s="924"/>
      <c r="LU112" s="924"/>
      <c r="LV112" s="924"/>
      <c r="LW112" s="924"/>
      <c r="LX112" s="924"/>
      <c r="LY112" s="924"/>
      <c r="LZ112" s="924"/>
      <c r="MA112" s="924"/>
      <c r="MB112" s="924"/>
      <c r="MC112" s="924"/>
      <c r="MD112" s="924"/>
      <c r="ME112" s="924"/>
      <c r="MF112" s="924"/>
      <c r="MG112" s="924"/>
      <c r="MH112" s="924"/>
      <c r="MI112" s="924"/>
      <c r="MJ112" s="924"/>
      <c r="MK112" s="924"/>
      <c r="ML112" s="924"/>
      <c r="MM112" s="924"/>
      <c r="MN112" s="924"/>
      <c r="MO112" s="924"/>
      <c r="MP112" s="924"/>
      <c r="MQ112" s="924"/>
      <c r="MR112" s="924"/>
      <c r="MS112" s="924"/>
      <c r="MT112" s="924"/>
      <c r="MU112" s="924"/>
      <c r="MV112" s="924"/>
      <c r="MW112" s="924"/>
      <c r="MX112" s="924"/>
      <c r="MY112" s="924"/>
      <c r="MZ112" s="924"/>
      <c r="NA112" s="924"/>
      <c r="NB112" s="924"/>
      <c r="NC112" s="924"/>
      <c r="ND112" s="924"/>
      <c r="NE112" s="924"/>
      <c r="NF112" s="924"/>
      <c r="NG112" s="924"/>
      <c r="NH112" s="924"/>
      <c r="NI112" s="924"/>
      <c r="NJ112" s="924"/>
      <c r="NK112" s="924"/>
      <c r="NL112" s="924"/>
      <c r="NM112" s="924"/>
      <c r="NN112" s="924"/>
      <c r="NO112" s="924"/>
      <c r="NP112" s="924"/>
      <c r="NQ112" s="924"/>
      <c r="NR112" s="924"/>
      <c r="NS112" s="924"/>
      <c r="NT112" s="924"/>
      <c r="NU112" s="924"/>
      <c r="NV112" s="924"/>
      <c r="NW112" s="924"/>
      <c r="NX112" s="924"/>
      <c r="NY112" s="924"/>
      <c r="NZ112" s="924"/>
      <c r="OA112" s="924"/>
      <c r="OB112" s="924"/>
      <c r="OC112" s="924"/>
      <c r="OD112" s="924"/>
      <c r="OE112" s="924"/>
      <c r="OF112" s="924"/>
      <c r="OG112" s="924"/>
      <c r="OH112" s="924"/>
      <c r="OI112" s="924"/>
      <c r="OJ112" s="924"/>
      <c r="OK112" s="924"/>
      <c r="OL112" s="924"/>
      <c r="OM112" s="924"/>
      <c r="ON112" s="924"/>
      <c r="OO112" s="924"/>
      <c r="OP112" s="924"/>
      <c r="OQ112" s="924"/>
      <c r="OR112" s="924"/>
      <c r="OS112" s="924"/>
      <c r="OT112" s="924"/>
      <c r="OU112" s="924"/>
      <c r="OV112" s="924"/>
      <c r="OW112" s="924"/>
      <c r="OX112" s="924"/>
      <c r="OY112" s="924"/>
      <c r="OZ112" s="924"/>
      <c r="PA112" s="924"/>
      <c r="PB112" s="924"/>
      <c r="PC112" s="924"/>
      <c r="PD112" s="924"/>
      <c r="PE112" s="924"/>
    </row>
    <row r="113" spans="1:421">
      <c r="A113" s="924"/>
      <c r="B113" s="924"/>
      <c r="C113" s="924"/>
      <c r="D113" s="924"/>
      <c r="E113" s="924"/>
      <c r="F113" s="924"/>
      <c r="G113" s="924"/>
      <c r="H113" s="924"/>
      <c r="I113" s="924"/>
      <c r="J113" s="924"/>
      <c r="K113" s="924"/>
      <c r="L113" s="924"/>
      <c r="M113" s="924"/>
      <c r="N113" s="924"/>
      <c r="O113" s="924"/>
      <c r="P113" s="924"/>
      <c r="Q113" s="924"/>
      <c r="R113" s="924"/>
      <c r="S113" s="924"/>
      <c r="T113" s="924"/>
      <c r="U113" s="924"/>
      <c r="V113" s="924"/>
      <c r="W113" s="924"/>
      <c r="X113" s="924"/>
      <c r="Y113" s="924"/>
      <c r="Z113" s="924"/>
      <c r="AA113" s="924"/>
      <c r="AB113" s="924"/>
      <c r="AC113" s="924"/>
      <c r="AD113" s="924"/>
      <c r="AE113" s="924"/>
      <c r="AF113" s="924"/>
      <c r="AG113" s="924"/>
      <c r="AH113" s="924"/>
      <c r="AI113" s="924"/>
      <c r="AJ113" s="924"/>
      <c r="AK113" s="924"/>
      <c r="AL113" s="924"/>
      <c r="AM113" s="924"/>
      <c r="AN113" s="924"/>
      <c r="AO113" s="924"/>
      <c r="AP113" s="924"/>
      <c r="AQ113" s="924"/>
      <c r="AR113" s="924"/>
      <c r="AS113" s="924"/>
      <c r="AT113" s="924"/>
      <c r="AU113" s="924"/>
      <c r="AV113" s="924"/>
      <c r="AW113" s="924"/>
      <c r="AX113" s="924"/>
      <c r="AY113" s="924"/>
      <c r="AZ113" s="924"/>
      <c r="BA113" s="924"/>
      <c r="BB113" s="924"/>
      <c r="BC113" s="924"/>
      <c r="BD113" s="924"/>
      <c r="BE113" s="924"/>
      <c r="BF113" s="924"/>
      <c r="BG113" s="924"/>
      <c r="BH113" s="924"/>
      <c r="BI113" s="924"/>
      <c r="BJ113" s="924"/>
      <c r="BK113" s="924"/>
      <c r="BL113" s="924"/>
      <c r="BM113" s="924"/>
      <c r="BN113" s="924"/>
      <c r="BO113" s="924"/>
      <c r="BP113" s="924"/>
      <c r="BQ113" s="924"/>
      <c r="BR113" s="924"/>
      <c r="BS113" s="924"/>
      <c r="BT113" s="924"/>
      <c r="BU113" s="924"/>
      <c r="BV113" s="924"/>
      <c r="BW113" s="924"/>
      <c r="BX113" s="924"/>
      <c r="BY113" s="924"/>
      <c r="BZ113" s="924"/>
      <c r="CA113" s="924"/>
      <c r="CB113" s="924"/>
      <c r="CC113" s="924"/>
      <c r="CD113" s="924"/>
      <c r="CE113" s="924"/>
      <c r="CF113" s="924"/>
      <c r="CG113" s="924"/>
      <c r="CH113" s="924"/>
      <c r="CI113" s="924"/>
      <c r="CJ113" s="924"/>
      <c r="CK113" s="924"/>
      <c r="CL113" s="924"/>
      <c r="CM113" s="924"/>
      <c r="CN113" s="924"/>
      <c r="CO113" s="924"/>
      <c r="CP113" s="924"/>
      <c r="CQ113" s="924"/>
      <c r="CR113" s="924"/>
      <c r="CS113" s="924"/>
      <c r="CT113" s="924"/>
      <c r="CU113" s="924"/>
      <c r="CV113" s="924"/>
      <c r="CW113" s="924"/>
      <c r="CX113" s="924"/>
      <c r="CY113" s="924"/>
      <c r="CZ113" s="924"/>
      <c r="DA113" s="924"/>
      <c r="DB113" s="924"/>
      <c r="DC113" s="924"/>
      <c r="DD113" s="924"/>
      <c r="DE113" s="924"/>
      <c r="DF113" s="924"/>
      <c r="DG113" s="924"/>
      <c r="DH113" s="924"/>
      <c r="DI113" s="924"/>
      <c r="DJ113" s="924"/>
      <c r="DK113" s="924"/>
      <c r="DL113" s="924"/>
      <c r="DM113" s="924"/>
      <c r="DN113" s="924"/>
      <c r="DO113" s="924"/>
      <c r="DP113" s="924"/>
      <c r="DQ113" s="924"/>
      <c r="DR113" s="924"/>
      <c r="DS113" s="924"/>
      <c r="DT113" s="924"/>
      <c r="DU113" s="924"/>
      <c r="DV113" s="924"/>
      <c r="DW113" s="924"/>
      <c r="DX113" s="924"/>
      <c r="DY113" s="924"/>
      <c r="DZ113" s="924"/>
      <c r="EA113" s="924"/>
      <c r="EB113" s="924"/>
      <c r="EC113" s="924"/>
      <c r="ED113" s="924"/>
      <c r="EE113" s="924"/>
      <c r="EF113" s="924"/>
      <c r="EG113" s="924"/>
      <c r="EH113" s="924"/>
      <c r="EI113" s="924"/>
      <c r="EJ113" s="924"/>
      <c r="EK113" s="924"/>
      <c r="EL113" s="924"/>
      <c r="EM113" s="924"/>
      <c r="EN113" s="924"/>
      <c r="EO113" s="924"/>
      <c r="EP113" s="924"/>
      <c r="EQ113" s="924"/>
      <c r="ER113" s="924"/>
      <c r="ES113" s="924"/>
      <c r="ET113" s="924"/>
      <c r="EU113" s="924"/>
      <c r="EV113" s="924"/>
      <c r="EW113" s="924"/>
      <c r="EX113" s="924"/>
      <c r="EY113" s="924"/>
      <c r="EZ113" s="924"/>
      <c r="FA113" s="924"/>
      <c r="FB113" s="924"/>
      <c r="FC113" s="924"/>
      <c r="FD113" s="924"/>
      <c r="FE113" s="924"/>
      <c r="FF113" s="924"/>
      <c r="FG113" s="924"/>
      <c r="FH113" s="924"/>
      <c r="FI113" s="924"/>
      <c r="FJ113" s="924"/>
      <c r="FK113" s="924"/>
      <c r="FL113" s="924"/>
      <c r="FM113" s="924"/>
      <c r="FN113" s="924"/>
      <c r="FO113" s="924"/>
      <c r="FP113" s="924"/>
      <c r="FQ113" s="924"/>
      <c r="FR113" s="924"/>
      <c r="FS113" s="924"/>
      <c r="FT113" s="924"/>
      <c r="FU113" s="924"/>
      <c r="FV113" s="924"/>
      <c r="FW113" s="924"/>
      <c r="FX113" s="924"/>
      <c r="FY113" s="924"/>
      <c r="FZ113" s="924"/>
      <c r="GA113" s="924"/>
      <c r="GB113" s="924"/>
      <c r="GC113" s="924"/>
      <c r="GD113" s="924"/>
      <c r="GE113" s="924"/>
      <c r="GF113" s="924"/>
      <c r="GG113" s="924"/>
      <c r="GH113" s="924"/>
      <c r="GI113" s="924"/>
      <c r="GJ113" s="924"/>
      <c r="GK113" s="924"/>
      <c r="GL113" s="924"/>
      <c r="GM113" s="924"/>
      <c r="GN113" s="924"/>
      <c r="GO113" s="924"/>
      <c r="GP113" s="924"/>
      <c r="GQ113" s="924"/>
      <c r="GR113" s="924"/>
      <c r="GS113" s="924"/>
      <c r="GT113" s="924"/>
      <c r="GU113" s="924"/>
      <c r="GV113" s="924"/>
      <c r="GW113" s="924"/>
      <c r="GX113" s="924"/>
      <c r="GY113" s="924"/>
      <c r="GZ113" s="924"/>
      <c r="HA113" s="924"/>
      <c r="HB113" s="924"/>
      <c r="HC113" s="924"/>
      <c r="HD113" s="924"/>
      <c r="HE113" s="924"/>
      <c r="HF113" s="924"/>
      <c r="HG113" s="924"/>
      <c r="HH113" s="924"/>
      <c r="HI113" s="924"/>
      <c r="HJ113" s="924"/>
      <c r="HK113" s="924"/>
      <c r="HL113" s="924"/>
      <c r="HM113" s="924"/>
      <c r="HN113" s="924"/>
      <c r="HO113" s="924"/>
      <c r="HP113" s="924"/>
      <c r="HQ113" s="924"/>
      <c r="HR113" s="924"/>
      <c r="HS113" s="924"/>
      <c r="HT113" s="924"/>
      <c r="HU113" s="924"/>
      <c r="HV113" s="924"/>
      <c r="HW113" s="924"/>
      <c r="HX113" s="924"/>
      <c r="HY113" s="924"/>
      <c r="HZ113" s="924"/>
      <c r="IA113" s="924"/>
      <c r="IB113" s="924"/>
      <c r="IC113" s="924"/>
      <c r="ID113" s="924"/>
      <c r="IE113" s="924"/>
      <c r="IF113" s="924"/>
      <c r="IG113" s="924"/>
      <c r="IH113" s="924"/>
      <c r="II113" s="924"/>
      <c r="IJ113" s="924"/>
      <c r="IK113" s="924"/>
      <c r="IL113" s="924"/>
      <c r="IM113" s="924"/>
      <c r="IN113" s="924"/>
      <c r="IO113" s="924"/>
      <c r="IP113" s="924"/>
      <c r="IQ113" s="924"/>
      <c r="IR113" s="924"/>
      <c r="IS113" s="924"/>
      <c r="IT113" s="924"/>
      <c r="IU113" s="924"/>
      <c r="IV113" s="924"/>
      <c r="IW113" s="924"/>
      <c r="IX113" s="924"/>
      <c r="IY113" s="924"/>
      <c r="IZ113" s="924"/>
      <c r="JA113" s="924"/>
      <c r="JB113" s="924"/>
      <c r="JC113" s="924"/>
      <c r="JD113" s="924"/>
      <c r="JE113" s="924"/>
      <c r="JF113" s="924"/>
      <c r="JG113" s="924"/>
      <c r="JH113" s="924"/>
      <c r="JI113" s="924"/>
      <c r="JJ113" s="924"/>
      <c r="JK113" s="924"/>
      <c r="JL113" s="924"/>
      <c r="JM113" s="924"/>
      <c r="JN113" s="924"/>
      <c r="JO113" s="924"/>
      <c r="JP113" s="924"/>
      <c r="JQ113" s="924"/>
      <c r="JR113" s="924"/>
      <c r="JS113" s="924"/>
      <c r="JT113" s="924"/>
      <c r="JU113" s="924"/>
      <c r="JV113" s="924"/>
      <c r="JW113" s="924"/>
      <c r="JX113" s="924"/>
      <c r="JY113" s="924"/>
      <c r="JZ113" s="924"/>
      <c r="KA113" s="924"/>
      <c r="KB113" s="924"/>
      <c r="KC113" s="924"/>
      <c r="KD113" s="924"/>
      <c r="KE113" s="924"/>
      <c r="KF113" s="924"/>
      <c r="KG113" s="924"/>
      <c r="KH113" s="924"/>
      <c r="KI113" s="924"/>
      <c r="KJ113" s="924"/>
      <c r="KK113" s="924"/>
      <c r="KL113" s="924"/>
      <c r="KM113" s="924"/>
      <c r="KN113" s="924"/>
      <c r="KO113" s="924"/>
      <c r="KP113" s="924"/>
      <c r="KQ113" s="924"/>
      <c r="KR113" s="924"/>
      <c r="KS113" s="924"/>
      <c r="KT113" s="924"/>
      <c r="KU113" s="924"/>
      <c r="KV113" s="924"/>
      <c r="KW113" s="924"/>
      <c r="KX113" s="924"/>
      <c r="KY113" s="924"/>
      <c r="KZ113" s="924"/>
      <c r="LA113" s="924"/>
      <c r="LB113" s="924"/>
      <c r="LC113" s="924"/>
      <c r="LD113" s="924"/>
      <c r="LE113" s="924"/>
      <c r="LF113" s="924"/>
      <c r="LG113" s="924"/>
      <c r="LH113" s="924"/>
      <c r="LI113" s="924"/>
      <c r="LJ113" s="924"/>
      <c r="LK113" s="924"/>
      <c r="LL113" s="924"/>
      <c r="LM113" s="924"/>
      <c r="LN113" s="924"/>
      <c r="LO113" s="924"/>
      <c r="LP113" s="924"/>
      <c r="LQ113" s="924"/>
      <c r="LR113" s="924"/>
      <c r="LS113" s="924"/>
      <c r="LT113" s="924"/>
      <c r="LU113" s="924"/>
      <c r="LV113" s="924"/>
      <c r="LW113" s="924"/>
      <c r="LX113" s="924"/>
      <c r="LY113" s="924"/>
      <c r="LZ113" s="924"/>
      <c r="MA113" s="924"/>
      <c r="MB113" s="924"/>
      <c r="MC113" s="924"/>
      <c r="MD113" s="924"/>
      <c r="ME113" s="924"/>
      <c r="MF113" s="924"/>
      <c r="MG113" s="924"/>
      <c r="MH113" s="924"/>
      <c r="MI113" s="924"/>
      <c r="MJ113" s="924"/>
      <c r="MK113" s="924"/>
      <c r="ML113" s="924"/>
      <c r="MM113" s="924"/>
      <c r="MN113" s="924"/>
      <c r="MO113" s="924"/>
      <c r="MP113" s="924"/>
      <c r="MQ113" s="924"/>
      <c r="MR113" s="924"/>
      <c r="MS113" s="924"/>
      <c r="MT113" s="924"/>
      <c r="MU113" s="924"/>
      <c r="MV113" s="924"/>
      <c r="MW113" s="924"/>
      <c r="MX113" s="924"/>
      <c r="MY113" s="924"/>
      <c r="MZ113" s="924"/>
      <c r="NA113" s="924"/>
      <c r="NB113" s="924"/>
      <c r="NC113" s="924"/>
      <c r="ND113" s="924"/>
      <c r="NE113" s="924"/>
      <c r="NF113" s="924"/>
      <c r="NG113" s="924"/>
      <c r="NH113" s="924"/>
      <c r="NI113" s="924"/>
      <c r="NJ113" s="924"/>
      <c r="NK113" s="924"/>
      <c r="NL113" s="924"/>
      <c r="NM113" s="924"/>
      <c r="NN113" s="924"/>
      <c r="NO113" s="924"/>
      <c r="NP113" s="924"/>
      <c r="NQ113" s="924"/>
      <c r="NR113" s="924"/>
      <c r="NS113" s="924"/>
      <c r="NT113" s="924"/>
      <c r="NU113" s="924"/>
      <c r="NV113" s="924"/>
      <c r="NW113" s="924"/>
      <c r="NX113" s="924"/>
      <c r="NY113" s="924"/>
      <c r="NZ113" s="924"/>
      <c r="OA113" s="924"/>
      <c r="OB113" s="924"/>
      <c r="OC113" s="924"/>
      <c r="OD113" s="924"/>
      <c r="OE113" s="924"/>
      <c r="OF113" s="924"/>
      <c r="OG113" s="924"/>
      <c r="OH113" s="924"/>
      <c r="OI113" s="924"/>
      <c r="OJ113" s="924"/>
      <c r="OK113" s="924"/>
      <c r="OL113" s="924"/>
      <c r="OM113" s="924"/>
      <c r="ON113" s="924"/>
      <c r="OO113" s="924"/>
      <c r="OP113" s="924"/>
      <c r="OQ113" s="924"/>
      <c r="OR113" s="924"/>
      <c r="OS113" s="924"/>
      <c r="OT113" s="924"/>
      <c r="OU113" s="924"/>
      <c r="OV113" s="924"/>
      <c r="OW113" s="924"/>
      <c r="OX113" s="924"/>
      <c r="OY113" s="924"/>
      <c r="OZ113" s="924"/>
      <c r="PA113" s="924"/>
      <c r="PB113" s="924"/>
      <c r="PC113" s="924"/>
      <c r="PD113" s="924"/>
      <c r="PE113" s="924"/>
    </row>
    <row r="114" spans="1:421">
      <c r="A114" s="924"/>
      <c r="B114" s="924"/>
      <c r="C114" s="924"/>
      <c r="D114" s="924"/>
      <c r="E114" s="924"/>
      <c r="F114" s="924"/>
      <c r="G114" s="924"/>
      <c r="H114" s="924"/>
      <c r="I114" s="924"/>
      <c r="J114" s="924"/>
      <c r="K114" s="924"/>
      <c r="L114" s="924"/>
      <c r="M114" s="924"/>
      <c r="N114" s="924"/>
      <c r="O114" s="924"/>
      <c r="P114" s="924"/>
      <c r="Q114" s="924"/>
      <c r="R114" s="924"/>
      <c r="S114" s="924"/>
      <c r="T114" s="924"/>
      <c r="U114" s="924"/>
      <c r="V114" s="924"/>
      <c r="W114" s="924"/>
      <c r="X114" s="924"/>
      <c r="Y114" s="924"/>
      <c r="Z114" s="924"/>
      <c r="AA114" s="924"/>
      <c r="AB114" s="924"/>
      <c r="AC114" s="924"/>
      <c r="AD114" s="924"/>
      <c r="AE114" s="924"/>
      <c r="AF114" s="924"/>
      <c r="AG114" s="924"/>
      <c r="AH114" s="924"/>
      <c r="AI114" s="924"/>
      <c r="AJ114" s="924"/>
      <c r="AK114" s="924"/>
      <c r="AL114" s="924"/>
      <c r="AM114" s="924"/>
      <c r="AN114" s="924"/>
      <c r="AO114" s="924"/>
      <c r="AP114" s="924"/>
      <c r="AQ114" s="924"/>
      <c r="AR114" s="924"/>
      <c r="AS114" s="924"/>
      <c r="AT114" s="924"/>
      <c r="AU114" s="924"/>
      <c r="AV114" s="924"/>
      <c r="AW114" s="924"/>
      <c r="AX114" s="924"/>
      <c r="AY114" s="924"/>
      <c r="AZ114" s="924"/>
      <c r="BA114" s="924"/>
      <c r="BB114" s="924"/>
      <c r="BC114" s="924"/>
      <c r="BD114" s="924"/>
      <c r="BE114" s="924"/>
      <c r="BF114" s="924"/>
      <c r="BG114" s="924"/>
      <c r="BH114" s="924"/>
      <c r="BI114" s="924"/>
      <c r="BJ114" s="924"/>
      <c r="BK114" s="924"/>
      <c r="BL114" s="924"/>
      <c r="BM114" s="924"/>
      <c r="BN114" s="924"/>
      <c r="BO114" s="924"/>
      <c r="BP114" s="924"/>
      <c r="BQ114" s="924"/>
      <c r="BR114" s="924"/>
      <c r="BS114" s="924"/>
      <c r="BT114" s="924"/>
      <c r="BU114" s="924"/>
      <c r="BV114" s="924"/>
      <c r="BW114" s="924"/>
      <c r="BX114" s="924"/>
      <c r="BY114" s="924"/>
      <c r="BZ114" s="924"/>
      <c r="CA114" s="924"/>
      <c r="CB114" s="924"/>
      <c r="CC114" s="924"/>
      <c r="CD114" s="924"/>
      <c r="CE114" s="924"/>
      <c r="CF114" s="924"/>
      <c r="CG114" s="924"/>
      <c r="CH114" s="924"/>
      <c r="CI114" s="924"/>
      <c r="CJ114" s="924"/>
      <c r="CK114" s="924"/>
      <c r="CL114" s="924"/>
      <c r="CM114" s="924"/>
      <c r="CN114" s="924"/>
      <c r="CO114" s="924"/>
      <c r="CP114" s="924"/>
      <c r="CQ114" s="924"/>
      <c r="CR114" s="924"/>
      <c r="CS114" s="924"/>
      <c r="CT114" s="924"/>
      <c r="CU114" s="924"/>
      <c r="CV114" s="924"/>
      <c r="CW114" s="924"/>
      <c r="CX114" s="924"/>
      <c r="CY114" s="924"/>
      <c r="CZ114" s="924"/>
      <c r="DA114" s="924"/>
      <c r="DB114" s="924"/>
      <c r="DC114" s="924"/>
      <c r="DD114" s="924"/>
      <c r="DE114" s="924"/>
      <c r="DF114" s="924"/>
      <c r="DG114" s="924"/>
      <c r="DH114" s="924"/>
      <c r="DI114" s="924"/>
      <c r="DJ114" s="924"/>
      <c r="DK114" s="924"/>
      <c r="DL114" s="924"/>
      <c r="DM114" s="924"/>
      <c r="DN114" s="924"/>
      <c r="DO114" s="924"/>
      <c r="DP114" s="924"/>
      <c r="DQ114" s="924"/>
      <c r="DR114" s="924"/>
      <c r="DS114" s="924"/>
      <c r="DT114" s="924"/>
      <c r="DU114" s="924"/>
      <c r="DV114" s="924"/>
      <c r="DW114" s="924"/>
      <c r="DX114" s="924"/>
      <c r="DY114" s="924"/>
      <c r="DZ114" s="924"/>
      <c r="EA114" s="924"/>
      <c r="EB114" s="924"/>
      <c r="EC114" s="924"/>
      <c r="ED114" s="924"/>
      <c r="EE114" s="924"/>
      <c r="EF114" s="924"/>
      <c r="EG114" s="924"/>
      <c r="EH114" s="924"/>
      <c r="EI114" s="924"/>
      <c r="EJ114" s="924"/>
      <c r="EK114" s="924"/>
      <c r="EL114" s="924"/>
      <c r="EM114" s="924"/>
      <c r="EN114" s="924"/>
      <c r="EO114" s="924"/>
      <c r="EP114" s="924"/>
      <c r="EQ114" s="924"/>
      <c r="ER114" s="924"/>
      <c r="ES114" s="924"/>
      <c r="ET114" s="924"/>
      <c r="EU114" s="924"/>
      <c r="EV114" s="924"/>
      <c r="EW114" s="924"/>
      <c r="EX114" s="924"/>
      <c r="EY114" s="924"/>
      <c r="EZ114" s="924"/>
      <c r="FA114" s="924"/>
      <c r="FB114" s="924"/>
      <c r="FC114" s="924"/>
      <c r="FD114" s="924"/>
      <c r="FE114" s="924"/>
      <c r="FF114" s="924"/>
      <c r="FG114" s="924"/>
      <c r="FH114" s="924"/>
      <c r="FI114" s="924"/>
      <c r="FJ114" s="924"/>
      <c r="FK114" s="924"/>
      <c r="FL114" s="924"/>
      <c r="FM114" s="924"/>
      <c r="FN114" s="924"/>
      <c r="FO114" s="924"/>
      <c r="FP114" s="924"/>
      <c r="FQ114" s="924"/>
      <c r="FR114" s="924"/>
      <c r="FS114" s="924"/>
      <c r="FT114" s="924"/>
      <c r="FU114" s="924"/>
      <c r="FV114" s="924"/>
      <c r="FW114" s="924"/>
      <c r="FX114" s="924"/>
      <c r="FY114" s="924"/>
      <c r="FZ114" s="924"/>
      <c r="GA114" s="924"/>
      <c r="GB114" s="924"/>
      <c r="GC114" s="924"/>
      <c r="GD114" s="924"/>
      <c r="GE114" s="924"/>
      <c r="GF114" s="924"/>
      <c r="GG114" s="924"/>
      <c r="GH114" s="924"/>
      <c r="GI114" s="924"/>
      <c r="GJ114" s="924"/>
      <c r="GK114" s="924"/>
      <c r="GL114" s="924"/>
      <c r="GM114" s="924"/>
      <c r="GN114" s="924"/>
      <c r="GO114" s="924"/>
      <c r="GP114" s="924"/>
      <c r="GQ114" s="924"/>
      <c r="GR114" s="924"/>
      <c r="GS114" s="924"/>
      <c r="GT114" s="924"/>
      <c r="GU114" s="924"/>
      <c r="GV114" s="924"/>
      <c r="GW114" s="924"/>
      <c r="GX114" s="924"/>
      <c r="GY114" s="924"/>
      <c r="GZ114" s="924"/>
      <c r="HA114" s="924"/>
      <c r="HB114" s="924"/>
      <c r="HC114" s="924"/>
      <c r="HD114" s="924"/>
      <c r="HE114" s="924"/>
      <c r="HF114" s="924"/>
      <c r="HG114" s="924"/>
      <c r="HH114" s="924"/>
      <c r="HI114" s="924"/>
      <c r="HJ114" s="924"/>
      <c r="HK114" s="924"/>
      <c r="HL114" s="924"/>
      <c r="HM114" s="924"/>
      <c r="HN114" s="924"/>
      <c r="HO114" s="924"/>
      <c r="HP114" s="924"/>
      <c r="HQ114" s="924"/>
      <c r="HR114" s="924"/>
      <c r="HS114" s="924"/>
      <c r="HT114" s="924"/>
      <c r="HU114" s="924"/>
      <c r="HV114" s="924"/>
      <c r="HW114" s="924"/>
      <c r="HX114" s="924"/>
      <c r="HY114" s="924"/>
      <c r="HZ114" s="924"/>
      <c r="IA114" s="924"/>
      <c r="IB114" s="924"/>
      <c r="IC114" s="924"/>
      <c r="ID114" s="924"/>
      <c r="IE114" s="924"/>
      <c r="IF114" s="924"/>
      <c r="IG114" s="924"/>
      <c r="IH114" s="924"/>
      <c r="II114" s="924"/>
      <c r="IJ114" s="924"/>
      <c r="IK114" s="924"/>
      <c r="IL114" s="924"/>
      <c r="IM114" s="924"/>
      <c r="IN114" s="924"/>
      <c r="IO114" s="924"/>
      <c r="IP114" s="924"/>
      <c r="IQ114" s="924"/>
      <c r="IR114" s="924"/>
      <c r="IS114" s="924"/>
      <c r="IT114" s="924"/>
      <c r="IU114" s="924"/>
      <c r="IV114" s="924"/>
      <c r="IW114" s="924"/>
      <c r="IX114" s="924"/>
      <c r="IY114" s="924"/>
      <c r="IZ114" s="924"/>
      <c r="JA114" s="924"/>
      <c r="JB114" s="924"/>
      <c r="JC114" s="924"/>
      <c r="JD114" s="924"/>
      <c r="JE114" s="924"/>
      <c r="JF114" s="924"/>
      <c r="JG114" s="924"/>
      <c r="JH114" s="924"/>
      <c r="JI114" s="924"/>
      <c r="JJ114" s="924"/>
      <c r="JK114" s="924"/>
      <c r="JL114" s="924"/>
      <c r="JM114" s="924"/>
      <c r="JN114" s="924"/>
      <c r="JO114" s="924"/>
      <c r="JP114" s="924"/>
      <c r="JQ114" s="924"/>
      <c r="JR114" s="924"/>
      <c r="JS114" s="924"/>
      <c r="JT114" s="924"/>
      <c r="JU114" s="924"/>
      <c r="JV114" s="924"/>
      <c r="JW114" s="924"/>
      <c r="JX114" s="924"/>
      <c r="JY114" s="924"/>
      <c r="JZ114" s="924"/>
      <c r="KA114" s="924"/>
      <c r="KB114" s="924"/>
      <c r="KC114" s="924"/>
      <c r="KD114" s="924"/>
      <c r="KE114" s="924"/>
      <c r="KF114" s="924"/>
      <c r="KG114" s="924"/>
      <c r="KH114" s="924"/>
      <c r="KI114" s="924"/>
      <c r="KJ114" s="924"/>
      <c r="KK114" s="924"/>
      <c r="KL114" s="924"/>
      <c r="KM114" s="924"/>
      <c r="KN114" s="924"/>
      <c r="KO114" s="924"/>
      <c r="KP114" s="924"/>
      <c r="KQ114" s="924"/>
      <c r="KR114" s="924"/>
      <c r="KS114" s="924"/>
      <c r="KT114" s="924"/>
      <c r="KU114" s="924"/>
      <c r="KV114" s="924"/>
      <c r="KW114" s="924"/>
      <c r="KX114" s="924"/>
      <c r="KY114" s="924"/>
      <c r="KZ114" s="924"/>
      <c r="LA114" s="924"/>
      <c r="LB114" s="924"/>
      <c r="LC114" s="924"/>
      <c r="LD114" s="924"/>
      <c r="LE114" s="924"/>
      <c r="LF114" s="924"/>
      <c r="LG114" s="924"/>
      <c r="LH114" s="924"/>
      <c r="LI114" s="924"/>
      <c r="LJ114" s="924"/>
      <c r="LK114" s="924"/>
      <c r="LL114" s="924"/>
      <c r="LM114" s="924"/>
      <c r="LN114" s="924"/>
      <c r="LO114" s="924"/>
      <c r="LP114" s="924"/>
      <c r="LQ114" s="924"/>
      <c r="LR114" s="924"/>
      <c r="LS114" s="924"/>
      <c r="LT114" s="924"/>
      <c r="LU114" s="924"/>
      <c r="LV114" s="924"/>
      <c r="LW114" s="924"/>
      <c r="LX114" s="924"/>
      <c r="LY114" s="924"/>
      <c r="LZ114" s="924"/>
      <c r="MA114" s="924"/>
      <c r="MB114" s="924"/>
      <c r="MC114" s="924"/>
      <c r="MD114" s="924"/>
      <c r="ME114" s="924"/>
      <c r="MF114" s="924"/>
      <c r="MG114" s="924"/>
      <c r="MH114" s="924"/>
      <c r="MI114" s="924"/>
      <c r="MJ114" s="924"/>
      <c r="MK114" s="924"/>
      <c r="ML114" s="924"/>
      <c r="MM114" s="924"/>
      <c r="MN114" s="924"/>
      <c r="MO114" s="924"/>
      <c r="MP114" s="924"/>
      <c r="MQ114" s="924"/>
      <c r="MR114" s="924"/>
      <c r="MS114" s="924"/>
      <c r="MT114" s="924"/>
      <c r="MU114" s="924"/>
      <c r="MV114" s="924"/>
      <c r="MW114" s="924"/>
      <c r="MX114" s="924"/>
      <c r="MY114" s="924"/>
      <c r="MZ114" s="924"/>
      <c r="NA114" s="924"/>
      <c r="NB114" s="924"/>
      <c r="NC114" s="924"/>
      <c r="ND114" s="924"/>
      <c r="NE114" s="924"/>
      <c r="NF114" s="924"/>
      <c r="NG114" s="924"/>
      <c r="NH114" s="924"/>
      <c r="NI114" s="924"/>
      <c r="NJ114" s="924"/>
      <c r="NK114" s="924"/>
      <c r="NL114" s="924"/>
      <c r="NM114" s="924"/>
      <c r="NN114" s="924"/>
      <c r="NO114" s="924"/>
      <c r="NP114" s="924"/>
      <c r="NQ114" s="924"/>
      <c r="NR114" s="924"/>
      <c r="NS114" s="924"/>
      <c r="NT114" s="924"/>
      <c r="NU114" s="924"/>
      <c r="NV114" s="924"/>
      <c r="NW114" s="924"/>
      <c r="NX114" s="924"/>
      <c r="NY114" s="924"/>
      <c r="NZ114" s="924"/>
      <c r="OA114" s="924"/>
      <c r="OB114" s="924"/>
      <c r="OC114" s="924"/>
      <c r="OD114" s="924"/>
      <c r="OE114" s="924"/>
      <c r="OF114" s="924"/>
      <c r="OG114" s="924"/>
      <c r="OH114" s="924"/>
      <c r="OI114" s="924"/>
      <c r="OJ114" s="924"/>
      <c r="OK114" s="924"/>
      <c r="OL114" s="924"/>
      <c r="OM114" s="924"/>
      <c r="ON114" s="924"/>
      <c r="OO114" s="924"/>
      <c r="OP114" s="924"/>
      <c r="OQ114" s="924"/>
      <c r="OR114" s="924"/>
      <c r="OS114" s="924"/>
      <c r="OT114" s="924"/>
      <c r="OU114" s="924"/>
      <c r="OV114" s="924"/>
      <c r="OW114" s="924"/>
      <c r="OX114" s="924"/>
      <c r="OY114" s="924"/>
      <c r="OZ114" s="924"/>
      <c r="PA114" s="924"/>
      <c r="PB114" s="924"/>
      <c r="PC114" s="924"/>
      <c r="PD114" s="924"/>
      <c r="PE114" s="924"/>
    </row>
    <row r="115" spans="1:421">
      <c r="A115" s="924"/>
      <c r="B115" s="924"/>
      <c r="C115" s="924"/>
      <c r="D115" s="924"/>
      <c r="E115" s="924"/>
      <c r="F115" s="924"/>
      <c r="G115" s="924"/>
      <c r="H115" s="924"/>
      <c r="I115" s="924"/>
      <c r="J115" s="924"/>
      <c r="K115" s="924"/>
      <c r="L115" s="924"/>
      <c r="M115" s="924"/>
      <c r="N115" s="924"/>
      <c r="O115" s="924"/>
      <c r="P115" s="924"/>
      <c r="Q115" s="924"/>
      <c r="R115" s="924"/>
      <c r="S115" s="924"/>
      <c r="T115" s="924"/>
      <c r="U115" s="924"/>
      <c r="V115" s="924"/>
      <c r="W115" s="924"/>
      <c r="X115" s="924"/>
      <c r="Y115" s="924"/>
      <c r="Z115" s="924"/>
      <c r="AA115" s="924"/>
      <c r="AB115" s="924"/>
      <c r="AC115" s="924"/>
      <c r="AD115" s="924"/>
      <c r="AE115" s="924"/>
      <c r="AF115" s="924"/>
      <c r="AG115" s="924"/>
      <c r="AH115" s="924"/>
      <c r="AI115" s="924"/>
      <c r="AJ115" s="924"/>
      <c r="AK115" s="924"/>
      <c r="AL115" s="924"/>
      <c r="AM115" s="924"/>
      <c r="AN115" s="924"/>
      <c r="AO115" s="924"/>
      <c r="AP115" s="924"/>
      <c r="AQ115" s="924"/>
      <c r="AR115" s="924"/>
      <c r="AS115" s="924"/>
      <c r="AT115" s="924"/>
      <c r="AU115" s="924"/>
      <c r="AV115" s="924"/>
      <c r="AW115" s="924"/>
      <c r="AX115" s="924"/>
      <c r="AY115" s="924"/>
      <c r="AZ115" s="924"/>
      <c r="BA115" s="924"/>
      <c r="BB115" s="924"/>
      <c r="BC115" s="924"/>
      <c r="BD115" s="924"/>
      <c r="BE115" s="924"/>
      <c r="BF115" s="924"/>
      <c r="BG115" s="924"/>
      <c r="BH115" s="924"/>
      <c r="BI115" s="924"/>
      <c r="BJ115" s="924"/>
      <c r="BK115" s="924"/>
      <c r="BL115" s="924"/>
      <c r="BM115" s="924"/>
      <c r="BN115" s="924"/>
      <c r="BO115" s="924"/>
      <c r="BP115" s="924"/>
      <c r="BQ115" s="924"/>
      <c r="BR115" s="924"/>
      <c r="BS115" s="924"/>
      <c r="BT115" s="924"/>
      <c r="BU115" s="924"/>
      <c r="BV115" s="924"/>
      <c r="BW115" s="924"/>
      <c r="BX115" s="924"/>
      <c r="BY115" s="924"/>
      <c r="BZ115" s="924"/>
      <c r="CA115" s="924"/>
      <c r="CB115" s="924"/>
      <c r="CC115" s="924"/>
      <c r="CD115" s="924"/>
      <c r="CE115" s="924"/>
      <c r="CF115" s="924"/>
      <c r="CG115" s="924"/>
      <c r="CH115" s="924"/>
      <c r="CI115" s="924"/>
      <c r="CJ115" s="924"/>
      <c r="CK115" s="924"/>
      <c r="CL115" s="924"/>
      <c r="CM115" s="924"/>
      <c r="CN115" s="924"/>
      <c r="CO115" s="924"/>
      <c r="CP115" s="924"/>
      <c r="CQ115" s="924"/>
      <c r="CR115" s="924"/>
      <c r="CS115" s="924"/>
      <c r="CT115" s="924"/>
      <c r="CU115" s="924"/>
      <c r="CV115" s="924"/>
      <c r="CW115" s="924"/>
      <c r="CX115" s="924"/>
      <c r="CY115" s="924"/>
      <c r="CZ115" s="924"/>
      <c r="DA115" s="924"/>
      <c r="DB115" s="924"/>
      <c r="DC115" s="924"/>
      <c r="DD115" s="924"/>
      <c r="DE115" s="924"/>
      <c r="DF115" s="924"/>
      <c r="DG115" s="924"/>
      <c r="DH115" s="924"/>
      <c r="DI115" s="924"/>
      <c r="DJ115" s="924"/>
      <c r="DK115" s="924"/>
      <c r="DL115" s="924"/>
      <c r="DM115" s="924"/>
      <c r="DN115" s="924"/>
      <c r="DO115" s="924"/>
      <c r="DP115" s="924"/>
      <c r="DQ115" s="924"/>
      <c r="DR115" s="924"/>
      <c r="DS115" s="924"/>
      <c r="DT115" s="924"/>
      <c r="DU115" s="924"/>
      <c r="DV115" s="924"/>
      <c r="DW115" s="924"/>
      <c r="DX115" s="924"/>
      <c r="DY115" s="924"/>
      <c r="DZ115" s="924"/>
      <c r="EA115" s="924"/>
      <c r="EB115" s="924"/>
      <c r="EC115" s="924"/>
      <c r="ED115" s="924"/>
      <c r="EE115" s="924"/>
      <c r="EF115" s="924"/>
      <c r="EG115" s="924"/>
      <c r="EH115" s="924"/>
      <c r="EI115" s="924"/>
      <c r="EJ115" s="924"/>
      <c r="EK115" s="924"/>
      <c r="EL115" s="924"/>
      <c r="EM115" s="924"/>
      <c r="EN115" s="924"/>
      <c r="EO115" s="924"/>
      <c r="EP115" s="924"/>
      <c r="EQ115" s="924"/>
      <c r="ER115" s="924"/>
      <c r="ES115" s="924"/>
      <c r="ET115" s="924"/>
      <c r="EU115" s="924"/>
      <c r="EV115" s="924"/>
      <c r="EW115" s="924"/>
      <c r="EX115" s="924"/>
      <c r="EY115" s="924"/>
      <c r="EZ115" s="924"/>
      <c r="FA115" s="924"/>
      <c r="FB115" s="924"/>
      <c r="FC115" s="924"/>
      <c r="FD115" s="924"/>
      <c r="FE115" s="924"/>
      <c r="FF115" s="924"/>
      <c r="FG115" s="924"/>
      <c r="FH115" s="924"/>
      <c r="FI115" s="924"/>
      <c r="FJ115" s="924"/>
      <c r="FK115" s="924"/>
      <c r="FL115" s="924"/>
      <c r="FM115" s="924"/>
      <c r="FN115" s="924"/>
      <c r="FO115" s="924"/>
      <c r="FP115" s="924"/>
      <c r="FQ115" s="924"/>
      <c r="FR115" s="924"/>
      <c r="FS115" s="924"/>
      <c r="FT115" s="924"/>
      <c r="FU115" s="924"/>
      <c r="FV115" s="924"/>
      <c r="FW115" s="924"/>
      <c r="FX115" s="924"/>
      <c r="FY115" s="924"/>
      <c r="FZ115" s="924"/>
      <c r="GA115" s="924"/>
      <c r="GB115" s="924"/>
      <c r="GC115" s="924"/>
      <c r="GD115" s="924"/>
      <c r="GE115" s="924"/>
      <c r="GF115" s="924"/>
      <c r="GG115" s="924"/>
      <c r="GH115" s="924"/>
      <c r="GI115" s="924"/>
      <c r="GJ115" s="924"/>
      <c r="GK115" s="924"/>
      <c r="GL115" s="924"/>
      <c r="GM115" s="924"/>
      <c r="GN115" s="924"/>
      <c r="GO115" s="924"/>
      <c r="GP115" s="924"/>
      <c r="GQ115" s="924"/>
      <c r="GR115" s="924"/>
      <c r="GS115" s="924"/>
      <c r="GT115" s="924"/>
      <c r="GU115" s="924"/>
      <c r="GV115" s="924"/>
      <c r="GW115" s="924"/>
      <c r="GX115" s="924"/>
      <c r="GY115" s="924"/>
      <c r="GZ115" s="924"/>
      <c r="HA115" s="924"/>
      <c r="HB115" s="924"/>
      <c r="HC115" s="924"/>
      <c r="HD115" s="924"/>
      <c r="HE115" s="924"/>
      <c r="HF115" s="924"/>
      <c r="HG115" s="924"/>
      <c r="HH115" s="924"/>
      <c r="HI115" s="924"/>
      <c r="HJ115" s="924"/>
      <c r="HK115" s="924"/>
      <c r="HL115" s="924"/>
      <c r="HM115" s="924"/>
      <c r="HN115" s="924"/>
      <c r="HO115" s="924"/>
      <c r="HP115" s="924"/>
      <c r="HQ115" s="924"/>
      <c r="HR115" s="924"/>
      <c r="HS115" s="924"/>
      <c r="HT115" s="924"/>
      <c r="HU115" s="924"/>
      <c r="HV115" s="924"/>
      <c r="HW115" s="924"/>
      <c r="HX115" s="924"/>
      <c r="HY115" s="924"/>
      <c r="HZ115" s="924"/>
      <c r="IA115" s="924"/>
      <c r="IB115" s="924"/>
      <c r="IC115" s="924"/>
      <c r="ID115" s="924"/>
      <c r="IE115" s="924"/>
      <c r="IF115" s="924"/>
      <c r="IG115" s="924"/>
      <c r="IH115" s="924"/>
      <c r="II115" s="924"/>
      <c r="IJ115" s="924"/>
      <c r="IK115" s="924"/>
      <c r="IL115" s="924"/>
      <c r="IM115" s="924"/>
      <c r="IN115" s="924"/>
      <c r="IO115" s="924"/>
      <c r="IP115" s="924"/>
      <c r="IQ115" s="924"/>
      <c r="IR115" s="924"/>
      <c r="IS115" s="924"/>
      <c r="IT115" s="924"/>
      <c r="IU115" s="924"/>
      <c r="IV115" s="924"/>
      <c r="IW115" s="924"/>
      <c r="IX115" s="924"/>
      <c r="IY115" s="924"/>
      <c r="IZ115" s="924"/>
      <c r="JA115" s="924"/>
      <c r="JB115" s="924"/>
      <c r="JC115" s="924"/>
      <c r="JD115" s="924"/>
      <c r="JE115" s="924"/>
      <c r="JF115" s="924"/>
      <c r="JG115" s="924"/>
      <c r="JH115" s="924"/>
      <c r="JI115" s="924"/>
      <c r="JJ115" s="924"/>
      <c r="JK115" s="924"/>
      <c r="JL115" s="924"/>
      <c r="JM115" s="924"/>
      <c r="JN115" s="924"/>
      <c r="JO115" s="924"/>
      <c r="JP115" s="924"/>
      <c r="JQ115" s="924"/>
      <c r="JR115" s="924"/>
      <c r="JS115" s="924"/>
      <c r="JT115" s="924"/>
      <c r="JU115" s="924"/>
      <c r="JV115" s="924"/>
      <c r="JW115" s="924"/>
      <c r="JX115" s="924"/>
      <c r="JY115" s="924"/>
      <c r="JZ115" s="924"/>
      <c r="KA115" s="924"/>
      <c r="KB115" s="924"/>
      <c r="KC115" s="924"/>
      <c r="KD115" s="924"/>
      <c r="KE115" s="924"/>
      <c r="KF115" s="924"/>
      <c r="KG115" s="924"/>
      <c r="KH115" s="924"/>
      <c r="KI115" s="924"/>
      <c r="KJ115" s="924"/>
      <c r="KK115" s="924"/>
      <c r="KL115" s="924"/>
      <c r="KM115" s="924"/>
      <c r="KN115" s="924"/>
      <c r="KO115" s="924"/>
      <c r="KP115" s="924"/>
      <c r="KQ115" s="924"/>
      <c r="KR115" s="924"/>
      <c r="KS115" s="924"/>
      <c r="KT115" s="924"/>
      <c r="KU115" s="924"/>
      <c r="KV115" s="924"/>
      <c r="KW115" s="924"/>
      <c r="KX115" s="924"/>
      <c r="KY115" s="924"/>
      <c r="KZ115" s="924"/>
      <c r="LA115" s="924"/>
      <c r="LB115" s="924"/>
      <c r="LC115" s="924"/>
      <c r="LD115" s="924"/>
      <c r="LE115" s="924"/>
      <c r="LF115" s="924"/>
      <c r="LG115" s="924"/>
      <c r="LH115" s="924"/>
      <c r="LI115" s="924"/>
      <c r="LJ115" s="924"/>
      <c r="LK115" s="924"/>
      <c r="LL115" s="924"/>
      <c r="LM115" s="924"/>
      <c r="LN115" s="924"/>
      <c r="LO115" s="924"/>
      <c r="LP115" s="924"/>
      <c r="LQ115" s="924"/>
      <c r="LR115" s="924"/>
      <c r="LS115" s="924"/>
      <c r="LT115" s="924"/>
      <c r="LU115" s="924"/>
      <c r="LV115" s="924"/>
      <c r="LW115" s="924"/>
      <c r="LX115" s="924"/>
      <c r="LY115" s="924"/>
      <c r="LZ115" s="924"/>
      <c r="MA115" s="924"/>
      <c r="MB115" s="924"/>
      <c r="MC115" s="924"/>
      <c r="MD115" s="924"/>
      <c r="ME115" s="924"/>
      <c r="MF115" s="924"/>
      <c r="MG115" s="924"/>
      <c r="MH115" s="924"/>
      <c r="MI115" s="924"/>
      <c r="MJ115" s="924"/>
      <c r="MK115" s="924"/>
      <c r="ML115" s="924"/>
      <c r="MM115" s="924"/>
      <c r="MN115" s="924"/>
      <c r="MO115" s="924"/>
      <c r="MP115" s="924"/>
      <c r="MQ115" s="924"/>
      <c r="MR115" s="924"/>
      <c r="MS115" s="924"/>
      <c r="MT115" s="924"/>
      <c r="MU115" s="924"/>
      <c r="MV115" s="924"/>
      <c r="MW115" s="924"/>
      <c r="MX115" s="924"/>
      <c r="MY115" s="924"/>
      <c r="MZ115" s="924"/>
      <c r="NA115" s="924"/>
      <c r="NB115" s="924"/>
      <c r="NC115" s="924"/>
      <c r="ND115" s="924"/>
      <c r="NE115" s="924"/>
      <c r="NF115" s="924"/>
      <c r="NG115" s="924"/>
      <c r="NH115" s="924"/>
      <c r="NI115" s="924"/>
      <c r="NJ115" s="924"/>
      <c r="NK115" s="924"/>
      <c r="NL115" s="924"/>
      <c r="NM115" s="924"/>
      <c r="NN115" s="924"/>
      <c r="NO115" s="924"/>
      <c r="NP115" s="924"/>
      <c r="NQ115" s="924"/>
      <c r="NR115" s="924"/>
      <c r="NS115" s="924"/>
      <c r="NT115" s="924"/>
      <c r="NU115" s="924"/>
      <c r="NV115" s="924"/>
      <c r="NW115" s="924"/>
      <c r="NX115" s="924"/>
      <c r="NY115" s="924"/>
      <c r="NZ115" s="924"/>
      <c r="OA115" s="924"/>
      <c r="OB115" s="924"/>
      <c r="OC115" s="924"/>
      <c r="OD115" s="924"/>
      <c r="OE115" s="924"/>
      <c r="OF115" s="924"/>
      <c r="OG115" s="924"/>
      <c r="OH115" s="924"/>
      <c r="OI115" s="924"/>
      <c r="OJ115" s="924"/>
      <c r="OK115" s="924"/>
      <c r="OL115" s="924"/>
      <c r="OM115" s="924"/>
      <c r="ON115" s="924"/>
      <c r="OO115" s="924"/>
      <c r="OP115" s="924"/>
      <c r="OQ115" s="924"/>
      <c r="OR115" s="924"/>
      <c r="OS115" s="924"/>
      <c r="OT115" s="924"/>
      <c r="OU115" s="924"/>
      <c r="OV115" s="924"/>
      <c r="OW115" s="924"/>
      <c r="OX115" s="924"/>
      <c r="OY115" s="924"/>
      <c r="OZ115" s="924"/>
      <c r="PA115" s="924"/>
      <c r="PB115" s="924"/>
      <c r="PC115" s="924"/>
      <c r="PD115" s="924"/>
      <c r="PE115" s="924"/>
    </row>
    <row r="116" spans="1:421">
      <c r="A116" s="924"/>
      <c r="B116" s="924"/>
      <c r="C116" s="924"/>
      <c r="D116" s="924"/>
      <c r="E116" s="924"/>
      <c r="F116" s="924"/>
      <c r="G116" s="924"/>
      <c r="H116" s="924"/>
      <c r="I116" s="924"/>
      <c r="J116" s="924"/>
      <c r="K116" s="924"/>
      <c r="L116" s="924"/>
      <c r="M116" s="924"/>
      <c r="N116" s="924"/>
      <c r="O116" s="924"/>
      <c r="P116" s="924"/>
      <c r="Q116" s="924"/>
      <c r="R116" s="924"/>
      <c r="S116" s="924"/>
      <c r="T116" s="924"/>
      <c r="U116" s="924"/>
      <c r="V116" s="924"/>
      <c r="W116" s="924"/>
      <c r="X116" s="924"/>
      <c r="Y116" s="924"/>
      <c r="Z116" s="924"/>
      <c r="AA116" s="924"/>
      <c r="AB116" s="924"/>
      <c r="AC116" s="924"/>
      <c r="AD116" s="924"/>
      <c r="AE116" s="924"/>
      <c r="AF116" s="924"/>
      <c r="AG116" s="924"/>
      <c r="AH116" s="924"/>
      <c r="AI116" s="924"/>
      <c r="AJ116" s="924"/>
      <c r="AK116" s="924"/>
      <c r="AL116" s="924"/>
      <c r="AM116" s="924"/>
      <c r="AN116" s="924"/>
      <c r="AO116" s="924"/>
      <c r="AP116" s="924"/>
      <c r="AQ116" s="924"/>
      <c r="AR116" s="924"/>
      <c r="AS116" s="924"/>
      <c r="AT116" s="924"/>
      <c r="AU116" s="924"/>
      <c r="AV116" s="924"/>
      <c r="AW116" s="924"/>
      <c r="AX116" s="924"/>
      <c r="AY116" s="924"/>
      <c r="AZ116" s="924"/>
      <c r="BA116" s="924"/>
      <c r="BB116" s="924"/>
      <c r="BC116" s="924"/>
      <c r="BD116" s="924"/>
      <c r="BE116" s="924"/>
      <c r="BF116" s="924"/>
      <c r="BG116" s="924"/>
      <c r="BH116" s="924"/>
      <c r="BI116" s="924"/>
      <c r="BJ116" s="924"/>
      <c r="BK116" s="924"/>
      <c r="BL116" s="924"/>
      <c r="BM116" s="924"/>
      <c r="BN116" s="924"/>
      <c r="BO116" s="924"/>
      <c r="BP116" s="924"/>
      <c r="BQ116" s="924"/>
      <c r="BR116" s="924"/>
      <c r="BS116" s="924"/>
      <c r="BT116" s="924"/>
      <c r="BU116" s="924"/>
      <c r="BV116" s="924"/>
      <c r="BW116" s="924"/>
      <c r="BX116" s="924"/>
      <c r="BY116" s="924"/>
      <c r="BZ116" s="924"/>
      <c r="CA116" s="924"/>
      <c r="CB116" s="924"/>
      <c r="CC116" s="924"/>
      <c r="CD116" s="924"/>
      <c r="CE116" s="924"/>
      <c r="CF116" s="924"/>
      <c r="CG116" s="924"/>
      <c r="CH116" s="924"/>
      <c r="CI116" s="924"/>
      <c r="CJ116" s="924"/>
      <c r="CK116" s="924"/>
      <c r="CL116" s="924"/>
      <c r="CM116" s="924"/>
      <c r="CN116" s="924"/>
      <c r="CO116" s="924"/>
      <c r="CP116" s="924"/>
      <c r="CQ116" s="924"/>
      <c r="CR116" s="924"/>
      <c r="CS116" s="924"/>
      <c r="CT116" s="924"/>
      <c r="CU116" s="924"/>
      <c r="CV116" s="924"/>
      <c r="CW116" s="924"/>
      <c r="CX116" s="924"/>
      <c r="CY116" s="924"/>
      <c r="CZ116" s="924"/>
      <c r="DA116" s="924"/>
      <c r="DB116" s="924"/>
      <c r="DC116" s="924"/>
      <c r="DD116" s="924"/>
      <c r="DE116" s="924"/>
      <c r="DF116" s="924"/>
      <c r="DG116" s="924"/>
      <c r="DH116" s="924"/>
      <c r="DI116" s="924"/>
      <c r="DJ116" s="924"/>
      <c r="DK116" s="924"/>
      <c r="DL116" s="924"/>
      <c r="DM116" s="924"/>
      <c r="DN116" s="924"/>
      <c r="DO116" s="924"/>
      <c r="DP116" s="924"/>
      <c r="DQ116" s="924"/>
      <c r="DR116" s="924"/>
      <c r="DS116" s="924"/>
      <c r="DT116" s="924"/>
      <c r="DU116" s="924"/>
      <c r="DV116" s="924"/>
      <c r="DW116" s="924"/>
      <c r="DX116" s="924"/>
      <c r="DY116" s="924"/>
      <c r="DZ116" s="924"/>
      <c r="EA116" s="924"/>
      <c r="EB116" s="924"/>
      <c r="EC116" s="924"/>
      <c r="ED116" s="924"/>
      <c r="EE116" s="924"/>
      <c r="EF116" s="924"/>
      <c r="EG116" s="924"/>
      <c r="EH116" s="924"/>
      <c r="EI116" s="924"/>
      <c r="EJ116" s="924"/>
      <c r="EK116" s="924"/>
      <c r="EL116" s="924"/>
      <c r="EM116" s="924"/>
      <c r="EN116" s="924"/>
      <c r="EO116" s="924"/>
      <c r="EP116" s="924"/>
      <c r="EQ116" s="924"/>
      <c r="ER116" s="924"/>
      <c r="ES116" s="924"/>
      <c r="ET116" s="924"/>
      <c r="EU116" s="924"/>
      <c r="EV116" s="924"/>
      <c r="EW116" s="924"/>
      <c r="EX116" s="924"/>
      <c r="EY116" s="924"/>
      <c r="EZ116" s="924"/>
      <c r="FA116" s="924"/>
      <c r="FB116" s="924"/>
      <c r="FC116" s="924"/>
      <c r="FD116" s="924"/>
      <c r="FE116" s="924"/>
      <c r="FF116" s="924"/>
      <c r="FG116" s="924"/>
      <c r="FH116" s="924"/>
      <c r="FI116" s="924"/>
      <c r="FJ116" s="924"/>
      <c r="FK116" s="924"/>
      <c r="FL116" s="924"/>
      <c r="FM116" s="924"/>
      <c r="FN116" s="924"/>
      <c r="FO116" s="924"/>
      <c r="FP116" s="924"/>
      <c r="FQ116" s="924"/>
      <c r="FR116" s="924"/>
      <c r="FS116" s="924"/>
      <c r="FT116" s="924"/>
      <c r="FU116" s="924"/>
      <c r="FV116" s="924"/>
      <c r="FW116" s="924"/>
      <c r="FX116" s="924"/>
      <c r="FY116" s="924"/>
      <c r="FZ116" s="924"/>
      <c r="GA116" s="924"/>
      <c r="GB116" s="924"/>
      <c r="GC116" s="924"/>
      <c r="GD116" s="924"/>
      <c r="GE116" s="924"/>
      <c r="GF116" s="924"/>
      <c r="GG116" s="924"/>
      <c r="GH116" s="924"/>
      <c r="GI116" s="924"/>
      <c r="GJ116" s="924"/>
      <c r="GK116" s="924"/>
      <c r="GL116" s="924"/>
      <c r="GM116" s="924"/>
      <c r="GN116" s="924"/>
      <c r="GO116" s="924"/>
      <c r="GP116" s="924"/>
      <c r="GQ116" s="924"/>
      <c r="GR116" s="924"/>
      <c r="GS116" s="924"/>
      <c r="GT116" s="924"/>
      <c r="GU116" s="924"/>
      <c r="GV116" s="924"/>
      <c r="GW116" s="924"/>
      <c r="GX116" s="924"/>
      <c r="GY116" s="924"/>
      <c r="GZ116" s="924"/>
      <c r="HA116" s="924"/>
      <c r="HB116" s="924"/>
      <c r="HC116" s="924"/>
      <c r="HD116" s="924"/>
      <c r="HE116" s="924"/>
      <c r="HF116" s="924"/>
      <c r="HG116" s="924"/>
      <c r="HH116" s="924"/>
      <c r="HI116" s="924"/>
      <c r="HJ116" s="924"/>
      <c r="HK116" s="924"/>
      <c r="HL116" s="924"/>
      <c r="HM116" s="924"/>
      <c r="HN116" s="924"/>
      <c r="HO116" s="924"/>
      <c r="HP116" s="924"/>
      <c r="HQ116" s="924"/>
      <c r="HR116" s="924"/>
      <c r="HS116" s="924"/>
      <c r="HT116" s="924"/>
      <c r="HU116" s="924"/>
      <c r="HV116" s="924"/>
      <c r="HW116" s="924"/>
      <c r="HX116" s="924"/>
      <c r="HY116" s="924"/>
      <c r="HZ116" s="924"/>
      <c r="IA116" s="924"/>
      <c r="IB116" s="924"/>
      <c r="IC116" s="924"/>
      <c r="ID116" s="924"/>
      <c r="IE116" s="924"/>
      <c r="IF116" s="924"/>
      <c r="IG116" s="924"/>
      <c r="IH116" s="924"/>
      <c r="II116" s="924"/>
      <c r="IJ116" s="924"/>
      <c r="IK116" s="924"/>
      <c r="IL116" s="924"/>
      <c r="IM116" s="924"/>
      <c r="IN116" s="924"/>
      <c r="IO116" s="924"/>
      <c r="IP116" s="924"/>
      <c r="IQ116" s="924"/>
      <c r="IR116" s="924"/>
      <c r="IS116" s="924"/>
      <c r="IT116" s="924"/>
      <c r="IU116" s="924"/>
      <c r="IV116" s="924"/>
      <c r="IW116" s="924"/>
      <c r="IX116" s="924"/>
      <c r="IY116" s="924"/>
      <c r="IZ116" s="924"/>
      <c r="JA116" s="924"/>
      <c r="JB116" s="924"/>
      <c r="JC116" s="924"/>
      <c r="JD116" s="924"/>
      <c r="JE116" s="924"/>
      <c r="JF116" s="924"/>
      <c r="JG116" s="924"/>
      <c r="JH116" s="924"/>
      <c r="JI116" s="924"/>
      <c r="JJ116" s="924"/>
      <c r="JK116" s="924"/>
      <c r="JL116" s="924"/>
      <c r="JM116" s="924"/>
      <c r="JN116" s="924"/>
      <c r="JO116" s="924"/>
      <c r="JP116" s="924"/>
      <c r="JQ116" s="924"/>
      <c r="JR116" s="924"/>
      <c r="JS116" s="924"/>
      <c r="JT116" s="924"/>
      <c r="JU116" s="924"/>
      <c r="JV116" s="924"/>
      <c r="JW116" s="924"/>
      <c r="JX116" s="924"/>
      <c r="JY116" s="924"/>
      <c r="JZ116" s="924"/>
      <c r="KA116" s="924"/>
      <c r="KB116" s="924"/>
      <c r="KC116" s="924"/>
      <c r="KD116" s="924"/>
      <c r="KE116" s="924"/>
      <c r="KF116" s="924"/>
      <c r="KG116" s="924"/>
      <c r="KH116" s="924"/>
      <c r="KI116" s="924"/>
      <c r="KJ116" s="924"/>
      <c r="KK116" s="924"/>
      <c r="KL116" s="924"/>
      <c r="KM116" s="924"/>
      <c r="KN116" s="924"/>
      <c r="KO116" s="924"/>
      <c r="KP116" s="924"/>
      <c r="KQ116" s="924"/>
      <c r="KR116" s="924"/>
      <c r="KS116" s="924"/>
      <c r="KT116" s="924"/>
      <c r="KU116" s="924"/>
      <c r="KV116" s="924"/>
      <c r="KW116" s="924"/>
      <c r="KX116" s="924"/>
      <c r="KY116" s="924"/>
      <c r="KZ116" s="924"/>
      <c r="LA116" s="924"/>
      <c r="LB116" s="924"/>
      <c r="LC116" s="924"/>
      <c r="LD116" s="924"/>
      <c r="LE116" s="924"/>
      <c r="LF116" s="924"/>
      <c r="LG116" s="924"/>
      <c r="LH116" s="924"/>
      <c r="LI116" s="924"/>
      <c r="LJ116" s="924"/>
      <c r="LK116" s="924"/>
      <c r="LL116" s="924"/>
      <c r="LM116" s="924"/>
      <c r="LN116" s="924"/>
      <c r="LO116" s="924"/>
      <c r="LP116" s="924"/>
      <c r="LQ116" s="924"/>
      <c r="LR116" s="924"/>
      <c r="LS116" s="924"/>
      <c r="LT116" s="924"/>
      <c r="LU116" s="924"/>
      <c r="LV116" s="924"/>
      <c r="LW116" s="924"/>
      <c r="LX116" s="924"/>
      <c r="LY116" s="924"/>
      <c r="LZ116" s="924"/>
      <c r="MA116" s="924"/>
      <c r="MB116" s="924"/>
      <c r="MC116" s="924"/>
      <c r="MD116" s="924"/>
      <c r="ME116" s="924"/>
      <c r="MF116" s="924"/>
      <c r="MG116" s="924"/>
      <c r="MH116" s="924"/>
      <c r="MI116" s="924"/>
      <c r="MJ116" s="924"/>
      <c r="MK116" s="924"/>
      <c r="ML116" s="924"/>
      <c r="MM116" s="924"/>
      <c r="MN116" s="924"/>
      <c r="MO116" s="924"/>
      <c r="MP116" s="924"/>
      <c r="MQ116" s="924"/>
      <c r="MR116" s="924"/>
      <c r="MS116" s="924"/>
      <c r="MT116" s="924"/>
      <c r="MU116" s="924"/>
      <c r="MV116" s="924"/>
      <c r="MW116" s="924"/>
      <c r="MX116" s="924"/>
      <c r="MY116" s="924"/>
      <c r="MZ116" s="924"/>
      <c r="NA116" s="924"/>
      <c r="NB116" s="924"/>
      <c r="NC116" s="924"/>
      <c r="ND116" s="924"/>
      <c r="NE116" s="924"/>
      <c r="NF116" s="924"/>
      <c r="NG116" s="924"/>
      <c r="NH116" s="924"/>
      <c r="NI116" s="924"/>
      <c r="NJ116" s="924"/>
      <c r="NK116" s="924"/>
      <c r="NL116" s="924"/>
      <c r="NM116" s="924"/>
      <c r="NN116" s="924"/>
      <c r="NO116" s="924"/>
      <c r="NP116" s="924"/>
      <c r="NQ116" s="924"/>
      <c r="NR116" s="924"/>
      <c r="NS116" s="924"/>
      <c r="NT116" s="924"/>
      <c r="NU116" s="924"/>
      <c r="NV116" s="924"/>
      <c r="NW116" s="924"/>
      <c r="NX116" s="924"/>
      <c r="NY116" s="924"/>
      <c r="NZ116" s="924"/>
      <c r="OA116" s="924"/>
      <c r="OB116" s="924"/>
      <c r="OC116" s="924"/>
      <c r="OD116" s="924"/>
      <c r="OE116" s="924"/>
      <c r="OF116" s="924"/>
      <c r="OG116" s="924"/>
      <c r="OH116" s="924"/>
      <c r="OI116" s="924"/>
      <c r="OJ116" s="924"/>
      <c r="OK116" s="924"/>
      <c r="OL116" s="924"/>
      <c r="OM116" s="924"/>
      <c r="ON116" s="924"/>
      <c r="OO116" s="924"/>
      <c r="OP116" s="924"/>
      <c r="OQ116" s="924"/>
      <c r="OR116" s="924"/>
      <c r="OS116" s="924"/>
      <c r="OT116" s="924"/>
      <c r="OU116" s="924"/>
      <c r="OV116" s="924"/>
      <c r="OW116" s="924"/>
      <c r="OX116" s="924"/>
      <c r="OY116" s="924"/>
      <c r="OZ116" s="924"/>
      <c r="PA116" s="924"/>
      <c r="PB116" s="924"/>
      <c r="PC116" s="924"/>
      <c r="PD116" s="924"/>
      <c r="PE116" s="924"/>
    </row>
    <row r="117" spans="1:421">
      <c r="A117" s="924"/>
      <c r="B117" s="924"/>
      <c r="C117" s="924"/>
      <c r="D117" s="924"/>
      <c r="E117" s="924"/>
      <c r="F117" s="924"/>
      <c r="G117" s="924"/>
      <c r="H117" s="924"/>
      <c r="I117" s="924"/>
      <c r="J117" s="924"/>
      <c r="K117" s="924"/>
      <c r="L117" s="924"/>
      <c r="M117" s="924"/>
      <c r="N117" s="924"/>
      <c r="O117" s="924"/>
      <c r="P117" s="924"/>
      <c r="Q117" s="924"/>
      <c r="R117" s="924"/>
      <c r="S117" s="924"/>
      <c r="T117" s="924"/>
      <c r="U117" s="924"/>
      <c r="V117" s="924"/>
      <c r="W117" s="924"/>
      <c r="X117" s="924"/>
      <c r="Y117" s="924"/>
      <c r="Z117" s="924"/>
      <c r="AA117" s="924"/>
      <c r="AB117" s="924"/>
      <c r="AC117" s="924"/>
      <c r="AD117" s="924"/>
      <c r="AE117" s="924"/>
      <c r="AF117" s="924"/>
      <c r="AG117" s="924"/>
      <c r="AH117" s="924"/>
      <c r="AI117" s="924"/>
      <c r="AJ117" s="924"/>
      <c r="AK117" s="924"/>
      <c r="AL117" s="924"/>
      <c r="AM117" s="924"/>
      <c r="AN117" s="924"/>
      <c r="AO117" s="924"/>
      <c r="AP117" s="924"/>
      <c r="AQ117" s="924"/>
      <c r="AR117" s="924"/>
      <c r="AS117" s="924"/>
      <c r="AT117" s="924"/>
      <c r="AU117" s="924"/>
      <c r="AV117" s="924"/>
      <c r="AW117" s="924"/>
      <c r="AX117" s="924"/>
      <c r="AY117" s="924"/>
      <c r="AZ117" s="924"/>
      <c r="BA117" s="924"/>
      <c r="BB117" s="924"/>
      <c r="BC117" s="924"/>
      <c r="BD117" s="924"/>
      <c r="BE117" s="924"/>
      <c r="BF117" s="924"/>
      <c r="BG117" s="924"/>
      <c r="BH117" s="924"/>
      <c r="BI117" s="924"/>
      <c r="BJ117" s="924"/>
      <c r="BK117" s="924"/>
      <c r="BL117" s="924"/>
      <c r="BM117" s="924"/>
      <c r="BN117" s="924"/>
      <c r="BO117" s="924"/>
      <c r="BP117" s="924"/>
      <c r="BQ117" s="924"/>
      <c r="BR117" s="924"/>
      <c r="BS117" s="924"/>
      <c r="BT117" s="924"/>
      <c r="BU117" s="924"/>
      <c r="BV117" s="924"/>
      <c r="BW117" s="924"/>
      <c r="BX117" s="924"/>
      <c r="BY117" s="924"/>
      <c r="BZ117" s="924"/>
      <c r="CA117" s="924"/>
      <c r="CB117" s="924"/>
      <c r="CC117" s="924"/>
      <c r="CD117" s="924"/>
      <c r="CE117" s="924"/>
      <c r="CF117" s="924"/>
      <c r="CG117" s="924"/>
      <c r="CH117" s="924"/>
      <c r="CI117" s="924"/>
      <c r="CJ117" s="924"/>
      <c r="CK117" s="924"/>
      <c r="CL117" s="924"/>
      <c r="CM117" s="924"/>
      <c r="CN117" s="924"/>
      <c r="CO117" s="924"/>
      <c r="CP117" s="924"/>
      <c r="CQ117" s="924"/>
      <c r="CR117" s="924"/>
      <c r="CS117" s="924"/>
      <c r="CT117" s="924"/>
      <c r="CU117" s="924"/>
      <c r="CV117" s="924"/>
      <c r="CW117" s="924"/>
      <c r="CX117" s="924"/>
      <c r="CY117" s="924"/>
      <c r="CZ117" s="924"/>
      <c r="DA117" s="924"/>
      <c r="DB117" s="924"/>
      <c r="DC117" s="924"/>
      <c r="DD117" s="924"/>
      <c r="DE117" s="924"/>
      <c r="DF117" s="924"/>
      <c r="DG117" s="924"/>
      <c r="DH117" s="924"/>
      <c r="DI117" s="924"/>
      <c r="DJ117" s="924"/>
      <c r="DK117" s="924"/>
      <c r="DL117" s="924"/>
      <c r="DM117" s="924"/>
      <c r="DN117" s="924"/>
      <c r="DO117" s="924"/>
      <c r="DP117" s="924"/>
      <c r="DQ117" s="924"/>
      <c r="DR117" s="924"/>
      <c r="DS117" s="924"/>
      <c r="DT117" s="924"/>
      <c r="DU117" s="924"/>
      <c r="DV117" s="924"/>
      <c r="DW117" s="924"/>
      <c r="DX117" s="924"/>
      <c r="DY117" s="924"/>
      <c r="DZ117" s="924"/>
      <c r="EA117" s="924"/>
      <c r="EB117" s="924"/>
      <c r="EC117" s="924"/>
      <c r="ED117" s="924"/>
      <c r="EE117" s="924"/>
      <c r="EF117" s="924"/>
      <c r="EG117" s="924"/>
      <c r="EH117" s="924"/>
      <c r="EI117" s="924"/>
      <c r="EJ117" s="924"/>
      <c r="EK117" s="924"/>
      <c r="EL117" s="924"/>
      <c r="EM117" s="924"/>
      <c r="EN117" s="924"/>
      <c r="EO117" s="924"/>
      <c r="EP117" s="924"/>
      <c r="EQ117" s="924"/>
      <c r="ER117" s="924"/>
      <c r="ES117" s="924"/>
      <c r="ET117" s="924"/>
      <c r="EU117" s="924"/>
      <c r="EV117" s="924"/>
      <c r="EW117" s="924"/>
      <c r="EX117" s="924"/>
      <c r="EY117" s="924"/>
      <c r="EZ117" s="924"/>
      <c r="FA117" s="924"/>
      <c r="FB117" s="924"/>
      <c r="FC117" s="924"/>
      <c r="FD117" s="924"/>
      <c r="FE117" s="924"/>
      <c r="FF117" s="924"/>
      <c r="FG117" s="924"/>
      <c r="FH117" s="924"/>
      <c r="FI117" s="924"/>
      <c r="FJ117" s="924"/>
      <c r="FK117" s="924"/>
      <c r="FL117" s="924"/>
      <c r="FM117" s="924"/>
      <c r="FN117" s="924"/>
      <c r="FO117" s="924"/>
      <c r="FP117" s="924"/>
      <c r="FQ117" s="924"/>
      <c r="FR117" s="924"/>
      <c r="FS117" s="924"/>
      <c r="FT117" s="924"/>
      <c r="FU117" s="924"/>
      <c r="FV117" s="924"/>
      <c r="FW117" s="924"/>
      <c r="FX117" s="924"/>
      <c r="FY117" s="924"/>
      <c r="FZ117" s="924"/>
      <c r="GA117" s="924"/>
      <c r="GB117" s="924"/>
      <c r="GC117" s="924"/>
      <c r="GD117" s="924"/>
      <c r="GE117" s="924"/>
      <c r="GF117" s="924"/>
      <c r="GG117" s="924"/>
      <c r="GH117" s="924"/>
      <c r="GI117" s="924"/>
      <c r="GJ117" s="924"/>
      <c r="GK117" s="924"/>
      <c r="GL117" s="924"/>
      <c r="GM117" s="924"/>
      <c r="GN117" s="924"/>
      <c r="GO117" s="924"/>
      <c r="GP117" s="924"/>
      <c r="GQ117" s="924"/>
      <c r="GR117" s="924"/>
      <c r="GS117" s="924"/>
      <c r="GT117" s="924"/>
      <c r="GU117" s="924"/>
      <c r="GV117" s="924"/>
      <c r="GW117" s="924"/>
      <c r="GX117" s="924"/>
      <c r="GY117" s="924"/>
      <c r="GZ117" s="924"/>
      <c r="HA117" s="924"/>
      <c r="HB117" s="924"/>
      <c r="HC117" s="924"/>
      <c r="HD117" s="924"/>
      <c r="HE117" s="924"/>
      <c r="HF117" s="924"/>
      <c r="HG117" s="924"/>
      <c r="HH117" s="924"/>
      <c r="HI117" s="924"/>
      <c r="HJ117" s="924"/>
      <c r="HK117" s="924"/>
      <c r="HL117" s="924"/>
      <c r="HM117" s="924"/>
      <c r="HN117" s="924"/>
      <c r="HO117" s="924"/>
      <c r="HP117" s="924"/>
      <c r="HQ117" s="924"/>
      <c r="HR117" s="924"/>
      <c r="HS117" s="924"/>
      <c r="HT117" s="924"/>
      <c r="HU117" s="924"/>
      <c r="HV117" s="924"/>
      <c r="HW117" s="924"/>
      <c r="HX117" s="924"/>
      <c r="HY117" s="924"/>
      <c r="HZ117" s="924"/>
      <c r="IA117" s="924"/>
      <c r="IB117" s="924"/>
      <c r="IC117" s="924"/>
      <c r="ID117" s="924"/>
      <c r="IE117" s="924"/>
      <c r="IF117" s="924"/>
      <c r="IG117" s="924"/>
      <c r="IH117" s="924"/>
      <c r="II117" s="924"/>
      <c r="IJ117" s="924"/>
      <c r="IK117" s="924"/>
      <c r="IL117" s="924"/>
      <c r="IM117" s="924"/>
      <c r="IN117" s="924"/>
      <c r="IO117" s="924"/>
      <c r="IP117" s="924"/>
      <c r="IQ117" s="924"/>
      <c r="IR117" s="924"/>
      <c r="IS117" s="924"/>
      <c r="IT117" s="924"/>
      <c r="IU117" s="924"/>
      <c r="IV117" s="924"/>
      <c r="IW117" s="924"/>
      <c r="IX117" s="924"/>
      <c r="IY117" s="924"/>
      <c r="IZ117" s="924"/>
      <c r="JA117" s="924"/>
      <c r="JB117" s="924"/>
      <c r="JC117" s="924"/>
      <c r="JD117" s="924"/>
      <c r="JE117" s="924"/>
      <c r="JF117" s="924"/>
      <c r="JG117" s="924"/>
      <c r="JH117" s="924"/>
      <c r="JI117" s="924"/>
      <c r="JJ117" s="924"/>
      <c r="JK117" s="924"/>
      <c r="JL117" s="924"/>
      <c r="JM117" s="924"/>
      <c r="JN117" s="924"/>
      <c r="JO117" s="924"/>
      <c r="JP117" s="924"/>
      <c r="JQ117" s="924"/>
      <c r="JR117" s="924"/>
      <c r="JS117" s="924"/>
      <c r="JT117" s="924"/>
      <c r="JU117" s="924"/>
      <c r="JV117" s="924"/>
      <c r="JW117" s="924"/>
      <c r="JX117" s="924"/>
      <c r="JY117" s="924"/>
      <c r="JZ117" s="924"/>
      <c r="KA117" s="924"/>
      <c r="KB117" s="924"/>
      <c r="KC117" s="924"/>
      <c r="KD117" s="924"/>
      <c r="KE117" s="924"/>
      <c r="KF117" s="924"/>
      <c r="KG117" s="924"/>
      <c r="KH117" s="924"/>
      <c r="KI117" s="924"/>
      <c r="KJ117" s="924"/>
      <c r="KK117" s="924"/>
      <c r="KL117" s="924"/>
      <c r="KM117" s="924"/>
      <c r="KN117" s="924"/>
      <c r="KO117" s="924"/>
      <c r="KP117" s="924"/>
      <c r="KQ117" s="924"/>
      <c r="KR117" s="924"/>
      <c r="KS117" s="924"/>
      <c r="KT117" s="924"/>
      <c r="KU117" s="924"/>
      <c r="KV117" s="924"/>
      <c r="KW117" s="924"/>
      <c r="KX117" s="924"/>
      <c r="KY117" s="924"/>
      <c r="KZ117" s="924"/>
      <c r="LA117" s="924"/>
      <c r="LB117" s="924"/>
      <c r="LC117" s="924"/>
      <c r="LD117" s="924"/>
      <c r="LE117" s="924"/>
      <c r="LF117" s="924"/>
      <c r="LG117" s="924"/>
      <c r="LH117" s="924"/>
      <c r="LI117" s="924"/>
      <c r="LJ117" s="924"/>
      <c r="LK117" s="924"/>
      <c r="LL117" s="924"/>
      <c r="LM117" s="924"/>
      <c r="LN117" s="924"/>
      <c r="LO117" s="924"/>
      <c r="LP117" s="924"/>
      <c r="LQ117" s="924"/>
      <c r="LR117" s="924"/>
      <c r="LS117" s="924"/>
      <c r="LT117" s="924"/>
      <c r="LU117" s="924"/>
      <c r="LV117" s="924"/>
      <c r="LW117" s="924"/>
      <c r="LX117" s="924"/>
      <c r="LY117" s="924"/>
      <c r="LZ117" s="924"/>
      <c r="MA117" s="924"/>
      <c r="MB117" s="924"/>
      <c r="MC117" s="924"/>
      <c r="MD117" s="924"/>
      <c r="ME117" s="924"/>
      <c r="MF117" s="924"/>
      <c r="MG117" s="924"/>
      <c r="MH117" s="924"/>
      <c r="MI117" s="924"/>
      <c r="MJ117" s="924"/>
      <c r="MK117" s="924"/>
      <c r="ML117" s="924"/>
      <c r="MM117" s="924"/>
      <c r="MN117" s="924"/>
      <c r="MO117" s="924"/>
      <c r="MP117" s="924"/>
      <c r="MQ117" s="924"/>
      <c r="MR117" s="924"/>
      <c r="MS117" s="924"/>
      <c r="MT117" s="924"/>
      <c r="MU117" s="924"/>
      <c r="MV117" s="924"/>
      <c r="MW117" s="924"/>
      <c r="MX117" s="924"/>
      <c r="MY117" s="924"/>
      <c r="MZ117" s="924"/>
      <c r="NA117" s="924"/>
      <c r="NB117" s="924"/>
      <c r="NC117" s="924"/>
      <c r="ND117" s="924"/>
      <c r="NE117" s="924"/>
      <c r="NF117" s="924"/>
      <c r="NG117" s="924"/>
      <c r="NH117" s="924"/>
      <c r="NI117" s="924"/>
      <c r="NJ117" s="924"/>
      <c r="NK117" s="924"/>
      <c r="NL117" s="924"/>
      <c r="NM117" s="924"/>
      <c r="NN117" s="924"/>
      <c r="NO117" s="924"/>
      <c r="NP117" s="924"/>
      <c r="NQ117" s="924"/>
      <c r="NR117" s="924"/>
      <c r="NS117" s="924"/>
      <c r="NT117" s="924"/>
      <c r="NU117" s="924"/>
      <c r="NV117" s="924"/>
      <c r="NW117" s="924"/>
      <c r="NX117" s="924"/>
      <c r="NY117" s="924"/>
      <c r="NZ117" s="924"/>
      <c r="OA117" s="924"/>
      <c r="OB117" s="924"/>
      <c r="OC117" s="924"/>
      <c r="OD117" s="924"/>
      <c r="OE117" s="924"/>
      <c r="OF117" s="924"/>
      <c r="OG117" s="924"/>
      <c r="OH117" s="924"/>
      <c r="OI117" s="924"/>
      <c r="OJ117" s="924"/>
      <c r="OK117" s="924"/>
      <c r="OL117" s="924"/>
      <c r="OM117" s="924"/>
      <c r="ON117" s="924"/>
      <c r="OO117" s="924"/>
      <c r="OP117" s="924"/>
      <c r="OQ117" s="924"/>
      <c r="OR117" s="924"/>
      <c r="OS117" s="924"/>
      <c r="OT117" s="924"/>
      <c r="OU117" s="924"/>
      <c r="OV117" s="924"/>
      <c r="OW117" s="924"/>
      <c r="OX117" s="924"/>
      <c r="OY117" s="924"/>
      <c r="OZ117" s="924"/>
      <c r="PA117" s="924"/>
      <c r="PB117" s="924"/>
      <c r="PC117" s="924"/>
      <c r="PD117" s="924"/>
      <c r="PE117" s="924"/>
    </row>
    <row r="118" spans="1:421">
      <c r="A118" s="924"/>
      <c r="B118" s="924"/>
      <c r="C118" s="924"/>
      <c r="D118" s="924"/>
      <c r="E118" s="924"/>
      <c r="F118" s="924"/>
      <c r="G118" s="924"/>
      <c r="H118" s="924"/>
      <c r="I118" s="924"/>
      <c r="J118" s="924"/>
      <c r="K118" s="924"/>
      <c r="L118" s="924"/>
      <c r="M118" s="924"/>
      <c r="N118" s="924"/>
      <c r="O118" s="924"/>
      <c r="P118" s="924"/>
      <c r="Q118" s="924"/>
      <c r="R118" s="924"/>
      <c r="S118" s="924"/>
      <c r="T118" s="924"/>
      <c r="U118" s="924"/>
      <c r="V118" s="924"/>
      <c r="W118" s="924"/>
      <c r="X118" s="924"/>
      <c r="Y118" s="924"/>
      <c r="Z118" s="924"/>
      <c r="AA118" s="924"/>
      <c r="AB118" s="924"/>
      <c r="AC118" s="924"/>
      <c r="AD118" s="924"/>
      <c r="AE118" s="924"/>
      <c r="AF118" s="924"/>
      <c r="AG118" s="924"/>
      <c r="AH118" s="924"/>
      <c r="AI118" s="924"/>
      <c r="AJ118" s="924"/>
      <c r="AK118" s="924"/>
      <c r="AL118" s="924"/>
      <c r="AM118" s="924"/>
      <c r="AN118" s="924"/>
      <c r="AO118" s="924"/>
      <c r="AP118" s="924"/>
      <c r="AQ118" s="924"/>
      <c r="AR118" s="924"/>
      <c r="AS118" s="924"/>
      <c r="AT118" s="924"/>
      <c r="AU118" s="924"/>
      <c r="AV118" s="924"/>
      <c r="AW118" s="924"/>
      <c r="AX118" s="924"/>
      <c r="AY118" s="924"/>
      <c r="AZ118" s="924"/>
      <c r="BA118" s="924"/>
      <c r="BB118" s="924"/>
      <c r="BC118" s="924"/>
      <c r="BD118" s="924"/>
      <c r="BE118" s="924"/>
      <c r="BF118" s="924"/>
      <c r="BG118" s="924"/>
      <c r="BH118" s="924"/>
      <c r="BI118" s="924"/>
      <c r="BJ118" s="924"/>
      <c r="BK118" s="924"/>
      <c r="BL118" s="924"/>
      <c r="BM118" s="924"/>
      <c r="BN118" s="924"/>
      <c r="BO118" s="924"/>
      <c r="BP118" s="924"/>
      <c r="BQ118" s="924"/>
      <c r="BR118" s="924"/>
      <c r="BS118" s="924"/>
      <c r="BT118" s="924"/>
      <c r="BU118" s="924"/>
      <c r="BV118" s="924"/>
      <c r="BW118" s="924"/>
      <c r="BX118" s="924"/>
      <c r="BY118" s="924"/>
      <c r="BZ118" s="924"/>
      <c r="CA118" s="924"/>
      <c r="CB118" s="924"/>
      <c r="CC118" s="924"/>
      <c r="CD118" s="924"/>
      <c r="CE118" s="924"/>
      <c r="CF118" s="924"/>
      <c r="CG118" s="924"/>
      <c r="CH118" s="924"/>
      <c r="CI118" s="924"/>
      <c r="CJ118" s="924"/>
      <c r="CK118" s="924"/>
      <c r="CL118" s="924"/>
      <c r="CM118" s="924"/>
      <c r="CN118" s="924"/>
      <c r="CO118" s="924"/>
      <c r="CP118" s="924"/>
      <c r="CQ118" s="924"/>
      <c r="CR118" s="924"/>
      <c r="CS118" s="924"/>
      <c r="CT118" s="924"/>
      <c r="CU118" s="924"/>
      <c r="CV118" s="924"/>
      <c r="CW118" s="924"/>
      <c r="CX118" s="924"/>
      <c r="CY118" s="924"/>
      <c r="CZ118" s="924"/>
      <c r="DA118" s="924"/>
      <c r="DB118" s="924"/>
      <c r="DC118" s="924"/>
      <c r="DD118" s="924"/>
      <c r="DE118" s="924"/>
      <c r="DF118" s="924"/>
      <c r="DG118" s="924"/>
      <c r="DH118" s="924"/>
      <c r="DI118" s="924"/>
      <c r="DJ118" s="924"/>
      <c r="DK118" s="924"/>
      <c r="DL118" s="924"/>
      <c r="DM118" s="924"/>
      <c r="DN118" s="924"/>
      <c r="DO118" s="924"/>
      <c r="DP118" s="924"/>
      <c r="DQ118" s="924"/>
      <c r="DR118" s="924"/>
      <c r="DS118" s="924"/>
      <c r="DT118" s="924"/>
      <c r="DU118" s="924"/>
      <c r="DV118" s="924"/>
      <c r="DW118" s="924"/>
      <c r="DX118" s="924"/>
      <c r="DY118" s="924"/>
      <c r="DZ118" s="924"/>
      <c r="EA118" s="924"/>
      <c r="EB118" s="924"/>
      <c r="EC118" s="924"/>
      <c r="ED118" s="924"/>
      <c r="EE118" s="924"/>
      <c r="EF118" s="924"/>
      <c r="EG118" s="924"/>
      <c r="EH118" s="924"/>
      <c r="EI118" s="924"/>
      <c r="EJ118" s="924"/>
      <c r="EK118" s="924"/>
      <c r="EL118" s="924"/>
      <c r="EM118" s="924"/>
      <c r="EN118" s="924"/>
      <c r="EO118" s="924"/>
      <c r="EP118" s="924"/>
      <c r="EQ118" s="924"/>
      <c r="ER118" s="924"/>
      <c r="ES118" s="924"/>
      <c r="ET118" s="924"/>
      <c r="EU118" s="924"/>
      <c r="EV118" s="924"/>
      <c r="EW118" s="924"/>
      <c r="EX118" s="924"/>
      <c r="EY118" s="924"/>
      <c r="EZ118" s="924"/>
      <c r="FA118" s="924"/>
      <c r="FB118" s="924"/>
      <c r="FC118" s="924"/>
      <c r="FD118" s="924"/>
      <c r="FE118" s="924"/>
      <c r="FF118" s="924"/>
      <c r="FG118" s="924"/>
      <c r="FH118" s="924"/>
      <c r="FI118" s="924"/>
      <c r="FJ118" s="924"/>
      <c r="FK118" s="924"/>
      <c r="FL118" s="924"/>
      <c r="FM118" s="924"/>
      <c r="FN118" s="924"/>
      <c r="FO118" s="924"/>
      <c r="FP118" s="924"/>
      <c r="FQ118" s="924"/>
      <c r="FR118" s="924"/>
      <c r="FS118" s="924"/>
      <c r="FT118" s="924"/>
      <c r="FU118" s="924"/>
      <c r="FV118" s="924"/>
      <c r="FW118" s="924"/>
      <c r="FX118" s="924"/>
      <c r="FY118" s="924"/>
      <c r="FZ118" s="924"/>
      <c r="GA118" s="924"/>
      <c r="GB118" s="924"/>
      <c r="GC118" s="924"/>
      <c r="GD118" s="924"/>
      <c r="GE118" s="924"/>
      <c r="GF118" s="924"/>
      <c r="GG118" s="924"/>
      <c r="GH118" s="924"/>
      <c r="GI118" s="924"/>
      <c r="GJ118" s="924"/>
      <c r="GK118" s="924"/>
      <c r="GL118" s="924"/>
      <c r="GM118" s="924"/>
      <c r="GN118" s="924"/>
      <c r="GO118" s="924"/>
      <c r="GP118" s="924"/>
      <c r="GQ118" s="924"/>
      <c r="GR118" s="924"/>
      <c r="GS118" s="924"/>
      <c r="GT118" s="924"/>
      <c r="GU118" s="924"/>
      <c r="GV118" s="924"/>
      <c r="GW118" s="924"/>
      <c r="GX118" s="924"/>
      <c r="GY118" s="924"/>
      <c r="GZ118" s="924"/>
      <c r="HA118" s="924"/>
      <c r="HB118" s="924"/>
      <c r="HC118" s="924"/>
      <c r="HD118" s="924"/>
      <c r="HE118" s="924"/>
      <c r="HF118" s="924"/>
      <c r="HG118" s="924"/>
      <c r="HH118" s="924"/>
      <c r="HI118" s="924"/>
      <c r="HJ118" s="924"/>
      <c r="HK118" s="924"/>
      <c r="HL118" s="924"/>
      <c r="HM118" s="924"/>
      <c r="HN118" s="924"/>
      <c r="HO118" s="924"/>
      <c r="HP118" s="924"/>
      <c r="HQ118" s="924"/>
      <c r="HR118" s="924"/>
      <c r="HS118" s="924"/>
      <c r="HT118" s="924"/>
      <c r="HU118" s="924"/>
      <c r="HV118" s="924"/>
      <c r="HW118" s="924"/>
      <c r="HX118" s="924"/>
      <c r="HY118" s="924"/>
      <c r="HZ118" s="924"/>
      <c r="IA118" s="924"/>
      <c r="IB118" s="924"/>
      <c r="IC118" s="924"/>
      <c r="ID118" s="924"/>
      <c r="IE118" s="924"/>
      <c r="IF118" s="924"/>
      <c r="IG118" s="924"/>
      <c r="IH118" s="924"/>
      <c r="II118" s="924"/>
      <c r="IJ118" s="924"/>
      <c r="IK118" s="924"/>
      <c r="IL118" s="924"/>
      <c r="IM118" s="924"/>
      <c r="IN118" s="924"/>
      <c r="IO118" s="924"/>
      <c r="IP118" s="924"/>
      <c r="IQ118" s="924"/>
      <c r="IR118" s="924"/>
      <c r="IS118" s="924"/>
      <c r="IT118" s="924"/>
      <c r="IU118" s="924"/>
      <c r="IV118" s="924"/>
      <c r="IW118" s="924"/>
      <c r="IX118" s="924"/>
      <c r="IY118" s="924"/>
      <c r="IZ118" s="924"/>
      <c r="JA118" s="924"/>
      <c r="JB118" s="924"/>
      <c r="JC118" s="924"/>
      <c r="JD118" s="924"/>
      <c r="JE118" s="924"/>
      <c r="JF118" s="924"/>
      <c r="JG118" s="924"/>
      <c r="JH118" s="924"/>
      <c r="JI118" s="924"/>
      <c r="JJ118" s="924"/>
      <c r="JK118" s="924"/>
      <c r="JL118" s="924"/>
      <c r="JM118" s="924"/>
      <c r="JN118" s="924"/>
      <c r="JO118" s="924"/>
      <c r="JP118" s="924"/>
      <c r="JQ118" s="924"/>
      <c r="JR118" s="924"/>
      <c r="JS118" s="924"/>
      <c r="JT118" s="924"/>
      <c r="JU118" s="924"/>
      <c r="JV118" s="924"/>
      <c r="JW118" s="924"/>
      <c r="JX118" s="924"/>
      <c r="JY118" s="924"/>
      <c r="JZ118" s="924"/>
      <c r="KA118" s="924"/>
      <c r="KB118" s="924"/>
      <c r="KC118" s="924"/>
      <c r="KD118" s="924"/>
      <c r="KE118" s="924"/>
      <c r="KF118" s="924"/>
      <c r="KG118" s="924"/>
      <c r="KH118" s="924"/>
      <c r="KI118" s="924"/>
      <c r="KJ118" s="924"/>
      <c r="KK118" s="924"/>
      <c r="KL118" s="924"/>
      <c r="KM118" s="924"/>
      <c r="KN118" s="924"/>
      <c r="KO118" s="924"/>
      <c r="KP118" s="924"/>
      <c r="KQ118" s="924"/>
      <c r="KR118" s="924"/>
      <c r="KS118" s="924"/>
      <c r="KT118" s="924"/>
      <c r="KU118" s="924"/>
      <c r="KV118" s="924"/>
      <c r="KW118" s="924"/>
      <c r="KX118" s="924"/>
      <c r="KY118" s="924"/>
      <c r="KZ118" s="924"/>
      <c r="LA118" s="924"/>
      <c r="LB118" s="924"/>
      <c r="LC118" s="924"/>
      <c r="LD118" s="924"/>
      <c r="LE118" s="924"/>
      <c r="LF118" s="924"/>
      <c r="LG118" s="924"/>
      <c r="LH118" s="924"/>
      <c r="LI118" s="924"/>
      <c r="LJ118" s="924"/>
      <c r="LK118" s="924"/>
      <c r="LL118" s="924"/>
      <c r="LM118" s="924"/>
      <c r="LN118" s="924"/>
      <c r="LO118" s="924"/>
      <c r="LP118" s="924"/>
      <c r="LQ118" s="924"/>
      <c r="LR118" s="924"/>
      <c r="LS118" s="924"/>
      <c r="LT118" s="924"/>
      <c r="LU118" s="924"/>
      <c r="LV118" s="924"/>
      <c r="LW118" s="924"/>
      <c r="LX118" s="924"/>
      <c r="LY118" s="924"/>
      <c r="LZ118" s="924"/>
      <c r="MA118" s="924"/>
      <c r="MB118" s="924"/>
      <c r="MC118" s="924"/>
      <c r="MD118" s="924"/>
      <c r="ME118" s="924"/>
      <c r="MF118" s="924"/>
      <c r="MG118" s="924"/>
      <c r="MH118" s="924"/>
      <c r="MI118" s="924"/>
      <c r="MJ118" s="924"/>
      <c r="MK118" s="924"/>
      <c r="ML118" s="924"/>
      <c r="MM118" s="924"/>
      <c r="MN118" s="924"/>
      <c r="MO118" s="924"/>
      <c r="MP118" s="924"/>
      <c r="MQ118" s="924"/>
      <c r="MR118" s="924"/>
      <c r="MS118" s="924"/>
      <c r="MT118" s="924"/>
      <c r="MU118" s="924"/>
      <c r="MV118" s="924"/>
      <c r="MW118" s="924"/>
      <c r="MX118" s="924"/>
      <c r="MY118" s="924"/>
      <c r="MZ118" s="924"/>
      <c r="NA118" s="924"/>
      <c r="NB118" s="924"/>
      <c r="NC118" s="924"/>
      <c r="ND118" s="924"/>
      <c r="NE118" s="924"/>
      <c r="NF118" s="924"/>
      <c r="NG118" s="924"/>
      <c r="NH118" s="924"/>
      <c r="NI118" s="924"/>
      <c r="NJ118" s="924"/>
      <c r="NK118" s="924"/>
      <c r="NL118" s="924"/>
      <c r="NM118" s="924"/>
      <c r="NN118" s="924"/>
      <c r="NO118" s="924"/>
      <c r="NP118" s="924"/>
      <c r="NQ118" s="924"/>
      <c r="NR118" s="924"/>
      <c r="NS118" s="924"/>
      <c r="NT118" s="924"/>
      <c r="NU118" s="924"/>
      <c r="NV118" s="924"/>
      <c r="NW118" s="924"/>
      <c r="NX118" s="924"/>
      <c r="NY118" s="924"/>
      <c r="NZ118" s="924"/>
      <c r="OA118" s="924"/>
      <c r="OB118" s="924"/>
      <c r="OC118" s="924"/>
      <c r="OD118" s="924"/>
      <c r="OE118" s="924"/>
      <c r="OF118" s="924"/>
      <c r="OG118" s="924"/>
      <c r="OH118" s="924"/>
      <c r="OI118" s="924"/>
      <c r="OJ118" s="924"/>
      <c r="OK118" s="924"/>
      <c r="OL118" s="924"/>
      <c r="OM118" s="924"/>
      <c r="ON118" s="924"/>
      <c r="OO118" s="924"/>
      <c r="OP118" s="924"/>
      <c r="OQ118" s="924"/>
      <c r="OR118" s="924"/>
      <c r="OS118" s="924"/>
      <c r="OT118" s="924"/>
      <c r="OU118" s="924"/>
      <c r="OV118" s="924"/>
      <c r="OW118" s="924"/>
      <c r="OX118" s="924"/>
      <c r="OY118" s="924"/>
      <c r="OZ118" s="924"/>
      <c r="PA118" s="924"/>
      <c r="PB118" s="924"/>
      <c r="PC118" s="924"/>
      <c r="PD118" s="924"/>
      <c r="PE118" s="924"/>
    </row>
    <row r="119" spans="1:421">
      <c r="A119" s="924"/>
      <c r="B119" s="924"/>
      <c r="C119" s="924"/>
      <c r="D119" s="924"/>
      <c r="E119" s="924"/>
      <c r="F119" s="924"/>
      <c r="G119" s="924"/>
      <c r="H119" s="924"/>
      <c r="I119" s="924"/>
      <c r="J119" s="924"/>
      <c r="K119" s="924"/>
      <c r="L119" s="924"/>
      <c r="M119" s="924"/>
      <c r="N119" s="924"/>
      <c r="O119" s="924"/>
      <c r="P119" s="924"/>
      <c r="Q119" s="924"/>
      <c r="R119" s="924"/>
      <c r="S119" s="924"/>
      <c r="T119" s="924"/>
      <c r="U119" s="924"/>
      <c r="V119" s="924"/>
      <c r="W119" s="924"/>
      <c r="X119" s="924"/>
      <c r="Y119" s="924"/>
      <c r="Z119" s="924"/>
      <c r="AA119" s="924"/>
      <c r="AB119" s="924"/>
      <c r="AC119" s="924"/>
      <c r="AD119" s="924"/>
      <c r="AE119" s="924"/>
      <c r="AF119" s="924"/>
      <c r="AG119" s="924"/>
      <c r="AH119" s="924"/>
      <c r="AI119" s="924"/>
      <c r="AJ119" s="924"/>
      <c r="AK119" s="924"/>
      <c r="AL119" s="924"/>
      <c r="AM119" s="924"/>
      <c r="AN119" s="924"/>
      <c r="AO119" s="924"/>
      <c r="AP119" s="924"/>
      <c r="AQ119" s="924"/>
      <c r="AR119" s="924"/>
      <c r="AS119" s="924"/>
      <c r="AT119" s="924"/>
      <c r="AU119" s="924"/>
      <c r="AV119" s="924"/>
      <c r="AW119" s="924"/>
      <c r="AX119" s="924"/>
      <c r="AY119" s="924"/>
      <c r="AZ119" s="924"/>
      <c r="BA119" s="924"/>
      <c r="BB119" s="924"/>
      <c r="BC119" s="924"/>
      <c r="BD119" s="924"/>
      <c r="BE119" s="924"/>
      <c r="BF119" s="924"/>
      <c r="BG119" s="924"/>
      <c r="BH119" s="924"/>
      <c r="BI119" s="924"/>
      <c r="BJ119" s="924"/>
      <c r="BK119" s="924"/>
      <c r="BL119" s="924"/>
      <c r="BM119" s="924"/>
      <c r="BN119" s="924"/>
      <c r="BO119" s="924"/>
      <c r="BP119" s="924"/>
      <c r="BQ119" s="924"/>
      <c r="BR119" s="924"/>
      <c r="BS119" s="924"/>
      <c r="BT119" s="924"/>
      <c r="BU119" s="924"/>
      <c r="BV119" s="924"/>
      <c r="BW119" s="924"/>
      <c r="BX119" s="924"/>
      <c r="BY119" s="924"/>
      <c r="BZ119" s="924"/>
      <c r="CA119" s="924"/>
      <c r="CB119" s="924"/>
      <c r="CC119" s="924"/>
      <c r="CD119" s="924"/>
      <c r="CE119" s="924"/>
      <c r="CF119" s="924"/>
      <c r="CG119" s="924"/>
      <c r="CH119" s="924"/>
      <c r="CI119" s="924"/>
      <c r="CJ119" s="924"/>
      <c r="CK119" s="924"/>
      <c r="CL119" s="924"/>
      <c r="CM119" s="924"/>
      <c r="CN119" s="924"/>
      <c r="CO119" s="924"/>
      <c r="CP119" s="924"/>
      <c r="CQ119" s="924"/>
      <c r="CR119" s="924"/>
      <c r="CS119" s="924"/>
      <c r="CT119" s="924"/>
      <c r="CU119" s="924"/>
      <c r="CV119" s="924"/>
      <c r="CW119" s="924"/>
      <c r="CX119" s="924"/>
      <c r="CY119" s="924"/>
      <c r="CZ119" s="924"/>
      <c r="DA119" s="924"/>
      <c r="DB119" s="924"/>
      <c r="DC119" s="924"/>
      <c r="DD119" s="924"/>
      <c r="DE119" s="924"/>
      <c r="DF119" s="924"/>
      <c r="DG119" s="924"/>
      <c r="DH119" s="924"/>
      <c r="DI119" s="924"/>
      <c r="DJ119" s="924"/>
      <c r="DK119" s="924"/>
      <c r="DL119" s="924"/>
      <c r="DM119" s="924"/>
      <c r="DN119" s="924"/>
      <c r="DO119" s="924"/>
      <c r="DP119" s="924"/>
      <c r="DQ119" s="924"/>
      <c r="DR119" s="924"/>
      <c r="DS119" s="924"/>
      <c r="DT119" s="924"/>
      <c r="DU119" s="924"/>
      <c r="DV119" s="924"/>
      <c r="DW119" s="924"/>
      <c r="DX119" s="924"/>
      <c r="DY119" s="924"/>
      <c r="DZ119" s="924"/>
      <c r="EA119" s="924"/>
      <c r="EB119" s="924"/>
      <c r="EC119" s="924"/>
      <c r="ED119" s="924"/>
      <c r="EE119" s="924"/>
      <c r="EF119" s="924"/>
      <c r="EG119" s="924"/>
      <c r="EH119" s="924"/>
      <c r="EI119" s="924"/>
      <c r="EJ119" s="924"/>
      <c r="EK119" s="924"/>
      <c r="EL119" s="924"/>
      <c r="EM119" s="924"/>
      <c r="EN119" s="924"/>
      <c r="EO119" s="924"/>
      <c r="EP119" s="924"/>
      <c r="EQ119" s="924"/>
      <c r="ER119" s="924"/>
      <c r="ES119" s="924"/>
      <c r="ET119" s="924"/>
      <c r="EU119" s="924"/>
      <c r="EV119" s="924"/>
      <c r="EW119" s="924"/>
      <c r="EX119" s="924"/>
      <c r="EY119" s="924"/>
      <c r="EZ119" s="924"/>
      <c r="FA119" s="924"/>
      <c r="FB119" s="924"/>
      <c r="FC119" s="924"/>
      <c r="FD119" s="924"/>
      <c r="FE119" s="924"/>
      <c r="FF119" s="924"/>
      <c r="FG119" s="924"/>
      <c r="FH119" s="924"/>
      <c r="FI119" s="924"/>
      <c r="FJ119" s="924"/>
      <c r="FK119" s="924"/>
      <c r="FL119" s="924"/>
      <c r="FM119" s="924"/>
      <c r="FN119" s="924"/>
      <c r="FO119" s="924"/>
      <c r="FP119" s="924"/>
      <c r="FQ119" s="924"/>
      <c r="FR119" s="924"/>
      <c r="FS119" s="924"/>
      <c r="FT119" s="924"/>
      <c r="FU119" s="924"/>
      <c r="FV119" s="924"/>
      <c r="FW119" s="924"/>
      <c r="FX119" s="924"/>
      <c r="FY119" s="924"/>
      <c r="FZ119" s="924"/>
      <c r="GA119" s="924"/>
      <c r="GB119" s="924"/>
      <c r="GC119" s="924"/>
      <c r="GD119" s="924"/>
      <c r="GE119" s="924"/>
      <c r="GF119" s="924"/>
      <c r="GG119" s="924"/>
      <c r="GH119" s="924"/>
      <c r="GI119" s="924"/>
      <c r="GJ119" s="924"/>
      <c r="GK119" s="924"/>
      <c r="GL119" s="924"/>
      <c r="GM119" s="924"/>
      <c r="GN119" s="924"/>
      <c r="GO119" s="924"/>
      <c r="GP119" s="924"/>
      <c r="GQ119" s="924"/>
      <c r="GR119" s="924"/>
      <c r="GS119" s="924"/>
      <c r="GT119" s="924"/>
      <c r="GU119" s="924"/>
      <c r="GV119" s="924"/>
      <c r="GW119" s="924"/>
      <c r="GX119" s="924"/>
      <c r="GY119" s="924"/>
      <c r="GZ119" s="924"/>
      <c r="HA119" s="924"/>
      <c r="HB119" s="924"/>
      <c r="HC119" s="924"/>
      <c r="HD119" s="924"/>
      <c r="HE119" s="924"/>
      <c r="HF119" s="924"/>
      <c r="HG119" s="924"/>
      <c r="HH119" s="924"/>
      <c r="HI119" s="924"/>
      <c r="HJ119" s="924"/>
      <c r="HK119" s="924"/>
      <c r="HL119" s="924"/>
      <c r="HM119" s="924"/>
      <c r="HN119" s="924"/>
      <c r="HO119" s="924"/>
      <c r="HP119" s="924"/>
      <c r="HQ119" s="924"/>
      <c r="HR119" s="924"/>
      <c r="HS119" s="924"/>
      <c r="HT119" s="924"/>
      <c r="HU119" s="924"/>
      <c r="HV119" s="924"/>
      <c r="HW119" s="924"/>
      <c r="HX119" s="924"/>
      <c r="HY119" s="924"/>
      <c r="HZ119" s="924"/>
      <c r="IA119" s="924"/>
      <c r="IB119" s="924"/>
      <c r="IC119" s="924"/>
      <c r="ID119" s="924"/>
      <c r="IE119" s="924"/>
      <c r="IF119" s="924"/>
      <c r="IG119" s="924"/>
      <c r="IH119" s="924"/>
      <c r="II119" s="924"/>
      <c r="IJ119" s="924"/>
      <c r="IK119" s="924"/>
      <c r="IL119" s="924"/>
      <c r="IM119" s="924"/>
      <c r="IN119" s="924"/>
      <c r="IO119" s="924"/>
      <c r="IP119" s="924"/>
      <c r="IQ119" s="924"/>
      <c r="IR119" s="924"/>
      <c r="IS119" s="924"/>
      <c r="IT119" s="924"/>
      <c r="IU119" s="924"/>
      <c r="IV119" s="924"/>
      <c r="IW119" s="924"/>
      <c r="IX119" s="924"/>
      <c r="IY119" s="924"/>
      <c r="IZ119" s="924"/>
      <c r="JA119" s="924"/>
      <c r="JB119" s="924"/>
      <c r="JC119" s="924"/>
      <c r="JD119" s="924"/>
      <c r="JE119" s="924"/>
      <c r="JF119" s="924"/>
      <c r="JG119" s="924"/>
      <c r="JH119" s="924"/>
      <c r="JI119" s="924"/>
      <c r="JJ119" s="924"/>
      <c r="JK119" s="924"/>
      <c r="JL119" s="924"/>
      <c r="JM119" s="924"/>
      <c r="JN119" s="924"/>
      <c r="JO119" s="924"/>
      <c r="JP119" s="924"/>
      <c r="JQ119" s="924"/>
      <c r="JR119" s="924"/>
      <c r="JS119" s="924"/>
      <c r="JT119" s="924"/>
      <c r="JU119" s="924"/>
      <c r="JV119" s="924"/>
      <c r="JW119" s="924"/>
      <c r="JX119" s="924"/>
      <c r="JY119" s="924"/>
      <c r="JZ119" s="924"/>
      <c r="KA119" s="924"/>
      <c r="KB119" s="924"/>
      <c r="KC119" s="924"/>
      <c r="KD119" s="924"/>
      <c r="KE119" s="924"/>
      <c r="KF119" s="924"/>
      <c r="KG119" s="924"/>
      <c r="KH119" s="924"/>
      <c r="KI119" s="924"/>
      <c r="KJ119" s="924"/>
      <c r="KK119" s="924"/>
      <c r="KL119" s="924"/>
      <c r="KM119" s="924"/>
      <c r="KN119" s="924"/>
      <c r="KO119" s="924"/>
      <c r="KP119" s="924"/>
      <c r="KQ119" s="924"/>
      <c r="KR119" s="924"/>
      <c r="KS119" s="924"/>
      <c r="KT119" s="924"/>
      <c r="KU119" s="924"/>
      <c r="KV119" s="924"/>
      <c r="KW119" s="924"/>
      <c r="KX119" s="924"/>
      <c r="KY119" s="924"/>
      <c r="KZ119" s="924"/>
      <c r="LA119" s="924"/>
      <c r="LB119" s="924"/>
      <c r="LC119" s="924"/>
      <c r="LD119" s="924"/>
      <c r="LE119" s="924"/>
      <c r="LF119" s="924"/>
      <c r="LG119" s="924"/>
      <c r="LH119" s="924"/>
      <c r="LI119" s="924"/>
      <c r="LJ119" s="924"/>
      <c r="LK119" s="924"/>
      <c r="LL119" s="924"/>
      <c r="LM119" s="924"/>
      <c r="LN119" s="924"/>
      <c r="LO119" s="924"/>
      <c r="LP119" s="924"/>
      <c r="LQ119" s="924"/>
      <c r="LR119" s="924"/>
      <c r="LS119" s="924"/>
      <c r="LT119" s="924"/>
      <c r="LU119" s="924"/>
      <c r="LV119" s="924"/>
      <c r="LW119" s="924"/>
      <c r="LX119" s="924"/>
      <c r="LY119" s="924"/>
      <c r="LZ119" s="924"/>
      <c r="MA119" s="924"/>
      <c r="MB119" s="924"/>
      <c r="MC119" s="924"/>
      <c r="MD119" s="924"/>
      <c r="ME119" s="924"/>
      <c r="MF119" s="924"/>
      <c r="MG119" s="924"/>
      <c r="MH119" s="924"/>
      <c r="MI119" s="924"/>
      <c r="MJ119" s="924"/>
      <c r="MK119" s="924"/>
      <c r="ML119" s="924"/>
      <c r="MM119" s="924"/>
      <c r="MN119" s="924"/>
      <c r="MO119" s="924"/>
      <c r="MP119" s="924"/>
      <c r="MQ119" s="924"/>
      <c r="MR119" s="924"/>
      <c r="MS119" s="924"/>
      <c r="MT119" s="924"/>
      <c r="MU119" s="924"/>
      <c r="MV119" s="924"/>
      <c r="MW119" s="924"/>
      <c r="MX119" s="924"/>
      <c r="MY119" s="924"/>
      <c r="MZ119" s="924"/>
      <c r="NA119" s="924"/>
      <c r="NB119" s="924"/>
      <c r="NC119" s="924"/>
      <c r="ND119" s="924"/>
      <c r="NE119" s="924"/>
      <c r="NF119" s="924"/>
      <c r="NG119" s="924"/>
      <c r="NH119" s="924"/>
      <c r="NI119" s="924"/>
      <c r="NJ119" s="924"/>
      <c r="NK119" s="924"/>
      <c r="NL119" s="924"/>
      <c r="NM119" s="924"/>
      <c r="NN119" s="924"/>
      <c r="NO119" s="924"/>
      <c r="NP119" s="924"/>
      <c r="NQ119" s="924"/>
      <c r="NR119" s="924"/>
      <c r="NS119" s="924"/>
      <c r="NT119" s="924"/>
      <c r="NU119" s="924"/>
      <c r="NV119" s="924"/>
      <c r="NW119" s="924"/>
      <c r="NX119" s="924"/>
      <c r="NY119" s="924"/>
      <c r="NZ119" s="924"/>
      <c r="OA119" s="924"/>
      <c r="OB119" s="924"/>
      <c r="OC119" s="924"/>
      <c r="OD119" s="924"/>
      <c r="OE119" s="924"/>
      <c r="OF119" s="924"/>
      <c r="OG119" s="924"/>
      <c r="OH119" s="924"/>
      <c r="OI119" s="924"/>
      <c r="OJ119" s="924"/>
      <c r="OK119" s="924"/>
      <c r="OL119" s="924"/>
      <c r="OM119" s="924"/>
      <c r="ON119" s="924"/>
      <c r="OO119" s="924"/>
      <c r="OP119" s="924"/>
      <c r="OQ119" s="924"/>
      <c r="OR119" s="924"/>
      <c r="OS119" s="924"/>
      <c r="OT119" s="924"/>
      <c r="OU119" s="924"/>
      <c r="OV119" s="924"/>
      <c r="OW119" s="924"/>
      <c r="OX119" s="924"/>
      <c r="OY119" s="924"/>
      <c r="OZ119" s="924"/>
      <c r="PA119" s="924"/>
      <c r="PB119" s="924"/>
      <c r="PC119" s="924"/>
      <c r="PD119" s="924"/>
      <c r="PE119" s="924"/>
    </row>
    <row r="120" spans="1:421">
      <c r="A120" s="924"/>
      <c r="B120" s="924"/>
      <c r="C120" s="924"/>
      <c r="D120" s="924"/>
      <c r="E120" s="924"/>
      <c r="F120" s="924"/>
      <c r="G120" s="924"/>
      <c r="H120" s="924"/>
      <c r="I120" s="924"/>
      <c r="J120" s="924"/>
      <c r="K120" s="924"/>
      <c r="L120" s="924"/>
      <c r="M120" s="924"/>
      <c r="N120" s="924"/>
      <c r="O120" s="924"/>
      <c r="P120" s="924"/>
      <c r="Q120" s="924"/>
      <c r="R120" s="924"/>
      <c r="S120" s="924"/>
      <c r="T120" s="924"/>
      <c r="U120" s="924"/>
      <c r="V120" s="924"/>
      <c r="W120" s="924"/>
      <c r="X120" s="924"/>
      <c r="Y120" s="924"/>
      <c r="Z120" s="924"/>
      <c r="AA120" s="924"/>
      <c r="AB120" s="924"/>
      <c r="AC120" s="924"/>
      <c r="AD120" s="924"/>
      <c r="AE120" s="924"/>
      <c r="AF120" s="924"/>
      <c r="AG120" s="924"/>
      <c r="AH120" s="924"/>
      <c r="AI120" s="924"/>
      <c r="AJ120" s="924"/>
      <c r="AK120" s="924"/>
      <c r="AL120" s="924"/>
      <c r="AM120" s="924"/>
      <c r="AN120" s="924"/>
      <c r="AO120" s="924"/>
      <c r="AP120" s="924"/>
      <c r="AQ120" s="924"/>
      <c r="AR120" s="924"/>
      <c r="AS120" s="924"/>
      <c r="AT120" s="924"/>
      <c r="AU120" s="924"/>
      <c r="AV120" s="924"/>
      <c r="AW120" s="924"/>
      <c r="AX120" s="924"/>
      <c r="AY120" s="924"/>
      <c r="AZ120" s="924"/>
      <c r="BA120" s="924"/>
      <c r="BB120" s="924"/>
      <c r="BC120" s="924"/>
      <c r="BD120" s="924"/>
      <c r="BE120" s="924"/>
      <c r="BF120" s="924"/>
      <c r="BG120" s="924"/>
      <c r="BH120" s="924"/>
      <c r="BI120" s="924"/>
      <c r="BJ120" s="924"/>
      <c r="BK120" s="924"/>
      <c r="BL120" s="924"/>
      <c r="BM120" s="924"/>
      <c r="BN120" s="924"/>
      <c r="BO120" s="924"/>
      <c r="BP120" s="924"/>
      <c r="BQ120" s="924"/>
      <c r="BR120" s="924"/>
      <c r="BS120" s="924"/>
      <c r="BT120" s="924"/>
      <c r="BU120" s="924"/>
      <c r="BV120" s="924"/>
      <c r="BW120" s="924"/>
      <c r="BX120" s="924"/>
      <c r="BY120" s="924"/>
      <c r="BZ120" s="924"/>
      <c r="CA120" s="924"/>
      <c r="CB120" s="924"/>
      <c r="CC120" s="924"/>
      <c r="CD120" s="924"/>
      <c r="CE120" s="924"/>
      <c r="CF120" s="924"/>
      <c r="CG120" s="924"/>
      <c r="CH120" s="924"/>
      <c r="CI120" s="924"/>
      <c r="CJ120" s="924"/>
      <c r="CK120" s="924"/>
      <c r="CL120" s="924"/>
      <c r="CM120" s="924"/>
      <c r="CN120" s="924"/>
      <c r="CO120" s="924"/>
      <c r="CP120" s="924"/>
      <c r="CQ120" s="924"/>
      <c r="CR120" s="924"/>
      <c r="CS120" s="924"/>
      <c r="CT120" s="924"/>
      <c r="CU120" s="924"/>
      <c r="CV120" s="924"/>
      <c r="CW120" s="924"/>
      <c r="CX120" s="924"/>
      <c r="CY120" s="924"/>
      <c r="CZ120" s="924"/>
      <c r="DA120" s="924"/>
      <c r="DB120" s="924"/>
      <c r="DC120" s="924"/>
      <c r="DD120" s="924"/>
      <c r="DE120" s="924"/>
      <c r="DF120" s="924"/>
      <c r="DG120" s="924"/>
      <c r="DH120" s="924"/>
      <c r="DI120" s="924"/>
      <c r="DJ120" s="924"/>
      <c r="DK120" s="924"/>
      <c r="DL120" s="924"/>
      <c r="DM120" s="924"/>
      <c r="DN120" s="924"/>
      <c r="DO120" s="924"/>
      <c r="DP120" s="924"/>
      <c r="DQ120" s="924"/>
      <c r="DR120" s="924"/>
      <c r="DS120" s="924"/>
      <c r="DT120" s="924"/>
      <c r="DU120" s="924"/>
      <c r="DV120" s="924"/>
      <c r="DW120" s="924"/>
      <c r="DX120" s="924"/>
      <c r="DY120" s="924"/>
      <c r="DZ120" s="924"/>
      <c r="EA120" s="924"/>
      <c r="EB120" s="924"/>
      <c r="EC120" s="924"/>
      <c r="ED120" s="924"/>
      <c r="EE120" s="924"/>
      <c r="EF120" s="924"/>
      <c r="EG120" s="924"/>
      <c r="EH120" s="924"/>
      <c r="EI120" s="924"/>
      <c r="EJ120" s="924"/>
      <c r="EK120" s="924"/>
      <c r="EL120" s="924"/>
      <c r="EM120" s="924"/>
      <c r="EN120" s="924"/>
      <c r="EO120" s="924"/>
      <c r="EP120" s="924"/>
      <c r="EQ120" s="924"/>
      <c r="ER120" s="924"/>
      <c r="ES120" s="924"/>
      <c r="ET120" s="924"/>
      <c r="EU120" s="924"/>
      <c r="EV120" s="924"/>
      <c r="EW120" s="924"/>
      <c r="EX120" s="924"/>
      <c r="EY120" s="924"/>
      <c r="EZ120" s="924"/>
      <c r="FA120" s="924"/>
      <c r="FB120" s="924"/>
      <c r="FC120" s="924"/>
      <c r="FD120" s="924"/>
      <c r="FE120" s="924"/>
      <c r="FF120" s="924"/>
      <c r="FG120" s="924"/>
      <c r="FH120" s="924"/>
      <c r="FI120" s="924"/>
      <c r="FJ120" s="924"/>
      <c r="FK120" s="924"/>
      <c r="FL120" s="924"/>
      <c r="FM120" s="924"/>
      <c r="FN120" s="924"/>
      <c r="FO120" s="924"/>
      <c r="FP120" s="924"/>
      <c r="FQ120" s="924"/>
      <c r="FR120" s="924"/>
      <c r="FS120" s="924"/>
      <c r="FT120" s="924"/>
      <c r="FU120" s="924"/>
      <c r="FV120" s="924"/>
      <c r="FW120" s="924"/>
      <c r="FX120" s="924"/>
      <c r="FY120" s="924"/>
      <c r="FZ120" s="924"/>
      <c r="GA120" s="924"/>
      <c r="GB120" s="924"/>
      <c r="GC120" s="924"/>
      <c r="GD120" s="924"/>
      <c r="GE120" s="924"/>
      <c r="GF120" s="924"/>
      <c r="GG120" s="924"/>
      <c r="GH120" s="924"/>
      <c r="GI120" s="924"/>
      <c r="GJ120" s="924"/>
      <c r="GK120" s="924"/>
      <c r="GL120" s="924"/>
      <c r="GM120" s="924"/>
      <c r="GN120" s="924"/>
      <c r="GO120" s="924"/>
      <c r="GP120" s="924"/>
      <c r="GQ120" s="924"/>
      <c r="GR120" s="924"/>
      <c r="GS120" s="924"/>
      <c r="GT120" s="924"/>
      <c r="GU120" s="924"/>
      <c r="GV120" s="924"/>
      <c r="GW120" s="924"/>
      <c r="GX120" s="924"/>
      <c r="GY120" s="924"/>
      <c r="GZ120" s="924"/>
      <c r="HA120" s="924"/>
      <c r="HB120" s="924"/>
      <c r="HC120" s="924"/>
      <c r="HD120" s="924"/>
      <c r="HE120" s="924"/>
      <c r="HF120" s="924"/>
      <c r="HG120" s="924"/>
      <c r="HH120" s="924"/>
      <c r="HI120" s="924"/>
      <c r="HJ120" s="924"/>
      <c r="HK120" s="924"/>
      <c r="HL120" s="924"/>
      <c r="HM120" s="924"/>
      <c r="HN120" s="924"/>
      <c r="HO120" s="924"/>
      <c r="HP120" s="924"/>
      <c r="HQ120" s="924"/>
      <c r="HR120" s="924"/>
      <c r="HS120" s="924"/>
      <c r="HT120" s="924"/>
      <c r="HU120" s="924"/>
      <c r="HV120" s="924"/>
      <c r="HW120" s="924"/>
      <c r="HX120" s="924"/>
      <c r="HY120" s="924"/>
      <c r="HZ120" s="924"/>
      <c r="IA120" s="924"/>
      <c r="IB120" s="924"/>
      <c r="IC120" s="924"/>
      <c r="ID120" s="924"/>
      <c r="IE120" s="924"/>
      <c r="IF120" s="924"/>
      <c r="IG120" s="924"/>
      <c r="IH120" s="924"/>
      <c r="II120" s="924"/>
      <c r="IJ120" s="924"/>
      <c r="IK120" s="924"/>
      <c r="IL120" s="924"/>
      <c r="IM120" s="924"/>
      <c r="IN120" s="924"/>
      <c r="IO120" s="924"/>
      <c r="IP120" s="924"/>
      <c r="IQ120" s="924"/>
      <c r="IR120" s="924"/>
      <c r="IS120" s="924"/>
      <c r="IT120" s="924"/>
      <c r="IU120" s="924"/>
      <c r="IV120" s="924"/>
      <c r="IW120" s="924"/>
      <c r="IX120" s="924"/>
      <c r="IY120" s="924"/>
      <c r="IZ120" s="924"/>
      <c r="JA120" s="924"/>
      <c r="JB120" s="924"/>
      <c r="JC120" s="924"/>
      <c r="JD120" s="924"/>
      <c r="JE120" s="924"/>
      <c r="JF120" s="924"/>
      <c r="JG120" s="924"/>
      <c r="JH120" s="924"/>
      <c r="JI120" s="924"/>
      <c r="JJ120" s="924"/>
      <c r="JK120" s="924"/>
      <c r="JL120" s="924"/>
      <c r="JM120" s="924"/>
      <c r="JN120" s="924"/>
      <c r="JO120" s="924"/>
      <c r="JP120" s="924"/>
      <c r="JQ120" s="924"/>
      <c r="JR120" s="924"/>
      <c r="JS120" s="924"/>
      <c r="JT120" s="924"/>
      <c r="JU120" s="924"/>
      <c r="JV120" s="924"/>
      <c r="JW120" s="924"/>
      <c r="JX120" s="924"/>
      <c r="JY120" s="924"/>
      <c r="JZ120" s="924"/>
      <c r="KA120" s="924"/>
      <c r="KB120" s="924"/>
      <c r="KC120" s="924"/>
      <c r="KD120" s="924"/>
      <c r="KE120" s="924"/>
      <c r="KF120" s="924"/>
      <c r="KG120" s="924"/>
      <c r="KH120" s="924"/>
      <c r="KI120" s="924"/>
      <c r="KJ120" s="924"/>
      <c r="KK120" s="924"/>
      <c r="KL120" s="924"/>
      <c r="KM120" s="924"/>
      <c r="KN120" s="924"/>
      <c r="KO120" s="924"/>
      <c r="KP120" s="924"/>
      <c r="KQ120" s="924"/>
      <c r="KR120" s="924"/>
      <c r="KS120" s="924"/>
      <c r="KT120" s="924"/>
      <c r="KU120" s="924"/>
      <c r="KV120" s="924"/>
      <c r="KW120" s="924"/>
      <c r="KX120" s="924"/>
      <c r="KY120" s="924"/>
      <c r="KZ120" s="924"/>
      <c r="LA120" s="924"/>
      <c r="LB120" s="924"/>
      <c r="LC120" s="924"/>
      <c r="LD120" s="924"/>
      <c r="LE120" s="924"/>
      <c r="LF120" s="924"/>
      <c r="LG120" s="924"/>
      <c r="LH120" s="924"/>
      <c r="LI120" s="924"/>
      <c r="LJ120" s="924"/>
      <c r="LK120" s="924"/>
      <c r="LL120" s="924"/>
      <c r="LM120" s="924"/>
      <c r="LN120" s="924"/>
      <c r="LO120" s="924"/>
      <c r="LP120" s="924"/>
      <c r="LQ120" s="924"/>
      <c r="LR120" s="924"/>
      <c r="LS120" s="924"/>
      <c r="LT120" s="924"/>
      <c r="LU120" s="924"/>
      <c r="LV120" s="924"/>
      <c r="LW120" s="924"/>
      <c r="LX120" s="924"/>
      <c r="LY120" s="924"/>
      <c r="LZ120" s="924"/>
      <c r="MA120" s="924"/>
      <c r="MB120" s="924"/>
      <c r="MC120" s="924"/>
      <c r="MD120" s="924"/>
      <c r="ME120" s="924"/>
      <c r="MF120" s="924"/>
      <c r="MG120" s="924"/>
      <c r="MH120" s="924"/>
      <c r="MI120" s="924"/>
      <c r="MJ120" s="924"/>
      <c r="MK120" s="924"/>
      <c r="ML120" s="924"/>
      <c r="MM120" s="924"/>
      <c r="MN120" s="924"/>
      <c r="MO120" s="924"/>
      <c r="MP120" s="924"/>
      <c r="MQ120" s="924"/>
      <c r="MR120" s="924"/>
      <c r="MS120" s="924"/>
      <c r="MT120" s="924"/>
      <c r="MU120" s="924"/>
      <c r="MV120" s="924"/>
      <c r="MW120" s="924"/>
      <c r="MX120" s="924"/>
      <c r="MY120" s="924"/>
      <c r="MZ120" s="924"/>
      <c r="NA120" s="924"/>
      <c r="NB120" s="924"/>
      <c r="NC120" s="924"/>
      <c r="ND120" s="924"/>
      <c r="NE120" s="924"/>
      <c r="NF120" s="924"/>
      <c r="NG120" s="924"/>
      <c r="NH120" s="924"/>
      <c r="NI120" s="924"/>
      <c r="NJ120" s="924"/>
      <c r="NK120" s="924"/>
      <c r="NL120" s="924"/>
      <c r="NM120" s="924"/>
      <c r="NN120" s="924"/>
      <c r="NO120" s="924"/>
      <c r="NP120" s="924"/>
      <c r="NQ120" s="924"/>
      <c r="NR120" s="924"/>
      <c r="NS120" s="924"/>
      <c r="NT120" s="924"/>
      <c r="NU120" s="924"/>
      <c r="NV120" s="924"/>
      <c r="NW120" s="924"/>
      <c r="NX120" s="924"/>
      <c r="NY120" s="924"/>
      <c r="NZ120" s="924"/>
      <c r="OA120" s="924"/>
      <c r="OB120" s="924"/>
      <c r="OC120" s="924"/>
      <c r="OD120" s="924"/>
      <c r="OE120" s="924"/>
      <c r="OF120" s="924"/>
      <c r="OG120" s="924"/>
      <c r="OH120" s="924"/>
      <c r="OI120" s="924"/>
      <c r="OJ120" s="924"/>
      <c r="OK120" s="924"/>
      <c r="OL120" s="924"/>
      <c r="OM120" s="924"/>
      <c r="ON120" s="924"/>
      <c r="OO120" s="924"/>
      <c r="OP120" s="924"/>
      <c r="OQ120" s="924"/>
      <c r="OR120" s="924"/>
      <c r="OS120" s="924"/>
      <c r="OT120" s="924"/>
      <c r="OU120" s="924"/>
      <c r="OV120" s="924"/>
      <c r="OW120" s="924"/>
      <c r="OX120" s="924"/>
      <c r="OY120" s="924"/>
      <c r="OZ120" s="924"/>
      <c r="PA120" s="924"/>
      <c r="PB120" s="924"/>
      <c r="PC120" s="924"/>
      <c r="PD120" s="924"/>
      <c r="PE120" s="924"/>
    </row>
    <row r="121" spans="1:421">
      <c r="A121" s="924"/>
      <c r="B121" s="924"/>
      <c r="C121" s="924"/>
      <c r="D121" s="924"/>
      <c r="E121" s="924"/>
      <c r="F121" s="924"/>
      <c r="G121" s="924"/>
      <c r="H121" s="924"/>
      <c r="I121" s="924"/>
      <c r="J121" s="924"/>
      <c r="K121" s="924"/>
      <c r="L121" s="924"/>
      <c r="M121" s="924"/>
      <c r="N121" s="924"/>
      <c r="O121" s="924"/>
      <c r="P121" s="924"/>
      <c r="Q121" s="924"/>
      <c r="R121" s="924"/>
      <c r="S121" s="924"/>
      <c r="T121" s="924"/>
      <c r="U121" s="924"/>
      <c r="V121" s="924"/>
      <c r="W121" s="924"/>
      <c r="X121" s="924"/>
      <c r="Y121" s="924"/>
      <c r="Z121" s="924"/>
      <c r="AA121" s="924"/>
      <c r="AB121" s="924"/>
      <c r="AC121" s="924"/>
      <c r="AD121" s="924"/>
      <c r="AE121" s="924"/>
      <c r="AF121" s="924"/>
      <c r="AG121" s="924"/>
      <c r="AH121" s="924"/>
      <c r="AI121" s="924"/>
      <c r="AJ121" s="924"/>
      <c r="AK121" s="924"/>
      <c r="AL121" s="924"/>
      <c r="AM121" s="924"/>
      <c r="AN121" s="924"/>
      <c r="AO121" s="924"/>
      <c r="AP121" s="924"/>
      <c r="AQ121" s="924"/>
      <c r="AR121" s="924"/>
      <c r="AS121" s="924"/>
      <c r="AT121" s="924"/>
      <c r="AU121" s="924"/>
      <c r="AV121" s="924"/>
      <c r="AW121" s="924"/>
      <c r="AX121" s="924"/>
      <c r="AY121" s="924"/>
      <c r="AZ121" s="924"/>
      <c r="BA121" s="924"/>
      <c r="BB121" s="924"/>
      <c r="BC121" s="924"/>
      <c r="BD121" s="924"/>
      <c r="BE121" s="924"/>
      <c r="BF121" s="924"/>
      <c r="BG121" s="924"/>
      <c r="BH121" s="924"/>
      <c r="BI121" s="924"/>
      <c r="BJ121" s="924"/>
      <c r="BK121" s="924"/>
      <c r="BL121" s="924"/>
      <c r="BM121" s="924"/>
      <c r="BN121" s="924"/>
      <c r="BO121" s="924"/>
      <c r="BP121" s="924"/>
      <c r="BQ121" s="924"/>
      <c r="BR121" s="924"/>
      <c r="BS121" s="924"/>
      <c r="BT121" s="924"/>
      <c r="BU121" s="924"/>
      <c r="BV121" s="924"/>
      <c r="BW121" s="924"/>
      <c r="BX121" s="924"/>
      <c r="BY121" s="924"/>
      <c r="BZ121" s="924"/>
      <c r="CA121" s="924"/>
      <c r="CB121" s="924"/>
      <c r="CC121" s="924"/>
      <c r="CD121" s="924"/>
      <c r="CE121" s="924"/>
      <c r="CF121" s="924"/>
      <c r="CG121" s="924"/>
      <c r="CH121" s="924"/>
      <c r="CI121" s="924"/>
      <c r="CJ121" s="924"/>
      <c r="CK121" s="924"/>
      <c r="CL121" s="924"/>
      <c r="CM121" s="924"/>
      <c r="CN121" s="924"/>
      <c r="CO121" s="924"/>
      <c r="CP121" s="924"/>
      <c r="CQ121" s="924"/>
      <c r="CR121" s="924"/>
      <c r="CS121" s="924"/>
      <c r="CT121" s="924"/>
      <c r="CU121" s="924"/>
      <c r="CV121" s="924"/>
      <c r="CW121" s="924"/>
      <c r="CX121" s="924"/>
      <c r="CY121" s="924"/>
      <c r="CZ121" s="924"/>
      <c r="DA121" s="924"/>
      <c r="DB121" s="924"/>
      <c r="DC121" s="924"/>
      <c r="DD121" s="924"/>
      <c r="DE121" s="924"/>
      <c r="DF121" s="924"/>
      <c r="DG121" s="924"/>
      <c r="DH121" s="924"/>
      <c r="DI121" s="924"/>
      <c r="DJ121" s="924"/>
      <c r="DK121" s="924"/>
      <c r="DL121" s="924"/>
      <c r="DM121" s="924"/>
      <c r="DN121" s="924"/>
      <c r="DO121" s="924"/>
      <c r="DP121" s="924"/>
      <c r="DQ121" s="924"/>
      <c r="DR121" s="924"/>
      <c r="DS121" s="924"/>
      <c r="DT121" s="924"/>
      <c r="DU121" s="924"/>
      <c r="DV121" s="924"/>
      <c r="DW121" s="924"/>
      <c r="DX121" s="924"/>
      <c r="DY121" s="924"/>
      <c r="DZ121" s="924"/>
      <c r="EA121" s="924"/>
      <c r="EB121" s="924"/>
      <c r="EC121" s="924"/>
      <c r="ED121" s="924"/>
      <c r="EE121" s="924"/>
      <c r="EF121" s="924"/>
      <c r="EG121" s="924"/>
      <c r="EH121" s="924"/>
      <c r="EI121" s="924"/>
      <c r="EJ121" s="924"/>
      <c r="EK121" s="924"/>
      <c r="EL121" s="924"/>
      <c r="EM121" s="924"/>
      <c r="EN121" s="924"/>
      <c r="EO121" s="924"/>
      <c r="EP121" s="924"/>
      <c r="EQ121" s="924"/>
      <c r="ER121" s="924"/>
      <c r="ES121" s="924"/>
      <c r="ET121" s="924"/>
      <c r="EU121" s="924"/>
      <c r="EV121" s="924"/>
      <c r="EW121" s="924"/>
      <c r="EX121" s="924"/>
      <c r="EY121" s="924"/>
      <c r="EZ121" s="924"/>
      <c r="FA121" s="924"/>
      <c r="FB121" s="924"/>
      <c r="FC121" s="924"/>
      <c r="FD121" s="924"/>
      <c r="FE121" s="924"/>
      <c r="FF121" s="924"/>
      <c r="FG121" s="924"/>
      <c r="FH121" s="924"/>
      <c r="FI121" s="924"/>
      <c r="FJ121" s="924"/>
      <c r="FK121" s="924"/>
      <c r="FL121" s="924"/>
      <c r="FM121" s="924"/>
      <c r="FN121" s="924"/>
      <c r="FO121" s="924"/>
      <c r="FP121" s="924"/>
      <c r="FQ121" s="924"/>
      <c r="FR121" s="924"/>
      <c r="FS121" s="924"/>
      <c r="FT121" s="924"/>
      <c r="FU121" s="924"/>
      <c r="FV121" s="924"/>
      <c r="FW121" s="924"/>
      <c r="FX121" s="924"/>
      <c r="FY121" s="924"/>
      <c r="FZ121" s="924"/>
      <c r="GA121" s="924"/>
      <c r="GB121" s="924"/>
      <c r="GC121" s="924"/>
      <c r="GD121" s="924"/>
      <c r="GE121" s="924"/>
      <c r="GF121" s="924"/>
      <c r="GG121" s="924"/>
      <c r="GH121" s="924"/>
      <c r="GI121" s="924"/>
      <c r="GJ121" s="924"/>
      <c r="GK121" s="924"/>
      <c r="GL121" s="924"/>
      <c r="GM121" s="924"/>
      <c r="GN121" s="924"/>
      <c r="GO121" s="924"/>
      <c r="GP121" s="924"/>
      <c r="GQ121" s="924"/>
      <c r="GR121" s="924"/>
      <c r="GS121" s="924"/>
      <c r="GT121" s="924"/>
      <c r="GU121" s="924"/>
      <c r="GV121" s="924"/>
      <c r="GW121" s="924"/>
      <c r="GX121" s="924"/>
      <c r="GY121" s="924"/>
      <c r="GZ121" s="924"/>
      <c r="HA121" s="924"/>
      <c r="HB121" s="924"/>
      <c r="HC121" s="924"/>
      <c r="HD121" s="924"/>
      <c r="HE121" s="924"/>
      <c r="HF121" s="924"/>
      <c r="HG121" s="924"/>
      <c r="HH121" s="924"/>
      <c r="HI121" s="924"/>
      <c r="HJ121" s="924"/>
      <c r="HK121" s="924"/>
      <c r="HL121" s="924"/>
      <c r="HM121" s="924"/>
      <c r="HN121" s="924"/>
      <c r="HO121" s="924"/>
      <c r="HP121" s="924"/>
      <c r="HQ121" s="924"/>
      <c r="HR121" s="924"/>
      <c r="HS121" s="924"/>
      <c r="HT121" s="924"/>
      <c r="HU121" s="924"/>
      <c r="HV121" s="924"/>
      <c r="HW121" s="924"/>
      <c r="HX121" s="924"/>
      <c r="HY121" s="924"/>
      <c r="HZ121" s="924"/>
      <c r="IA121" s="924"/>
      <c r="IB121" s="924"/>
      <c r="IC121" s="924"/>
      <c r="ID121" s="924"/>
      <c r="IE121" s="924"/>
      <c r="IF121" s="924"/>
      <c r="IG121" s="924"/>
      <c r="IH121" s="924"/>
      <c r="II121" s="924"/>
      <c r="IJ121" s="924"/>
      <c r="IK121" s="924"/>
      <c r="IL121" s="924"/>
      <c r="IM121" s="924"/>
      <c r="IN121" s="924"/>
      <c r="IO121" s="924"/>
      <c r="IP121" s="924"/>
      <c r="IQ121" s="924"/>
      <c r="IR121" s="924"/>
      <c r="IS121" s="924"/>
      <c r="IT121" s="924"/>
      <c r="IU121" s="924"/>
      <c r="IV121" s="924"/>
      <c r="IW121" s="924"/>
      <c r="IX121" s="924"/>
      <c r="IY121" s="924"/>
      <c r="IZ121" s="924"/>
      <c r="JA121" s="924"/>
      <c r="JB121" s="924"/>
      <c r="JC121" s="924"/>
      <c r="JD121" s="924"/>
      <c r="JE121" s="924"/>
      <c r="JF121" s="924"/>
      <c r="JG121" s="924"/>
      <c r="JH121" s="924"/>
      <c r="JI121" s="924"/>
      <c r="JJ121" s="924"/>
      <c r="JK121" s="924"/>
      <c r="JL121" s="924"/>
      <c r="JM121" s="924"/>
      <c r="JN121" s="924"/>
      <c r="JO121" s="924"/>
      <c r="JP121" s="924"/>
      <c r="JQ121" s="924"/>
      <c r="JR121" s="924"/>
      <c r="JS121" s="924"/>
      <c r="JT121" s="924"/>
      <c r="JU121" s="924"/>
      <c r="JV121" s="924"/>
      <c r="JW121" s="924"/>
      <c r="JX121" s="924"/>
      <c r="JY121" s="924"/>
      <c r="JZ121" s="924"/>
      <c r="KA121" s="924"/>
      <c r="KB121" s="924"/>
      <c r="KC121" s="924"/>
      <c r="KD121" s="924"/>
      <c r="KE121" s="924"/>
      <c r="KF121" s="924"/>
      <c r="KG121" s="924"/>
      <c r="KH121" s="924"/>
      <c r="KI121" s="924"/>
      <c r="KJ121" s="924"/>
      <c r="KK121" s="924"/>
      <c r="KL121" s="924"/>
      <c r="KM121" s="924"/>
      <c r="KN121" s="924"/>
      <c r="KO121" s="924"/>
      <c r="KP121" s="924"/>
      <c r="KQ121" s="924"/>
      <c r="KR121" s="924"/>
      <c r="KS121" s="924"/>
      <c r="KT121" s="924"/>
      <c r="KU121" s="924"/>
      <c r="KV121" s="924"/>
      <c r="KW121" s="924"/>
      <c r="KX121" s="924"/>
      <c r="KY121" s="924"/>
      <c r="KZ121" s="924"/>
      <c r="LA121" s="924"/>
      <c r="LB121" s="924"/>
      <c r="LC121" s="924"/>
      <c r="LD121" s="924"/>
      <c r="LE121" s="924"/>
      <c r="LF121" s="924"/>
      <c r="LG121" s="924"/>
      <c r="LH121" s="924"/>
      <c r="LI121" s="924"/>
      <c r="LJ121" s="924"/>
      <c r="LK121" s="924"/>
      <c r="LL121" s="924"/>
      <c r="LM121" s="924"/>
      <c r="LN121" s="924"/>
      <c r="LO121" s="924"/>
      <c r="LP121" s="924"/>
      <c r="LQ121" s="924"/>
      <c r="LR121" s="924"/>
      <c r="LS121" s="924"/>
      <c r="LT121" s="924"/>
      <c r="LU121" s="924"/>
      <c r="LV121" s="924"/>
      <c r="LW121" s="924"/>
      <c r="LX121" s="924"/>
      <c r="LY121" s="924"/>
      <c r="LZ121" s="924"/>
      <c r="MA121" s="924"/>
      <c r="MB121" s="924"/>
      <c r="MC121" s="924"/>
      <c r="MD121" s="924"/>
      <c r="ME121" s="924"/>
      <c r="MF121" s="924"/>
      <c r="MG121" s="924"/>
      <c r="MH121" s="924"/>
      <c r="MI121" s="924"/>
      <c r="MJ121" s="924"/>
      <c r="MK121" s="924"/>
      <c r="ML121" s="924"/>
      <c r="MM121" s="924"/>
      <c r="MN121" s="924"/>
      <c r="MO121" s="924"/>
      <c r="MP121" s="924"/>
      <c r="MQ121" s="924"/>
      <c r="MR121" s="924"/>
      <c r="MS121" s="924"/>
      <c r="MT121" s="924"/>
      <c r="MU121" s="924"/>
      <c r="MV121" s="924"/>
      <c r="MW121" s="924"/>
      <c r="MX121" s="924"/>
      <c r="MY121" s="924"/>
      <c r="MZ121" s="924"/>
      <c r="NA121" s="924"/>
      <c r="NB121" s="924"/>
      <c r="NC121" s="924"/>
      <c r="ND121" s="924"/>
      <c r="NE121" s="924"/>
      <c r="NF121" s="924"/>
      <c r="NG121" s="924"/>
      <c r="NH121" s="924"/>
      <c r="NI121" s="924"/>
      <c r="NJ121" s="924"/>
      <c r="NK121" s="924"/>
      <c r="NL121" s="924"/>
      <c r="NM121" s="924"/>
      <c r="NN121" s="924"/>
      <c r="NO121" s="924"/>
      <c r="NP121" s="924"/>
      <c r="NQ121" s="924"/>
      <c r="NR121" s="924"/>
      <c r="NS121" s="924"/>
      <c r="NT121" s="924"/>
      <c r="NU121" s="924"/>
      <c r="NV121" s="924"/>
      <c r="NW121" s="924"/>
      <c r="NX121" s="924"/>
      <c r="NY121" s="924"/>
      <c r="NZ121" s="924"/>
      <c r="OA121" s="924"/>
      <c r="OB121" s="924"/>
      <c r="OC121" s="924"/>
      <c r="OD121" s="924"/>
      <c r="OE121" s="924"/>
      <c r="OF121" s="924"/>
      <c r="OG121" s="924"/>
      <c r="OH121" s="924"/>
      <c r="OI121" s="924"/>
      <c r="OJ121" s="924"/>
      <c r="OK121" s="924"/>
      <c r="OL121" s="924"/>
      <c r="OM121" s="924"/>
      <c r="ON121" s="924"/>
      <c r="OO121" s="924"/>
      <c r="OP121" s="924"/>
      <c r="OQ121" s="924"/>
      <c r="OR121" s="924"/>
      <c r="OS121" s="924"/>
      <c r="OT121" s="924"/>
      <c r="OU121" s="924"/>
      <c r="OV121" s="924"/>
      <c r="OW121" s="924"/>
      <c r="OX121" s="924"/>
      <c r="OY121" s="924"/>
      <c r="OZ121" s="924"/>
      <c r="PA121" s="924"/>
      <c r="PB121" s="924"/>
      <c r="PC121" s="924"/>
      <c r="PD121" s="924"/>
      <c r="PE121" s="924"/>
    </row>
    <row r="122" spans="1:421">
      <c r="A122" s="924"/>
      <c r="B122" s="924"/>
      <c r="C122" s="924"/>
      <c r="D122" s="924"/>
      <c r="E122" s="924"/>
      <c r="F122" s="924"/>
      <c r="G122" s="924"/>
      <c r="H122" s="924"/>
      <c r="I122" s="924"/>
      <c r="J122" s="924"/>
      <c r="K122" s="924"/>
      <c r="L122" s="924"/>
      <c r="M122" s="924"/>
      <c r="N122" s="924"/>
      <c r="O122" s="924"/>
      <c r="P122" s="924"/>
      <c r="Q122" s="924"/>
      <c r="R122" s="924"/>
      <c r="S122" s="924"/>
      <c r="T122" s="924"/>
      <c r="U122" s="924"/>
      <c r="V122" s="924"/>
      <c r="W122" s="924"/>
      <c r="X122" s="924"/>
      <c r="Y122" s="924"/>
      <c r="Z122" s="924"/>
      <c r="AA122" s="924"/>
      <c r="AB122" s="924"/>
      <c r="AC122" s="924"/>
      <c r="AD122" s="924"/>
      <c r="AE122" s="924"/>
      <c r="AF122" s="924"/>
      <c r="AG122" s="924"/>
      <c r="AH122" s="924"/>
      <c r="AI122" s="924"/>
      <c r="AJ122" s="924"/>
      <c r="AK122" s="924"/>
      <c r="AL122" s="924"/>
      <c r="AM122" s="924"/>
      <c r="AN122" s="924"/>
      <c r="AO122" s="924"/>
      <c r="AP122" s="924"/>
      <c r="AQ122" s="924"/>
      <c r="AR122" s="924"/>
      <c r="AS122" s="924"/>
      <c r="AT122" s="924"/>
      <c r="AU122" s="924"/>
      <c r="AV122" s="924"/>
      <c r="AW122" s="924"/>
      <c r="AX122" s="924"/>
      <c r="AY122" s="924"/>
      <c r="AZ122" s="924"/>
      <c r="BA122" s="924"/>
      <c r="BB122" s="924"/>
      <c r="BC122" s="924"/>
      <c r="BD122" s="924"/>
      <c r="BE122" s="924"/>
      <c r="BF122" s="924"/>
      <c r="BG122" s="924"/>
      <c r="BH122" s="924"/>
      <c r="BI122" s="924"/>
      <c r="BJ122" s="924"/>
      <c r="BK122" s="924"/>
      <c r="BL122" s="924"/>
      <c r="BM122" s="924"/>
      <c r="BN122" s="924"/>
      <c r="BO122" s="924"/>
      <c r="BP122" s="924"/>
      <c r="BQ122" s="924"/>
      <c r="BR122" s="924"/>
      <c r="BS122" s="924"/>
      <c r="BT122" s="924"/>
      <c r="BU122" s="924"/>
      <c r="BV122" s="924"/>
      <c r="BW122" s="924"/>
      <c r="BX122" s="924"/>
      <c r="BY122" s="924"/>
      <c r="BZ122" s="924"/>
      <c r="CA122" s="924"/>
      <c r="CB122" s="924"/>
      <c r="CC122" s="924"/>
      <c r="CD122" s="924"/>
      <c r="CE122" s="924"/>
      <c r="CF122" s="924"/>
      <c r="CG122" s="924"/>
      <c r="CH122" s="924"/>
      <c r="CI122" s="924"/>
      <c r="CJ122" s="924"/>
      <c r="CK122" s="924"/>
      <c r="CL122" s="924"/>
      <c r="CM122" s="924"/>
      <c r="CN122" s="924"/>
      <c r="CO122" s="924"/>
      <c r="CP122" s="924"/>
      <c r="CQ122" s="924"/>
      <c r="CR122" s="924"/>
      <c r="CS122" s="924"/>
      <c r="CT122" s="924"/>
      <c r="CU122" s="924"/>
      <c r="CV122" s="924"/>
      <c r="CW122" s="924"/>
      <c r="CX122" s="924"/>
      <c r="CY122" s="924"/>
      <c r="CZ122" s="924"/>
      <c r="DA122" s="924"/>
      <c r="DB122" s="924"/>
      <c r="DC122" s="924"/>
      <c r="DD122" s="924"/>
      <c r="DE122" s="924"/>
      <c r="DF122" s="924"/>
      <c r="DG122" s="924"/>
      <c r="DH122" s="924"/>
      <c r="DI122" s="924"/>
      <c r="DJ122" s="924"/>
      <c r="DK122" s="924"/>
      <c r="DL122" s="924"/>
      <c r="DM122" s="924"/>
      <c r="DN122" s="924"/>
      <c r="DO122" s="924"/>
      <c r="DP122" s="924"/>
      <c r="DQ122" s="924"/>
      <c r="DR122" s="924"/>
      <c r="DS122" s="924"/>
      <c r="DT122" s="924"/>
      <c r="DU122" s="924"/>
      <c r="DV122" s="924"/>
      <c r="DW122" s="924"/>
      <c r="DX122" s="924"/>
      <c r="DY122" s="924"/>
      <c r="DZ122" s="924"/>
      <c r="EA122" s="924"/>
      <c r="EB122" s="924"/>
      <c r="EC122" s="924"/>
      <c r="ED122" s="924"/>
      <c r="EE122" s="924"/>
      <c r="EF122" s="924"/>
      <c r="EG122" s="924"/>
      <c r="EH122" s="924"/>
      <c r="EI122" s="924"/>
      <c r="EJ122" s="924"/>
      <c r="EK122" s="924"/>
      <c r="EL122" s="924"/>
      <c r="EM122" s="924"/>
      <c r="EN122" s="924"/>
      <c r="EO122" s="924"/>
      <c r="EP122" s="924"/>
      <c r="EQ122" s="924"/>
      <c r="ER122" s="924"/>
      <c r="ES122" s="924"/>
      <c r="ET122" s="924"/>
      <c r="EU122" s="924"/>
      <c r="EV122" s="924"/>
      <c r="EW122" s="924"/>
      <c r="EX122" s="924"/>
      <c r="EY122" s="924"/>
      <c r="EZ122" s="924"/>
      <c r="FA122" s="924"/>
      <c r="FB122" s="924"/>
      <c r="FC122" s="924"/>
      <c r="FD122" s="924"/>
      <c r="FE122" s="924"/>
      <c r="FF122" s="924"/>
      <c r="FG122" s="924"/>
      <c r="FH122" s="924"/>
      <c r="FI122" s="924"/>
      <c r="FJ122" s="924"/>
      <c r="FK122" s="924"/>
      <c r="FL122" s="924"/>
      <c r="FM122" s="924"/>
      <c r="FN122" s="924"/>
      <c r="FO122" s="924"/>
      <c r="FP122" s="924"/>
      <c r="FQ122" s="924"/>
      <c r="FR122" s="924"/>
      <c r="FS122" s="924"/>
      <c r="FT122" s="924"/>
      <c r="FU122" s="924"/>
      <c r="FV122" s="924"/>
      <c r="FW122" s="924"/>
      <c r="FX122" s="924"/>
      <c r="FY122" s="924"/>
      <c r="FZ122" s="924"/>
      <c r="GA122" s="924"/>
      <c r="GB122" s="924"/>
      <c r="GC122" s="924"/>
      <c r="GD122" s="924"/>
      <c r="GE122" s="924"/>
      <c r="GF122" s="924"/>
      <c r="GG122" s="924"/>
      <c r="GH122" s="924"/>
      <c r="GI122" s="924"/>
      <c r="GJ122" s="924"/>
      <c r="GK122" s="924"/>
      <c r="GL122" s="924"/>
      <c r="GM122" s="924"/>
      <c r="GN122" s="924"/>
      <c r="GO122" s="924"/>
      <c r="GP122" s="924"/>
      <c r="GQ122" s="924"/>
      <c r="GR122" s="924"/>
      <c r="GS122" s="924"/>
      <c r="GT122" s="924"/>
      <c r="GU122" s="924"/>
      <c r="GV122" s="924"/>
      <c r="GW122" s="924"/>
      <c r="GX122" s="924"/>
      <c r="GY122" s="924"/>
      <c r="GZ122" s="924"/>
      <c r="HA122" s="924"/>
      <c r="HB122" s="924"/>
      <c r="HC122" s="924"/>
      <c r="HD122" s="924"/>
      <c r="HE122" s="924"/>
      <c r="HF122" s="924"/>
      <c r="HG122" s="924"/>
      <c r="HH122" s="924"/>
      <c r="HI122" s="924"/>
      <c r="HJ122" s="924"/>
      <c r="HK122" s="924"/>
      <c r="HL122" s="924"/>
      <c r="HM122" s="924"/>
      <c r="HN122" s="924"/>
      <c r="HO122" s="924"/>
      <c r="HP122" s="924"/>
      <c r="HQ122" s="924"/>
      <c r="HR122" s="924"/>
      <c r="HS122" s="924"/>
      <c r="HT122" s="924"/>
      <c r="HU122" s="924"/>
      <c r="HV122" s="924"/>
      <c r="HW122" s="924"/>
      <c r="HX122" s="924"/>
      <c r="HY122" s="924"/>
      <c r="HZ122" s="924"/>
      <c r="IA122" s="924"/>
      <c r="IB122" s="924"/>
      <c r="IC122" s="924"/>
      <c r="ID122" s="924"/>
      <c r="IE122" s="924"/>
      <c r="IF122" s="924"/>
      <c r="IG122" s="924"/>
      <c r="IH122" s="924"/>
      <c r="II122" s="924"/>
      <c r="IJ122" s="924"/>
      <c r="IK122" s="924"/>
      <c r="IL122" s="924"/>
      <c r="IM122" s="924"/>
      <c r="IN122" s="924"/>
      <c r="IO122" s="924"/>
      <c r="IP122" s="924"/>
      <c r="IQ122" s="924"/>
      <c r="IR122" s="924"/>
      <c r="IS122" s="924"/>
      <c r="IT122" s="924"/>
      <c r="IU122" s="924"/>
      <c r="IV122" s="924"/>
      <c r="IW122" s="924"/>
      <c r="IX122" s="924"/>
      <c r="IY122" s="924"/>
      <c r="IZ122" s="924"/>
      <c r="JA122" s="924"/>
      <c r="JB122" s="924"/>
      <c r="JC122" s="924"/>
      <c r="JD122" s="924"/>
      <c r="JE122" s="924"/>
      <c r="JF122" s="924"/>
      <c r="JG122" s="924"/>
      <c r="JH122" s="924"/>
      <c r="JI122" s="924"/>
      <c r="JJ122" s="924"/>
      <c r="JK122" s="924"/>
      <c r="JL122" s="924"/>
      <c r="JM122" s="924"/>
      <c r="JN122" s="924"/>
      <c r="JO122" s="924"/>
      <c r="JP122" s="924"/>
      <c r="JQ122" s="924"/>
      <c r="JR122" s="924"/>
      <c r="JS122" s="924"/>
      <c r="JT122" s="924"/>
      <c r="JU122" s="924"/>
      <c r="JV122" s="924"/>
      <c r="JW122" s="924"/>
      <c r="JX122" s="924"/>
      <c r="JY122" s="924"/>
      <c r="JZ122" s="924"/>
      <c r="KA122" s="924"/>
      <c r="KB122" s="924"/>
      <c r="KC122" s="924"/>
      <c r="KD122" s="924"/>
      <c r="KE122" s="924"/>
      <c r="KF122" s="924"/>
      <c r="KG122" s="924"/>
      <c r="KH122" s="924"/>
      <c r="KI122" s="924"/>
      <c r="KJ122" s="924"/>
      <c r="KK122" s="924"/>
      <c r="KL122" s="924"/>
      <c r="KM122" s="924"/>
      <c r="KN122" s="924"/>
      <c r="KO122" s="924"/>
      <c r="KP122" s="924"/>
      <c r="KQ122" s="924"/>
      <c r="KR122" s="924"/>
      <c r="KS122" s="924"/>
      <c r="KT122" s="924"/>
      <c r="KU122" s="924"/>
      <c r="KV122" s="924"/>
      <c r="KW122" s="924"/>
      <c r="KX122" s="924"/>
      <c r="KY122" s="924"/>
      <c r="KZ122" s="924"/>
      <c r="LA122" s="924"/>
      <c r="LB122" s="924"/>
      <c r="LC122" s="924"/>
      <c r="LD122" s="924"/>
      <c r="LE122" s="924"/>
      <c r="LF122" s="924"/>
      <c r="LG122" s="924"/>
      <c r="LH122" s="924"/>
      <c r="LI122" s="924"/>
      <c r="LJ122" s="924"/>
      <c r="LK122" s="924"/>
      <c r="LL122" s="924"/>
      <c r="LM122" s="924"/>
      <c r="LN122" s="924"/>
      <c r="LO122" s="924"/>
      <c r="LP122" s="924"/>
      <c r="LQ122" s="924"/>
      <c r="LR122" s="924"/>
      <c r="LS122" s="924"/>
      <c r="LT122" s="924"/>
      <c r="LU122" s="924"/>
      <c r="LV122" s="924"/>
      <c r="LW122" s="924"/>
      <c r="LX122" s="924"/>
      <c r="LY122" s="924"/>
      <c r="LZ122" s="924"/>
      <c r="MA122" s="924"/>
      <c r="MB122" s="924"/>
      <c r="MC122" s="924"/>
      <c r="MD122" s="924"/>
      <c r="ME122" s="924"/>
      <c r="MF122" s="924"/>
      <c r="MG122" s="924"/>
      <c r="MH122" s="924"/>
      <c r="MI122" s="924"/>
      <c r="MJ122" s="924"/>
      <c r="MK122" s="924"/>
      <c r="ML122" s="924"/>
      <c r="MM122" s="924"/>
      <c r="MN122" s="924"/>
      <c r="MO122" s="924"/>
      <c r="MP122" s="924"/>
      <c r="MQ122" s="924"/>
      <c r="MR122" s="924"/>
      <c r="MS122" s="924"/>
      <c r="MT122" s="924"/>
      <c r="MU122" s="924"/>
      <c r="MV122" s="924"/>
      <c r="MW122" s="924"/>
      <c r="MX122" s="924"/>
      <c r="MY122" s="924"/>
      <c r="MZ122" s="924"/>
      <c r="NA122" s="924"/>
      <c r="NB122" s="924"/>
      <c r="NC122" s="924"/>
      <c r="ND122" s="924"/>
      <c r="NE122" s="924"/>
      <c r="NF122" s="924"/>
      <c r="NG122" s="924"/>
      <c r="NH122" s="924"/>
      <c r="NI122" s="924"/>
      <c r="NJ122" s="924"/>
      <c r="NK122" s="924"/>
      <c r="NL122" s="924"/>
      <c r="NM122" s="924"/>
      <c r="NN122" s="924"/>
      <c r="NO122" s="924"/>
      <c r="NP122" s="924"/>
      <c r="NQ122" s="924"/>
      <c r="NR122" s="924"/>
      <c r="NS122" s="924"/>
      <c r="NT122" s="924"/>
      <c r="NU122" s="924"/>
      <c r="NV122" s="924"/>
      <c r="NW122" s="924"/>
      <c r="NX122" s="924"/>
      <c r="NY122" s="924"/>
      <c r="NZ122" s="924"/>
      <c r="OA122" s="924"/>
      <c r="OB122" s="924"/>
      <c r="OC122" s="924"/>
      <c r="OD122" s="924"/>
      <c r="OE122" s="924"/>
      <c r="OF122" s="924"/>
      <c r="OG122" s="924"/>
      <c r="OH122" s="924"/>
      <c r="OI122" s="924"/>
      <c r="OJ122" s="924"/>
      <c r="OK122" s="924"/>
      <c r="OL122" s="924"/>
      <c r="OM122" s="924"/>
      <c r="ON122" s="924"/>
      <c r="OO122" s="924"/>
      <c r="OP122" s="924"/>
      <c r="OQ122" s="924"/>
      <c r="OR122" s="924"/>
      <c r="OS122" s="924"/>
      <c r="OT122" s="924"/>
      <c r="OU122" s="924"/>
      <c r="OV122" s="924"/>
      <c r="OW122" s="924"/>
      <c r="OX122" s="924"/>
      <c r="OY122" s="924"/>
      <c r="OZ122" s="924"/>
      <c r="PA122" s="924"/>
      <c r="PB122" s="924"/>
      <c r="PC122" s="924"/>
      <c r="PD122" s="924"/>
      <c r="PE122" s="924"/>
    </row>
    <row r="123" spans="1:421" ht="13" thickBot="1">
      <c r="A123" s="924"/>
      <c r="B123" s="924"/>
      <c r="C123" s="924"/>
      <c r="D123" s="924"/>
      <c r="E123" s="924"/>
      <c r="F123" s="924"/>
      <c r="G123" s="924"/>
      <c r="H123" s="924"/>
      <c r="I123" s="924"/>
      <c r="J123" s="924"/>
      <c r="K123" s="924"/>
      <c r="L123" s="924"/>
      <c r="M123" s="924"/>
      <c r="N123" s="924"/>
      <c r="O123" s="924"/>
      <c r="P123" s="924"/>
      <c r="Q123" s="924"/>
      <c r="R123" s="924"/>
      <c r="S123" s="924"/>
      <c r="T123" s="924"/>
      <c r="U123" s="924"/>
      <c r="V123" s="924"/>
      <c r="W123" s="924"/>
      <c r="X123" s="924"/>
      <c r="Y123" s="924"/>
      <c r="Z123" s="924"/>
      <c r="AA123" s="924"/>
      <c r="AB123" s="924"/>
      <c r="AC123" s="924"/>
      <c r="AD123" s="924"/>
      <c r="AE123" s="924"/>
      <c r="AF123" s="924"/>
      <c r="AG123" s="924"/>
      <c r="AH123" s="924"/>
      <c r="AI123" s="924"/>
      <c r="AJ123" s="924"/>
      <c r="AK123" s="924"/>
      <c r="AL123" s="924"/>
      <c r="AM123" s="924"/>
      <c r="AN123" s="924"/>
      <c r="AO123" s="924"/>
      <c r="AP123" s="924"/>
      <c r="AQ123" s="924"/>
      <c r="AR123" s="924"/>
      <c r="AS123" s="924"/>
      <c r="AT123" s="924"/>
      <c r="AU123" s="924"/>
      <c r="AV123" s="924"/>
      <c r="AW123" s="924"/>
      <c r="AX123" s="924"/>
      <c r="AY123" s="924"/>
      <c r="AZ123" s="924"/>
      <c r="BA123" s="924"/>
      <c r="BB123" s="924"/>
      <c r="BC123" s="924"/>
      <c r="BD123" s="924"/>
      <c r="BE123" s="924"/>
      <c r="BF123" s="924"/>
      <c r="BG123" s="924"/>
      <c r="BH123" s="924"/>
      <c r="BI123" s="924"/>
      <c r="BJ123" s="924"/>
      <c r="BK123" s="924"/>
      <c r="BL123" s="924"/>
      <c r="BM123" s="924"/>
      <c r="BN123" s="924"/>
      <c r="BO123" s="924"/>
      <c r="BP123" s="924"/>
      <c r="BQ123" s="924"/>
      <c r="BR123" s="924"/>
      <c r="BS123" s="924"/>
      <c r="BT123" s="924"/>
      <c r="BU123" s="924"/>
      <c r="BV123" s="924"/>
      <c r="BW123" s="924"/>
      <c r="BX123" s="924"/>
      <c r="BY123" s="924"/>
      <c r="BZ123" s="924"/>
      <c r="CA123" s="924"/>
      <c r="CB123" s="924"/>
      <c r="CC123" s="924"/>
      <c r="CD123" s="924"/>
      <c r="CE123" s="924"/>
      <c r="CF123" s="924"/>
      <c r="CG123" s="924"/>
      <c r="CH123" s="924"/>
      <c r="CI123" s="924"/>
      <c r="CJ123" s="924"/>
      <c r="CK123" s="924"/>
      <c r="CL123" s="924"/>
      <c r="CM123" s="924"/>
      <c r="CN123" s="924"/>
      <c r="CO123" s="924"/>
      <c r="CP123" s="924"/>
      <c r="CQ123" s="924"/>
      <c r="CR123" s="924"/>
      <c r="CS123" s="924"/>
      <c r="CT123" s="924"/>
      <c r="CU123" s="924"/>
      <c r="CV123" s="924"/>
      <c r="CW123" s="924"/>
      <c r="CX123" s="924"/>
      <c r="CY123" s="924"/>
      <c r="CZ123" s="924"/>
      <c r="DA123" s="924"/>
      <c r="DB123" s="924"/>
      <c r="DC123" s="924"/>
      <c r="DD123" s="924"/>
      <c r="DE123" s="924"/>
      <c r="DF123" s="924"/>
      <c r="DG123" s="924"/>
      <c r="DH123" s="924"/>
      <c r="DI123" s="924"/>
      <c r="DJ123" s="924"/>
      <c r="DK123" s="924"/>
      <c r="DL123" s="924"/>
      <c r="DM123" s="924"/>
      <c r="DN123" s="924"/>
      <c r="DO123" s="924"/>
      <c r="DP123" s="924"/>
      <c r="DQ123" s="924"/>
      <c r="DR123" s="924"/>
      <c r="DS123" s="924"/>
      <c r="DT123" s="924"/>
      <c r="DU123" s="924"/>
      <c r="DV123" s="924"/>
      <c r="DW123" s="924"/>
      <c r="DX123" s="924"/>
      <c r="DY123" s="924"/>
      <c r="DZ123" s="924"/>
      <c r="EA123" s="924"/>
      <c r="EB123" s="924"/>
      <c r="EC123" s="924"/>
      <c r="ED123" s="924"/>
      <c r="EE123" s="924"/>
      <c r="EF123" s="924"/>
      <c r="EG123" s="924"/>
      <c r="EH123" s="924"/>
      <c r="EI123" s="924"/>
      <c r="EJ123" s="924"/>
      <c r="EK123" s="924"/>
      <c r="EL123" s="924"/>
      <c r="EM123" s="924"/>
      <c r="EN123" s="924"/>
      <c r="EO123" s="924"/>
      <c r="EP123" s="924"/>
      <c r="EQ123" s="924"/>
      <c r="ER123" s="924"/>
      <c r="ES123" s="924"/>
      <c r="ET123" s="924"/>
      <c r="EU123" s="924"/>
      <c r="EV123" s="924"/>
      <c r="EW123" s="924"/>
      <c r="EX123" s="924"/>
      <c r="EY123" s="924"/>
      <c r="EZ123" s="924"/>
      <c r="FA123" s="924"/>
      <c r="FB123" s="924"/>
      <c r="FC123" s="924"/>
      <c r="FD123" s="924"/>
      <c r="FE123" s="924"/>
      <c r="FF123" s="924"/>
      <c r="FG123" s="924"/>
      <c r="FH123" s="924"/>
      <c r="FI123" s="924"/>
      <c r="FJ123" s="924"/>
      <c r="FK123" s="924"/>
      <c r="FL123" s="924"/>
      <c r="FM123" s="924"/>
      <c r="FN123" s="924"/>
      <c r="FO123" s="924"/>
      <c r="FP123" s="924"/>
      <c r="FQ123" s="924"/>
      <c r="FR123" s="924"/>
      <c r="FS123" s="924"/>
      <c r="FT123" s="924"/>
      <c r="FU123" s="924"/>
      <c r="FV123" s="924"/>
      <c r="FW123" s="924"/>
      <c r="FX123" s="924"/>
      <c r="FY123" s="924"/>
      <c r="FZ123" s="924"/>
      <c r="GA123" s="924"/>
      <c r="GB123" s="924"/>
      <c r="GC123" s="924"/>
      <c r="GD123" s="924"/>
      <c r="GE123" s="924"/>
      <c r="GF123" s="924"/>
      <c r="GG123" s="924"/>
      <c r="GH123" s="924"/>
      <c r="GI123" s="924"/>
      <c r="GJ123" s="924"/>
      <c r="GK123" s="924"/>
      <c r="GL123" s="924"/>
      <c r="GM123" s="924"/>
      <c r="GN123" s="924"/>
      <c r="GO123" s="924"/>
      <c r="GP123" s="924"/>
      <c r="GQ123" s="924"/>
      <c r="GR123" s="924"/>
      <c r="GS123" s="924"/>
      <c r="GT123" s="924"/>
      <c r="GU123" s="924"/>
      <c r="GV123" s="924"/>
      <c r="GW123" s="924"/>
      <c r="GX123" s="924"/>
      <c r="GY123" s="924"/>
      <c r="GZ123" s="924"/>
      <c r="HA123" s="924"/>
      <c r="HB123" s="924"/>
      <c r="HC123" s="924"/>
      <c r="HD123" s="924"/>
      <c r="HE123" s="924"/>
      <c r="HF123" s="924"/>
      <c r="HG123" s="924"/>
      <c r="HH123" s="924"/>
      <c r="HI123" s="924"/>
      <c r="HJ123" s="924"/>
      <c r="HK123" s="924"/>
      <c r="HL123" s="924"/>
      <c r="HM123" s="924"/>
      <c r="HN123" s="924"/>
      <c r="HO123" s="924"/>
      <c r="HP123" s="924"/>
      <c r="HQ123" s="924"/>
      <c r="HR123" s="924"/>
      <c r="HS123" s="924"/>
      <c r="HT123" s="924"/>
      <c r="HU123" s="924"/>
      <c r="HV123" s="924"/>
      <c r="HW123" s="924"/>
      <c r="HX123" s="924"/>
      <c r="HY123" s="924"/>
      <c r="HZ123" s="924"/>
      <c r="IA123" s="924"/>
      <c r="IB123" s="924"/>
      <c r="IC123" s="924"/>
      <c r="ID123" s="924"/>
      <c r="IE123" s="924"/>
      <c r="IF123" s="924"/>
      <c r="IG123" s="924"/>
      <c r="IH123" s="924"/>
      <c r="II123" s="924"/>
      <c r="IJ123" s="924"/>
      <c r="IK123" s="924"/>
      <c r="IL123" s="924"/>
      <c r="IM123" s="924"/>
      <c r="IN123" s="924"/>
      <c r="IO123" s="924"/>
      <c r="IP123" s="924"/>
      <c r="IQ123" s="924"/>
      <c r="IR123" s="924"/>
      <c r="IS123" s="924"/>
      <c r="IT123" s="924"/>
      <c r="IU123" s="924"/>
      <c r="IV123" s="924"/>
      <c r="IW123" s="924"/>
      <c r="IX123" s="924"/>
      <c r="IY123" s="924"/>
      <c r="IZ123" s="924"/>
      <c r="JA123" s="924"/>
      <c r="JB123" s="924"/>
      <c r="JC123" s="924"/>
      <c r="JD123" s="924"/>
      <c r="JE123" s="924"/>
      <c r="JF123" s="924"/>
      <c r="JG123" s="924"/>
      <c r="JH123" s="924"/>
      <c r="JI123" s="924"/>
      <c r="JJ123" s="924"/>
      <c r="JK123" s="924"/>
      <c r="JL123" s="924"/>
      <c r="JM123" s="924"/>
      <c r="JN123" s="924"/>
      <c r="JO123" s="924"/>
      <c r="JP123" s="924"/>
      <c r="JQ123" s="924"/>
      <c r="JR123" s="924"/>
      <c r="JS123" s="924"/>
      <c r="JT123" s="924"/>
      <c r="JU123" s="924"/>
      <c r="JV123" s="924"/>
      <c r="JW123" s="924"/>
      <c r="JX123" s="924"/>
      <c r="JY123" s="924"/>
      <c r="JZ123" s="924"/>
      <c r="KA123" s="924"/>
      <c r="KB123" s="924"/>
      <c r="KC123" s="924"/>
      <c r="KD123" s="924"/>
      <c r="KE123" s="924"/>
      <c r="KF123" s="924"/>
      <c r="KG123" s="924"/>
      <c r="KH123" s="924"/>
      <c r="KI123" s="924"/>
      <c r="KJ123" s="924"/>
      <c r="KK123" s="924"/>
      <c r="KL123" s="924"/>
      <c r="KM123" s="924"/>
      <c r="KN123" s="924"/>
      <c r="KO123" s="924"/>
      <c r="KP123" s="924"/>
      <c r="KQ123" s="924"/>
      <c r="KR123" s="924"/>
      <c r="KS123" s="924"/>
      <c r="KT123" s="924"/>
      <c r="KU123" s="924"/>
      <c r="KV123" s="924"/>
      <c r="KW123" s="924"/>
      <c r="KX123" s="924"/>
      <c r="KY123" s="924"/>
      <c r="KZ123" s="924"/>
      <c r="LA123" s="924"/>
      <c r="LB123" s="924"/>
      <c r="LC123" s="924"/>
      <c r="LD123" s="924"/>
      <c r="LE123" s="924"/>
      <c r="LF123" s="924"/>
      <c r="LG123" s="924"/>
      <c r="LH123" s="924"/>
      <c r="LI123" s="924"/>
      <c r="LJ123" s="924"/>
      <c r="LK123" s="924"/>
      <c r="LL123" s="924"/>
      <c r="LM123" s="924"/>
      <c r="LN123" s="924"/>
      <c r="LO123" s="924"/>
      <c r="LP123" s="924"/>
      <c r="LQ123" s="924"/>
      <c r="LR123" s="924"/>
      <c r="LS123" s="924"/>
      <c r="LT123" s="924"/>
      <c r="LU123" s="924"/>
      <c r="LV123" s="924"/>
      <c r="LW123" s="924"/>
      <c r="LX123" s="924"/>
      <c r="LY123" s="924"/>
      <c r="LZ123" s="924"/>
      <c r="MA123" s="924"/>
      <c r="MB123" s="924"/>
      <c r="MC123" s="924"/>
      <c r="MD123" s="924"/>
      <c r="ME123" s="924"/>
      <c r="MF123" s="924"/>
      <c r="MG123" s="924"/>
      <c r="MH123" s="924"/>
      <c r="MI123" s="924"/>
      <c r="MJ123" s="924"/>
      <c r="MK123" s="924"/>
      <c r="ML123" s="924"/>
      <c r="MM123" s="924"/>
      <c r="MN123" s="924"/>
      <c r="MO123" s="924"/>
      <c r="MP123" s="924"/>
      <c r="MQ123" s="924"/>
      <c r="MR123" s="924"/>
      <c r="MS123" s="924"/>
      <c r="MT123" s="924"/>
      <c r="MU123" s="924"/>
      <c r="MV123" s="924"/>
      <c r="MW123" s="924"/>
      <c r="MX123" s="924"/>
      <c r="MY123" s="924"/>
      <c r="MZ123" s="924"/>
      <c r="NA123" s="924"/>
      <c r="NB123" s="924"/>
      <c r="NC123" s="924"/>
      <c r="ND123" s="924"/>
      <c r="NE123" s="924"/>
      <c r="NF123" s="924"/>
      <c r="NG123" s="924"/>
      <c r="NH123" s="924"/>
      <c r="NI123" s="924"/>
      <c r="NJ123" s="924"/>
      <c r="NK123" s="924"/>
      <c r="NL123" s="924"/>
      <c r="NM123" s="924"/>
      <c r="NN123" s="924"/>
      <c r="NO123" s="924"/>
      <c r="NP123" s="924"/>
      <c r="NQ123" s="924"/>
      <c r="NR123" s="924"/>
      <c r="NS123" s="924"/>
      <c r="NT123" s="924"/>
      <c r="NU123" s="924"/>
      <c r="NV123" s="924"/>
      <c r="NW123" s="924"/>
      <c r="NX123" s="924"/>
      <c r="NY123" s="924"/>
      <c r="NZ123" s="924"/>
      <c r="OA123" s="924"/>
      <c r="OB123" s="924"/>
      <c r="OC123" s="924"/>
      <c r="OD123" s="924"/>
      <c r="OE123" s="924"/>
      <c r="OF123" s="924"/>
      <c r="OG123" s="924"/>
      <c r="OH123" s="924"/>
      <c r="OI123" s="924"/>
      <c r="OJ123" s="924"/>
      <c r="OK123" s="924"/>
      <c r="OL123" s="924"/>
      <c r="OM123" s="924"/>
      <c r="ON123" s="924"/>
      <c r="OO123" s="924"/>
      <c r="OP123" s="924"/>
      <c r="OQ123" s="924"/>
      <c r="OR123" s="924"/>
      <c r="OS123" s="924"/>
      <c r="OT123" s="924"/>
      <c r="OU123" s="924"/>
      <c r="OV123" s="924"/>
      <c r="OW123" s="924"/>
      <c r="OX123" s="924"/>
      <c r="OY123" s="924"/>
      <c r="OZ123" s="924"/>
      <c r="PA123" s="924"/>
      <c r="PB123" s="924"/>
      <c r="PC123" s="924"/>
      <c r="PD123" s="924"/>
      <c r="PE123" s="924"/>
    </row>
    <row r="124" spans="1:421" ht="13" thickBot="1">
      <c r="A124" s="914" t="s">
        <v>637</v>
      </c>
      <c r="B124" s="896" t="str">
        <f t="shared" ref="B124" si="574">C46</f>
        <v>505</v>
      </c>
      <c r="C124" s="897" t="str">
        <f>O46</f>
        <v>512</v>
      </c>
      <c r="D124" s="897"/>
      <c r="E124" s="897"/>
      <c r="F124" s="897"/>
      <c r="G124" s="897"/>
      <c r="H124" s="897" t="e">
        <f>#REF!</f>
        <v>#REF!</v>
      </c>
      <c r="I124" s="897" t="e">
        <f>#REF!</f>
        <v>#REF!</v>
      </c>
      <c r="J124" s="897" t="str">
        <f>AH46</f>
        <v>565</v>
      </c>
      <c r="K124" s="897" t="str">
        <f>K46</f>
        <v>554</v>
      </c>
      <c r="L124" s="897" t="str">
        <f>L46</f>
        <v>540</v>
      </c>
      <c r="M124" s="897" t="str">
        <f>M46</f>
        <v>524</v>
      </c>
      <c r="N124" s="897" t="str">
        <f>N46</f>
        <v>518</v>
      </c>
      <c r="O124" s="897"/>
      <c r="P124" s="897" t="str">
        <f>I46</f>
        <v>671</v>
      </c>
      <c r="Q124" s="897">
        <f>FL46</f>
        <v>0</v>
      </c>
      <c r="R124" s="897">
        <f>BL46</f>
        <v>0</v>
      </c>
      <c r="S124" s="897" t="str">
        <f>T46</f>
        <v>634</v>
      </c>
      <c r="T124" s="897" t="str">
        <f>J46</f>
        <v>678</v>
      </c>
      <c r="U124" s="897" t="str">
        <f>Z46</f>
        <v>573</v>
      </c>
      <c r="V124" s="897" t="str">
        <f>Q46</f>
        <v>645</v>
      </c>
      <c r="W124" s="897" t="str">
        <f>X46</f>
        <v>617</v>
      </c>
      <c r="X124" s="897" t="str">
        <f>H46</f>
        <v>663</v>
      </c>
      <c r="Y124" s="897" t="str">
        <f>R46</f>
        <v>656</v>
      </c>
      <c r="Z124" s="897" t="str">
        <f>P46</f>
        <v>624</v>
      </c>
      <c r="AA124" s="897" t="str">
        <f>Y46</f>
        <v>607</v>
      </c>
      <c r="AB124" s="897" t="str">
        <f>S46</f>
        <v>582</v>
      </c>
      <c r="AC124" s="897" t="str">
        <f>V46</f>
        <v>589</v>
      </c>
      <c r="AD124" s="897" t="str">
        <f>G46</f>
        <v>700</v>
      </c>
      <c r="AE124" s="897" t="str">
        <f>AD46</f>
        <v>608</v>
      </c>
      <c r="AF124" s="897" t="str">
        <f>AE46</f>
        <v>594</v>
      </c>
      <c r="AG124" s="897" t="str">
        <f>AF46</f>
        <v>574</v>
      </c>
      <c r="AH124" s="897" t="str">
        <f>AG46</f>
        <v>570</v>
      </c>
      <c r="AI124" s="953"/>
      <c r="AJ124" s="953"/>
      <c r="AK124" s="953"/>
      <c r="AL124" s="953"/>
      <c r="AM124" s="953"/>
      <c r="AN124" s="953"/>
      <c r="AO124" s="953"/>
      <c r="AP124" s="953"/>
      <c r="AQ124" s="953"/>
      <c r="AR124" s="953"/>
      <c r="AS124" s="953"/>
      <c r="AT124" s="953"/>
      <c r="AU124" s="953"/>
      <c r="AV124" s="953"/>
      <c r="AW124" s="953"/>
      <c r="AX124" s="953"/>
      <c r="AY124" s="953"/>
      <c r="AZ124" s="953"/>
      <c r="BA124" s="953"/>
      <c r="BB124" s="953"/>
      <c r="BC124" s="953"/>
      <c r="BD124" s="953"/>
      <c r="BE124" s="953"/>
      <c r="BF124" s="953"/>
      <c r="BG124" s="953"/>
      <c r="BH124" s="953"/>
      <c r="BI124" s="953"/>
      <c r="BJ124" s="953"/>
      <c r="BK124" s="953"/>
      <c r="BL124" s="897" t="e">
        <f>#REF!</f>
        <v>#REF!</v>
      </c>
      <c r="BM124" s="953"/>
      <c r="BN124" s="953"/>
      <c r="BO124" s="953"/>
      <c r="BP124" s="953"/>
      <c r="BQ124" s="953"/>
      <c r="BR124" s="953"/>
      <c r="BS124" s="953"/>
      <c r="BT124" s="953"/>
      <c r="BU124" s="953"/>
      <c r="BV124" s="953"/>
      <c r="BW124" s="953"/>
      <c r="BX124" s="953"/>
      <c r="BY124" s="953"/>
      <c r="BZ124" s="953"/>
      <c r="CA124" s="953"/>
      <c r="CB124" s="953"/>
      <c r="CC124" s="953"/>
      <c r="CD124" s="953"/>
      <c r="CE124" s="953"/>
      <c r="CF124" s="953"/>
      <c r="CG124" s="953"/>
      <c r="CH124" s="953"/>
      <c r="CI124" s="953"/>
      <c r="CJ124" s="953"/>
      <c r="CK124" s="953"/>
      <c r="CL124" s="953"/>
      <c r="CM124" s="953"/>
      <c r="CN124" s="953"/>
      <c r="CO124" s="953"/>
      <c r="CP124" s="953"/>
      <c r="CQ124" s="953"/>
      <c r="CR124" s="953"/>
      <c r="CS124" s="953"/>
      <c r="CT124" s="953"/>
      <c r="CU124" s="953"/>
      <c r="CV124" s="953"/>
      <c r="CW124" s="953"/>
      <c r="CX124" s="953"/>
      <c r="CY124" s="953"/>
      <c r="CZ124" s="953"/>
      <c r="DA124" s="953"/>
      <c r="DB124" s="953"/>
      <c r="DC124" s="953"/>
      <c r="DD124" s="953"/>
      <c r="DE124" s="953"/>
      <c r="DF124" s="953"/>
      <c r="DG124" s="953"/>
      <c r="DH124" s="953"/>
      <c r="DI124" s="953"/>
      <c r="DJ124" s="953"/>
      <c r="DK124" s="953"/>
      <c r="DL124" s="953"/>
      <c r="DM124" s="953"/>
      <c r="DN124" s="953"/>
      <c r="DO124" s="953"/>
      <c r="DP124" s="953"/>
      <c r="DQ124" s="953"/>
      <c r="DR124" s="953"/>
      <c r="DS124" s="953"/>
      <c r="DT124" s="953"/>
      <c r="DU124" s="953"/>
      <c r="DV124" s="953"/>
      <c r="DW124" s="953"/>
      <c r="DX124" s="953"/>
      <c r="DY124" s="953"/>
      <c r="DZ124" s="953"/>
      <c r="EA124" s="953"/>
      <c r="EB124" s="953"/>
      <c r="EC124" s="953"/>
      <c r="ED124" s="953"/>
      <c r="EE124" s="953"/>
      <c r="EF124" s="953"/>
      <c r="EG124" s="953"/>
      <c r="EH124" s="953"/>
      <c r="EI124" s="953"/>
      <c r="EJ124" s="953"/>
      <c r="EK124" s="953"/>
      <c r="EL124" s="953"/>
      <c r="EM124" s="953"/>
      <c r="EN124" s="953"/>
      <c r="EO124" s="953"/>
      <c r="EP124" s="953"/>
      <c r="EQ124" s="953"/>
      <c r="ER124" s="953"/>
      <c r="ES124" s="953"/>
      <c r="ET124" s="953"/>
      <c r="EU124" s="953"/>
      <c r="EV124" s="953"/>
      <c r="EW124" s="953"/>
      <c r="EX124" s="953"/>
      <c r="EY124" s="953"/>
      <c r="EZ124" s="953"/>
      <c r="FA124" s="953"/>
      <c r="FB124" s="953"/>
      <c r="FC124" s="953"/>
      <c r="FD124" s="953"/>
      <c r="FE124" s="953"/>
      <c r="FF124" s="953"/>
      <c r="FG124" s="953"/>
      <c r="FH124" s="953"/>
      <c r="FI124" s="953"/>
      <c r="FJ124" s="953"/>
      <c r="FK124" s="953"/>
      <c r="FL124" s="897" t="e">
        <f>#REF!</f>
        <v>#REF!</v>
      </c>
      <c r="FM124" s="953"/>
      <c r="FN124" s="953"/>
      <c r="FO124" s="953"/>
      <c r="FP124" s="953"/>
      <c r="FQ124" s="953"/>
      <c r="FR124" s="953"/>
      <c r="FS124" s="953"/>
      <c r="FT124" s="953"/>
      <c r="FU124" s="953"/>
      <c r="FV124" s="953"/>
      <c r="FW124" s="953"/>
      <c r="FX124" s="953"/>
      <c r="FY124" s="953"/>
      <c r="FZ124" s="953"/>
      <c r="GA124" s="953"/>
      <c r="GB124" s="953"/>
      <c r="GC124" s="953"/>
      <c r="GD124" s="953"/>
      <c r="GE124" s="953"/>
      <c r="GF124" s="897" t="e">
        <f>#REF!</f>
        <v>#REF!</v>
      </c>
      <c r="GG124" s="953"/>
      <c r="GH124" s="953"/>
      <c r="GI124" s="953"/>
      <c r="GJ124" s="953"/>
      <c r="GK124" s="953"/>
      <c r="GL124" s="953"/>
      <c r="GM124" s="953"/>
      <c r="GN124" s="953"/>
      <c r="GO124" s="953"/>
      <c r="GP124" s="953"/>
      <c r="GQ124" s="953"/>
      <c r="GR124" s="953"/>
      <c r="GS124" s="953"/>
      <c r="GT124" s="953"/>
      <c r="GU124" s="953"/>
      <c r="GV124" s="953"/>
      <c r="GW124" s="953"/>
      <c r="GX124" s="953"/>
      <c r="GY124" s="953"/>
      <c r="GZ124" s="953"/>
      <c r="HA124" s="953"/>
      <c r="HB124" s="953"/>
      <c r="HC124" s="953"/>
      <c r="HD124" s="953"/>
      <c r="HE124" s="953"/>
      <c r="HF124" s="932"/>
      <c r="HG124" s="924"/>
      <c r="HH124" s="924"/>
      <c r="HI124" s="924"/>
      <c r="HJ124" s="924"/>
      <c r="HK124" s="924"/>
      <c r="HL124" s="924"/>
      <c r="HM124" s="924"/>
      <c r="HN124" s="924"/>
      <c r="HO124" s="924"/>
      <c r="HP124" s="924"/>
      <c r="HQ124" s="924"/>
      <c r="HR124" s="924"/>
      <c r="HS124" s="924"/>
      <c r="HT124" s="924"/>
      <c r="HU124" s="924"/>
      <c r="HV124" s="924"/>
      <c r="HW124" s="924"/>
      <c r="HX124" s="924"/>
      <c r="HY124" s="924"/>
      <c r="HZ124" s="924"/>
      <c r="IA124" s="924"/>
      <c r="IB124" s="924"/>
      <c r="IC124" s="924"/>
      <c r="ID124" s="924"/>
      <c r="IE124" s="924"/>
      <c r="IF124" s="924"/>
      <c r="IG124" s="924"/>
      <c r="IH124" s="924"/>
      <c r="II124" s="924"/>
      <c r="IJ124" s="924"/>
      <c r="IK124" s="924"/>
      <c r="IL124" s="924"/>
      <c r="IM124" s="924"/>
      <c r="IN124" s="924"/>
      <c r="IO124" s="924"/>
      <c r="IP124" s="924"/>
      <c r="IQ124" s="924"/>
      <c r="IR124" s="924"/>
      <c r="IS124" s="924"/>
      <c r="IT124" s="924"/>
      <c r="IU124" s="924"/>
      <c r="IV124" s="924"/>
      <c r="IW124" s="924"/>
      <c r="IX124" s="924"/>
      <c r="IY124" s="924"/>
      <c r="IZ124" s="924"/>
      <c r="JA124" s="924"/>
      <c r="JB124" s="924"/>
      <c r="JC124" s="924"/>
      <c r="JD124" s="924"/>
      <c r="JE124" s="924"/>
      <c r="JF124" s="924"/>
      <c r="JG124" s="924"/>
      <c r="JH124" s="924"/>
      <c r="JI124" s="924"/>
      <c r="JJ124" s="924"/>
      <c r="JK124" s="924"/>
      <c r="JL124" s="924"/>
      <c r="JM124" s="924"/>
      <c r="JN124" s="924"/>
      <c r="JO124" s="924"/>
      <c r="JP124" s="924"/>
      <c r="JQ124" s="924"/>
      <c r="JR124" s="924"/>
      <c r="JS124" s="924"/>
      <c r="JT124" s="924"/>
      <c r="JU124" s="924"/>
      <c r="JV124" s="924"/>
      <c r="JW124" s="924"/>
      <c r="JX124" s="924"/>
      <c r="JY124" s="924"/>
      <c r="JZ124" s="924"/>
      <c r="KA124" s="924"/>
      <c r="KB124" s="924"/>
      <c r="KC124" s="924"/>
      <c r="KD124" s="924"/>
      <c r="KE124" s="924"/>
      <c r="KF124" s="924"/>
      <c r="KG124" s="924"/>
      <c r="KH124" s="924"/>
      <c r="KI124" s="924"/>
      <c r="KJ124" s="924"/>
      <c r="KK124" s="924"/>
      <c r="KL124" s="924"/>
      <c r="KM124" s="924"/>
      <c r="KN124" s="924"/>
      <c r="KO124" s="924"/>
      <c r="KP124" s="924"/>
      <c r="KQ124" s="924"/>
      <c r="KR124" s="924"/>
      <c r="KS124" s="924"/>
      <c r="KT124" s="924"/>
      <c r="KU124" s="924"/>
      <c r="KV124" s="924"/>
      <c r="KW124" s="924"/>
      <c r="KX124" s="924"/>
      <c r="KY124" s="924"/>
      <c r="KZ124" s="924"/>
      <c r="LA124" s="924"/>
      <c r="LB124" s="924"/>
      <c r="LC124" s="924"/>
      <c r="LD124" s="924"/>
      <c r="LE124" s="924"/>
      <c r="LF124" s="924"/>
      <c r="LG124" s="924"/>
      <c r="LH124" s="924"/>
      <c r="LI124" s="924"/>
      <c r="LJ124" s="924"/>
      <c r="LK124" s="924"/>
      <c r="LL124" s="924"/>
      <c r="LM124" s="924"/>
      <c r="LN124" s="924"/>
      <c r="LO124" s="924"/>
      <c r="LP124" s="924"/>
      <c r="LQ124" s="924"/>
      <c r="LR124" s="924"/>
      <c r="LS124" s="924"/>
      <c r="LT124" s="924"/>
      <c r="LU124" s="924"/>
      <c r="LV124" s="924"/>
      <c r="LW124" s="924"/>
      <c r="LX124" s="924"/>
      <c r="LY124" s="924"/>
      <c r="LZ124" s="924"/>
      <c r="MA124" s="924"/>
      <c r="MB124" s="924"/>
      <c r="MC124" s="924"/>
      <c r="MD124" s="924"/>
      <c r="ME124" s="924"/>
      <c r="MF124" s="924"/>
      <c r="MG124" s="924"/>
      <c r="MH124" s="924"/>
      <c r="MI124" s="924"/>
      <c r="MJ124" s="924"/>
      <c r="MK124" s="924"/>
      <c r="ML124" s="924"/>
      <c r="MM124" s="924"/>
      <c r="MN124" s="924"/>
      <c r="MO124" s="924"/>
      <c r="MP124" s="924"/>
      <c r="MQ124" s="924"/>
      <c r="MR124" s="924"/>
      <c r="MS124" s="924"/>
      <c r="MT124" s="924"/>
      <c r="MU124" s="924"/>
      <c r="MV124" s="924"/>
      <c r="MW124" s="924"/>
      <c r="MX124" s="924"/>
      <c r="MY124" s="924"/>
      <c r="MZ124" s="924"/>
      <c r="NA124" s="924"/>
      <c r="NB124" s="924"/>
      <c r="NC124" s="924"/>
      <c r="ND124" s="924"/>
      <c r="NE124" s="924"/>
      <c r="NF124" s="924"/>
      <c r="NG124" s="924"/>
      <c r="NH124" s="924"/>
      <c r="NI124" s="924"/>
      <c r="NJ124" s="924"/>
      <c r="NK124" s="924"/>
      <c r="NL124" s="924"/>
      <c r="NM124" s="924"/>
      <c r="NN124" s="924"/>
      <c r="NO124" s="924"/>
      <c r="NP124" s="924"/>
      <c r="NQ124" s="924"/>
      <c r="NR124" s="924"/>
      <c r="NS124" s="924"/>
      <c r="NT124" s="924"/>
      <c r="NU124" s="924"/>
      <c r="NV124" s="924"/>
      <c r="NW124" s="924"/>
      <c r="NX124" s="924"/>
      <c r="NY124" s="924"/>
      <c r="NZ124" s="924"/>
      <c r="OA124" s="924"/>
      <c r="OB124" s="924"/>
      <c r="OC124" s="924"/>
      <c r="OD124" s="924"/>
      <c r="OE124" s="924"/>
      <c r="OF124" s="924"/>
      <c r="OG124" s="924"/>
      <c r="OH124" s="924"/>
      <c r="OI124" s="924"/>
      <c r="OJ124" s="924"/>
      <c r="OK124" s="924"/>
      <c r="OL124" s="924"/>
      <c r="OM124" s="924"/>
      <c r="ON124" s="924"/>
      <c r="OO124" s="924"/>
      <c r="OP124" s="924"/>
      <c r="OQ124" s="924"/>
      <c r="OR124" s="924"/>
      <c r="OS124" s="924"/>
      <c r="OT124" s="924"/>
      <c r="OU124" s="924"/>
      <c r="OV124" s="924"/>
      <c r="OW124" s="924"/>
      <c r="OX124" s="924"/>
      <c r="OY124" s="924"/>
      <c r="OZ124" s="924"/>
      <c r="PA124" s="924"/>
      <c r="PB124" s="924"/>
      <c r="PC124" s="924"/>
      <c r="PD124" s="924"/>
      <c r="PE124" s="924"/>
    </row>
    <row r="125" spans="1:421" ht="13" thickBot="1">
      <c r="A125" s="915" t="s">
        <v>587</v>
      </c>
      <c r="B125" s="916" t="e">
        <f>RSQ(AQ101:AQ103,$ES101:$ES103)</f>
        <v>#DIV/0!</v>
      </c>
      <c r="C125" s="917" t="e">
        <f>RSQ(DL101:DL103,$ES101:$ES103)</f>
        <v>#DIV/0!</v>
      </c>
      <c r="D125" s="917"/>
      <c r="E125" s="917"/>
      <c r="F125" s="917"/>
      <c r="G125" s="917"/>
      <c r="H125" s="917" t="e">
        <f>RSQ(QK103:QK105,$ES101:$ES103)</f>
        <v>#DIV/0!</v>
      </c>
      <c r="I125" s="917" t="e">
        <f>RSQ(QL103:QL105,$ES101:$ES103)</f>
        <v>#DIV/0!</v>
      </c>
      <c r="J125" s="917" t="e">
        <f>RSQ(AI101:AI103,$ES101:$ES103)</f>
        <v>#DIV/0!</v>
      </c>
      <c r="K125" s="917" t="e">
        <f>RSQ(AL101:AL103,$ES101:$ES103)</f>
        <v>#DIV/0!</v>
      </c>
      <c r="L125" s="917" t="e">
        <f>RSQ(CP101:CP103,$ES101:$ES103)</f>
        <v>#DIV/0!</v>
      </c>
      <c r="M125" s="917" t="e">
        <f>RSQ(CK101:CK103,$ES101:$ES103)</f>
        <v>#DIV/0!</v>
      </c>
      <c r="N125" s="917" t="e">
        <f>RSQ(FG101:FG103,$ES101:$ES103)</f>
        <v>#DIV/0!</v>
      </c>
      <c r="O125" s="917"/>
      <c r="P125" s="917" t="e">
        <f>RSQ(QF103:QF105,$ES101:$ES103)</f>
        <v>#DIV/0!</v>
      </c>
      <c r="Q125" s="917" t="e">
        <f>RSQ(QH103:QH105,$ES101:$ES103)</f>
        <v>#DIV/0!</v>
      </c>
      <c r="R125" s="917" t="e">
        <f>RSQ(QI103:QI105,$ES101:$ES103)</f>
        <v>#DIV/0!</v>
      </c>
      <c r="S125" s="917" t="e">
        <f>RSQ(QB103:QB105,$ES101:$ES103)</f>
        <v>#DIV/0!</v>
      </c>
      <c r="T125" s="917" t="e">
        <f>RSQ(QG103:QG105,$ES101:$ES103)</f>
        <v>#DIV/0!</v>
      </c>
      <c r="U125" s="917" t="e">
        <f>RSQ(AZ101:AZ103,$ES101:$ES103)</f>
        <v>#DIV/0!</v>
      </c>
      <c r="V125" s="917" t="e">
        <f>RSQ(QC103:QC105,$ES101:$ES103)</f>
        <v>#DIV/0!</v>
      </c>
      <c r="W125" s="917" t="e">
        <f>RSQ(PZ103:PZ105,$ES101:$ES103)</f>
        <v>#DIV/0!</v>
      </c>
      <c r="X125" s="917" t="e">
        <f>RSQ(QE103:QE105,$ES101:$ES103)</f>
        <v>#DIV/0!</v>
      </c>
      <c r="Y125" s="917" t="e">
        <f>RSQ(QD103:QD105,$ES101:$ES103)</f>
        <v>#DIV/0!</v>
      </c>
      <c r="Z125" s="917" t="e">
        <f>RSQ(QA103:QA105,$ES101:$ES103)</f>
        <v>#DIV/0!</v>
      </c>
      <c r="AA125" s="917" t="e">
        <f>RSQ(PY103:PY105,$ES101:$ES103)</f>
        <v>#DIV/0!</v>
      </c>
      <c r="AB125" s="917" t="e">
        <f>RSQ(PW103:PW105,$ES101:$ES103)</f>
        <v>#DIV/0!</v>
      </c>
      <c r="AC125" s="917" t="e">
        <f>RSQ(PX103:PX105,$ES101:$ES103)</f>
        <v>#DIV/0!</v>
      </c>
      <c r="AD125" s="917" t="e">
        <f>RSQ(GH101:GH103,$ES101:$ES103)</f>
        <v>#DIV/0!</v>
      </c>
      <c r="AE125" s="917" t="e">
        <f>RSQ(GY101:GY103,$ES101:$ES103)</f>
        <v>#DIV/0!</v>
      </c>
      <c r="AF125" s="917" t="e">
        <f>RSQ(GC101:GC103,$ES101:$ES103)</f>
        <v>#DIV/0!</v>
      </c>
      <c r="AG125" s="917" t="e">
        <f>RSQ(ER101:ER103,$ES101:$ES103)</f>
        <v>#DIV/0!</v>
      </c>
      <c r="AH125" s="917" t="e">
        <f>RSQ(AT101:AT103,$ES101:$ES103)</f>
        <v>#DIV/0!</v>
      </c>
      <c r="AI125" s="918"/>
      <c r="AJ125" s="918"/>
      <c r="AK125" s="918"/>
      <c r="AL125" s="918"/>
      <c r="AM125" s="918"/>
      <c r="AN125" s="918"/>
      <c r="AO125" s="918"/>
      <c r="AP125" s="918"/>
      <c r="AQ125" s="918"/>
      <c r="AR125" s="918"/>
      <c r="AS125" s="918"/>
      <c r="AT125" s="918"/>
      <c r="AU125" s="918"/>
      <c r="AV125" s="918"/>
      <c r="AW125" s="918"/>
      <c r="AX125" s="918"/>
      <c r="AY125" s="918"/>
      <c r="AZ125" s="918"/>
      <c r="BA125" s="918"/>
      <c r="BB125" s="918"/>
      <c r="BC125" s="918"/>
      <c r="BD125" s="918"/>
      <c r="BE125" s="918"/>
      <c r="BF125" s="918"/>
      <c r="BG125" s="918"/>
      <c r="BH125" s="918"/>
      <c r="BI125" s="918"/>
      <c r="BJ125" s="918"/>
      <c r="BK125" s="918"/>
      <c r="BL125" s="917" t="e">
        <f>RSQ(QN103:QN105,$ES101:$ES103)</f>
        <v>#DIV/0!</v>
      </c>
      <c r="BM125" s="918"/>
      <c r="BN125" s="918"/>
      <c r="BO125" s="918"/>
      <c r="BP125" s="918"/>
      <c r="BQ125" s="918"/>
      <c r="BR125" s="918"/>
      <c r="BS125" s="918"/>
      <c r="BT125" s="918"/>
      <c r="BU125" s="918"/>
      <c r="BV125" s="918"/>
      <c r="BW125" s="918"/>
      <c r="BX125" s="918"/>
      <c r="BY125" s="918"/>
      <c r="BZ125" s="918"/>
      <c r="CA125" s="918"/>
      <c r="CB125" s="918"/>
      <c r="CC125" s="918"/>
      <c r="CD125" s="918"/>
      <c r="CE125" s="918"/>
      <c r="CF125" s="918"/>
      <c r="CG125" s="918"/>
      <c r="CH125" s="918"/>
      <c r="CI125" s="918"/>
      <c r="CJ125" s="918"/>
      <c r="CK125" s="918"/>
      <c r="CL125" s="918"/>
      <c r="CM125" s="918"/>
      <c r="CN125" s="918"/>
      <c r="CO125" s="918"/>
      <c r="CP125" s="918"/>
      <c r="CQ125" s="918"/>
      <c r="CR125" s="918"/>
      <c r="CS125" s="918"/>
      <c r="CT125" s="918"/>
      <c r="CU125" s="918"/>
      <c r="CV125" s="918"/>
      <c r="CW125" s="918"/>
      <c r="CX125" s="918"/>
      <c r="CY125" s="918"/>
      <c r="CZ125" s="918"/>
      <c r="DA125" s="918"/>
      <c r="DB125" s="918"/>
      <c r="DC125" s="918"/>
      <c r="DD125" s="918"/>
      <c r="DE125" s="918"/>
      <c r="DF125" s="918"/>
      <c r="DG125" s="918"/>
      <c r="DH125" s="918"/>
      <c r="DI125" s="918"/>
      <c r="DJ125" s="918"/>
      <c r="DK125" s="918"/>
      <c r="DL125" s="918"/>
      <c r="DM125" s="918"/>
      <c r="DN125" s="918"/>
      <c r="DO125" s="918"/>
      <c r="DP125" s="918"/>
      <c r="DQ125" s="918"/>
      <c r="DR125" s="918"/>
      <c r="DS125" s="918"/>
      <c r="DT125" s="918"/>
      <c r="DU125" s="918"/>
      <c r="DV125" s="918"/>
      <c r="DW125" s="918"/>
      <c r="DX125" s="918"/>
      <c r="DY125" s="918"/>
      <c r="DZ125" s="918"/>
      <c r="EA125" s="918"/>
      <c r="EB125" s="918"/>
      <c r="EC125" s="918"/>
      <c r="ED125" s="918"/>
      <c r="EE125" s="918"/>
      <c r="EF125" s="918"/>
      <c r="EG125" s="918"/>
      <c r="EH125" s="918"/>
      <c r="EI125" s="918"/>
      <c r="EJ125" s="918"/>
      <c r="EK125" s="918"/>
      <c r="EL125" s="918"/>
      <c r="EM125" s="918"/>
      <c r="EN125" s="918"/>
      <c r="EO125" s="918"/>
      <c r="EP125" s="918"/>
      <c r="EQ125" s="918"/>
      <c r="ER125" s="918"/>
      <c r="ES125" s="918"/>
      <c r="ET125" s="918"/>
      <c r="EU125" s="918"/>
      <c r="EV125" s="918"/>
      <c r="EW125" s="918"/>
      <c r="EX125" s="918"/>
      <c r="EY125" s="918"/>
      <c r="EZ125" s="918"/>
      <c r="FA125" s="918"/>
      <c r="FB125" s="918"/>
      <c r="FC125" s="918"/>
      <c r="FD125" s="918"/>
      <c r="FE125" s="918"/>
      <c r="FF125" s="918"/>
      <c r="FG125" s="918"/>
      <c r="FH125" s="918"/>
      <c r="FI125" s="918"/>
      <c r="FJ125" s="918"/>
      <c r="FK125" s="918"/>
      <c r="FL125" s="917" t="e">
        <f>RSQ(QM103:QM105,$ES101:$ES103)</f>
        <v>#DIV/0!</v>
      </c>
      <c r="FM125" s="918"/>
      <c r="FN125" s="918"/>
      <c r="FO125" s="918"/>
      <c r="FP125" s="918"/>
      <c r="FQ125" s="918"/>
      <c r="FR125" s="918"/>
      <c r="FS125" s="918"/>
      <c r="FT125" s="918"/>
      <c r="FU125" s="918"/>
      <c r="FV125" s="918"/>
      <c r="FW125" s="918"/>
      <c r="FX125" s="918"/>
      <c r="FY125" s="918"/>
      <c r="FZ125" s="918"/>
      <c r="GA125" s="918"/>
      <c r="GB125" s="918"/>
      <c r="GC125" s="918"/>
      <c r="GD125" s="918"/>
      <c r="GE125" s="918"/>
      <c r="GF125" s="917" t="e">
        <f>RSQ(QO103:QO105,$ES101:$ES103)</f>
        <v>#DIV/0!</v>
      </c>
      <c r="GG125" s="918"/>
      <c r="GH125" s="918"/>
      <c r="GI125" s="918"/>
      <c r="GJ125" s="918"/>
      <c r="GK125" s="918"/>
      <c r="GL125" s="918"/>
      <c r="GM125" s="918"/>
      <c r="GN125" s="918"/>
      <c r="GO125" s="918"/>
      <c r="GP125" s="918"/>
      <c r="GQ125" s="918"/>
      <c r="GR125" s="918"/>
      <c r="GS125" s="918"/>
      <c r="GT125" s="918"/>
      <c r="GU125" s="918"/>
      <c r="GV125" s="918"/>
      <c r="GW125" s="918"/>
      <c r="GX125" s="918"/>
      <c r="GY125" s="918"/>
      <c r="GZ125" s="918"/>
      <c r="HA125" s="918"/>
      <c r="HB125" s="918"/>
      <c r="HC125" s="918"/>
      <c r="HD125" s="918"/>
      <c r="HE125" s="918"/>
      <c r="HF125" s="924"/>
      <c r="HG125" s="924"/>
      <c r="HH125" s="924"/>
      <c r="HI125" s="924"/>
      <c r="HJ125" s="924"/>
      <c r="HK125" s="924"/>
      <c r="HL125" s="924"/>
      <c r="HM125" s="924"/>
      <c r="HN125" s="924"/>
      <c r="HO125" s="924"/>
      <c r="HP125" s="924"/>
      <c r="HQ125" s="924"/>
      <c r="HR125" s="924"/>
      <c r="HS125" s="924"/>
      <c r="HT125" s="924"/>
      <c r="HU125" s="924"/>
      <c r="HV125" s="924"/>
      <c r="HW125" s="924"/>
      <c r="HX125" s="924"/>
      <c r="HY125" s="924"/>
      <c r="HZ125" s="924"/>
      <c r="IA125" s="924"/>
      <c r="IB125" s="924"/>
      <c r="IC125" s="924"/>
      <c r="ID125" s="924"/>
      <c r="IE125" s="924"/>
      <c r="IF125" s="924"/>
      <c r="IG125" s="924"/>
      <c r="IH125" s="924"/>
      <c r="II125" s="924"/>
      <c r="IJ125" s="924"/>
      <c r="IK125" s="924"/>
      <c r="IL125" s="924"/>
      <c r="IM125" s="924"/>
      <c r="IN125" s="924"/>
      <c r="IO125" s="924"/>
      <c r="IP125" s="924"/>
      <c r="IQ125" s="924"/>
      <c r="IR125" s="924"/>
      <c r="IS125" s="924"/>
      <c r="IT125" s="924"/>
      <c r="IU125" s="924"/>
      <c r="IV125" s="924"/>
      <c r="IW125" s="924"/>
      <c r="IX125" s="924"/>
      <c r="IY125" s="924"/>
      <c r="IZ125" s="924"/>
      <c r="JA125" s="924"/>
      <c r="JB125" s="924"/>
      <c r="JC125" s="924"/>
      <c r="JD125" s="924"/>
      <c r="JE125" s="924"/>
      <c r="JF125" s="924"/>
      <c r="JG125" s="924"/>
      <c r="JH125" s="924"/>
      <c r="JI125" s="924"/>
      <c r="JJ125" s="924"/>
      <c r="JK125" s="924"/>
      <c r="JL125" s="924"/>
      <c r="JM125" s="924"/>
      <c r="JN125" s="924"/>
      <c r="JO125" s="924"/>
      <c r="JP125" s="924"/>
      <c r="JQ125" s="924"/>
      <c r="JR125" s="924"/>
      <c r="JS125" s="924"/>
      <c r="JT125" s="924"/>
      <c r="JU125" s="924"/>
      <c r="JV125" s="924"/>
      <c r="JW125" s="924"/>
      <c r="JX125" s="924"/>
      <c r="JY125" s="924"/>
      <c r="JZ125" s="924"/>
      <c r="KA125" s="924"/>
      <c r="KB125" s="924"/>
      <c r="KC125" s="924"/>
      <c r="KD125" s="924"/>
      <c r="KE125" s="924"/>
      <c r="KF125" s="924"/>
      <c r="KG125" s="924"/>
      <c r="KH125" s="924"/>
      <c r="KI125" s="924"/>
      <c r="KJ125" s="924"/>
      <c r="KK125" s="924"/>
      <c r="KL125" s="924"/>
      <c r="KM125" s="924"/>
      <c r="KN125" s="924"/>
      <c r="KO125" s="924"/>
      <c r="KP125" s="924"/>
      <c r="KQ125" s="924"/>
      <c r="KR125" s="924"/>
      <c r="KS125" s="924"/>
      <c r="KT125" s="924"/>
      <c r="KU125" s="924"/>
      <c r="KV125" s="924"/>
      <c r="KW125" s="924"/>
      <c r="KX125" s="924"/>
      <c r="KY125" s="924"/>
      <c r="KZ125" s="924"/>
      <c r="LA125" s="924"/>
      <c r="LB125" s="924"/>
      <c r="LC125" s="924"/>
      <c r="LD125" s="924"/>
      <c r="LE125" s="924"/>
      <c r="LF125" s="924"/>
      <c r="LG125" s="924"/>
      <c r="LH125" s="924"/>
      <c r="LI125" s="924"/>
      <c r="LJ125" s="924"/>
      <c r="LK125" s="924"/>
      <c r="LL125" s="924"/>
      <c r="LM125" s="924"/>
      <c r="LN125" s="924"/>
      <c r="LO125" s="924"/>
      <c r="LP125" s="924"/>
      <c r="LQ125" s="924"/>
      <c r="LR125" s="924"/>
      <c r="LS125" s="924"/>
      <c r="LT125" s="924"/>
      <c r="LU125" s="924"/>
      <c r="LV125" s="924"/>
      <c r="LW125" s="924"/>
      <c r="LX125" s="924"/>
      <c r="LY125" s="924"/>
      <c r="LZ125" s="924"/>
      <c r="MA125" s="924"/>
      <c r="MB125" s="924"/>
      <c r="MC125" s="924"/>
      <c r="MD125" s="924"/>
      <c r="ME125" s="924"/>
      <c r="MF125" s="924"/>
      <c r="MG125" s="924"/>
      <c r="MH125" s="924"/>
      <c r="MI125" s="924"/>
      <c r="MJ125" s="924"/>
      <c r="MK125" s="924"/>
      <c r="ML125" s="924"/>
      <c r="MM125" s="924"/>
      <c r="MN125" s="924"/>
      <c r="MO125" s="924"/>
      <c r="MP125" s="924"/>
      <c r="MQ125" s="924"/>
      <c r="MR125" s="924"/>
      <c r="MS125" s="924"/>
      <c r="MT125" s="924"/>
      <c r="MU125" s="924"/>
      <c r="MV125" s="924"/>
      <c r="MW125" s="924"/>
      <c r="MX125" s="924"/>
      <c r="MY125" s="924"/>
      <c r="MZ125" s="924"/>
      <c r="NA125" s="924"/>
      <c r="NB125" s="924"/>
      <c r="NC125" s="924"/>
      <c r="ND125" s="924"/>
      <c r="NE125" s="924"/>
      <c r="NF125" s="924"/>
      <c r="NG125" s="924"/>
      <c r="NH125" s="924"/>
      <c r="NI125" s="924"/>
      <c r="NJ125" s="924"/>
      <c r="NK125" s="924"/>
      <c r="NL125" s="924"/>
      <c r="NM125" s="924"/>
      <c r="NN125" s="924"/>
      <c r="NO125" s="924"/>
      <c r="NP125" s="924"/>
      <c r="NQ125" s="924"/>
      <c r="NR125" s="924"/>
      <c r="NS125" s="924"/>
      <c r="NT125" s="924"/>
      <c r="NU125" s="924"/>
      <c r="NV125" s="924"/>
      <c r="NW125" s="924"/>
      <c r="NX125" s="924"/>
      <c r="NY125" s="924"/>
      <c r="NZ125" s="924"/>
      <c r="OA125" s="924"/>
      <c r="OB125" s="924"/>
      <c r="OC125" s="924"/>
      <c r="OD125" s="924"/>
      <c r="OE125" s="924"/>
      <c r="OF125" s="924"/>
      <c r="OG125" s="924"/>
      <c r="OH125" s="924"/>
      <c r="OI125" s="924"/>
      <c r="OJ125" s="924"/>
      <c r="OK125" s="924"/>
      <c r="OL125" s="924"/>
      <c r="OM125" s="924"/>
      <c r="ON125" s="924"/>
      <c r="OO125" s="924"/>
      <c r="OP125" s="924"/>
      <c r="OQ125" s="924"/>
      <c r="OR125" s="924"/>
      <c r="OS125" s="924"/>
      <c r="OT125" s="924"/>
      <c r="OU125" s="924"/>
      <c r="OV125" s="924"/>
      <c r="OW125" s="924"/>
      <c r="OX125" s="924"/>
      <c r="OY125" s="924"/>
      <c r="OZ125" s="924"/>
      <c r="PA125" s="924"/>
      <c r="PB125" s="924"/>
      <c r="PC125" s="924"/>
      <c r="PD125" s="924"/>
      <c r="PE125" s="924"/>
    </row>
    <row r="126" spans="1:421">
      <c r="A126" s="924"/>
      <c r="B126" s="924"/>
      <c r="C126" s="924"/>
      <c r="D126" s="924"/>
      <c r="E126" s="924"/>
      <c r="F126" s="924"/>
      <c r="G126" s="924"/>
      <c r="H126" s="924"/>
      <c r="I126" s="924"/>
      <c r="J126" s="924"/>
      <c r="K126" s="924"/>
      <c r="L126" s="924"/>
      <c r="M126" s="924"/>
      <c r="N126" s="924"/>
      <c r="O126" s="924"/>
      <c r="P126" s="924"/>
      <c r="Q126" s="924"/>
      <c r="R126" s="924"/>
      <c r="S126" s="924"/>
      <c r="T126" s="924"/>
      <c r="U126" s="924"/>
      <c r="V126" s="924"/>
      <c r="W126" s="924"/>
      <c r="X126" s="924"/>
      <c r="Y126" s="924"/>
      <c r="Z126" s="924"/>
      <c r="AA126" s="924"/>
      <c r="AB126" s="924"/>
      <c r="AC126" s="924"/>
      <c r="AD126" s="924"/>
      <c r="AE126" s="924"/>
      <c r="AF126" s="924"/>
      <c r="AG126" s="924"/>
      <c r="AH126" s="924"/>
      <c r="AI126" s="924"/>
      <c r="AJ126" s="924"/>
      <c r="AK126" s="924"/>
      <c r="AL126" s="924"/>
      <c r="AM126" s="924"/>
      <c r="AN126" s="924"/>
      <c r="AO126" s="924"/>
      <c r="AP126" s="924"/>
      <c r="AQ126" s="924"/>
      <c r="AR126" s="924"/>
      <c r="AS126" s="924"/>
      <c r="AT126" s="924"/>
      <c r="AU126" s="924"/>
      <c r="AV126" s="924"/>
      <c r="AW126" s="924"/>
      <c r="AX126" s="924"/>
      <c r="AY126" s="924"/>
      <c r="AZ126" s="924"/>
      <c r="BA126" s="924"/>
      <c r="BB126" s="924"/>
      <c r="BC126" s="924"/>
      <c r="BD126" s="924"/>
      <c r="BE126" s="924"/>
      <c r="BF126" s="924"/>
      <c r="BG126" s="924"/>
      <c r="BH126" s="924"/>
      <c r="BI126" s="924"/>
      <c r="BJ126" s="924"/>
      <c r="BK126" s="924"/>
      <c r="BL126" s="924"/>
      <c r="BM126" s="924"/>
      <c r="BN126" s="924"/>
      <c r="BO126" s="924"/>
      <c r="BP126" s="924"/>
      <c r="BQ126" s="924"/>
      <c r="BR126" s="924"/>
      <c r="BS126" s="924"/>
      <c r="BT126" s="924"/>
      <c r="BU126" s="924"/>
      <c r="BV126" s="924"/>
      <c r="BW126" s="924"/>
      <c r="BX126" s="924"/>
      <c r="BY126" s="924"/>
      <c r="BZ126" s="924"/>
      <c r="CA126" s="924"/>
      <c r="CB126" s="924"/>
      <c r="CC126" s="924"/>
      <c r="CD126" s="924"/>
      <c r="CE126" s="924"/>
      <c r="CF126" s="924"/>
      <c r="CG126" s="924"/>
      <c r="CH126" s="924"/>
      <c r="CI126" s="924"/>
      <c r="CJ126" s="924"/>
      <c r="CK126" s="924"/>
      <c r="CL126" s="924"/>
      <c r="CM126" s="924"/>
      <c r="CN126" s="924"/>
      <c r="CO126" s="924"/>
      <c r="CP126" s="924"/>
      <c r="CQ126" s="924"/>
      <c r="CR126" s="924"/>
      <c r="CS126" s="924"/>
      <c r="CT126" s="924"/>
      <c r="CU126" s="924"/>
      <c r="CV126" s="924"/>
      <c r="CW126" s="924"/>
      <c r="CX126" s="924"/>
      <c r="CY126" s="924"/>
      <c r="CZ126" s="924"/>
      <c r="DA126" s="924"/>
      <c r="DB126" s="924"/>
      <c r="DC126" s="924"/>
      <c r="DD126" s="924"/>
      <c r="DE126" s="924"/>
      <c r="DF126" s="924"/>
      <c r="DG126" s="924"/>
      <c r="DH126" s="924"/>
      <c r="DI126" s="924"/>
      <c r="DJ126" s="924"/>
      <c r="DK126" s="924"/>
      <c r="DL126" s="924"/>
      <c r="DM126" s="924"/>
      <c r="DN126" s="924"/>
      <c r="DO126" s="924"/>
      <c r="DP126" s="924"/>
      <c r="DQ126" s="924"/>
      <c r="DR126" s="924"/>
      <c r="DS126" s="924"/>
      <c r="DT126" s="924"/>
      <c r="DU126" s="924"/>
      <c r="DV126" s="924"/>
      <c r="DW126" s="924"/>
      <c r="DX126" s="924"/>
      <c r="DY126" s="924"/>
      <c r="DZ126" s="924"/>
      <c r="EA126" s="924"/>
      <c r="EB126" s="924"/>
      <c r="EC126" s="924"/>
      <c r="ED126" s="924"/>
      <c r="EE126" s="924"/>
      <c r="EF126" s="924"/>
      <c r="EG126" s="924"/>
      <c r="EH126" s="924"/>
      <c r="EI126" s="924"/>
      <c r="EJ126" s="924"/>
      <c r="EK126" s="924"/>
      <c r="EL126" s="924"/>
      <c r="EM126" s="924"/>
      <c r="EN126" s="924"/>
      <c r="EO126" s="924"/>
      <c r="EP126" s="924"/>
      <c r="EQ126" s="924"/>
      <c r="ER126" s="924"/>
      <c r="ES126" s="924"/>
      <c r="ET126" s="924"/>
      <c r="EU126" s="924"/>
      <c r="EV126" s="924"/>
      <c r="EW126" s="924"/>
      <c r="EX126" s="924"/>
      <c r="EY126" s="924"/>
      <c r="EZ126" s="924"/>
      <c r="FA126" s="924"/>
      <c r="FB126" s="924"/>
      <c r="FC126" s="924"/>
      <c r="FD126" s="924"/>
      <c r="FE126" s="924"/>
      <c r="FF126" s="924"/>
      <c r="FG126" s="924"/>
      <c r="FH126" s="924"/>
      <c r="FI126" s="924"/>
      <c r="FJ126" s="924"/>
      <c r="FK126" s="924"/>
      <c r="FL126" s="924"/>
      <c r="FM126" s="924"/>
      <c r="FN126" s="924"/>
      <c r="FO126" s="924"/>
      <c r="FP126" s="924"/>
      <c r="FQ126" s="924"/>
      <c r="FR126" s="924"/>
      <c r="FS126" s="924"/>
      <c r="FT126" s="924"/>
      <c r="FU126" s="924"/>
      <c r="FV126" s="924"/>
      <c r="FW126" s="924"/>
      <c r="FX126" s="924"/>
      <c r="FY126" s="924"/>
      <c r="FZ126" s="924"/>
      <c r="GA126" s="924"/>
      <c r="GB126" s="924"/>
      <c r="GC126" s="924"/>
      <c r="GD126" s="924"/>
      <c r="GE126" s="924"/>
      <c r="GF126" s="924"/>
      <c r="GG126" s="924"/>
      <c r="GH126" s="924"/>
      <c r="GI126" s="924"/>
      <c r="GJ126" s="924"/>
      <c r="GK126" s="924"/>
      <c r="GL126" s="924"/>
      <c r="GM126" s="924"/>
      <c r="GN126" s="924"/>
      <c r="GO126" s="924"/>
      <c r="GP126" s="924"/>
      <c r="GQ126" s="924"/>
      <c r="GR126" s="924"/>
      <c r="GS126" s="924"/>
      <c r="GT126" s="924"/>
      <c r="GU126" s="924"/>
      <c r="GV126" s="924"/>
      <c r="GW126" s="924"/>
      <c r="GX126" s="924"/>
      <c r="GY126" s="924"/>
      <c r="GZ126" s="924"/>
      <c r="HA126" s="924"/>
      <c r="HB126" s="924"/>
      <c r="HC126" s="924"/>
      <c r="HD126" s="924"/>
      <c r="HE126" s="924"/>
      <c r="HF126" s="924"/>
      <c r="HG126" s="924"/>
      <c r="HH126" s="924"/>
      <c r="HI126" s="924"/>
      <c r="HJ126" s="924"/>
      <c r="HK126" s="924"/>
      <c r="HL126" s="924"/>
      <c r="HM126" s="924"/>
      <c r="HN126" s="924"/>
      <c r="HO126" s="924"/>
      <c r="HP126" s="924"/>
      <c r="HQ126" s="924"/>
      <c r="HR126" s="924"/>
      <c r="HS126" s="924"/>
      <c r="HT126" s="924"/>
      <c r="HU126" s="924"/>
      <c r="HV126" s="924"/>
      <c r="HW126" s="924"/>
      <c r="HX126" s="924"/>
      <c r="HY126" s="924"/>
      <c r="HZ126" s="924"/>
      <c r="IA126" s="924"/>
      <c r="IB126" s="924"/>
      <c r="IC126" s="924"/>
      <c r="ID126" s="924"/>
      <c r="IE126" s="924"/>
      <c r="IF126" s="924"/>
      <c r="IG126" s="924"/>
      <c r="IH126" s="924"/>
      <c r="II126" s="924"/>
      <c r="IJ126" s="924"/>
      <c r="IK126" s="924"/>
      <c r="IL126" s="924"/>
      <c r="IM126" s="924"/>
      <c r="IN126" s="924"/>
      <c r="IO126" s="924"/>
      <c r="IP126" s="924"/>
      <c r="IQ126" s="924"/>
      <c r="IR126" s="924"/>
      <c r="IS126" s="924"/>
      <c r="IT126" s="924"/>
      <c r="IU126" s="924"/>
      <c r="IV126" s="924"/>
      <c r="IW126" s="924"/>
      <c r="IX126" s="924"/>
      <c r="IY126" s="924"/>
      <c r="IZ126" s="924"/>
      <c r="JA126" s="924"/>
      <c r="JB126" s="924"/>
      <c r="JC126" s="924"/>
      <c r="JD126" s="924"/>
      <c r="JE126" s="924"/>
      <c r="JF126" s="924"/>
      <c r="JG126" s="924"/>
      <c r="JH126" s="924"/>
      <c r="JI126" s="924"/>
      <c r="JJ126" s="924"/>
      <c r="JK126" s="924"/>
      <c r="JL126" s="924"/>
      <c r="JM126" s="924"/>
      <c r="JN126" s="924"/>
      <c r="JO126" s="924"/>
      <c r="JP126" s="924"/>
      <c r="JQ126" s="924"/>
      <c r="JR126" s="924"/>
      <c r="JS126" s="924"/>
      <c r="JT126" s="924"/>
      <c r="JU126" s="924"/>
      <c r="JV126" s="924"/>
      <c r="JW126" s="924"/>
      <c r="JX126" s="924"/>
      <c r="JY126" s="924"/>
      <c r="JZ126" s="924"/>
      <c r="KA126" s="924"/>
      <c r="KB126" s="924"/>
      <c r="KC126" s="924"/>
      <c r="KD126" s="924"/>
      <c r="KE126" s="924"/>
      <c r="KF126" s="924"/>
      <c r="KG126" s="924"/>
      <c r="KH126" s="924"/>
      <c r="KI126" s="924"/>
      <c r="KJ126" s="924"/>
      <c r="KK126" s="924"/>
      <c r="KL126" s="924"/>
      <c r="KM126" s="924"/>
      <c r="KN126" s="924"/>
      <c r="KO126" s="924"/>
      <c r="KP126" s="924"/>
      <c r="KQ126" s="924"/>
      <c r="KR126" s="924"/>
      <c r="KS126" s="924"/>
      <c r="KT126" s="924"/>
      <c r="KU126" s="924"/>
      <c r="KV126" s="924"/>
      <c r="KW126" s="924"/>
      <c r="KX126" s="924"/>
      <c r="KY126" s="924"/>
      <c r="KZ126" s="924"/>
      <c r="LA126" s="924"/>
      <c r="LB126" s="924"/>
      <c r="LC126" s="924"/>
      <c r="LD126" s="924"/>
      <c r="LE126" s="924"/>
      <c r="LF126" s="924"/>
      <c r="LG126" s="924"/>
      <c r="LH126" s="924"/>
      <c r="LI126" s="924"/>
      <c r="LJ126" s="924"/>
      <c r="LK126" s="924"/>
      <c r="LL126" s="924"/>
      <c r="LM126" s="924"/>
      <c r="LN126" s="924"/>
      <c r="LO126" s="924"/>
      <c r="LP126" s="924"/>
      <c r="LQ126" s="924"/>
      <c r="LR126" s="924"/>
      <c r="LS126" s="924"/>
      <c r="LT126" s="924"/>
      <c r="LU126" s="924"/>
      <c r="LV126" s="924"/>
      <c r="LW126" s="924"/>
      <c r="LX126" s="924"/>
      <c r="LY126" s="924"/>
      <c r="LZ126" s="924"/>
      <c r="MA126" s="924"/>
      <c r="MB126" s="924"/>
      <c r="MC126" s="924"/>
      <c r="MD126" s="924"/>
      <c r="ME126" s="924"/>
      <c r="MF126" s="924"/>
      <c r="MG126" s="924"/>
      <c r="MH126" s="924"/>
      <c r="MI126" s="924"/>
      <c r="MJ126" s="924"/>
      <c r="MK126" s="924"/>
      <c r="ML126" s="924"/>
      <c r="MM126" s="924"/>
      <c r="MN126" s="924"/>
      <c r="MO126" s="924"/>
      <c r="MP126" s="924"/>
      <c r="MQ126" s="924"/>
      <c r="MR126" s="924"/>
      <c r="MS126" s="924"/>
      <c r="MT126" s="924"/>
      <c r="MU126" s="924"/>
      <c r="MV126" s="924"/>
      <c r="MW126" s="924"/>
      <c r="MX126" s="924"/>
      <c r="MY126" s="924"/>
      <c r="MZ126" s="924"/>
      <c r="NA126" s="924"/>
      <c r="NB126" s="924"/>
      <c r="NC126" s="924"/>
      <c r="ND126" s="924"/>
      <c r="NE126" s="924"/>
      <c r="NF126" s="924"/>
      <c r="NG126" s="924"/>
      <c r="NH126" s="924"/>
      <c r="NI126" s="924"/>
      <c r="NJ126" s="924"/>
      <c r="NK126" s="924"/>
      <c r="NL126" s="924"/>
      <c r="NM126" s="924"/>
      <c r="NN126" s="924"/>
      <c r="NO126" s="924"/>
      <c r="NP126" s="924"/>
      <c r="NQ126" s="924"/>
      <c r="NR126" s="924"/>
      <c r="NS126" s="924"/>
      <c r="NT126" s="924"/>
      <c r="NU126" s="924"/>
      <c r="NV126" s="924"/>
      <c r="NW126" s="924"/>
      <c r="NX126" s="924"/>
      <c r="NY126" s="924"/>
      <c r="NZ126" s="924"/>
      <c r="OA126" s="924"/>
      <c r="OB126" s="924"/>
      <c r="OC126" s="924"/>
      <c r="OD126" s="924"/>
      <c r="OE126" s="924"/>
      <c r="OF126" s="924"/>
      <c r="OG126" s="924"/>
      <c r="OH126" s="924"/>
      <c r="OI126" s="924"/>
      <c r="OJ126" s="924"/>
      <c r="OK126" s="924"/>
      <c r="OL126" s="924"/>
      <c r="OM126" s="924"/>
      <c r="ON126" s="924"/>
      <c r="OO126" s="924"/>
      <c r="OP126" s="924"/>
      <c r="OQ126" s="924"/>
      <c r="OR126" s="924"/>
      <c r="OS126" s="924"/>
      <c r="OT126" s="924"/>
      <c r="OU126" s="924"/>
      <c r="OV126" s="924"/>
      <c r="OW126" s="924"/>
      <c r="OX126" s="924"/>
      <c r="OY126" s="924"/>
      <c r="OZ126" s="924"/>
      <c r="PA126" s="924"/>
      <c r="PB126" s="924"/>
      <c r="PC126" s="924"/>
      <c r="PD126" s="924"/>
      <c r="PE126" s="924"/>
    </row>
    <row r="127" spans="1:421">
      <c r="A127" s="920" t="s">
        <v>687</v>
      </c>
      <c r="B127" s="924"/>
      <c r="C127" s="924"/>
      <c r="D127" s="924"/>
      <c r="E127" s="924"/>
      <c r="F127" s="924"/>
      <c r="G127" s="924"/>
      <c r="H127" s="924"/>
      <c r="I127" s="924"/>
      <c r="J127" s="924"/>
      <c r="K127" s="924"/>
      <c r="L127" s="924"/>
      <c r="M127" s="924"/>
      <c r="N127" s="924"/>
      <c r="O127" s="924"/>
      <c r="P127" s="924"/>
      <c r="Q127" s="924"/>
      <c r="R127" s="924"/>
      <c r="S127" s="924"/>
      <c r="T127" s="924"/>
      <c r="U127" s="924"/>
      <c r="V127" s="924"/>
      <c r="W127" s="924"/>
      <c r="X127" s="924"/>
      <c r="Y127" s="924"/>
      <c r="Z127" s="924"/>
      <c r="AA127" s="924"/>
      <c r="AB127" s="924"/>
      <c r="AC127" s="924"/>
      <c r="AD127" s="924"/>
      <c r="AE127" s="924"/>
      <c r="AF127" s="924"/>
      <c r="AG127" s="924"/>
      <c r="AH127" s="924"/>
      <c r="AI127" s="924"/>
      <c r="AJ127" s="924"/>
      <c r="AK127" s="924"/>
      <c r="AL127" s="924"/>
      <c r="AM127" s="924"/>
      <c r="AN127" s="924"/>
      <c r="AO127" s="924"/>
      <c r="AP127" s="924"/>
      <c r="AQ127" s="924"/>
      <c r="AR127" s="924"/>
      <c r="AS127" s="924"/>
      <c r="AT127" s="924"/>
      <c r="AU127" s="924"/>
      <c r="AV127" s="924"/>
      <c r="AW127" s="924"/>
      <c r="AX127" s="924"/>
      <c r="AY127" s="924"/>
      <c r="AZ127" s="924"/>
      <c r="BA127" s="924"/>
      <c r="BB127" s="924"/>
      <c r="BC127" s="924"/>
      <c r="BD127" s="924"/>
      <c r="BE127" s="924"/>
      <c r="BF127" s="924"/>
      <c r="BG127" s="924"/>
      <c r="BH127" s="924"/>
      <c r="BI127" s="924"/>
      <c r="BJ127" s="924"/>
      <c r="BK127" s="924"/>
      <c r="BL127" s="924"/>
      <c r="BM127" s="924"/>
      <c r="BN127" s="924"/>
      <c r="BO127" s="924"/>
      <c r="BP127" s="924"/>
      <c r="BQ127" s="924"/>
      <c r="BR127" s="924"/>
      <c r="BS127" s="924"/>
      <c r="BT127" s="924"/>
      <c r="BU127" s="924"/>
      <c r="BV127" s="924"/>
      <c r="BW127" s="924"/>
      <c r="BX127" s="924"/>
      <c r="BY127" s="924"/>
      <c r="BZ127" s="924"/>
      <c r="CA127" s="924"/>
      <c r="CB127" s="924"/>
      <c r="CC127" s="924"/>
      <c r="CD127" s="924"/>
      <c r="CE127" s="924"/>
      <c r="CF127" s="924"/>
      <c r="CG127" s="924"/>
      <c r="CH127" s="924"/>
      <c r="CI127" s="924"/>
      <c r="CJ127" s="924"/>
      <c r="CK127" s="924"/>
      <c r="CL127" s="924"/>
      <c r="CM127" s="924"/>
      <c r="CN127" s="924"/>
      <c r="CO127" s="924"/>
      <c r="CP127" s="924"/>
      <c r="CQ127" s="924"/>
      <c r="CR127" s="924"/>
      <c r="CS127" s="924"/>
      <c r="CT127" s="924"/>
      <c r="CU127" s="924"/>
      <c r="CV127" s="924"/>
      <c r="CW127" s="924"/>
      <c r="CX127" s="924"/>
      <c r="CY127" s="924"/>
      <c r="CZ127" s="924"/>
      <c r="DA127" s="924"/>
      <c r="DB127" s="924"/>
      <c r="DC127" s="924"/>
      <c r="DD127" s="924"/>
      <c r="DE127" s="924"/>
      <c r="DF127" s="924"/>
      <c r="DG127" s="924"/>
      <c r="DH127" s="924"/>
      <c r="DI127" s="924"/>
      <c r="DJ127" s="924"/>
      <c r="DK127" s="924"/>
      <c r="DL127" s="924"/>
      <c r="DM127" s="924"/>
      <c r="DN127" s="924"/>
      <c r="DO127" s="924"/>
      <c r="DP127" s="924"/>
      <c r="DQ127" s="924"/>
      <c r="DR127" s="924"/>
      <c r="DS127" s="924"/>
      <c r="DT127" s="924"/>
      <c r="DU127" s="924"/>
      <c r="DV127" s="924"/>
      <c r="DW127" s="924"/>
      <c r="DX127" s="924"/>
      <c r="DY127" s="924"/>
      <c r="DZ127" s="924"/>
      <c r="EA127" s="924"/>
      <c r="EB127" s="924"/>
      <c r="EC127" s="924"/>
      <c r="ED127" s="924"/>
      <c r="EE127" s="924"/>
      <c r="EF127" s="924"/>
      <c r="EG127" s="924"/>
      <c r="EH127" s="924"/>
      <c r="EI127" s="924"/>
      <c r="EJ127" s="924"/>
      <c r="EK127" s="924"/>
      <c r="EL127" s="924"/>
      <c r="EM127" s="924"/>
      <c r="EN127" s="924"/>
      <c r="EO127" s="924"/>
      <c r="EP127" s="924"/>
      <c r="EQ127" s="924"/>
      <c r="ER127" s="924"/>
      <c r="ES127" s="924"/>
      <c r="ET127" s="924"/>
      <c r="EU127" s="924"/>
      <c r="EV127" s="924"/>
      <c r="EW127" s="924"/>
      <c r="EX127" s="924"/>
      <c r="EY127" s="924"/>
      <c r="EZ127" s="924"/>
      <c r="FA127" s="924"/>
      <c r="FB127" s="924"/>
      <c r="FC127" s="924"/>
      <c r="FD127" s="924"/>
      <c r="FE127" s="924"/>
      <c r="FF127" s="924"/>
      <c r="FG127" s="924"/>
      <c r="FH127" s="924"/>
      <c r="FI127" s="924"/>
      <c r="FJ127" s="924"/>
      <c r="FK127" s="924"/>
      <c r="FL127" s="924"/>
      <c r="FM127" s="924"/>
      <c r="FN127" s="924"/>
      <c r="FO127" s="924"/>
      <c r="FP127" s="924"/>
      <c r="FQ127" s="924"/>
      <c r="FR127" s="924"/>
      <c r="FS127" s="924"/>
      <c r="FT127" s="924"/>
      <c r="FU127" s="924"/>
      <c r="FV127" s="924"/>
      <c r="FW127" s="924"/>
      <c r="FX127" s="924"/>
      <c r="FY127" s="924"/>
      <c r="FZ127" s="924"/>
      <c r="GA127" s="924"/>
      <c r="GB127" s="924"/>
      <c r="GC127" s="924"/>
      <c r="GD127" s="924"/>
      <c r="GE127" s="924"/>
      <c r="GF127" s="924"/>
      <c r="GG127" s="924"/>
      <c r="GH127" s="924"/>
      <c r="GI127" s="924"/>
      <c r="GJ127" s="924"/>
      <c r="GK127" s="924"/>
      <c r="GL127" s="924"/>
      <c r="GM127" s="924"/>
      <c r="GN127" s="924"/>
      <c r="GO127" s="924"/>
      <c r="GP127" s="924"/>
      <c r="GQ127" s="924"/>
      <c r="GR127" s="924"/>
      <c r="GS127" s="924"/>
      <c r="GT127" s="924"/>
      <c r="GU127" s="924"/>
      <c r="GV127" s="924"/>
      <c r="GW127" s="924"/>
      <c r="GX127" s="924"/>
      <c r="GY127" s="924"/>
      <c r="GZ127" s="924"/>
      <c r="HA127" s="924"/>
      <c r="HB127" s="924"/>
      <c r="HC127" s="924"/>
      <c r="HD127" s="924"/>
      <c r="HE127" s="924"/>
      <c r="HF127" s="924"/>
      <c r="HG127" s="924"/>
      <c r="HH127" s="924"/>
      <c r="HI127" s="924"/>
      <c r="HJ127" s="924"/>
      <c r="HK127" s="924"/>
      <c r="HL127" s="924"/>
      <c r="HM127" s="924"/>
      <c r="HN127" s="924"/>
      <c r="HO127" s="924"/>
      <c r="HP127" s="924"/>
      <c r="HQ127" s="924"/>
      <c r="HR127" s="924"/>
      <c r="HS127" s="924"/>
      <c r="HT127" s="924"/>
      <c r="HU127" s="924"/>
      <c r="HV127" s="924"/>
      <c r="HW127" s="924"/>
      <c r="HX127" s="924"/>
      <c r="HY127" s="924"/>
      <c r="HZ127" s="924"/>
      <c r="IA127" s="924"/>
      <c r="IB127" s="924"/>
      <c r="IC127" s="924"/>
      <c r="ID127" s="924"/>
      <c r="IE127" s="924"/>
      <c r="IF127" s="924"/>
      <c r="IG127" s="924"/>
      <c r="IH127" s="924"/>
      <c r="II127" s="924"/>
      <c r="IJ127" s="924"/>
      <c r="IK127" s="924"/>
      <c r="IL127" s="924"/>
      <c r="IM127" s="924"/>
      <c r="IN127" s="924"/>
      <c r="IO127" s="924"/>
      <c r="IP127" s="924"/>
      <c r="IQ127" s="924"/>
      <c r="IR127" s="924"/>
      <c r="IS127" s="924"/>
      <c r="IT127" s="924"/>
      <c r="IU127" s="924"/>
      <c r="IV127" s="924"/>
      <c r="IW127" s="924"/>
      <c r="IX127" s="924"/>
      <c r="IY127" s="924"/>
      <c r="IZ127" s="924"/>
      <c r="JA127" s="924"/>
      <c r="JB127" s="924"/>
      <c r="JC127" s="924"/>
      <c r="JD127" s="924"/>
      <c r="JE127" s="924"/>
      <c r="JF127" s="924"/>
      <c r="JG127" s="924"/>
      <c r="JH127" s="924"/>
      <c r="JI127" s="924"/>
      <c r="JJ127" s="924"/>
      <c r="JK127" s="924"/>
      <c r="JL127" s="924"/>
      <c r="JM127" s="924"/>
      <c r="JN127" s="924"/>
      <c r="JO127" s="924"/>
      <c r="JP127" s="924"/>
      <c r="JQ127" s="924"/>
      <c r="JR127" s="924"/>
      <c r="JS127" s="924"/>
      <c r="JT127" s="924"/>
      <c r="JU127" s="924"/>
      <c r="JV127" s="924"/>
      <c r="JW127" s="924"/>
      <c r="JX127" s="924"/>
      <c r="JY127" s="924"/>
      <c r="JZ127" s="924"/>
      <c r="KA127" s="924"/>
      <c r="KB127" s="924"/>
      <c r="KC127" s="924"/>
      <c r="KD127" s="924"/>
      <c r="KE127" s="924"/>
      <c r="KF127" s="924"/>
      <c r="KG127" s="924"/>
      <c r="KH127" s="924"/>
      <c r="KI127" s="924"/>
      <c r="KJ127" s="924"/>
      <c r="KK127" s="924"/>
      <c r="KL127" s="924"/>
      <c r="KM127" s="924"/>
      <c r="KN127" s="924"/>
      <c r="KO127" s="924"/>
      <c r="KP127" s="924"/>
      <c r="KQ127" s="924"/>
      <c r="KR127" s="924"/>
      <c r="KS127" s="924"/>
      <c r="KT127" s="924"/>
      <c r="KU127" s="924"/>
      <c r="KV127" s="924"/>
      <c r="KW127" s="924"/>
      <c r="KX127" s="924"/>
      <c r="KY127" s="924"/>
      <c r="KZ127" s="924"/>
      <c r="LA127" s="924"/>
      <c r="LB127" s="924"/>
      <c r="LC127" s="924"/>
      <c r="LD127" s="924"/>
      <c r="LE127" s="924"/>
      <c r="LF127" s="924"/>
      <c r="LG127" s="924"/>
      <c r="LH127" s="924"/>
      <c r="LI127" s="924"/>
      <c r="LJ127" s="924"/>
      <c r="LK127" s="924"/>
      <c r="LL127" s="924"/>
      <c r="LM127" s="924"/>
      <c r="LN127" s="924"/>
      <c r="LO127" s="924"/>
      <c r="LP127" s="924"/>
      <c r="LQ127" s="924"/>
      <c r="LR127" s="924"/>
      <c r="LS127" s="924"/>
      <c r="LT127" s="924"/>
      <c r="LU127" s="924"/>
      <c r="LV127" s="924"/>
      <c r="LW127" s="924"/>
      <c r="LX127" s="924"/>
      <c r="LY127" s="924"/>
      <c r="LZ127" s="924"/>
      <c r="MA127" s="924"/>
      <c r="MB127" s="924"/>
      <c r="MC127" s="924"/>
      <c r="MD127" s="924"/>
      <c r="ME127" s="924"/>
      <c r="MF127" s="924"/>
      <c r="MG127" s="924"/>
      <c r="MH127" s="924"/>
      <c r="MI127" s="924"/>
      <c r="MJ127" s="924"/>
      <c r="MK127" s="924"/>
      <c r="ML127" s="924"/>
      <c r="MM127" s="924"/>
      <c r="MN127" s="924"/>
      <c r="MO127" s="924"/>
      <c r="MP127" s="924"/>
      <c r="MQ127" s="924"/>
      <c r="MR127" s="924"/>
      <c r="MS127" s="924"/>
      <c r="MT127" s="924"/>
      <c r="MU127" s="924"/>
      <c r="MV127" s="924"/>
      <c r="MW127" s="924"/>
      <c r="MX127" s="924"/>
      <c r="MY127" s="924"/>
      <c r="MZ127" s="924"/>
      <c r="NA127" s="924"/>
      <c r="NB127" s="924"/>
      <c r="NC127" s="924"/>
      <c r="ND127" s="924"/>
      <c r="NE127" s="924"/>
      <c r="NF127" s="924"/>
      <c r="NG127" s="924"/>
      <c r="NH127" s="924"/>
      <c r="NI127" s="924"/>
      <c r="NJ127" s="924"/>
      <c r="NK127" s="924"/>
      <c r="NL127" s="924"/>
      <c r="NM127" s="924"/>
      <c r="NN127" s="924"/>
      <c r="NO127" s="924"/>
      <c r="NP127" s="924"/>
      <c r="NQ127" s="924"/>
      <c r="NR127" s="924"/>
      <c r="NS127" s="924"/>
      <c r="NT127" s="924"/>
      <c r="NU127" s="924"/>
      <c r="NV127" s="924"/>
      <c r="NW127" s="924"/>
      <c r="NX127" s="924"/>
      <c r="NY127" s="924"/>
      <c r="NZ127" s="924"/>
      <c r="OA127" s="924"/>
      <c r="OB127" s="924"/>
      <c r="OC127" s="924"/>
      <c r="OD127" s="924"/>
      <c r="OE127" s="924"/>
      <c r="OF127" s="924"/>
      <c r="OG127" s="924"/>
      <c r="OH127" s="924"/>
      <c r="OI127" s="924"/>
      <c r="OJ127" s="924"/>
      <c r="OK127" s="924"/>
      <c r="OL127" s="924"/>
      <c r="OM127" s="924"/>
      <c r="ON127" s="924"/>
      <c r="OO127" s="924"/>
      <c r="OP127" s="924"/>
      <c r="OQ127" s="924"/>
      <c r="OR127" s="924"/>
      <c r="OS127" s="924"/>
      <c r="OT127" s="924"/>
      <c r="OU127" s="924"/>
      <c r="OV127" s="924"/>
      <c r="OW127" s="924"/>
      <c r="OX127" s="924"/>
      <c r="OY127" s="924"/>
      <c r="OZ127" s="924"/>
      <c r="PA127" s="924"/>
      <c r="PB127" s="924"/>
      <c r="PC127" s="924"/>
      <c r="PD127" s="924"/>
      <c r="PE127" s="924"/>
    </row>
    <row r="128" spans="1:421">
      <c r="A128" s="924"/>
      <c r="B128" s="924"/>
      <c r="C128" s="924"/>
      <c r="D128" s="924"/>
      <c r="E128" s="924"/>
      <c r="F128" s="924"/>
      <c r="G128" s="924"/>
      <c r="H128" s="924"/>
      <c r="I128" s="924"/>
      <c r="J128" s="924"/>
      <c r="K128" s="924"/>
      <c r="L128" s="924"/>
      <c r="M128" s="924"/>
      <c r="N128" s="924"/>
      <c r="O128" s="924"/>
      <c r="P128" s="924"/>
      <c r="Q128" s="924"/>
      <c r="R128" s="924"/>
      <c r="S128" s="924"/>
      <c r="T128" s="924"/>
      <c r="U128" s="924"/>
      <c r="V128" s="924"/>
      <c r="W128" s="924"/>
      <c r="X128" s="924"/>
      <c r="Y128" s="924"/>
      <c r="Z128" s="924"/>
      <c r="AA128" s="924"/>
      <c r="AB128" s="924"/>
      <c r="AC128" s="924"/>
      <c r="AD128" s="924"/>
      <c r="AE128" s="924"/>
      <c r="AF128" s="924"/>
      <c r="AG128" s="924"/>
      <c r="AH128" s="924"/>
      <c r="AI128" s="924"/>
      <c r="AJ128" s="924"/>
      <c r="AK128" s="924"/>
      <c r="AL128" s="924"/>
      <c r="AM128" s="924"/>
      <c r="AN128" s="924"/>
      <c r="AO128" s="924"/>
      <c r="AP128" s="924"/>
      <c r="AQ128" s="924"/>
      <c r="AR128" s="924"/>
      <c r="AS128" s="924"/>
      <c r="AT128" s="924"/>
      <c r="AU128" s="924"/>
      <c r="AV128" s="924"/>
      <c r="AW128" s="924"/>
      <c r="AX128" s="924"/>
      <c r="AY128" s="924"/>
      <c r="AZ128" s="924"/>
      <c r="BA128" s="924"/>
      <c r="BB128" s="924"/>
      <c r="BC128" s="924"/>
      <c r="BD128" s="924"/>
      <c r="BE128" s="924"/>
      <c r="BF128" s="924"/>
      <c r="BG128" s="924"/>
      <c r="BH128" s="924"/>
      <c r="BI128" s="924"/>
      <c r="BJ128" s="924"/>
      <c r="BK128" s="924"/>
      <c r="BL128" s="924"/>
      <c r="BM128" s="924"/>
      <c r="BN128" s="924"/>
      <c r="BO128" s="924"/>
      <c r="BP128" s="924"/>
      <c r="BQ128" s="924"/>
      <c r="BR128" s="924"/>
      <c r="BS128" s="924"/>
      <c r="BT128" s="924"/>
      <c r="BU128" s="924"/>
      <c r="BV128" s="924"/>
      <c r="BW128" s="924"/>
      <c r="BX128" s="924"/>
      <c r="BY128" s="924"/>
      <c r="BZ128" s="924"/>
      <c r="CA128" s="924"/>
      <c r="CB128" s="924"/>
      <c r="CC128" s="924"/>
      <c r="CD128" s="924"/>
      <c r="CE128" s="924"/>
      <c r="CF128" s="924"/>
      <c r="CG128" s="924"/>
      <c r="CH128" s="924"/>
      <c r="CI128" s="924"/>
      <c r="CJ128" s="924"/>
      <c r="CK128" s="924"/>
      <c r="CL128" s="924"/>
      <c r="CM128" s="924"/>
      <c r="CN128" s="924"/>
      <c r="CO128" s="924"/>
      <c r="CP128" s="924"/>
      <c r="CQ128" s="924"/>
      <c r="CR128" s="924"/>
      <c r="CS128" s="924"/>
      <c r="CT128" s="924"/>
      <c r="CU128" s="924"/>
      <c r="CV128" s="924"/>
      <c r="CW128" s="924"/>
      <c r="CX128" s="924"/>
      <c r="CY128" s="924"/>
      <c r="CZ128" s="924"/>
      <c r="DA128" s="924"/>
      <c r="DB128" s="924"/>
      <c r="DC128" s="924"/>
      <c r="DD128" s="924"/>
      <c r="DE128" s="924"/>
      <c r="DF128" s="924"/>
      <c r="DG128" s="924"/>
      <c r="DH128" s="924"/>
      <c r="DI128" s="924"/>
      <c r="DJ128" s="924"/>
      <c r="DK128" s="924"/>
      <c r="DL128" s="924"/>
      <c r="DM128" s="924"/>
      <c r="DN128" s="924"/>
      <c r="DO128" s="924"/>
      <c r="DP128" s="924"/>
      <c r="DQ128" s="924"/>
      <c r="DR128" s="924"/>
      <c r="DS128" s="924"/>
      <c r="DT128" s="924"/>
      <c r="DU128" s="924"/>
      <c r="DV128" s="924"/>
      <c r="DW128" s="924"/>
      <c r="DX128" s="924"/>
      <c r="DY128" s="924"/>
      <c r="DZ128" s="924"/>
      <c r="EA128" s="924"/>
      <c r="EB128" s="924"/>
      <c r="EC128" s="924"/>
      <c r="ED128" s="924"/>
      <c r="EE128" s="924"/>
      <c r="EF128" s="924"/>
      <c r="EG128" s="924"/>
      <c r="EH128" s="924"/>
      <c r="EI128" s="924"/>
      <c r="EJ128" s="924"/>
      <c r="EK128" s="924"/>
      <c r="EL128" s="924"/>
      <c r="EM128" s="924"/>
      <c r="EN128" s="924"/>
      <c r="EO128" s="924"/>
      <c r="EP128" s="924"/>
      <c r="EQ128" s="924"/>
      <c r="ER128" s="924"/>
      <c r="ES128" s="924"/>
      <c r="ET128" s="924"/>
      <c r="EU128" s="924"/>
      <c r="EV128" s="924"/>
      <c r="EW128" s="924"/>
      <c r="EX128" s="924"/>
      <c r="EY128" s="924"/>
      <c r="EZ128" s="924"/>
      <c r="FA128" s="924"/>
      <c r="FB128" s="924"/>
      <c r="FC128" s="924"/>
      <c r="FD128" s="924"/>
      <c r="FE128" s="924"/>
      <c r="FF128" s="924"/>
      <c r="FG128" s="924"/>
      <c r="FH128" s="924"/>
      <c r="FI128" s="924"/>
      <c r="FJ128" s="924"/>
      <c r="FK128" s="924"/>
      <c r="FL128" s="924"/>
      <c r="FM128" s="924"/>
      <c r="FN128" s="924"/>
      <c r="FO128" s="924"/>
      <c r="FP128" s="924"/>
      <c r="FQ128" s="924"/>
      <c r="FR128" s="924"/>
      <c r="FS128" s="924"/>
      <c r="FT128" s="924"/>
      <c r="FU128" s="924"/>
      <c r="FV128" s="924"/>
      <c r="FW128" s="924"/>
      <c r="FX128" s="924"/>
      <c r="FY128" s="924"/>
      <c r="FZ128" s="924"/>
      <c r="GA128" s="924"/>
      <c r="GB128" s="924"/>
      <c r="GC128" s="924"/>
      <c r="GD128" s="924"/>
      <c r="GE128" s="924"/>
      <c r="GF128" s="924"/>
      <c r="GG128" s="924"/>
      <c r="GH128" s="924"/>
      <c r="GI128" s="924"/>
      <c r="GJ128" s="924"/>
      <c r="GK128" s="924"/>
      <c r="GL128" s="924"/>
      <c r="GM128" s="924"/>
      <c r="GN128" s="924"/>
      <c r="GO128" s="924"/>
      <c r="GP128" s="924"/>
      <c r="GQ128" s="924"/>
      <c r="GR128" s="924"/>
      <c r="GS128" s="924"/>
      <c r="GT128" s="924"/>
      <c r="GU128" s="924"/>
      <c r="GV128" s="924"/>
      <c r="GW128" s="924"/>
      <c r="GX128" s="924"/>
      <c r="GY128" s="924"/>
      <c r="GZ128" s="924"/>
      <c r="HA128" s="924"/>
      <c r="HB128" s="924"/>
      <c r="HC128" s="924"/>
      <c r="HD128" s="924"/>
      <c r="HE128" s="924"/>
      <c r="HF128" s="924"/>
      <c r="HG128" s="924"/>
      <c r="HH128" s="924"/>
      <c r="HI128" s="924"/>
      <c r="HJ128" s="924"/>
      <c r="HK128" s="924"/>
      <c r="HL128" s="924"/>
      <c r="HM128" s="924"/>
      <c r="HN128" s="924"/>
      <c r="HO128" s="924"/>
      <c r="HP128" s="924"/>
      <c r="HQ128" s="924"/>
      <c r="HR128" s="924"/>
      <c r="HS128" s="924"/>
      <c r="HT128" s="924"/>
      <c r="HU128" s="924"/>
      <c r="HV128" s="924"/>
      <c r="HW128" s="924"/>
      <c r="HX128" s="924"/>
      <c r="HY128" s="924"/>
      <c r="HZ128" s="924"/>
      <c r="IA128" s="924"/>
      <c r="IB128" s="924"/>
      <c r="IC128" s="924"/>
      <c r="ID128" s="924"/>
      <c r="IE128" s="924"/>
      <c r="IF128" s="924"/>
      <c r="IG128" s="924"/>
      <c r="IH128" s="924"/>
      <c r="II128" s="924"/>
      <c r="IJ128" s="924"/>
      <c r="IK128" s="924"/>
      <c r="IL128" s="924"/>
      <c r="IM128" s="924"/>
      <c r="IN128" s="924"/>
      <c r="IO128" s="924"/>
      <c r="IP128" s="924"/>
      <c r="IQ128" s="924"/>
      <c r="IR128" s="924"/>
      <c r="IS128" s="924"/>
      <c r="IT128" s="924"/>
      <c r="IU128" s="924"/>
      <c r="IV128" s="924"/>
      <c r="IW128" s="924"/>
      <c r="IX128" s="924"/>
      <c r="IY128" s="924"/>
      <c r="IZ128" s="924"/>
      <c r="JA128" s="924"/>
      <c r="JB128" s="924"/>
      <c r="JC128" s="924"/>
      <c r="JD128" s="924"/>
      <c r="JE128" s="924"/>
      <c r="JF128" s="924"/>
      <c r="JG128" s="924"/>
      <c r="JH128" s="924"/>
      <c r="JI128" s="924"/>
      <c r="JJ128" s="924"/>
      <c r="JK128" s="924"/>
      <c r="JL128" s="924"/>
      <c r="JM128" s="924"/>
      <c r="JN128" s="924"/>
      <c r="JO128" s="924"/>
      <c r="JP128" s="924"/>
      <c r="JQ128" s="924"/>
      <c r="JR128" s="924"/>
      <c r="JS128" s="924"/>
      <c r="JT128" s="924"/>
      <c r="JU128" s="924"/>
      <c r="JV128" s="924"/>
      <c r="JW128" s="924"/>
      <c r="JX128" s="924"/>
      <c r="JY128" s="924"/>
      <c r="JZ128" s="924"/>
      <c r="KA128" s="924"/>
      <c r="KB128" s="924"/>
      <c r="KC128" s="924"/>
      <c r="KD128" s="924"/>
      <c r="KE128" s="924"/>
      <c r="KF128" s="924"/>
      <c r="KG128" s="924"/>
      <c r="KH128" s="924"/>
      <c r="KI128" s="924"/>
      <c r="KJ128" s="924"/>
      <c r="KK128" s="924"/>
      <c r="KL128" s="924"/>
      <c r="KM128" s="924"/>
      <c r="KN128" s="924"/>
      <c r="KO128" s="924"/>
      <c r="KP128" s="924"/>
      <c r="KQ128" s="924"/>
      <c r="KR128" s="924"/>
      <c r="KS128" s="924"/>
      <c r="KT128" s="924"/>
      <c r="KU128" s="924"/>
      <c r="KV128" s="924"/>
      <c r="KW128" s="924"/>
      <c r="KX128" s="924"/>
      <c r="KY128" s="924"/>
      <c r="KZ128" s="924"/>
      <c r="LA128" s="924"/>
      <c r="LB128" s="924"/>
      <c r="LC128" s="924"/>
      <c r="LD128" s="924"/>
      <c r="LE128" s="924"/>
      <c r="LF128" s="924"/>
      <c r="LG128" s="924"/>
      <c r="LH128" s="924"/>
      <c r="LI128" s="924"/>
      <c r="LJ128" s="924"/>
      <c r="LK128" s="924"/>
      <c r="LL128" s="924"/>
      <c r="LM128" s="924"/>
      <c r="LN128" s="924"/>
      <c r="LO128" s="924"/>
      <c r="LP128" s="924"/>
      <c r="LQ128" s="924"/>
      <c r="LR128" s="924"/>
      <c r="LS128" s="924"/>
      <c r="LT128" s="924"/>
      <c r="LU128" s="924"/>
      <c r="LV128" s="924"/>
      <c r="LW128" s="924"/>
      <c r="LX128" s="924"/>
      <c r="LY128" s="924"/>
      <c r="LZ128" s="924"/>
      <c r="MA128" s="924"/>
      <c r="MB128" s="924"/>
      <c r="MC128" s="924"/>
      <c r="MD128" s="924"/>
      <c r="ME128" s="924"/>
      <c r="MF128" s="924"/>
      <c r="MG128" s="924"/>
      <c r="MH128" s="924"/>
      <c r="MI128" s="924"/>
      <c r="MJ128" s="924"/>
      <c r="MK128" s="924"/>
      <c r="ML128" s="924"/>
      <c r="MM128" s="924"/>
      <c r="MN128" s="924"/>
      <c r="MO128" s="924"/>
      <c r="MP128" s="924"/>
      <c r="MQ128" s="924"/>
      <c r="MR128" s="924"/>
      <c r="MS128" s="924"/>
      <c r="MT128" s="924"/>
      <c r="MU128" s="924"/>
      <c r="MV128" s="924"/>
      <c r="MW128" s="924"/>
      <c r="MX128" s="924"/>
      <c r="MY128" s="924"/>
      <c r="MZ128" s="924"/>
      <c r="NA128" s="924"/>
      <c r="NB128" s="924"/>
      <c r="NC128" s="924"/>
      <c r="ND128" s="924"/>
      <c r="NE128" s="924"/>
      <c r="NF128" s="924"/>
      <c r="NG128" s="924"/>
      <c r="NH128" s="924"/>
      <c r="NI128" s="924"/>
      <c r="NJ128" s="924"/>
      <c r="NK128" s="924"/>
      <c r="NL128" s="924"/>
      <c r="NM128" s="924"/>
      <c r="NN128" s="924"/>
      <c r="NO128" s="924"/>
      <c r="NP128" s="924"/>
      <c r="NQ128" s="924"/>
      <c r="NR128" s="924"/>
      <c r="NS128" s="924"/>
      <c r="NT128" s="924"/>
      <c r="NU128" s="924"/>
      <c r="NV128" s="924"/>
      <c r="NW128" s="924"/>
      <c r="NX128" s="924"/>
      <c r="NY128" s="924"/>
      <c r="NZ128" s="924"/>
      <c r="OA128" s="924"/>
      <c r="OB128" s="924"/>
      <c r="OC128" s="924"/>
      <c r="OD128" s="924"/>
      <c r="OE128" s="924"/>
      <c r="OF128" s="924"/>
      <c r="OG128" s="924"/>
      <c r="OH128" s="924"/>
      <c r="OI128" s="924"/>
      <c r="OJ128" s="924"/>
      <c r="OK128" s="924"/>
      <c r="OL128" s="924"/>
      <c r="OM128" s="924"/>
      <c r="ON128" s="924"/>
      <c r="OO128" s="924"/>
      <c r="OP128" s="924"/>
      <c r="OQ128" s="924"/>
      <c r="OR128" s="924"/>
      <c r="OS128" s="924"/>
      <c r="OT128" s="924"/>
      <c r="OU128" s="924"/>
      <c r="OV128" s="924"/>
      <c r="OW128" s="924"/>
      <c r="OX128" s="924"/>
      <c r="OY128" s="924"/>
      <c r="OZ128" s="924"/>
      <c r="PA128" s="924"/>
      <c r="PB128" s="924"/>
      <c r="PC128" s="924"/>
      <c r="PD128" s="924"/>
      <c r="PE128" s="924"/>
    </row>
    <row r="129" spans="1:421">
      <c r="A129" s="924"/>
      <c r="B129" s="924"/>
      <c r="C129" s="924"/>
      <c r="D129" s="924"/>
      <c r="E129" s="924"/>
      <c r="F129" s="924"/>
      <c r="G129" s="924"/>
      <c r="H129" s="924"/>
      <c r="I129" s="924"/>
      <c r="J129" s="924"/>
      <c r="K129" s="924"/>
      <c r="L129" s="924"/>
      <c r="M129" s="924"/>
      <c r="N129" s="924"/>
      <c r="O129" s="924"/>
      <c r="P129" s="924"/>
      <c r="Q129" s="924"/>
      <c r="R129" s="924"/>
      <c r="S129" s="924"/>
      <c r="T129" s="924"/>
      <c r="U129" s="924"/>
      <c r="V129" s="924"/>
      <c r="W129" s="924"/>
      <c r="X129" s="924"/>
      <c r="Y129" s="924"/>
      <c r="Z129" s="924"/>
      <c r="AA129" s="924"/>
      <c r="AB129" s="924"/>
      <c r="AC129" s="924"/>
      <c r="AD129" s="924"/>
      <c r="AE129" s="924"/>
      <c r="AF129" s="924"/>
      <c r="AG129" s="924"/>
      <c r="AH129" s="924"/>
      <c r="AI129" s="924"/>
      <c r="AJ129" s="924"/>
      <c r="AK129" s="924"/>
      <c r="AL129" s="924"/>
      <c r="AM129" s="924"/>
      <c r="AN129" s="924"/>
      <c r="AO129" s="924"/>
      <c r="AP129" s="924"/>
      <c r="AQ129" s="924"/>
      <c r="AR129" s="924"/>
      <c r="AS129" s="924"/>
      <c r="AT129" s="924"/>
      <c r="AU129" s="924"/>
      <c r="AV129" s="924"/>
      <c r="AW129" s="924"/>
      <c r="AX129" s="924"/>
      <c r="AY129" s="924"/>
      <c r="AZ129" s="924"/>
      <c r="BA129" s="924"/>
      <c r="BB129" s="924"/>
      <c r="BC129" s="924"/>
      <c r="BD129" s="924"/>
      <c r="BE129" s="924"/>
      <c r="BF129" s="924"/>
      <c r="BG129" s="924"/>
      <c r="BH129" s="924"/>
      <c r="BI129" s="924"/>
      <c r="BJ129" s="924"/>
      <c r="BK129" s="924"/>
      <c r="BL129" s="924"/>
      <c r="BM129" s="924"/>
      <c r="BN129" s="924"/>
      <c r="BO129" s="924"/>
      <c r="BP129" s="924"/>
      <c r="BQ129" s="924"/>
      <c r="BR129" s="924"/>
      <c r="BS129" s="924"/>
      <c r="BT129" s="924"/>
      <c r="BU129" s="924"/>
      <c r="BV129" s="924"/>
      <c r="BW129" s="924"/>
      <c r="BX129" s="924"/>
      <c r="BY129" s="924"/>
      <c r="BZ129" s="924"/>
      <c r="CA129" s="924"/>
      <c r="CB129" s="924"/>
      <c r="CC129" s="924"/>
      <c r="CD129" s="924"/>
      <c r="CE129" s="924"/>
      <c r="CF129" s="924"/>
      <c r="CG129" s="924"/>
      <c r="CH129" s="924"/>
      <c r="CI129" s="924"/>
      <c r="CJ129" s="924"/>
      <c r="CK129" s="924"/>
      <c r="CL129" s="924"/>
      <c r="CM129" s="924"/>
      <c r="CN129" s="924"/>
      <c r="CO129" s="924"/>
      <c r="CP129" s="924"/>
      <c r="CQ129" s="924"/>
      <c r="CR129" s="924"/>
      <c r="CS129" s="924"/>
      <c r="CT129" s="924"/>
      <c r="CU129" s="924"/>
      <c r="CV129" s="924"/>
      <c r="CW129" s="924"/>
      <c r="CX129" s="924"/>
      <c r="CY129" s="924"/>
      <c r="CZ129" s="924"/>
      <c r="DA129" s="924"/>
      <c r="DB129" s="924"/>
      <c r="DC129" s="924"/>
      <c r="DD129" s="924"/>
      <c r="DE129" s="924"/>
      <c r="DF129" s="924"/>
      <c r="DG129" s="924"/>
      <c r="DH129" s="924"/>
      <c r="DI129" s="924"/>
      <c r="DJ129" s="924"/>
      <c r="DK129" s="924"/>
      <c r="DL129" s="924"/>
      <c r="DM129" s="924"/>
      <c r="DN129" s="924"/>
      <c r="DO129" s="924"/>
      <c r="DP129" s="924"/>
      <c r="DQ129" s="924"/>
      <c r="DR129" s="924"/>
      <c r="DS129" s="924"/>
      <c r="DT129" s="924"/>
      <c r="DU129" s="924"/>
      <c r="DV129" s="924"/>
      <c r="DW129" s="924"/>
      <c r="DX129" s="924"/>
      <c r="DY129" s="924"/>
      <c r="DZ129" s="924"/>
      <c r="EA129" s="924"/>
      <c r="EB129" s="924"/>
      <c r="EC129" s="924"/>
      <c r="ED129" s="924"/>
      <c r="EE129" s="924"/>
      <c r="EF129" s="924"/>
      <c r="EG129" s="924"/>
      <c r="EH129" s="924"/>
      <c r="EI129" s="924"/>
      <c r="EJ129" s="924"/>
      <c r="EK129" s="924"/>
      <c r="EL129" s="924"/>
      <c r="EM129" s="924"/>
      <c r="EN129" s="924"/>
      <c r="EO129" s="924"/>
      <c r="EP129" s="924"/>
      <c r="EQ129" s="924"/>
      <c r="ER129" s="924"/>
      <c r="ES129" s="924"/>
      <c r="ET129" s="924"/>
      <c r="EU129" s="924"/>
      <c r="EV129" s="924"/>
      <c r="EW129" s="924"/>
      <c r="EX129" s="924"/>
      <c r="EY129" s="924"/>
      <c r="EZ129" s="924"/>
      <c r="FA129" s="924"/>
      <c r="FB129" s="924"/>
      <c r="FC129" s="924"/>
      <c r="FD129" s="924"/>
      <c r="FE129" s="924"/>
      <c r="FF129" s="924"/>
      <c r="FG129" s="924"/>
      <c r="FH129" s="924"/>
      <c r="FI129" s="924"/>
      <c r="FJ129" s="924"/>
      <c r="FK129" s="924"/>
      <c r="FL129" s="924"/>
      <c r="FM129" s="924"/>
      <c r="FN129" s="924"/>
      <c r="FO129" s="924"/>
      <c r="FP129" s="924"/>
      <c r="FQ129" s="924"/>
      <c r="FR129" s="924"/>
      <c r="FS129" s="924"/>
      <c r="FT129" s="924"/>
      <c r="FU129" s="924"/>
      <c r="FV129" s="924"/>
      <c r="FW129" s="924"/>
      <c r="FX129" s="924"/>
      <c r="FY129" s="924"/>
      <c r="FZ129" s="924"/>
      <c r="GA129" s="924"/>
      <c r="GB129" s="924"/>
      <c r="GC129" s="924"/>
      <c r="GD129" s="924"/>
      <c r="GE129" s="924"/>
      <c r="GF129" s="924"/>
      <c r="GG129" s="924"/>
      <c r="GH129" s="924"/>
      <c r="GI129" s="924"/>
      <c r="GJ129" s="924"/>
      <c r="GK129" s="924"/>
      <c r="GL129" s="924"/>
      <c r="GM129" s="924"/>
      <c r="GN129" s="924"/>
      <c r="GO129" s="924"/>
      <c r="GP129" s="924"/>
      <c r="GQ129" s="924"/>
      <c r="GR129" s="924"/>
      <c r="GS129" s="924"/>
      <c r="GT129" s="924"/>
      <c r="GU129" s="924"/>
      <c r="GV129" s="924"/>
      <c r="GW129" s="924"/>
      <c r="GX129" s="924"/>
      <c r="GY129" s="924"/>
      <c r="GZ129" s="924"/>
      <c r="HA129" s="924"/>
      <c r="HB129" s="924"/>
      <c r="HC129" s="924"/>
      <c r="HD129" s="924"/>
      <c r="HE129" s="924"/>
      <c r="HF129" s="924"/>
      <c r="HG129" s="924"/>
      <c r="HH129" s="924"/>
      <c r="HI129" s="924"/>
      <c r="HJ129" s="924"/>
      <c r="HK129" s="924"/>
      <c r="HL129" s="924"/>
      <c r="HM129" s="924"/>
      <c r="HN129" s="924"/>
      <c r="HO129" s="924"/>
      <c r="HP129" s="924"/>
      <c r="HQ129" s="924"/>
      <c r="HR129" s="924"/>
      <c r="HS129" s="924"/>
      <c r="HT129" s="924"/>
      <c r="HU129" s="924"/>
      <c r="HV129" s="924"/>
      <c r="HW129" s="924"/>
      <c r="HX129" s="924"/>
      <c r="HY129" s="924"/>
      <c r="HZ129" s="924"/>
      <c r="IA129" s="924"/>
      <c r="IB129" s="924"/>
      <c r="IC129" s="924"/>
      <c r="ID129" s="924"/>
      <c r="IE129" s="924"/>
      <c r="IF129" s="924"/>
      <c r="IG129" s="924"/>
      <c r="IH129" s="924"/>
      <c r="II129" s="924"/>
      <c r="IJ129" s="924"/>
      <c r="IK129" s="924"/>
      <c r="IL129" s="924"/>
      <c r="IM129" s="924"/>
      <c r="IN129" s="924"/>
      <c r="IO129" s="924"/>
      <c r="IP129" s="924"/>
      <c r="IQ129" s="924"/>
      <c r="IR129" s="924"/>
      <c r="IS129" s="924"/>
      <c r="IT129" s="924"/>
      <c r="IU129" s="924"/>
      <c r="IV129" s="924"/>
      <c r="IW129" s="924"/>
      <c r="IX129" s="924"/>
      <c r="IY129" s="924"/>
      <c r="IZ129" s="924"/>
      <c r="JA129" s="924"/>
      <c r="JB129" s="924"/>
      <c r="JC129" s="924"/>
      <c r="JD129" s="924"/>
      <c r="JE129" s="924"/>
      <c r="JF129" s="924"/>
      <c r="JG129" s="924"/>
      <c r="JH129" s="924"/>
      <c r="JI129" s="924"/>
      <c r="JJ129" s="924"/>
      <c r="JK129" s="924"/>
      <c r="JL129" s="924"/>
      <c r="JM129" s="924"/>
      <c r="JN129" s="924"/>
      <c r="JO129" s="924"/>
      <c r="JP129" s="924"/>
      <c r="JQ129" s="924"/>
      <c r="JR129" s="924"/>
      <c r="JS129" s="924"/>
      <c r="JT129" s="924"/>
      <c r="JU129" s="924"/>
      <c r="JV129" s="924"/>
      <c r="JW129" s="924"/>
      <c r="JX129" s="924"/>
      <c r="JY129" s="924"/>
      <c r="JZ129" s="924"/>
      <c r="KA129" s="924"/>
      <c r="KB129" s="924"/>
      <c r="KC129" s="924"/>
      <c r="KD129" s="924"/>
      <c r="KE129" s="924"/>
      <c r="KF129" s="924"/>
      <c r="KG129" s="924"/>
      <c r="KH129" s="924"/>
      <c r="KI129" s="924"/>
      <c r="KJ129" s="924"/>
      <c r="KK129" s="924"/>
      <c r="KL129" s="924"/>
      <c r="KM129" s="924"/>
      <c r="KN129" s="924"/>
      <c r="KO129" s="924"/>
      <c r="KP129" s="924"/>
      <c r="KQ129" s="924"/>
      <c r="KR129" s="924"/>
      <c r="KS129" s="924"/>
      <c r="KT129" s="924"/>
      <c r="KU129" s="924"/>
      <c r="KV129" s="924"/>
      <c r="KW129" s="924"/>
      <c r="KX129" s="924"/>
      <c r="KY129" s="924"/>
      <c r="KZ129" s="924"/>
      <c r="LA129" s="924"/>
      <c r="LB129" s="924"/>
      <c r="LC129" s="924"/>
      <c r="LD129" s="924"/>
      <c r="LE129" s="924"/>
      <c r="LF129" s="924"/>
      <c r="LG129" s="924"/>
      <c r="LH129" s="924"/>
      <c r="LI129" s="924"/>
      <c r="LJ129" s="924"/>
      <c r="LK129" s="924"/>
      <c r="LL129" s="924"/>
      <c r="LM129" s="924"/>
      <c r="LN129" s="924"/>
      <c r="LO129" s="924"/>
      <c r="LP129" s="924"/>
      <c r="LQ129" s="924"/>
      <c r="LR129" s="924"/>
      <c r="LS129" s="924"/>
      <c r="LT129" s="924"/>
      <c r="LU129" s="924"/>
      <c r="LV129" s="924"/>
      <c r="LW129" s="924"/>
      <c r="LX129" s="924"/>
      <c r="LY129" s="924"/>
      <c r="LZ129" s="924"/>
      <c r="MA129" s="924"/>
      <c r="MB129" s="924"/>
      <c r="MC129" s="924"/>
      <c r="MD129" s="924"/>
      <c r="ME129" s="924"/>
      <c r="MF129" s="924"/>
      <c r="MG129" s="924"/>
      <c r="MH129" s="924"/>
      <c r="MI129" s="924"/>
      <c r="MJ129" s="924"/>
      <c r="MK129" s="924"/>
      <c r="ML129" s="924"/>
      <c r="MM129" s="924"/>
      <c r="MN129" s="924"/>
      <c r="MO129" s="924"/>
      <c r="MP129" s="924"/>
      <c r="MQ129" s="924"/>
      <c r="MR129" s="924"/>
      <c r="MS129" s="924"/>
      <c r="MT129" s="924"/>
      <c r="MU129" s="924"/>
      <c r="MV129" s="924"/>
      <c r="MW129" s="924"/>
      <c r="MX129" s="924"/>
      <c r="MY129" s="924"/>
      <c r="MZ129" s="924"/>
      <c r="NA129" s="924"/>
      <c r="NB129" s="924"/>
      <c r="NC129" s="924"/>
      <c r="ND129" s="924"/>
      <c r="NE129" s="924"/>
      <c r="NF129" s="924"/>
      <c r="NG129" s="924"/>
      <c r="NH129" s="924"/>
      <c r="NI129" s="924"/>
      <c r="NJ129" s="924"/>
      <c r="NK129" s="924"/>
      <c r="NL129" s="924"/>
      <c r="NM129" s="924"/>
      <c r="NN129" s="924"/>
      <c r="NO129" s="924"/>
      <c r="NP129" s="924"/>
      <c r="NQ129" s="924"/>
      <c r="NR129" s="924"/>
      <c r="NS129" s="924"/>
      <c r="NT129" s="924"/>
      <c r="NU129" s="924"/>
      <c r="NV129" s="924"/>
      <c r="NW129" s="924"/>
      <c r="NX129" s="924"/>
      <c r="NY129" s="924"/>
      <c r="NZ129" s="924"/>
      <c r="OA129" s="924"/>
      <c r="OB129" s="924"/>
      <c r="OC129" s="924"/>
      <c r="OD129" s="924"/>
      <c r="OE129" s="924"/>
      <c r="OF129" s="924"/>
      <c r="OG129" s="924"/>
      <c r="OH129" s="924"/>
      <c r="OI129" s="924"/>
      <c r="OJ129" s="924"/>
      <c r="OK129" s="924"/>
      <c r="OL129" s="924"/>
      <c r="OM129" s="924"/>
      <c r="ON129" s="924"/>
      <c r="OO129" s="924"/>
      <c r="OP129" s="924"/>
      <c r="OQ129" s="924"/>
      <c r="OR129" s="924"/>
      <c r="OS129" s="924"/>
      <c r="OT129" s="924"/>
      <c r="OU129" s="924"/>
      <c r="OV129" s="924"/>
      <c r="OW129" s="924"/>
      <c r="OX129" s="924"/>
      <c r="OY129" s="924"/>
      <c r="OZ129" s="924"/>
      <c r="PA129" s="924"/>
      <c r="PB129" s="924"/>
      <c r="PC129" s="924"/>
      <c r="PD129" s="924"/>
      <c r="PE129" s="924"/>
    </row>
    <row r="130" spans="1:421">
      <c r="A130" s="924"/>
      <c r="B130" s="924"/>
      <c r="C130" s="924"/>
      <c r="D130" s="924"/>
      <c r="E130" s="924"/>
      <c r="F130" s="924"/>
      <c r="G130" s="924"/>
      <c r="H130" s="924"/>
      <c r="I130" s="924"/>
      <c r="J130" s="924"/>
      <c r="K130" s="924"/>
      <c r="L130" s="924"/>
      <c r="M130" s="924"/>
      <c r="N130" s="924"/>
      <c r="O130" s="924"/>
      <c r="P130" s="924"/>
      <c r="Q130" s="924"/>
      <c r="R130" s="924"/>
      <c r="S130" s="924"/>
      <c r="T130" s="924"/>
      <c r="U130" s="924"/>
      <c r="V130" s="924"/>
      <c r="W130" s="924"/>
      <c r="X130" s="924"/>
      <c r="Y130" s="924"/>
      <c r="Z130" s="924"/>
      <c r="AA130" s="924"/>
      <c r="AB130" s="924"/>
      <c r="AC130" s="924"/>
      <c r="AD130" s="924"/>
      <c r="AE130" s="924"/>
      <c r="AF130" s="924"/>
      <c r="AG130" s="924"/>
      <c r="AH130" s="924"/>
      <c r="AI130" s="924"/>
      <c r="AJ130" s="924"/>
      <c r="AK130" s="924"/>
      <c r="AL130" s="924"/>
      <c r="AM130" s="924"/>
      <c r="AN130" s="924"/>
      <c r="AO130" s="924"/>
      <c r="AP130" s="924"/>
      <c r="AQ130" s="924"/>
      <c r="AR130" s="924"/>
      <c r="AS130" s="924"/>
      <c r="AT130" s="924"/>
      <c r="AU130" s="924"/>
      <c r="AV130" s="924"/>
      <c r="AW130" s="924"/>
      <c r="AX130" s="924"/>
      <c r="AY130" s="924"/>
      <c r="AZ130" s="924"/>
      <c r="BA130" s="924"/>
      <c r="BB130" s="924"/>
      <c r="BC130" s="924"/>
      <c r="BD130" s="924"/>
      <c r="BE130" s="924"/>
      <c r="BF130" s="924"/>
      <c r="BG130" s="924"/>
      <c r="BH130" s="924"/>
      <c r="BI130" s="924"/>
      <c r="BJ130" s="924"/>
      <c r="BK130" s="924"/>
      <c r="BL130" s="924"/>
      <c r="BM130" s="924"/>
      <c r="BN130" s="924"/>
      <c r="BO130" s="924"/>
      <c r="BP130" s="924"/>
      <c r="BQ130" s="924"/>
      <c r="BR130" s="924"/>
      <c r="BS130" s="924"/>
      <c r="BT130" s="924"/>
      <c r="BU130" s="924"/>
      <c r="BV130" s="924"/>
      <c r="BW130" s="924"/>
      <c r="BX130" s="924"/>
      <c r="BY130" s="924"/>
      <c r="BZ130" s="924"/>
      <c r="CA130" s="924"/>
      <c r="CB130" s="924"/>
      <c r="CC130" s="924"/>
      <c r="CD130" s="924"/>
      <c r="CE130" s="924"/>
      <c r="CF130" s="924"/>
      <c r="CG130" s="924"/>
      <c r="CH130" s="924"/>
      <c r="CI130" s="924"/>
      <c r="CJ130" s="924"/>
      <c r="CK130" s="924"/>
      <c r="CL130" s="924"/>
      <c r="CM130" s="924"/>
      <c r="CN130" s="924"/>
      <c r="CO130" s="924"/>
      <c r="CP130" s="924"/>
      <c r="CQ130" s="924"/>
      <c r="CR130" s="924"/>
      <c r="CS130" s="924"/>
      <c r="CT130" s="924"/>
      <c r="CU130" s="924"/>
      <c r="CV130" s="924"/>
      <c r="CW130" s="924"/>
      <c r="CX130" s="924"/>
      <c r="CY130" s="924"/>
      <c r="CZ130" s="924"/>
      <c r="DA130" s="924"/>
      <c r="DB130" s="924"/>
      <c r="DC130" s="924"/>
      <c r="DD130" s="924"/>
      <c r="DE130" s="924"/>
      <c r="DF130" s="924"/>
      <c r="DG130" s="924"/>
      <c r="DH130" s="924"/>
      <c r="DI130" s="924"/>
      <c r="DJ130" s="924"/>
      <c r="DK130" s="924"/>
      <c r="DL130" s="924"/>
      <c r="DM130" s="924"/>
      <c r="DN130" s="924"/>
      <c r="DO130" s="924"/>
      <c r="DP130" s="924"/>
      <c r="DQ130" s="924"/>
      <c r="DR130" s="924"/>
      <c r="DS130" s="924"/>
      <c r="DT130" s="924"/>
      <c r="DU130" s="924"/>
      <c r="DV130" s="924"/>
      <c r="DW130" s="924"/>
      <c r="DX130" s="924"/>
      <c r="DY130" s="924"/>
      <c r="DZ130" s="924"/>
      <c r="EA130" s="924"/>
      <c r="EB130" s="924"/>
      <c r="EC130" s="924"/>
      <c r="ED130" s="924"/>
      <c r="EE130" s="924"/>
      <c r="EF130" s="924"/>
      <c r="EG130" s="924"/>
      <c r="EH130" s="924"/>
      <c r="EI130" s="924"/>
      <c r="EJ130" s="924"/>
      <c r="EK130" s="924"/>
      <c r="EL130" s="924"/>
      <c r="EM130" s="924"/>
      <c r="EN130" s="924"/>
      <c r="EO130" s="924"/>
      <c r="EP130" s="924"/>
      <c r="EQ130" s="924"/>
      <c r="ER130" s="924"/>
      <c r="ES130" s="924"/>
      <c r="ET130" s="924"/>
      <c r="EU130" s="924"/>
      <c r="EV130" s="924"/>
      <c r="EW130" s="924"/>
      <c r="EX130" s="924"/>
      <c r="EY130" s="924"/>
      <c r="EZ130" s="924"/>
      <c r="FA130" s="924"/>
      <c r="FB130" s="924"/>
      <c r="FC130" s="924"/>
      <c r="FD130" s="924"/>
      <c r="FE130" s="924"/>
      <c r="FF130" s="924"/>
      <c r="FG130" s="924"/>
      <c r="FH130" s="924"/>
      <c r="FI130" s="924"/>
      <c r="FJ130" s="924"/>
      <c r="FK130" s="924"/>
      <c r="FL130" s="924"/>
      <c r="FM130" s="924"/>
      <c r="FN130" s="924"/>
      <c r="FO130" s="924"/>
      <c r="FP130" s="924"/>
      <c r="FQ130" s="924"/>
      <c r="FR130" s="924"/>
      <c r="FS130" s="924"/>
      <c r="FT130" s="924"/>
      <c r="FU130" s="924"/>
      <c r="FV130" s="924"/>
      <c r="FW130" s="924"/>
      <c r="FX130" s="924"/>
      <c r="FY130" s="924"/>
      <c r="FZ130" s="924"/>
      <c r="GA130" s="924"/>
      <c r="GB130" s="924"/>
      <c r="GC130" s="924"/>
      <c r="GD130" s="924"/>
      <c r="GE130" s="924"/>
      <c r="GF130" s="924"/>
      <c r="GG130" s="924"/>
      <c r="GH130" s="924"/>
      <c r="GI130" s="924"/>
      <c r="GJ130" s="924"/>
      <c r="GK130" s="924"/>
      <c r="GL130" s="924"/>
      <c r="GM130" s="924"/>
      <c r="GN130" s="924"/>
      <c r="GO130" s="924"/>
      <c r="GP130" s="924"/>
      <c r="GQ130" s="924"/>
      <c r="GR130" s="924"/>
      <c r="GS130" s="924"/>
      <c r="GT130" s="924"/>
      <c r="GU130" s="924"/>
      <c r="GV130" s="924"/>
      <c r="GW130" s="924"/>
      <c r="GX130" s="924"/>
      <c r="GY130" s="924"/>
      <c r="GZ130" s="924"/>
      <c r="HA130" s="924"/>
      <c r="HB130" s="924"/>
      <c r="HC130" s="924"/>
      <c r="HD130" s="924"/>
      <c r="HE130" s="924"/>
      <c r="HF130" s="924"/>
      <c r="HG130" s="924"/>
      <c r="HH130" s="924"/>
      <c r="HI130" s="924"/>
      <c r="HJ130" s="924"/>
      <c r="HK130" s="924"/>
      <c r="HL130" s="924"/>
      <c r="HM130" s="924"/>
      <c r="HN130" s="924"/>
      <c r="HO130" s="924"/>
      <c r="HP130" s="924"/>
      <c r="HQ130" s="924"/>
      <c r="HR130" s="924"/>
      <c r="HS130" s="924"/>
      <c r="HT130" s="924"/>
      <c r="HU130" s="924"/>
      <c r="HV130" s="924"/>
      <c r="HW130" s="924"/>
      <c r="HX130" s="924"/>
      <c r="HY130" s="924"/>
      <c r="HZ130" s="924"/>
      <c r="IA130" s="924"/>
      <c r="IB130" s="924"/>
      <c r="IC130" s="924"/>
      <c r="ID130" s="924"/>
      <c r="IE130" s="924"/>
      <c r="IF130" s="924"/>
      <c r="IG130" s="924"/>
      <c r="IH130" s="924"/>
      <c r="II130" s="924"/>
      <c r="IJ130" s="924"/>
      <c r="IK130" s="924"/>
      <c r="IL130" s="924"/>
      <c r="IM130" s="924"/>
      <c r="IN130" s="924"/>
      <c r="IO130" s="924"/>
      <c r="IP130" s="924"/>
      <c r="IQ130" s="924"/>
      <c r="IR130" s="924"/>
      <c r="IS130" s="924"/>
      <c r="IT130" s="924"/>
      <c r="IU130" s="924"/>
      <c r="IV130" s="924"/>
      <c r="IW130" s="924"/>
      <c r="IX130" s="924"/>
      <c r="IY130" s="924"/>
      <c r="IZ130" s="924"/>
      <c r="JA130" s="924"/>
      <c r="JB130" s="924"/>
      <c r="JC130" s="924"/>
      <c r="JD130" s="924"/>
      <c r="JE130" s="924"/>
      <c r="JF130" s="924"/>
      <c r="JG130" s="924"/>
      <c r="JH130" s="924"/>
      <c r="JI130" s="924"/>
      <c r="JJ130" s="924"/>
      <c r="JK130" s="924"/>
      <c r="JL130" s="924"/>
      <c r="JM130" s="924"/>
      <c r="JN130" s="924"/>
      <c r="JO130" s="924"/>
      <c r="JP130" s="924"/>
      <c r="JQ130" s="924"/>
      <c r="JR130" s="924"/>
      <c r="JS130" s="924"/>
      <c r="JT130" s="924"/>
      <c r="JU130" s="924"/>
      <c r="JV130" s="924"/>
      <c r="JW130" s="924"/>
      <c r="JX130" s="924"/>
      <c r="JY130" s="924"/>
      <c r="JZ130" s="924"/>
      <c r="KA130" s="924"/>
      <c r="KB130" s="924"/>
      <c r="KC130" s="924"/>
      <c r="KD130" s="924"/>
      <c r="KE130" s="924"/>
      <c r="KF130" s="924"/>
      <c r="KG130" s="924"/>
      <c r="KH130" s="924"/>
      <c r="KI130" s="924"/>
      <c r="KJ130" s="924"/>
      <c r="KK130" s="924"/>
      <c r="KL130" s="924"/>
      <c r="KM130" s="924"/>
      <c r="KN130" s="924"/>
      <c r="KO130" s="924"/>
      <c r="KP130" s="924"/>
      <c r="KQ130" s="924"/>
      <c r="KR130" s="924"/>
      <c r="KS130" s="924"/>
      <c r="KT130" s="924"/>
      <c r="KU130" s="924"/>
      <c r="KV130" s="924"/>
      <c r="KW130" s="924"/>
      <c r="KX130" s="924"/>
      <c r="KY130" s="924"/>
      <c r="KZ130" s="924"/>
      <c r="LA130" s="924"/>
      <c r="LB130" s="924"/>
      <c r="LC130" s="924"/>
      <c r="LD130" s="924"/>
      <c r="LE130" s="924"/>
      <c r="LF130" s="924"/>
      <c r="LG130" s="924"/>
      <c r="LH130" s="924"/>
      <c r="LI130" s="924"/>
      <c r="LJ130" s="924"/>
      <c r="LK130" s="924"/>
      <c r="LL130" s="924"/>
      <c r="LM130" s="924"/>
      <c r="LN130" s="924"/>
      <c r="LO130" s="924"/>
      <c r="LP130" s="924"/>
      <c r="LQ130" s="924"/>
      <c r="LR130" s="924"/>
      <c r="LS130" s="924"/>
      <c r="LT130" s="924"/>
      <c r="LU130" s="924"/>
      <c r="LV130" s="924"/>
      <c r="LW130" s="924"/>
      <c r="LX130" s="924"/>
      <c r="LY130" s="924"/>
      <c r="LZ130" s="924"/>
      <c r="MA130" s="924"/>
      <c r="MB130" s="924"/>
      <c r="MC130" s="924"/>
      <c r="MD130" s="924"/>
      <c r="ME130" s="924"/>
      <c r="MF130" s="924"/>
      <c r="MG130" s="924"/>
      <c r="MH130" s="924"/>
      <c r="MI130" s="924"/>
      <c r="MJ130" s="924"/>
      <c r="MK130" s="924"/>
      <c r="ML130" s="924"/>
      <c r="MM130" s="924"/>
      <c r="MN130" s="924"/>
      <c r="MO130" s="924"/>
      <c r="MP130" s="924"/>
      <c r="MQ130" s="924"/>
      <c r="MR130" s="924"/>
      <c r="MS130" s="924"/>
      <c r="MT130" s="924"/>
      <c r="MU130" s="924"/>
      <c r="MV130" s="924"/>
      <c r="MW130" s="924"/>
      <c r="MX130" s="924"/>
      <c r="MY130" s="924"/>
      <c r="MZ130" s="924"/>
      <c r="NA130" s="924"/>
      <c r="NB130" s="924"/>
      <c r="NC130" s="924"/>
      <c r="ND130" s="924"/>
      <c r="NE130" s="924"/>
      <c r="NF130" s="924"/>
      <c r="NG130" s="924"/>
      <c r="NH130" s="924"/>
      <c r="NI130" s="924"/>
      <c r="NJ130" s="924"/>
      <c r="NK130" s="924"/>
      <c r="NL130" s="924"/>
      <c r="NM130" s="924"/>
      <c r="NN130" s="924"/>
      <c r="NO130" s="924"/>
      <c r="NP130" s="924"/>
      <c r="NQ130" s="924"/>
      <c r="NR130" s="924"/>
      <c r="NS130" s="924"/>
      <c r="NT130" s="924"/>
      <c r="NU130" s="924"/>
      <c r="NV130" s="924"/>
      <c r="NW130" s="924"/>
      <c r="NX130" s="924"/>
      <c r="NY130" s="924"/>
      <c r="NZ130" s="924"/>
      <c r="OA130" s="924"/>
      <c r="OB130" s="924"/>
      <c r="OC130" s="924"/>
      <c r="OD130" s="924"/>
      <c r="OE130" s="924"/>
      <c r="OF130" s="924"/>
      <c r="OG130" s="924"/>
      <c r="OH130" s="924"/>
      <c r="OI130" s="924"/>
      <c r="OJ130" s="924"/>
      <c r="OK130" s="924"/>
      <c r="OL130" s="924"/>
      <c r="OM130" s="924"/>
      <c r="ON130" s="924"/>
      <c r="OO130" s="924"/>
      <c r="OP130" s="924"/>
      <c r="OQ130" s="924"/>
      <c r="OR130" s="924"/>
      <c r="OS130" s="924"/>
      <c r="OT130" s="924"/>
      <c r="OU130" s="924"/>
      <c r="OV130" s="924"/>
      <c r="OW130" s="924"/>
      <c r="OX130" s="924"/>
      <c r="OY130" s="924"/>
      <c r="OZ130" s="924"/>
      <c r="PA130" s="924"/>
      <c r="PB130" s="924"/>
      <c r="PC130" s="924"/>
      <c r="PD130" s="924"/>
      <c r="PE130" s="924"/>
    </row>
    <row r="131" spans="1:421">
      <c r="A131" s="924"/>
      <c r="B131" s="924"/>
      <c r="C131" s="924"/>
      <c r="D131" s="924"/>
      <c r="E131" s="924"/>
      <c r="F131" s="924"/>
      <c r="G131" s="924"/>
      <c r="H131" s="924"/>
      <c r="I131" s="924"/>
      <c r="J131" s="924"/>
      <c r="K131" s="924"/>
      <c r="L131" s="924"/>
      <c r="M131" s="924"/>
      <c r="N131" s="924"/>
      <c r="O131" s="924"/>
      <c r="P131" s="924"/>
      <c r="Q131" s="924"/>
      <c r="R131" s="924"/>
      <c r="S131" s="924"/>
      <c r="T131" s="924"/>
      <c r="U131" s="924"/>
      <c r="V131" s="924"/>
      <c r="W131" s="924"/>
      <c r="X131" s="924"/>
      <c r="Y131" s="924"/>
      <c r="Z131" s="924"/>
      <c r="AA131" s="924"/>
      <c r="AB131" s="924"/>
      <c r="AC131" s="924"/>
      <c r="AD131" s="924"/>
      <c r="AE131" s="924"/>
      <c r="AF131" s="924"/>
      <c r="AG131" s="924"/>
      <c r="AH131" s="924"/>
      <c r="AI131" s="924"/>
      <c r="AJ131" s="924"/>
      <c r="AK131" s="924"/>
      <c r="AL131" s="924"/>
      <c r="AM131" s="924"/>
      <c r="AN131" s="924"/>
      <c r="AO131" s="924"/>
      <c r="AP131" s="924"/>
      <c r="AQ131" s="924"/>
      <c r="AR131" s="924"/>
      <c r="AS131" s="924"/>
      <c r="AT131" s="924"/>
      <c r="AU131" s="924"/>
      <c r="AV131" s="924"/>
      <c r="AW131" s="924"/>
      <c r="AX131" s="924"/>
      <c r="AY131" s="924"/>
      <c r="AZ131" s="924"/>
      <c r="BA131" s="924"/>
      <c r="BB131" s="924"/>
      <c r="BC131" s="924"/>
      <c r="BD131" s="924"/>
      <c r="BE131" s="924"/>
      <c r="BF131" s="924"/>
      <c r="BG131" s="924"/>
      <c r="BH131" s="924"/>
      <c r="BI131" s="924"/>
      <c r="BJ131" s="924"/>
      <c r="BK131" s="924"/>
      <c r="BL131" s="924"/>
      <c r="BM131" s="924"/>
      <c r="BN131" s="924"/>
      <c r="BO131" s="924"/>
      <c r="BP131" s="924"/>
      <c r="BQ131" s="924"/>
      <c r="BR131" s="924"/>
      <c r="BS131" s="924"/>
      <c r="BT131" s="924"/>
      <c r="BU131" s="924"/>
      <c r="BV131" s="924"/>
      <c r="BW131" s="924"/>
      <c r="BX131" s="924"/>
      <c r="BY131" s="924"/>
      <c r="BZ131" s="924"/>
      <c r="CA131" s="924"/>
      <c r="CB131" s="924"/>
      <c r="CC131" s="924"/>
      <c r="CD131" s="924"/>
      <c r="CE131" s="924"/>
      <c r="CF131" s="924"/>
      <c r="CG131" s="924"/>
      <c r="CH131" s="924"/>
      <c r="CI131" s="924"/>
      <c r="CJ131" s="924"/>
      <c r="CK131" s="924"/>
      <c r="CL131" s="924"/>
      <c r="CM131" s="924"/>
      <c r="CN131" s="924"/>
      <c r="CO131" s="924"/>
      <c r="CP131" s="924"/>
      <c r="CQ131" s="924"/>
      <c r="CR131" s="924"/>
      <c r="CS131" s="924"/>
      <c r="CT131" s="924"/>
      <c r="CU131" s="924"/>
      <c r="CV131" s="924"/>
      <c r="CW131" s="924"/>
      <c r="CX131" s="924"/>
      <c r="CY131" s="924"/>
      <c r="CZ131" s="924"/>
      <c r="DA131" s="924"/>
      <c r="DB131" s="924"/>
      <c r="DC131" s="924"/>
      <c r="DD131" s="924"/>
      <c r="DE131" s="924"/>
      <c r="DF131" s="924"/>
      <c r="DG131" s="924"/>
      <c r="DH131" s="924"/>
      <c r="DI131" s="924"/>
      <c r="DJ131" s="924"/>
      <c r="DK131" s="924"/>
      <c r="DL131" s="924"/>
      <c r="DM131" s="924"/>
      <c r="DN131" s="924"/>
      <c r="DO131" s="924"/>
      <c r="DP131" s="924"/>
      <c r="DQ131" s="924"/>
      <c r="DR131" s="924"/>
      <c r="DS131" s="924"/>
      <c r="DT131" s="924"/>
      <c r="DU131" s="924"/>
      <c r="DV131" s="924"/>
      <c r="DW131" s="924"/>
      <c r="DX131" s="924"/>
      <c r="DY131" s="924"/>
      <c r="DZ131" s="924"/>
      <c r="EA131" s="924"/>
      <c r="EB131" s="924"/>
      <c r="EC131" s="924"/>
      <c r="ED131" s="924"/>
      <c r="EE131" s="924"/>
      <c r="EF131" s="924"/>
      <c r="EG131" s="924"/>
      <c r="EH131" s="924"/>
      <c r="EI131" s="924"/>
      <c r="EJ131" s="924"/>
      <c r="EK131" s="924"/>
      <c r="EL131" s="924"/>
      <c r="EM131" s="924"/>
      <c r="EN131" s="924"/>
      <c r="EO131" s="924"/>
      <c r="EP131" s="924"/>
      <c r="EQ131" s="924"/>
      <c r="ER131" s="924"/>
      <c r="ES131" s="924"/>
      <c r="ET131" s="924"/>
      <c r="EU131" s="924"/>
      <c r="EV131" s="924"/>
      <c r="EW131" s="924"/>
      <c r="EX131" s="924"/>
      <c r="EY131" s="924"/>
      <c r="EZ131" s="924"/>
      <c r="FA131" s="924"/>
      <c r="FB131" s="924"/>
      <c r="FC131" s="924"/>
      <c r="FD131" s="924"/>
      <c r="FE131" s="924"/>
      <c r="FF131" s="924"/>
      <c r="FG131" s="924"/>
      <c r="FH131" s="924"/>
      <c r="FI131" s="924"/>
      <c r="FJ131" s="924"/>
      <c r="FK131" s="924"/>
      <c r="FL131" s="924"/>
      <c r="FM131" s="924"/>
      <c r="FN131" s="924"/>
      <c r="FO131" s="924"/>
      <c r="FP131" s="924"/>
      <c r="FQ131" s="924"/>
      <c r="FR131" s="924"/>
      <c r="FS131" s="924"/>
      <c r="FT131" s="924"/>
      <c r="FU131" s="924"/>
      <c r="FV131" s="924"/>
      <c r="FW131" s="924"/>
      <c r="FX131" s="924"/>
      <c r="FY131" s="924"/>
      <c r="FZ131" s="924"/>
      <c r="GA131" s="924"/>
      <c r="GB131" s="924"/>
      <c r="GC131" s="924"/>
      <c r="GD131" s="924"/>
      <c r="GE131" s="924"/>
      <c r="GF131" s="924"/>
      <c r="GG131" s="924"/>
      <c r="GH131" s="924"/>
      <c r="GI131" s="924"/>
      <c r="GJ131" s="924"/>
      <c r="GK131" s="924"/>
      <c r="GL131" s="924"/>
      <c r="GM131" s="924"/>
      <c r="GN131" s="924"/>
      <c r="GO131" s="924"/>
      <c r="GP131" s="924"/>
      <c r="GQ131" s="924"/>
      <c r="GR131" s="924"/>
      <c r="GS131" s="924"/>
      <c r="GT131" s="924"/>
      <c r="GU131" s="924"/>
      <c r="GV131" s="924"/>
      <c r="GW131" s="924"/>
      <c r="GX131" s="924"/>
      <c r="GY131" s="924"/>
      <c r="GZ131" s="924"/>
      <c r="HA131" s="924"/>
      <c r="HB131" s="924"/>
      <c r="HC131" s="924"/>
      <c r="HD131" s="924"/>
      <c r="HE131" s="924"/>
      <c r="HF131" s="924"/>
      <c r="HG131" s="924"/>
      <c r="HH131" s="924"/>
      <c r="HI131" s="924"/>
      <c r="HJ131" s="924"/>
      <c r="HK131" s="924"/>
      <c r="HL131" s="924"/>
      <c r="HM131" s="924"/>
      <c r="HN131" s="924"/>
      <c r="HO131" s="924"/>
      <c r="HP131" s="924"/>
      <c r="HQ131" s="924"/>
      <c r="HR131" s="924"/>
      <c r="HS131" s="924"/>
      <c r="HT131" s="924"/>
      <c r="HU131" s="924"/>
      <c r="HV131" s="924"/>
      <c r="HW131" s="924"/>
      <c r="HX131" s="924"/>
      <c r="HY131" s="924"/>
      <c r="HZ131" s="924"/>
      <c r="IA131" s="924"/>
      <c r="IB131" s="924"/>
      <c r="IC131" s="924"/>
      <c r="ID131" s="924"/>
      <c r="IE131" s="924"/>
      <c r="IF131" s="924"/>
      <c r="IG131" s="924"/>
      <c r="IH131" s="924"/>
      <c r="II131" s="924"/>
      <c r="IJ131" s="924"/>
      <c r="IK131" s="924"/>
      <c r="IL131" s="924"/>
      <c r="IM131" s="924"/>
      <c r="IN131" s="924"/>
      <c r="IO131" s="924"/>
      <c r="IP131" s="924"/>
      <c r="IQ131" s="924"/>
      <c r="IR131" s="924"/>
      <c r="IS131" s="924"/>
      <c r="IT131" s="924"/>
      <c r="IU131" s="924"/>
      <c r="IV131" s="924"/>
      <c r="IW131" s="924"/>
      <c r="IX131" s="924"/>
      <c r="IY131" s="924"/>
      <c r="IZ131" s="924"/>
      <c r="JA131" s="924"/>
      <c r="JB131" s="924"/>
      <c r="JC131" s="924"/>
      <c r="JD131" s="924"/>
      <c r="JE131" s="924"/>
      <c r="JF131" s="924"/>
      <c r="JG131" s="924"/>
      <c r="JH131" s="924"/>
      <c r="JI131" s="924"/>
      <c r="JJ131" s="924"/>
      <c r="JK131" s="924"/>
      <c r="JL131" s="924"/>
      <c r="JM131" s="924"/>
      <c r="JN131" s="924"/>
      <c r="JO131" s="924"/>
      <c r="JP131" s="924"/>
      <c r="JQ131" s="924"/>
      <c r="JR131" s="924"/>
      <c r="JS131" s="924"/>
      <c r="JT131" s="924"/>
      <c r="JU131" s="924"/>
      <c r="JV131" s="924"/>
      <c r="JW131" s="924"/>
      <c r="JX131" s="924"/>
      <c r="JY131" s="924"/>
      <c r="JZ131" s="924"/>
      <c r="KA131" s="924"/>
      <c r="KB131" s="924"/>
      <c r="KC131" s="924"/>
      <c r="KD131" s="924"/>
      <c r="KE131" s="924"/>
      <c r="KF131" s="924"/>
      <c r="KG131" s="924"/>
      <c r="KH131" s="924"/>
      <c r="KI131" s="924"/>
      <c r="KJ131" s="924"/>
      <c r="KK131" s="924"/>
      <c r="KL131" s="924"/>
      <c r="KM131" s="924"/>
      <c r="KN131" s="924"/>
      <c r="KO131" s="924"/>
      <c r="KP131" s="924"/>
      <c r="KQ131" s="924"/>
      <c r="KR131" s="924"/>
      <c r="KS131" s="924"/>
      <c r="KT131" s="924"/>
      <c r="KU131" s="924"/>
      <c r="KV131" s="924"/>
      <c r="KW131" s="924"/>
      <c r="KX131" s="924"/>
      <c r="KY131" s="924"/>
      <c r="KZ131" s="924"/>
      <c r="LA131" s="924"/>
      <c r="LB131" s="924"/>
      <c r="LC131" s="924"/>
      <c r="LD131" s="924"/>
      <c r="LE131" s="924"/>
      <c r="LF131" s="924"/>
      <c r="LG131" s="924"/>
      <c r="LH131" s="924"/>
      <c r="LI131" s="924"/>
      <c r="LJ131" s="924"/>
      <c r="LK131" s="924"/>
      <c r="LL131" s="924"/>
      <c r="LM131" s="924"/>
      <c r="LN131" s="924"/>
      <c r="LO131" s="924"/>
      <c r="LP131" s="924"/>
      <c r="LQ131" s="924"/>
      <c r="LR131" s="924"/>
      <c r="LS131" s="924"/>
      <c r="LT131" s="924"/>
      <c r="LU131" s="924"/>
      <c r="LV131" s="924"/>
      <c r="LW131" s="924"/>
      <c r="LX131" s="924"/>
      <c r="LY131" s="924"/>
      <c r="LZ131" s="924"/>
      <c r="MA131" s="924"/>
      <c r="MB131" s="924"/>
      <c r="MC131" s="924"/>
      <c r="MD131" s="924"/>
      <c r="ME131" s="924"/>
      <c r="MF131" s="924"/>
      <c r="MG131" s="924"/>
      <c r="MH131" s="924"/>
      <c r="MI131" s="924"/>
      <c r="MJ131" s="924"/>
      <c r="MK131" s="924"/>
      <c r="ML131" s="924"/>
      <c r="MM131" s="924"/>
      <c r="MN131" s="924"/>
      <c r="MO131" s="924"/>
      <c r="MP131" s="924"/>
      <c r="MQ131" s="924"/>
      <c r="MR131" s="924"/>
      <c r="MS131" s="924"/>
      <c r="MT131" s="924"/>
      <c r="MU131" s="924"/>
      <c r="MV131" s="924"/>
      <c r="MW131" s="924"/>
      <c r="MX131" s="924"/>
      <c r="MY131" s="924"/>
      <c r="MZ131" s="924"/>
      <c r="NA131" s="924"/>
      <c r="NB131" s="924"/>
      <c r="NC131" s="924"/>
      <c r="ND131" s="924"/>
      <c r="NE131" s="924"/>
      <c r="NF131" s="924"/>
      <c r="NG131" s="924"/>
      <c r="NH131" s="924"/>
      <c r="NI131" s="924"/>
      <c r="NJ131" s="924"/>
      <c r="NK131" s="924"/>
      <c r="NL131" s="924"/>
      <c r="NM131" s="924"/>
      <c r="NN131" s="924"/>
      <c r="NO131" s="924"/>
      <c r="NP131" s="924"/>
      <c r="NQ131" s="924"/>
      <c r="NR131" s="924"/>
      <c r="NS131" s="924"/>
      <c r="NT131" s="924"/>
      <c r="NU131" s="924"/>
      <c r="NV131" s="924"/>
      <c r="NW131" s="924"/>
      <c r="NX131" s="924"/>
      <c r="NY131" s="924"/>
      <c r="NZ131" s="924"/>
      <c r="OA131" s="924"/>
      <c r="OB131" s="924"/>
      <c r="OC131" s="924"/>
      <c r="OD131" s="924"/>
      <c r="OE131" s="924"/>
      <c r="OF131" s="924"/>
      <c r="OG131" s="924"/>
      <c r="OH131" s="924"/>
      <c r="OI131" s="924"/>
      <c r="OJ131" s="924"/>
      <c r="OK131" s="924"/>
      <c r="OL131" s="924"/>
      <c r="OM131" s="924"/>
      <c r="ON131" s="924"/>
      <c r="OO131" s="924"/>
      <c r="OP131" s="924"/>
      <c r="OQ131" s="924"/>
      <c r="OR131" s="924"/>
      <c r="OS131" s="924"/>
      <c r="OT131" s="924"/>
      <c r="OU131" s="924"/>
      <c r="OV131" s="924"/>
      <c r="OW131" s="924"/>
      <c r="OX131" s="924"/>
      <c r="OY131" s="924"/>
      <c r="OZ131" s="924"/>
      <c r="PA131" s="924"/>
      <c r="PB131" s="924"/>
      <c r="PC131" s="924"/>
      <c r="PD131" s="924"/>
      <c r="PE131" s="924"/>
    </row>
    <row r="132" spans="1:421">
      <c r="A132" s="924"/>
      <c r="B132" s="924"/>
      <c r="C132" s="924"/>
      <c r="D132" s="924"/>
      <c r="E132" s="924"/>
      <c r="F132" s="924"/>
      <c r="G132" s="924"/>
      <c r="H132" s="924"/>
      <c r="I132" s="924"/>
      <c r="J132" s="924"/>
      <c r="K132" s="924"/>
      <c r="L132" s="924"/>
      <c r="M132" s="924"/>
      <c r="N132" s="924"/>
      <c r="O132" s="924"/>
      <c r="P132" s="924"/>
      <c r="Q132" s="924"/>
      <c r="R132" s="924"/>
      <c r="S132" s="924"/>
      <c r="T132" s="924"/>
      <c r="U132" s="924"/>
      <c r="V132" s="924"/>
      <c r="W132" s="924"/>
      <c r="X132" s="924"/>
      <c r="Y132" s="924"/>
      <c r="Z132" s="924"/>
      <c r="AA132" s="924"/>
      <c r="AB132" s="924"/>
      <c r="AC132" s="924"/>
      <c r="AD132" s="924"/>
      <c r="AE132" s="924"/>
      <c r="AF132" s="924"/>
      <c r="AG132" s="924"/>
      <c r="AH132" s="924"/>
      <c r="AI132" s="924"/>
      <c r="AJ132" s="924"/>
      <c r="AK132" s="924"/>
      <c r="AL132" s="924"/>
      <c r="AM132" s="924"/>
      <c r="AN132" s="924"/>
      <c r="AO132" s="924"/>
      <c r="AP132" s="924"/>
      <c r="AQ132" s="924"/>
      <c r="AR132" s="924"/>
      <c r="AS132" s="924"/>
      <c r="AT132" s="924"/>
      <c r="AU132" s="924"/>
      <c r="AV132" s="924"/>
      <c r="AW132" s="924"/>
      <c r="AX132" s="924"/>
      <c r="AY132" s="924"/>
      <c r="AZ132" s="924"/>
      <c r="BA132" s="924"/>
      <c r="BB132" s="924"/>
      <c r="BC132" s="924"/>
      <c r="BD132" s="924"/>
      <c r="BE132" s="924"/>
      <c r="BF132" s="924"/>
      <c r="BG132" s="924"/>
      <c r="BH132" s="924"/>
      <c r="BI132" s="924"/>
      <c r="BJ132" s="924"/>
      <c r="BK132" s="924"/>
      <c r="BL132" s="924"/>
      <c r="BM132" s="924"/>
      <c r="BN132" s="924"/>
      <c r="BO132" s="924"/>
      <c r="BP132" s="924"/>
      <c r="BQ132" s="924"/>
      <c r="BR132" s="924"/>
      <c r="BS132" s="924"/>
      <c r="BT132" s="924"/>
      <c r="BU132" s="924"/>
      <c r="BV132" s="924"/>
      <c r="BW132" s="924"/>
      <c r="BX132" s="924"/>
      <c r="BY132" s="924"/>
      <c r="BZ132" s="924"/>
      <c r="CA132" s="924"/>
      <c r="CB132" s="924"/>
      <c r="CC132" s="924"/>
      <c r="CD132" s="924"/>
      <c r="CE132" s="924"/>
      <c r="CF132" s="924"/>
      <c r="CG132" s="924"/>
      <c r="CH132" s="924"/>
      <c r="CI132" s="924"/>
      <c r="CJ132" s="924"/>
      <c r="CK132" s="924"/>
      <c r="CL132" s="924"/>
      <c r="CM132" s="924"/>
      <c r="CN132" s="924"/>
      <c r="CO132" s="924"/>
      <c r="CP132" s="924"/>
      <c r="CQ132" s="924"/>
      <c r="CR132" s="924"/>
      <c r="CS132" s="924"/>
      <c r="CT132" s="924"/>
      <c r="CU132" s="924"/>
      <c r="CV132" s="924"/>
      <c r="CW132" s="924"/>
      <c r="CX132" s="924"/>
      <c r="CY132" s="924"/>
      <c r="CZ132" s="924"/>
      <c r="DA132" s="924"/>
      <c r="DB132" s="924"/>
      <c r="DC132" s="924"/>
      <c r="DD132" s="924"/>
      <c r="DE132" s="924"/>
      <c r="DF132" s="924"/>
      <c r="DG132" s="924"/>
      <c r="DH132" s="924"/>
      <c r="DI132" s="924"/>
      <c r="DJ132" s="924"/>
      <c r="DK132" s="924"/>
      <c r="DL132" s="924"/>
      <c r="DM132" s="924"/>
      <c r="DN132" s="924"/>
      <c r="DO132" s="924"/>
      <c r="DP132" s="924"/>
      <c r="DQ132" s="924"/>
      <c r="DR132" s="924"/>
      <c r="DS132" s="924"/>
      <c r="DT132" s="924"/>
      <c r="DU132" s="924"/>
      <c r="DV132" s="924"/>
      <c r="DW132" s="924"/>
      <c r="DX132" s="924"/>
      <c r="DY132" s="924"/>
      <c r="DZ132" s="924"/>
      <c r="EA132" s="924"/>
      <c r="EB132" s="924"/>
      <c r="EC132" s="924"/>
      <c r="ED132" s="924"/>
      <c r="EE132" s="924"/>
      <c r="EF132" s="924"/>
      <c r="EG132" s="924"/>
      <c r="EH132" s="924"/>
      <c r="EI132" s="924"/>
      <c r="EJ132" s="924"/>
      <c r="EK132" s="924"/>
      <c r="EL132" s="924"/>
      <c r="EM132" s="924"/>
      <c r="EN132" s="924"/>
      <c r="EO132" s="924"/>
      <c r="EP132" s="924"/>
      <c r="EQ132" s="924"/>
      <c r="ER132" s="924"/>
      <c r="ES132" s="924"/>
      <c r="ET132" s="924"/>
      <c r="EU132" s="924"/>
      <c r="EV132" s="924"/>
      <c r="EW132" s="924"/>
      <c r="EX132" s="924"/>
      <c r="EY132" s="924"/>
      <c r="EZ132" s="924"/>
      <c r="FA132" s="924"/>
      <c r="FB132" s="924"/>
      <c r="FC132" s="924"/>
      <c r="FD132" s="924"/>
      <c r="FE132" s="924"/>
      <c r="FF132" s="924"/>
      <c r="FG132" s="924"/>
      <c r="FH132" s="924"/>
      <c r="FI132" s="924"/>
      <c r="FJ132" s="924"/>
      <c r="FK132" s="924"/>
      <c r="FL132" s="924"/>
      <c r="FM132" s="924"/>
      <c r="FN132" s="924"/>
      <c r="FO132" s="924"/>
      <c r="FP132" s="924"/>
      <c r="FQ132" s="924"/>
      <c r="FR132" s="924"/>
      <c r="FS132" s="924"/>
      <c r="FT132" s="924"/>
      <c r="FU132" s="924"/>
      <c r="FV132" s="924"/>
      <c r="FW132" s="924"/>
      <c r="FX132" s="924"/>
      <c r="FY132" s="924"/>
      <c r="FZ132" s="924"/>
      <c r="GA132" s="924"/>
      <c r="GB132" s="924"/>
      <c r="GC132" s="924"/>
      <c r="GD132" s="924"/>
      <c r="GE132" s="924"/>
      <c r="GF132" s="924"/>
      <c r="GG132" s="924"/>
      <c r="GH132" s="924"/>
      <c r="GI132" s="924"/>
      <c r="GJ132" s="924"/>
      <c r="GK132" s="924"/>
      <c r="GL132" s="924"/>
      <c r="GM132" s="924"/>
      <c r="GN132" s="924"/>
      <c r="GO132" s="924"/>
      <c r="GP132" s="924"/>
      <c r="GQ132" s="924"/>
      <c r="GR132" s="924"/>
      <c r="GS132" s="924"/>
      <c r="GT132" s="924"/>
      <c r="GU132" s="924"/>
      <c r="GV132" s="924"/>
      <c r="GW132" s="924"/>
      <c r="GX132" s="924"/>
      <c r="GY132" s="924"/>
      <c r="GZ132" s="924"/>
      <c r="HA132" s="924"/>
      <c r="HB132" s="924"/>
      <c r="HC132" s="924"/>
      <c r="HD132" s="924"/>
      <c r="HE132" s="924"/>
      <c r="HF132" s="924"/>
      <c r="HG132" s="924"/>
      <c r="HH132" s="924"/>
      <c r="HI132" s="924"/>
      <c r="HJ132" s="924"/>
      <c r="HK132" s="924"/>
      <c r="HL132" s="924"/>
      <c r="HM132" s="924"/>
      <c r="HN132" s="924"/>
      <c r="HO132" s="924"/>
      <c r="HP132" s="924"/>
      <c r="HQ132" s="924"/>
      <c r="HR132" s="924"/>
      <c r="HS132" s="924"/>
      <c r="HT132" s="924"/>
      <c r="HU132" s="924"/>
      <c r="HV132" s="924"/>
      <c r="HW132" s="924"/>
      <c r="HX132" s="924"/>
      <c r="HY132" s="924"/>
      <c r="HZ132" s="924"/>
      <c r="IA132" s="924"/>
      <c r="IB132" s="924"/>
      <c r="IC132" s="924"/>
      <c r="ID132" s="924"/>
      <c r="IE132" s="924"/>
      <c r="IF132" s="924"/>
      <c r="IG132" s="924"/>
      <c r="IH132" s="924"/>
      <c r="II132" s="924"/>
      <c r="IJ132" s="924"/>
      <c r="IK132" s="924"/>
      <c r="IL132" s="924"/>
      <c r="IM132" s="924"/>
      <c r="IN132" s="924"/>
      <c r="IO132" s="924"/>
      <c r="IP132" s="924"/>
      <c r="IQ132" s="924"/>
      <c r="IR132" s="924"/>
      <c r="IS132" s="924"/>
      <c r="IT132" s="924"/>
      <c r="IU132" s="924"/>
      <c r="IV132" s="924"/>
      <c r="IW132" s="924"/>
      <c r="IX132" s="924"/>
      <c r="IY132" s="924"/>
      <c r="IZ132" s="924"/>
      <c r="JA132" s="924"/>
      <c r="JB132" s="924"/>
      <c r="JC132" s="924"/>
      <c r="JD132" s="924"/>
      <c r="JE132" s="924"/>
      <c r="JF132" s="924"/>
      <c r="JG132" s="924"/>
      <c r="JH132" s="924"/>
      <c r="JI132" s="924"/>
      <c r="JJ132" s="924"/>
      <c r="JK132" s="924"/>
      <c r="JL132" s="924"/>
      <c r="JM132" s="924"/>
      <c r="JN132" s="924"/>
      <c r="JO132" s="924"/>
      <c r="JP132" s="924"/>
      <c r="JQ132" s="924"/>
      <c r="JR132" s="924"/>
      <c r="JS132" s="924"/>
      <c r="JT132" s="924"/>
      <c r="JU132" s="924"/>
      <c r="JV132" s="924"/>
      <c r="JW132" s="924"/>
      <c r="JX132" s="924"/>
      <c r="JY132" s="924"/>
      <c r="JZ132" s="924"/>
      <c r="KA132" s="924"/>
      <c r="KB132" s="924"/>
      <c r="KC132" s="924"/>
      <c r="KD132" s="924"/>
      <c r="KE132" s="924"/>
      <c r="KF132" s="924"/>
      <c r="KG132" s="924"/>
      <c r="KH132" s="924"/>
      <c r="KI132" s="924"/>
      <c r="KJ132" s="924"/>
      <c r="KK132" s="924"/>
      <c r="KL132" s="924"/>
      <c r="KM132" s="924"/>
      <c r="KN132" s="924"/>
      <c r="KO132" s="924"/>
      <c r="KP132" s="924"/>
      <c r="KQ132" s="924"/>
      <c r="KR132" s="924"/>
      <c r="KS132" s="924"/>
      <c r="KT132" s="924"/>
      <c r="KU132" s="924"/>
      <c r="KV132" s="924"/>
      <c r="KW132" s="924"/>
      <c r="KX132" s="924"/>
      <c r="KY132" s="924"/>
      <c r="KZ132" s="924"/>
      <c r="LA132" s="924"/>
      <c r="LB132" s="924"/>
      <c r="LC132" s="924"/>
      <c r="LD132" s="924"/>
      <c r="LE132" s="924"/>
      <c r="LF132" s="924"/>
      <c r="LG132" s="924"/>
      <c r="LH132" s="924"/>
      <c r="LI132" s="924"/>
      <c r="LJ132" s="924"/>
      <c r="LK132" s="924"/>
      <c r="LL132" s="924"/>
      <c r="LM132" s="924"/>
      <c r="LN132" s="924"/>
      <c r="LO132" s="924"/>
      <c r="LP132" s="924"/>
      <c r="LQ132" s="924"/>
      <c r="LR132" s="924"/>
      <c r="LS132" s="924"/>
      <c r="LT132" s="924"/>
      <c r="LU132" s="924"/>
      <c r="LV132" s="924"/>
      <c r="LW132" s="924"/>
      <c r="LX132" s="924"/>
      <c r="LY132" s="924"/>
      <c r="LZ132" s="924"/>
      <c r="MA132" s="924"/>
      <c r="MB132" s="924"/>
      <c r="MC132" s="924"/>
      <c r="MD132" s="924"/>
      <c r="ME132" s="924"/>
      <c r="MF132" s="924"/>
      <c r="MG132" s="924"/>
      <c r="MH132" s="924"/>
      <c r="MI132" s="924"/>
      <c r="MJ132" s="924"/>
      <c r="MK132" s="924"/>
      <c r="ML132" s="924"/>
      <c r="MM132" s="924"/>
      <c r="MN132" s="924"/>
      <c r="MO132" s="924"/>
      <c r="MP132" s="924"/>
      <c r="MQ132" s="924"/>
      <c r="MR132" s="924"/>
      <c r="MS132" s="924"/>
      <c r="MT132" s="924"/>
      <c r="MU132" s="924"/>
      <c r="MV132" s="924"/>
      <c r="MW132" s="924"/>
      <c r="MX132" s="924"/>
      <c r="MY132" s="924"/>
      <c r="MZ132" s="924"/>
      <c r="NA132" s="924"/>
      <c r="NB132" s="924"/>
      <c r="NC132" s="924"/>
      <c r="ND132" s="924"/>
      <c r="NE132" s="924"/>
      <c r="NF132" s="924"/>
      <c r="NG132" s="924"/>
      <c r="NH132" s="924"/>
      <c r="NI132" s="924"/>
      <c r="NJ132" s="924"/>
      <c r="NK132" s="924"/>
      <c r="NL132" s="924"/>
      <c r="NM132" s="924"/>
      <c r="NN132" s="924"/>
      <c r="NO132" s="924"/>
      <c r="NP132" s="924"/>
      <c r="NQ132" s="924"/>
      <c r="NR132" s="924"/>
      <c r="NS132" s="924"/>
      <c r="NT132" s="924"/>
      <c r="NU132" s="924"/>
      <c r="NV132" s="924"/>
      <c r="NW132" s="924"/>
      <c r="NX132" s="924"/>
      <c r="NY132" s="924"/>
      <c r="NZ132" s="924"/>
      <c r="OA132" s="924"/>
      <c r="OB132" s="924"/>
      <c r="OC132" s="924"/>
      <c r="OD132" s="924"/>
      <c r="OE132" s="924"/>
      <c r="OF132" s="924"/>
      <c r="OG132" s="924"/>
      <c r="OH132" s="924"/>
      <c r="OI132" s="924"/>
      <c r="OJ132" s="924"/>
      <c r="OK132" s="924"/>
      <c r="OL132" s="924"/>
      <c r="OM132" s="924"/>
      <c r="ON132" s="924"/>
      <c r="OO132" s="924"/>
      <c r="OP132" s="924"/>
      <c r="OQ132" s="924"/>
      <c r="OR132" s="924"/>
      <c r="OS132" s="924"/>
      <c r="OT132" s="924"/>
      <c r="OU132" s="924"/>
      <c r="OV132" s="924"/>
      <c r="OW132" s="924"/>
      <c r="OX132" s="924"/>
      <c r="OY132" s="924"/>
      <c r="OZ132" s="924"/>
      <c r="PA132" s="924"/>
      <c r="PB132" s="924"/>
      <c r="PC132" s="924"/>
      <c r="PD132" s="924"/>
      <c r="PE132" s="924"/>
    </row>
    <row r="133" spans="1:421">
      <c r="A133" s="924"/>
      <c r="B133" s="924"/>
      <c r="C133" s="924"/>
      <c r="D133" s="924"/>
      <c r="E133" s="924"/>
      <c r="F133" s="924"/>
      <c r="G133" s="924"/>
      <c r="H133" s="924"/>
      <c r="I133" s="924"/>
      <c r="J133" s="924"/>
      <c r="K133" s="924"/>
      <c r="L133" s="924"/>
      <c r="M133" s="924"/>
      <c r="N133" s="924"/>
      <c r="O133" s="924"/>
      <c r="P133" s="924"/>
      <c r="Q133" s="924"/>
      <c r="R133" s="924"/>
      <c r="S133" s="924"/>
      <c r="T133" s="924"/>
      <c r="U133" s="924"/>
      <c r="V133" s="924"/>
      <c r="W133" s="924"/>
      <c r="X133" s="924"/>
      <c r="Y133" s="924"/>
      <c r="Z133" s="924"/>
      <c r="AA133" s="924"/>
      <c r="AB133" s="924"/>
      <c r="AC133" s="924"/>
      <c r="AD133" s="924"/>
      <c r="AE133" s="924"/>
      <c r="AF133" s="924"/>
      <c r="AG133" s="924"/>
      <c r="AH133" s="924"/>
      <c r="AI133" s="924"/>
      <c r="AJ133" s="924"/>
      <c r="AK133" s="924"/>
      <c r="AL133" s="924"/>
      <c r="AM133" s="924"/>
      <c r="AN133" s="924"/>
      <c r="AO133" s="924"/>
      <c r="AP133" s="924"/>
      <c r="AQ133" s="924"/>
      <c r="AR133" s="924"/>
      <c r="AS133" s="924"/>
      <c r="AT133" s="924"/>
      <c r="AU133" s="924"/>
      <c r="AV133" s="924"/>
      <c r="AW133" s="924"/>
      <c r="AX133" s="924"/>
      <c r="AY133" s="924"/>
      <c r="AZ133" s="924"/>
      <c r="BA133" s="924"/>
      <c r="BB133" s="924"/>
      <c r="BC133" s="924"/>
      <c r="BD133" s="924"/>
      <c r="BE133" s="924"/>
      <c r="BF133" s="924"/>
      <c r="BG133" s="924"/>
      <c r="BH133" s="924"/>
      <c r="BI133" s="924"/>
      <c r="BJ133" s="924"/>
      <c r="BK133" s="924"/>
      <c r="BL133" s="924"/>
      <c r="BM133" s="924"/>
      <c r="BN133" s="924"/>
      <c r="BO133" s="924"/>
      <c r="BP133" s="924"/>
      <c r="BQ133" s="924"/>
      <c r="BR133" s="924"/>
      <c r="BS133" s="924"/>
      <c r="BT133" s="924"/>
      <c r="BU133" s="924"/>
      <c r="BV133" s="924"/>
      <c r="BW133" s="924"/>
      <c r="BX133" s="924"/>
      <c r="BY133" s="924"/>
      <c r="BZ133" s="924"/>
      <c r="CA133" s="924"/>
      <c r="CB133" s="924"/>
      <c r="CC133" s="924"/>
      <c r="CD133" s="924"/>
      <c r="CE133" s="924"/>
      <c r="CF133" s="924"/>
      <c r="CG133" s="924"/>
      <c r="CH133" s="924"/>
      <c r="CI133" s="924"/>
      <c r="CJ133" s="924"/>
      <c r="CK133" s="924"/>
      <c r="CL133" s="924"/>
      <c r="CM133" s="924"/>
      <c r="CN133" s="924"/>
      <c r="CO133" s="924"/>
      <c r="CP133" s="924"/>
      <c r="CQ133" s="924"/>
      <c r="CR133" s="924"/>
      <c r="CS133" s="924"/>
      <c r="CT133" s="924"/>
      <c r="CU133" s="924"/>
      <c r="CV133" s="924"/>
      <c r="CW133" s="924"/>
      <c r="CX133" s="924"/>
      <c r="CY133" s="924"/>
      <c r="CZ133" s="924"/>
      <c r="DA133" s="924"/>
      <c r="DB133" s="924"/>
      <c r="DC133" s="924"/>
      <c r="DD133" s="924"/>
      <c r="DE133" s="924"/>
      <c r="DF133" s="924"/>
      <c r="DG133" s="924"/>
      <c r="DH133" s="924"/>
      <c r="DI133" s="924"/>
      <c r="DJ133" s="924"/>
      <c r="DK133" s="924"/>
      <c r="DL133" s="924"/>
      <c r="DM133" s="924"/>
      <c r="DN133" s="924"/>
      <c r="DO133" s="924"/>
      <c r="DP133" s="924"/>
      <c r="DQ133" s="924"/>
      <c r="DR133" s="924"/>
      <c r="DS133" s="924"/>
      <c r="DT133" s="924"/>
      <c r="DU133" s="924"/>
      <c r="DV133" s="924"/>
      <c r="DW133" s="924"/>
      <c r="DX133" s="924"/>
      <c r="DY133" s="924"/>
      <c r="DZ133" s="924"/>
      <c r="EA133" s="924"/>
      <c r="EB133" s="924"/>
      <c r="EC133" s="924"/>
      <c r="ED133" s="924"/>
      <c r="EE133" s="924"/>
      <c r="EF133" s="924"/>
      <c r="EG133" s="924"/>
      <c r="EH133" s="924"/>
      <c r="EI133" s="924"/>
      <c r="EJ133" s="924"/>
      <c r="EK133" s="924"/>
      <c r="EL133" s="924"/>
      <c r="EM133" s="924"/>
      <c r="EN133" s="924"/>
      <c r="EO133" s="924"/>
      <c r="EP133" s="924"/>
      <c r="EQ133" s="924"/>
      <c r="ER133" s="924"/>
      <c r="ES133" s="924"/>
      <c r="ET133" s="924"/>
      <c r="EU133" s="924"/>
      <c r="EV133" s="924"/>
      <c r="EW133" s="924"/>
      <c r="EX133" s="924"/>
      <c r="EY133" s="924"/>
      <c r="EZ133" s="924"/>
      <c r="FA133" s="924"/>
      <c r="FB133" s="924"/>
      <c r="FC133" s="924"/>
      <c r="FD133" s="924"/>
      <c r="FE133" s="924"/>
      <c r="FF133" s="924"/>
      <c r="FG133" s="924"/>
      <c r="FH133" s="924"/>
      <c r="FI133" s="924"/>
      <c r="FJ133" s="924"/>
      <c r="FK133" s="924"/>
      <c r="FL133" s="924"/>
      <c r="FM133" s="924"/>
      <c r="FN133" s="924"/>
      <c r="FO133" s="924"/>
      <c r="FP133" s="924"/>
      <c r="FQ133" s="924"/>
      <c r="FR133" s="924"/>
      <c r="FS133" s="924"/>
      <c r="FT133" s="924"/>
      <c r="FU133" s="924"/>
      <c r="FV133" s="924"/>
      <c r="FW133" s="924"/>
      <c r="FX133" s="924"/>
      <c r="FY133" s="924"/>
      <c r="FZ133" s="924"/>
      <c r="GA133" s="924"/>
      <c r="GB133" s="924"/>
      <c r="GC133" s="924"/>
      <c r="GD133" s="924"/>
      <c r="GE133" s="924"/>
      <c r="GF133" s="924"/>
      <c r="GG133" s="924"/>
      <c r="GH133" s="924"/>
      <c r="GI133" s="924"/>
      <c r="GJ133" s="924"/>
      <c r="GK133" s="924"/>
      <c r="GL133" s="924"/>
      <c r="GM133" s="924"/>
      <c r="GN133" s="924"/>
      <c r="GO133" s="924"/>
      <c r="GP133" s="924"/>
      <c r="GQ133" s="924"/>
      <c r="GR133" s="924"/>
      <c r="GS133" s="924"/>
      <c r="GT133" s="924"/>
      <c r="GU133" s="924"/>
      <c r="GV133" s="924"/>
      <c r="GW133" s="924"/>
      <c r="GX133" s="924"/>
      <c r="GY133" s="924"/>
      <c r="GZ133" s="924"/>
      <c r="HA133" s="924"/>
      <c r="HB133" s="924"/>
      <c r="HC133" s="924"/>
      <c r="HD133" s="924"/>
      <c r="HE133" s="924"/>
      <c r="HF133" s="924"/>
      <c r="HG133" s="924"/>
      <c r="HH133" s="924"/>
      <c r="HI133" s="924"/>
      <c r="HJ133" s="924"/>
      <c r="HK133" s="924"/>
      <c r="HL133" s="924"/>
      <c r="HM133" s="924"/>
      <c r="HN133" s="924"/>
      <c r="HO133" s="924"/>
      <c r="HP133" s="924"/>
      <c r="HQ133" s="924"/>
      <c r="HR133" s="924"/>
      <c r="HS133" s="924"/>
      <c r="HT133" s="924"/>
      <c r="HU133" s="924"/>
      <c r="HV133" s="924"/>
      <c r="HW133" s="924"/>
      <c r="HX133" s="924"/>
      <c r="HY133" s="924"/>
      <c r="HZ133" s="924"/>
      <c r="IA133" s="924"/>
      <c r="IB133" s="924"/>
      <c r="IC133" s="924"/>
      <c r="ID133" s="924"/>
      <c r="IE133" s="924"/>
      <c r="IF133" s="924"/>
      <c r="IG133" s="924"/>
      <c r="IH133" s="924"/>
      <c r="II133" s="924"/>
      <c r="IJ133" s="924"/>
      <c r="IK133" s="924"/>
      <c r="IL133" s="924"/>
      <c r="IM133" s="924"/>
      <c r="IN133" s="924"/>
      <c r="IO133" s="924"/>
      <c r="IP133" s="924"/>
      <c r="IQ133" s="924"/>
      <c r="IR133" s="924"/>
      <c r="IS133" s="924"/>
      <c r="IT133" s="924"/>
      <c r="IU133" s="924"/>
      <c r="IV133" s="924"/>
      <c r="IW133" s="924"/>
      <c r="IX133" s="924"/>
      <c r="IY133" s="924"/>
      <c r="IZ133" s="924"/>
      <c r="JA133" s="924"/>
      <c r="JB133" s="924"/>
      <c r="JC133" s="924"/>
      <c r="JD133" s="924"/>
      <c r="JE133" s="924"/>
      <c r="JF133" s="924"/>
      <c r="JG133" s="924"/>
      <c r="JH133" s="924"/>
      <c r="JI133" s="924"/>
      <c r="JJ133" s="924"/>
      <c r="JK133" s="924"/>
      <c r="JL133" s="924"/>
      <c r="JM133" s="924"/>
      <c r="JN133" s="924"/>
      <c r="JO133" s="924"/>
      <c r="JP133" s="924"/>
      <c r="JQ133" s="924"/>
      <c r="JR133" s="924"/>
      <c r="JS133" s="924"/>
      <c r="JT133" s="924"/>
      <c r="JU133" s="924"/>
      <c r="JV133" s="924"/>
      <c r="JW133" s="924"/>
      <c r="JX133" s="924"/>
      <c r="JY133" s="924"/>
      <c r="JZ133" s="924"/>
      <c r="KA133" s="924"/>
      <c r="KB133" s="924"/>
      <c r="KC133" s="924"/>
      <c r="KD133" s="924"/>
      <c r="KE133" s="924"/>
      <c r="KF133" s="924"/>
      <c r="KG133" s="924"/>
      <c r="KH133" s="924"/>
      <c r="KI133" s="924"/>
      <c r="KJ133" s="924"/>
      <c r="KK133" s="924"/>
      <c r="KL133" s="924"/>
      <c r="KM133" s="924"/>
      <c r="KN133" s="924"/>
      <c r="KO133" s="924"/>
      <c r="KP133" s="924"/>
      <c r="KQ133" s="924"/>
      <c r="KR133" s="924"/>
      <c r="KS133" s="924"/>
      <c r="KT133" s="924"/>
      <c r="KU133" s="924"/>
      <c r="KV133" s="924"/>
      <c r="KW133" s="924"/>
      <c r="KX133" s="924"/>
      <c r="KY133" s="924"/>
      <c r="KZ133" s="924"/>
      <c r="LA133" s="924"/>
      <c r="LB133" s="924"/>
      <c r="LC133" s="924"/>
      <c r="LD133" s="924"/>
      <c r="LE133" s="924"/>
      <c r="LF133" s="924"/>
      <c r="LG133" s="924"/>
      <c r="LH133" s="924"/>
      <c r="LI133" s="924"/>
      <c r="LJ133" s="924"/>
      <c r="LK133" s="924"/>
      <c r="LL133" s="924"/>
      <c r="LM133" s="924"/>
      <c r="LN133" s="924"/>
      <c r="LO133" s="924"/>
      <c r="LP133" s="924"/>
      <c r="LQ133" s="924"/>
      <c r="LR133" s="924"/>
      <c r="LS133" s="924"/>
      <c r="LT133" s="924"/>
      <c r="LU133" s="924"/>
      <c r="LV133" s="924"/>
      <c r="LW133" s="924"/>
      <c r="LX133" s="924"/>
      <c r="LY133" s="924"/>
      <c r="LZ133" s="924"/>
      <c r="MA133" s="924"/>
      <c r="MB133" s="924"/>
      <c r="MC133" s="924"/>
      <c r="MD133" s="924"/>
      <c r="ME133" s="924"/>
      <c r="MF133" s="924"/>
      <c r="MG133" s="924"/>
      <c r="MH133" s="924"/>
      <c r="MI133" s="924"/>
      <c r="MJ133" s="924"/>
      <c r="MK133" s="924"/>
      <c r="ML133" s="924"/>
      <c r="MM133" s="924"/>
      <c r="MN133" s="924"/>
      <c r="MO133" s="924"/>
      <c r="MP133" s="924"/>
      <c r="MQ133" s="924"/>
      <c r="MR133" s="924"/>
      <c r="MS133" s="924"/>
      <c r="MT133" s="924"/>
      <c r="MU133" s="924"/>
      <c r="MV133" s="924"/>
      <c r="MW133" s="924"/>
      <c r="MX133" s="924"/>
      <c r="MY133" s="924"/>
      <c r="MZ133" s="924"/>
      <c r="NA133" s="924"/>
      <c r="NB133" s="924"/>
      <c r="NC133" s="924"/>
      <c r="ND133" s="924"/>
      <c r="NE133" s="924"/>
      <c r="NF133" s="924"/>
      <c r="NG133" s="924"/>
      <c r="NH133" s="924"/>
      <c r="NI133" s="924"/>
      <c r="NJ133" s="924"/>
      <c r="NK133" s="924"/>
      <c r="NL133" s="924"/>
      <c r="NM133" s="924"/>
      <c r="NN133" s="924"/>
      <c r="NO133" s="924"/>
      <c r="NP133" s="924"/>
      <c r="NQ133" s="924"/>
      <c r="NR133" s="924"/>
      <c r="NS133" s="924"/>
      <c r="NT133" s="924"/>
      <c r="NU133" s="924"/>
      <c r="NV133" s="924"/>
      <c r="NW133" s="924"/>
      <c r="NX133" s="924"/>
      <c r="NY133" s="924"/>
      <c r="NZ133" s="924"/>
      <c r="OA133" s="924"/>
      <c r="OB133" s="924"/>
      <c r="OC133" s="924"/>
      <c r="OD133" s="924"/>
      <c r="OE133" s="924"/>
      <c r="OF133" s="924"/>
      <c r="OG133" s="924"/>
      <c r="OH133" s="924"/>
      <c r="OI133" s="924"/>
      <c r="OJ133" s="924"/>
      <c r="OK133" s="924"/>
      <c r="OL133" s="924"/>
      <c r="OM133" s="924"/>
      <c r="ON133" s="924"/>
      <c r="OO133" s="924"/>
      <c r="OP133" s="924"/>
      <c r="OQ133" s="924"/>
      <c r="OR133" s="924"/>
      <c r="OS133" s="924"/>
      <c r="OT133" s="924"/>
      <c r="OU133" s="924"/>
      <c r="OV133" s="924"/>
      <c r="OW133" s="924"/>
      <c r="OX133" s="924"/>
      <c r="OY133" s="924"/>
      <c r="OZ133" s="924"/>
      <c r="PA133" s="924"/>
      <c r="PB133" s="924"/>
      <c r="PC133" s="924"/>
      <c r="PD133" s="924"/>
      <c r="PE133" s="924"/>
    </row>
    <row r="134" spans="1:421">
      <c r="A134" s="924"/>
      <c r="B134" s="924"/>
      <c r="C134" s="924"/>
      <c r="D134" s="924"/>
      <c r="E134" s="924"/>
      <c r="F134" s="924"/>
      <c r="G134" s="924"/>
      <c r="H134" s="924"/>
      <c r="I134" s="924"/>
      <c r="J134" s="924"/>
      <c r="K134" s="924"/>
      <c r="L134" s="924"/>
      <c r="M134" s="924"/>
      <c r="N134" s="924"/>
      <c r="O134" s="924"/>
      <c r="P134" s="924"/>
      <c r="Q134" s="924"/>
      <c r="R134" s="924"/>
      <c r="S134" s="924"/>
      <c r="T134" s="924"/>
      <c r="U134" s="924"/>
      <c r="V134" s="924"/>
      <c r="W134" s="924"/>
      <c r="X134" s="924"/>
      <c r="Y134" s="924"/>
      <c r="Z134" s="924"/>
      <c r="AA134" s="924"/>
      <c r="AB134" s="924"/>
      <c r="AC134" s="924"/>
      <c r="AD134" s="924"/>
      <c r="AE134" s="924"/>
      <c r="AF134" s="924"/>
      <c r="AG134" s="924"/>
      <c r="AH134" s="924"/>
      <c r="AI134" s="924"/>
      <c r="AJ134" s="924"/>
      <c r="AK134" s="924"/>
      <c r="AL134" s="924"/>
      <c r="AM134" s="924"/>
      <c r="AN134" s="924"/>
      <c r="AO134" s="924"/>
      <c r="AP134" s="924"/>
      <c r="AQ134" s="924"/>
      <c r="AR134" s="924"/>
      <c r="AS134" s="924"/>
      <c r="AT134" s="924"/>
      <c r="AU134" s="924"/>
      <c r="AV134" s="924"/>
      <c r="AW134" s="924"/>
      <c r="AX134" s="924"/>
      <c r="AY134" s="924"/>
      <c r="AZ134" s="924"/>
      <c r="BA134" s="924"/>
      <c r="BB134" s="924"/>
      <c r="BC134" s="924"/>
      <c r="BD134" s="924"/>
      <c r="BE134" s="924"/>
      <c r="BF134" s="924"/>
      <c r="BG134" s="924"/>
      <c r="BH134" s="924"/>
      <c r="BI134" s="924"/>
      <c r="BJ134" s="924"/>
      <c r="BK134" s="924"/>
      <c r="BL134" s="924"/>
      <c r="BM134" s="924"/>
      <c r="BN134" s="924"/>
      <c r="BO134" s="924"/>
      <c r="BP134" s="924"/>
      <c r="BQ134" s="924"/>
      <c r="BR134" s="924"/>
      <c r="BS134" s="924"/>
      <c r="BT134" s="924"/>
      <c r="BU134" s="924"/>
      <c r="BV134" s="924"/>
      <c r="BW134" s="924"/>
      <c r="BX134" s="924"/>
      <c r="BY134" s="924"/>
      <c r="BZ134" s="924"/>
      <c r="CA134" s="924"/>
      <c r="CB134" s="924"/>
      <c r="CC134" s="924"/>
      <c r="CD134" s="924"/>
      <c r="CE134" s="924"/>
      <c r="CF134" s="924"/>
      <c r="CG134" s="924"/>
      <c r="CH134" s="924"/>
      <c r="CI134" s="924"/>
      <c r="CJ134" s="924"/>
      <c r="CK134" s="924"/>
      <c r="CL134" s="924"/>
      <c r="CM134" s="924"/>
      <c r="CN134" s="924"/>
      <c r="CO134" s="924"/>
      <c r="CP134" s="924"/>
      <c r="CQ134" s="924"/>
      <c r="CR134" s="924"/>
      <c r="CS134" s="924"/>
      <c r="CT134" s="924"/>
      <c r="CU134" s="924"/>
      <c r="CV134" s="924"/>
      <c r="CW134" s="924"/>
      <c r="CX134" s="924"/>
      <c r="CY134" s="924"/>
      <c r="CZ134" s="924"/>
      <c r="DA134" s="924"/>
      <c r="DB134" s="924"/>
      <c r="DC134" s="924"/>
      <c r="DD134" s="924"/>
      <c r="DE134" s="924"/>
      <c r="DF134" s="924"/>
      <c r="DG134" s="924"/>
      <c r="DH134" s="924"/>
      <c r="DI134" s="924"/>
      <c r="DJ134" s="924"/>
      <c r="DK134" s="924"/>
      <c r="DL134" s="924"/>
      <c r="DM134" s="924"/>
      <c r="DN134" s="924"/>
      <c r="DO134" s="924"/>
      <c r="DP134" s="924"/>
      <c r="DQ134" s="924"/>
      <c r="DR134" s="924"/>
      <c r="DS134" s="924"/>
      <c r="DT134" s="924"/>
      <c r="DU134" s="924"/>
      <c r="DV134" s="924"/>
      <c r="DW134" s="924"/>
      <c r="DX134" s="924"/>
      <c r="DY134" s="924"/>
      <c r="DZ134" s="924"/>
      <c r="EA134" s="924"/>
      <c r="EB134" s="924"/>
      <c r="EC134" s="924"/>
      <c r="ED134" s="924"/>
      <c r="EE134" s="924"/>
      <c r="EF134" s="924"/>
      <c r="EG134" s="924"/>
      <c r="EH134" s="924"/>
      <c r="EI134" s="924"/>
      <c r="EJ134" s="924"/>
      <c r="EK134" s="924"/>
      <c r="EL134" s="924"/>
      <c r="EM134" s="924"/>
      <c r="EN134" s="924"/>
      <c r="EO134" s="924"/>
      <c r="EP134" s="924"/>
      <c r="EQ134" s="924"/>
      <c r="ER134" s="924"/>
      <c r="ES134" s="924"/>
      <c r="ET134" s="924"/>
      <c r="EU134" s="924"/>
      <c r="EV134" s="924"/>
      <c r="EW134" s="924"/>
      <c r="EX134" s="924"/>
      <c r="EY134" s="924"/>
      <c r="EZ134" s="924"/>
      <c r="FA134" s="924"/>
      <c r="FB134" s="924"/>
      <c r="FC134" s="924"/>
      <c r="FD134" s="924"/>
      <c r="FE134" s="924"/>
      <c r="FF134" s="924"/>
      <c r="FG134" s="924"/>
      <c r="FH134" s="924"/>
      <c r="FI134" s="924"/>
      <c r="FJ134" s="924"/>
      <c r="FK134" s="924"/>
      <c r="FL134" s="924"/>
      <c r="FM134" s="924"/>
      <c r="FN134" s="924"/>
      <c r="FO134" s="924"/>
      <c r="FP134" s="924"/>
      <c r="FQ134" s="924"/>
      <c r="FR134" s="924"/>
      <c r="FS134" s="924"/>
      <c r="FT134" s="924"/>
      <c r="FU134" s="924"/>
      <c r="FV134" s="924"/>
      <c r="FW134" s="924"/>
      <c r="FX134" s="924"/>
      <c r="FY134" s="924"/>
      <c r="FZ134" s="924"/>
      <c r="GA134" s="924"/>
      <c r="GB134" s="924"/>
      <c r="GC134" s="924"/>
      <c r="GD134" s="924"/>
      <c r="GE134" s="924"/>
      <c r="GF134" s="924"/>
      <c r="GG134" s="924"/>
      <c r="GH134" s="924"/>
      <c r="GI134" s="924"/>
      <c r="GJ134" s="924"/>
      <c r="GK134" s="924"/>
      <c r="GL134" s="924"/>
      <c r="GM134" s="924"/>
      <c r="GN134" s="924"/>
      <c r="GO134" s="924"/>
      <c r="GP134" s="924"/>
      <c r="GQ134" s="924"/>
      <c r="GR134" s="924"/>
      <c r="GS134" s="924"/>
      <c r="GT134" s="924"/>
      <c r="GU134" s="924"/>
      <c r="GV134" s="924"/>
      <c r="GW134" s="924"/>
      <c r="GX134" s="924"/>
      <c r="GY134" s="924"/>
      <c r="GZ134" s="924"/>
      <c r="HA134" s="924"/>
      <c r="HB134" s="924"/>
      <c r="HC134" s="924"/>
      <c r="HD134" s="924"/>
      <c r="HE134" s="924"/>
      <c r="HF134" s="924"/>
      <c r="HG134" s="924"/>
      <c r="HH134" s="924"/>
      <c r="HI134" s="924"/>
      <c r="HJ134" s="924"/>
      <c r="HK134" s="924"/>
      <c r="HL134" s="924"/>
      <c r="HM134" s="924"/>
      <c r="HN134" s="924"/>
      <c r="HO134" s="924"/>
      <c r="HP134" s="924"/>
      <c r="HQ134" s="924"/>
      <c r="HR134" s="924"/>
      <c r="HS134" s="924"/>
      <c r="HT134" s="924"/>
      <c r="HU134" s="924"/>
      <c r="HV134" s="924"/>
      <c r="HW134" s="924"/>
      <c r="HX134" s="924"/>
      <c r="HY134" s="924"/>
      <c r="HZ134" s="924"/>
      <c r="IA134" s="924"/>
      <c r="IB134" s="924"/>
      <c r="IC134" s="924"/>
      <c r="ID134" s="924"/>
      <c r="IE134" s="924"/>
      <c r="IF134" s="924"/>
      <c r="IG134" s="924"/>
      <c r="IH134" s="924"/>
      <c r="II134" s="924"/>
      <c r="IJ134" s="924"/>
      <c r="IK134" s="924"/>
      <c r="IL134" s="924"/>
      <c r="IM134" s="924"/>
      <c r="IN134" s="924"/>
      <c r="IO134" s="924"/>
      <c r="IP134" s="924"/>
      <c r="IQ134" s="924"/>
      <c r="IR134" s="924"/>
      <c r="IS134" s="924"/>
      <c r="IT134" s="924"/>
      <c r="IU134" s="924"/>
      <c r="IV134" s="924"/>
      <c r="IW134" s="924"/>
      <c r="IX134" s="924"/>
      <c r="IY134" s="924"/>
      <c r="IZ134" s="924"/>
      <c r="JA134" s="924"/>
      <c r="JB134" s="924"/>
      <c r="JC134" s="924"/>
      <c r="JD134" s="924"/>
      <c r="JE134" s="924"/>
      <c r="JF134" s="924"/>
      <c r="JG134" s="924"/>
      <c r="JH134" s="924"/>
      <c r="JI134" s="924"/>
      <c r="JJ134" s="924"/>
      <c r="JK134" s="924"/>
      <c r="JL134" s="924"/>
      <c r="JM134" s="924"/>
      <c r="JN134" s="924"/>
      <c r="JO134" s="924"/>
      <c r="JP134" s="924"/>
      <c r="JQ134" s="924"/>
      <c r="JR134" s="924"/>
      <c r="JS134" s="924"/>
      <c r="JT134" s="924"/>
      <c r="JU134" s="924"/>
      <c r="JV134" s="924"/>
      <c r="JW134" s="924"/>
      <c r="JX134" s="924"/>
      <c r="JY134" s="924"/>
      <c r="JZ134" s="924"/>
      <c r="KA134" s="924"/>
      <c r="KB134" s="924"/>
      <c r="KC134" s="924"/>
      <c r="KD134" s="924"/>
      <c r="KE134" s="924"/>
      <c r="KF134" s="924"/>
      <c r="KG134" s="924"/>
      <c r="KH134" s="924"/>
      <c r="KI134" s="924"/>
      <c r="KJ134" s="924"/>
      <c r="KK134" s="924"/>
      <c r="KL134" s="924"/>
      <c r="KM134" s="924"/>
      <c r="KN134" s="924"/>
      <c r="KO134" s="924"/>
      <c r="KP134" s="924"/>
      <c r="KQ134" s="924"/>
      <c r="KR134" s="924"/>
      <c r="KS134" s="924"/>
      <c r="KT134" s="924"/>
      <c r="KU134" s="924"/>
      <c r="KV134" s="924"/>
      <c r="KW134" s="924"/>
      <c r="KX134" s="924"/>
      <c r="KY134" s="924"/>
      <c r="KZ134" s="924"/>
      <c r="LA134" s="924"/>
      <c r="LB134" s="924"/>
      <c r="LC134" s="924"/>
      <c r="LD134" s="924"/>
      <c r="LE134" s="924"/>
      <c r="LF134" s="924"/>
      <c r="LG134" s="924"/>
      <c r="LH134" s="924"/>
      <c r="LI134" s="924"/>
      <c r="LJ134" s="924"/>
      <c r="LK134" s="924"/>
      <c r="LL134" s="924"/>
      <c r="LM134" s="924"/>
      <c r="LN134" s="924"/>
      <c r="LO134" s="924"/>
      <c r="LP134" s="924"/>
      <c r="LQ134" s="924"/>
      <c r="LR134" s="924"/>
      <c r="LS134" s="924"/>
      <c r="LT134" s="924"/>
      <c r="LU134" s="924"/>
      <c r="LV134" s="924"/>
      <c r="LW134" s="924"/>
      <c r="LX134" s="924"/>
      <c r="LY134" s="924"/>
      <c r="LZ134" s="924"/>
      <c r="MA134" s="924"/>
      <c r="MB134" s="924"/>
      <c r="MC134" s="924"/>
      <c r="MD134" s="924"/>
      <c r="ME134" s="924"/>
      <c r="MF134" s="924"/>
      <c r="MG134" s="924"/>
      <c r="MH134" s="924"/>
      <c r="MI134" s="924"/>
      <c r="MJ134" s="924"/>
      <c r="MK134" s="924"/>
      <c r="ML134" s="924"/>
      <c r="MM134" s="924"/>
      <c r="MN134" s="924"/>
      <c r="MO134" s="924"/>
      <c r="MP134" s="924"/>
      <c r="MQ134" s="924"/>
      <c r="MR134" s="924"/>
      <c r="MS134" s="924"/>
      <c r="MT134" s="924"/>
      <c r="MU134" s="924"/>
      <c r="MV134" s="924"/>
      <c r="MW134" s="924"/>
      <c r="MX134" s="924"/>
      <c r="MY134" s="924"/>
      <c r="MZ134" s="924"/>
      <c r="NA134" s="924"/>
      <c r="NB134" s="924"/>
      <c r="NC134" s="924"/>
      <c r="ND134" s="924"/>
      <c r="NE134" s="924"/>
      <c r="NF134" s="924"/>
      <c r="NG134" s="924"/>
      <c r="NH134" s="924"/>
      <c r="NI134" s="924"/>
      <c r="NJ134" s="924"/>
      <c r="NK134" s="924"/>
      <c r="NL134" s="924"/>
      <c r="NM134" s="924"/>
      <c r="NN134" s="924"/>
      <c r="NO134" s="924"/>
      <c r="NP134" s="924"/>
      <c r="NQ134" s="924"/>
      <c r="NR134" s="924"/>
      <c r="NS134" s="924"/>
      <c r="NT134" s="924"/>
      <c r="NU134" s="924"/>
      <c r="NV134" s="924"/>
      <c r="NW134" s="924"/>
      <c r="NX134" s="924"/>
      <c r="NY134" s="924"/>
      <c r="NZ134" s="924"/>
      <c r="OA134" s="924"/>
      <c r="OB134" s="924"/>
      <c r="OC134" s="924"/>
      <c r="OD134" s="924"/>
      <c r="OE134" s="924"/>
      <c r="OF134" s="924"/>
      <c r="OG134" s="924"/>
      <c r="OH134" s="924"/>
      <c r="OI134" s="924"/>
      <c r="OJ134" s="924"/>
      <c r="OK134" s="924"/>
      <c r="OL134" s="924"/>
      <c r="OM134" s="924"/>
      <c r="ON134" s="924"/>
      <c r="OO134" s="924"/>
      <c r="OP134" s="924"/>
      <c r="OQ134" s="924"/>
      <c r="OR134" s="924"/>
      <c r="OS134" s="924"/>
      <c r="OT134" s="924"/>
      <c r="OU134" s="924"/>
      <c r="OV134" s="924"/>
      <c r="OW134" s="924"/>
      <c r="OX134" s="924"/>
      <c r="OY134" s="924"/>
      <c r="OZ134" s="924"/>
      <c r="PA134" s="924"/>
      <c r="PB134" s="924"/>
      <c r="PC134" s="887"/>
      <c r="PD134" s="887"/>
    </row>
    <row r="135" spans="1:421">
      <c r="A135" s="924"/>
      <c r="B135" s="924"/>
      <c r="C135" s="924"/>
      <c r="D135" s="924"/>
      <c r="E135" s="924"/>
      <c r="F135" s="924"/>
      <c r="G135" s="924"/>
      <c r="H135" s="924"/>
      <c r="I135" s="924"/>
      <c r="J135" s="924"/>
      <c r="K135" s="924"/>
      <c r="L135" s="924"/>
      <c r="M135" s="924"/>
      <c r="N135" s="924"/>
      <c r="O135" s="924"/>
      <c r="P135" s="924"/>
      <c r="Q135" s="924"/>
      <c r="R135" s="924"/>
      <c r="S135" s="924"/>
      <c r="T135" s="924"/>
      <c r="U135" s="924"/>
      <c r="V135" s="924"/>
      <c r="W135" s="924"/>
      <c r="X135" s="924"/>
      <c r="Y135" s="924"/>
      <c r="Z135" s="924"/>
      <c r="AA135" s="924"/>
      <c r="AB135" s="924"/>
      <c r="AC135" s="924"/>
      <c r="AD135" s="924"/>
      <c r="AE135" s="924"/>
      <c r="AF135" s="924"/>
      <c r="AG135" s="924"/>
      <c r="AH135" s="924"/>
      <c r="AI135" s="910"/>
      <c r="AK135" s="910"/>
      <c r="AL135" s="910"/>
      <c r="AQ135" s="910"/>
      <c r="AT135" s="910"/>
      <c r="AZ135" s="910"/>
      <c r="BC135" s="910"/>
      <c r="BG135" s="910"/>
      <c r="BK135" s="910"/>
      <c r="BL135" s="924"/>
      <c r="BM135" s="910"/>
      <c r="BP135" s="910"/>
      <c r="BQ135" s="910"/>
      <c r="BR135" s="910"/>
      <c r="BT135" s="924"/>
      <c r="BY135" s="910"/>
      <c r="CK135" s="910"/>
      <c r="CM135" s="910"/>
      <c r="CP135" s="910"/>
      <c r="CV135" s="910"/>
      <c r="DB135" s="910"/>
      <c r="DL135" s="910"/>
      <c r="DN135" s="910"/>
      <c r="DO135" s="910"/>
      <c r="DQ135" s="910"/>
      <c r="DX135" s="910"/>
      <c r="EH135" s="910"/>
      <c r="EI135" s="910"/>
      <c r="EL135" s="910"/>
      <c r="EM135" s="910"/>
      <c r="EN135" s="910"/>
      <c r="EO135" s="910"/>
      <c r="ER135" s="910"/>
      <c r="ES135" s="910" t="s">
        <v>758</v>
      </c>
      <c r="EZ135" s="924"/>
      <c r="FG135" s="910"/>
      <c r="FL135" s="924"/>
      <c r="FV135" s="910"/>
      <c r="GC135" s="910"/>
      <c r="GF135" s="924"/>
      <c r="GH135" s="910"/>
      <c r="GK135" s="910"/>
      <c r="GL135" s="910"/>
      <c r="GM135" s="910"/>
      <c r="GQ135" s="910"/>
      <c r="GY135" s="910"/>
      <c r="HC135" s="910"/>
      <c r="HI135" s="924"/>
      <c r="HJ135" s="924"/>
      <c r="HK135" s="924"/>
      <c r="IQ135" s="910"/>
      <c r="IR135" s="910"/>
      <c r="IS135" s="910"/>
      <c r="IT135" s="910"/>
      <c r="IU135" s="910"/>
      <c r="IV135" s="910"/>
      <c r="IW135" s="910"/>
      <c r="IX135" s="910"/>
      <c r="IY135" s="910"/>
      <c r="IZ135" s="910"/>
      <c r="JA135" s="910"/>
      <c r="JB135" s="910"/>
      <c r="JC135" s="910"/>
      <c r="JD135" s="910"/>
      <c r="JE135" s="910"/>
      <c r="JF135" s="910"/>
      <c r="JG135" s="910"/>
      <c r="JH135" s="910"/>
      <c r="JI135" s="910"/>
      <c r="JJ135" s="910"/>
      <c r="JK135" s="910"/>
      <c r="JL135" s="910"/>
      <c r="JM135" s="910"/>
      <c r="JN135" s="910"/>
      <c r="JO135" s="910"/>
      <c r="JP135" s="910"/>
      <c r="JQ135" s="910"/>
      <c r="JR135" s="910"/>
      <c r="JS135" s="910"/>
      <c r="JT135" s="910"/>
      <c r="JU135" s="910"/>
      <c r="JV135" s="910"/>
      <c r="JW135" s="910"/>
      <c r="JX135" s="910"/>
      <c r="JY135" s="910"/>
      <c r="JZ135" s="910"/>
      <c r="KA135" s="910"/>
      <c r="KB135" s="910"/>
      <c r="KC135" s="910"/>
      <c r="KD135" s="910"/>
      <c r="KE135" s="910"/>
      <c r="KF135" s="910"/>
      <c r="KG135" s="910"/>
      <c r="KH135" s="910"/>
      <c r="KI135" s="910"/>
      <c r="KJ135" s="910"/>
      <c r="KK135" s="910"/>
      <c r="KL135" s="910"/>
      <c r="KM135" s="910"/>
      <c r="KN135" s="910"/>
      <c r="KO135" s="910"/>
      <c r="KP135" s="910"/>
      <c r="KQ135" s="910"/>
      <c r="KR135" s="910"/>
      <c r="KS135" s="910"/>
      <c r="KT135" s="910"/>
      <c r="KU135" s="910"/>
      <c r="KV135" s="910"/>
      <c r="KW135" s="910"/>
      <c r="KX135" s="910"/>
      <c r="KY135" s="910"/>
      <c r="KZ135" s="910"/>
      <c r="LA135" s="910"/>
      <c r="LB135" s="910"/>
      <c r="LC135" s="910"/>
      <c r="LD135" s="910"/>
      <c r="LE135" s="910"/>
      <c r="LF135" s="910"/>
      <c r="LG135" s="910"/>
      <c r="LH135" s="910"/>
      <c r="LI135" s="910"/>
      <c r="LJ135" s="910"/>
      <c r="LK135" s="910"/>
      <c r="LL135" s="910"/>
      <c r="LM135" s="910"/>
      <c r="LN135" s="910"/>
      <c r="LO135" s="910"/>
      <c r="LP135" s="910"/>
      <c r="LQ135" s="910"/>
      <c r="LR135" s="910"/>
      <c r="LS135" s="910"/>
      <c r="LT135" s="910"/>
      <c r="LU135" s="910"/>
      <c r="LV135" s="910"/>
      <c r="LW135" s="910"/>
      <c r="LX135" s="910"/>
      <c r="LY135" s="910"/>
      <c r="LZ135" s="910"/>
      <c r="MA135" s="910"/>
      <c r="MB135" s="910"/>
      <c r="MC135" s="910"/>
      <c r="MD135" s="910"/>
      <c r="ME135" s="910"/>
      <c r="MF135" s="910"/>
      <c r="MG135" s="910"/>
      <c r="MH135" s="910"/>
      <c r="MI135" s="910"/>
      <c r="MJ135" s="910"/>
      <c r="MK135" s="910"/>
      <c r="ML135" s="910"/>
      <c r="MM135" s="910"/>
      <c r="MN135" s="910"/>
      <c r="MO135" s="910"/>
      <c r="MP135" s="910"/>
      <c r="MQ135" s="910"/>
      <c r="MR135" s="910"/>
      <c r="MS135" s="910"/>
      <c r="MT135" s="910"/>
      <c r="MU135" s="910"/>
      <c r="MV135" s="910"/>
      <c r="MW135" s="910"/>
      <c r="MX135" s="910"/>
      <c r="MY135" s="910"/>
      <c r="MZ135" s="910"/>
      <c r="NA135" s="910"/>
      <c r="NB135" s="910"/>
      <c r="NC135" s="910"/>
      <c r="ND135" s="910"/>
      <c r="NE135" s="910"/>
      <c r="NF135" s="910"/>
      <c r="NG135" s="910"/>
      <c r="NH135" s="910"/>
      <c r="NI135" s="910"/>
      <c r="NJ135" s="910"/>
      <c r="NK135" s="910"/>
      <c r="NL135" s="910"/>
      <c r="NM135" s="910"/>
      <c r="NN135" s="910"/>
      <c r="NO135" s="910"/>
      <c r="NP135" s="910"/>
      <c r="NQ135" s="910"/>
      <c r="NR135" s="910"/>
      <c r="NS135" s="910"/>
      <c r="NT135" s="910"/>
      <c r="NU135" s="910"/>
      <c r="NV135" s="910"/>
      <c r="NW135" s="910"/>
      <c r="NX135" s="910"/>
      <c r="NY135" s="910"/>
      <c r="NZ135" s="910"/>
      <c r="OA135" s="910"/>
      <c r="OB135" s="910"/>
      <c r="OC135" s="910"/>
      <c r="OD135" s="910"/>
      <c r="OE135" s="910"/>
      <c r="OF135" s="910"/>
      <c r="OG135" s="910"/>
      <c r="OH135" s="910"/>
      <c r="OI135" s="910"/>
      <c r="OJ135" s="910"/>
      <c r="OK135" s="910"/>
      <c r="OL135" s="910"/>
      <c r="OM135" s="910"/>
      <c r="ON135" s="910"/>
      <c r="OO135" s="910"/>
      <c r="OP135" s="910"/>
      <c r="OQ135" s="910"/>
      <c r="OR135" s="910"/>
      <c r="OS135" s="910"/>
      <c r="OT135" s="910"/>
      <c r="OU135" s="910"/>
      <c r="OV135" s="910"/>
      <c r="OW135" s="910"/>
      <c r="OX135" s="910"/>
      <c r="OY135" s="910"/>
      <c r="OZ135" s="910"/>
      <c r="PD135" s="910"/>
    </row>
    <row r="136" spans="1:421">
      <c r="A136" s="924"/>
      <c r="B136" s="924"/>
      <c r="C136" s="924"/>
      <c r="D136" s="924"/>
      <c r="E136" s="924"/>
      <c r="F136" s="924"/>
      <c r="G136" s="924"/>
      <c r="H136" s="924"/>
      <c r="I136" s="924"/>
      <c r="J136" s="924"/>
      <c r="K136" s="924"/>
      <c r="L136" s="924"/>
      <c r="M136" s="924"/>
      <c r="N136" s="924"/>
      <c r="O136" s="924"/>
      <c r="P136" s="924"/>
      <c r="Q136" s="924"/>
      <c r="R136" s="924"/>
      <c r="S136" s="924"/>
      <c r="T136" s="924"/>
      <c r="U136" s="924"/>
      <c r="V136" s="924"/>
      <c r="W136" s="924"/>
      <c r="X136" s="924"/>
      <c r="Y136" s="924"/>
      <c r="Z136" s="924"/>
      <c r="AA136" s="924"/>
      <c r="AB136" s="924"/>
      <c r="AC136" s="924"/>
      <c r="AD136" s="924"/>
      <c r="AE136" s="924"/>
      <c r="AF136" s="924"/>
      <c r="AG136" s="924"/>
      <c r="AH136" s="924"/>
      <c r="AI136" s="910"/>
      <c r="AK136" s="910"/>
      <c r="AL136" s="910"/>
      <c r="AQ136" s="910"/>
      <c r="AT136" s="910"/>
      <c r="AZ136" s="910"/>
      <c r="BC136" s="910"/>
      <c r="BG136" s="910"/>
      <c r="BK136" s="910"/>
      <c r="BL136" s="924"/>
      <c r="BM136" s="910"/>
      <c r="BP136" s="910"/>
      <c r="BQ136" s="910"/>
      <c r="BR136" s="910"/>
      <c r="BT136" s="924"/>
      <c r="BY136" s="910"/>
      <c r="CK136" s="910"/>
      <c r="CM136" s="910"/>
      <c r="CP136" s="910"/>
      <c r="CV136" s="910"/>
      <c r="DB136" s="910"/>
      <c r="DL136" s="910"/>
      <c r="DN136" s="910"/>
      <c r="DO136" s="910"/>
      <c r="DQ136" s="910"/>
      <c r="DX136" s="910"/>
      <c r="EH136" s="910"/>
      <c r="EI136" s="910"/>
      <c r="EL136" s="910"/>
      <c r="EM136" s="910"/>
      <c r="EN136" s="910"/>
      <c r="EO136" s="910"/>
      <c r="ER136" s="910"/>
      <c r="ES136" s="910"/>
      <c r="EZ136" s="924"/>
      <c r="FG136" s="910"/>
      <c r="FL136" s="924"/>
      <c r="FV136" s="910"/>
      <c r="GC136" s="910"/>
      <c r="GF136" s="924"/>
      <c r="GH136" s="910"/>
      <c r="GK136" s="910"/>
      <c r="GL136" s="910"/>
      <c r="GM136" s="910"/>
      <c r="GQ136" s="910"/>
      <c r="GY136" s="910"/>
      <c r="HC136" s="910"/>
      <c r="HI136" s="924"/>
      <c r="HJ136" s="924"/>
      <c r="HK136" s="924"/>
      <c r="IQ136" s="910"/>
      <c r="IR136" s="910"/>
      <c r="IS136" s="910"/>
      <c r="IT136" s="910"/>
      <c r="IU136" s="910"/>
      <c r="IV136" s="910"/>
      <c r="IW136" s="910"/>
      <c r="IX136" s="910"/>
      <c r="IY136" s="910"/>
      <c r="IZ136" s="910"/>
      <c r="JA136" s="910"/>
      <c r="JB136" s="910"/>
      <c r="JC136" s="910"/>
      <c r="JD136" s="910"/>
      <c r="JE136" s="910"/>
      <c r="JF136" s="910"/>
      <c r="JG136" s="910"/>
      <c r="JH136" s="910"/>
      <c r="JI136" s="910"/>
      <c r="JJ136" s="910"/>
      <c r="JK136" s="910"/>
      <c r="JL136" s="910"/>
      <c r="JM136" s="910"/>
      <c r="JN136" s="910"/>
      <c r="JO136" s="910"/>
      <c r="JP136" s="910"/>
      <c r="JQ136" s="910"/>
      <c r="JR136" s="910"/>
      <c r="JS136" s="910"/>
      <c r="JT136" s="910"/>
      <c r="JU136" s="910"/>
      <c r="JV136" s="910"/>
      <c r="JW136" s="910"/>
      <c r="JX136" s="910"/>
      <c r="JY136" s="910"/>
      <c r="JZ136" s="910"/>
      <c r="KA136" s="910"/>
      <c r="KB136" s="910"/>
      <c r="KC136" s="910"/>
      <c r="KD136" s="910"/>
      <c r="KE136" s="910"/>
      <c r="KF136" s="910"/>
      <c r="KG136" s="910"/>
      <c r="KH136" s="910"/>
      <c r="KI136" s="910"/>
      <c r="KJ136" s="910"/>
      <c r="KK136" s="910"/>
      <c r="KL136" s="910"/>
      <c r="KM136" s="910"/>
      <c r="KN136" s="910"/>
      <c r="KO136" s="910"/>
      <c r="KP136" s="910"/>
      <c r="KQ136" s="910"/>
      <c r="KR136" s="910"/>
      <c r="KS136" s="910"/>
      <c r="KT136" s="910"/>
      <c r="KU136" s="910"/>
      <c r="KV136" s="910"/>
      <c r="KW136" s="910"/>
      <c r="KX136" s="910"/>
      <c r="KY136" s="910"/>
      <c r="KZ136" s="910"/>
      <c r="LA136" s="910"/>
      <c r="LB136" s="910"/>
      <c r="LC136" s="910"/>
      <c r="LD136" s="910"/>
      <c r="LE136" s="910"/>
      <c r="LF136" s="910"/>
      <c r="LG136" s="910"/>
      <c r="LH136" s="910"/>
      <c r="LI136" s="910"/>
      <c r="LJ136" s="910"/>
      <c r="LK136" s="910"/>
      <c r="LL136" s="910"/>
      <c r="LM136" s="910"/>
      <c r="LN136" s="910"/>
      <c r="LO136" s="910"/>
      <c r="LP136" s="910"/>
      <c r="LQ136" s="910"/>
      <c r="LR136" s="910"/>
      <c r="LS136" s="910"/>
      <c r="LT136" s="910"/>
      <c r="LU136" s="910"/>
      <c r="LV136" s="910"/>
      <c r="LW136" s="910"/>
      <c r="LX136" s="910"/>
      <c r="LY136" s="910"/>
      <c r="LZ136" s="910"/>
      <c r="MA136" s="910"/>
      <c r="MB136" s="910"/>
      <c r="MC136" s="910"/>
      <c r="MD136" s="910"/>
      <c r="ME136" s="910"/>
      <c r="MF136" s="910"/>
      <c r="MG136" s="910"/>
      <c r="MH136" s="910"/>
      <c r="MI136" s="910"/>
      <c r="MJ136" s="910"/>
      <c r="MK136" s="910"/>
      <c r="ML136" s="910"/>
      <c r="MM136" s="910"/>
      <c r="MN136" s="910"/>
      <c r="MO136" s="910"/>
      <c r="MP136" s="910"/>
      <c r="MQ136" s="910"/>
      <c r="MR136" s="910"/>
      <c r="MS136" s="910"/>
      <c r="MT136" s="910"/>
      <c r="MU136" s="910"/>
      <c r="MV136" s="910"/>
      <c r="MW136" s="910"/>
      <c r="MX136" s="910"/>
      <c r="MY136" s="910"/>
      <c r="MZ136" s="910"/>
      <c r="NA136" s="910"/>
      <c r="NB136" s="910"/>
      <c r="NC136" s="910"/>
      <c r="ND136" s="910"/>
      <c r="NE136" s="910"/>
      <c r="NF136" s="910"/>
      <c r="NG136" s="910"/>
      <c r="NH136" s="910"/>
      <c r="NI136" s="910"/>
      <c r="NJ136" s="910"/>
      <c r="NK136" s="910"/>
      <c r="NL136" s="910"/>
      <c r="NM136" s="910"/>
      <c r="NN136" s="910"/>
      <c r="NO136" s="910"/>
      <c r="NP136" s="910"/>
      <c r="NQ136" s="910"/>
      <c r="NR136" s="910"/>
      <c r="NS136" s="910"/>
      <c r="NT136" s="910"/>
      <c r="NU136" s="910"/>
      <c r="NV136" s="910"/>
      <c r="NW136" s="910"/>
      <c r="NX136" s="910"/>
      <c r="NY136" s="910"/>
      <c r="NZ136" s="910"/>
      <c r="OA136" s="910"/>
      <c r="OB136" s="910"/>
      <c r="OC136" s="910"/>
      <c r="OD136" s="910"/>
      <c r="OE136" s="910"/>
      <c r="OF136" s="910"/>
      <c r="OG136" s="910"/>
      <c r="OH136" s="910"/>
      <c r="OI136" s="910"/>
      <c r="OJ136" s="910"/>
      <c r="OK136" s="910"/>
      <c r="OL136" s="910"/>
      <c r="OM136" s="910"/>
      <c r="ON136" s="910"/>
      <c r="OO136" s="910"/>
      <c r="OP136" s="910"/>
      <c r="OQ136" s="910"/>
      <c r="OR136" s="910"/>
      <c r="OS136" s="910"/>
      <c r="OT136" s="910"/>
      <c r="OU136" s="910"/>
      <c r="OV136" s="910"/>
      <c r="OW136" s="910"/>
      <c r="OX136" s="910"/>
      <c r="OY136" s="910"/>
      <c r="OZ136" s="910"/>
      <c r="PD136" s="910"/>
    </row>
    <row r="137" spans="1:421">
      <c r="A137" s="924"/>
      <c r="B137" s="924"/>
      <c r="C137" s="924"/>
      <c r="D137" s="924"/>
      <c r="E137" s="924"/>
      <c r="F137" s="924"/>
      <c r="G137" s="924"/>
      <c r="H137" s="924"/>
      <c r="I137" s="924"/>
      <c r="J137" s="924"/>
      <c r="K137" s="924"/>
      <c r="L137" s="924"/>
      <c r="M137" s="924"/>
      <c r="N137" s="924"/>
      <c r="O137" s="924"/>
      <c r="P137" s="924"/>
      <c r="Q137" s="924"/>
      <c r="R137" s="924"/>
      <c r="S137" s="924"/>
      <c r="T137" s="924"/>
      <c r="U137" s="924"/>
      <c r="V137" s="924"/>
      <c r="W137" s="924"/>
      <c r="X137" s="924"/>
      <c r="Y137" s="924"/>
      <c r="Z137" s="924"/>
      <c r="AA137" s="924"/>
      <c r="AB137" s="924"/>
      <c r="AC137" s="924"/>
      <c r="AD137" s="924"/>
      <c r="AE137" s="924"/>
      <c r="AF137" s="924"/>
      <c r="AG137" s="924"/>
      <c r="AH137" s="924"/>
      <c r="AI137" s="911" t="str">
        <f>"Blade S/N "&amp;AH57</f>
        <v>Blade S/N 565</v>
      </c>
      <c r="AK137" s="911" t="str">
        <f>"Blade S/N "&amp;X57</f>
        <v>Blade S/N 617</v>
      </c>
      <c r="AL137" s="911" t="str">
        <f>"Blade S/N "&amp;K57</f>
        <v>Blade S/N 554</v>
      </c>
      <c r="AQ137" s="911" t="str">
        <f>"Blade S/N "&amp;C57</f>
        <v>Blade S/N 505</v>
      </c>
      <c r="AT137" s="911" t="str">
        <f>"Blade S/N "&amp;AG57</f>
        <v>Blade S/N 570</v>
      </c>
      <c r="AZ137" s="911" t="str">
        <f>"Blade S/N "&amp;Z57</f>
        <v>Blade S/N 573</v>
      </c>
      <c r="BC137" s="911" t="str">
        <f>"Blade S/N "&amp;S57</f>
        <v>Blade S/N 582</v>
      </c>
      <c r="BG137" s="911" t="str">
        <f>"Blade S/N "&amp;Q57</f>
        <v>Blade S/N 645</v>
      </c>
      <c r="BK137" s="911" t="str">
        <f>"Blade S/N "&amp;BL57</f>
        <v xml:space="preserve">Blade S/N </v>
      </c>
      <c r="BL137" s="924"/>
      <c r="BM137" s="911" t="e">
        <f>"Blade S/N "&amp;#REF!</f>
        <v>#REF!</v>
      </c>
      <c r="BP137" s="911" t="e">
        <f>"Blade S/N "&amp;#REF!</f>
        <v>#REF!</v>
      </c>
      <c r="BQ137" s="911" t="e">
        <f>"Blade S/N "&amp;#REF!</f>
        <v>#REF!</v>
      </c>
      <c r="BR137" s="911" t="e">
        <f>"Blade S/N "&amp;#REF!</f>
        <v>#REF!</v>
      </c>
      <c r="BT137" s="924"/>
      <c r="BY137" s="911"/>
      <c r="CK137" s="911" t="str">
        <f>"Blade S/N "&amp;M57</f>
        <v>Blade S/N 524</v>
      </c>
      <c r="CM137" s="911" t="str">
        <f>"Blade S/N "&amp;FL57</f>
        <v xml:space="preserve">Blade S/N </v>
      </c>
      <c r="CP137" s="911" t="str">
        <f>"Blade S/N "&amp;L57</f>
        <v>Blade S/N 540</v>
      </c>
      <c r="CV137" s="911" t="str">
        <f>"Blade S/N "&amp;W57</f>
        <v>Blade S/N 555</v>
      </c>
      <c r="DB137" s="911" t="e">
        <f>"Blade S/N "&amp;#REF!</f>
        <v>#REF!</v>
      </c>
      <c r="DL137" s="911" t="str">
        <f>"Blade S/N "&amp;O57</f>
        <v>Blade S/N 512</v>
      </c>
      <c r="DN137" s="911" t="str">
        <f>"Blade S/N "&amp;R57</f>
        <v>Blade S/N 656</v>
      </c>
      <c r="DO137" s="911" t="str">
        <f>"Blade S/N "&amp;I57</f>
        <v>Blade S/N 671</v>
      </c>
      <c r="DQ137" s="911" t="str">
        <f>"Blade S/N "&amp;J57</f>
        <v>Blade S/N 678</v>
      </c>
      <c r="DX137" s="911" t="e">
        <f>"Blade S/N "&amp;#REF!</f>
        <v>#REF!</v>
      </c>
      <c r="EH137" s="911" t="str">
        <f>"Blade S/N "&amp;T57</f>
        <v>Blade S/N 634</v>
      </c>
      <c r="EI137" s="911" t="str">
        <f>"Blade S/N "&amp;H57</f>
        <v>Blade S/N 663</v>
      </c>
      <c r="EL137" s="911" t="str">
        <f>"Blade S/N "&amp;AC57</f>
        <v>Blade S/N 688</v>
      </c>
      <c r="EM137" s="911" t="str">
        <f>"Blade S/N "&amp;U57</f>
        <v>Blade S/N 654</v>
      </c>
      <c r="EN137" s="911" t="str">
        <f>"Blade S/N "&amp;U57</f>
        <v>Blade S/N 654</v>
      </c>
      <c r="EO137" s="911" t="str">
        <f>"Blade S/N "&amp;V57</f>
        <v>Blade S/N 589</v>
      </c>
      <c r="ER137" s="911" t="str">
        <f>"Blade S/N "&amp;AF57</f>
        <v>Blade S/N 574</v>
      </c>
      <c r="ES137" s="910"/>
      <c r="EZ137" s="924"/>
      <c r="FG137" s="911" t="str">
        <f>"Blade S/N "&amp;N57</f>
        <v>Blade S/N 518</v>
      </c>
      <c r="FL137" s="924"/>
      <c r="FV137" s="911" t="str">
        <f>"Blade S/N "&amp;P57</f>
        <v>Blade S/N 624</v>
      </c>
      <c r="GC137" s="911" t="str">
        <f>"Blade S/N "&amp;AE57</f>
        <v>Blade S/N 594</v>
      </c>
      <c r="GF137" s="924"/>
      <c r="GH137" s="911" t="str">
        <f>"Blade S/N "&amp;G57</f>
        <v>Blade S/N 700</v>
      </c>
      <c r="GK137" s="911" t="str">
        <f>"Blade S/N "&amp;V57</f>
        <v>Blade S/N 589</v>
      </c>
      <c r="GL137" s="911" t="str">
        <f>"Blade S/N "&amp;W57</f>
        <v>Blade S/N 555</v>
      </c>
      <c r="GM137" s="911" t="str">
        <f>"Blade S/N "&amp;X57</f>
        <v>Blade S/N 617</v>
      </c>
      <c r="GQ137" s="911" t="str">
        <f>"Blade S/N "&amp;E57</f>
        <v>Blade S/N 629</v>
      </c>
      <c r="GY137" s="911" t="str">
        <f>"Blade S/N "&amp;AD57</f>
        <v>Blade S/N 608</v>
      </c>
      <c r="HC137" s="911" t="str">
        <f>"Blade S/N "&amp;Y57</f>
        <v>Blade S/N 607</v>
      </c>
      <c r="HI137" s="924"/>
      <c r="HJ137" s="924"/>
      <c r="HK137" s="924"/>
      <c r="IQ137" s="911"/>
      <c r="IR137" s="911"/>
      <c r="IS137" s="911"/>
      <c r="IT137" s="911"/>
      <c r="IU137" s="911"/>
      <c r="IV137" s="911"/>
      <c r="IW137" s="911"/>
      <c r="IX137" s="911"/>
      <c r="IY137" s="911"/>
      <c r="IZ137" s="911"/>
      <c r="JA137" s="911"/>
      <c r="JB137" s="911"/>
      <c r="JC137" s="911"/>
      <c r="JD137" s="911"/>
      <c r="JE137" s="911"/>
      <c r="JF137" s="911"/>
      <c r="JG137" s="911"/>
      <c r="JH137" s="911"/>
      <c r="JI137" s="911"/>
      <c r="JJ137" s="911"/>
      <c r="JK137" s="911"/>
      <c r="JL137" s="911"/>
      <c r="JM137" s="911"/>
      <c r="JN137" s="911"/>
      <c r="JO137" s="911"/>
      <c r="JP137" s="911"/>
      <c r="JQ137" s="911"/>
      <c r="JR137" s="911"/>
      <c r="JS137" s="911"/>
      <c r="JT137" s="911"/>
      <c r="JU137" s="911"/>
      <c r="JV137" s="911"/>
      <c r="JW137" s="911"/>
      <c r="JX137" s="911"/>
      <c r="JY137" s="911"/>
      <c r="JZ137" s="911"/>
      <c r="KA137" s="911"/>
      <c r="KB137" s="911"/>
      <c r="KC137" s="911"/>
      <c r="KD137" s="911"/>
      <c r="KE137" s="911"/>
      <c r="KF137" s="911"/>
      <c r="KG137" s="911"/>
      <c r="KH137" s="911"/>
      <c r="KI137" s="911"/>
      <c r="KJ137" s="911"/>
      <c r="KK137" s="911"/>
      <c r="KL137" s="911"/>
      <c r="KM137" s="911"/>
      <c r="KN137" s="911"/>
      <c r="KO137" s="911"/>
      <c r="KP137" s="911"/>
      <c r="KQ137" s="911"/>
      <c r="KR137" s="911"/>
      <c r="KS137" s="911"/>
      <c r="KT137" s="911"/>
      <c r="KU137" s="911"/>
      <c r="KV137" s="911"/>
      <c r="KW137" s="911"/>
      <c r="KX137" s="911"/>
      <c r="KY137" s="911"/>
      <c r="KZ137" s="911"/>
      <c r="LA137" s="911"/>
      <c r="LB137" s="911"/>
      <c r="LC137" s="911"/>
      <c r="LD137" s="911"/>
      <c r="LE137" s="911"/>
      <c r="LF137" s="911"/>
      <c r="LG137" s="911"/>
      <c r="LH137" s="911"/>
      <c r="LI137" s="911"/>
      <c r="LJ137" s="911"/>
      <c r="LK137" s="911"/>
      <c r="LL137" s="911"/>
      <c r="LM137" s="911"/>
      <c r="LN137" s="911"/>
      <c r="LO137" s="911"/>
      <c r="LP137" s="911"/>
      <c r="LQ137" s="911"/>
      <c r="LR137" s="911"/>
      <c r="LS137" s="911"/>
      <c r="LT137" s="911"/>
      <c r="LU137" s="911"/>
      <c r="LV137" s="911"/>
      <c r="LW137" s="911"/>
      <c r="LX137" s="911"/>
      <c r="LY137" s="911"/>
      <c r="LZ137" s="911"/>
      <c r="MA137" s="911"/>
      <c r="MB137" s="911"/>
      <c r="MC137" s="911"/>
      <c r="MD137" s="911"/>
      <c r="ME137" s="911"/>
      <c r="MF137" s="911"/>
      <c r="MG137" s="911"/>
      <c r="MH137" s="911"/>
      <c r="MI137" s="911"/>
      <c r="MJ137" s="911"/>
      <c r="MK137" s="911"/>
      <c r="ML137" s="911"/>
      <c r="MM137" s="911"/>
      <c r="MN137" s="911"/>
      <c r="MO137" s="911"/>
      <c r="MP137" s="911"/>
      <c r="MQ137" s="911"/>
      <c r="MR137" s="911"/>
      <c r="MS137" s="911"/>
      <c r="MT137" s="911"/>
      <c r="MU137" s="911"/>
      <c r="MV137" s="911"/>
      <c r="MW137" s="911"/>
      <c r="MX137" s="911"/>
      <c r="MY137" s="911"/>
      <c r="MZ137" s="911"/>
      <c r="NA137" s="911"/>
      <c r="NB137" s="911"/>
      <c r="NC137" s="911"/>
      <c r="ND137" s="911"/>
      <c r="NE137" s="911"/>
      <c r="NF137" s="911"/>
      <c r="NG137" s="911"/>
      <c r="NH137" s="911"/>
      <c r="NI137" s="911"/>
      <c r="NJ137" s="911"/>
      <c r="NK137" s="911"/>
      <c r="NL137" s="911"/>
      <c r="NM137" s="911"/>
      <c r="NN137" s="911"/>
      <c r="NO137" s="911"/>
      <c r="NP137" s="911"/>
      <c r="NQ137" s="911"/>
      <c r="NR137" s="911"/>
      <c r="NS137" s="911"/>
      <c r="NT137" s="911"/>
      <c r="NU137" s="911"/>
      <c r="NV137" s="911"/>
      <c r="NW137" s="911"/>
      <c r="NX137" s="911"/>
      <c r="NY137" s="911"/>
      <c r="NZ137" s="911"/>
      <c r="OA137" s="911"/>
      <c r="OB137" s="911"/>
      <c r="OC137" s="911"/>
      <c r="OD137" s="911"/>
      <c r="OE137" s="911"/>
      <c r="OF137" s="911"/>
      <c r="OG137" s="911"/>
      <c r="OH137" s="911"/>
      <c r="OI137" s="911"/>
      <c r="OJ137" s="911"/>
      <c r="OK137" s="911"/>
      <c r="OL137" s="911"/>
      <c r="OM137" s="911"/>
      <c r="ON137" s="911"/>
      <c r="OO137" s="911"/>
      <c r="OP137" s="911"/>
      <c r="OQ137" s="911"/>
      <c r="OR137" s="911"/>
      <c r="OS137" s="911"/>
      <c r="OT137" s="911"/>
      <c r="OU137" s="911"/>
      <c r="OV137" s="911"/>
      <c r="OW137" s="911"/>
      <c r="OX137" s="911"/>
      <c r="OY137" s="911"/>
      <c r="OZ137" s="911"/>
      <c r="PD137" s="911" t="e">
        <f>"Blade S/N "&amp;#REF!</f>
        <v>#REF!</v>
      </c>
    </row>
    <row r="138" spans="1:421">
      <c r="A138" s="924"/>
      <c r="B138" s="924"/>
      <c r="C138" s="924"/>
      <c r="D138" s="924"/>
      <c r="E138" s="924"/>
      <c r="F138" s="924"/>
      <c r="G138" s="924"/>
      <c r="H138" s="924"/>
      <c r="I138" s="924"/>
      <c r="J138" s="924"/>
      <c r="K138" s="924"/>
      <c r="L138" s="924"/>
      <c r="M138" s="924"/>
      <c r="N138" s="924"/>
      <c r="O138" s="924"/>
      <c r="P138" s="924"/>
      <c r="Q138" s="924"/>
      <c r="R138" s="924"/>
      <c r="S138" s="924"/>
      <c r="T138" s="924"/>
      <c r="U138" s="924"/>
      <c r="V138" s="924"/>
      <c r="W138" s="924"/>
      <c r="X138" s="924"/>
      <c r="Y138" s="924"/>
      <c r="Z138" s="924"/>
      <c r="AA138" s="924"/>
      <c r="AB138" s="924"/>
      <c r="AC138" s="924"/>
      <c r="AD138" s="924"/>
      <c r="AE138" s="924"/>
      <c r="AF138" s="924"/>
      <c r="AG138" s="924"/>
      <c r="AH138" s="924"/>
      <c r="AI138" s="913">
        <f>HL58</f>
        <v>78.092299999999994</v>
      </c>
      <c r="AK138" s="913">
        <f>HZ58</f>
        <v>78.105000000000004</v>
      </c>
      <c r="AL138" s="913">
        <f>HK58</f>
        <v>77.127099999999999</v>
      </c>
      <c r="AQ138" s="913">
        <f>HF58</f>
        <v>77.825599999999994</v>
      </c>
      <c r="AT138" s="913">
        <f>HM58</f>
        <v>77.165199999999984</v>
      </c>
      <c r="AZ138" s="913">
        <f>HV58</f>
        <v>77.850999999999999</v>
      </c>
      <c r="BC138" s="913">
        <f>HW58</f>
        <v>78.003399999999999</v>
      </c>
      <c r="BG138" s="913">
        <f>IC58</f>
        <v>77.393799999999999</v>
      </c>
      <c r="BK138" s="913">
        <f>II58</f>
        <v>78.346299999999985</v>
      </c>
      <c r="BL138" s="924"/>
      <c r="BM138" s="913">
        <f>IJ58</f>
        <v>77.724000000000004</v>
      </c>
      <c r="BP138" s="913">
        <f>IK58</f>
        <v>77.457300000000004</v>
      </c>
      <c r="BQ138" s="913">
        <f>IL58</f>
        <v>77.825599999999994</v>
      </c>
      <c r="BR138" s="913">
        <f>IL58</f>
        <v>77.825599999999994</v>
      </c>
      <c r="BT138" s="924"/>
      <c r="BY138" s="913"/>
      <c r="CK138" s="913">
        <f>HI58</f>
        <v>77.800200000000004</v>
      </c>
      <c r="CM138" s="913">
        <f>IH58</f>
        <v>78.092299999999994</v>
      </c>
      <c r="CP138" s="913">
        <f>HJ58</f>
        <v>77.68589999999999</v>
      </c>
      <c r="CV138" s="913">
        <f>HU58</f>
        <v>78.270099999999999</v>
      </c>
      <c r="DB138" s="913">
        <f>IN58</f>
        <v>78.003399999999999</v>
      </c>
      <c r="DL138" s="913">
        <f>HG58</f>
        <v>77.901799999999994</v>
      </c>
      <c r="DN138" s="913">
        <f>ID58</f>
        <v>77.749399999999994</v>
      </c>
      <c r="DO138" s="913">
        <f>IF58</f>
        <v>77.977999999999994</v>
      </c>
      <c r="DQ138" s="913">
        <f>IG58</f>
        <v>78.079599999999985</v>
      </c>
      <c r="DX138" s="913">
        <f>IM58</f>
        <v>78.155799999999999</v>
      </c>
      <c r="EH138" s="913">
        <f>IB58</f>
        <v>78.333600000000004</v>
      </c>
      <c r="EI138" s="913">
        <f>IE58</f>
        <v>77.596999999999994</v>
      </c>
      <c r="EL138" s="913">
        <f>HT58</f>
        <v>78.016099999999994</v>
      </c>
      <c r="EM138" s="913">
        <f>HS58</f>
        <v>78.282799999999995</v>
      </c>
      <c r="EN138" s="913">
        <f>HS58</f>
        <v>78.282799999999995</v>
      </c>
      <c r="EO138" s="913">
        <f>HT58</f>
        <v>78.016099999999994</v>
      </c>
      <c r="ER138" s="913">
        <f>HN58</f>
        <v>77.724000000000004</v>
      </c>
      <c r="ES138" s="910">
        <v>0</v>
      </c>
      <c r="EZ138" s="924"/>
      <c r="FG138" s="913">
        <f>HH58</f>
        <v>78.25739999999999</v>
      </c>
      <c r="FL138" s="924"/>
      <c r="FV138" s="913">
        <f>IA58</f>
        <v>78.206599999999995</v>
      </c>
      <c r="GC138" s="913">
        <f>HO58</f>
        <v>77.87639999999999</v>
      </c>
      <c r="GF138" s="924"/>
      <c r="GH138" s="913">
        <f>HQ58</f>
        <v>77.495400000000004</v>
      </c>
      <c r="GK138" s="913">
        <f>HX58</f>
        <v>78.371700000000004</v>
      </c>
      <c r="GL138" s="913">
        <f>HY58</f>
        <v>76.301599999999993</v>
      </c>
      <c r="GM138" s="913">
        <f>HZ58</f>
        <v>78.105000000000004</v>
      </c>
      <c r="GQ138" s="913">
        <f>HR58</f>
        <v>78.206599999999995</v>
      </c>
      <c r="GY138" s="913">
        <f>HP58</f>
        <v>77.825599999999994</v>
      </c>
      <c r="HC138" s="913">
        <f>HY58</f>
        <v>76.301599999999993</v>
      </c>
      <c r="HI138" s="924"/>
      <c r="HJ138" s="924"/>
      <c r="HK138" s="924"/>
      <c r="IQ138" s="913"/>
      <c r="IR138" s="913"/>
      <c r="IS138" s="913"/>
      <c r="IT138" s="913"/>
      <c r="IU138" s="913"/>
      <c r="IV138" s="913"/>
      <c r="IW138" s="913"/>
      <c r="IX138" s="913"/>
      <c r="IY138" s="913"/>
      <c r="IZ138" s="913"/>
      <c r="JA138" s="913"/>
      <c r="JB138" s="913"/>
      <c r="JC138" s="913"/>
      <c r="JD138" s="913"/>
      <c r="JE138" s="913"/>
      <c r="JF138" s="913"/>
      <c r="JG138" s="913"/>
      <c r="JH138" s="913"/>
      <c r="JI138" s="913"/>
      <c r="JJ138" s="913"/>
      <c r="JK138" s="913"/>
      <c r="JL138" s="913"/>
      <c r="JM138" s="913"/>
      <c r="JN138" s="913"/>
      <c r="JO138" s="913"/>
      <c r="JP138" s="913"/>
      <c r="JQ138" s="913"/>
      <c r="JR138" s="913"/>
      <c r="JS138" s="913"/>
      <c r="JT138" s="913"/>
      <c r="JU138" s="913"/>
      <c r="JV138" s="913"/>
      <c r="JW138" s="913"/>
      <c r="JX138" s="913"/>
      <c r="JY138" s="913"/>
      <c r="JZ138" s="913"/>
      <c r="KA138" s="913"/>
      <c r="KB138" s="913"/>
      <c r="KC138" s="913"/>
      <c r="KD138" s="913"/>
      <c r="KE138" s="913"/>
      <c r="KF138" s="913"/>
      <c r="KG138" s="913"/>
      <c r="KH138" s="913"/>
      <c r="KI138" s="913"/>
      <c r="KJ138" s="913"/>
      <c r="KK138" s="913"/>
      <c r="KL138" s="913"/>
      <c r="KM138" s="913"/>
      <c r="KN138" s="913"/>
      <c r="KO138" s="913"/>
      <c r="KP138" s="913"/>
      <c r="KQ138" s="913"/>
      <c r="KR138" s="913"/>
      <c r="KS138" s="913"/>
      <c r="KT138" s="913"/>
      <c r="KU138" s="913"/>
      <c r="KV138" s="913"/>
      <c r="KW138" s="913"/>
      <c r="KX138" s="913"/>
      <c r="KY138" s="913"/>
      <c r="KZ138" s="913"/>
      <c r="LA138" s="913"/>
      <c r="LB138" s="913"/>
      <c r="LC138" s="913"/>
      <c r="LD138" s="913"/>
      <c r="LE138" s="913"/>
      <c r="LF138" s="913"/>
      <c r="LG138" s="913"/>
      <c r="LH138" s="913"/>
      <c r="LI138" s="913"/>
      <c r="LJ138" s="913"/>
      <c r="LK138" s="913"/>
      <c r="LL138" s="913"/>
      <c r="LM138" s="913"/>
      <c r="LN138" s="913"/>
      <c r="LO138" s="913"/>
      <c r="LP138" s="913"/>
      <c r="LQ138" s="913"/>
      <c r="LR138" s="913"/>
      <c r="LS138" s="913"/>
      <c r="LT138" s="913"/>
      <c r="LU138" s="913"/>
      <c r="LV138" s="913"/>
      <c r="LW138" s="913"/>
      <c r="LX138" s="913"/>
      <c r="LY138" s="913"/>
      <c r="LZ138" s="913"/>
      <c r="MA138" s="913"/>
      <c r="MB138" s="913"/>
      <c r="MC138" s="913"/>
      <c r="MD138" s="913"/>
      <c r="ME138" s="913"/>
      <c r="MF138" s="913"/>
      <c r="MG138" s="913"/>
      <c r="MH138" s="913"/>
      <c r="MI138" s="913"/>
      <c r="MJ138" s="913"/>
      <c r="MK138" s="913"/>
      <c r="ML138" s="913"/>
      <c r="MM138" s="913"/>
      <c r="MN138" s="913"/>
      <c r="MO138" s="913"/>
      <c r="MP138" s="913"/>
      <c r="MQ138" s="913"/>
      <c r="MR138" s="913"/>
      <c r="MS138" s="913"/>
      <c r="MT138" s="913"/>
      <c r="MU138" s="913"/>
      <c r="MV138" s="913"/>
      <c r="MW138" s="913"/>
      <c r="MX138" s="913"/>
      <c r="MY138" s="913"/>
      <c r="MZ138" s="913"/>
      <c r="NA138" s="913"/>
      <c r="NB138" s="913"/>
      <c r="NC138" s="913"/>
      <c r="ND138" s="913"/>
      <c r="NE138" s="913"/>
      <c r="NF138" s="913"/>
      <c r="NG138" s="913"/>
      <c r="NH138" s="913"/>
      <c r="NI138" s="913"/>
      <c r="NJ138" s="913"/>
      <c r="NK138" s="913"/>
      <c r="NL138" s="913"/>
      <c r="NM138" s="913"/>
      <c r="NN138" s="913"/>
      <c r="NO138" s="913"/>
      <c r="NP138" s="913"/>
      <c r="NQ138" s="913"/>
      <c r="NR138" s="913"/>
      <c r="NS138" s="913"/>
      <c r="NT138" s="913"/>
      <c r="NU138" s="913"/>
      <c r="NV138" s="913"/>
      <c r="NW138" s="913"/>
      <c r="NX138" s="913"/>
      <c r="NY138" s="913"/>
      <c r="NZ138" s="913"/>
      <c r="OA138" s="913"/>
      <c r="OB138" s="913"/>
      <c r="OC138" s="913"/>
      <c r="OD138" s="913"/>
      <c r="OE138" s="913"/>
      <c r="OF138" s="913"/>
      <c r="OG138" s="913"/>
      <c r="OH138" s="913"/>
      <c r="OI138" s="913"/>
      <c r="OJ138" s="913"/>
      <c r="OK138" s="913"/>
      <c r="OL138" s="913"/>
      <c r="OM138" s="913"/>
      <c r="ON138" s="913"/>
      <c r="OO138" s="913"/>
      <c r="OP138" s="913"/>
      <c r="OQ138" s="913"/>
      <c r="OR138" s="913"/>
      <c r="OS138" s="913"/>
      <c r="OT138" s="913"/>
      <c r="OU138" s="913"/>
      <c r="OV138" s="913"/>
      <c r="OW138" s="913"/>
      <c r="OX138" s="913"/>
      <c r="OY138" s="913"/>
      <c r="OZ138" s="913"/>
      <c r="PD138" s="913" t="e">
        <f>#REF!</f>
        <v>#REF!</v>
      </c>
    </row>
    <row r="139" spans="1:421">
      <c r="A139" s="924"/>
      <c r="B139" s="924"/>
      <c r="C139" s="924"/>
      <c r="D139" s="924"/>
      <c r="E139" s="924"/>
      <c r="F139" s="924"/>
      <c r="G139" s="924"/>
      <c r="H139" s="924"/>
      <c r="I139" s="924"/>
      <c r="J139" s="924"/>
      <c r="K139" s="924"/>
      <c r="L139" s="924"/>
      <c r="M139" s="924"/>
      <c r="N139" s="924"/>
      <c r="O139" s="924"/>
      <c r="P139" s="924"/>
      <c r="Q139" s="924"/>
      <c r="R139" s="924"/>
      <c r="S139" s="924"/>
      <c r="T139" s="924"/>
      <c r="U139" s="924"/>
      <c r="V139" s="924"/>
      <c r="W139" s="924"/>
      <c r="X139" s="924"/>
      <c r="Y139" s="924"/>
      <c r="Z139" s="924"/>
      <c r="AA139" s="924"/>
      <c r="AB139" s="924"/>
      <c r="AC139" s="924"/>
      <c r="AD139" s="924"/>
      <c r="AE139" s="924"/>
      <c r="AF139" s="924"/>
      <c r="AG139" s="924"/>
      <c r="AH139" s="924"/>
      <c r="AI139" s="913">
        <f>HL59-HL$58</f>
        <v>-77.127099999999999</v>
      </c>
      <c r="AK139" s="913">
        <f>HZ59-HZ$58</f>
        <v>-78.231999999999999</v>
      </c>
      <c r="AL139" s="913">
        <f>HK59-HK$58</f>
        <v>-72.301100000000005</v>
      </c>
      <c r="AQ139" s="913">
        <f>HF59-HF$58</f>
        <v>-76.415899999999993</v>
      </c>
      <c r="AT139" s="913">
        <f>HM59-HM$58</f>
        <v>-81.127599999999987</v>
      </c>
      <c r="AZ139" s="913">
        <f>HV59-HV$58</f>
        <v>-77.292199999999994</v>
      </c>
      <c r="BC139" s="913">
        <f>HW59-HW$58</f>
        <v>-76.365099999999998</v>
      </c>
      <c r="BG139" s="913">
        <f>IC59-IC$58</f>
        <v>-80.289400000000001</v>
      </c>
      <c r="BK139" s="913">
        <f>II59-II$58</f>
        <v>-79.362299999999991</v>
      </c>
      <c r="BL139" s="924"/>
      <c r="BM139" s="913">
        <f>IJ59-IJ$58</f>
        <v>-78.6892</v>
      </c>
      <c r="BP139" s="913">
        <f t="shared" ref="BP139:BQ141" si="575">IK59-IK$58</f>
        <v>-75.615800000000007</v>
      </c>
      <c r="BQ139" s="913">
        <f t="shared" si="575"/>
        <v>-79.501999999999995</v>
      </c>
      <c r="BR139" s="913">
        <f t="shared" ref="BR139:BR141" si="576">IL59-IL$58</f>
        <v>-79.501999999999995</v>
      </c>
      <c r="BT139" s="924"/>
      <c r="BY139" s="913"/>
      <c r="CK139" s="913">
        <f>HI59-HI$58</f>
        <v>-80.327500000000001</v>
      </c>
      <c r="CM139" s="913">
        <f>IH59-IH$58</f>
        <v>-81.724499999999992</v>
      </c>
      <c r="CP139" s="913">
        <f>HJ59-HJ$58</f>
        <v>-79.844899999999996</v>
      </c>
      <c r="CV139" s="913">
        <f>HU59-HU$58</f>
        <v>-77.762100000000004</v>
      </c>
      <c r="DB139" s="913">
        <f>IN59-IN$58</f>
        <v>-80.886300000000006</v>
      </c>
      <c r="DL139" s="913">
        <f>HG59-HG$58</f>
        <v>-75.768199999999993</v>
      </c>
      <c r="DN139" s="913">
        <f>ID59-ID$58</f>
        <v>-81.813400000000001</v>
      </c>
      <c r="DO139" s="913">
        <f>IF59-IF$58</f>
        <v>-76.784199999999998</v>
      </c>
      <c r="DQ139" s="913">
        <f>IG59-IG$58</f>
        <v>-79.832199999999986</v>
      </c>
      <c r="DX139" s="913">
        <f>IM59-IM$58</f>
        <v>-76.784199999999998</v>
      </c>
      <c r="EH139" s="913">
        <f>IB59-IB$58</f>
        <v>-76.149200000000008</v>
      </c>
      <c r="EI139" s="913">
        <f>IE59-IE$58</f>
        <v>-75.653899999999993</v>
      </c>
      <c r="EL139" s="913">
        <f>HT59-HT$58</f>
        <v>-75.247499999999988</v>
      </c>
      <c r="EM139" s="913">
        <f>HS59-HS$58</f>
        <v>-75.425299999999993</v>
      </c>
      <c r="EN139" s="913">
        <f t="shared" ref="EN139:EO141" si="577">HS59-HS$58</f>
        <v>-75.425299999999993</v>
      </c>
      <c r="EO139" s="913">
        <f t="shared" si="577"/>
        <v>-75.247499999999988</v>
      </c>
      <c r="ER139" s="913">
        <f>HN59-HN$58</f>
        <v>-76.631799999999998</v>
      </c>
      <c r="ES139" s="912">
        <f>B4</f>
        <v>1.46</v>
      </c>
      <c r="EZ139" s="924"/>
      <c r="FG139" s="913">
        <f>HH59-HH$58</f>
        <v>-76.403199999999984</v>
      </c>
      <c r="FL139" s="924"/>
      <c r="FV139" s="913">
        <f>IA59-IA$58</f>
        <v>-77.025499999999994</v>
      </c>
      <c r="GC139" s="913">
        <f>HO59-HO$58</f>
        <v>-75.133199999999988</v>
      </c>
      <c r="GF139" s="924"/>
      <c r="GH139" s="913">
        <f>HQ59-HQ$58</f>
        <v>-76.174599999999998</v>
      </c>
      <c r="GK139" s="913">
        <f t="shared" ref="GK139:GM141" si="578">HX59-HX$58</f>
        <v>-78.549500000000009</v>
      </c>
      <c r="GL139" s="913">
        <f t="shared" si="578"/>
        <v>-76.479399999999998</v>
      </c>
      <c r="GM139" s="913">
        <f t="shared" si="578"/>
        <v>-78.231999999999999</v>
      </c>
      <c r="GQ139" s="913">
        <f>HR59-HR$58</f>
        <v>-77.698599999999999</v>
      </c>
      <c r="GY139" s="913">
        <f>HP59-HP$58</f>
        <v>-76.453999999999994</v>
      </c>
      <c r="HC139" s="913">
        <f>HY59-HY$58</f>
        <v>-76.479399999999998</v>
      </c>
      <c r="HI139" s="924"/>
      <c r="HJ139" s="924"/>
      <c r="HK139" s="924"/>
      <c r="IQ139" s="913"/>
      <c r="IR139" s="913"/>
      <c r="IS139" s="913"/>
      <c r="IT139" s="913"/>
      <c r="IU139" s="913"/>
      <c r="IV139" s="913"/>
      <c r="IW139" s="913"/>
      <c r="IX139" s="913"/>
      <c r="IY139" s="913"/>
      <c r="IZ139" s="913"/>
      <c r="JA139" s="913"/>
      <c r="JB139" s="913"/>
      <c r="JC139" s="913"/>
      <c r="JD139" s="913"/>
      <c r="JE139" s="913"/>
      <c r="JF139" s="913"/>
      <c r="JG139" s="913"/>
      <c r="JH139" s="913"/>
      <c r="JI139" s="913"/>
      <c r="JJ139" s="913"/>
      <c r="JK139" s="913"/>
      <c r="JL139" s="913"/>
      <c r="JM139" s="913"/>
      <c r="JN139" s="913"/>
      <c r="JO139" s="913"/>
      <c r="JP139" s="913"/>
      <c r="JQ139" s="913"/>
      <c r="JR139" s="913"/>
      <c r="JS139" s="913"/>
      <c r="JT139" s="913"/>
      <c r="JU139" s="913"/>
      <c r="JV139" s="913"/>
      <c r="JW139" s="913"/>
      <c r="JX139" s="913"/>
      <c r="JY139" s="913"/>
      <c r="JZ139" s="913"/>
      <c r="KA139" s="913"/>
      <c r="KB139" s="913"/>
      <c r="KC139" s="913"/>
      <c r="KD139" s="913"/>
      <c r="KE139" s="913"/>
      <c r="KF139" s="913"/>
      <c r="KG139" s="913"/>
      <c r="KH139" s="913"/>
      <c r="KI139" s="913"/>
      <c r="KJ139" s="913"/>
      <c r="KK139" s="913"/>
      <c r="KL139" s="913"/>
      <c r="KM139" s="913"/>
      <c r="KN139" s="913"/>
      <c r="KO139" s="913"/>
      <c r="KP139" s="913"/>
      <c r="KQ139" s="913"/>
      <c r="KR139" s="913"/>
      <c r="KS139" s="913"/>
      <c r="KT139" s="913"/>
      <c r="KU139" s="913"/>
      <c r="KV139" s="913"/>
      <c r="KW139" s="913"/>
      <c r="KX139" s="913"/>
      <c r="KY139" s="913"/>
      <c r="KZ139" s="913"/>
      <c r="LA139" s="913"/>
      <c r="LB139" s="913"/>
      <c r="LC139" s="913"/>
      <c r="LD139" s="913"/>
      <c r="LE139" s="913"/>
      <c r="LF139" s="913"/>
      <c r="LG139" s="913"/>
      <c r="LH139" s="913"/>
      <c r="LI139" s="913"/>
      <c r="LJ139" s="913"/>
      <c r="LK139" s="913"/>
      <c r="LL139" s="913"/>
      <c r="LM139" s="913"/>
      <c r="LN139" s="913"/>
      <c r="LO139" s="913"/>
      <c r="LP139" s="913"/>
      <c r="LQ139" s="913"/>
      <c r="LR139" s="913"/>
      <c r="LS139" s="913"/>
      <c r="LT139" s="913"/>
      <c r="LU139" s="913"/>
      <c r="LV139" s="913"/>
      <c r="LW139" s="913"/>
      <c r="LX139" s="913"/>
      <c r="LY139" s="913"/>
      <c r="LZ139" s="913"/>
      <c r="MA139" s="913"/>
      <c r="MB139" s="913"/>
      <c r="MC139" s="913"/>
      <c r="MD139" s="913"/>
      <c r="ME139" s="913"/>
      <c r="MF139" s="913"/>
      <c r="MG139" s="913"/>
      <c r="MH139" s="913"/>
      <c r="MI139" s="913"/>
      <c r="MJ139" s="913"/>
      <c r="MK139" s="913"/>
      <c r="ML139" s="913"/>
      <c r="MM139" s="913"/>
      <c r="MN139" s="913"/>
      <c r="MO139" s="913"/>
      <c r="MP139" s="913"/>
      <c r="MQ139" s="913"/>
      <c r="MR139" s="913"/>
      <c r="MS139" s="913"/>
      <c r="MT139" s="913"/>
      <c r="MU139" s="913"/>
      <c r="MV139" s="913"/>
      <c r="MW139" s="913"/>
      <c r="MX139" s="913"/>
      <c r="MY139" s="913"/>
      <c r="MZ139" s="913"/>
      <c r="NA139" s="913"/>
      <c r="NB139" s="913"/>
      <c r="NC139" s="913"/>
      <c r="ND139" s="913"/>
      <c r="NE139" s="913"/>
      <c r="NF139" s="913"/>
      <c r="NG139" s="913"/>
      <c r="NH139" s="913"/>
      <c r="NI139" s="913"/>
      <c r="NJ139" s="913"/>
      <c r="NK139" s="913"/>
      <c r="NL139" s="913"/>
      <c r="NM139" s="913"/>
      <c r="NN139" s="913"/>
      <c r="NO139" s="913"/>
      <c r="NP139" s="913"/>
      <c r="NQ139" s="913"/>
      <c r="NR139" s="913"/>
      <c r="NS139" s="913"/>
      <c r="NT139" s="913"/>
      <c r="NU139" s="913"/>
      <c r="NV139" s="913"/>
      <c r="NW139" s="913"/>
      <c r="NX139" s="913"/>
      <c r="NY139" s="913"/>
      <c r="NZ139" s="913"/>
      <c r="OA139" s="913"/>
      <c r="OB139" s="913"/>
      <c r="OC139" s="913"/>
      <c r="OD139" s="913"/>
      <c r="OE139" s="913"/>
      <c r="OF139" s="913"/>
      <c r="OG139" s="913"/>
      <c r="OH139" s="913"/>
      <c r="OI139" s="913"/>
      <c r="OJ139" s="913"/>
      <c r="OK139" s="913"/>
      <c r="OL139" s="913"/>
      <c r="OM139" s="913"/>
      <c r="ON139" s="913"/>
      <c r="OO139" s="913"/>
      <c r="OP139" s="913"/>
      <c r="OQ139" s="913"/>
      <c r="OR139" s="913"/>
      <c r="OS139" s="913"/>
      <c r="OT139" s="913"/>
      <c r="OU139" s="913"/>
      <c r="OV139" s="913"/>
      <c r="OW139" s="913"/>
      <c r="OX139" s="913"/>
      <c r="OY139" s="913"/>
      <c r="OZ139" s="913"/>
      <c r="PD139" s="913" t="e">
        <f>#REF!-#REF!</f>
        <v>#REF!</v>
      </c>
    </row>
    <row r="140" spans="1:421">
      <c r="A140" s="924"/>
      <c r="B140" s="924"/>
      <c r="C140" s="924"/>
      <c r="D140" s="924"/>
      <c r="E140" s="924"/>
      <c r="F140" s="924"/>
      <c r="G140" s="924"/>
      <c r="H140" s="924"/>
      <c r="I140" s="924"/>
      <c r="J140" s="924"/>
      <c r="K140" s="924"/>
      <c r="L140" s="924"/>
      <c r="M140" s="924"/>
      <c r="N140" s="924"/>
      <c r="O140" s="924"/>
      <c r="P140" s="924"/>
      <c r="Q140" s="924"/>
      <c r="R140" s="924"/>
      <c r="S140" s="924"/>
      <c r="T140" s="924"/>
      <c r="U140" s="924"/>
      <c r="V140" s="924"/>
      <c r="W140" s="924"/>
      <c r="X140" s="924"/>
      <c r="Y140" s="924"/>
      <c r="Z140" s="924"/>
      <c r="AA140" s="924"/>
      <c r="AB140" s="924"/>
      <c r="AC140" s="924"/>
      <c r="AD140" s="924"/>
      <c r="AE140" s="924"/>
      <c r="AF140" s="924"/>
      <c r="AG140" s="924"/>
      <c r="AH140" s="924"/>
      <c r="AI140" s="913">
        <f>HL60-HL$58</f>
        <v>-94.17049999999999</v>
      </c>
      <c r="AK140" s="913">
        <f>HZ60-HZ$58</f>
        <v>-93.141800000000003</v>
      </c>
      <c r="AL140" s="913">
        <f>HK60-HK$58</f>
        <v>-96.354900000000001</v>
      </c>
      <c r="AQ140" s="913">
        <f>HF60-HF$58</f>
        <v>-91.236799999999988</v>
      </c>
      <c r="AT140" s="913">
        <f>HM60-HM$58</f>
        <v>-95.643699999999981</v>
      </c>
      <c r="AZ140" s="913">
        <f>HV60-HV$58</f>
        <v>-92.227400000000003</v>
      </c>
      <c r="BC140" s="913">
        <f>HW60-HW$58</f>
        <v>-91.325699999999998</v>
      </c>
      <c r="BG140" s="913">
        <f>IC60-IC$58</f>
        <v>-95.262699999999995</v>
      </c>
      <c r="BK140" s="913">
        <f>II60-II$58</f>
        <v>-93.82759999999999</v>
      </c>
      <c r="BL140" s="924"/>
      <c r="BM140" s="913">
        <f>IJ60-IJ$58</f>
        <v>-93.281500000000008</v>
      </c>
      <c r="BP140" s="913">
        <f t="shared" si="575"/>
        <v>-93.941900000000004</v>
      </c>
      <c r="BQ140" s="913">
        <f t="shared" si="575"/>
        <v>-94.386399999999995</v>
      </c>
      <c r="BR140" s="913">
        <f t="shared" si="576"/>
        <v>-94.386399999999995</v>
      </c>
      <c r="BT140" s="924"/>
      <c r="BY140" s="913"/>
      <c r="CK140" s="913">
        <f>HI60-HI$58</f>
        <v>-95.110299999999995</v>
      </c>
      <c r="CM140" s="913">
        <f>IH60-IH$58</f>
        <v>-96.558099999999996</v>
      </c>
      <c r="CP140" s="913">
        <f>HJ60-HJ$58</f>
        <v>-94.32289999999999</v>
      </c>
      <c r="CV140" s="913">
        <f>HU60-HU$58</f>
        <v>-92.837000000000003</v>
      </c>
      <c r="DB140" s="913">
        <f>IN60-IN$58</f>
        <v>-95.834199999999996</v>
      </c>
      <c r="DL140" s="913">
        <f>HG60-HG$58</f>
        <v>-94.767399999999995</v>
      </c>
      <c r="DN140" s="913">
        <f>ID60-ID$58</f>
        <v>-96.685099999999991</v>
      </c>
      <c r="DO140" s="913">
        <f>IF60-IF$58</f>
        <v>-91.897199999999998</v>
      </c>
      <c r="DQ140" s="913">
        <f>IG60-IG$58</f>
        <v>-94.66579999999999</v>
      </c>
      <c r="DX140" s="913">
        <f>IM60-IM$58</f>
        <v>-91.566999999999993</v>
      </c>
      <c r="EH140" s="913">
        <f>IB60-IB$58</f>
        <v>-91.287599999999998</v>
      </c>
      <c r="EI140" s="913">
        <f>IE60-IE$58</f>
        <v>-90.576399999999992</v>
      </c>
      <c r="EL140" s="913">
        <f>HT60-HT$58</f>
        <v>-95.2119</v>
      </c>
      <c r="EM140" s="913">
        <f>HS60-HS$58</f>
        <v>-96.050099999999986</v>
      </c>
      <c r="EN140" s="913">
        <f t="shared" si="577"/>
        <v>-96.050099999999986</v>
      </c>
      <c r="EO140" s="913">
        <f t="shared" si="577"/>
        <v>-95.2119</v>
      </c>
      <c r="ER140" s="913">
        <f>HN60-HN$58</f>
        <v>-91.820999999999998</v>
      </c>
      <c r="ES140" s="912">
        <f>B54</f>
        <v>1.76</v>
      </c>
      <c r="EZ140" s="924"/>
      <c r="FG140" s="913">
        <f>HH60-HH$58</f>
        <v>-92.062299999999993</v>
      </c>
      <c r="FL140" s="924"/>
      <c r="FV140" s="913">
        <f>IA60-IA$58</f>
        <v>-92.290899999999993</v>
      </c>
      <c r="GC140" s="913">
        <f>HO60-HO$58</f>
        <v>-90.436699999999988</v>
      </c>
      <c r="GF140" s="924"/>
      <c r="GH140" s="913">
        <f>HQ60-HQ$58</f>
        <v>-91.592399999999998</v>
      </c>
      <c r="GK140" s="913">
        <f t="shared" si="578"/>
        <v>-93.433900000000008</v>
      </c>
      <c r="GL140" s="913">
        <f t="shared" si="578"/>
        <v>-91.287599999999998</v>
      </c>
      <c r="GM140" s="913">
        <f t="shared" si="578"/>
        <v>-93.141800000000003</v>
      </c>
      <c r="GQ140" s="913">
        <f>HR60-HR$58</f>
        <v>-88.1126</v>
      </c>
      <c r="GY140" s="913">
        <f>HP60-HP$58</f>
        <v>-91.541599999999988</v>
      </c>
      <c r="HC140" s="913">
        <f>HY60-HY$58</f>
        <v>-91.287599999999998</v>
      </c>
      <c r="HI140" s="924"/>
      <c r="HJ140" s="924"/>
      <c r="HK140" s="924"/>
      <c r="IQ140" s="913"/>
      <c r="IR140" s="913"/>
      <c r="IS140" s="913"/>
      <c r="IT140" s="913"/>
      <c r="IU140" s="913"/>
      <c r="IV140" s="913"/>
      <c r="IW140" s="913"/>
      <c r="IX140" s="913"/>
      <c r="IY140" s="913"/>
      <c r="IZ140" s="913"/>
      <c r="JA140" s="913"/>
      <c r="JB140" s="913"/>
      <c r="JC140" s="913"/>
      <c r="JD140" s="913"/>
      <c r="JE140" s="913"/>
      <c r="JF140" s="913"/>
      <c r="JG140" s="913"/>
      <c r="JH140" s="913"/>
      <c r="JI140" s="913"/>
      <c r="JJ140" s="913"/>
      <c r="JK140" s="913"/>
      <c r="JL140" s="913"/>
      <c r="JM140" s="913"/>
      <c r="JN140" s="913"/>
      <c r="JO140" s="913"/>
      <c r="JP140" s="913"/>
      <c r="JQ140" s="913"/>
      <c r="JR140" s="913"/>
      <c r="JS140" s="913"/>
      <c r="JT140" s="913"/>
      <c r="JU140" s="913"/>
      <c r="JV140" s="913"/>
      <c r="JW140" s="913"/>
      <c r="JX140" s="913"/>
      <c r="JY140" s="913"/>
      <c r="JZ140" s="913"/>
      <c r="KA140" s="913"/>
      <c r="KB140" s="913"/>
      <c r="KC140" s="913"/>
      <c r="KD140" s="913"/>
      <c r="KE140" s="913"/>
      <c r="KF140" s="913"/>
      <c r="KG140" s="913"/>
      <c r="KH140" s="913"/>
      <c r="KI140" s="913"/>
      <c r="KJ140" s="913"/>
      <c r="KK140" s="913"/>
      <c r="KL140" s="913"/>
      <c r="KM140" s="913"/>
      <c r="KN140" s="913"/>
      <c r="KO140" s="913"/>
      <c r="KP140" s="913"/>
      <c r="KQ140" s="913"/>
      <c r="KR140" s="913"/>
      <c r="KS140" s="913"/>
      <c r="KT140" s="913"/>
      <c r="KU140" s="913"/>
      <c r="KV140" s="913"/>
      <c r="KW140" s="913"/>
      <c r="KX140" s="913"/>
      <c r="KY140" s="913"/>
      <c r="KZ140" s="913"/>
      <c r="LA140" s="913"/>
      <c r="LB140" s="913"/>
      <c r="LC140" s="913"/>
      <c r="LD140" s="913"/>
      <c r="LE140" s="913"/>
      <c r="LF140" s="913"/>
      <c r="LG140" s="913"/>
      <c r="LH140" s="913"/>
      <c r="LI140" s="913"/>
      <c r="LJ140" s="913"/>
      <c r="LK140" s="913"/>
      <c r="LL140" s="913"/>
      <c r="LM140" s="913"/>
      <c r="LN140" s="913"/>
      <c r="LO140" s="913"/>
      <c r="LP140" s="913"/>
      <c r="LQ140" s="913"/>
      <c r="LR140" s="913"/>
      <c r="LS140" s="913"/>
      <c r="LT140" s="913"/>
      <c r="LU140" s="913"/>
      <c r="LV140" s="913"/>
      <c r="LW140" s="913"/>
      <c r="LX140" s="913"/>
      <c r="LY140" s="913"/>
      <c r="LZ140" s="913"/>
      <c r="MA140" s="913"/>
      <c r="MB140" s="913"/>
      <c r="MC140" s="913"/>
      <c r="MD140" s="913"/>
      <c r="ME140" s="913"/>
      <c r="MF140" s="913"/>
      <c r="MG140" s="913"/>
      <c r="MH140" s="913"/>
      <c r="MI140" s="913"/>
      <c r="MJ140" s="913"/>
      <c r="MK140" s="913"/>
      <c r="ML140" s="913"/>
      <c r="MM140" s="913"/>
      <c r="MN140" s="913"/>
      <c r="MO140" s="913"/>
      <c r="MP140" s="913"/>
      <c r="MQ140" s="913"/>
      <c r="MR140" s="913"/>
      <c r="MS140" s="913"/>
      <c r="MT140" s="913"/>
      <c r="MU140" s="913"/>
      <c r="MV140" s="913"/>
      <c r="MW140" s="913"/>
      <c r="MX140" s="913"/>
      <c r="MY140" s="913"/>
      <c r="MZ140" s="913"/>
      <c r="NA140" s="913"/>
      <c r="NB140" s="913"/>
      <c r="NC140" s="913"/>
      <c r="ND140" s="913"/>
      <c r="NE140" s="913"/>
      <c r="NF140" s="913"/>
      <c r="NG140" s="913"/>
      <c r="NH140" s="913"/>
      <c r="NI140" s="913"/>
      <c r="NJ140" s="913"/>
      <c r="NK140" s="913"/>
      <c r="NL140" s="913"/>
      <c r="NM140" s="913"/>
      <c r="NN140" s="913"/>
      <c r="NO140" s="913"/>
      <c r="NP140" s="913"/>
      <c r="NQ140" s="913"/>
      <c r="NR140" s="913"/>
      <c r="NS140" s="913"/>
      <c r="NT140" s="913"/>
      <c r="NU140" s="913"/>
      <c r="NV140" s="913"/>
      <c r="NW140" s="913"/>
      <c r="NX140" s="913"/>
      <c r="NY140" s="913"/>
      <c r="NZ140" s="913"/>
      <c r="OA140" s="913"/>
      <c r="OB140" s="913"/>
      <c r="OC140" s="913"/>
      <c r="OD140" s="913"/>
      <c r="OE140" s="913"/>
      <c r="OF140" s="913"/>
      <c r="OG140" s="913"/>
      <c r="OH140" s="913"/>
      <c r="OI140" s="913"/>
      <c r="OJ140" s="913"/>
      <c r="OK140" s="913"/>
      <c r="OL140" s="913"/>
      <c r="OM140" s="913"/>
      <c r="ON140" s="913"/>
      <c r="OO140" s="913"/>
      <c r="OP140" s="913"/>
      <c r="OQ140" s="913"/>
      <c r="OR140" s="913"/>
      <c r="OS140" s="913"/>
      <c r="OT140" s="913"/>
      <c r="OU140" s="913"/>
      <c r="OV140" s="913"/>
      <c r="OW140" s="913"/>
      <c r="OX140" s="913"/>
      <c r="OY140" s="913"/>
      <c r="OZ140" s="913"/>
      <c r="PD140" s="913" t="e">
        <f>#REF!-#REF!</f>
        <v>#REF!</v>
      </c>
    </row>
    <row r="141" spans="1:421">
      <c r="A141" s="924"/>
      <c r="B141" s="924"/>
      <c r="C141" s="924"/>
      <c r="D141" s="924"/>
      <c r="E141" s="924"/>
      <c r="F141" s="924"/>
      <c r="G141" s="924"/>
      <c r="H141" s="924"/>
      <c r="I141" s="924"/>
      <c r="J141" s="924"/>
      <c r="K141" s="924"/>
      <c r="L141" s="924"/>
      <c r="M141" s="924"/>
      <c r="N141" s="924"/>
      <c r="O141" s="924"/>
      <c r="P141" s="924"/>
      <c r="Q141" s="924"/>
      <c r="R141" s="924"/>
      <c r="S141" s="924"/>
      <c r="T141" s="924"/>
      <c r="U141" s="924"/>
      <c r="V141" s="924"/>
      <c r="W141" s="924"/>
      <c r="X141" s="924"/>
      <c r="Y141" s="924"/>
      <c r="Z141" s="924"/>
      <c r="AA141" s="924"/>
      <c r="AB141" s="924"/>
      <c r="AC141" s="924"/>
      <c r="AD141" s="924"/>
      <c r="AE141" s="924"/>
      <c r="AF141" s="924"/>
      <c r="AG141" s="924"/>
      <c r="AH141" s="924"/>
      <c r="AI141" s="913">
        <f>HL61-HL$58</f>
        <v>-94.05619999999999</v>
      </c>
      <c r="AK141" s="913">
        <f>HZ61-HZ$58</f>
        <v>-93.179900000000004</v>
      </c>
      <c r="AL141" s="913">
        <f>HK61-HK$58</f>
        <v>-96.380300000000005</v>
      </c>
      <c r="AQ141" s="913">
        <f>HF61-HF$58</f>
        <v>-91.300299999999993</v>
      </c>
      <c r="AT141" s="913">
        <f>HM61-HM$58</f>
        <v>-95.580199999999991</v>
      </c>
      <c r="AZ141" s="913">
        <f>HV61-HV$58</f>
        <v>-92.430599999999998</v>
      </c>
      <c r="BC141" s="913">
        <f>HW61-HW$58</f>
        <v>-91.325699999999998</v>
      </c>
      <c r="BG141" s="913">
        <f>IC61-IC$58</f>
        <v>-94.9833</v>
      </c>
      <c r="BK141" s="913">
        <f>II61-II$58</f>
        <v>-93.96729999999998</v>
      </c>
      <c r="BL141" s="924"/>
      <c r="BM141" s="913">
        <f>IJ61-IJ$58</f>
        <v>-93.268799999999999</v>
      </c>
      <c r="BP141" s="913">
        <f t="shared" si="575"/>
        <v>-93.929200000000009</v>
      </c>
      <c r="BQ141" s="913">
        <f t="shared" si="575"/>
        <v>-94.386399999999995</v>
      </c>
      <c r="BR141" s="913">
        <f t="shared" si="576"/>
        <v>-94.386399999999995</v>
      </c>
      <c r="BT141" s="924"/>
      <c r="BY141" s="913"/>
      <c r="CK141" s="913">
        <f>HI61-HI$58</f>
        <v>-95.1738</v>
      </c>
      <c r="CM141" s="913">
        <f>IH61-IH$58</f>
        <v>-96.456499999999991</v>
      </c>
      <c r="CP141" s="913">
        <f>HJ61-HJ$58</f>
        <v>-94.221299999999985</v>
      </c>
      <c r="CV141" s="913">
        <f>HU61-HU$58</f>
        <v>-92.798900000000003</v>
      </c>
      <c r="DB141" s="913">
        <f>IN61-IN$58</f>
        <v>-95.808799999999991</v>
      </c>
      <c r="DL141" s="913">
        <f>HG61-HG$58</f>
        <v>-94.767399999999995</v>
      </c>
      <c r="DN141" s="913">
        <f>ID61-ID$58</f>
        <v>-96.659699999999987</v>
      </c>
      <c r="DO141" s="913">
        <f>IF61-IF$58</f>
        <v>-91.859099999999998</v>
      </c>
      <c r="DQ141" s="913">
        <f>IG61-IG$58</f>
        <v>-94.703899999999976</v>
      </c>
      <c r="DX141" s="913">
        <f>IM61-IM$58</f>
        <v>-91.579700000000003</v>
      </c>
      <c r="EH141" s="913">
        <f>IB61-IB$58</f>
        <v>-91.211399999999998</v>
      </c>
      <c r="EI141" s="913">
        <f>IE61-IE$58</f>
        <v>-90.601799999999997</v>
      </c>
      <c r="EL141" s="913">
        <f>HT61-HT$58</f>
        <v>-95.237299999999991</v>
      </c>
      <c r="EM141" s="913">
        <f>HS61-HS$58</f>
        <v>-95.948499999999996</v>
      </c>
      <c r="EN141" s="913">
        <f t="shared" si="577"/>
        <v>-95.948499999999996</v>
      </c>
      <c r="EO141" s="913">
        <f t="shared" si="577"/>
        <v>-95.237299999999991</v>
      </c>
      <c r="ER141" s="913">
        <f>HN61-HN$58</f>
        <v>-91.541600000000003</v>
      </c>
      <c r="ES141" s="912">
        <f>B54</f>
        <v>1.76</v>
      </c>
      <c r="EZ141" s="924"/>
      <c r="FG141" s="913">
        <f>HH61-HH$58</f>
        <v>-91.185999999999993</v>
      </c>
      <c r="FL141" s="924"/>
      <c r="FV141" s="913">
        <f>IA61-IA$58</f>
        <v>-92.290899999999993</v>
      </c>
      <c r="GC141" s="913">
        <f>HO61-HO$58</f>
        <v>-90.500199999999992</v>
      </c>
      <c r="GF141" s="924"/>
      <c r="GH141" s="913">
        <f>HQ61-HQ$58</f>
        <v>-91.389200000000002</v>
      </c>
      <c r="GK141" s="913">
        <f t="shared" si="578"/>
        <v>-93.395800000000008</v>
      </c>
      <c r="GL141" s="913">
        <f t="shared" si="578"/>
        <v>-90.373199999999997</v>
      </c>
      <c r="GM141" s="913">
        <f t="shared" si="578"/>
        <v>-93.179900000000004</v>
      </c>
      <c r="GQ141" s="913">
        <f>HR61-HR$58</f>
        <v>-88.239599999999996</v>
      </c>
      <c r="GY141" s="913">
        <f>HP61-HP$58</f>
        <v>-91.528899999999993</v>
      </c>
      <c r="HC141" s="913">
        <f>HY61-HY$58</f>
        <v>-90.373199999999997</v>
      </c>
      <c r="HI141" s="924"/>
      <c r="HJ141" s="924"/>
      <c r="HK141" s="924"/>
      <c r="IQ141" s="913"/>
      <c r="IR141" s="913"/>
      <c r="IS141" s="913"/>
      <c r="IT141" s="913"/>
      <c r="IU141" s="913"/>
      <c r="IV141" s="913"/>
      <c r="IW141" s="913"/>
      <c r="IX141" s="913"/>
      <c r="IY141" s="913"/>
      <c r="IZ141" s="913"/>
      <c r="JA141" s="913"/>
      <c r="JB141" s="913"/>
      <c r="JC141" s="913"/>
      <c r="JD141" s="913"/>
      <c r="JE141" s="913"/>
      <c r="JF141" s="913"/>
      <c r="JG141" s="913"/>
      <c r="JH141" s="913"/>
      <c r="JI141" s="913"/>
      <c r="JJ141" s="913"/>
      <c r="JK141" s="913"/>
      <c r="JL141" s="913"/>
      <c r="JM141" s="913"/>
      <c r="JN141" s="913"/>
      <c r="JO141" s="913"/>
      <c r="JP141" s="913"/>
      <c r="JQ141" s="913"/>
      <c r="JR141" s="913"/>
      <c r="JS141" s="913"/>
      <c r="JT141" s="913"/>
      <c r="JU141" s="913"/>
      <c r="JV141" s="913"/>
      <c r="JW141" s="913"/>
      <c r="JX141" s="913"/>
      <c r="JY141" s="913"/>
      <c r="JZ141" s="913"/>
      <c r="KA141" s="913"/>
      <c r="KB141" s="913"/>
      <c r="KC141" s="913"/>
      <c r="KD141" s="913"/>
      <c r="KE141" s="913"/>
      <c r="KF141" s="913"/>
      <c r="KG141" s="913"/>
      <c r="KH141" s="913"/>
      <c r="KI141" s="913"/>
      <c r="KJ141" s="913"/>
      <c r="KK141" s="913"/>
      <c r="KL141" s="913"/>
      <c r="KM141" s="913"/>
      <c r="KN141" s="913"/>
      <c r="KO141" s="913"/>
      <c r="KP141" s="913"/>
      <c r="KQ141" s="913"/>
      <c r="KR141" s="913"/>
      <c r="KS141" s="913"/>
      <c r="KT141" s="913"/>
      <c r="KU141" s="913"/>
      <c r="KV141" s="913"/>
      <c r="KW141" s="913"/>
      <c r="KX141" s="913"/>
      <c r="KY141" s="913"/>
      <c r="KZ141" s="913"/>
      <c r="LA141" s="913"/>
      <c r="LB141" s="913"/>
      <c r="LC141" s="913"/>
      <c r="LD141" s="913"/>
      <c r="LE141" s="913"/>
      <c r="LF141" s="913"/>
      <c r="LG141" s="913"/>
      <c r="LH141" s="913"/>
      <c r="LI141" s="913"/>
      <c r="LJ141" s="913"/>
      <c r="LK141" s="913"/>
      <c r="LL141" s="913"/>
      <c r="LM141" s="913"/>
      <c r="LN141" s="913"/>
      <c r="LO141" s="913"/>
      <c r="LP141" s="913"/>
      <c r="LQ141" s="913"/>
      <c r="LR141" s="913"/>
      <c r="LS141" s="913"/>
      <c r="LT141" s="913"/>
      <c r="LU141" s="913"/>
      <c r="LV141" s="913"/>
      <c r="LW141" s="913"/>
      <c r="LX141" s="913"/>
      <c r="LY141" s="913"/>
      <c r="LZ141" s="913"/>
      <c r="MA141" s="913"/>
      <c r="MB141" s="913"/>
      <c r="MC141" s="913"/>
      <c r="MD141" s="913"/>
      <c r="ME141" s="913"/>
      <c r="MF141" s="913"/>
      <c r="MG141" s="913"/>
      <c r="MH141" s="913"/>
      <c r="MI141" s="913"/>
      <c r="MJ141" s="913"/>
      <c r="MK141" s="913"/>
      <c r="ML141" s="913"/>
      <c r="MM141" s="913"/>
      <c r="MN141" s="913"/>
      <c r="MO141" s="913"/>
      <c r="MP141" s="913"/>
      <c r="MQ141" s="913"/>
      <c r="MR141" s="913"/>
      <c r="MS141" s="913"/>
      <c r="MT141" s="913"/>
      <c r="MU141" s="913"/>
      <c r="MV141" s="913"/>
      <c r="MW141" s="913"/>
      <c r="MX141" s="913"/>
      <c r="MY141" s="913"/>
      <c r="MZ141" s="913"/>
      <c r="NA141" s="913"/>
      <c r="NB141" s="913"/>
      <c r="NC141" s="913"/>
      <c r="ND141" s="913"/>
      <c r="NE141" s="913"/>
      <c r="NF141" s="913"/>
      <c r="NG141" s="913"/>
      <c r="NH141" s="913"/>
      <c r="NI141" s="913"/>
      <c r="NJ141" s="913"/>
      <c r="NK141" s="913"/>
      <c r="NL141" s="913"/>
      <c r="NM141" s="913"/>
      <c r="NN141" s="913"/>
      <c r="NO141" s="913"/>
      <c r="NP141" s="913"/>
      <c r="NQ141" s="913"/>
      <c r="NR141" s="913"/>
      <c r="NS141" s="913"/>
      <c r="NT141" s="913"/>
      <c r="NU141" s="913"/>
      <c r="NV141" s="913"/>
      <c r="NW141" s="913"/>
      <c r="NX141" s="913"/>
      <c r="NY141" s="913"/>
      <c r="NZ141" s="913"/>
      <c r="OA141" s="913"/>
      <c r="OB141" s="913"/>
      <c r="OC141" s="913"/>
      <c r="OD141" s="913"/>
      <c r="OE141" s="913"/>
      <c r="OF141" s="913"/>
      <c r="OG141" s="913"/>
      <c r="OH141" s="913"/>
      <c r="OI141" s="913"/>
      <c r="OJ141" s="913"/>
      <c r="OK141" s="913"/>
      <c r="OL141" s="913"/>
      <c r="OM141" s="913"/>
      <c r="ON141" s="913"/>
      <c r="OO141" s="913"/>
      <c r="OP141" s="913"/>
      <c r="OQ141" s="913"/>
      <c r="OR141" s="913"/>
      <c r="OS141" s="913"/>
      <c r="OT141" s="913"/>
      <c r="OU141" s="913"/>
      <c r="OV141" s="913"/>
      <c r="OW141" s="913"/>
      <c r="OX141" s="913"/>
      <c r="OY141" s="913"/>
      <c r="OZ141" s="913"/>
      <c r="PD141" s="913" t="e">
        <f>#REF!-#REF!</f>
        <v>#REF!</v>
      </c>
      <c r="PE141" s="924"/>
    </row>
    <row r="142" spans="1:421">
      <c r="A142" s="924"/>
      <c r="B142" s="924"/>
      <c r="C142" s="924"/>
      <c r="D142" s="924"/>
      <c r="E142" s="924"/>
      <c r="F142" s="924"/>
      <c r="G142" s="924"/>
      <c r="H142" s="924"/>
      <c r="I142" s="924"/>
      <c r="J142" s="924"/>
      <c r="K142" s="924"/>
      <c r="L142" s="924"/>
      <c r="M142" s="924"/>
      <c r="N142" s="924"/>
      <c r="O142" s="924"/>
      <c r="P142" s="924"/>
      <c r="Q142" s="924"/>
      <c r="R142" s="924"/>
      <c r="S142" s="924"/>
      <c r="T142" s="924"/>
      <c r="U142" s="924"/>
      <c r="V142" s="924"/>
      <c r="W142" s="924"/>
      <c r="X142" s="924"/>
      <c r="Y142" s="924"/>
      <c r="Z142" s="924"/>
      <c r="AA142" s="924"/>
      <c r="AB142" s="924"/>
      <c r="AC142" s="924"/>
      <c r="AD142" s="924"/>
      <c r="AE142" s="924"/>
      <c r="AF142" s="924"/>
      <c r="AG142" s="924"/>
      <c r="AH142" s="924"/>
      <c r="AI142" s="924"/>
      <c r="AJ142" s="924"/>
      <c r="AK142" s="924"/>
      <c r="AL142" s="924"/>
      <c r="AM142" s="924"/>
      <c r="AN142" s="924"/>
      <c r="AO142" s="924"/>
      <c r="AP142" s="924"/>
      <c r="AQ142" s="924"/>
      <c r="AR142" s="924"/>
      <c r="AS142" s="924"/>
      <c r="AT142" s="924"/>
      <c r="AU142" s="924"/>
      <c r="AV142" s="924"/>
      <c r="AW142" s="924"/>
      <c r="AX142" s="924"/>
      <c r="AY142" s="924"/>
      <c r="AZ142" s="924"/>
      <c r="BA142" s="924"/>
      <c r="BB142" s="924"/>
      <c r="BC142" s="924"/>
      <c r="BD142" s="924"/>
      <c r="BE142" s="924"/>
      <c r="BF142" s="924"/>
      <c r="BG142" s="924"/>
      <c r="BH142" s="924"/>
      <c r="BI142" s="924"/>
      <c r="BJ142" s="924"/>
      <c r="BK142" s="924"/>
      <c r="BL142" s="924"/>
      <c r="BM142" s="924"/>
      <c r="BN142" s="924"/>
      <c r="BO142" s="924"/>
      <c r="BP142" s="924"/>
      <c r="BQ142" s="924"/>
      <c r="BR142" s="924"/>
      <c r="BS142" s="924"/>
      <c r="BT142" s="924"/>
      <c r="BU142" s="924"/>
      <c r="BV142" s="924"/>
      <c r="BW142" s="924"/>
      <c r="BX142" s="924"/>
      <c r="BY142" s="924"/>
      <c r="BZ142" s="924"/>
      <c r="CA142" s="924"/>
      <c r="CB142" s="924"/>
      <c r="CC142" s="924"/>
      <c r="CD142" s="924"/>
      <c r="CE142" s="924"/>
      <c r="CF142" s="924"/>
      <c r="CG142" s="924"/>
      <c r="CH142" s="924"/>
      <c r="CI142" s="924"/>
      <c r="CJ142" s="924"/>
      <c r="CK142" s="924"/>
      <c r="CL142" s="924"/>
      <c r="CM142" s="924"/>
      <c r="CN142" s="924"/>
      <c r="CO142" s="924"/>
      <c r="CP142" s="924"/>
      <c r="CQ142" s="924"/>
      <c r="CR142" s="924"/>
      <c r="CS142" s="924"/>
      <c r="CT142" s="924"/>
      <c r="CU142" s="924"/>
      <c r="CV142" s="924"/>
      <c r="CW142" s="924"/>
      <c r="CX142" s="924"/>
      <c r="CY142" s="924"/>
      <c r="CZ142" s="924"/>
      <c r="DA142" s="924"/>
      <c r="DB142" s="924"/>
      <c r="DC142" s="924"/>
      <c r="DD142" s="924"/>
      <c r="DE142" s="924"/>
      <c r="DF142" s="924"/>
      <c r="DG142" s="924"/>
      <c r="DH142" s="924"/>
      <c r="DI142" s="924"/>
      <c r="DJ142" s="924"/>
      <c r="DK142" s="924"/>
      <c r="DL142" s="924"/>
      <c r="DM142" s="924"/>
      <c r="DN142" s="924"/>
      <c r="DO142" s="924"/>
      <c r="DP142" s="924"/>
      <c r="DQ142" s="924"/>
      <c r="DR142" s="924"/>
      <c r="DS142" s="924"/>
      <c r="DT142" s="924"/>
      <c r="DU142" s="924"/>
      <c r="DV142" s="924"/>
      <c r="DW142" s="924"/>
      <c r="DX142" s="924"/>
      <c r="DY142" s="924"/>
      <c r="DZ142" s="924"/>
      <c r="EA142" s="924"/>
      <c r="EB142" s="924"/>
      <c r="EC142" s="924"/>
      <c r="ED142" s="924"/>
      <c r="EE142" s="924"/>
      <c r="EF142" s="924"/>
      <c r="EG142" s="924"/>
      <c r="EH142" s="924"/>
      <c r="EI142" s="924"/>
      <c r="EJ142" s="924"/>
      <c r="EK142" s="924"/>
      <c r="EL142" s="924"/>
      <c r="EM142" s="924"/>
      <c r="EN142" s="924"/>
      <c r="EO142" s="924"/>
      <c r="EP142" s="924"/>
      <c r="EQ142" s="924"/>
      <c r="ER142" s="924"/>
      <c r="ES142" s="924"/>
      <c r="ET142" s="924"/>
      <c r="EU142" s="924"/>
      <c r="EV142" s="924"/>
      <c r="EW142" s="924"/>
      <c r="EX142" s="924"/>
      <c r="EY142" s="924"/>
      <c r="EZ142" s="924"/>
      <c r="FA142" s="924"/>
      <c r="FB142" s="924"/>
      <c r="FC142" s="924"/>
      <c r="FD142" s="924"/>
      <c r="FE142" s="924"/>
      <c r="FF142" s="924"/>
      <c r="FG142" s="924"/>
      <c r="FH142" s="924"/>
      <c r="FI142" s="924"/>
      <c r="FJ142" s="924"/>
      <c r="FK142" s="924"/>
      <c r="FL142" s="924"/>
      <c r="FM142" s="924"/>
      <c r="FN142" s="924"/>
      <c r="FO142" s="924"/>
      <c r="FP142" s="924"/>
      <c r="FQ142" s="924"/>
      <c r="FR142" s="924"/>
      <c r="FS142" s="924"/>
      <c r="FT142" s="924"/>
      <c r="FU142" s="924"/>
      <c r="FV142" s="924"/>
      <c r="FW142" s="924"/>
      <c r="FX142" s="924"/>
      <c r="FY142" s="924"/>
      <c r="FZ142" s="924"/>
      <c r="GA142" s="924"/>
      <c r="GB142" s="924"/>
      <c r="GC142" s="924"/>
      <c r="GD142" s="924"/>
      <c r="GE142" s="924"/>
      <c r="GF142" s="924"/>
      <c r="GG142" s="924"/>
      <c r="GH142" s="924"/>
      <c r="GI142" s="924"/>
      <c r="GJ142" s="924"/>
      <c r="GK142" s="924"/>
      <c r="GL142" s="924"/>
      <c r="GM142" s="924"/>
      <c r="GN142" s="924"/>
      <c r="GO142" s="924"/>
      <c r="GP142" s="924"/>
      <c r="GQ142" s="924"/>
      <c r="GR142" s="924"/>
      <c r="GS142" s="924"/>
      <c r="GT142" s="924"/>
      <c r="GU142" s="924"/>
      <c r="GV142" s="924"/>
      <c r="GW142" s="924"/>
      <c r="GX142" s="924"/>
      <c r="GY142" s="924"/>
      <c r="GZ142" s="924"/>
      <c r="HA142" s="924"/>
      <c r="HB142" s="924"/>
      <c r="HC142" s="924"/>
      <c r="HD142" s="924"/>
      <c r="HE142" s="924"/>
      <c r="HF142" s="924"/>
      <c r="HG142" s="924"/>
      <c r="HH142" s="924"/>
      <c r="HI142" s="924"/>
      <c r="HJ142" s="924"/>
      <c r="HK142" s="924"/>
      <c r="HL142" s="924"/>
      <c r="HM142" s="924"/>
      <c r="HN142" s="924"/>
      <c r="HO142" s="924"/>
      <c r="HP142" s="924"/>
      <c r="HQ142" s="924"/>
      <c r="HR142" s="924"/>
      <c r="HS142" s="924"/>
      <c r="HT142" s="924"/>
      <c r="HU142" s="924"/>
      <c r="HV142" s="924"/>
      <c r="HW142" s="924"/>
      <c r="HX142" s="924"/>
      <c r="HY142" s="924"/>
      <c r="HZ142" s="924"/>
      <c r="IA142" s="924"/>
      <c r="IB142" s="924"/>
      <c r="IC142" s="924"/>
      <c r="ID142" s="924"/>
      <c r="IE142" s="924"/>
      <c r="IF142" s="924"/>
      <c r="IG142" s="924"/>
      <c r="IH142" s="924"/>
      <c r="II142" s="924"/>
      <c r="IJ142" s="924"/>
      <c r="IK142" s="924"/>
      <c r="IL142" s="924"/>
      <c r="IM142" s="924"/>
      <c r="IN142" s="924"/>
      <c r="IO142" s="924"/>
      <c r="IP142" s="924"/>
      <c r="IQ142" s="924"/>
      <c r="IR142" s="924"/>
      <c r="IS142" s="924"/>
      <c r="IT142" s="924"/>
      <c r="IU142" s="924"/>
      <c r="IV142" s="924"/>
      <c r="IW142" s="924"/>
      <c r="IX142" s="924"/>
      <c r="IY142" s="924"/>
      <c r="IZ142" s="924"/>
      <c r="JA142" s="924"/>
      <c r="JB142" s="924"/>
      <c r="JC142" s="924"/>
      <c r="JD142" s="924"/>
      <c r="JE142" s="924"/>
      <c r="JF142" s="924"/>
      <c r="JG142" s="924"/>
      <c r="JH142" s="924"/>
      <c r="JI142" s="924"/>
      <c r="JJ142" s="924"/>
      <c r="JK142" s="924"/>
      <c r="JL142" s="924"/>
      <c r="JM142" s="924"/>
      <c r="JN142" s="924"/>
      <c r="JO142" s="924"/>
      <c r="JP142" s="924"/>
      <c r="JQ142" s="924"/>
      <c r="JR142" s="924"/>
      <c r="JS142" s="924"/>
      <c r="JT142" s="924"/>
      <c r="JU142" s="924"/>
      <c r="JV142" s="924"/>
      <c r="JW142" s="924"/>
      <c r="JX142" s="924"/>
      <c r="JY142" s="924"/>
      <c r="JZ142" s="924"/>
      <c r="KA142" s="924"/>
      <c r="KB142" s="924"/>
      <c r="KC142" s="924"/>
      <c r="KD142" s="924"/>
      <c r="KE142" s="924"/>
      <c r="KF142" s="924"/>
      <c r="KG142" s="924"/>
      <c r="KH142" s="924"/>
      <c r="KI142" s="924"/>
      <c r="KJ142" s="924"/>
      <c r="KK142" s="924"/>
      <c r="KL142" s="924"/>
      <c r="KM142" s="924"/>
      <c r="KN142" s="924"/>
      <c r="KO142" s="924"/>
      <c r="KP142" s="924"/>
      <c r="KQ142" s="924"/>
      <c r="KR142" s="924"/>
      <c r="KS142" s="924"/>
      <c r="KT142" s="924"/>
      <c r="KU142" s="924"/>
      <c r="KV142" s="924"/>
      <c r="KW142" s="924"/>
      <c r="KX142" s="924"/>
      <c r="KY142" s="924"/>
      <c r="KZ142" s="924"/>
      <c r="LA142" s="924"/>
      <c r="LB142" s="924"/>
      <c r="LC142" s="924"/>
      <c r="LD142" s="924"/>
      <c r="LE142" s="924"/>
      <c r="LF142" s="924"/>
      <c r="LG142" s="924"/>
      <c r="LH142" s="924"/>
      <c r="LI142" s="924"/>
      <c r="LJ142" s="924"/>
      <c r="LK142" s="924"/>
      <c r="LL142" s="924"/>
      <c r="LM142" s="924"/>
      <c r="LN142" s="924"/>
      <c r="LO142" s="924"/>
      <c r="LP142" s="924"/>
      <c r="LQ142" s="924"/>
      <c r="LR142" s="924"/>
      <c r="LS142" s="924"/>
      <c r="LT142" s="924"/>
      <c r="LU142" s="924"/>
      <c r="LV142" s="924"/>
      <c r="LW142" s="924"/>
      <c r="LX142" s="924"/>
      <c r="LY142" s="924"/>
      <c r="LZ142" s="924"/>
      <c r="MA142" s="924"/>
      <c r="MB142" s="924"/>
      <c r="MC142" s="924"/>
      <c r="MD142" s="924"/>
      <c r="ME142" s="924"/>
      <c r="MF142" s="924"/>
      <c r="MG142" s="924"/>
      <c r="MH142" s="924"/>
      <c r="MI142" s="924"/>
      <c r="MJ142" s="924"/>
      <c r="MK142" s="924"/>
      <c r="ML142" s="924"/>
      <c r="MM142" s="924"/>
      <c r="MN142" s="924"/>
      <c r="MO142" s="924"/>
      <c r="MP142" s="924"/>
      <c r="MQ142" s="924"/>
      <c r="MR142" s="924"/>
      <c r="MS142" s="924"/>
      <c r="MT142" s="924"/>
      <c r="MU142" s="924"/>
      <c r="MV142" s="924"/>
      <c r="MW142" s="924"/>
      <c r="MX142" s="924"/>
      <c r="MY142" s="924"/>
      <c r="MZ142" s="924"/>
      <c r="NA142" s="924"/>
      <c r="NB142" s="924"/>
      <c r="NC142" s="924"/>
      <c r="ND142" s="924"/>
      <c r="NE142" s="924"/>
      <c r="NF142" s="924"/>
      <c r="NG142" s="924"/>
      <c r="NH142" s="924"/>
      <c r="NI142" s="924"/>
      <c r="NJ142" s="924"/>
      <c r="NK142" s="924"/>
      <c r="NL142" s="924"/>
      <c r="NM142" s="924"/>
      <c r="NN142" s="924"/>
      <c r="NO142" s="924"/>
      <c r="NP142" s="924"/>
      <c r="NQ142" s="924"/>
      <c r="NR142" s="924"/>
      <c r="NS142" s="924"/>
      <c r="NT142" s="924"/>
      <c r="NU142" s="924"/>
      <c r="NV142" s="924"/>
      <c r="NW142" s="924"/>
      <c r="NX142" s="924"/>
      <c r="NY142" s="924"/>
      <c r="NZ142" s="924"/>
      <c r="OA142" s="924"/>
      <c r="OB142" s="924"/>
      <c r="OC142" s="924"/>
      <c r="OD142" s="924"/>
      <c r="OE142" s="924"/>
      <c r="OF142" s="924"/>
      <c r="OG142" s="924"/>
      <c r="OH142" s="924"/>
      <c r="OI142" s="924"/>
      <c r="OJ142" s="924"/>
      <c r="OK142" s="924"/>
      <c r="OL142" s="924"/>
      <c r="OM142" s="924"/>
      <c r="ON142" s="924"/>
      <c r="OO142" s="924"/>
      <c r="OP142" s="924"/>
      <c r="OQ142" s="924"/>
      <c r="OR142" s="924"/>
      <c r="OS142" s="924"/>
      <c r="OT142" s="924"/>
      <c r="OU142" s="924"/>
      <c r="OV142" s="924"/>
      <c r="OW142" s="924"/>
      <c r="OX142" s="924"/>
      <c r="OY142" s="924"/>
      <c r="OZ142" s="924"/>
      <c r="PA142" s="924"/>
      <c r="PB142" s="924"/>
      <c r="PC142" s="924"/>
      <c r="PD142" s="924"/>
      <c r="PE142" s="924"/>
    </row>
    <row r="143" spans="1:421">
      <c r="A143" s="924"/>
      <c r="B143" s="924"/>
      <c r="C143" s="924"/>
      <c r="D143" s="924"/>
      <c r="E143" s="924"/>
      <c r="F143" s="924"/>
      <c r="G143" s="924"/>
      <c r="H143" s="924"/>
      <c r="I143" s="924"/>
      <c r="J143" s="924"/>
      <c r="K143" s="924"/>
      <c r="L143" s="924"/>
      <c r="M143" s="924"/>
      <c r="N143" s="924"/>
      <c r="O143" s="924"/>
      <c r="P143" s="924"/>
      <c r="Q143" s="924"/>
      <c r="R143" s="924"/>
      <c r="S143" s="924"/>
      <c r="T143" s="924"/>
      <c r="U143" s="924"/>
      <c r="V143" s="924"/>
      <c r="W143" s="924"/>
      <c r="X143" s="924"/>
      <c r="Y143" s="924"/>
      <c r="Z143" s="924"/>
      <c r="AA143" s="924"/>
      <c r="AB143" s="924"/>
      <c r="AC143" s="924"/>
      <c r="AD143" s="924"/>
      <c r="AE143" s="924"/>
      <c r="AF143" s="924"/>
      <c r="AG143" s="924"/>
      <c r="AH143" s="924"/>
      <c r="AI143" s="924"/>
      <c r="AJ143" s="924"/>
      <c r="AK143" s="924"/>
      <c r="AL143" s="924"/>
      <c r="AM143" s="924"/>
      <c r="AN143" s="924"/>
      <c r="AO143" s="924"/>
      <c r="AP143" s="924"/>
      <c r="AQ143" s="924"/>
      <c r="AR143" s="924"/>
      <c r="AS143" s="924"/>
      <c r="AT143" s="924"/>
      <c r="AU143" s="924"/>
      <c r="AV143" s="924"/>
      <c r="AW143" s="924"/>
      <c r="AX143" s="924"/>
      <c r="AY143" s="924"/>
      <c r="AZ143" s="924"/>
      <c r="BA143" s="924"/>
      <c r="BB143" s="924"/>
      <c r="BC143" s="924"/>
      <c r="BD143" s="924"/>
      <c r="BE143" s="924"/>
      <c r="BF143" s="924"/>
      <c r="BG143" s="924"/>
      <c r="BH143" s="924"/>
      <c r="BI143" s="924"/>
      <c r="BJ143" s="924"/>
      <c r="BK143" s="924"/>
      <c r="BL143" s="924"/>
      <c r="BM143" s="924"/>
      <c r="BN143" s="924"/>
      <c r="BO143" s="924"/>
      <c r="BP143" s="924"/>
      <c r="BQ143" s="924"/>
      <c r="BR143" s="924"/>
      <c r="BS143" s="924"/>
      <c r="BT143" s="924"/>
      <c r="BU143" s="924"/>
      <c r="BV143" s="924"/>
      <c r="BW143" s="924"/>
      <c r="BX143" s="924"/>
      <c r="BY143" s="924"/>
      <c r="BZ143" s="924"/>
      <c r="CA143" s="924"/>
      <c r="CB143" s="924"/>
      <c r="CC143" s="924"/>
      <c r="CD143" s="924"/>
      <c r="CE143" s="924"/>
      <c r="CF143" s="924"/>
      <c r="CG143" s="924"/>
      <c r="CH143" s="924"/>
      <c r="CI143" s="924"/>
      <c r="CJ143" s="924"/>
      <c r="CK143" s="924"/>
      <c r="CL143" s="924"/>
      <c r="CM143" s="924"/>
      <c r="CN143" s="924"/>
      <c r="CO143" s="924"/>
      <c r="CP143" s="924"/>
      <c r="CQ143" s="924"/>
      <c r="CR143" s="924"/>
      <c r="CS143" s="924"/>
      <c r="CT143" s="924"/>
      <c r="CU143" s="924"/>
      <c r="CV143" s="924"/>
      <c r="CW143" s="924"/>
      <c r="CX143" s="924"/>
      <c r="CY143" s="924"/>
      <c r="CZ143" s="924"/>
      <c r="DA143" s="924"/>
      <c r="DB143" s="924"/>
      <c r="DC143" s="924"/>
      <c r="DD143" s="924"/>
      <c r="DE143" s="924"/>
      <c r="DF143" s="924"/>
      <c r="DG143" s="924"/>
      <c r="DH143" s="924"/>
      <c r="DI143" s="924"/>
      <c r="DJ143" s="924"/>
      <c r="DK143" s="924"/>
      <c r="DL143" s="924"/>
      <c r="DM143" s="924"/>
      <c r="DN143" s="924"/>
      <c r="DO143" s="924"/>
      <c r="DP143" s="924"/>
      <c r="DQ143" s="924"/>
      <c r="DR143" s="924"/>
      <c r="DS143" s="924"/>
      <c r="DT143" s="924"/>
      <c r="DU143" s="924"/>
      <c r="DV143" s="924"/>
      <c r="DW143" s="924"/>
      <c r="DX143" s="924"/>
      <c r="DY143" s="924"/>
      <c r="DZ143" s="924"/>
      <c r="EA143" s="924"/>
      <c r="EB143" s="924"/>
      <c r="EC143" s="924"/>
      <c r="ED143" s="924"/>
      <c r="EE143" s="924"/>
      <c r="EF143" s="924"/>
      <c r="EG143" s="924"/>
      <c r="EH143" s="924"/>
      <c r="EI143" s="924"/>
      <c r="EJ143" s="924"/>
      <c r="EK143" s="924"/>
      <c r="EL143" s="924"/>
      <c r="EM143" s="924"/>
      <c r="EN143" s="924"/>
      <c r="EO143" s="924"/>
      <c r="EP143" s="924"/>
      <c r="EQ143" s="924"/>
      <c r="ER143" s="924"/>
      <c r="ES143" s="924"/>
      <c r="ET143" s="924"/>
      <c r="EU143" s="924"/>
      <c r="EV143" s="924"/>
      <c r="EW143" s="924"/>
      <c r="EX143" s="924"/>
      <c r="EY143" s="924"/>
      <c r="EZ143" s="924"/>
      <c r="FA143" s="924"/>
      <c r="FB143" s="924"/>
      <c r="FC143" s="924"/>
      <c r="FD143" s="924"/>
      <c r="FE143" s="924"/>
      <c r="FF143" s="924"/>
      <c r="FG143" s="924"/>
      <c r="FH143" s="924"/>
      <c r="FI143" s="924"/>
      <c r="FJ143" s="924"/>
      <c r="FK143" s="924"/>
      <c r="FL143" s="924"/>
      <c r="FM143" s="924"/>
      <c r="FN143" s="924"/>
      <c r="FO143" s="924"/>
      <c r="FP143" s="924"/>
      <c r="FQ143" s="924"/>
      <c r="FR143" s="924"/>
      <c r="FS143" s="924"/>
      <c r="FT143" s="924"/>
      <c r="FU143" s="924"/>
      <c r="FV143" s="924"/>
      <c r="FW143" s="924"/>
      <c r="FX143" s="924"/>
      <c r="FY143" s="924"/>
      <c r="FZ143" s="924"/>
      <c r="GA143" s="924"/>
      <c r="GB143" s="924"/>
      <c r="GC143" s="924"/>
      <c r="GD143" s="924"/>
      <c r="GE143" s="924"/>
      <c r="GF143" s="924"/>
      <c r="GG143" s="924"/>
      <c r="GH143" s="924"/>
      <c r="GI143" s="924"/>
      <c r="GJ143" s="924"/>
      <c r="GK143" s="924"/>
      <c r="GL143" s="924"/>
      <c r="GM143" s="924"/>
      <c r="GN143" s="924"/>
      <c r="GO143" s="924"/>
      <c r="GP143" s="924"/>
      <c r="GQ143" s="924"/>
      <c r="GR143" s="924"/>
      <c r="GS143" s="924"/>
      <c r="GT143" s="924"/>
      <c r="GU143" s="924"/>
      <c r="GV143" s="924"/>
      <c r="GW143" s="924"/>
      <c r="GX143" s="924"/>
      <c r="GY143" s="924"/>
      <c r="GZ143" s="924"/>
      <c r="HA143" s="924"/>
      <c r="HB143" s="924"/>
      <c r="HC143" s="924"/>
      <c r="HD143" s="924"/>
      <c r="HE143" s="924"/>
      <c r="HF143" s="924"/>
      <c r="HG143" s="924"/>
      <c r="HH143" s="924"/>
      <c r="HI143" s="924"/>
      <c r="HJ143" s="924"/>
      <c r="HK143" s="924"/>
      <c r="HL143" s="924"/>
      <c r="HM143" s="924"/>
      <c r="HN143" s="924"/>
      <c r="HO143" s="924"/>
      <c r="HP143" s="924"/>
      <c r="HQ143" s="924"/>
      <c r="HR143" s="924"/>
      <c r="HS143" s="924"/>
      <c r="HT143" s="924"/>
      <c r="HU143" s="924"/>
      <c r="HV143" s="924"/>
      <c r="HW143" s="924"/>
      <c r="HX143" s="924"/>
      <c r="HY143" s="924"/>
      <c r="HZ143" s="924"/>
      <c r="IA143" s="924"/>
      <c r="IB143" s="924"/>
      <c r="IC143" s="924"/>
      <c r="ID143" s="924"/>
      <c r="IE143" s="924"/>
      <c r="IF143" s="924"/>
      <c r="IG143" s="924"/>
      <c r="IH143" s="924"/>
      <c r="II143" s="924"/>
      <c r="IJ143" s="924"/>
      <c r="IK143" s="924"/>
      <c r="IL143" s="924"/>
      <c r="IM143" s="924"/>
      <c r="IN143" s="924"/>
      <c r="IO143" s="924"/>
      <c r="IP143" s="924"/>
      <c r="IQ143" s="924"/>
      <c r="IR143" s="924"/>
      <c r="IS143" s="924"/>
      <c r="IT143" s="924"/>
      <c r="IU143" s="924"/>
      <c r="IV143" s="924"/>
      <c r="IW143" s="924"/>
      <c r="IX143" s="924"/>
      <c r="IY143" s="924"/>
      <c r="IZ143" s="924"/>
      <c r="JA143" s="924"/>
      <c r="JB143" s="924"/>
      <c r="JC143" s="924"/>
      <c r="JD143" s="924"/>
      <c r="JE143" s="924"/>
      <c r="JF143" s="924"/>
      <c r="JG143" s="924"/>
      <c r="JH143" s="924"/>
      <c r="JI143" s="924"/>
      <c r="JJ143" s="924"/>
      <c r="JK143" s="924"/>
      <c r="JL143" s="924"/>
      <c r="JM143" s="924"/>
      <c r="JN143" s="924"/>
      <c r="JO143" s="924"/>
      <c r="JP143" s="924"/>
      <c r="JQ143" s="924"/>
      <c r="JR143" s="924"/>
      <c r="JS143" s="924"/>
      <c r="JT143" s="924"/>
      <c r="JU143" s="924"/>
      <c r="JV143" s="924"/>
      <c r="JW143" s="924"/>
      <c r="JX143" s="924"/>
      <c r="JY143" s="924"/>
      <c r="JZ143" s="924"/>
      <c r="KA143" s="924"/>
      <c r="KB143" s="924"/>
      <c r="KC143" s="924"/>
      <c r="KD143" s="924"/>
      <c r="KE143" s="924"/>
      <c r="KF143" s="924"/>
      <c r="KG143" s="924"/>
      <c r="KH143" s="924"/>
      <c r="KI143" s="924"/>
      <c r="KJ143" s="924"/>
      <c r="KK143" s="924"/>
      <c r="KL143" s="924"/>
      <c r="KM143" s="924"/>
      <c r="KN143" s="924"/>
      <c r="KO143" s="924"/>
      <c r="KP143" s="924"/>
      <c r="KQ143" s="924"/>
      <c r="KR143" s="924"/>
      <c r="KS143" s="924"/>
      <c r="KT143" s="924"/>
      <c r="KU143" s="924"/>
      <c r="KV143" s="924"/>
      <c r="KW143" s="924"/>
      <c r="KX143" s="924"/>
      <c r="KY143" s="924"/>
      <c r="KZ143" s="924"/>
      <c r="LA143" s="924"/>
      <c r="LB143" s="924"/>
      <c r="LC143" s="924"/>
      <c r="LD143" s="924"/>
      <c r="LE143" s="924"/>
      <c r="LF143" s="924"/>
      <c r="LG143" s="924"/>
      <c r="LH143" s="924"/>
      <c r="LI143" s="924"/>
      <c r="LJ143" s="924"/>
      <c r="LK143" s="924"/>
      <c r="LL143" s="924"/>
      <c r="LM143" s="924"/>
      <c r="LN143" s="924"/>
      <c r="LO143" s="924"/>
      <c r="LP143" s="924"/>
      <c r="LQ143" s="924"/>
      <c r="LR143" s="924"/>
      <c r="LS143" s="924"/>
      <c r="LT143" s="924"/>
      <c r="LU143" s="924"/>
      <c r="LV143" s="924"/>
      <c r="LW143" s="924"/>
      <c r="LX143" s="924"/>
      <c r="LY143" s="924"/>
      <c r="LZ143" s="924"/>
      <c r="MA143" s="924"/>
      <c r="MB143" s="924"/>
      <c r="MC143" s="924"/>
      <c r="MD143" s="924"/>
      <c r="ME143" s="924"/>
      <c r="MF143" s="924"/>
      <c r="MG143" s="924"/>
      <c r="MH143" s="924"/>
      <c r="MI143" s="924"/>
      <c r="MJ143" s="924"/>
      <c r="MK143" s="924"/>
      <c r="ML143" s="924"/>
      <c r="MM143" s="924"/>
      <c r="MN143" s="924"/>
      <c r="MO143" s="924"/>
      <c r="MP143" s="924"/>
      <c r="MQ143" s="924"/>
      <c r="MR143" s="924"/>
      <c r="MS143" s="924"/>
      <c r="MT143" s="924"/>
      <c r="MU143" s="924"/>
      <c r="MV143" s="924"/>
      <c r="MW143" s="924"/>
      <c r="MX143" s="924"/>
      <c r="MY143" s="924"/>
      <c r="MZ143" s="924"/>
      <c r="NA143" s="924"/>
      <c r="NB143" s="924"/>
      <c r="NC143" s="924"/>
      <c r="ND143" s="924"/>
      <c r="NE143" s="924"/>
      <c r="NF143" s="924"/>
      <c r="NG143" s="924"/>
      <c r="NH143" s="924"/>
      <c r="NI143" s="924"/>
      <c r="NJ143" s="924"/>
      <c r="NK143" s="924"/>
      <c r="NL143" s="924"/>
      <c r="NM143" s="924"/>
      <c r="NN143" s="924"/>
      <c r="NO143" s="924"/>
      <c r="NP143" s="924"/>
      <c r="NQ143" s="924"/>
      <c r="NR143" s="924"/>
      <c r="NS143" s="924"/>
      <c r="NT143" s="924"/>
      <c r="NU143" s="924"/>
      <c r="NV143" s="924"/>
      <c r="NW143" s="924"/>
      <c r="NX143" s="924"/>
      <c r="NY143" s="924"/>
      <c r="NZ143" s="924"/>
      <c r="OA143" s="924"/>
      <c r="OB143" s="924"/>
      <c r="OC143" s="924"/>
      <c r="OD143" s="924"/>
      <c r="OE143" s="924"/>
      <c r="OF143" s="924"/>
      <c r="OG143" s="924"/>
      <c r="OH143" s="924"/>
      <c r="OI143" s="924"/>
      <c r="OJ143" s="924"/>
      <c r="OK143" s="924"/>
      <c r="OL143" s="924"/>
      <c r="OM143" s="924"/>
      <c r="ON143" s="924"/>
      <c r="OO143" s="924"/>
      <c r="OP143" s="924"/>
      <c r="OQ143" s="924"/>
      <c r="OR143" s="924"/>
      <c r="OS143" s="924"/>
      <c r="OT143" s="924"/>
      <c r="OU143" s="924"/>
      <c r="OV143" s="924"/>
      <c r="OW143" s="924"/>
      <c r="OX143" s="924"/>
      <c r="OY143" s="924"/>
      <c r="OZ143" s="924"/>
      <c r="PA143" s="924"/>
      <c r="PB143" s="924"/>
      <c r="PC143" s="924"/>
      <c r="PD143" s="924"/>
      <c r="PE143" s="924"/>
    </row>
    <row r="144" spans="1:421">
      <c r="A144" s="924"/>
      <c r="B144" s="924"/>
      <c r="C144" s="924"/>
      <c r="D144" s="924"/>
      <c r="E144" s="924"/>
      <c r="F144" s="924"/>
      <c r="G144" s="924"/>
      <c r="H144" s="924"/>
      <c r="I144" s="924"/>
      <c r="J144" s="924"/>
      <c r="K144" s="924"/>
      <c r="L144" s="924"/>
      <c r="M144" s="924"/>
      <c r="N144" s="924"/>
      <c r="O144" s="924"/>
      <c r="P144" s="924"/>
      <c r="Q144" s="924"/>
      <c r="R144" s="924"/>
      <c r="S144" s="924"/>
      <c r="T144" s="924"/>
      <c r="U144" s="924"/>
      <c r="V144" s="924"/>
      <c r="W144" s="924"/>
      <c r="X144" s="924"/>
      <c r="Y144" s="924"/>
      <c r="Z144" s="924"/>
      <c r="AA144" s="924"/>
      <c r="AB144" s="924"/>
      <c r="AC144" s="924"/>
      <c r="AD144" s="924"/>
      <c r="AE144" s="924"/>
      <c r="AF144" s="924"/>
      <c r="AG144" s="924"/>
      <c r="AH144" s="924"/>
      <c r="AI144" s="924"/>
      <c r="AJ144" s="924"/>
      <c r="AK144" s="924"/>
      <c r="AL144" s="924"/>
      <c r="AM144" s="924"/>
      <c r="AN144" s="924"/>
      <c r="AO144" s="924"/>
      <c r="AP144" s="924"/>
      <c r="AQ144" s="924"/>
      <c r="AR144" s="924"/>
      <c r="AS144" s="924"/>
      <c r="AT144" s="924"/>
      <c r="AU144" s="924"/>
      <c r="AV144" s="924"/>
      <c r="AW144" s="924"/>
      <c r="AX144" s="924"/>
      <c r="AY144" s="924"/>
      <c r="AZ144" s="924"/>
      <c r="BA144" s="924"/>
      <c r="BB144" s="924"/>
      <c r="BC144" s="924"/>
      <c r="BD144" s="924"/>
      <c r="BE144" s="924"/>
      <c r="BF144" s="924"/>
      <c r="BG144" s="924"/>
      <c r="BH144" s="924"/>
      <c r="BI144" s="924"/>
      <c r="BJ144" s="924"/>
      <c r="BK144" s="924"/>
      <c r="BL144" s="924"/>
      <c r="BM144" s="924"/>
      <c r="BN144" s="924"/>
      <c r="BO144" s="924"/>
      <c r="BP144" s="924"/>
      <c r="BQ144" s="924"/>
      <c r="BR144" s="924"/>
      <c r="BS144" s="924"/>
      <c r="BT144" s="924"/>
      <c r="BU144" s="924"/>
      <c r="BV144" s="924"/>
      <c r="BW144" s="924"/>
      <c r="BX144" s="924"/>
      <c r="BY144" s="924"/>
      <c r="BZ144" s="924"/>
      <c r="CA144" s="924"/>
      <c r="CB144" s="924"/>
      <c r="CC144" s="924"/>
      <c r="CD144" s="924"/>
      <c r="CE144" s="924"/>
      <c r="CF144" s="924"/>
      <c r="CG144" s="924"/>
      <c r="CH144" s="924"/>
      <c r="CI144" s="924"/>
      <c r="CJ144" s="924"/>
      <c r="CK144" s="924"/>
      <c r="CL144" s="924"/>
      <c r="CM144" s="924"/>
      <c r="CN144" s="924"/>
      <c r="CO144" s="924"/>
      <c r="CP144" s="924"/>
      <c r="CQ144" s="924"/>
      <c r="CR144" s="924"/>
      <c r="CS144" s="924"/>
      <c r="CT144" s="924"/>
      <c r="CU144" s="924"/>
      <c r="CV144" s="924"/>
      <c r="CW144" s="924"/>
      <c r="CX144" s="924"/>
      <c r="CY144" s="924"/>
      <c r="CZ144" s="924"/>
      <c r="DA144" s="924"/>
      <c r="DB144" s="924"/>
      <c r="DC144" s="924"/>
      <c r="DD144" s="924"/>
      <c r="DE144" s="924"/>
      <c r="DF144" s="924"/>
      <c r="DG144" s="924"/>
      <c r="DH144" s="924"/>
      <c r="DI144" s="924"/>
      <c r="DJ144" s="924"/>
      <c r="DK144" s="924"/>
      <c r="DL144" s="924"/>
      <c r="DM144" s="924"/>
      <c r="DN144" s="924"/>
      <c r="DO144" s="924"/>
      <c r="DP144" s="924"/>
      <c r="DQ144" s="924"/>
      <c r="DR144" s="924"/>
      <c r="DS144" s="924"/>
      <c r="DT144" s="924"/>
      <c r="DU144" s="924"/>
      <c r="DV144" s="924"/>
      <c r="DW144" s="924"/>
      <c r="DX144" s="924"/>
      <c r="DY144" s="924"/>
      <c r="DZ144" s="924"/>
      <c r="EA144" s="924"/>
      <c r="EB144" s="924"/>
      <c r="EC144" s="924"/>
      <c r="ED144" s="924"/>
      <c r="EE144" s="924"/>
      <c r="EF144" s="924"/>
      <c r="EG144" s="924"/>
      <c r="EH144" s="924"/>
      <c r="EI144" s="924"/>
      <c r="EJ144" s="924"/>
      <c r="EK144" s="924"/>
      <c r="EL144" s="924"/>
      <c r="EM144" s="924"/>
      <c r="EN144" s="924"/>
      <c r="EO144" s="924"/>
      <c r="EP144" s="924"/>
      <c r="EQ144" s="924"/>
      <c r="ER144" s="924"/>
      <c r="ES144" s="924"/>
      <c r="ET144" s="924"/>
      <c r="EU144" s="924"/>
      <c r="EV144" s="924"/>
      <c r="EW144" s="924"/>
      <c r="EX144" s="924"/>
      <c r="EY144" s="924"/>
      <c r="EZ144" s="924"/>
      <c r="FA144" s="924"/>
      <c r="FB144" s="924"/>
      <c r="FC144" s="924"/>
      <c r="FD144" s="924"/>
      <c r="FE144" s="924"/>
      <c r="FF144" s="924"/>
      <c r="FG144" s="924"/>
      <c r="FH144" s="924"/>
      <c r="FI144" s="924"/>
      <c r="FJ144" s="924"/>
      <c r="FK144" s="924"/>
      <c r="FL144" s="924"/>
      <c r="FM144" s="924"/>
      <c r="FN144" s="924"/>
      <c r="FO144" s="924"/>
      <c r="FP144" s="924"/>
      <c r="FQ144" s="924"/>
      <c r="FR144" s="924"/>
      <c r="FS144" s="924"/>
      <c r="FT144" s="924"/>
      <c r="FU144" s="924"/>
      <c r="FV144" s="924"/>
      <c r="FW144" s="924"/>
      <c r="FX144" s="924"/>
      <c r="FY144" s="924"/>
      <c r="FZ144" s="924"/>
      <c r="GA144" s="924"/>
      <c r="GB144" s="924"/>
      <c r="GC144" s="924"/>
      <c r="GD144" s="924"/>
      <c r="GE144" s="924"/>
      <c r="GF144" s="924"/>
      <c r="GG144" s="924"/>
      <c r="GH144" s="924"/>
      <c r="GI144" s="924"/>
      <c r="GJ144" s="924"/>
      <c r="GK144" s="924"/>
      <c r="GL144" s="924"/>
      <c r="GM144" s="924"/>
      <c r="GN144" s="924"/>
      <c r="GO144" s="924"/>
      <c r="GP144" s="924"/>
      <c r="GQ144" s="924"/>
      <c r="GR144" s="924"/>
      <c r="GS144" s="924"/>
      <c r="GT144" s="924"/>
      <c r="GU144" s="924"/>
      <c r="GV144" s="924"/>
      <c r="GW144" s="924"/>
      <c r="GX144" s="924"/>
      <c r="GY144" s="924"/>
      <c r="GZ144" s="924"/>
      <c r="HA144" s="924"/>
      <c r="HB144" s="924"/>
      <c r="HC144" s="924"/>
      <c r="HD144" s="924"/>
      <c r="HE144" s="924"/>
      <c r="HF144" s="924"/>
      <c r="HG144" s="924"/>
      <c r="HH144" s="924"/>
      <c r="HI144" s="924"/>
      <c r="HJ144" s="924"/>
      <c r="HK144" s="924"/>
      <c r="HL144" s="924"/>
      <c r="HM144" s="924"/>
      <c r="HN144" s="924"/>
      <c r="HO144" s="924"/>
      <c r="HP144" s="924"/>
      <c r="HQ144" s="924"/>
      <c r="HR144" s="924"/>
      <c r="HS144" s="924"/>
      <c r="HT144" s="924"/>
      <c r="HU144" s="924"/>
      <c r="HV144" s="924"/>
      <c r="HW144" s="924"/>
      <c r="HX144" s="924"/>
      <c r="HY144" s="924"/>
      <c r="HZ144" s="924"/>
      <c r="IA144" s="924"/>
      <c r="IB144" s="924"/>
      <c r="IC144" s="924"/>
      <c r="ID144" s="924"/>
      <c r="IE144" s="924"/>
      <c r="IF144" s="924"/>
      <c r="IG144" s="924"/>
      <c r="IH144" s="924"/>
      <c r="II144" s="924"/>
      <c r="IJ144" s="924"/>
      <c r="IK144" s="924"/>
      <c r="IL144" s="924"/>
      <c r="IM144" s="924"/>
      <c r="IN144" s="924"/>
      <c r="IO144" s="924"/>
      <c r="IP144" s="924"/>
      <c r="IQ144" s="924"/>
      <c r="IR144" s="924"/>
      <c r="IS144" s="924"/>
      <c r="IT144" s="924"/>
      <c r="IU144" s="924"/>
      <c r="IV144" s="924"/>
      <c r="IW144" s="924"/>
      <c r="IX144" s="924"/>
      <c r="IY144" s="924"/>
      <c r="IZ144" s="924"/>
      <c r="JA144" s="924"/>
      <c r="JB144" s="924"/>
      <c r="JC144" s="924"/>
      <c r="JD144" s="924"/>
      <c r="JE144" s="924"/>
      <c r="JF144" s="924"/>
      <c r="JG144" s="924"/>
      <c r="JH144" s="924"/>
      <c r="JI144" s="924"/>
      <c r="JJ144" s="924"/>
      <c r="JK144" s="924"/>
      <c r="JL144" s="924"/>
      <c r="JM144" s="924"/>
      <c r="JN144" s="924"/>
      <c r="JO144" s="924"/>
      <c r="JP144" s="924"/>
      <c r="JQ144" s="924"/>
      <c r="JR144" s="924"/>
      <c r="JS144" s="924"/>
      <c r="JT144" s="924"/>
      <c r="JU144" s="924"/>
      <c r="JV144" s="924"/>
      <c r="JW144" s="924"/>
      <c r="JX144" s="924"/>
      <c r="JY144" s="924"/>
      <c r="JZ144" s="924"/>
      <c r="KA144" s="924"/>
      <c r="KB144" s="924"/>
      <c r="KC144" s="924"/>
      <c r="KD144" s="924"/>
      <c r="KE144" s="924"/>
      <c r="KF144" s="924"/>
      <c r="KG144" s="924"/>
      <c r="KH144" s="924"/>
      <c r="KI144" s="924"/>
      <c r="KJ144" s="924"/>
      <c r="KK144" s="924"/>
      <c r="KL144" s="924"/>
      <c r="KM144" s="924"/>
      <c r="KN144" s="924"/>
      <c r="KO144" s="924"/>
      <c r="KP144" s="924"/>
      <c r="KQ144" s="924"/>
      <c r="KR144" s="924"/>
      <c r="KS144" s="924"/>
      <c r="KT144" s="924"/>
      <c r="KU144" s="924"/>
      <c r="KV144" s="924"/>
      <c r="KW144" s="924"/>
      <c r="KX144" s="924"/>
      <c r="KY144" s="924"/>
      <c r="KZ144" s="924"/>
      <c r="LA144" s="924"/>
      <c r="LB144" s="924"/>
      <c r="LC144" s="924"/>
      <c r="LD144" s="924"/>
      <c r="LE144" s="924"/>
      <c r="LF144" s="924"/>
      <c r="LG144" s="924"/>
      <c r="LH144" s="924"/>
      <c r="LI144" s="924"/>
      <c r="LJ144" s="924"/>
      <c r="LK144" s="924"/>
      <c r="LL144" s="924"/>
      <c r="LM144" s="924"/>
      <c r="LN144" s="924"/>
      <c r="LO144" s="924"/>
      <c r="LP144" s="924"/>
      <c r="LQ144" s="924"/>
      <c r="LR144" s="924"/>
      <c r="LS144" s="924"/>
      <c r="LT144" s="924"/>
      <c r="LU144" s="924"/>
      <c r="LV144" s="924"/>
      <c r="LW144" s="924"/>
      <c r="LX144" s="924"/>
      <c r="LY144" s="924"/>
      <c r="LZ144" s="924"/>
      <c r="MA144" s="924"/>
      <c r="MB144" s="924"/>
      <c r="MC144" s="924"/>
      <c r="MD144" s="924"/>
      <c r="ME144" s="924"/>
      <c r="MF144" s="924"/>
      <c r="MG144" s="924"/>
      <c r="MH144" s="924"/>
      <c r="MI144" s="924"/>
      <c r="MJ144" s="924"/>
      <c r="MK144" s="924"/>
      <c r="ML144" s="924"/>
      <c r="MM144" s="924"/>
      <c r="MN144" s="924"/>
      <c r="MO144" s="924"/>
      <c r="MP144" s="924"/>
      <c r="MQ144" s="924"/>
      <c r="MR144" s="924"/>
      <c r="MS144" s="924"/>
      <c r="MT144" s="924"/>
      <c r="MU144" s="924"/>
      <c r="MV144" s="924"/>
      <c r="MW144" s="924"/>
      <c r="MX144" s="924"/>
      <c r="MY144" s="924"/>
      <c r="MZ144" s="924"/>
      <c r="NA144" s="924"/>
      <c r="NB144" s="924"/>
      <c r="NC144" s="924"/>
      <c r="ND144" s="924"/>
      <c r="NE144" s="924"/>
      <c r="NF144" s="924"/>
      <c r="NG144" s="924"/>
      <c r="NH144" s="924"/>
      <c r="NI144" s="924"/>
      <c r="NJ144" s="924"/>
      <c r="NK144" s="924"/>
      <c r="NL144" s="924"/>
      <c r="NM144" s="924"/>
      <c r="NN144" s="924"/>
      <c r="NO144" s="924"/>
      <c r="NP144" s="924"/>
      <c r="NQ144" s="924"/>
      <c r="NR144" s="924"/>
      <c r="NS144" s="924"/>
      <c r="NT144" s="924"/>
      <c r="NU144" s="924"/>
      <c r="NV144" s="924"/>
      <c r="NW144" s="924"/>
      <c r="NX144" s="924"/>
      <c r="NY144" s="924"/>
      <c r="NZ144" s="924"/>
      <c r="OA144" s="924"/>
      <c r="OB144" s="924"/>
      <c r="OC144" s="924"/>
      <c r="OD144" s="924"/>
      <c r="OE144" s="924"/>
      <c r="OF144" s="924"/>
      <c r="OG144" s="924"/>
      <c r="OH144" s="924"/>
      <c r="OI144" s="924"/>
      <c r="OJ144" s="924"/>
      <c r="OK144" s="924"/>
      <c r="OL144" s="924"/>
      <c r="OM144" s="924"/>
      <c r="ON144" s="924"/>
      <c r="OO144" s="924"/>
      <c r="OP144" s="924"/>
      <c r="OQ144" s="924"/>
      <c r="OR144" s="924"/>
      <c r="OS144" s="924"/>
      <c r="OT144" s="924"/>
      <c r="OU144" s="924"/>
      <c r="OV144" s="924"/>
      <c r="OW144" s="924"/>
      <c r="OX144" s="924"/>
      <c r="OY144" s="924"/>
      <c r="OZ144" s="924"/>
      <c r="PA144" s="924"/>
      <c r="PB144" s="924"/>
      <c r="PC144" s="924"/>
      <c r="PD144" s="924"/>
      <c r="PE144" s="924"/>
    </row>
    <row r="145" spans="1:421">
      <c r="A145" s="924"/>
      <c r="B145" s="924"/>
      <c r="C145" s="924"/>
      <c r="D145" s="924"/>
      <c r="E145" s="924"/>
      <c r="F145" s="924"/>
      <c r="G145" s="924"/>
      <c r="H145" s="924"/>
      <c r="I145" s="924"/>
      <c r="J145" s="924"/>
      <c r="K145" s="924"/>
      <c r="L145" s="924"/>
      <c r="M145" s="924"/>
      <c r="N145" s="924"/>
      <c r="O145" s="924"/>
      <c r="P145" s="924"/>
      <c r="Q145" s="924"/>
      <c r="R145" s="924"/>
      <c r="S145" s="924"/>
      <c r="T145" s="924"/>
      <c r="U145" s="924"/>
      <c r="V145" s="924"/>
      <c r="W145" s="924"/>
      <c r="X145" s="924"/>
      <c r="Y145" s="924"/>
      <c r="Z145" s="924"/>
      <c r="AA145" s="924"/>
      <c r="AB145" s="924"/>
      <c r="AC145" s="924"/>
      <c r="AD145" s="924"/>
      <c r="AE145" s="924"/>
      <c r="AF145" s="924"/>
      <c r="AG145" s="924"/>
      <c r="AH145" s="924"/>
      <c r="AI145" s="924"/>
      <c r="AJ145" s="924"/>
      <c r="AK145" s="924"/>
      <c r="AL145" s="924"/>
      <c r="AM145" s="924"/>
      <c r="AN145" s="924"/>
      <c r="AO145" s="924"/>
      <c r="AP145" s="924"/>
      <c r="AQ145" s="924"/>
      <c r="AR145" s="924"/>
      <c r="AS145" s="924"/>
      <c r="AT145" s="924"/>
      <c r="AU145" s="924"/>
      <c r="AV145" s="924"/>
      <c r="AW145" s="924"/>
      <c r="AX145" s="924"/>
      <c r="AY145" s="924"/>
      <c r="AZ145" s="924"/>
      <c r="BA145" s="924"/>
      <c r="BB145" s="924"/>
      <c r="BC145" s="924"/>
      <c r="BD145" s="924"/>
      <c r="BE145" s="924"/>
      <c r="BF145" s="924"/>
      <c r="BG145" s="924"/>
      <c r="BH145" s="924"/>
      <c r="BI145" s="924"/>
      <c r="BJ145" s="924"/>
      <c r="BK145" s="924"/>
      <c r="BL145" s="924"/>
      <c r="BM145" s="924"/>
      <c r="BN145" s="924"/>
      <c r="BO145" s="924"/>
      <c r="BP145" s="924"/>
      <c r="BQ145" s="924"/>
      <c r="BR145" s="924"/>
      <c r="BS145" s="924"/>
      <c r="BT145" s="924"/>
      <c r="BU145" s="924"/>
      <c r="BV145" s="924"/>
      <c r="BW145" s="924"/>
      <c r="BX145" s="924"/>
      <c r="BY145" s="924"/>
      <c r="BZ145" s="924"/>
      <c r="CA145" s="924"/>
      <c r="CB145" s="924"/>
      <c r="CC145" s="924"/>
      <c r="CD145" s="924"/>
      <c r="CE145" s="924"/>
      <c r="CF145" s="924"/>
      <c r="CG145" s="924"/>
      <c r="CH145" s="924"/>
      <c r="CI145" s="924"/>
      <c r="CJ145" s="924"/>
      <c r="CK145" s="924"/>
      <c r="CL145" s="924"/>
      <c r="CM145" s="924"/>
      <c r="CN145" s="924"/>
      <c r="CO145" s="924"/>
      <c r="CP145" s="924"/>
      <c r="CQ145" s="924"/>
      <c r="CR145" s="924"/>
      <c r="CS145" s="924"/>
      <c r="CT145" s="924"/>
      <c r="CU145" s="924"/>
      <c r="CV145" s="924"/>
      <c r="CW145" s="924"/>
      <c r="CX145" s="924"/>
      <c r="CY145" s="924"/>
      <c r="CZ145" s="924"/>
      <c r="DA145" s="924"/>
      <c r="DB145" s="924"/>
      <c r="DC145" s="924"/>
      <c r="DD145" s="924"/>
      <c r="DE145" s="924"/>
      <c r="DF145" s="924"/>
      <c r="DG145" s="924"/>
      <c r="DH145" s="924"/>
      <c r="DI145" s="924"/>
      <c r="DJ145" s="924"/>
      <c r="DK145" s="924"/>
      <c r="DL145" s="924"/>
      <c r="DM145" s="924"/>
      <c r="DN145" s="924"/>
      <c r="DO145" s="924"/>
      <c r="DP145" s="924"/>
      <c r="DQ145" s="924"/>
      <c r="DR145" s="924"/>
      <c r="DS145" s="924"/>
      <c r="DT145" s="924"/>
      <c r="DU145" s="924"/>
      <c r="DV145" s="924"/>
      <c r="DW145" s="924"/>
      <c r="DX145" s="924"/>
      <c r="DY145" s="924"/>
      <c r="DZ145" s="924"/>
      <c r="EA145" s="924"/>
      <c r="EB145" s="924"/>
      <c r="EC145" s="924"/>
      <c r="ED145" s="924"/>
      <c r="EE145" s="924"/>
      <c r="EF145" s="924"/>
      <c r="EG145" s="924"/>
      <c r="EH145" s="924"/>
      <c r="EI145" s="924"/>
      <c r="EJ145" s="924"/>
      <c r="EK145" s="924"/>
      <c r="EL145" s="924"/>
      <c r="EM145" s="924"/>
      <c r="EN145" s="924"/>
      <c r="EO145" s="924"/>
      <c r="EP145" s="924"/>
      <c r="EQ145" s="924"/>
      <c r="ER145" s="924"/>
      <c r="ES145" s="924"/>
      <c r="ET145" s="924"/>
      <c r="EU145" s="924"/>
      <c r="EV145" s="924"/>
      <c r="EW145" s="924"/>
      <c r="EX145" s="924"/>
      <c r="EY145" s="924"/>
      <c r="EZ145" s="924"/>
      <c r="FA145" s="924"/>
      <c r="FB145" s="924"/>
      <c r="FC145" s="924"/>
      <c r="FD145" s="924"/>
      <c r="FE145" s="924"/>
      <c r="FF145" s="924"/>
      <c r="FG145" s="924"/>
      <c r="FH145" s="924"/>
      <c r="FI145" s="924"/>
      <c r="FJ145" s="924"/>
      <c r="FK145" s="924"/>
      <c r="FL145" s="924"/>
      <c r="FM145" s="924"/>
      <c r="FN145" s="924"/>
      <c r="FO145" s="924"/>
      <c r="FP145" s="924"/>
      <c r="FQ145" s="924"/>
      <c r="FR145" s="924"/>
      <c r="FS145" s="924"/>
      <c r="FT145" s="924"/>
      <c r="FU145" s="924"/>
      <c r="FV145" s="924"/>
      <c r="FW145" s="924"/>
      <c r="FX145" s="924"/>
      <c r="FY145" s="924"/>
      <c r="FZ145" s="924"/>
      <c r="GA145" s="924"/>
      <c r="GB145" s="924"/>
      <c r="GC145" s="924"/>
      <c r="GD145" s="924"/>
      <c r="GE145" s="924"/>
      <c r="GF145" s="924"/>
      <c r="GG145" s="924"/>
      <c r="GH145" s="924"/>
      <c r="GI145" s="924"/>
      <c r="GJ145" s="924"/>
      <c r="GK145" s="924"/>
      <c r="GL145" s="924"/>
      <c r="GM145" s="924"/>
      <c r="GN145" s="924"/>
      <c r="GO145" s="924"/>
      <c r="GP145" s="924"/>
      <c r="GQ145" s="924"/>
      <c r="GR145" s="924"/>
      <c r="GS145" s="924"/>
      <c r="GT145" s="924"/>
      <c r="GU145" s="924"/>
      <c r="GV145" s="924"/>
      <c r="GW145" s="924"/>
      <c r="GX145" s="924"/>
      <c r="GY145" s="924"/>
      <c r="GZ145" s="924"/>
      <c r="HA145" s="924"/>
      <c r="HB145" s="924"/>
      <c r="HC145" s="924"/>
      <c r="HD145" s="924"/>
      <c r="HE145" s="924"/>
      <c r="HF145" s="924"/>
      <c r="HG145" s="924"/>
      <c r="HH145" s="924"/>
      <c r="HI145" s="924"/>
      <c r="HJ145" s="924"/>
      <c r="HK145" s="924"/>
      <c r="HL145" s="924"/>
      <c r="HM145" s="924"/>
      <c r="HN145" s="924"/>
      <c r="HO145" s="924"/>
      <c r="HP145" s="924"/>
      <c r="HQ145" s="924"/>
      <c r="HR145" s="924"/>
      <c r="HS145" s="924"/>
      <c r="HT145" s="924"/>
      <c r="HU145" s="924"/>
      <c r="HV145" s="924"/>
      <c r="HW145" s="924"/>
      <c r="HX145" s="924"/>
      <c r="HY145" s="924"/>
      <c r="HZ145" s="924"/>
      <c r="IA145" s="924"/>
      <c r="IB145" s="924"/>
      <c r="IC145" s="924"/>
      <c r="ID145" s="924"/>
      <c r="IE145" s="924"/>
      <c r="IF145" s="924"/>
      <c r="IG145" s="924"/>
      <c r="IH145" s="924"/>
      <c r="II145" s="924"/>
      <c r="IJ145" s="924"/>
      <c r="IK145" s="924"/>
      <c r="IL145" s="924"/>
      <c r="IM145" s="924"/>
      <c r="IN145" s="924"/>
      <c r="IO145" s="924"/>
      <c r="IP145" s="924"/>
      <c r="IQ145" s="924"/>
      <c r="IR145" s="924"/>
      <c r="IS145" s="924"/>
      <c r="IT145" s="924"/>
      <c r="IU145" s="924"/>
      <c r="IV145" s="924"/>
      <c r="IW145" s="924"/>
      <c r="IX145" s="924"/>
      <c r="IY145" s="924"/>
      <c r="IZ145" s="924"/>
      <c r="JA145" s="924"/>
      <c r="JB145" s="924"/>
      <c r="JC145" s="924"/>
      <c r="JD145" s="924"/>
      <c r="JE145" s="924"/>
      <c r="JF145" s="924"/>
      <c r="JG145" s="924"/>
      <c r="JH145" s="924"/>
      <c r="JI145" s="924"/>
      <c r="JJ145" s="924"/>
      <c r="JK145" s="924"/>
      <c r="JL145" s="924"/>
      <c r="JM145" s="924"/>
      <c r="JN145" s="924"/>
      <c r="JO145" s="924"/>
      <c r="JP145" s="924"/>
      <c r="JQ145" s="924"/>
      <c r="JR145" s="924"/>
      <c r="JS145" s="924"/>
      <c r="JT145" s="924"/>
      <c r="JU145" s="924"/>
      <c r="JV145" s="924"/>
      <c r="JW145" s="924"/>
      <c r="JX145" s="924"/>
      <c r="JY145" s="924"/>
      <c r="JZ145" s="924"/>
      <c r="KA145" s="924"/>
      <c r="KB145" s="924"/>
      <c r="KC145" s="924"/>
      <c r="KD145" s="924"/>
      <c r="KE145" s="924"/>
      <c r="KF145" s="924"/>
      <c r="KG145" s="924"/>
      <c r="KH145" s="924"/>
      <c r="KI145" s="924"/>
      <c r="KJ145" s="924"/>
      <c r="KK145" s="924"/>
      <c r="KL145" s="924"/>
      <c r="KM145" s="924"/>
      <c r="KN145" s="924"/>
      <c r="KO145" s="924"/>
      <c r="KP145" s="924"/>
      <c r="KQ145" s="924"/>
      <c r="KR145" s="924"/>
      <c r="KS145" s="924"/>
      <c r="KT145" s="924"/>
      <c r="KU145" s="924"/>
      <c r="KV145" s="924"/>
      <c r="KW145" s="924"/>
      <c r="KX145" s="924"/>
      <c r="KY145" s="924"/>
      <c r="KZ145" s="924"/>
      <c r="LA145" s="924"/>
      <c r="LB145" s="924"/>
      <c r="LC145" s="924"/>
      <c r="LD145" s="924"/>
      <c r="LE145" s="924"/>
      <c r="LF145" s="924"/>
      <c r="LG145" s="924"/>
      <c r="LH145" s="924"/>
      <c r="LI145" s="924"/>
      <c r="LJ145" s="924"/>
      <c r="LK145" s="924"/>
      <c r="LL145" s="924"/>
      <c r="LM145" s="924"/>
      <c r="LN145" s="924"/>
      <c r="LO145" s="924"/>
      <c r="LP145" s="924"/>
      <c r="LQ145" s="924"/>
      <c r="LR145" s="924"/>
      <c r="LS145" s="924"/>
      <c r="LT145" s="924"/>
      <c r="LU145" s="924"/>
      <c r="LV145" s="924"/>
      <c r="LW145" s="924"/>
      <c r="LX145" s="924"/>
      <c r="LY145" s="924"/>
      <c r="LZ145" s="924"/>
      <c r="MA145" s="924"/>
      <c r="MB145" s="924"/>
      <c r="MC145" s="924"/>
      <c r="MD145" s="924"/>
      <c r="ME145" s="924"/>
      <c r="MF145" s="924"/>
      <c r="MG145" s="924"/>
      <c r="MH145" s="924"/>
      <c r="MI145" s="924"/>
      <c r="MJ145" s="924"/>
      <c r="MK145" s="924"/>
      <c r="ML145" s="924"/>
      <c r="MM145" s="924"/>
      <c r="MN145" s="924"/>
      <c r="MO145" s="924"/>
      <c r="MP145" s="924"/>
      <c r="MQ145" s="924"/>
      <c r="MR145" s="924"/>
      <c r="MS145" s="924"/>
      <c r="MT145" s="924"/>
      <c r="MU145" s="924"/>
      <c r="MV145" s="924"/>
      <c r="MW145" s="924"/>
      <c r="MX145" s="924"/>
      <c r="MY145" s="924"/>
      <c r="MZ145" s="924"/>
      <c r="NA145" s="924"/>
      <c r="NB145" s="924"/>
      <c r="NC145" s="924"/>
      <c r="ND145" s="924"/>
      <c r="NE145" s="924"/>
      <c r="NF145" s="924"/>
      <c r="NG145" s="924"/>
      <c r="NH145" s="924"/>
      <c r="NI145" s="924"/>
      <c r="NJ145" s="924"/>
      <c r="NK145" s="924"/>
      <c r="NL145" s="924"/>
      <c r="NM145" s="924"/>
      <c r="NN145" s="924"/>
      <c r="NO145" s="924"/>
      <c r="NP145" s="924"/>
      <c r="NQ145" s="924"/>
      <c r="NR145" s="924"/>
      <c r="NS145" s="924"/>
      <c r="NT145" s="924"/>
      <c r="NU145" s="924"/>
      <c r="NV145" s="924"/>
      <c r="NW145" s="924"/>
      <c r="NX145" s="924"/>
      <c r="NY145" s="924"/>
      <c r="NZ145" s="924"/>
      <c r="OA145" s="924"/>
      <c r="OB145" s="924"/>
      <c r="OC145" s="924"/>
      <c r="OD145" s="924"/>
      <c r="OE145" s="924"/>
      <c r="OF145" s="924"/>
      <c r="OG145" s="924"/>
      <c r="OH145" s="924"/>
      <c r="OI145" s="924"/>
      <c r="OJ145" s="924"/>
      <c r="OK145" s="924"/>
      <c r="OL145" s="924"/>
      <c r="OM145" s="924"/>
      <c r="ON145" s="924"/>
      <c r="OO145" s="924"/>
      <c r="OP145" s="924"/>
      <c r="OQ145" s="924"/>
      <c r="OR145" s="924"/>
      <c r="OS145" s="924"/>
      <c r="OT145" s="924"/>
      <c r="OU145" s="924"/>
      <c r="OV145" s="924"/>
      <c r="OW145" s="924"/>
      <c r="OX145" s="924"/>
      <c r="OY145" s="924"/>
      <c r="OZ145" s="924"/>
      <c r="PA145" s="924"/>
      <c r="PB145" s="924"/>
      <c r="PC145" s="924"/>
      <c r="PD145" s="924"/>
      <c r="PE145" s="924"/>
    </row>
    <row r="146" spans="1:421">
      <c r="A146" s="924"/>
      <c r="B146" s="924"/>
      <c r="C146" s="924"/>
      <c r="D146" s="924"/>
      <c r="E146" s="924"/>
      <c r="F146" s="924"/>
      <c r="G146" s="924"/>
      <c r="H146" s="924"/>
      <c r="I146" s="924"/>
      <c r="J146" s="924"/>
      <c r="K146" s="924"/>
      <c r="L146" s="924"/>
      <c r="M146" s="924"/>
      <c r="N146" s="924"/>
      <c r="O146" s="924"/>
      <c r="P146" s="924"/>
      <c r="Q146" s="924"/>
      <c r="R146" s="924"/>
      <c r="S146" s="924"/>
      <c r="T146" s="924"/>
      <c r="U146" s="924"/>
      <c r="V146" s="924"/>
      <c r="W146" s="924"/>
      <c r="X146" s="924"/>
      <c r="Y146" s="924"/>
      <c r="Z146" s="924"/>
      <c r="AA146" s="924"/>
      <c r="AB146" s="924"/>
      <c r="AC146" s="924"/>
      <c r="AD146" s="924"/>
      <c r="AE146" s="924"/>
      <c r="AF146" s="924"/>
      <c r="AG146" s="924"/>
      <c r="AH146" s="924"/>
      <c r="AI146" s="924"/>
      <c r="AJ146" s="924"/>
      <c r="AK146" s="924"/>
      <c r="AL146" s="924"/>
      <c r="AM146" s="924"/>
      <c r="AN146" s="924"/>
      <c r="AO146" s="924"/>
      <c r="AP146" s="924"/>
      <c r="AQ146" s="924"/>
      <c r="AR146" s="924"/>
      <c r="AS146" s="924"/>
      <c r="AT146" s="924"/>
      <c r="AU146" s="924"/>
      <c r="AV146" s="924"/>
      <c r="AW146" s="924"/>
      <c r="AX146" s="924"/>
      <c r="AY146" s="924"/>
      <c r="AZ146" s="924"/>
      <c r="BA146" s="924"/>
      <c r="BB146" s="924"/>
      <c r="BC146" s="924"/>
      <c r="BD146" s="924"/>
      <c r="BE146" s="924"/>
      <c r="BF146" s="924"/>
      <c r="BG146" s="924"/>
      <c r="BH146" s="924"/>
      <c r="BI146" s="924"/>
      <c r="BJ146" s="924"/>
      <c r="BK146" s="924"/>
      <c r="BL146" s="924"/>
      <c r="BM146" s="924"/>
      <c r="BN146" s="924"/>
      <c r="BO146" s="924"/>
      <c r="BP146" s="924"/>
      <c r="BQ146" s="924"/>
      <c r="BR146" s="924"/>
      <c r="BS146" s="924"/>
      <c r="BT146" s="924"/>
      <c r="BU146" s="924"/>
      <c r="BV146" s="924"/>
      <c r="BW146" s="924"/>
      <c r="BX146" s="924"/>
      <c r="BY146" s="924"/>
      <c r="BZ146" s="924"/>
      <c r="CA146" s="924"/>
      <c r="CB146" s="924"/>
      <c r="CC146" s="924"/>
      <c r="CD146" s="924"/>
      <c r="CE146" s="924"/>
      <c r="CF146" s="924"/>
      <c r="CG146" s="924"/>
      <c r="CH146" s="924"/>
      <c r="CI146" s="924"/>
      <c r="CJ146" s="924"/>
      <c r="CK146" s="924"/>
      <c r="CL146" s="924"/>
      <c r="CM146" s="924"/>
      <c r="CN146" s="924"/>
      <c r="CO146" s="924"/>
      <c r="CP146" s="924"/>
      <c r="CQ146" s="924"/>
      <c r="CR146" s="924"/>
      <c r="CS146" s="924"/>
      <c r="CT146" s="924"/>
      <c r="CU146" s="924"/>
      <c r="CV146" s="924"/>
      <c r="CW146" s="924"/>
      <c r="CX146" s="924"/>
      <c r="CY146" s="924"/>
      <c r="CZ146" s="924"/>
      <c r="DA146" s="924"/>
      <c r="DB146" s="924"/>
      <c r="DC146" s="924"/>
      <c r="DD146" s="924"/>
      <c r="DE146" s="924"/>
      <c r="DF146" s="924"/>
      <c r="DG146" s="924"/>
      <c r="DH146" s="924"/>
      <c r="DI146" s="924"/>
      <c r="DJ146" s="924"/>
      <c r="DK146" s="924"/>
      <c r="DL146" s="924"/>
      <c r="DM146" s="924"/>
      <c r="DN146" s="924"/>
      <c r="DO146" s="924"/>
      <c r="DP146" s="924"/>
      <c r="DQ146" s="924"/>
      <c r="DR146" s="924"/>
      <c r="DS146" s="924"/>
      <c r="DT146" s="924"/>
      <c r="DU146" s="924"/>
      <c r="DV146" s="924"/>
      <c r="DW146" s="924"/>
      <c r="DX146" s="924"/>
      <c r="DY146" s="924"/>
      <c r="DZ146" s="924"/>
      <c r="EA146" s="924"/>
      <c r="EB146" s="924"/>
      <c r="EC146" s="924"/>
      <c r="ED146" s="924"/>
      <c r="EE146" s="924"/>
      <c r="EF146" s="924"/>
      <c r="EG146" s="924"/>
      <c r="EH146" s="924"/>
      <c r="EI146" s="924"/>
      <c r="EJ146" s="924"/>
      <c r="EK146" s="924"/>
      <c r="EL146" s="924"/>
      <c r="EM146" s="924"/>
      <c r="EN146" s="924"/>
      <c r="EO146" s="924"/>
      <c r="EP146" s="924"/>
      <c r="EQ146" s="924"/>
      <c r="ER146" s="924"/>
      <c r="ES146" s="924"/>
      <c r="ET146" s="924"/>
      <c r="EU146" s="924"/>
      <c r="EV146" s="924"/>
      <c r="EW146" s="924"/>
      <c r="EX146" s="924"/>
      <c r="EY146" s="924"/>
      <c r="EZ146" s="924"/>
      <c r="FA146" s="924"/>
      <c r="FB146" s="924"/>
      <c r="FC146" s="924"/>
      <c r="FD146" s="924"/>
      <c r="FE146" s="924"/>
      <c r="FF146" s="924"/>
      <c r="FG146" s="924"/>
      <c r="FH146" s="924"/>
      <c r="FI146" s="924"/>
      <c r="FJ146" s="924"/>
      <c r="FK146" s="924"/>
      <c r="FL146" s="924"/>
      <c r="FM146" s="924"/>
      <c r="FN146" s="924"/>
      <c r="FO146" s="924"/>
      <c r="FP146" s="924"/>
      <c r="FQ146" s="924"/>
      <c r="FR146" s="924"/>
      <c r="FS146" s="924"/>
      <c r="FT146" s="924"/>
      <c r="FU146" s="924"/>
      <c r="FV146" s="924"/>
      <c r="FW146" s="924"/>
      <c r="FX146" s="924"/>
      <c r="FY146" s="924"/>
      <c r="FZ146" s="924"/>
      <c r="GA146" s="924"/>
      <c r="GB146" s="924"/>
      <c r="GC146" s="924"/>
      <c r="GD146" s="924"/>
      <c r="GE146" s="924"/>
      <c r="GF146" s="924"/>
      <c r="GG146" s="924"/>
      <c r="GH146" s="924"/>
      <c r="GI146" s="924"/>
      <c r="GJ146" s="924"/>
      <c r="GK146" s="924"/>
      <c r="GL146" s="924"/>
      <c r="GM146" s="924"/>
      <c r="GN146" s="924"/>
      <c r="GO146" s="924"/>
      <c r="GP146" s="924"/>
      <c r="GQ146" s="924"/>
      <c r="GR146" s="924"/>
      <c r="GS146" s="924"/>
      <c r="GT146" s="924"/>
      <c r="GU146" s="924"/>
      <c r="GV146" s="924"/>
      <c r="GW146" s="924"/>
      <c r="GX146" s="924"/>
      <c r="GY146" s="924"/>
      <c r="GZ146" s="924"/>
      <c r="HA146" s="924"/>
      <c r="HB146" s="924"/>
      <c r="HC146" s="924"/>
      <c r="HD146" s="924"/>
      <c r="HE146" s="924"/>
      <c r="HF146" s="924"/>
      <c r="HG146" s="924"/>
      <c r="HH146" s="924"/>
      <c r="HI146" s="924"/>
      <c r="HJ146" s="924"/>
      <c r="HK146" s="924"/>
      <c r="HL146" s="924"/>
      <c r="HM146" s="924"/>
      <c r="HN146" s="924"/>
      <c r="HO146" s="924"/>
      <c r="HP146" s="924"/>
      <c r="HQ146" s="924"/>
      <c r="HR146" s="924"/>
      <c r="HS146" s="924"/>
      <c r="HT146" s="924"/>
      <c r="HU146" s="924"/>
      <c r="HV146" s="924"/>
      <c r="HW146" s="924"/>
      <c r="HX146" s="924"/>
      <c r="HY146" s="924"/>
      <c r="HZ146" s="924"/>
      <c r="IA146" s="924"/>
      <c r="IB146" s="924"/>
      <c r="IC146" s="924"/>
      <c r="ID146" s="924"/>
      <c r="IE146" s="924"/>
      <c r="IF146" s="924"/>
      <c r="IG146" s="924"/>
      <c r="IH146" s="924"/>
      <c r="II146" s="924"/>
      <c r="IJ146" s="924"/>
      <c r="IK146" s="924"/>
      <c r="IL146" s="924"/>
      <c r="IM146" s="924"/>
      <c r="IN146" s="924"/>
      <c r="IO146" s="924"/>
      <c r="IP146" s="924"/>
      <c r="IQ146" s="924"/>
      <c r="IR146" s="924"/>
      <c r="IS146" s="924"/>
      <c r="IT146" s="924"/>
      <c r="IU146" s="924"/>
      <c r="IV146" s="924"/>
      <c r="IW146" s="924"/>
      <c r="IX146" s="924"/>
      <c r="IY146" s="924"/>
      <c r="IZ146" s="924"/>
      <c r="JA146" s="924"/>
      <c r="JB146" s="924"/>
      <c r="JC146" s="924"/>
      <c r="JD146" s="924"/>
      <c r="JE146" s="924"/>
      <c r="JF146" s="924"/>
      <c r="JG146" s="924"/>
      <c r="JH146" s="924"/>
      <c r="JI146" s="924"/>
      <c r="JJ146" s="924"/>
      <c r="JK146" s="924"/>
      <c r="JL146" s="924"/>
      <c r="JM146" s="924"/>
      <c r="JN146" s="924"/>
      <c r="JO146" s="924"/>
      <c r="JP146" s="924"/>
      <c r="JQ146" s="924"/>
      <c r="JR146" s="924"/>
      <c r="JS146" s="924"/>
      <c r="JT146" s="924"/>
      <c r="JU146" s="924"/>
      <c r="JV146" s="924"/>
      <c r="JW146" s="924"/>
      <c r="JX146" s="924"/>
      <c r="JY146" s="924"/>
      <c r="JZ146" s="924"/>
      <c r="KA146" s="924"/>
      <c r="KB146" s="924"/>
      <c r="KC146" s="924"/>
      <c r="KD146" s="924"/>
      <c r="KE146" s="924"/>
      <c r="KF146" s="924"/>
      <c r="KG146" s="924"/>
      <c r="KH146" s="924"/>
      <c r="KI146" s="924"/>
      <c r="KJ146" s="924"/>
      <c r="KK146" s="924"/>
      <c r="KL146" s="924"/>
      <c r="KM146" s="924"/>
      <c r="KN146" s="924"/>
      <c r="KO146" s="924"/>
      <c r="KP146" s="924"/>
      <c r="KQ146" s="924"/>
      <c r="KR146" s="924"/>
      <c r="KS146" s="924"/>
      <c r="KT146" s="924"/>
      <c r="KU146" s="924"/>
      <c r="KV146" s="924"/>
      <c r="KW146" s="924"/>
      <c r="KX146" s="924"/>
      <c r="KY146" s="924"/>
      <c r="KZ146" s="924"/>
      <c r="LA146" s="924"/>
      <c r="LB146" s="924"/>
      <c r="LC146" s="924"/>
      <c r="LD146" s="924"/>
      <c r="LE146" s="924"/>
      <c r="LF146" s="924"/>
      <c r="LG146" s="924"/>
      <c r="LH146" s="924"/>
      <c r="LI146" s="924"/>
      <c r="LJ146" s="924"/>
      <c r="LK146" s="924"/>
      <c r="LL146" s="924"/>
      <c r="LM146" s="924"/>
      <c r="LN146" s="924"/>
      <c r="LO146" s="924"/>
      <c r="LP146" s="924"/>
      <c r="LQ146" s="924"/>
      <c r="LR146" s="924"/>
      <c r="LS146" s="924"/>
      <c r="LT146" s="924"/>
      <c r="LU146" s="924"/>
      <c r="LV146" s="924"/>
      <c r="LW146" s="924"/>
      <c r="LX146" s="924"/>
      <c r="LY146" s="924"/>
      <c r="LZ146" s="924"/>
      <c r="MA146" s="924"/>
      <c r="MB146" s="924"/>
      <c r="MC146" s="924"/>
      <c r="MD146" s="924"/>
      <c r="ME146" s="924"/>
      <c r="MF146" s="924"/>
      <c r="MG146" s="924"/>
      <c r="MH146" s="924"/>
      <c r="MI146" s="924"/>
      <c r="MJ146" s="924"/>
      <c r="MK146" s="924"/>
      <c r="ML146" s="924"/>
      <c r="MM146" s="924"/>
      <c r="MN146" s="924"/>
      <c r="MO146" s="924"/>
      <c r="MP146" s="924"/>
      <c r="MQ146" s="924"/>
      <c r="MR146" s="924"/>
      <c r="MS146" s="924"/>
      <c r="MT146" s="924"/>
      <c r="MU146" s="924"/>
      <c r="MV146" s="924"/>
      <c r="MW146" s="924"/>
      <c r="MX146" s="924"/>
      <c r="MY146" s="924"/>
      <c r="MZ146" s="924"/>
      <c r="NA146" s="924"/>
      <c r="NB146" s="924"/>
      <c r="NC146" s="924"/>
      <c r="ND146" s="924"/>
      <c r="NE146" s="924"/>
      <c r="NF146" s="924"/>
      <c r="NG146" s="924"/>
      <c r="NH146" s="924"/>
      <c r="NI146" s="924"/>
      <c r="NJ146" s="924"/>
      <c r="NK146" s="924"/>
      <c r="NL146" s="924"/>
      <c r="NM146" s="924"/>
      <c r="NN146" s="924"/>
      <c r="NO146" s="924"/>
      <c r="NP146" s="924"/>
      <c r="NQ146" s="924"/>
      <c r="NR146" s="924"/>
      <c r="NS146" s="924"/>
      <c r="NT146" s="924"/>
      <c r="NU146" s="924"/>
      <c r="NV146" s="924"/>
      <c r="NW146" s="924"/>
      <c r="NX146" s="924"/>
      <c r="NY146" s="924"/>
      <c r="NZ146" s="924"/>
      <c r="OA146" s="924"/>
      <c r="OB146" s="924"/>
      <c r="OC146" s="924"/>
      <c r="OD146" s="924"/>
      <c r="OE146" s="924"/>
      <c r="OF146" s="924"/>
      <c r="OG146" s="924"/>
      <c r="OH146" s="924"/>
      <c r="OI146" s="924"/>
      <c r="OJ146" s="924"/>
      <c r="OK146" s="924"/>
      <c r="OL146" s="924"/>
      <c r="OM146" s="924"/>
      <c r="ON146" s="924"/>
      <c r="OO146" s="924"/>
      <c r="OP146" s="924"/>
      <c r="OQ146" s="924"/>
      <c r="OR146" s="924"/>
      <c r="OS146" s="924"/>
      <c r="OT146" s="924"/>
      <c r="OU146" s="924"/>
      <c r="OV146" s="924"/>
      <c r="OW146" s="924"/>
      <c r="OX146" s="924"/>
      <c r="OY146" s="924"/>
      <c r="OZ146" s="924"/>
      <c r="PA146" s="924"/>
      <c r="PB146" s="924"/>
      <c r="PC146" s="924"/>
      <c r="PD146" s="924"/>
      <c r="PE146" s="924"/>
    </row>
    <row r="147" spans="1:421">
      <c r="A147" s="924"/>
      <c r="B147" s="924"/>
      <c r="C147" s="924"/>
      <c r="D147" s="924"/>
      <c r="E147" s="924"/>
      <c r="F147" s="924"/>
      <c r="G147" s="924"/>
      <c r="H147" s="924"/>
      <c r="I147" s="924"/>
      <c r="J147" s="924"/>
      <c r="K147" s="924"/>
      <c r="L147" s="924"/>
      <c r="M147" s="924"/>
      <c r="N147" s="924"/>
      <c r="O147" s="924"/>
      <c r="P147" s="924"/>
      <c r="Q147" s="924"/>
      <c r="R147" s="924"/>
      <c r="S147" s="924"/>
      <c r="T147" s="924"/>
      <c r="U147" s="924"/>
      <c r="V147" s="924"/>
      <c r="W147" s="924"/>
      <c r="X147" s="924"/>
      <c r="Y147" s="924"/>
      <c r="Z147" s="924"/>
      <c r="AA147" s="924"/>
      <c r="AB147" s="924"/>
      <c r="AC147" s="924"/>
      <c r="AD147" s="924"/>
      <c r="AE147" s="924"/>
      <c r="AF147" s="924"/>
      <c r="AG147" s="924"/>
      <c r="AH147" s="924"/>
      <c r="AI147" s="924"/>
      <c r="AJ147" s="924"/>
      <c r="AK147" s="924"/>
      <c r="AL147" s="924"/>
      <c r="AM147" s="924"/>
      <c r="AN147" s="924"/>
      <c r="AO147" s="924"/>
      <c r="AP147" s="924"/>
      <c r="AQ147" s="924"/>
      <c r="AR147" s="924"/>
      <c r="AS147" s="924"/>
      <c r="AT147" s="924"/>
      <c r="AU147" s="924"/>
      <c r="AV147" s="924"/>
      <c r="AW147" s="924"/>
      <c r="AX147" s="924"/>
      <c r="AY147" s="924"/>
      <c r="AZ147" s="924"/>
      <c r="BA147" s="924"/>
      <c r="BB147" s="924"/>
      <c r="BC147" s="924"/>
      <c r="BD147" s="924"/>
      <c r="BE147" s="924"/>
      <c r="BF147" s="924"/>
      <c r="BG147" s="924"/>
      <c r="BH147" s="924"/>
      <c r="BI147" s="924"/>
      <c r="BJ147" s="924"/>
      <c r="BK147" s="924"/>
      <c r="BL147" s="924"/>
      <c r="BM147" s="924"/>
      <c r="BN147" s="924"/>
      <c r="BO147" s="924"/>
      <c r="BP147" s="924"/>
      <c r="BQ147" s="924"/>
      <c r="BR147" s="924"/>
      <c r="BS147" s="924"/>
      <c r="BT147" s="924"/>
      <c r="BU147" s="924"/>
      <c r="BV147" s="924"/>
      <c r="BW147" s="924"/>
      <c r="BX147" s="924"/>
      <c r="BY147" s="924"/>
      <c r="BZ147" s="924"/>
      <c r="CA147" s="924"/>
      <c r="CB147" s="924"/>
      <c r="CC147" s="924"/>
      <c r="CD147" s="924"/>
      <c r="CE147" s="924"/>
      <c r="CF147" s="924"/>
      <c r="CG147" s="924"/>
      <c r="CH147" s="924"/>
      <c r="CI147" s="924"/>
      <c r="CJ147" s="924"/>
      <c r="CK147" s="924"/>
      <c r="CL147" s="924"/>
      <c r="CM147" s="924"/>
      <c r="CN147" s="924"/>
      <c r="CO147" s="924"/>
      <c r="CP147" s="924"/>
      <c r="CQ147" s="924"/>
      <c r="CR147" s="924"/>
      <c r="CS147" s="924"/>
      <c r="CT147" s="924"/>
      <c r="CU147" s="924"/>
      <c r="CV147" s="924"/>
      <c r="CW147" s="924"/>
      <c r="CX147" s="924"/>
      <c r="CY147" s="924"/>
      <c r="CZ147" s="924"/>
      <c r="DA147" s="924"/>
      <c r="DB147" s="924"/>
      <c r="DC147" s="924"/>
      <c r="DD147" s="924"/>
      <c r="DE147" s="924"/>
      <c r="DF147" s="924"/>
      <c r="DG147" s="924"/>
      <c r="DH147" s="924"/>
      <c r="DI147" s="924"/>
      <c r="DJ147" s="924"/>
      <c r="DK147" s="924"/>
      <c r="DL147" s="924"/>
      <c r="DM147" s="924"/>
      <c r="DN147" s="924"/>
      <c r="DO147" s="924"/>
      <c r="DP147" s="924"/>
      <c r="DQ147" s="924"/>
      <c r="DR147" s="924"/>
      <c r="DS147" s="924"/>
      <c r="DT147" s="924"/>
      <c r="DU147" s="924"/>
      <c r="DV147" s="924"/>
      <c r="DW147" s="924"/>
      <c r="DX147" s="924"/>
      <c r="DY147" s="924"/>
      <c r="DZ147" s="924"/>
      <c r="EA147" s="924"/>
      <c r="EB147" s="924"/>
      <c r="EC147" s="924"/>
      <c r="ED147" s="924"/>
      <c r="EE147" s="924"/>
      <c r="EF147" s="924"/>
      <c r="EG147" s="924"/>
      <c r="EH147" s="924"/>
      <c r="EI147" s="924"/>
      <c r="EJ147" s="924"/>
      <c r="EK147" s="924"/>
      <c r="EL147" s="924"/>
      <c r="EM147" s="924"/>
      <c r="EN147" s="924"/>
      <c r="EO147" s="924"/>
      <c r="EP147" s="924"/>
      <c r="EQ147" s="924"/>
      <c r="ER147" s="924"/>
      <c r="ES147" s="924"/>
      <c r="ET147" s="924"/>
      <c r="EU147" s="924"/>
      <c r="EV147" s="924"/>
      <c r="EW147" s="924"/>
      <c r="EX147" s="924"/>
      <c r="EY147" s="924"/>
      <c r="EZ147" s="924"/>
      <c r="FA147" s="924"/>
      <c r="FB147" s="924"/>
      <c r="FC147" s="924"/>
      <c r="FD147" s="924"/>
      <c r="FE147" s="924"/>
      <c r="FF147" s="924"/>
      <c r="FG147" s="924"/>
      <c r="FH147" s="924"/>
      <c r="FI147" s="924"/>
      <c r="FJ147" s="924"/>
      <c r="FK147" s="924"/>
      <c r="FL147" s="924"/>
      <c r="FM147" s="924"/>
      <c r="FN147" s="924"/>
      <c r="FO147" s="924"/>
      <c r="FP147" s="924"/>
      <c r="FQ147" s="924"/>
      <c r="FR147" s="924"/>
      <c r="FS147" s="924"/>
      <c r="FT147" s="924"/>
      <c r="FU147" s="924"/>
      <c r="FV147" s="924"/>
      <c r="FW147" s="924"/>
      <c r="FX147" s="924"/>
      <c r="FY147" s="924"/>
      <c r="FZ147" s="924"/>
      <c r="GA147" s="924"/>
      <c r="GB147" s="924"/>
      <c r="GC147" s="924"/>
      <c r="GD147" s="924"/>
      <c r="GE147" s="924"/>
      <c r="GF147" s="924"/>
      <c r="GG147" s="924"/>
      <c r="GH147" s="924"/>
      <c r="GI147" s="924"/>
      <c r="GJ147" s="924"/>
      <c r="GK147" s="924"/>
      <c r="GL147" s="924"/>
      <c r="GM147" s="924"/>
      <c r="GN147" s="924"/>
      <c r="GO147" s="924"/>
      <c r="GP147" s="924"/>
      <c r="GQ147" s="924"/>
      <c r="GR147" s="924"/>
      <c r="GS147" s="924"/>
      <c r="GT147" s="924"/>
      <c r="GU147" s="924"/>
      <c r="GV147" s="924"/>
      <c r="GW147" s="924"/>
      <c r="GX147" s="924"/>
      <c r="GY147" s="924"/>
      <c r="GZ147" s="924"/>
      <c r="HA147" s="924"/>
      <c r="HB147" s="924"/>
      <c r="HC147" s="924"/>
      <c r="HD147" s="924"/>
      <c r="HE147" s="924"/>
      <c r="HF147" s="924"/>
      <c r="HG147" s="924"/>
      <c r="HH147" s="924"/>
      <c r="HI147" s="924"/>
      <c r="HJ147" s="924"/>
      <c r="HK147" s="924"/>
      <c r="HL147" s="924"/>
      <c r="HM147" s="924"/>
      <c r="HN147" s="924"/>
      <c r="HO147" s="924"/>
      <c r="HP147" s="924"/>
      <c r="HQ147" s="924"/>
      <c r="HR147" s="924"/>
      <c r="HS147" s="924"/>
      <c r="HT147" s="924"/>
      <c r="HU147" s="924"/>
      <c r="HV147" s="924"/>
      <c r="HW147" s="924"/>
      <c r="HX147" s="924"/>
      <c r="HY147" s="924"/>
      <c r="HZ147" s="924"/>
      <c r="IA147" s="924"/>
      <c r="IB147" s="924"/>
      <c r="IC147" s="924"/>
      <c r="ID147" s="924"/>
      <c r="IE147" s="924"/>
      <c r="IF147" s="924"/>
      <c r="IG147" s="924"/>
      <c r="IH147" s="924"/>
      <c r="II147" s="924"/>
      <c r="IJ147" s="924"/>
      <c r="IK147" s="924"/>
      <c r="IL147" s="924"/>
      <c r="IM147" s="924"/>
      <c r="IN147" s="924"/>
      <c r="IO147" s="924"/>
      <c r="IP147" s="924"/>
      <c r="IQ147" s="924"/>
      <c r="IR147" s="924"/>
      <c r="IS147" s="924"/>
      <c r="IT147" s="924"/>
      <c r="IU147" s="924"/>
      <c r="IV147" s="924"/>
      <c r="IW147" s="924"/>
      <c r="IX147" s="924"/>
      <c r="IY147" s="924"/>
      <c r="IZ147" s="924"/>
      <c r="JA147" s="924"/>
      <c r="JB147" s="924"/>
      <c r="JC147" s="924"/>
      <c r="JD147" s="924"/>
      <c r="JE147" s="924"/>
      <c r="JF147" s="924"/>
      <c r="JG147" s="924"/>
      <c r="JH147" s="924"/>
      <c r="JI147" s="924"/>
      <c r="JJ147" s="924"/>
      <c r="JK147" s="924"/>
      <c r="JL147" s="924"/>
      <c r="JM147" s="924"/>
      <c r="JN147" s="924"/>
      <c r="JO147" s="924"/>
      <c r="JP147" s="924"/>
      <c r="JQ147" s="924"/>
      <c r="JR147" s="924"/>
      <c r="JS147" s="924"/>
      <c r="JT147" s="924"/>
      <c r="JU147" s="924"/>
      <c r="JV147" s="924"/>
      <c r="JW147" s="924"/>
      <c r="JX147" s="924"/>
      <c r="JY147" s="924"/>
      <c r="JZ147" s="924"/>
      <c r="KA147" s="924"/>
      <c r="KB147" s="924"/>
      <c r="KC147" s="924"/>
      <c r="KD147" s="924"/>
      <c r="KE147" s="924"/>
      <c r="KF147" s="924"/>
      <c r="KG147" s="924"/>
      <c r="KH147" s="924"/>
      <c r="KI147" s="924"/>
      <c r="KJ147" s="924"/>
      <c r="KK147" s="924"/>
      <c r="KL147" s="924"/>
      <c r="KM147" s="924"/>
      <c r="KN147" s="924"/>
      <c r="KO147" s="924"/>
      <c r="KP147" s="924"/>
      <c r="KQ147" s="924"/>
      <c r="KR147" s="924"/>
      <c r="KS147" s="924"/>
      <c r="KT147" s="924"/>
      <c r="KU147" s="924"/>
      <c r="KV147" s="924"/>
      <c r="KW147" s="924"/>
      <c r="KX147" s="924"/>
      <c r="KY147" s="924"/>
      <c r="KZ147" s="924"/>
      <c r="LA147" s="924"/>
      <c r="LB147" s="924"/>
      <c r="LC147" s="924"/>
      <c r="LD147" s="924"/>
      <c r="LE147" s="924"/>
      <c r="LF147" s="924"/>
      <c r="LG147" s="924"/>
      <c r="LH147" s="924"/>
      <c r="LI147" s="924"/>
      <c r="LJ147" s="924"/>
      <c r="LK147" s="924"/>
      <c r="LL147" s="924"/>
      <c r="LM147" s="924"/>
      <c r="LN147" s="924"/>
      <c r="LO147" s="924"/>
      <c r="LP147" s="924"/>
      <c r="LQ147" s="924"/>
      <c r="LR147" s="924"/>
      <c r="LS147" s="924"/>
      <c r="LT147" s="924"/>
      <c r="LU147" s="924"/>
      <c r="LV147" s="924"/>
      <c r="LW147" s="924"/>
      <c r="LX147" s="924"/>
      <c r="LY147" s="924"/>
      <c r="LZ147" s="924"/>
      <c r="MA147" s="924"/>
      <c r="MB147" s="924"/>
      <c r="MC147" s="924"/>
      <c r="MD147" s="924"/>
      <c r="ME147" s="924"/>
      <c r="MF147" s="924"/>
      <c r="MG147" s="924"/>
      <c r="MH147" s="924"/>
      <c r="MI147" s="924"/>
      <c r="MJ147" s="924"/>
      <c r="MK147" s="924"/>
      <c r="ML147" s="924"/>
      <c r="MM147" s="924"/>
      <c r="MN147" s="924"/>
      <c r="MO147" s="924"/>
      <c r="MP147" s="924"/>
      <c r="MQ147" s="924"/>
      <c r="MR147" s="924"/>
      <c r="MS147" s="924"/>
      <c r="MT147" s="924"/>
      <c r="MU147" s="924"/>
      <c r="MV147" s="924"/>
      <c r="MW147" s="924"/>
      <c r="MX147" s="924"/>
      <c r="MY147" s="924"/>
      <c r="MZ147" s="924"/>
      <c r="NA147" s="924"/>
      <c r="NB147" s="924"/>
      <c r="NC147" s="924"/>
      <c r="ND147" s="924"/>
      <c r="NE147" s="924"/>
      <c r="NF147" s="924"/>
      <c r="NG147" s="924"/>
      <c r="NH147" s="924"/>
      <c r="NI147" s="924"/>
      <c r="NJ147" s="924"/>
      <c r="NK147" s="924"/>
      <c r="NL147" s="924"/>
      <c r="NM147" s="924"/>
      <c r="NN147" s="924"/>
      <c r="NO147" s="924"/>
      <c r="NP147" s="924"/>
      <c r="NQ147" s="924"/>
      <c r="NR147" s="924"/>
      <c r="NS147" s="924"/>
      <c r="NT147" s="924"/>
      <c r="NU147" s="924"/>
      <c r="NV147" s="924"/>
      <c r="NW147" s="924"/>
      <c r="NX147" s="924"/>
      <c r="NY147" s="924"/>
      <c r="NZ147" s="924"/>
      <c r="OA147" s="924"/>
      <c r="OB147" s="924"/>
      <c r="OC147" s="924"/>
      <c r="OD147" s="924"/>
      <c r="OE147" s="924"/>
      <c r="OF147" s="924"/>
      <c r="OG147" s="924"/>
      <c r="OH147" s="924"/>
      <c r="OI147" s="924"/>
      <c r="OJ147" s="924"/>
      <c r="OK147" s="924"/>
      <c r="OL147" s="924"/>
      <c r="OM147" s="924"/>
      <c r="ON147" s="924"/>
      <c r="OO147" s="924"/>
      <c r="OP147" s="924"/>
      <c r="OQ147" s="924"/>
      <c r="OR147" s="924"/>
      <c r="OS147" s="924"/>
      <c r="OT147" s="924"/>
      <c r="OU147" s="924"/>
      <c r="OV147" s="924"/>
      <c r="OW147" s="924"/>
      <c r="OX147" s="924"/>
      <c r="OY147" s="924"/>
      <c r="OZ147" s="924"/>
      <c r="PA147" s="924"/>
      <c r="PB147" s="924"/>
      <c r="PC147" s="924"/>
      <c r="PD147" s="924"/>
      <c r="PE147" s="924"/>
    </row>
    <row r="148" spans="1:421">
      <c r="A148" s="924"/>
      <c r="B148" s="924"/>
      <c r="C148" s="924"/>
      <c r="D148" s="924"/>
      <c r="E148" s="924"/>
      <c r="F148" s="924"/>
      <c r="G148" s="924"/>
      <c r="H148" s="924"/>
      <c r="I148" s="924"/>
      <c r="J148" s="924"/>
      <c r="K148" s="924"/>
      <c r="L148" s="924"/>
      <c r="M148" s="924"/>
      <c r="N148" s="924"/>
      <c r="O148" s="924"/>
      <c r="P148" s="924"/>
      <c r="Q148" s="924"/>
      <c r="R148" s="924"/>
      <c r="S148" s="924"/>
      <c r="T148" s="924"/>
      <c r="U148" s="924"/>
      <c r="V148" s="924"/>
      <c r="W148" s="924"/>
      <c r="X148" s="924"/>
      <c r="Y148" s="924"/>
      <c r="Z148" s="924"/>
      <c r="AA148" s="924"/>
      <c r="AB148" s="924"/>
      <c r="AC148" s="924"/>
      <c r="AD148" s="924"/>
      <c r="AE148" s="924"/>
      <c r="AF148" s="924"/>
      <c r="AG148" s="924"/>
      <c r="AH148" s="924"/>
      <c r="AI148" s="924"/>
      <c r="AJ148" s="924"/>
      <c r="AK148" s="924"/>
      <c r="AL148" s="924"/>
      <c r="AM148" s="924"/>
      <c r="AN148" s="924"/>
      <c r="AO148" s="924"/>
      <c r="AP148" s="924"/>
      <c r="AQ148" s="924"/>
      <c r="AR148" s="924"/>
      <c r="AS148" s="924"/>
      <c r="AT148" s="924"/>
      <c r="AU148" s="924"/>
      <c r="AV148" s="924"/>
      <c r="AW148" s="924"/>
      <c r="AX148" s="924"/>
      <c r="AY148" s="924"/>
      <c r="AZ148" s="924"/>
      <c r="BA148" s="924"/>
      <c r="BB148" s="924"/>
      <c r="BC148" s="924"/>
      <c r="BD148" s="924"/>
      <c r="BE148" s="924"/>
      <c r="BF148" s="924"/>
      <c r="BG148" s="924"/>
      <c r="BH148" s="924"/>
      <c r="BI148" s="924"/>
      <c r="BJ148" s="924"/>
      <c r="BK148" s="924"/>
      <c r="BL148" s="924"/>
      <c r="BM148" s="924"/>
      <c r="BN148" s="924"/>
      <c r="BO148" s="924"/>
      <c r="BP148" s="924"/>
      <c r="BQ148" s="924"/>
      <c r="BR148" s="924"/>
      <c r="BS148" s="924"/>
      <c r="BT148" s="924"/>
      <c r="BU148" s="924"/>
      <c r="BV148" s="924"/>
      <c r="BW148" s="924"/>
      <c r="BX148" s="924"/>
      <c r="BY148" s="924"/>
      <c r="BZ148" s="924"/>
      <c r="CA148" s="924"/>
      <c r="CB148" s="924"/>
      <c r="CC148" s="924"/>
      <c r="CD148" s="924"/>
      <c r="CE148" s="924"/>
      <c r="CF148" s="924"/>
      <c r="CG148" s="924"/>
      <c r="CH148" s="924"/>
      <c r="CI148" s="924"/>
      <c r="CJ148" s="924"/>
      <c r="CK148" s="924"/>
      <c r="CL148" s="924"/>
      <c r="CM148" s="924"/>
      <c r="CN148" s="924"/>
      <c r="CO148" s="924"/>
      <c r="CP148" s="924"/>
      <c r="CQ148" s="924"/>
      <c r="CR148" s="924"/>
      <c r="CS148" s="924"/>
      <c r="CT148" s="924"/>
      <c r="CU148" s="924"/>
      <c r="CV148" s="924"/>
      <c r="CW148" s="924"/>
      <c r="CX148" s="924"/>
      <c r="CY148" s="924"/>
      <c r="CZ148" s="924"/>
      <c r="DA148" s="924"/>
      <c r="DB148" s="924"/>
      <c r="DC148" s="924"/>
      <c r="DD148" s="924"/>
      <c r="DE148" s="924"/>
      <c r="DF148" s="924"/>
      <c r="DG148" s="924"/>
      <c r="DH148" s="924"/>
      <c r="DI148" s="924"/>
      <c r="DJ148" s="924"/>
      <c r="DK148" s="924"/>
      <c r="DL148" s="924"/>
      <c r="DM148" s="924"/>
      <c r="DN148" s="924"/>
      <c r="DO148" s="924"/>
      <c r="DP148" s="924"/>
      <c r="DQ148" s="924"/>
      <c r="DR148" s="924"/>
      <c r="DS148" s="924"/>
      <c r="DT148" s="924"/>
      <c r="DU148" s="924"/>
      <c r="DV148" s="924"/>
      <c r="DW148" s="924"/>
      <c r="DX148" s="924"/>
      <c r="DY148" s="924"/>
      <c r="DZ148" s="924"/>
      <c r="EA148" s="924"/>
      <c r="EB148" s="924"/>
      <c r="EC148" s="924"/>
      <c r="ED148" s="924"/>
      <c r="EE148" s="924"/>
      <c r="EF148" s="924"/>
      <c r="EG148" s="924"/>
      <c r="EH148" s="924"/>
      <c r="EI148" s="924"/>
      <c r="EJ148" s="924"/>
      <c r="EK148" s="924"/>
      <c r="EL148" s="924"/>
      <c r="EM148" s="924"/>
      <c r="EN148" s="924"/>
      <c r="EO148" s="924"/>
      <c r="EP148" s="924"/>
      <c r="EQ148" s="924"/>
      <c r="ER148" s="924"/>
      <c r="ES148" s="924"/>
      <c r="ET148" s="924"/>
      <c r="EU148" s="924"/>
      <c r="EV148" s="924"/>
      <c r="EW148" s="924"/>
      <c r="EX148" s="924"/>
      <c r="EY148" s="924"/>
      <c r="EZ148" s="924"/>
      <c r="FA148" s="924"/>
      <c r="FB148" s="924"/>
      <c r="FC148" s="924"/>
      <c r="FD148" s="924"/>
      <c r="FE148" s="924"/>
      <c r="FF148" s="924"/>
      <c r="FG148" s="924"/>
      <c r="FH148" s="924"/>
      <c r="FI148" s="924"/>
      <c r="FJ148" s="924"/>
      <c r="FK148" s="924"/>
      <c r="FL148" s="924"/>
      <c r="FM148" s="924"/>
      <c r="FN148" s="924"/>
      <c r="FO148" s="924"/>
      <c r="FP148" s="924"/>
      <c r="FQ148" s="924"/>
      <c r="FR148" s="924"/>
      <c r="FS148" s="924"/>
      <c r="FT148" s="924"/>
      <c r="FU148" s="924"/>
      <c r="FV148" s="924"/>
      <c r="FW148" s="924"/>
      <c r="FX148" s="924"/>
      <c r="FY148" s="924"/>
      <c r="FZ148" s="924"/>
      <c r="GA148" s="924"/>
      <c r="GB148" s="924"/>
      <c r="GC148" s="924"/>
      <c r="GD148" s="924"/>
      <c r="GE148" s="924"/>
      <c r="GF148" s="924"/>
      <c r="GG148" s="924"/>
      <c r="GH148" s="924"/>
      <c r="GI148" s="924"/>
      <c r="GJ148" s="924"/>
      <c r="GK148" s="924"/>
      <c r="GL148" s="924"/>
      <c r="GM148" s="924"/>
      <c r="GN148" s="924"/>
      <c r="GO148" s="924"/>
      <c r="GP148" s="924"/>
      <c r="GQ148" s="924"/>
      <c r="GR148" s="924"/>
      <c r="GS148" s="924"/>
      <c r="GT148" s="924"/>
      <c r="GU148" s="924"/>
      <c r="GV148" s="924"/>
      <c r="GW148" s="924"/>
      <c r="GX148" s="924"/>
      <c r="GY148" s="924"/>
      <c r="GZ148" s="924"/>
      <c r="HA148" s="924"/>
      <c r="HB148" s="924"/>
      <c r="HC148" s="924"/>
      <c r="HD148" s="924"/>
      <c r="HE148" s="924"/>
      <c r="HF148" s="924"/>
      <c r="HG148" s="924"/>
      <c r="HH148" s="924"/>
      <c r="HI148" s="924"/>
      <c r="HJ148" s="924"/>
      <c r="HK148" s="924"/>
      <c r="HL148" s="924"/>
      <c r="HM148" s="924"/>
      <c r="HN148" s="924"/>
      <c r="HO148" s="924"/>
      <c r="HP148" s="924"/>
      <c r="HQ148" s="924"/>
      <c r="HR148" s="924"/>
      <c r="HS148" s="924"/>
      <c r="HT148" s="924"/>
      <c r="HU148" s="924"/>
      <c r="HV148" s="924"/>
      <c r="HW148" s="924"/>
      <c r="HX148" s="924"/>
      <c r="HY148" s="924"/>
      <c r="HZ148" s="924"/>
      <c r="IA148" s="924"/>
      <c r="IB148" s="924"/>
      <c r="IC148" s="924"/>
      <c r="ID148" s="924"/>
      <c r="IE148" s="924"/>
      <c r="IF148" s="924"/>
      <c r="IG148" s="924"/>
      <c r="IH148" s="924"/>
      <c r="II148" s="924"/>
      <c r="IJ148" s="924"/>
      <c r="IK148" s="924"/>
      <c r="IL148" s="924"/>
      <c r="IM148" s="924"/>
      <c r="IN148" s="924"/>
      <c r="IO148" s="924"/>
      <c r="IP148" s="924"/>
      <c r="IQ148" s="924"/>
      <c r="IR148" s="924"/>
      <c r="IS148" s="924"/>
      <c r="IT148" s="924"/>
      <c r="IU148" s="924"/>
      <c r="IV148" s="924"/>
      <c r="IW148" s="924"/>
      <c r="IX148" s="924"/>
      <c r="IY148" s="924"/>
      <c r="IZ148" s="924"/>
      <c r="JA148" s="924"/>
      <c r="JB148" s="924"/>
      <c r="JC148" s="924"/>
      <c r="JD148" s="924"/>
      <c r="JE148" s="924"/>
      <c r="JF148" s="924"/>
      <c r="JG148" s="924"/>
      <c r="JH148" s="924"/>
      <c r="JI148" s="924"/>
      <c r="JJ148" s="924"/>
      <c r="JK148" s="924"/>
      <c r="JL148" s="924"/>
      <c r="JM148" s="924"/>
      <c r="JN148" s="924"/>
      <c r="JO148" s="924"/>
      <c r="JP148" s="924"/>
      <c r="JQ148" s="924"/>
      <c r="JR148" s="924"/>
      <c r="JS148" s="924"/>
      <c r="JT148" s="924"/>
      <c r="JU148" s="924"/>
      <c r="JV148" s="924"/>
      <c r="JW148" s="924"/>
      <c r="JX148" s="924"/>
      <c r="JY148" s="924"/>
      <c r="JZ148" s="924"/>
      <c r="KA148" s="924"/>
      <c r="KB148" s="924"/>
      <c r="KC148" s="924"/>
      <c r="KD148" s="924"/>
      <c r="KE148" s="924"/>
      <c r="KF148" s="924"/>
      <c r="KG148" s="924"/>
      <c r="KH148" s="924"/>
      <c r="KI148" s="924"/>
      <c r="KJ148" s="924"/>
      <c r="KK148" s="924"/>
      <c r="KL148" s="924"/>
      <c r="KM148" s="924"/>
      <c r="KN148" s="924"/>
      <c r="KO148" s="924"/>
      <c r="KP148" s="924"/>
      <c r="KQ148" s="924"/>
      <c r="KR148" s="924"/>
      <c r="KS148" s="924"/>
      <c r="KT148" s="924"/>
      <c r="KU148" s="924"/>
      <c r="KV148" s="924"/>
      <c r="KW148" s="924"/>
      <c r="KX148" s="924"/>
      <c r="KY148" s="924"/>
      <c r="KZ148" s="924"/>
      <c r="LA148" s="924"/>
      <c r="LB148" s="924"/>
      <c r="LC148" s="924"/>
      <c r="LD148" s="924"/>
      <c r="LE148" s="924"/>
      <c r="LF148" s="924"/>
      <c r="LG148" s="924"/>
      <c r="LH148" s="924"/>
      <c r="LI148" s="924"/>
      <c r="LJ148" s="924"/>
      <c r="LK148" s="924"/>
      <c r="LL148" s="924"/>
      <c r="LM148" s="924"/>
      <c r="LN148" s="924"/>
      <c r="LO148" s="924"/>
      <c r="LP148" s="924"/>
      <c r="LQ148" s="924"/>
      <c r="LR148" s="924"/>
      <c r="LS148" s="924"/>
      <c r="LT148" s="924"/>
      <c r="LU148" s="924"/>
      <c r="LV148" s="924"/>
      <c r="LW148" s="924"/>
      <c r="LX148" s="924"/>
      <c r="LY148" s="924"/>
      <c r="LZ148" s="924"/>
      <c r="MA148" s="924"/>
      <c r="MB148" s="924"/>
      <c r="MC148" s="924"/>
      <c r="MD148" s="924"/>
      <c r="ME148" s="924"/>
      <c r="MF148" s="924"/>
      <c r="MG148" s="924"/>
      <c r="MH148" s="924"/>
      <c r="MI148" s="924"/>
      <c r="MJ148" s="924"/>
      <c r="MK148" s="924"/>
      <c r="ML148" s="924"/>
      <c r="MM148" s="924"/>
      <c r="MN148" s="924"/>
      <c r="MO148" s="924"/>
      <c r="MP148" s="924"/>
      <c r="MQ148" s="924"/>
      <c r="MR148" s="924"/>
      <c r="MS148" s="924"/>
      <c r="MT148" s="924"/>
      <c r="MU148" s="924"/>
      <c r="MV148" s="924"/>
      <c r="MW148" s="924"/>
      <c r="MX148" s="924"/>
      <c r="MY148" s="924"/>
      <c r="MZ148" s="924"/>
      <c r="NA148" s="924"/>
      <c r="NB148" s="924"/>
      <c r="NC148" s="924"/>
      <c r="ND148" s="924"/>
      <c r="NE148" s="924"/>
      <c r="NF148" s="924"/>
      <c r="NG148" s="924"/>
      <c r="NH148" s="924"/>
      <c r="NI148" s="924"/>
      <c r="NJ148" s="924"/>
      <c r="NK148" s="924"/>
      <c r="NL148" s="924"/>
      <c r="NM148" s="924"/>
      <c r="NN148" s="924"/>
      <c r="NO148" s="924"/>
      <c r="NP148" s="924"/>
      <c r="NQ148" s="924"/>
      <c r="NR148" s="924"/>
      <c r="NS148" s="924"/>
      <c r="NT148" s="924"/>
      <c r="NU148" s="924"/>
      <c r="NV148" s="924"/>
      <c r="NW148" s="924"/>
      <c r="NX148" s="924"/>
      <c r="NY148" s="924"/>
      <c r="NZ148" s="924"/>
      <c r="OA148" s="924"/>
      <c r="OB148" s="924"/>
      <c r="OC148" s="924"/>
      <c r="OD148" s="924"/>
      <c r="OE148" s="924"/>
      <c r="OF148" s="924"/>
      <c r="OG148" s="924"/>
      <c r="OH148" s="924"/>
      <c r="OI148" s="924"/>
      <c r="OJ148" s="924"/>
      <c r="OK148" s="924"/>
      <c r="OL148" s="924"/>
      <c r="OM148" s="924"/>
      <c r="ON148" s="924"/>
      <c r="OO148" s="924"/>
      <c r="OP148" s="924"/>
      <c r="OQ148" s="924"/>
      <c r="OR148" s="924"/>
      <c r="OS148" s="924"/>
      <c r="OT148" s="924"/>
      <c r="OU148" s="924"/>
      <c r="OV148" s="924"/>
      <c r="OW148" s="924"/>
      <c r="OX148" s="924"/>
      <c r="OY148" s="924"/>
      <c r="OZ148" s="924"/>
      <c r="PA148" s="924"/>
      <c r="PB148" s="924"/>
      <c r="PC148" s="924"/>
      <c r="PD148" s="924"/>
      <c r="PE148" s="924"/>
    </row>
    <row r="149" spans="1:421">
      <c r="A149" s="924"/>
      <c r="B149" s="924"/>
      <c r="C149" s="924"/>
      <c r="D149" s="924"/>
      <c r="E149" s="924"/>
      <c r="F149" s="924"/>
      <c r="G149" s="924"/>
      <c r="H149" s="924"/>
      <c r="I149" s="924"/>
      <c r="J149" s="924"/>
      <c r="K149" s="924"/>
      <c r="L149" s="924"/>
      <c r="M149" s="924"/>
      <c r="N149" s="924"/>
      <c r="O149" s="924"/>
      <c r="P149" s="924"/>
      <c r="Q149" s="924"/>
      <c r="R149" s="924"/>
      <c r="S149" s="924"/>
      <c r="T149" s="924"/>
      <c r="U149" s="924"/>
      <c r="V149" s="924"/>
      <c r="W149" s="924"/>
      <c r="X149" s="924"/>
      <c r="Y149" s="924"/>
      <c r="Z149" s="924"/>
      <c r="AA149" s="924"/>
      <c r="AB149" s="924"/>
      <c r="AC149" s="924"/>
      <c r="AD149" s="924"/>
      <c r="AE149" s="924"/>
      <c r="AF149" s="924"/>
      <c r="AG149" s="924"/>
      <c r="AH149" s="924"/>
      <c r="AI149" s="924"/>
      <c r="AJ149" s="924"/>
      <c r="AK149" s="924"/>
      <c r="AL149" s="924"/>
      <c r="AM149" s="924"/>
      <c r="AN149" s="924"/>
      <c r="AO149" s="924"/>
      <c r="AP149" s="924"/>
      <c r="AQ149" s="924"/>
      <c r="AR149" s="924"/>
      <c r="AS149" s="924"/>
      <c r="AT149" s="924"/>
      <c r="AU149" s="924"/>
      <c r="AV149" s="924"/>
      <c r="AW149" s="924"/>
      <c r="AX149" s="924"/>
      <c r="AY149" s="924"/>
      <c r="AZ149" s="924"/>
      <c r="BA149" s="924"/>
      <c r="BB149" s="924"/>
      <c r="BC149" s="924"/>
      <c r="BD149" s="924"/>
      <c r="BE149" s="924"/>
      <c r="BF149" s="924"/>
      <c r="BG149" s="924"/>
      <c r="BH149" s="924"/>
      <c r="BI149" s="924"/>
      <c r="BJ149" s="924"/>
      <c r="BK149" s="924"/>
      <c r="BL149" s="924"/>
      <c r="BM149" s="924"/>
      <c r="BN149" s="924"/>
      <c r="BO149" s="924"/>
      <c r="BP149" s="924"/>
      <c r="BQ149" s="924"/>
      <c r="BR149" s="924"/>
      <c r="BS149" s="924"/>
      <c r="BT149" s="924"/>
      <c r="BU149" s="924"/>
      <c r="BV149" s="924"/>
      <c r="BW149" s="924"/>
      <c r="BX149" s="924"/>
      <c r="BY149" s="924"/>
      <c r="BZ149" s="924"/>
      <c r="CA149" s="924"/>
      <c r="CB149" s="924"/>
      <c r="CC149" s="924"/>
      <c r="CD149" s="924"/>
      <c r="CE149" s="924"/>
      <c r="CF149" s="924"/>
      <c r="CG149" s="924"/>
      <c r="CH149" s="924"/>
      <c r="CI149" s="924"/>
      <c r="CJ149" s="924"/>
      <c r="CK149" s="924"/>
      <c r="CL149" s="924"/>
      <c r="CM149" s="924"/>
      <c r="CN149" s="924"/>
      <c r="CO149" s="924"/>
      <c r="CP149" s="924"/>
      <c r="CQ149" s="924"/>
      <c r="CR149" s="924"/>
      <c r="CS149" s="924"/>
      <c r="CT149" s="924"/>
      <c r="CU149" s="924"/>
      <c r="CV149" s="924"/>
      <c r="CW149" s="924"/>
      <c r="CX149" s="924"/>
      <c r="CY149" s="924"/>
      <c r="CZ149" s="924"/>
      <c r="DA149" s="924"/>
      <c r="DB149" s="924"/>
      <c r="DC149" s="924"/>
      <c r="DD149" s="924"/>
      <c r="DE149" s="924"/>
      <c r="DF149" s="924"/>
      <c r="DG149" s="924"/>
      <c r="DH149" s="924"/>
      <c r="DI149" s="924"/>
      <c r="DJ149" s="924"/>
      <c r="DK149" s="924"/>
      <c r="DL149" s="924"/>
      <c r="DM149" s="924"/>
      <c r="DN149" s="924"/>
      <c r="DO149" s="924"/>
      <c r="DP149" s="924"/>
      <c r="DQ149" s="924"/>
      <c r="DR149" s="924"/>
      <c r="DS149" s="924"/>
      <c r="DT149" s="924"/>
      <c r="DU149" s="924"/>
      <c r="DV149" s="924"/>
      <c r="DW149" s="924"/>
      <c r="DX149" s="924"/>
      <c r="DY149" s="924"/>
      <c r="DZ149" s="924"/>
      <c r="EA149" s="924"/>
      <c r="EB149" s="924"/>
      <c r="EC149" s="924"/>
      <c r="ED149" s="924"/>
      <c r="EE149" s="924"/>
      <c r="EF149" s="924"/>
      <c r="EG149" s="924"/>
      <c r="EH149" s="924"/>
      <c r="EI149" s="924"/>
      <c r="EJ149" s="924"/>
      <c r="EK149" s="924"/>
      <c r="EL149" s="924"/>
      <c r="EM149" s="924"/>
      <c r="EN149" s="924"/>
      <c r="EO149" s="924"/>
      <c r="EP149" s="924"/>
      <c r="EQ149" s="924"/>
      <c r="ER149" s="924"/>
      <c r="ES149" s="924"/>
      <c r="ET149" s="924"/>
      <c r="EU149" s="924"/>
      <c r="EV149" s="924"/>
      <c r="EW149" s="924"/>
      <c r="EX149" s="924"/>
      <c r="EY149" s="924"/>
      <c r="EZ149" s="924"/>
      <c r="FA149" s="924"/>
      <c r="FB149" s="924"/>
      <c r="FC149" s="924"/>
      <c r="FD149" s="924"/>
      <c r="FE149" s="924"/>
      <c r="FF149" s="924"/>
      <c r="FG149" s="924"/>
      <c r="FH149" s="924"/>
      <c r="FI149" s="924"/>
      <c r="FJ149" s="924"/>
      <c r="FK149" s="924"/>
      <c r="FL149" s="924"/>
      <c r="FM149" s="924"/>
      <c r="FN149" s="924"/>
      <c r="FO149" s="924"/>
      <c r="FP149" s="924"/>
      <c r="FQ149" s="924"/>
      <c r="FR149" s="924"/>
      <c r="FS149" s="924"/>
      <c r="FT149" s="924"/>
      <c r="FU149" s="924"/>
      <c r="FV149" s="924"/>
      <c r="FW149" s="924"/>
      <c r="FX149" s="924"/>
      <c r="FY149" s="924"/>
      <c r="FZ149" s="924"/>
      <c r="GA149" s="924"/>
      <c r="GB149" s="924"/>
      <c r="GC149" s="924"/>
      <c r="GD149" s="924"/>
      <c r="GE149" s="924"/>
      <c r="GF149" s="924"/>
      <c r="GG149" s="924"/>
      <c r="GH149" s="924"/>
      <c r="GI149" s="924"/>
      <c r="GJ149" s="924"/>
      <c r="GK149" s="924"/>
      <c r="GL149" s="924"/>
      <c r="GM149" s="924"/>
      <c r="GN149" s="924"/>
      <c r="GO149" s="924"/>
      <c r="GP149" s="924"/>
      <c r="GQ149" s="924"/>
      <c r="GR149" s="924"/>
      <c r="GS149" s="924"/>
      <c r="GT149" s="924"/>
      <c r="GU149" s="924"/>
      <c r="GV149" s="924"/>
      <c r="GW149" s="924"/>
      <c r="GX149" s="924"/>
      <c r="GY149" s="924"/>
      <c r="GZ149" s="924"/>
      <c r="HA149" s="924"/>
      <c r="HB149" s="924"/>
      <c r="HC149" s="924"/>
      <c r="HD149" s="924"/>
      <c r="HE149" s="924"/>
      <c r="HF149" s="924"/>
      <c r="HG149" s="924"/>
      <c r="HH149" s="924"/>
      <c r="HI149" s="924"/>
      <c r="HJ149" s="924"/>
      <c r="HK149" s="924"/>
      <c r="HL149" s="924"/>
      <c r="HM149" s="924"/>
      <c r="HN149" s="924"/>
      <c r="HO149" s="924"/>
      <c r="HP149" s="924"/>
      <c r="HQ149" s="924"/>
      <c r="HR149" s="924"/>
      <c r="HS149" s="924"/>
      <c r="HT149" s="924"/>
      <c r="HU149" s="924"/>
      <c r="HV149" s="924"/>
      <c r="HW149" s="924"/>
      <c r="HX149" s="924"/>
      <c r="HY149" s="924"/>
      <c r="HZ149" s="924"/>
      <c r="IA149" s="924"/>
      <c r="IB149" s="924"/>
      <c r="IC149" s="924"/>
      <c r="ID149" s="924"/>
      <c r="IE149" s="924"/>
      <c r="IF149" s="924"/>
      <c r="IG149" s="924"/>
      <c r="IH149" s="924"/>
      <c r="II149" s="924"/>
      <c r="IJ149" s="924"/>
      <c r="IK149" s="924"/>
      <c r="IL149" s="924"/>
      <c r="IM149" s="924"/>
      <c r="IN149" s="924"/>
      <c r="IO149" s="924"/>
      <c r="IP149" s="924"/>
      <c r="IQ149" s="924"/>
      <c r="IR149" s="924"/>
      <c r="IS149" s="924"/>
      <c r="IT149" s="924"/>
      <c r="IU149" s="924"/>
      <c r="IV149" s="924"/>
      <c r="IW149" s="924"/>
      <c r="IX149" s="924"/>
      <c r="IY149" s="924"/>
      <c r="IZ149" s="924"/>
      <c r="JA149" s="924"/>
      <c r="JB149" s="924"/>
      <c r="JC149" s="924"/>
      <c r="JD149" s="924"/>
      <c r="JE149" s="924"/>
      <c r="JF149" s="924"/>
      <c r="JG149" s="924"/>
      <c r="JH149" s="924"/>
      <c r="JI149" s="924"/>
      <c r="JJ149" s="924"/>
      <c r="JK149" s="924"/>
      <c r="JL149" s="924"/>
      <c r="JM149" s="924"/>
      <c r="JN149" s="924"/>
      <c r="JO149" s="924"/>
      <c r="JP149" s="924"/>
      <c r="JQ149" s="924"/>
      <c r="JR149" s="924"/>
      <c r="JS149" s="924"/>
      <c r="JT149" s="924"/>
      <c r="JU149" s="924"/>
      <c r="JV149" s="924"/>
      <c r="JW149" s="924"/>
      <c r="JX149" s="924"/>
      <c r="JY149" s="924"/>
      <c r="JZ149" s="924"/>
      <c r="KA149" s="924"/>
      <c r="KB149" s="924"/>
      <c r="KC149" s="924"/>
      <c r="KD149" s="924"/>
      <c r="KE149" s="924"/>
      <c r="KF149" s="924"/>
      <c r="KG149" s="924"/>
      <c r="KH149" s="924"/>
      <c r="KI149" s="924"/>
      <c r="KJ149" s="924"/>
      <c r="KK149" s="924"/>
      <c r="KL149" s="924"/>
      <c r="KM149" s="924"/>
      <c r="KN149" s="924"/>
      <c r="KO149" s="924"/>
      <c r="KP149" s="924"/>
      <c r="KQ149" s="924"/>
      <c r="KR149" s="924"/>
      <c r="KS149" s="924"/>
      <c r="KT149" s="924"/>
      <c r="KU149" s="924"/>
      <c r="KV149" s="924"/>
      <c r="KW149" s="924"/>
      <c r="KX149" s="924"/>
      <c r="KY149" s="924"/>
      <c r="KZ149" s="924"/>
      <c r="LA149" s="924"/>
      <c r="LB149" s="924"/>
      <c r="LC149" s="924"/>
      <c r="LD149" s="924"/>
      <c r="LE149" s="924"/>
      <c r="LF149" s="924"/>
      <c r="LG149" s="924"/>
      <c r="LH149" s="924"/>
      <c r="LI149" s="924"/>
      <c r="LJ149" s="924"/>
      <c r="LK149" s="924"/>
      <c r="LL149" s="924"/>
      <c r="LM149" s="924"/>
      <c r="LN149" s="924"/>
      <c r="LO149" s="924"/>
      <c r="LP149" s="924"/>
      <c r="LQ149" s="924"/>
      <c r="LR149" s="924"/>
      <c r="LS149" s="924"/>
      <c r="LT149" s="924"/>
      <c r="LU149" s="924"/>
      <c r="LV149" s="924"/>
      <c r="LW149" s="924"/>
      <c r="LX149" s="924"/>
      <c r="LY149" s="924"/>
      <c r="LZ149" s="924"/>
      <c r="MA149" s="924"/>
      <c r="MB149" s="924"/>
      <c r="MC149" s="924"/>
      <c r="MD149" s="924"/>
      <c r="ME149" s="924"/>
      <c r="MF149" s="924"/>
      <c r="MG149" s="924"/>
      <c r="MH149" s="924"/>
      <c r="MI149" s="924"/>
      <c r="MJ149" s="924"/>
      <c r="MK149" s="924"/>
      <c r="ML149" s="924"/>
      <c r="MM149" s="924"/>
      <c r="MN149" s="924"/>
      <c r="MO149" s="924"/>
      <c r="MP149" s="924"/>
      <c r="MQ149" s="924"/>
      <c r="MR149" s="924"/>
      <c r="MS149" s="924"/>
      <c r="MT149" s="924"/>
      <c r="MU149" s="924"/>
      <c r="MV149" s="924"/>
      <c r="MW149" s="924"/>
      <c r="MX149" s="924"/>
      <c r="MY149" s="924"/>
      <c r="MZ149" s="924"/>
      <c r="NA149" s="924"/>
      <c r="NB149" s="924"/>
      <c r="NC149" s="924"/>
      <c r="ND149" s="924"/>
      <c r="NE149" s="924"/>
      <c r="NF149" s="924"/>
      <c r="NG149" s="924"/>
      <c r="NH149" s="924"/>
      <c r="NI149" s="924"/>
      <c r="NJ149" s="924"/>
      <c r="NK149" s="924"/>
      <c r="NL149" s="924"/>
      <c r="NM149" s="924"/>
      <c r="NN149" s="924"/>
      <c r="NO149" s="924"/>
      <c r="NP149" s="924"/>
      <c r="NQ149" s="924"/>
      <c r="NR149" s="924"/>
      <c r="NS149" s="924"/>
      <c r="NT149" s="924"/>
      <c r="NU149" s="924"/>
      <c r="NV149" s="924"/>
      <c r="NW149" s="924"/>
      <c r="NX149" s="924"/>
      <c r="NY149" s="924"/>
      <c r="NZ149" s="924"/>
      <c r="OA149" s="924"/>
      <c r="OB149" s="924"/>
      <c r="OC149" s="924"/>
      <c r="OD149" s="924"/>
      <c r="OE149" s="924"/>
      <c r="OF149" s="924"/>
      <c r="OG149" s="924"/>
      <c r="OH149" s="924"/>
      <c r="OI149" s="924"/>
      <c r="OJ149" s="924"/>
      <c r="OK149" s="924"/>
      <c r="OL149" s="924"/>
      <c r="OM149" s="924"/>
      <c r="ON149" s="924"/>
      <c r="OO149" s="924"/>
      <c r="OP149" s="924"/>
      <c r="OQ149" s="924"/>
      <c r="OR149" s="924"/>
      <c r="OS149" s="924"/>
      <c r="OT149" s="924"/>
      <c r="OU149" s="924"/>
      <c r="OV149" s="924"/>
      <c r="OW149" s="924"/>
      <c r="OX149" s="924"/>
      <c r="OY149" s="924"/>
      <c r="OZ149" s="924"/>
      <c r="PA149" s="924"/>
      <c r="PB149" s="924"/>
      <c r="PC149" s="924"/>
      <c r="PD149" s="924"/>
      <c r="PE149" s="924"/>
    </row>
    <row r="150" spans="1:421">
      <c r="A150" s="924"/>
      <c r="B150" s="924"/>
      <c r="C150" s="924"/>
      <c r="D150" s="924"/>
      <c r="E150" s="924"/>
      <c r="F150" s="924"/>
      <c r="G150" s="924"/>
      <c r="H150" s="924"/>
      <c r="I150" s="924"/>
      <c r="J150" s="924"/>
      <c r="K150" s="924"/>
      <c r="L150" s="924"/>
      <c r="M150" s="924"/>
      <c r="N150" s="924"/>
      <c r="O150" s="924"/>
      <c r="P150" s="924"/>
      <c r="Q150" s="924"/>
      <c r="R150" s="924"/>
      <c r="S150" s="924"/>
      <c r="T150" s="924"/>
      <c r="U150" s="924"/>
      <c r="V150" s="924"/>
      <c r="W150" s="924"/>
      <c r="X150" s="924"/>
      <c r="Y150" s="924"/>
      <c r="Z150" s="924"/>
      <c r="AA150" s="924"/>
      <c r="AB150" s="924"/>
      <c r="AC150" s="924"/>
      <c r="AD150" s="924"/>
      <c r="AE150" s="924"/>
      <c r="AF150" s="924"/>
      <c r="AG150" s="924"/>
      <c r="AH150" s="924"/>
      <c r="AI150" s="924"/>
      <c r="AJ150" s="924"/>
      <c r="AK150" s="924"/>
      <c r="AL150" s="924"/>
      <c r="AM150" s="924"/>
      <c r="AN150" s="924"/>
      <c r="AO150" s="924"/>
      <c r="AP150" s="924"/>
      <c r="AQ150" s="924"/>
      <c r="AR150" s="924"/>
      <c r="AS150" s="924"/>
      <c r="AT150" s="924"/>
      <c r="AU150" s="924"/>
      <c r="AV150" s="924"/>
      <c r="AW150" s="924"/>
      <c r="AX150" s="924"/>
      <c r="AY150" s="924"/>
      <c r="AZ150" s="924"/>
      <c r="BA150" s="924"/>
      <c r="BB150" s="924"/>
      <c r="BC150" s="924"/>
      <c r="BD150" s="924"/>
      <c r="BE150" s="924"/>
      <c r="BF150" s="924"/>
      <c r="BG150" s="924"/>
      <c r="BH150" s="924"/>
      <c r="BI150" s="924"/>
      <c r="BJ150" s="924"/>
      <c r="BK150" s="924"/>
      <c r="BL150" s="924"/>
      <c r="BM150" s="924"/>
      <c r="BN150" s="924"/>
      <c r="BO150" s="924"/>
      <c r="BP150" s="924"/>
      <c r="BQ150" s="924"/>
      <c r="BR150" s="924"/>
      <c r="BS150" s="924"/>
      <c r="BT150" s="924"/>
      <c r="BU150" s="924"/>
      <c r="BV150" s="924"/>
      <c r="BW150" s="924"/>
      <c r="BX150" s="924"/>
      <c r="BY150" s="924"/>
      <c r="BZ150" s="924"/>
      <c r="CA150" s="924"/>
      <c r="CB150" s="924"/>
      <c r="CC150" s="924"/>
      <c r="CD150" s="924"/>
      <c r="CE150" s="924"/>
      <c r="CF150" s="924"/>
      <c r="CG150" s="924"/>
      <c r="CH150" s="924"/>
      <c r="CI150" s="924"/>
      <c r="CJ150" s="924"/>
      <c r="CK150" s="924"/>
      <c r="CL150" s="924"/>
      <c r="CM150" s="924"/>
      <c r="CN150" s="924"/>
      <c r="CO150" s="924"/>
      <c r="CP150" s="924"/>
      <c r="CQ150" s="924"/>
      <c r="CR150" s="924"/>
      <c r="CS150" s="924"/>
      <c r="CT150" s="924"/>
      <c r="CU150" s="924"/>
      <c r="CV150" s="924"/>
      <c r="CW150" s="924"/>
      <c r="CX150" s="924"/>
      <c r="CY150" s="924"/>
      <c r="CZ150" s="924"/>
      <c r="DA150" s="924"/>
      <c r="DB150" s="924"/>
      <c r="DC150" s="924"/>
      <c r="DD150" s="924"/>
      <c r="DE150" s="924"/>
      <c r="DF150" s="924"/>
      <c r="DG150" s="924"/>
      <c r="DH150" s="924"/>
      <c r="DI150" s="924"/>
      <c r="DJ150" s="924"/>
      <c r="DK150" s="924"/>
      <c r="DL150" s="924"/>
      <c r="DM150" s="924"/>
      <c r="DN150" s="924"/>
      <c r="DO150" s="924"/>
      <c r="DP150" s="924"/>
      <c r="DQ150" s="924"/>
      <c r="DR150" s="924"/>
      <c r="DS150" s="924"/>
      <c r="DT150" s="924"/>
      <c r="DU150" s="924"/>
      <c r="DV150" s="924"/>
      <c r="DW150" s="924"/>
      <c r="DX150" s="924"/>
      <c r="DY150" s="924"/>
      <c r="DZ150" s="924"/>
      <c r="EA150" s="924"/>
      <c r="EB150" s="924"/>
      <c r="EC150" s="924"/>
      <c r="ED150" s="924"/>
      <c r="EE150" s="924"/>
      <c r="EF150" s="924"/>
      <c r="EG150" s="924"/>
      <c r="EH150" s="924"/>
      <c r="EI150" s="924"/>
      <c r="EJ150" s="924"/>
      <c r="EK150" s="924"/>
      <c r="EL150" s="924"/>
      <c r="EM150" s="924"/>
      <c r="EN150" s="924"/>
      <c r="EO150" s="924"/>
      <c r="EP150" s="924"/>
      <c r="EQ150" s="924"/>
      <c r="ER150" s="924"/>
      <c r="ES150" s="924"/>
      <c r="ET150" s="924"/>
      <c r="EU150" s="924"/>
      <c r="EV150" s="924"/>
      <c r="EW150" s="924"/>
      <c r="EX150" s="924"/>
      <c r="EY150" s="924"/>
      <c r="EZ150" s="924"/>
      <c r="FA150" s="924"/>
      <c r="FB150" s="924"/>
      <c r="FC150" s="924"/>
      <c r="FD150" s="924"/>
      <c r="FE150" s="924"/>
      <c r="FF150" s="924"/>
      <c r="FG150" s="924"/>
      <c r="FH150" s="924"/>
      <c r="FI150" s="924"/>
      <c r="FJ150" s="924"/>
      <c r="FK150" s="924"/>
      <c r="FL150" s="924"/>
      <c r="FM150" s="924"/>
      <c r="FN150" s="924"/>
      <c r="FO150" s="924"/>
      <c r="FP150" s="924"/>
      <c r="FQ150" s="924"/>
      <c r="FR150" s="924"/>
      <c r="FS150" s="924"/>
      <c r="FT150" s="924"/>
      <c r="FU150" s="924"/>
      <c r="FV150" s="924"/>
      <c r="FW150" s="924"/>
      <c r="FX150" s="924"/>
      <c r="FY150" s="924"/>
      <c r="FZ150" s="924"/>
      <c r="GA150" s="924"/>
      <c r="GB150" s="924"/>
      <c r="GC150" s="924"/>
      <c r="GD150" s="924"/>
      <c r="GE150" s="924"/>
      <c r="GF150" s="924"/>
      <c r="GG150" s="924"/>
      <c r="GH150" s="924"/>
      <c r="GI150" s="924"/>
      <c r="GJ150" s="924"/>
      <c r="GK150" s="924"/>
      <c r="GL150" s="924"/>
      <c r="GM150" s="924"/>
      <c r="GN150" s="924"/>
      <c r="GO150" s="924"/>
      <c r="GP150" s="924"/>
      <c r="GQ150" s="924"/>
      <c r="GR150" s="924"/>
      <c r="GS150" s="924"/>
      <c r="GT150" s="924"/>
      <c r="GU150" s="924"/>
      <c r="GV150" s="924"/>
      <c r="GW150" s="924"/>
      <c r="GX150" s="924"/>
      <c r="GY150" s="924"/>
      <c r="GZ150" s="924"/>
      <c r="HA150" s="924"/>
      <c r="HB150" s="924"/>
      <c r="HC150" s="924"/>
      <c r="HD150" s="924"/>
      <c r="HE150" s="924"/>
      <c r="HF150" s="924"/>
      <c r="HG150" s="924"/>
      <c r="HH150" s="924"/>
      <c r="HI150" s="924"/>
      <c r="HJ150" s="924"/>
      <c r="HK150" s="924"/>
      <c r="HL150" s="924"/>
      <c r="HM150" s="924"/>
      <c r="HN150" s="924"/>
      <c r="HO150" s="924"/>
      <c r="HP150" s="924"/>
      <c r="HQ150" s="924"/>
      <c r="HR150" s="924"/>
      <c r="HS150" s="924"/>
      <c r="HT150" s="924"/>
      <c r="HU150" s="924"/>
      <c r="HV150" s="924"/>
      <c r="HW150" s="924"/>
      <c r="HX150" s="924"/>
      <c r="HY150" s="924"/>
      <c r="HZ150" s="924"/>
      <c r="IA150" s="924"/>
      <c r="IB150" s="924"/>
      <c r="IC150" s="924"/>
      <c r="ID150" s="924"/>
      <c r="IE150" s="924"/>
      <c r="IF150" s="924"/>
      <c r="IG150" s="924"/>
      <c r="IH150" s="924"/>
      <c r="II150" s="924"/>
      <c r="IJ150" s="924"/>
      <c r="IK150" s="924"/>
      <c r="IL150" s="924"/>
      <c r="IM150" s="924"/>
      <c r="IN150" s="924"/>
      <c r="IO150" s="924"/>
      <c r="IP150" s="924"/>
      <c r="IQ150" s="924"/>
      <c r="IR150" s="924"/>
      <c r="IS150" s="924"/>
      <c r="IT150" s="924"/>
      <c r="IU150" s="924"/>
      <c r="IV150" s="924"/>
      <c r="IW150" s="924"/>
      <c r="IX150" s="924"/>
      <c r="IY150" s="924"/>
      <c r="IZ150" s="924"/>
      <c r="JA150" s="924"/>
      <c r="JB150" s="924"/>
      <c r="JC150" s="924"/>
      <c r="JD150" s="924"/>
      <c r="JE150" s="924"/>
      <c r="JF150" s="924"/>
      <c r="JG150" s="924"/>
      <c r="JH150" s="924"/>
      <c r="JI150" s="924"/>
      <c r="JJ150" s="924"/>
      <c r="JK150" s="924"/>
      <c r="JL150" s="924"/>
      <c r="JM150" s="924"/>
      <c r="JN150" s="924"/>
      <c r="JO150" s="924"/>
      <c r="JP150" s="924"/>
      <c r="JQ150" s="924"/>
      <c r="JR150" s="924"/>
      <c r="JS150" s="924"/>
      <c r="JT150" s="924"/>
      <c r="JU150" s="924"/>
      <c r="JV150" s="924"/>
      <c r="JW150" s="924"/>
      <c r="JX150" s="924"/>
      <c r="JY150" s="924"/>
      <c r="JZ150" s="924"/>
      <c r="KA150" s="924"/>
      <c r="KB150" s="924"/>
      <c r="KC150" s="924"/>
      <c r="KD150" s="924"/>
      <c r="KE150" s="924"/>
      <c r="KF150" s="924"/>
      <c r="KG150" s="924"/>
      <c r="KH150" s="924"/>
      <c r="KI150" s="924"/>
      <c r="KJ150" s="924"/>
      <c r="KK150" s="924"/>
      <c r="KL150" s="924"/>
      <c r="KM150" s="924"/>
      <c r="KN150" s="924"/>
      <c r="KO150" s="924"/>
      <c r="KP150" s="924"/>
      <c r="KQ150" s="924"/>
      <c r="KR150" s="924"/>
      <c r="KS150" s="924"/>
      <c r="KT150" s="924"/>
      <c r="KU150" s="924"/>
      <c r="KV150" s="924"/>
      <c r="KW150" s="924"/>
      <c r="KX150" s="924"/>
      <c r="KY150" s="924"/>
      <c r="KZ150" s="924"/>
      <c r="LA150" s="924"/>
      <c r="LB150" s="924"/>
      <c r="LC150" s="924"/>
      <c r="LD150" s="924"/>
      <c r="LE150" s="924"/>
      <c r="LF150" s="924"/>
      <c r="LG150" s="924"/>
      <c r="LH150" s="924"/>
      <c r="LI150" s="924"/>
      <c r="LJ150" s="924"/>
      <c r="LK150" s="924"/>
      <c r="LL150" s="924"/>
      <c r="LM150" s="924"/>
      <c r="LN150" s="924"/>
      <c r="LO150" s="924"/>
      <c r="LP150" s="924"/>
      <c r="LQ150" s="924"/>
      <c r="LR150" s="924"/>
      <c r="LS150" s="924"/>
      <c r="LT150" s="924"/>
      <c r="LU150" s="924"/>
      <c r="LV150" s="924"/>
      <c r="LW150" s="924"/>
      <c r="LX150" s="924"/>
      <c r="LY150" s="924"/>
      <c r="LZ150" s="924"/>
      <c r="MA150" s="924"/>
      <c r="MB150" s="924"/>
      <c r="MC150" s="924"/>
      <c r="MD150" s="924"/>
      <c r="ME150" s="924"/>
      <c r="MF150" s="924"/>
      <c r="MG150" s="924"/>
      <c r="MH150" s="924"/>
      <c r="MI150" s="924"/>
      <c r="MJ150" s="924"/>
      <c r="MK150" s="924"/>
      <c r="ML150" s="924"/>
      <c r="MM150" s="924"/>
      <c r="MN150" s="924"/>
      <c r="MO150" s="924"/>
      <c r="MP150" s="924"/>
      <c r="MQ150" s="924"/>
      <c r="MR150" s="924"/>
      <c r="MS150" s="924"/>
      <c r="MT150" s="924"/>
      <c r="MU150" s="924"/>
      <c r="MV150" s="924"/>
      <c r="MW150" s="924"/>
      <c r="MX150" s="924"/>
      <c r="MY150" s="924"/>
      <c r="MZ150" s="924"/>
      <c r="NA150" s="924"/>
      <c r="NB150" s="924"/>
      <c r="NC150" s="924"/>
      <c r="ND150" s="924"/>
      <c r="NE150" s="924"/>
      <c r="NF150" s="924"/>
      <c r="NG150" s="924"/>
      <c r="NH150" s="924"/>
      <c r="NI150" s="924"/>
      <c r="NJ150" s="924"/>
      <c r="NK150" s="924"/>
      <c r="NL150" s="924"/>
      <c r="NM150" s="924"/>
      <c r="NN150" s="924"/>
      <c r="NO150" s="924"/>
      <c r="NP150" s="924"/>
      <c r="NQ150" s="924"/>
      <c r="NR150" s="924"/>
      <c r="NS150" s="924"/>
      <c r="NT150" s="924"/>
      <c r="NU150" s="924"/>
      <c r="NV150" s="924"/>
      <c r="NW150" s="924"/>
      <c r="NX150" s="924"/>
      <c r="NY150" s="924"/>
      <c r="NZ150" s="924"/>
      <c r="OA150" s="924"/>
      <c r="OB150" s="924"/>
      <c r="OC150" s="924"/>
      <c r="OD150" s="924"/>
      <c r="OE150" s="924"/>
      <c r="OF150" s="924"/>
      <c r="OG150" s="924"/>
      <c r="OH150" s="924"/>
      <c r="OI150" s="924"/>
      <c r="OJ150" s="924"/>
      <c r="OK150" s="924"/>
      <c r="OL150" s="924"/>
      <c r="OM150" s="924"/>
      <c r="ON150" s="924"/>
      <c r="OO150" s="924"/>
      <c r="OP150" s="924"/>
      <c r="OQ150" s="924"/>
      <c r="OR150" s="924"/>
      <c r="OS150" s="924"/>
      <c r="OT150" s="924"/>
      <c r="OU150" s="924"/>
      <c r="OV150" s="924"/>
      <c r="OW150" s="924"/>
      <c r="OX150" s="924"/>
      <c r="OY150" s="924"/>
      <c r="OZ150" s="924"/>
      <c r="PA150" s="924"/>
      <c r="PB150" s="924"/>
      <c r="PC150" s="924"/>
      <c r="PD150" s="924"/>
      <c r="PE150" s="924"/>
    </row>
    <row r="151" spans="1:421">
      <c r="A151" s="924"/>
      <c r="B151" s="924"/>
      <c r="C151" s="924"/>
      <c r="D151" s="924"/>
      <c r="E151" s="924"/>
      <c r="F151" s="924"/>
      <c r="G151" s="924"/>
      <c r="H151" s="924"/>
      <c r="I151" s="924"/>
      <c r="J151" s="924"/>
      <c r="K151" s="924"/>
      <c r="L151" s="924"/>
      <c r="M151" s="924"/>
      <c r="N151" s="924"/>
      <c r="O151" s="924"/>
      <c r="P151" s="924"/>
      <c r="Q151" s="924"/>
      <c r="R151" s="924"/>
      <c r="S151" s="924"/>
      <c r="T151" s="924"/>
      <c r="U151" s="924"/>
      <c r="V151" s="924"/>
      <c r="W151" s="924"/>
      <c r="X151" s="924"/>
      <c r="Y151" s="924"/>
      <c r="Z151" s="924"/>
      <c r="AA151" s="924"/>
      <c r="AB151" s="924"/>
      <c r="AC151" s="924"/>
      <c r="AD151" s="924"/>
      <c r="AE151" s="924"/>
      <c r="AF151" s="924"/>
      <c r="AG151" s="924"/>
      <c r="AH151" s="924"/>
      <c r="AI151" s="924"/>
      <c r="AJ151" s="924"/>
      <c r="AK151" s="924"/>
      <c r="AL151" s="924"/>
      <c r="AM151" s="924"/>
      <c r="AN151" s="924"/>
      <c r="AO151" s="924"/>
      <c r="AP151" s="924"/>
      <c r="AQ151" s="924"/>
      <c r="AR151" s="924"/>
      <c r="AS151" s="924"/>
      <c r="AT151" s="924"/>
      <c r="AU151" s="924"/>
      <c r="AV151" s="924"/>
      <c r="AW151" s="924"/>
      <c r="AX151" s="924"/>
      <c r="AY151" s="924"/>
      <c r="AZ151" s="924"/>
      <c r="BA151" s="924"/>
      <c r="BB151" s="924"/>
      <c r="BC151" s="924"/>
      <c r="BD151" s="924"/>
      <c r="BE151" s="924"/>
      <c r="BF151" s="924"/>
      <c r="BG151" s="924"/>
      <c r="BH151" s="924"/>
      <c r="BI151" s="924"/>
      <c r="BJ151" s="924"/>
      <c r="BK151" s="924"/>
      <c r="BL151" s="924"/>
      <c r="BM151" s="924"/>
      <c r="BN151" s="924"/>
      <c r="BO151" s="924"/>
      <c r="BP151" s="924"/>
      <c r="BQ151" s="924"/>
      <c r="BR151" s="924"/>
      <c r="BS151" s="924"/>
      <c r="BT151" s="924"/>
      <c r="BU151" s="924"/>
      <c r="BV151" s="924"/>
      <c r="BW151" s="924"/>
      <c r="BX151" s="924"/>
      <c r="BY151" s="924"/>
      <c r="BZ151" s="924"/>
      <c r="CA151" s="924"/>
      <c r="CB151" s="924"/>
      <c r="CC151" s="924"/>
      <c r="CD151" s="924"/>
      <c r="CE151" s="924"/>
      <c r="CF151" s="924"/>
      <c r="CG151" s="924"/>
      <c r="CH151" s="924"/>
      <c r="CI151" s="924"/>
      <c r="CJ151" s="924"/>
      <c r="CK151" s="924"/>
      <c r="CL151" s="924"/>
      <c r="CM151" s="924"/>
      <c r="CN151" s="924"/>
      <c r="CO151" s="924"/>
      <c r="CP151" s="924"/>
      <c r="CQ151" s="924"/>
      <c r="CR151" s="924"/>
      <c r="CS151" s="924"/>
      <c r="CT151" s="924"/>
      <c r="CU151" s="924"/>
      <c r="CV151" s="924"/>
      <c r="CW151" s="924"/>
      <c r="CX151" s="924"/>
      <c r="CY151" s="924"/>
      <c r="CZ151" s="924"/>
      <c r="DA151" s="924"/>
      <c r="DB151" s="924"/>
      <c r="DC151" s="924"/>
      <c r="DD151" s="924"/>
      <c r="DE151" s="924"/>
      <c r="DF151" s="924"/>
      <c r="DG151" s="924"/>
      <c r="DH151" s="924"/>
      <c r="DI151" s="924"/>
      <c r="DJ151" s="924"/>
      <c r="DK151" s="924"/>
      <c r="DL151" s="924"/>
      <c r="DM151" s="924"/>
      <c r="DN151" s="924"/>
      <c r="DO151" s="924"/>
      <c r="DP151" s="924"/>
      <c r="DQ151" s="924"/>
      <c r="DR151" s="924"/>
      <c r="DS151" s="924"/>
      <c r="DT151" s="924"/>
      <c r="DU151" s="924"/>
      <c r="DV151" s="924"/>
      <c r="DW151" s="924"/>
      <c r="DX151" s="924"/>
      <c r="DY151" s="924"/>
      <c r="DZ151" s="924"/>
      <c r="EA151" s="924"/>
      <c r="EB151" s="924"/>
      <c r="EC151" s="924"/>
      <c r="ED151" s="924"/>
      <c r="EE151" s="924"/>
      <c r="EF151" s="924"/>
      <c r="EG151" s="924"/>
      <c r="EH151" s="924"/>
      <c r="EI151" s="924"/>
      <c r="EJ151" s="924"/>
      <c r="EK151" s="924"/>
      <c r="EL151" s="924"/>
      <c r="EM151" s="924"/>
      <c r="EN151" s="924"/>
      <c r="EO151" s="924"/>
      <c r="EP151" s="924"/>
      <c r="EQ151" s="924"/>
      <c r="ER151" s="924"/>
      <c r="ES151" s="924"/>
      <c r="ET151" s="924"/>
      <c r="EU151" s="924"/>
      <c r="EV151" s="924"/>
      <c r="EW151" s="924"/>
      <c r="EX151" s="924"/>
      <c r="EY151" s="924"/>
      <c r="EZ151" s="924"/>
      <c r="FA151" s="924"/>
      <c r="FB151" s="924"/>
      <c r="FC151" s="924"/>
      <c r="FD151" s="924"/>
      <c r="FE151" s="924"/>
      <c r="FF151" s="924"/>
      <c r="FG151" s="924"/>
      <c r="FH151" s="924"/>
      <c r="FI151" s="924"/>
      <c r="FJ151" s="924"/>
      <c r="FK151" s="924"/>
      <c r="FL151" s="924"/>
      <c r="FM151" s="924"/>
      <c r="FN151" s="924"/>
      <c r="FO151" s="924"/>
      <c r="FP151" s="924"/>
      <c r="FQ151" s="924"/>
      <c r="FR151" s="924"/>
      <c r="FS151" s="924"/>
      <c r="FT151" s="924"/>
      <c r="FU151" s="924"/>
      <c r="FV151" s="924"/>
      <c r="FW151" s="924"/>
      <c r="FX151" s="924"/>
      <c r="FY151" s="924"/>
      <c r="FZ151" s="924"/>
      <c r="GA151" s="924"/>
      <c r="GB151" s="924"/>
      <c r="GC151" s="924"/>
      <c r="GD151" s="924"/>
      <c r="GE151" s="924"/>
      <c r="GF151" s="924"/>
      <c r="GG151" s="924"/>
      <c r="GH151" s="924"/>
      <c r="GI151" s="924"/>
      <c r="GJ151" s="924"/>
      <c r="GK151" s="924"/>
      <c r="GL151" s="924"/>
      <c r="GM151" s="924"/>
      <c r="GN151" s="924"/>
      <c r="GO151" s="924"/>
      <c r="GP151" s="924"/>
      <c r="GQ151" s="924"/>
      <c r="GR151" s="924"/>
      <c r="GS151" s="924"/>
      <c r="GT151" s="924"/>
      <c r="GU151" s="924"/>
      <c r="GV151" s="924"/>
      <c r="GW151" s="924"/>
      <c r="GX151" s="924"/>
      <c r="GY151" s="924"/>
      <c r="GZ151" s="924"/>
      <c r="HA151" s="924"/>
      <c r="HB151" s="924"/>
      <c r="HC151" s="924"/>
      <c r="HD151" s="924"/>
      <c r="HE151" s="924"/>
      <c r="HF151" s="924"/>
      <c r="HG151" s="924"/>
      <c r="HH151" s="924"/>
      <c r="HI151" s="924"/>
      <c r="HJ151" s="924"/>
      <c r="HK151" s="924"/>
      <c r="HL151" s="924"/>
      <c r="HM151" s="924"/>
      <c r="HN151" s="924"/>
      <c r="HO151" s="924"/>
      <c r="HP151" s="924"/>
      <c r="HQ151" s="924"/>
      <c r="HR151" s="924"/>
      <c r="HS151" s="924"/>
      <c r="HT151" s="924"/>
      <c r="HU151" s="924"/>
      <c r="HV151" s="924"/>
      <c r="HW151" s="924"/>
      <c r="HX151" s="924"/>
      <c r="HY151" s="924"/>
      <c r="HZ151" s="924"/>
      <c r="IA151" s="924"/>
      <c r="IB151" s="924"/>
      <c r="IC151" s="924"/>
      <c r="ID151" s="924"/>
      <c r="IE151" s="924"/>
      <c r="IF151" s="924"/>
      <c r="IG151" s="924"/>
      <c r="IH151" s="924"/>
      <c r="II151" s="924"/>
      <c r="IJ151" s="924"/>
      <c r="IK151" s="924"/>
      <c r="IL151" s="924"/>
      <c r="IM151" s="924"/>
      <c r="IN151" s="924"/>
      <c r="IO151" s="924"/>
      <c r="IP151" s="924"/>
      <c r="IQ151" s="924"/>
      <c r="IR151" s="924"/>
      <c r="IS151" s="924"/>
      <c r="IT151" s="924"/>
      <c r="IU151" s="924"/>
      <c r="IV151" s="924"/>
      <c r="IW151" s="924"/>
      <c r="IX151" s="924"/>
      <c r="IY151" s="924"/>
      <c r="IZ151" s="924"/>
      <c r="JA151" s="924"/>
      <c r="JB151" s="924"/>
      <c r="JC151" s="924"/>
      <c r="JD151" s="924"/>
      <c r="JE151" s="924"/>
      <c r="JF151" s="924"/>
      <c r="JG151" s="924"/>
      <c r="JH151" s="924"/>
      <c r="JI151" s="924"/>
      <c r="JJ151" s="924"/>
      <c r="JK151" s="924"/>
      <c r="JL151" s="924"/>
      <c r="JM151" s="924"/>
      <c r="JN151" s="924"/>
      <c r="JO151" s="924"/>
      <c r="JP151" s="924"/>
      <c r="JQ151" s="924"/>
      <c r="JR151" s="924"/>
      <c r="JS151" s="924"/>
      <c r="JT151" s="924"/>
      <c r="JU151" s="924"/>
      <c r="JV151" s="924"/>
      <c r="JW151" s="924"/>
      <c r="JX151" s="924"/>
      <c r="JY151" s="924"/>
      <c r="JZ151" s="924"/>
      <c r="KA151" s="924"/>
      <c r="KB151" s="924"/>
      <c r="KC151" s="924"/>
      <c r="KD151" s="924"/>
      <c r="KE151" s="924"/>
      <c r="KF151" s="924"/>
      <c r="KG151" s="924"/>
      <c r="KH151" s="924"/>
      <c r="KI151" s="924"/>
      <c r="KJ151" s="924"/>
      <c r="KK151" s="924"/>
      <c r="KL151" s="924"/>
      <c r="KM151" s="924"/>
      <c r="KN151" s="924"/>
      <c r="KO151" s="924"/>
      <c r="KP151" s="924"/>
      <c r="KQ151" s="924"/>
      <c r="KR151" s="924"/>
      <c r="KS151" s="924"/>
      <c r="KT151" s="924"/>
      <c r="KU151" s="924"/>
      <c r="KV151" s="924"/>
      <c r="KW151" s="924"/>
      <c r="KX151" s="924"/>
      <c r="KY151" s="924"/>
      <c r="KZ151" s="924"/>
      <c r="LA151" s="924"/>
      <c r="LB151" s="924"/>
      <c r="LC151" s="924"/>
      <c r="LD151" s="924"/>
      <c r="LE151" s="924"/>
      <c r="LF151" s="924"/>
      <c r="LG151" s="924"/>
      <c r="LH151" s="924"/>
      <c r="LI151" s="924"/>
      <c r="LJ151" s="924"/>
      <c r="LK151" s="924"/>
      <c r="LL151" s="924"/>
      <c r="LM151" s="924"/>
      <c r="LN151" s="924"/>
      <c r="LO151" s="924"/>
      <c r="LP151" s="924"/>
      <c r="LQ151" s="924"/>
      <c r="LR151" s="924"/>
      <c r="LS151" s="924"/>
      <c r="LT151" s="924"/>
      <c r="LU151" s="924"/>
      <c r="LV151" s="924"/>
      <c r="LW151" s="924"/>
      <c r="LX151" s="924"/>
      <c r="LY151" s="924"/>
      <c r="LZ151" s="924"/>
      <c r="MA151" s="924"/>
      <c r="MB151" s="924"/>
      <c r="MC151" s="924"/>
      <c r="MD151" s="924"/>
      <c r="ME151" s="924"/>
      <c r="MF151" s="924"/>
      <c r="MG151" s="924"/>
      <c r="MH151" s="924"/>
      <c r="MI151" s="924"/>
      <c r="MJ151" s="924"/>
      <c r="MK151" s="924"/>
      <c r="ML151" s="924"/>
      <c r="MM151" s="924"/>
      <c r="MN151" s="924"/>
      <c r="MO151" s="924"/>
      <c r="MP151" s="924"/>
      <c r="MQ151" s="924"/>
      <c r="MR151" s="924"/>
      <c r="MS151" s="924"/>
      <c r="MT151" s="924"/>
      <c r="MU151" s="924"/>
      <c r="MV151" s="924"/>
      <c r="MW151" s="924"/>
      <c r="MX151" s="924"/>
      <c r="MY151" s="924"/>
      <c r="MZ151" s="924"/>
      <c r="NA151" s="924"/>
      <c r="NB151" s="924"/>
      <c r="NC151" s="924"/>
      <c r="ND151" s="924"/>
      <c r="NE151" s="924"/>
      <c r="NF151" s="924"/>
      <c r="NG151" s="924"/>
      <c r="NH151" s="924"/>
      <c r="NI151" s="924"/>
      <c r="NJ151" s="924"/>
      <c r="NK151" s="924"/>
      <c r="NL151" s="924"/>
      <c r="NM151" s="924"/>
      <c r="NN151" s="924"/>
      <c r="NO151" s="924"/>
      <c r="NP151" s="924"/>
      <c r="NQ151" s="924"/>
      <c r="NR151" s="924"/>
      <c r="NS151" s="924"/>
      <c r="NT151" s="924"/>
      <c r="NU151" s="924"/>
      <c r="NV151" s="924"/>
      <c r="NW151" s="924"/>
      <c r="NX151" s="924"/>
      <c r="NY151" s="924"/>
      <c r="NZ151" s="924"/>
      <c r="OA151" s="924"/>
      <c r="OB151" s="924"/>
      <c r="OC151" s="924"/>
      <c r="OD151" s="924"/>
      <c r="OE151" s="924"/>
      <c r="OF151" s="924"/>
      <c r="OG151" s="924"/>
      <c r="OH151" s="924"/>
      <c r="OI151" s="924"/>
      <c r="OJ151" s="924"/>
      <c r="OK151" s="924"/>
      <c r="OL151" s="924"/>
      <c r="OM151" s="924"/>
      <c r="ON151" s="924"/>
      <c r="OO151" s="924"/>
      <c r="OP151" s="924"/>
      <c r="OQ151" s="924"/>
      <c r="OR151" s="924"/>
      <c r="OS151" s="924"/>
      <c r="OT151" s="924"/>
      <c r="OU151" s="924"/>
      <c r="OV151" s="924"/>
      <c r="OW151" s="924"/>
      <c r="OX151" s="924"/>
      <c r="OY151" s="924"/>
      <c r="OZ151" s="924"/>
      <c r="PA151" s="924"/>
      <c r="PB151" s="924"/>
      <c r="PC151" s="924"/>
      <c r="PD151" s="924"/>
      <c r="PE151" s="924"/>
    </row>
    <row r="152" spans="1:421">
      <c r="A152" s="924"/>
      <c r="B152" s="924"/>
      <c r="C152" s="924"/>
      <c r="D152" s="924"/>
      <c r="E152" s="924"/>
      <c r="F152" s="924"/>
      <c r="G152" s="924"/>
      <c r="H152" s="924"/>
      <c r="I152" s="924"/>
      <c r="J152" s="924"/>
      <c r="K152" s="924"/>
      <c r="L152" s="924"/>
      <c r="M152" s="924"/>
      <c r="N152" s="924"/>
      <c r="O152" s="924"/>
      <c r="P152" s="924"/>
      <c r="Q152" s="924"/>
      <c r="R152" s="924"/>
      <c r="S152" s="924"/>
      <c r="T152" s="924"/>
      <c r="U152" s="924"/>
      <c r="V152" s="924"/>
      <c r="W152" s="924"/>
      <c r="X152" s="924"/>
      <c r="Y152" s="924"/>
      <c r="Z152" s="924"/>
      <c r="AA152" s="924"/>
      <c r="AB152" s="924"/>
      <c r="AC152" s="924"/>
      <c r="AD152" s="924"/>
      <c r="AE152" s="924"/>
      <c r="AF152" s="924"/>
      <c r="AG152" s="924"/>
      <c r="AH152" s="924"/>
      <c r="AI152" s="924"/>
      <c r="AJ152" s="924"/>
      <c r="AK152" s="924"/>
      <c r="AL152" s="924"/>
      <c r="AM152" s="924"/>
      <c r="AN152" s="924"/>
      <c r="AO152" s="924"/>
      <c r="AP152" s="924"/>
      <c r="AQ152" s="924"/>
      <c r="AR152" s="924"/>
      <c r="AS152" s="924"/>
      <c r="AT152" s="924"/>
      <c r="AU152" s="924"/>
      <c r="AV152" s="924"/>
      <c r="AW152" s="924"/>
      <c r="AX152" s="924"/>
      <c r="AY152" s="924"/>
      <c r="AZ152" s="924"/>
      <c r="BA152" s="924"/>
      <c r="BB152" s="924"/>
      <c r="BC152" s="924"/>
      <c r="BD152" s="924"/>
      <c r="BE152" s="924"/>
      <c r="BF152" s="924"/>
      <c r="BG152" s="924"/>
      <c r="BH152" s="924"/>
      <c r="BI152" s="924"/>
      <c r="BJ152" s="924"/>
      <c r="BK152" s="924"/>
      <c r="BL152" s="924"/>
      <c r="BM152" s="924"/>
      <c r="BN152" s="924"/>
      <c r="BO152" s="924"/>
      <c r="BP152" s="924"/>
      <c r="BQ152" s="924"/>
      <c r="BR152" s="924"/>
      <c r="BS152" s="924"/>
      <c r="BT152" s="924"/>
      <c r="BU152" s="924"/>
      <c r="BV152" s="924"/>
      <c r="BW152" s="924"/>
      <c r="BX152" s="924"/>
      <c r="BY152" s="924"/>
      <c r="BZ152" s="924"/>
      <c r="CA152" s="924"/>
      <c r="CB152" s="924"/>
      <c r="CC152" s="924"/>
      <c r="CD152" s="924"/>
      <c r="CE152" s="924"/>
      <c r="CF152" s="924"/>
      <c r="CG152" s="924"/>
      <c r="CH152" s="924"/>
      <c r="CI152" s="924"/>
      <c r="CJ152" s="924"/>
      <c r="CK152" s="924"/>
      <c r="CL152" s="924"/>
      <c r="CM152" s="924"/>
      <c r="CN152" s="924"/>
      <c r="CO152" s="924"/>
      <c r="CP152" s="924"/>
      <c r="CQ152" s="924"/>
      <c r="CR152" s="924"/>
      <c r="CS152" s="924"/>
      <c r="CT152" s="924"/>
      <c r="CU152" s="924"/>
      <c r="CV152" s="924"/>
      <c r="CW152" s="924"/>
      <c r="CX152" s="924"/>
      <c r="CY152" s="924"/>
      <c r="CZ152" s="924"/>
      <c r="DA152" s="924"/>
      <c r="DB152" s="924"/>
      <c r="DC152" s="924"/>
      <c r="DD152" s="924"/>
      <c r="DE152" s="924"/>
      <c r="DF152" s="924"/>
      <c r="DG152" s="924"/>
      <c r="DH152" s="924"/>
      <c r="DI152" s="924"/>
      <c r="DJ152" s="924"/>
      <c r="DK152" s="924"/>
      <c r="DL152" s="924"/>
      <c r="DM152" s="924"/>
      <c r="DN152" s="924"/>
      <c r="DO152" s="924"/>
      <c r="DP152" s="924"/>
      <c r="DQ152" s="924"/>
      <c r="DR152" s="924"/>
      <c r="DS152" s="924"/>
      <c r="DT152" s="924"/>
      <c r="DU152" s="924"/>
      <c r="DV152" s="924"/>
      <c r="DW152" s="924"/>
      <c r="DX152" s="924"/>
      <c r="DY152" s="924"/>
      <c r="DZ152" s="924"/>
      <c r="EA152" s="924"/>
      <c r="EB152" s="924"/>
      <c r="EC152" s="924"/>
      <c r="ED152" s="924"/>
      <c r="EE152" s="924"/>
      <c r="EF152" s="924"/>
      <c r="EG152" s="924"/>
      <c r="EH152" s="924"/>
      <c r="EI152" s="924"/>
      <c r="EJ152" s="924"/>
      <c r="EK152" s="924"/>
      <c r="EL152" s="924"/>
      <c r="EM152" s="924"/>
      <c r="EN152" s="924"/>
      <c r="EO152" s="924"/>
      <c r="EP152" s="924"/>
      <c r="EQ152" s="924"/>
      <c r="ER152" s="924"/>
      <c r="ES152" s="924"/>
      <c r="ET152" s="924"/>
      <c r="EU152" s="924"/>
      <c r="EV152" s="924"/>
      <c r="EW152" s="924"/>
      <c r="EX152" s="924"/>
      <c r="EY152" s="924"/>
      <c r="EZ152" s="924"/>
      <c r="FA152" s="924"/>
      <c r="FB152" s="924"/>
      <c r="FC152" s="924"/>
      <c r="FD152" s="924"/>
      <c r="FE152" s="924"/>
      <c r="FF152" s="924"/>
      <c r="FG152" s="924"/>
      <c r="FH152" s="924"/>
      <c r="FI152" s="924"/>
      <c r="FJ152" s="924"/>
      <c r="FK152" s="924"/>
      <c r="FL152" s="924"/>
      <c r="FM152" s="924"/>
      <c r="FN152" s="924"/>
      <c r="FO152" s="924"/>
      <c r="FP152" s="924"/>
      <c r="FQ152" s="924"/>
      <c r="FR152" s="924"/>
      <c r="FS152" s="924"/>
      <c r="FT152" s="924"/>
      <c r="FU152" s="924"/>
      <c r="FV152" s="924"/>
      <c r="FW152" s="924"/>
      <c r="FX152" s="924"/>
      <c r="FY152" s="924"/>
      <c r="FZ152" s="924"/>
      <c r="GA152" s="924"/>
      <c r="GB152" s="924"/>
      <c r="GC152" s="924"/>
      <c r="GD152" s="924"/>
      <c r="GE152" s="924"/>
      <c r="GF152" s="924"/>
      <c r="GG152" s="924"/>
      <c r="GH152" s="924"/>
      <c r="GI152" s="924"/>
      <c r="GJ152" s="924"/>
      <c r="GK152" s="924"/>
      <c r="GL152" s="924"/>
      <c r="GM152" s="924"/>
      <c r="GN152" s="924"/>
      <c r="GO152" s="924"/>
      <c r="GP152" s="924"/>
      <c r="GQ152" s="924"/>
      <c r="GR152" s="924"/>
      <c r="GS152" s="924"/>
      <c r="GT152" s="924"/>
      <c r="GU152" s="924"/>
      <c r="GV152" s="924"/>
      <c r="GW152" s="924"/>
      <c r="GX152" s="924"/>
      <c r="GY152" s="924"/>
      <c r="GZ152" s="924"/>
      <c r="HA152" s="924"/>
      <c r="HB152" s="924"/>
      <c r="HC152" s="924"/>
      <c r="HD152" s="924"/>
      <c r="HE152" s="924"/>
      <c r="HF152" s="924"/>
      <c r="HG152" s="924"/>
      <c r="HH152" s="924"/>
      <c r="HI152" s="924"/>
      <c r="HJ152" s="924"/>
      <c r="HK152" s="924"/>
      <c r="HL152" s="924"/>
      <c r="HM152" s="924"/>
      <c r="HN152" s="924"/>
      <c r="HO152" s="924"/>
      <c r="HP152" s="924"/>
      <c r="HQ152" s="924"/>
      <c r="HR152" s="924"/>
      <c r="HS152" s="924"/>
      <c r="HT152" s="924"/>
      <c r="HU152" s="924"/>
      <c r="HV152" s="924"/>
      <c r="HW152" s="924"/>
      <c r="HX152" s="924"/>
      <c r="HY152" s="924"/>
      <c r="HZ152" s="924"/>
      <c r="IA152" s="924"/>
      <c r="IB152" s="924"/>
      <c r="IC152" s="924"/>
      <c r="ID152" s="924"/>
      <c r="IE152" s="924"/>
      <c r="IF152" s="924"/>
      <c r="IG152" s="924"/>
      <c r="IH152" s="924"/>
      <c r="II152" s="924"/>
      <c r="IJ152" s="924"/>
      <c r="IK152" s="924"/>
      <c r="IL152" s="924"/>
      <c r="IM152" s="924"/>
      <c r="IN152" s="924"/>
      <c r="IO152" s="924"/>
      <c r="IP152" s="924"/>
      <c r="IQ152" s="924"/>
      <c r="IR152" s="924"/>
      <c r="IS152" s="924"/>
      <c r="IT152" s="924"/>
      <c r="IU152" s="924"/>
      <c r="IV152" s="924"/>
      <c r="IW152" s="924"/>
      <c r="IX152" s="924"/>
      <c r="IY152" s="924"/>
      <c r="IZ152" s="924"/>
      <c r="JA152" s="924"/>
      <c r="JB152" s="924"/>
      <c r="JC152" s="924"/>
      <c r="JD152" s="924"/>
      <c r="JE152" s="924"/>
      <c r="JF152" s="924"/>
      <c r="JG152" s="924"/>
      <c r="JH152" s="924"/>
      <c r="JI152" s="924"/>
      <c r="JJ152" s="924"/>
      <c r="JK152" s="924"/>
      <c r="JL152" s="924"/>
      <c r="JM152" s="924"/>
      <c r="JN152" s="924"/>
      <c r="JO152" s="924"/>
      <c r="JP152" s="924"/>
      <c r="JQ152" s="924"/>
      <c r="JR152" s="924"/>
      <c r="JS152" s="924"/>
      <c r="JT152" s="924"/>
      <c r="JU152" s="924"/>
      <c r="JV152" s="924"/>
      <c r="JW152" s="924"/>
      <c r="JX152" s="924"/>
      <c r="JY152" s="924"/>
      <c r="JZ152" s="924"/>
      <c r="KA152" s="924"/>
      <c r="KB152" s="924"/>
      <c r="KC152" s="924"/>
      <c r="KD152" s="924"/>
      <c r="KE152" s="924"/>
      <c r="KF152" s="924"/>
      <c r="KG152" s="924"/>
      <c r="KH152" s="924"/>
      <c r="KI152" s="924"/>
      <c r="KJ152" s="924"/>
      <c r="KK152" s="924"/>
      <c r="KL152" s="924"/>
      <c r="KM152" s="924"/>
      <c r="KN152" s="924"/>
      <c r="KO152" s="924"/>
      <c r="KP152" s="924"/>
      <c r="KQ152" s="924"/>
      <c r="KR152" s="924"/>
      <c r="KS152" s="924"/>
      <c r="KT152" s="924"/>
      <c r="KU152" s="924"/>
      <c r="KV152" s="924"/>
      <c r="KW152" s="924"/>
      <c r="KX152" s="924"/>
      <c r="KY152" s="924"/>
      <c r="KZ152" s="924"/>
      <c r="LA152" s="924"/>
      <c r="LB152" s="924"/>
      <c r="LC152" s="924"/>
      <c r="LD152" s="924"/>
      <c r="LE152" s="924"/>
      <c r="LF152" s="924"/>
      <c r="LG152" s="924"/>
      <c r="LH152" s="924"/>
      <c r="LI152" s="924"/>
      <c r="LJ152" s="924"/>
      <c r="LK152" s="924"/>
      <c r="LL152" s="924"/>
      <c r="LM152" s="924"/>
      <c r="LN152" s="924"/>
      <c r="LO152" s="924"/>
      <c r="LP152" s="924"/>
      <c r="LQ152" s="924"/>
      <c r="LR152" s="924"/>
      <c r="LS152" s="924"/>
      <c r="LT152" s="924"/>
      <c r="LU152" s="924"/>
      <c r="LV152" s="924"/>
      <c r="LW152" s="924"/>
      <c r="LX152" s="924"/>
      <c r="LY152" s="924"/>
      <c r="LZ152" s="924"/>
      <c r="MA152" s="924"/>
      <c r="MB152" s="924"/>
      <c r="MC152" s="924"/>
      <c r="MD152" s="924"/>
      <c r="ME152" s="924"/>
      <c r="MF152" s="924"/>
      <c r="MG152" s="924"/>
      <c r="MH152" s="924"/>
      <c r="MI152" s="924"/>
      <c r="MJ152" s="924"/>
      <c r="MK152" s="924"/>
      <c r="ML152" s="924"/>
      <c r="MM152" s="924"/>
      <c r="MN152" s="924"/>
      <c r="MO152" s="924"/>
      <c r="MP152" s="924"/>
      <c r="MQ152" s="924"/>
      <c r="MR152" s="924"/>
      <c r="MS152" s="924"/>
      <c r="MT152" s="924"/>
      <c r="MU152" s="924"/>
      <c r="MV152" s="924"/>
      <c r="MW152" s="924"/>
      <c r="MX152" s="924"/>
      <c r="MY152" s="924"/>
      <c r="MZ152" s="924"/>
      <c r="NA152" s="924"/>
      <c r="NB152" s="924"/>
      <c r="NC152" s="924"/>
      <c r="ND152" s="924"/>
      <c r="NE152" s="924"/>
      <c r="NF152" s="924"/>
      <c r="NG152" s="924"/>
      <c r="NH152" s="924"/>
      <c r="NI152" s="924"/>
      <c r="NJ152" s="924"/>
      <c r="NK152" s="924"/>
      <c r="NL152" s="924"/>
      <c r="NM152" s="924"/>
      <c r="NN152" s="924"/>
      <c r="NO152" s="924"/>
      <c r="NP152" s="924"/>
      <c r="NQ152" s="924"/>
      <c r="NR152" s="924"/>
      <c r="NS152" s="924"/>
      <c r="NT152" s="924"/>
      <c r="NU152" s="924"/>
      <c r="NV152" s="924"/>
      <c r="NW152" s="924"/>
      <c r="NX152" s="924"/>
      <c r="NY152" s="924"/>
      <c r="NZ152" s="924"/>
      <c r="OA152" s="924"/>
      <c r="OB152" s="924"/>
      <c r="OC152" s="924"/>
      <c r="OD152" s="924"/>
      <c r="OE152" s="924"/>
      <c r="OF152" s="924"/>
      <c r="OG152" s="924"/>
      <c r="OH152" s="924"/>
      <c r="OI152" s="924"/>
      <c r="OJ152" s="924"/>
      <c r="OK152" s="924"/>
      <c r="OL152" s="924"/>
      <c r="OM152" s="924"/>
      <c r="ON152" s="924"/>
      <c r="OO152" s="924"/>
      <c r="OP152" s="924"/>
      <c r="OQ152" s="924"/>
      <c r="OR152" s="924"/>
      <c r="OS152" s="924"/>
      <c r="OT152" s="924"/>
      <c r="OU152" s="924"/>
      <c r="OV152" s="924"/>
      <c r="OW152" s="924"/>
      <c r="OX152" s="924"/>
      <c r="OY152" s="924"/>
      <c r="OZ152" s="924"/>
      <c r="PA152" s="924"/>
      <c r="PB152" s="924"/>
      <c r="PC152" s="924"/>
      <c r="PD152" s="924"/>
      <c r="PE152" s="924"/>
    </row>
    <row r="153" spans="1:421">
      <c r="A153" s="924"/>
      <c r="B153" s="924"/>
      <c r="C153" s="924"/>
      <c r="D153" s="924"/>
      <c r="E153" s="924"/>
      <c r="F153" s="924"/>
      <c r="G153" s="924"/>
      <c r="H153" s="924"/>
      <c r="I153" s="924"/>
      <c r="J153" s="924"/>
      <c r="K153" s="924"/>
      <c r="L153" s="924"/>
      <c r="M153" s="924"/>
      <c r="N153" s="924"/>
      <c r="O153" s="924"/>
      <c r="P153" s="924"/>
      <c r="Q153" s="924"/>
      <c r="R153" s="924"/>
      <c r="S153" s="924"/>
      <c r="T153" s="924"/>
      <c r="U153" s="924"/>
      <c r="V153" s="924"/>
      <c r="W153" s="924"/>
      <c r="X153" s="924"/>
      <c r="Y153" s="924"/>
      <c r="Z153" s="924"/>
      <c r="AA153" s="924"/>
      <c r="AB153" s="924"/>
      <c r="AC153" s="924"/>
      <c r="AD153" s="924"/>
      <c r="AE153" s="924"/>
      <c r="AF153" s="924"/>
      <c r="AG153" s="924"/>
      <c r="AH153" s="924"/>
      <c r="AI153" s="924"/>
      <c r="AJ153" s="924"/>
      <c r="AK153" s="924"/>
      <c r="AL153" s="924"/>
      <c r="AM153" s="924"/>
      <c r="AN153" s="924"/>
      <c r="AO153" s="924"/>
      <c r="AP153" s="924"/>
      <c r="AQ153" s="924"/>
      <c r="AR153" s="924"/>
      <c r="AS153" s="924"/>
      <c r="AT153" s="924"/>
      <c r="AU153" s="924"/>
      <c r="AV153" s="924"/>
      <c r="AW153" s="924"/>
      <c r="AX153" s="924"/>
      <c r="AY153" s="924"/>
      <c r="AZ153" s="924"/>
      <c r="BA153" s="924"/>
      <c r="BB153" s="924"/>
      <c r="BC153" s="924"/>
      <c r="BD153" s="924"/>
      <c r="BE153" s="924"/>
      <c r="BF153" s="924"/>
      <c r="BG153" s="924"/>
      <c r="BH153" s="924"/>
      <c r="BI153" s="924"/>
      <c r="BJ153" s="924"/>
      <c r="BK153" s="924"/>
      <c r="BL153" s="924"/>
      <c r="BM153" s="924"/>
      <c r="BN153" s="924"/>
      <c r="BO153" s="924"/>
      <c r="BP153" s="924"/>
      <c r="BQ153" s="924"/>
      <c r="BR153" s="924"/>
      <c r="BS153" s="924"/>
      <c r="BT153" s="924"/>
      <c r="BU153" s="924"/>
      <c r="BV153" s="924"/>
      <c r="BW153" s="924"/>
      <c r="BX153" s="924"/>
      <c r="BY153" s="924"/>
      <c r="BZ153" s="924"/>
      <c r="CA153" s="924"/>
      <c r="CB153" s="924"/>
      <c r="CC153" s="924"/>
      <c r="CD153" s="924"/>
      <c r="CE153" s="924"/>
      <c r="CF153" s="924"/>
      <c r="CG153" s="924"/>
      <c r="CH153" s="924"/>
      <c r="CI153" s="924"/>
      <c r="CJ153" s="924"/>
      <c r="CK153" s="924"/>
      <c r="CL153" s="924"/>
      <c r="CM153" s="924"/>
      <c r="CN153" s="924"/>
      <c r="CO153" s="924"/>
      <c r="CP153" s="924"/>
      <c r="CQ153" s="924"/>
      <c r="CR153" s="924"/>
      <c r="CS153" s="924"/>
      <c r="CT153" s="924"/>
      <c r="CU153" s="924"/>
      <c r="CV153" s="924"/>
      <c r="CW153" s="924"/>
      <c r="CX153" s="924"/>
      <c r="CY153" s="924"/>
      <c r="CZ153" s="924"/>
      <c r="DA153" s="924"/>
      <c r="DB153" s="924"/>
      <c r="DC153" s="924"/>
      <c r="DD153" s="924"/>
      <c r="DE153" s="924"/>
      <c r="DF153" s="924"/>
      <c r="DG153" s="924"/>
      <c r="DH153" s="924"/>
      <c r="DI153" s="924"/>
      <c r="DJ153" s="924"/>
      <c r="DK153" s="924"/>
      <c r="DL153" s="924"/>
      <c r="DM153" s="924"/>
      <c r="DN153" s="924"/>
      <c r="DO153" s="924"/>
      <c r="DP153" s="924"/>
      <c r="DQ153" s="924"/>
      <c r="DR153" s="924"/>
      <c r="DS153" s="924"/>
      <c r="DT153" s="924"/>
      <c r="DU153" s="924"/>
      <c r="DV153" s="924"/>
      <c r="DW153" s="924"/>
      <c r="DX153" s="924"/>
      <c r="DY153" s="924"/>
      <c r="DZ153" s="924"/>
      <c r="EA153" s="924"/>
      <c r="EB153" s="924"/>
      <c r="EC153" s="924"/>
      <c r="ED153" s="924"/>
      <c r="EE153" s="924"/>
      <c r="EF153" s="924"/>
      <c r="EG153" s="924"/>
      <c r="EH153" s="924"/>
      <c r="EI153" s="924"/>
      <c r="EJ153" s="924"/>
      <c r="EK153" s="924"/>
      <c r="EL153" s="924"/>
      <c r="EM153" s="924"/>
      <c r="EN153" s="924"/>
      <c r="EO153" s="924"/>
      <c r="EP153" s="924"/>
      <c r="EQ153" s="924"/>
      <c r="ER153" s="924"/>
      <c r="ES153" s="924"/>
      <c r="ET153" s="924"/>
      <c r="EU153" s="924"/>
      <c r="EV153" s="924"/>
      <c r="EW153" s="924"/>
      <c r="EX153" s="924"/>
      <c r="EY153" s="924"/>
      <c r="EZ153" s="924"/>
      <c r="FA153" s="924"/>
      <c r="FB153" s="924"/>
      <c r="FC153" s="924"/>
      <c r="FD153" s="924"/>
      <c r="FE153" s="924"/>
      <c r="FF153" s="924"/>
      <c r="FG153" s="924"/>
      <c r="FH153" s="924"/>
      <c r="FI153" s="924"/>
      <c r="FJ153" s="924"/>
      <c r="FK153" s="924"/>
      <c r="FL153" s="924"/>
      <c r="FM153" s="924"/>
      <c r="FN153" s="924"/>
      <c r="FO153" s="924"/>
      <c r="FP153" s="924"/>
      <c r="FQ153" s="924"/>
      <c r="FR153" s="924"/>
      <c r="FS153" s="924"/>
      <c r="FT153" s="924"/>
      <c r="FU153" s="924"/>
      <c r="FV153" s="924"/>
      <c r="FW153" s="924"/>
      <c r="FX153" s="924"/>
      <c r="FY153" s="924"/>
      <c r="FZ153" s="924"/>
      <c r="GA153" s="924"/>
      <c r="GB153" s="924"/>
      <c r="GC153" s="924"/>
      <c r="GD153" s="924"/>
      <c r="GE153" s="924"/>
      <c r="GF153" s="924"/>
      <c r="GG153" s="924"/>
      <c r="GH153" s="924"/>
      <c r="GI153" s="924"/>
      <c r="GJ153" s="924"/>
      <c r="GK153" s="924"/>
      <c r="GL153" s="924"/>
      <c r="GM153" s="924"/>
      <c r="GN153" s="924"/>
      <c r="GO153" s="924"/>
      <c r="GP153" s="924"/>
      <c r="GQ153" s="924"/>
      <c r="GR153" s="924"/>
      <c r="GS153" s="924"/>
      <c r="GT153" s="924"/>
      <c r="GU153" s="924"/>
      <c r="GV153" s="924"/>
      <c r="GW153" s="924"/>
      <c r="GX153" s="924"/>
      <c r="GY153" s="924"/>
      <c r="GZ153" s="924"/>
      <c r="HA153" s="924"/>
      <c r="HB153" s="924"/>
      <c r="HC153" s="924"/>
      <c r="HD153" s="924"/>
      <c r="HE153" s="924"/>
      <c r="HF153" s="924"/>
      <c r="HG153" s="924"/>
      <c r="HH153" s="924"/>
      <c r="HI153" s="924"/>
      <c r="HJ153" s="924"/>
      <c r="HK153" s="924"/>
      <c r="HL153" s="924"/>
      <c r="HM153" s="924"/>
      <c r="HN153" s="924"/>
      <c r="HO153" s="924"/>
      <c r="HP153" s="924"/>
      <c r="HQ153" s="924"/>
      <c r="HR153" s="924"/>
      <c r="HS153" s="924"/>
      <c r="HT153" s="924"/>
      <c r="HU153" s="924"/>
      <c r="HV153" s="924"/>
      <c r="HW153" s="924"/>
      <c r="HX153" s="924"/>
      <c r="HY153" s="924"/>
      <c r="HZ153" s="924"/>
      <c r="IA153" s="924"/>
      <c r="IB153" s="924"/>
      <c r="IC153" s="924"/>
      <c r="ID153" s="924"/>
      <c r="IE153" s="924"/>
      <c r="IF153" s="924"/>
      <c r="IG153" s="924"/>
      <c r="IH153" s="924"/>
      <c r="II153" s="924"/>
      <c r="IJ153" s="924"/>
      <c r="IK153" s="924"/>
      <c r="IL153" s="924"/>
      <c r="IM153" s="924"/>
      <c r="IN153" s="924"/>
      <c r="IO153" s="924"/>
      <c r="IP153" s="924"/>
      <c r="IQ153" s="924"/>
      <c r="IR153" s="924"/>
      <c r="IS153" s="924"/>
      <c r="IT153" s="924"/>
      <c r="IU153" s="924"/>
      <c r="IV153" s="924"/>
      <c r="IW153" s="924"/>
      <c r="IX153" s="924"/>
      <c r="IY153" s="924"/>
      <c r="IZ153" s="924"/>
      <c r="JA153" s="924"/>
      <c r="JB153" s="924"/>
      <c r="JC153" s="924"/>
      <c r="JD153" s="924"/>
      <c r="JE153" s="924"/>
      <c r="JF153" s="924"/>
      <c r="JG153" s="924"/>
      <c r="JH153" s="924"/>
      <c r="JI153" s="924"/>
      <c r="JJ153" s="924"/>
      <c r="JK153" s="924"/>
      <c r="JL153" s="924"/>
      <c r="JM153" s="924"/>
      <c r="JN153" s="924"/>
      <c r="JO153" s="924"/>
      <c r="JP153" s="924"/>
      <c r="JQ153" s="924"/>
      <c r="JR153" s="924"/>
      <c r="JS153" s="924"/>
      <c r="JT153" s="924"/>
      <c r="JU153" s="924"/>
      <c r="JV153" s="924"/>
      <c r="JW153" s="924"/>
      <c r="JX153" s="924"/>
      <c r="JY153" s="924"/>
      <c r="JZ153" s="924"/>
      <c r="KA153" s="924"/>
      <c r="KB153" s="924"/>
      <c r="KC153" s="924"/>
      <c r="KD153" s="924"/>
      <c r="KE153" s="924"/>
      <c r="KF153" s="924"/>
      <c r="KG153" s="924"/>
      <c r="KH153" s="924"/>
      <c r="KI153" s="924"/>
      <c r="KJ153" s="924"/>
      <c r="KK153" s="924"/>
      <c r="KL153" s="924"/>
      <c r="KM153" s="924"/>
      <c r="KN153" s="924"/>
      <c r="KO153" s="924"/>
      <c r="KP153" s="924"/>
      <c r="KQ153" s="924"/>
      <c r="KR153" s="924"/>
      <c r="KS153" s="924"/>
      <c r="KT153" s="924"/>
      <c r="KU153" s="924"/>
      <c r="KV153" s="924"/>
      <c r="KW153" s="924"/>
      <c r="KX153" s="924"/>
      <c r="KY153" s="924"/>
      <c r="KZ153" s="924"/>
      <c r="LA153" s="924"/>
      <c r="LB153" s="924"/>
      <c r="LC153" s="924"/>
      <c r="LD153" s="924"/>
      <c r="LE153" s="924"/>
      <c r="LF153" s="924"/>
      <c r="LG153" s="924"/>
      <c r="LH153" s="924"/>
      <c r="LI153" s="924"/>
      <c r="LJ153" s="924"/>
      <c r="LK153" s="924"/>
      <c r="LL153" s="924"/>
      <c r="LM153" s="924"/>
      <c r="LN153" s="924"/>
      <c r="LO153" s="924"/>
      <c r="LP153" s="924"/>
      <c r="LQ153" s="924"/>
      <c r="LR153" s="924"/>
      <c r="LS153" s="924"/>
      <c r="LT153" s="924"/>
      <c r="LU153" s="924"/>
      <c r="LV153" s="924"/>
      <c r="LW153" s="924"/>
      <c r="LX153" s="924"/>
      <c r="LY153" s="924"/>
      <c r="LZ153" s="924"/>
      <c r="MA153" s="924"/>
      <c r="MB153" s="924"/>
      <c r="MC153" s="924"/>
      <c r="MD153" s="924"/>
      <c r="ME153" s="924"/>
      <c r="MF153" s="924"/>
      <c r="MG153" s="924"/>
      <c r="MH153" s="924"/>
      <c r="MI153" s="924"/>
      <c r="MJ153" s="924"/>
      <c r="MK153" s="924"/>
      <c r="ML153" s="924"/>
      <c r="MM153" s="924"/>
      <c r="MN153" s="924"/>
      <c r="MO153" s="924"/>
      <c r="MP153" s="924"/>
      <c r="MQ153" s="924"/>
      <c r="MR153" s="924"/>
      <c r="MS153" s="924"/>
      <c r="MT153" s="924"/>
      <c r="MU153" s="924"/>
      <c r="MV153" s="924"/>
      <c r="MW153" s="924"/>
      <c r="MX153" s="924"/>
      <c r="MY153" s="924"/>
      <c r="MZ153" s="924"/>
      <c r="NA153" s="924"/>
      <c r="NB153" s="924"/>
      <c r="NC153" s="924"/>
      <c r="ND153" s="924"/>
      <c r="NE153" s="924"/>
      <c r="NF153" s="924"/>
      <c r="NG153" s="924"/>
      <c r="NH153" s="924"/>
      <c r="NI153" s="924"/>
      <c r="NJ153" s="924"/>
      <c r="NK153" s="924"/>
      <c r="NL153" s="924"/>
      <c r="NM153" s="924"/>
      <c r="NN153" s="924"/>
      <c r="NO153" s="924"/>
      <c r="NP153" s="924"/>
      <c r="NQ153" s="924"/>
      <c r="NR153" s="924"/>
      <c r="NS153" s="924"/>
      <c r="NT153" s="924"/>
      <c r="NU153" s="924"/>
      <c r="NV153" s="924"/>
      <c r="NW153" s="924"/>
      <c r="NX153" s="924"/>
      <c r="NY153" s="924"/>
      <c r="NZ153" s="924"/>
      <c r="OA153" s="924"/>
      <c r="OB153" s="924"/>
      <c r="OC153" s="924"/>
      <c r="OD153" s="924"/>
      <c r="OE153" s="924"/>
      <c r="OF153" s="924"/>
      <c r="OG153" s="924"/>
      <c r="OH153" s="924"/>
      <c r="OI153" s="924"/>
      <c r="OJ153" s="924"/>
      <c r="OK153" s="924"/>
      <c r="OL153" s="924"/>
      <c r="OM153" s="924"/>
      <c r="ON153" s="924"/>
      <c r="OO153" s="924"/>
      <c r="OP153" s="924"/>
      <c r="OQ153" s="924"/>
      <c r="OR153" s="924"/>
      <c r="OS153" s="924"/>
      <c r="OT153" s="924"/>
      <c r="OU153" s="924"/>
      <c r="OV153" s="924"/>
      <c r="OW153" s="924"/>
      <c r="OX153" s="924"/>
      <c r="OY153" s="924"/>
      <c r="OZ153" s="924"/>
      <c r="PA153" s="924"/>
      <c r="PB153" s="924"/>
      <c r="PC153" s="924"/>
      <c r="PD153" s="924"/>
      <c r="PE153" s="924"/>
    </row>
    <row r="154" spans="1:421">
      <c r="A154" s="924"/>
      <c r="B154" s="924"/>
      <c r="C154" s="924"/>
      <c r="D154" s="924"/>
      <c r="E154" s="924"/>
      <c r="F154" s="924"/>
      <c r="G154" s="924"/>
      <c r="H154" s="924"/>
      <c r="I154" s="924"/>
      <c r="J154" s="924"/>
      <c r="K154" s="924"/>
      <c r="L154" s="924"/>
      <c r="M154" s="924"/>
      <c r="N154" s="924"/>
      <c r="O154" s="924"/>
      <c r="P154" s="924"/>
      <c r="Q154" s="924"/>
      <c r="R154" s="924"/>
      <c r="S154" s="924"/>
      <c r="T154" s="924"/>
      <c r="U154" s="924"/>
      <c r="V154" s="924"/>
      <c r="W154" s="924"/>
      <c r="X154" s="924"/>
      <c r="Y154" s="924"/>
      <c r="Z154" s="924"/>
      <c r="AA154" s="924"/>
      <c r="AB154" s="924"/>
      <c r="AC154" s="924"/>
      <c r="AD154" s="924"/>
      <c r="AE154" s="924"/>
      <c r="AF154" s="924"/>
      <c r="AG154" s="924"/>
      <c r="AH154" s="924"/>
      <c r="AI154" s="924"/>
      <c r="AJ154" s="924"/>
      <c r="AK154" s="924"/>
      <c r="AL154" s="924"/>
      <c r="AM154" s="924"/>
      <c r="AN154" s="924"/>
      <c r="AO154" s="924"/>
      <c r="AP154" s="924"/>
      <c r="AQ154" s="924"/>
      <c r="AR154" s="924"/>
      <c r="AS154" s="924"/>
      <c r="AT154" s="924"/>
      <c r="AU154" s="924"/>
      <c r="AV154" s="924"/>
      <c r="AW154" s="924"/>
      <c r="AX154" s="924"/>
      <c r="AY154" s="924"/>
      <c r="AZ154" s="924"/>
      <c r="BA154" s="924"/>
      <c r="BB154" s="924"/>
      <c r="BC154" s="924"/>
      <c r="BD154" s="924"/>
      <c r="BE154" s="924"/>
      <c r="BF154" s="924"/>
      <c r="BG154" s="924"/>
      <c r="BH154" s="924"/>
      <c r="BI154" s="924"/>
      <c r="BJ154" s="924"/>
      <c r="BK154" s="924"/>
      <c r="BL154" s="924"/>
      <c r="BM154" s="924"/>
      <c r="BN154" s="924"/>
      <c r="BO154" s="924"/>
      <c r="BP154" s="924"/>
      <c r="BQ154" s="924"/>
      <c r="BR154" s="924"/>
      <c r="BS154" s="924"/>
      <c r="BT154" s="924"/>
      <c r="BU154" s="924"/>
      <c r="BV154" s="924"/>
      <c r="BW154" s="924"/>
      <c r="BX154" s="924"/>
      <c r="BY154" s="924"/>
      <c r="BZ154" s="924"/>
      <c r="CA154" s="924"/>
      <c r="CB154" s="924"/>
      <c r="CC154" s="924"/>
      <c r="CD154" s="924"/>
      <c r="CE154" s="924"/>
      <c r="CF154" s="924"/>
      <c r="CG154" s="924"/>
      <c r="CH154" s="924"/>
      <c r="CI154" s="924"/>
      <c r="CJ154" s="924"/>
      <c r="CK154" s="924"/>
      <c r="CL154" s="924"/>
      <c r="CM154" s="924"/>
      <c r="CN154" s="924"/>
      <c r="CO154" s="924"/>
      <c r="CP154" s="924"/>
      <c r="CQ154" s="924"/>
      <c r="CR154" s="924"/>
      <c r="CS154" s="924"/>
      <c r="CT154" s="924"/>
      <c r="CU154" s="924"/>
      <c r="CV154" s="924"/>
      <c r="CW154" s="924"/>
      <c r="CX154" s="924"/>
      <c r="CY154" s="924"/>
      <c r="CZ154" s="924"/>
      <c r="DA154" s="924"/>
      <c r="DB154" s="924"/>
      <c r="DC154" s="924"/>
      <c r="DD154" s="924"/>
      <c r="DE154" s="924"/>
      <c r="DF154" s="924"/>
      <c r="DG154" s="924"/>
      <c r="DH154" s="924"/>
      <c r="DI154" s="924"/>
      <c r="DJ154" s="924"/>
      <c r="DK154" s="924"/>
      <c r="DL154" s="924"/>
      <c r="DM154" s="924"/>
      <c r="DN154" s="924"/>
      <c r="DO154" s="924"/>
      <c r="DP154" s="924"/>
      <c r="DQ154" s="924"/>
      <c r="DR154" s="924"/>
      <c r="DS154" s="924"/>
      <c r="DT154" s="924"/>
      <c r="DU154" s="924"/>
      <c r="DV154" s="924"/>
      <c r="DW154" s="924"/>
      <c r="DX154" s="924"/>
      <c r="DY154" s="924"/>
      <c r="DZ154" s="924"/>
      <c r="EA154" s="924"/>
      <c r="EB154" s="924"/>
      <c r="EC154" s="924"/>
      <c r="ED154" s="924"/>
      <c r="EE154" s="924"/>
      <c r="EF154" s="924"/>
      <c r="EG154" s="924"/>
      <c r="EH154" s="924"/>
      <c r="EI154" s="924"/>
      <c r="EJ154" s="924"/>
      <c r="EK154" s="924"/>
      <c r="EL154" s="924"/>
      <c r="EM154" s="924"/>
      <c r="EN154" s="924"/>
      <c r="EO154" s="924"/>
      <c r="EP154" s="924"/>
      <c r="EQ154" s="924"/>
      <c r="ER154" s="924"/>
      <c r="ES154" s="924"/>
      <c r="ET154" s="924"/>
      <c r="EU154" s="924"/>
      <c r="EV154" s="924"/>
      <c r="EW154" s="924"/>
      <c r="EX154" s="924"/>
      <c r="EY154" s="924"/>
      <c r="EZ154" s="924"/>
      <c r="FA154" s="924"/>
      <c r="FB154" s="924"/>
      <c r="FC154" s="924"/>
      <c r="FD154" s="924"/>
      <c r="FE154" s="924"/>
      <c r="FF154" s="924"/>
      <c r="FG154" s="924"/>
      <c r="FH154" s="924"/>
      <c r="FI154" s="924"/>
      <c r="FJ154" s="924"/>
      <c r="FK154" s="924"/>
      <c r="FL154" s="924"/>
      <c r="FM154" s="924"/>
      <c r="FN154" s="924"/>
      <c r="FO154" s="924"/>
      <c r="FP154" s="924"/>
      <c r="FQ154" s="924"/>
      <c r="FR154" s="924"/>
      <c r="FS154" s="924"/>
      <c r="FT154" s="924"/>
      <c r="FU154" s="924"/>
      <c r="FV154" s="924"/>
      <c r="FW154" s="924"/>
      <c r="FX154" s="924"/>
      <c r="FY154" s="924"/>
      <c r="FZ154" s="924"/>
      <c r="GA154" s="924"/>
      <c r="GB154" s="924"/>
      <c r="GC154" s="924"/>
      <c r="GD154" s="924"/>
      <c r="GE154" s="924"/>
      <c r="GF154" s="924"/>
      <c r="GG154" s="924"/>
      <c r="GH154" s="924"/>
      <c r="GI154" s="924"/>
      <c r="GJ154" s="924"/>
      <c r="GK154" s="924"/>
      <c r="GL154" s="924"/>
      <c r="GM154" s="924"/>
      <c r="GN154" s="924"/>
      <c r="GO154" s="924"/>
      <c r="GP154" s="924"/>
      <c r="GQ154" s="924"/>
      <c r="GR154" s="924"/>
      <c r="GS154" s="924"/>
      <c r="GT154" s="924"/>
      <c r="GU154" s="924"/>
      <c r="GV154" s="924"/>
      <c r="GW154" s="924"/>
      <c r="GX154" s="924"/>
      <c r="GY154" s="924"/>
      <c r="GZ154" s="924"/>
      <c r="HA154" s="924"/>
      <c r="HB154" s="924"/>
      <c r="HC154" s="924"/>
      <c r="HD154" s="924"/>
      <c r="HE154" s="924"/>
      <c r="HF154" s="924"/>
      <c r="HG154" s="924"/>
      <c r="HH154" s="924"/>
      <c r="HI154" s="924"/>
      <c r="HJ154" s="924"/>
      <c r="HK154" s="924"/>
      <c r="HL154" s="924"/>
      <c r="HM154" s="924"/>
      <c r="HN154" s="924"/>
      <c r="HO154" s="924"/>
      <c r="HP154" s="924"/>
      <c r="HQ154" s="924"/>
      <c r="HR154" s="924"/>
      <c r="HS154" s="924"/>
      <c r="HT154" s="924"/>
      <c r="HU154" s="924"/>
      <c r="HV154" s="924"/>
      <c r="HW154" s="924"/>
      <c r="HX154" s="924"/>
      <c r="HY154" s="924"/>
      <c r="HZ154" s="924"/>
      <c r="IA154" s="924"/>
      <c r="IB154" s="924"/>
      <c r="IC154" s="924"/>
      <c r="ID154" s="924"/>
      <c r="IE154" s="924"/>
      <c r="IF154" s="924"/>
      <c r="IG154" s="924"/>
      <c r="IH154" s="924"/>
      <c r="II154" s="924"/>
      <c r="IJ154" s="924"/>
      <c r="IK154" s="924"/>
      <c r="IL154" s="924"/>
      <c r="IM154" s="924"/>
      <c r="IN154" s="924"/>
      <c r="IO154" s="924"/>
      <c r="IP154" s="924"/>
      <c r="IQ154" s="924"/>
      <c r="IR154" s="924"/>
      <c r="IS154" s="924"/>
      <c r="IT154" s="924"/>
      <c r="IU154" s="924"/>
      <c r="IV154" s="924"/>
      <c r="IW154" s="924"/>
      <c r="IX154" s="924"/>
      <c r="IY154" s="924"/>
      <c r="IZ154" s="924"/>
      <c r="JA154" s="924"/>
      <c r="JB154" s="924"/>
      <c r="JC154" s="924"/>
      <c r="JD154" s="924"/>
      <c r="JE154" s="924"/>
      <c r="JF154" s="924"/>
      <c r="JG154" s="924"/>
      <c r="JH154" s="924"/>
      <c r="JI154" s="924"/>
      <c r="JJ154" s="924"/>
      <c r="JK154" s="924"/>
      <c r="JL154" s="924"/>
      <c r="JM154" s="924"/>
      <c r="JN154" s="924"/>
      <c r="JO154" s="924"/>
      <c r="JP154" s="924"/>
      <c r="JQ154" s="924"/>
      <c r="JR154" s="924"/>
      <c r="JS154" s="924"/>
      <c r="JT154" s="924"/>
      <c r="JU154" s="924"/>
      <c r="JV154" s="924"/>
      <c r="JW154" s="924"/>
      <c r="JX154" s="924"/>
      <c r="JY154" s="924"/>
      <c r="JZ154" s="924"/>
      <c r="KA154" s="924"/>
      <c r="KB154" s="924"/>
      <c r="KC154" s="924"/>
      <c r="KD154" s="924"/>
      <c r="KE154" s="924"/>
      <c r="KF154" s="924"/>
      <c r="KG154" s="924"/>
      <c r="KH154" s="924"/>
      <c r="KI154" s="924"/>
      <c r="KJ154" s="924"/>
      <c r="KK154" s="924"/>
      <c r="KL154" s="924"/>
      <c r="KM154" s="924"/>
      <c r="KN154" s="924"/>
      <c r="KO154" s="924"/>
      <c r="KP154" s="924"/>
      <c r="KQ154" s="924"/>
      <c r="KR154" s="924"/>
      <c r="KS154" s="924"/>
      <c r="KT154" s="924"/>
      <c r="KU154" s="924"/>
      <c r="KV154" s="924"/>
      <c r="KW154" s="924"/>
      <c r="KX154" s="924"/>
      <c r="KY154" s="924"/>
      <c r="KZ154" s="924"/>
      <c r="LA154" s="924"/>
      <c r="LB154" s="924"/>
      <c r="LC154" s="924"/>
      <c r="LD154" s="924"/>
      <c r="LE154" s="924"/>
      <c r="LF154" s="924"/>
      <c r="LG154" s="924"/>
      <c r="LH154" s="924"/>
      <c r="LI154" s="924"/>
      <c r="LJ154" s="924"/>
      <c r="LK154" s="924"/>
      <c r="LL154" s="924"/>
      <c r="LM154" s="924"/>
      <c r="LN154" s="924"/>
      <c r="LO154" s="924"/>
      <c r="LP154" s="924"/>
      <c r="LQ154" s="924"/>
      <c r="LR154" s="924"/>
      <c r="LS154" s="924"/>
      <c r="LT154" s="924"/>
      <c r="LU154" s="924"/>
      <c r="LV154" s="924"/>
      <c r="LW154" s="924"/>
      <c r="LX154" s="924"/>
      <c r="LY154" s="924"/>
      <c r="LZ154" s="924"/>
      <c r="MA154" s="924"/>
      <c r="MB154" s="924"/>
      <c r="MC154" s="924"/>
      <c r="MD154" s="924"/>
      <c r="ME154" s="924"/>
      <c r="MF154" s="924"/>
      <c r="MG154" s="924"/>
      <c r="MH154" s="924"/>
      <c r="MI154" s="924"/>
      <c r="MJ154" s="924"/>
      <c r="MK154" s="924"/>
      <c r="ML154" s="924"/>
      <c r="MM154" s="924"/>
      <c r="MN154" s="924"/>
      <c r="MO154" s="924"/>
      <c r="MP154" s="924"/>
      <c r="MQ154" s="924"/>
      <c r="MR154" s="924"/>
      <c r="MS154" s="924"/>
      <c r="MT154" s="924"/>
      <c r="MU154" s="924"/>
      <c r="MV154" s="924"/>
      <c r="MW154" s="924"/>
      <c r="MX154" s="924"/>
      <c r="MY154" s="924"/>
      <c r="MZ154" s="924"/>
      <c r="NA154" s="924"/>
      <c r="NB154" s="924"/>
      <c r="NC154" s="924"/>
      <c r="ND154" s="924"/>
      <c r="NE154" s="924"/>
      <c r="NF154" s="924"/>
      <c r="NG154" s="924"/>
      <c r="NH154" s="924"/>
      <c r="NI154" s="924"/>
      <c r="NJ154" s="924"/>
      <c r="NK154" s="924"/>
      <c r="NL154" s="924"/>
      <c r="NM154" s="924"/>
      <c r="NN154" s="924"/>
      <c r="NO154" s="924"/>
      <c r="NP154" s="924"/>
      <c r="NQ154" s="924"/>
      <c r="NR154" s="924"/>
      <c r="NS154" s="924"/>
      <c r="NT154" s="924"/>
      <c r="NU154" s="924"/>
      <c r="NV154" s="924"/>
      <c r="NW154" s="924"/>
      <c r="NX154" s="924"/>
      <c r="NY154" s="924"/>
      <c r="NZ154" s="924"/>
      <c r="OA154" s="924"/>
      <c r="OB154" s="924"/>
      <c r="OC154" s="924"/>
      <c r="OD154" s="924"/>
      <c r="OE154" s="924"/>
      <c r="OF154" s="924"/>
      <c r="OG154" s="924"/>
      <c r="OH154" s="924"/>
      <c r="OI154" s="924"/>
      <c r="OJ154" s="924"/>
      <c r="OK154" s="924"/>
      <c r="OL154" s="924"/>
      <c r="OM154" s="924"/>
      <c r="ON154" s="924"/>
      <c r="OO154" s="924"/>
      <c r="OP154" s="924"/>
      <c r="OQ154" s="924"/>
      <c r="OR154" s="924"/>
      <c r="OS154" s="924"/>
      <c r="OT154" s="924"/>
      <c r="OU154" s="924"/>
      <c r="OV154" s="924"/>
      <c r="OW154" s="924"/>
      <c r="OX154" s="924"/>
      <c r="OY154" s="924"/>
      <c r="OZ154" s="924"/>
      <c r="PA154" s="924"/>
      <c r="PB154" s="924"/>
      <c r="PC154" s="924"/>
      <c r="PD154" s="924"/>
      <c r="PE154" s="924"/>
    </row>
    <row r="155" spans="1:421">
      <c r="A155" s="924"/>
      <c r="B155" s="924"/>
      <c r="C155" s="924"/>
      <c r="D155" s="924"/>
      <c r="E155" s="924"/>
      <c r="F155" s="924"/>
      <c r="G155" s="924"/>
      <c r="H155" s="924"/>
      <c r="I155" s="924"/>
      <c r="J155" s="924"/>
      <c r="K155" s="924"/>
      <c r="L155" s="924"/>
      <c r="M155" s="924"/>
      <c r="N155" s="924"/>
      <c r="O155" s="924"/>
      <c r="P155" s="924"/>
      <c r="Q155" s="924"/>
      <c r="R155" s="924"/>
      <c r="S155" s="924"/>
      <c r="T155" s="924"/>
      <c r="U155" s="924"/>
      <c r="V155" s="924"/>
      <c r="W155" s="924"/>
      <c r="X155" s="924"/>
      <c r="Y155" s="924"/>
      <c r="Z155" s="924"/>
      <c r="AA155" s="924"/>
      <c r="AB155" s="924"/>
      <c r="AC155" s="924"/>
      <c r="AD155" s="924"/>
      <c r="AE155" s="924"/>
      <c r="AF155" s="924"/>
      <c r="AG155" s="924"/>
      <c r="AH155" s="924"/>
      <c r="AI155" s="924"/>
      <c r="AJ155" s="924"/>
      <c r="AK155" s="924"/>
      <c r="AL155" s="924"/>
      <c r="AM155" s="924"/>
      <c r="AN155" s="924"/>
      <c r="AO155" s="924"/>
      <c r="AP155" s="924"/>
      <c r="AQ155" s="924"/>
      <c r="AR155" s="924"/>
      <c r="AS155" s="924"/>
      <c r="AT155" s="924"/>
      <c r="AU155" s="924"/>
      <c r="AV155" s="924"/>
      <c r="AW155" s="924"/>
      <c r="AX155" s="924"/>
      <c r="AY155" s="924"/>
      <c r="AZ155" s="924"/>
      <c r="BA155" s="924"/>
      <c r="BB155" s="924"/>
      <c r="BC155" s="924"/>
      <c r="BD155" s="924"/>
      <c r="BE155" s="924"/>
      <c r="BF155" s="924"/>
      <c r="BG155" s="924"/>
      <c r="BH155" s="924"/>
      <c r="BI155" s="924"/>
      <c r="BJ155" s="924"/>
      <c r="BK155" s="924"/>
      <c r="BL155" s="924"/>
      <c r="BM155" s="924"/>
      <c r="BN155" s="924"/>
      <c r="BO155" s="924"/>
      <c r="BP155" s="924"/>
      <c r="BQ155" s="924"/>
      <c r="BR155" s="924"/>
      <c r="BS155" s="924"/>
      <c r="BT155" s="924"/>
      <c r="BU155" s="924"/>
      <c r="BV155" s="924"/>
      <c r="BW155" s="924"/>
      <c r="BX155" s="924"/>
      <c r="BY155" s="924"/>
      <c r="BZ155" s="924"/>
      <c r="CA155" s="924"/>
      <c r="CB155" s="924"/>
      <c r="CC155" s="924"/>
      <c r="CD155" s="924"/>
      <c r="CE155" s="924"/>
      <c r="CF155" s="924"/>
      <c r="CG155" s="924"/>
      <c r="CH155" s="924"/>
      <c r="CI155" s="924"/>
      <c r="CJ155" s="924"/>
      <c r="CK155" s="924"/>
      <c r="CL155" s="924"/>
      <c r="CM155" s="924"/>
      <c r="CN155" s="924"/>
      <c r="CO155" s="924"/>
      <c r="CP155" s="924"/>
      <c r="CQ155" s="924"/>
      <c r="CR155" s="924"/>
      <c r="CS155" s="924"/>
      <c r="CT155" s="924"/>
      <c r="CU155" s="924"/>
      <c r="CV155" s="924"/>
      <c r="CW155" s="924"/>
      <c r="CX155" s="924"/>
      <c r="CY155" s="924"/>
      <c r="CZ155" s="924"/>
      <c r="DA155" s="924"/>
      <c r="DB155" s="924"/>
      <c r="DC155" s="924"/>
      <c r="DD155" s="924"/>
      <c r="DE155" s="924"/>
      <c r="DF155" s="924"/>
      <c r="DG155" s="924"/>
      <c r="DH155" s="924"/>
      <c r="DI155" s="924"/>
      <c r="DJ155" s="924"/>
      <c r="DK155" s="924"/>
      <c r="DL155" s="924"/>
      <c r="DM155" s="924"/>
      <c r="DN155" s="924"/>
      <c r="DO155" s="924"/>
      <c r="DP155" s="924"/>
      <c r="DQ155" s="924"/>
      <c r="DR155" s="924"/>
      <c r="DS155" s="924"/>
      <c r="DT155" s="924"/>
      <c r="DU155" s="924"/>
      <c r="DV155" s="924"/>
      <c r="DW155" s="924"/>
      <c r="DX155" s="924"/>
      <c r="DY155" s="924"/>
      <c r="DZ155" s="924"/>
      <c r="EA155" s="924"/>
      <c r="EB155" s="924"/>
      <c r="EC155" s="924"/>
      <c r="ED155" s="924"/>
      <c r="EE155" s="924"/>
      <c r="EF155" s="924"/>
      <c r="EG155" s="924"/>
      <c r="EH155" s="924"/>
      <c r="EI155" s="924"/>
      <c r="EJ155" s="924"/>
      <c r="EK155" s="924"/>
      <c r="EL155" s="924"/>
      <c r="EM155" s="924"/>
      <c r="EN155" s="924"/>
      <c r="EO155" s="924"/>
      <c r="EP155" s="924"/>
      <c r="EQ155" s="924"/>
      <c r="ER155" s="924"/>
      <c r="ES155" s="924"/>
      <c r="ET155" s="924"/>
      <c r="EU155" s="924"/>
      <c r="EV155" s="924"/>
      <c r="EW155" s="924"/>
      <c r="EX155" s="924"/>
      <c r="EY155" s="924"/>
      <c r="EZ155" s="924"/>
      <c r="FA155" s="924"/>
      <c r="FB155" s="924"/>
      <c r="FC155" s="924"/>
      <c r="FD155" s="924"/>
      <c r="FE155" s="924"/>
      <c r="FF155" s="924"/>
      <c r="FG155" s="924"/>
      <c r="FH155" s="924"/>
      <c r="FI155" s="924"/>
      <c r="FJ155" s="924"/>
      <c r="FK155" s="924"/>
      <c r="FL155" s="924"/>
      <c r="FM155" s="924"/>
      <c r="FN155" s="924"/>
      <c r="FO155" s="924"/>
      <c r="FP155" s="924"/>
      <c r="FQ155" s="924"/>
      <c r="FR155" s="924"/>
      <c r="FS155" s="924"/>
      <c r="FT155" s="924"/>
      <c r="FU155" s="924"/>
      <c r="FV155" s="924"/>
      <c r="FW155" s="924"/>
      <c r="FX155" s="924"/>
      <c r="FY155" s="924"/>
      <c r="FZ155" s="924"/>
      <c r="GA155" s="924"/>
      <c r="GB155" s="924"/>
      <c r="GC155" s="924"/>
      <c r="GD155" s="924"/>
      <c r="GE155" s="924"/>
      <c r="GF155" s="924"/>
      <c r="GG155" s="924"/>
      <c r="GH155" s="924"/>
      <c r="GI155" s="924"/>
      <c r="GJ155" s="924"/>
      <c r="GK155" s="924"/>
      <c r="GL155" s="924"/>
      <c r="GM155" s="924"/>
      <c r="GN155" s="924"/>
      <c r="GO155" s="924"/>
      <c r="GP155" s="924"/>
      <c r="GQ155" s="924"/>
      <c r="GR155" s="924"/>
      <c r="GS155" s="924"/>
      <c r="GT155" s="924"/>
      <c r="GU155" s="924"/>
      <c r="GV155" s="924"/>
      <c r="GW155" s="924"/>
      <c r="GX155" s="924"/>
      <c r="GY155" s="924"/>
      <c r="GZ155" s="924"/>
      <c r="HA155" s="924"/>
      <c r="HB155" s="924"/>
      <c r="HC155" s="924"/>
      <c r="HD155" s="924"/>
      <c r="HE155" s="924"/>
      <c r="HF155" s="924"/>
      <c r="HG155" s="924"/>
      <c r="HH155" s="924"/>
      <c r="HI155" s="924"/>
      <c r="HJ155" s="924"/>
      <c r="HK155" s="924"/>
      <c r="HL155" s="924"/>
      <c r="HM155" s="924"/>
      <c r="HN155" s="924"/>
      <c r="HO155" s="924"/>
      <c r="HP155" s="924"/>
      <c r="HQ155" s="924"/>
      <c r="HR155" s="924"/>
      <c r="HS155" s="924"/>
      <c r="HT155" s="924"/>
      <c r="HU155" s="924"/>
      <c r="HV155" s="924"/>
      <c r="HW155" s="924"/>
      <c r="HX155" s="924"/>
      <c r="HY155" s="924"/>
      <c r="HZ155" s="924"/>
      <c r="IA155" s="924"/>
      <c r="IB155" s="924"/>
      <c r="IC155" s="924"/>
      <c r="ID155" s="924"/>
      <c r="IE155" s="924"/>
      <c r="IF155" s="924"/>
      <c r="IG155" s="924"/>
      <c r="IH155" s="924"/>
      <c r="II155" s="924"/>
      <c r="IJ155" s="924"/>
      <c r="IK155" s="924"/>
      <c r="IL155" s="924"/>
      <c r="IM155" s="924"/>
      <c r="IN155" s="924"/>
      <c r="IO155" s="924"/>
      <c r="IP155" s="924"/>
      <c r="IQ155" s="924"/>
      <c r="IR155" s="924"/>
      <c r="IS155" s="924"/>
      <c r="IT155" s="924"/>
      <c r="IU155" s="924"/>
      <c r="IV155" s="924"/>
      <c r="IW155" s="924"/>
      <c r="IX155" s="924"/>
      <c r="IY155" s="924"/>
      <c r="IZ155" s="924"/>
      <c r="JA155" s="924"/>
      <c r="JB155" s="924"/>
      <c r="JC155" s="924"/>
      <c r="JD155" s="924"/>
      <c r="JE155" s="924"/>
      <c r="JF155" s="924"/>
      <c r="JG155" s="924"/>
      <c r="JH155" s="924"/>
      <c r="JI155" s="924"/>
      <c r="JJ155" s="924"/>
      <c r="JK155" s="924"/>
      <c r="JL155" s="924"/>
      <c r="JM155" s="924"/>
      <c r="JN155" s="924"/>
      <c r="JO155" s="924"/>
      <c r="JP155" s="924"/>
      <c r="JQ155" s="924"/>
      <c r="JR155" s="924"/>
      <c r="JS155" s="924"/>
      <c r="JT155" s="924"/>
      <c r="JU155" s="924"/>
      <c r="JV155" s="924"/>
      <c r="JW155" s="924"/>
      <c r="JX155" s="924"/>
      <c r="JY155" s="924"/>
      <c r="JZ155" s="924"/>
      <c r="KA155" s="924"/>
      <c r="KB155" s="924"/>
      <c r="KC155" s="924"/>
      <c r="KD155" s="924"/>
      <c r="KE155" s="924"/>
      <c r="KF155" s="924"/>
      <c r="KG155" s="924"/>
      <c r="KH155" s="924"/>
      <c r="KI155" s="924"/>
      <c r="KJ155" s="924"/>
      <c r="KK155" s="924"/>
      <c r="KL155" s="924"/>
      <c r="KM155" s="924"/>
      <c r="KN155" s="924"/>
      <c r="KO155" s="924"/>
      <c r="KP155" s="924"/>
      <c r="KQ155" s="924"/>
      <c r="KR155" s="924"/>
      <c r="KS155" s="924"/>
      <c r="KT155" s="924"/>
      <c r="KU155" s="924"/>
      <c r="KV155" s="924"/>
      <c r="KW155" s="924"/>
      <c r="KX155" s="924"/>
      <c r="KY155" s="924"/>
      <c r="KZ155" s="924"/>
      <c r="LA155" s="924"/>
      <c r="LB155" s="924"/>
      <c r="LC155" s="924"/>
      <c r="LD155" s="924"/>
      <c r="LE155" s="924"/>
      <c r="LF155" s="924"/>
      <c r="LG155" s="924"/>
      <c r="LH155" s="924"/>
      <c r="LI155" s="924"/>
      <c r="LJ155" s="924"/>
      <c r="LK155" s="924"/>
      <c r="LL155" s="924"/>
      <c r="LM155" s="924"/>
      <c r="LN155" s="924"/>
      <c r="LO155" s="924"/>
      <c r="LP155" s="924"/>
      <c r="LQ155" s="924"/>
      <c r="LR155" s="924"/>
      <c r="LS155" s="924"/>
      <c r="LT155" s="924"/>
      <c r="LU155" s="924"/>
      <c r="LV155" s="924"/>
      <c r="LW155" s="924"/>
      <c r="LX155" s="924"/>
      <c r="LY155" s="924"/>
      <c r="LZ155" s="924"/>
      <c r="MA155" s="924"/>
      <c r="MB155" s="924"/>
      <c r="MC155" s="924"/>
      <c r="MD155" s="924"/>
      <c r="ME155" s="924"/>
      <c r="MF155" s="924"/>
      <c r="MG155" s="924"/>
      <c r="MH155" s="924"/>
      <c r="MI155" s="924"/>
      <c r="MJ155" s="924"/>
      <c r="MK155" s="924"/>
      <c r="ML155" s="924"/>
      <c r="MM155" s="924"/>
      <c r="MN155" s="924"/>
      <c r="MO155" s="924"/>
      <c r="MP155" s="924"/>
      <c r="MQ155" s="924"/>
      <c r="MR155" s="924"/>
      <c r="MS155" s="924"/>
      <c r="MT155" s="924"/>
      <c r="MU155" s="924"/>
      <c r="MV155" s="924"/>
      <c r="MW155" s="924"/>
      <c r="MX155" s="924"/>
      <c r="MY155" s="924"/>
      <c r="MZ155" s="924"/>
      <c r="NA155" s="924"/>
      <c r="NB155" s="924"/>
      <c r="NC155" s="924"/>
      <c r="ND155" s="924"/>
      <c r="NE155" s="924"/>
      <c r="NF155" s="924"/>
      <c r="NG155" s="924"/>
      <c r="NH155" s="924"/>
      <c r="NI155" s="924"/>
      <c r="NJ155" s="924"/>
      <c r="NK155" s="924"/>
      <c r="NL155" s="924"/>
      <c r="NM155" s="924"/>
      <c r="NN155" s="924"/>
      <c r="NO155" s="924"/>
      <c r="NP155" s="924"/>
      <c r="NQ155" s="924"/>
      <c r="NR155" s="924"/>
      <c r="NS155" s="924"/>
      <c r="NT155" s="924"/>
      <c r="NU155" s="924"/>
      <c r="NV155" s="924"/>
      <c r="NW155" s="924"/>
      <c r="NX155" s="924"/>
      <c r="NY155" s="924"/>
      <c r="NZ155" s="924"/>
      <c r="OA155" s="924"/>
      <c r="OB155" s="924"/>
      <c r="OC155" s="924"/>
      <c r="OD155" s="924"/>
      <c r="OE155" s="924"/>
      <c r="OF155" s="924"/>
      <c r="OG155" s="924"/>
      <c r="OH155" s="924"/>
      <c r="OI155" s="924"/>
      <c r="OJ155" s="924"/>
      <c r="OK155" s="924"/>
      <c r="OL155" s="924"/>
      <c r="OM155" s="924"/>
      <c r="ON155" s="924"/>
      <c r="OO155" s="924"/>
      <c r="OP155" s="924"/>
      <c r="OQ155" s="924"/>
      <c r="OR155" s="924"/>
      <c r="OS155" s="924"/>
      <c r="OT155" s="924"/>
      <c r="OU155" s="924"/>
      <c r="OV155" s="924"/>
      <c r="OW155" s="924"/>
      <c r="OX155" s="924"/>
      <c r="OY155" s="924"/>
      <c r="OZ155" s="924"/>
      <c r="PA155" s="924"/>
      <c r="PB155" s="924"/>
      <c r="PC155" s="924"/>
      <c r="PD155" s="924"/>
      <c r="PE155" s="924"/>
    </row>
    <row r="156" spans="1:421">
      <c r="A156" s="924"/>
      <c r="B156" s="924"/>
      <c r="C156" s="924"/>
      <c r="D156" s="924"/>
      <c r="E156" s="924"/>
      <c r="F156" s="924"/>
      <c r="G156" s="924"/>
      <c r="H156" s="924"/>
      <c r="I156" s="924"/>
      <c r="J156" s="924"/>
      <c r="K156" s="924"/>
      <c r="L156" s="924"/>
      <c r="M156" s="924"/>
      <c r="N156" s="924"/>
      <c r="O156" s="924"/>
      <c r="P156" s="924"/>
      <c r="Q156" s="924"/>
      <c r="R156" s="924"/>
      <c r="S156" s="924"/>
      <c r="T156" s="924"/>
      <c r="U156" s="924"/>
      <c r="V156" s="924"/>
      <c r="W156" s="924"/>
      <c r="X156" s="924"/>
      <c r="Y156" s="924"/>
      <c r="Z156" s="924"/>
      <c r="AA156" s="924"/>
      <c r="AB156" s="924"/>
      <c r="AC156" s="924"/>
      <c r="AD156" s="924"/>
      <c r="AE156" s="924"/>
      <c r="AF156" s="924"/>
      <c r="AG156" s="924"/>
      <c r="AH156" s="924"/>
      <c r="AI156" s="924"/>
      <c r="AJ156" s="924"/>
      <c r="AK156" s="924"/>
      <c r="AL156" s="924"/>
      <c r="AM156" s="924"/>
      <c r="AN156" s="924"/>
      <c r="AO156" s="924"/>
      <c r="AP156" s="924"/>
      <c r="AQ156" s="924"/>
      <c r="AR156" s="924"/>
      <c r="AS156" s="924"/>
      <c r="AT156" s="924"/>
      <c r="AU156" s="924"/>
      <c r="AV156" s="924"/>
      <c r="AW156" s="924"/>
      <c r="AX156" s="924"/>
      <c r="AY156" s="924"/>
      <c r="AZ156" s="924"/>
      <c r="BA156" s="924"/>
      <c r="BB156" s="924"/>
      <c r="BC156" s="924"/>
      <c r="BD156" s="924"/>
      <c r="BE156" s="924"/>
      <c r="BF156" s="924"/>
      <c r="BG156" s="924"/>
      <c r="BH156" s="924"/>
      <c r="BI156" s="924"/>
      <c r="BJ156" s="924"/>
      <c r="BK156" s="924"/>
      <c r="BL156" s="924"/>
      <c r="BM156" s="924"/>
      <c r="BN156" s="924"/>
      <c r="BO156" s="924"/>
      <c r="BP156" s="924"/>
      <c r="BQ156" s="924"/>
      <c r="BR156" s="924"/>
      <c r="BS156" s="924"/>
      <c r="BT156" s="924"/>
      <c r="BU156" s="924"/>
      <c r="BV156" s="924"/>
      <c r="BW156" s="924"/>
      <c r="BX156" s="924"/>
      <c r="BY156" s="924"/>
      <c r="BZ156" s="924"/>
      <c r="CA156" s="924"/>
      <c r="CB156" s="924"/>
      <c r="CC156" s="924"/>
      <c r="CD156" s="924"/>
      <c r="CE156" s="924"/>
      <c r="CF156" s="924"/>
      <c r="CG156" s="924"/>
      <c r="CH156" s="924"/>
      <c r="CI156" s="924"/>
      <c r="CJ156" s="924"/>
      <c r="CK156" s="924"/>
      <c r="CL156" s="924"/>
      <c r="CM156" s="924"/>
      <c r="CN156" s="924"/>
      <c r="CO156" s="924"/>
      <c r="CP156" s="924"/>
      <c r="CQ156" s="924"/>
      <c r="CR156" s="924"/>
      <c r="CS156" s="924"/>
      <c r="CT156" s="924"/>
      <c r="CU156" s="924"/>
      <c r="CV156" s="924"/>
      <c r="CW156" s="924"/>
      <c r="CX156" s="924"/>
      <c r="CY156" s="924"/>
      <c r="CZ156" s="924"/>
      <c r="DA156" s="924"/>
      <c r="DB156" s="924"/>
      <c r="DC156" s="924"/>
      <c r="DD156" s="924"/>
      <c r="DE156" s="924"/>
      <c r="DF156" s="924"/>
      <c r="DG156" s="924"/>
      <c r="DH156" s="924"/>
      <c r="DI156" s="924"/>
      <c r="DJ156" s="924"/>
      <c r="DK156" s="924"/>
      <c r="DL156" s="924"/>
      <c r="DM156" s="924"/>
      <c r="DN156" s="924"/>
      <c r="DO156" s="924"/>
      <c r="DP156" s="924"/>
      <c r="DQ156" s="924"/>
      <c r="DR156" s="924"/>
      <c r="DS156" s="924"/>
      <c r="DT156" s="924"/>
      <c r="DU156" s="924"/>
      <c r="DV156" s="924"/>
      <c r="DW156" s="924"/>
      <c r="DX156" s="924"/>
      <c r="DY156" s="924"/>
      <c r="DZ156" s="924"/>
      <c r="EA156" s="924"/>
      <c r="EB156" s="924"/>
      <c r="EC156" s="924"/>
      <c r="ED156" s="924"/>
      <c r="EE156" s="924"/>
      <c r="EF156" s="924"/>
      <c r="EG156" s="924"/>
      <c r="EH156" s="924"/>
      <c r="EI156" s="924"/>
      <c r="EJ156" s="924"/>
      <c r="EK156" s="924"/>
      <c r="EL156" s="924"/>
      <c r="EM156" s="924"/>
      <c r="EN156" s="924"/>
      <c r="EO156" s="924"/>
      <c r="EP156" s="924"/>
      <c r="EQ156" s="924"/>
      <c r="ER156" s="924"/>
      <c r="ES156" s="924"/>
      <c r="ET156" s="924"/>
      <c r="EU156" s="924"/>
      <c r="EV156" s="924"/>
      <c r="EW156" s="924"/>
      <c r="EX156" s="924"/>
      <c r="EY156" s="924"/>
      <c r="EZ156" s="924"/>
      <c r="FA156" s="924"/>
      <c r="FB156" s="924"/>
      <c r="FC156" s="924"/>
      <c r="FD156" s="924"/>
      <c r="FE156" s="924"/>
      <c r="FF156" s="924"/>
      <c r="FG156" s="924"/>
      <c r="FH156" s="924"/>
      <c r="FI156" s="924"/>
      <c r="FJ156" s="924"/>
      <c r="FK156" s="924"/>
      <c r="FL156" s="924"/>
      <c r="FM156" s="924"/>
      <c r="FN156" s="924"/>
      <c r="FO156" s="924"/>
      <c r="FP156" s="924"/>
      <c r="FQ156" s="924"/>
      <c r="FR156" s="924"/>
      <c r="FS156" s="924"/>
      <c r="FT156" s="924"/>
      <c r="FU156" s="924"/>
      <c r="FV156" s="924"/>
      <c r="FW156" s="924"/>
      <c r="FX156" s="924"/>
      <c r="FY156" s="924"/>
      <c r="FZ156" s="924"/>
      <c r="GA156" s="924"/>
      <c r="GB156" s="924"/>
      <c r="GC156" s="924"/>
      <c r="GD156" s="924"/>
      <c r="GE156" s="924"/>
      <c r="GF156" s="924"/>
      <c r="GG156" s="924"/>
      <c r="GH156" s="924"/>
      <c r="GI156" s="924"/>
      <c r="GJ156" s="924"/>
      <c r="GK156" s="924"/>
      <c r="GL156" s="924"/>
      <c r="GM156" s="924"/>
      <c r="GN156" s="924"/>
      <c r="GO156" s="924"/>
      <c r="GP156" s="924"/>
      <c r="GQ156" s="924"/>
      <c r="GR156" s="924"/>
      <c r="GS156" s="924"/>
      <c r="GT156" s="924"/>
      <c r="GU156" s="924"/>
      <c r="GV156" s="924"/>
      <c r="GW156" s="924"/>
      <c r="GX156" s="924"/>
      <c r="GY156" s="924"/>
      <c r="GZ156" s="924"/>
      <c r="HA156" s="924"/>
      <c r="HB156" s="924"/>
      <c r="HC156" s="924"/>
      <c r="HD156" s="924"/>
      <c r="HE156" s="924"/>
      <c r="HF156" s="924"/>
      <c r="HG156" s="924"/>
      <c r="HH156" s="924"/>
      <c r="HI156" s="924"/>
      <c r="HJ156" s="924"/>
      <c r="HK156" s="924"/>
      <c r="HL156" s="924"/>
      <c r="HM156" s="924"/>
      <c r="HN156" s="924"/>
      <c r="HO156" s="924"/>
      <c r="HP156" s="924"/>
      <c r="HQ156" s="924"/>
      <c r="HR156" s="924"/>
      <c r="HS156" s="924"/>
      <c r="HT156" s="924"/>
      <c r="HU156" s="924"/>
      <c r="HV156" s="924"/>
      <c r="HW156" s="924"/>
      <c r="HX156" s="924"/>
      <c r="HY156" s="924"/>
      <c r="HZ156" s="924"/>
      <c r="IA156" s="924"/>
      <c r="IB156" s="924"/>
      <c r="IC156" s="924"/>
      <c r="ID156" s="924"/>
      <c r="IE156" s="924"/>
      <c r="IF156" s="924"/>
      <c r="IG156" s="924"/>
      <c r="IH156" s="924"/>
      <c r="II156" s="924"/>
      <c r="IJ156" s="924"/>
      <c r="IK156" s="924"/>
      <c r="IL156" s="924"/>
      <c r="IM156" s="924"/>
      <c r="IN156" s="924"/>
      <c r="IO156" s="924"/>
      <c r="IP156" s="924"/>
      <c r="IQ156" s="924"/>
      <c r="IR156" s="924"/>
      <c r="IS156" s="924"/>
      <c r="IT156" s="924"/>
      <c r="IU156" s="924"/>
      <c r="IV156" s="924"/>
      <c r="IW156" s="924"/>
      <c r="IX156" s="924"/>
      <c r="IY156" s="924"/>
      <c r="IZ156" s="924"/>
      <c r="JA156" s="924"/>
      <c r="JB156" s="924"/>
      <c r="JC156" s="924"/>
      <c r="JD156" s="924"/>
      <c r="JE156" s="924"/>
      <c r="JF156" s="924"/>
      <c r="JG156" s="924"/>
      <c r="JH156" s="924"/>
      <c r="JI156" s="924"/>
      <c r="JJ156" s="924"/>
      <c r="JK156" s="924"/>
      <c r="JL156" s="924"/>
      <c r="JM156" s="924"/>
      <c r="JN156" s="924"/>
      <c r="JO156" s="924"/>
      <c r="JP156" s="924"/>
      <c r="JQ156" s="924"/>
      <c r="JR156" s="924"/>
      <c r="JS156" s="924"/>
      <c r="JT156" s="924"/>
      <c r="JU156" s="924"/>
      <c r="JV156" s="924"/>
      <c r="JW156" s="924"/>
      <c r="JX156" s="924"/>
      <c r="JY156" s="924"/>
      <c r="JZ156" s="924"/>
      <c r="KA156" s="924"/>
      <c r="KB156" s="924"/>
      <c r="KC156" s="924"/>
      <c r="KD156" s="924"/>
      <c r="KE156" s="924"/>
      <c r="KF156" s="924"/>
      <c r="KG156" s="924"/>
      <c r="KH156" s="924"/>
      <c r="KI156" s="924"/>
      <c r="KJ156" s="924"/>
      <c r="KK156" s="924"/>
      <c r="KL156" s="924"/>
      <c r="KM156" s="924"/>
      <c r="KN156" s="924"/>
      <c r="KO156" s="924"/>
      <c r="KP156" s="924"/>
      <c r="KQ156" s="924"/>
      <c r="KR156" s="924"/>
      <c r="KS156" s="924"/>
      <c r="KT156" s="924"/>
      <c r="KU156" s="924"/>
      <c r="KV156" s="924"/>
      <c r="KW156" s="924"/>
      <c r="KX156" s="924"/>
      <c r="KY156" s="924"/>
      <c r="KZ156" s="924"/>
      <c r="LA156" s="924"/>
      <c r="LB156" s="924"/>
      <c r="LC156" s="924"/>
      <c r="LD156" s="924"/>
      <c r="LE156" s="924"/>
      <c r="LF156" s="924"/>
      <c r="LG156" s="924"/>
      <c r="LH156" s="924"/>
      <c r="LI156" s="924"/>
      <c r="LJ156" s="924"/>
      <c r="LK156" s="924"/>
      <c r="LL156" s="924"/>
      <c r="LM156" s="924"/>
      <c r="LN156" s="924"/>
      <c r="LO156" s="924"/>
      <c r="LP156" s="924"/>
      <c r="LQ156" s="924"/>
      <c r="LR156" s="924"/>
      <c r="LS156" s="924"/>
      <c r="LT156" s="924"/>
      <c r="LU156" s="924"/>
      <c r="LV156" s="924"/>
      <c r="LW156" s="924"/>
      <c r="LX156" s="924"/>
      <c r="LY156" s="924"/>
      <c r="LZ156" s="924"/>
      <c r="MA156" s="924"/>
      <c r="MB156" s="924"/>
      <c r="MC156" s="924"/>
      <c r="MD156" s="924"/>
      <c r="ME156" s="924"/>
      <c r="MF156" s="924"/>
      <c r="MG156" s="924"/>
      <c r="MH156" s="924"/>
      <c r="MI156" s="924"/>
      <c r="MJ156" s="924"/>
      <c r="MK156" s="924"/>
      <c r="ML156" s="924"/>
      <c r="MM156" s="924"/>
      <c r="MN156" s="924"/>
      <c r="MO156" s="924"/>
      <c r="MP156" s="924"/>
      <c r="MQ156" s="924"/>
      <c r="MR156" s="924"/>
      <c r="MS156" s="924"/>
      <c r="MT156" s="924"/>
      <c r="MU156" s="924"/>
      <c r="MV156" s="924"/>
      <c r="MW156" s="924"/>
      <c r="MX156" s="924"/>
      <c r="MY156" s="924"/>
      <c r="MZ156" s="924"/>
      <c r="NA156" s="924"/>
      <c r="NB156" s="924"/>
      <c r="NC156" s="924"/>
      <c r="ND156" s="924"/>
      <c r="NE156" s="924"/>
      <c r="NF156" s="924"/>
      <c r="NG156" s="924"/>
      <c r="NH156" s="924"/>
      <c r="NI156" s="924"/>
      <c r="NJ156" s="924"/>
      <c r="NK156" s="924"/>
      <c r="NL156" s="924"/>
      <c r="NM156" s="924"/>
      <c r="NN156" s="924"/>
      <c r="NO156" s="924"/>
      <c r="NP156" s="924"/>
      <c r="NQ156" s="924"/>
      <c r="NR156" s="924"/>
      <c r="NS156" s="924"/>
      <c r="NT156" s="924"/>
      <c r="NU156" s="924"/>
      <c r="NV156" s="924"/>
      <c r="NW156" s="924"/>
      <c r="NX156" s="924"/>
      <c r="NY156" s="924"/>
      <c r="NZ156" s="924"/>
      <c r="OA156" s="924"/>
      <c r="OB156" s="924"/>
      <c r="OC156" s="924"/>
      <c r="OD156" s="924"/>
      <c r="OE156" s="924"/>
      <c r="OF156" s="924"/>
      <c r="OG156" s="924"/>
      <c r="OH156" s="924"/>
      <c r="OI156" s="924"/>
      <c r="OJ156" s="924"/>
      <c r="OK156" s="924"/>
      <c r="OL156" s="924"/>
      <c r="OM156" s="924"/>
      <c r="ON156" s="924"/>
      <c r="OO156" s="924"/>
      <c r="OP156" s="924"/>
      <c r="OQ156" s="924"/>
      <c r="OR156" s="924"/>
      <c r="OS156" s="924"/>
      <c r="OT156" s="924"/>
      <c r="OU156" s="924"/>
      <c r="OV156" s="924"/>
      <c r="OW156" s="924"/>
      <c r="OX156" s="924"/>
      <c r="OY156" s="924"/>
      <c r="OZ156" s="924"/>
      <c r="PA156" s="924"/>
      <c r="PB156" s="924"/>
      <c r="PC156" s="924"/>
      <c r="PD156" s="924"/>
      <c r="PE156" s="924"/>
    </row>
    <row r="157" spans="1:421">
      <c r="A157" s="924"/>
      <c r="B157" s="924"/>
      <c r="C157" s="924"/>
      <c r="D157" s="924"/>
      <c r="E157" s="924"/>
      <c r="F157" s="924"/>
      <c r="G157" s="924"/>
      <c r="H157" s="924"/>
      <c r="I157" s="924"/>
      <c r="J157" s="924"/>
      <c r="K157" s="924"/>
      <c r="L157" s="924"/>
      <c r="M157" s="924"/>
      <c r="N157" s="924"/>
      <c r="O157" s="924"/>
      <c r="P157" s="924"/>
      <c r="Q157" s="924"/>
      <c r="R157" s="924"/>
      <c r="S157" s="924"/>
      <c r="T157" s="924"/>
      <c r="U157" s="924"/>
      <c r="V157" s="924"/>
      <c r="W157" s="924"/>
      <c r="X157" s="924"/>
      <c r="Y157" s="924"/>
      <c r="Z157" s="924"/>
      <c r="AA157" s="924"/>
      <c r="AB157" s="924"/>
      <c r="AC157" s="924"/>
      <c r="AD157" s="924"/>
      <c r="AE157" s="924"/>
      <c r="AF157" s="924"/>
      <c r="AG157" s="924"/>
      <c r="AH157" s="924"/>
      <c r="AI157" s="924"/>
      <c r="AJ157" s="924"/>
      <c r="AK157" s="924"/>
      <c r="AL157" s="924"/>
      <c r="AM157" s="924"/>
      <c r="AN157" s="924"/>
      <c r="AO157" s="924"/>
      <c r="AP157" s="924"/>
      <c r="AQ157" s="924"/>
      <c r="AR157" s="924"/>
      <c r="AS157" s="924"/>
      <c r="AT157" s="924"/>
      <c r="AU157" s="924"/>
      <c r="AV157" s="924"/>
      <c r="AW157" s="924"/>
      <c r="AX157" s="924"/>
      <c r="AY157" s="924"/>
      <c r="AZ157" s="924"/>
      <c r="BA157" s="924"/>
      <c r="BB157" s="924"/>
      <c r="BC157" s="924"/>
      <c r="BD157" s="924"/>
      <c r="BE157" s="924"/>
      <c r="BF157" s="924"/>
      <c r="BG157" s="924"/>
      <c r="BH157" s="924"/>
      <c r="BI157" s="924"/>
      <c r="BJ157" s="924"/>
      <c r="BK157" s="924"/>
      <c r="BL157" s="924"/>
      <c r="BM157" s="924"/>
      <c r="BN157" s="924"/>
      <c r="BO157" s="924"/>
      <c r="BP157" s="924"/>
      <c r="BQ157" s="924"/>
      <c r="BR157" s="924"/>
      <c r="BS157" s="924"/>
      <c r="BT157" s="924"/>
      <c r="BU157" s="924"/>
      <c r="BV157" s="924"/>
      <c r="BW157" s="924"/>
      <c r="BX157" s="924"/>
      <c r="BY157" s="924"/>
      <c r="BZ157" s="924"/>
      <c r="CA157" s="924"/>
      <c r="CB157" s="924"/>
      <c r="CC157" s="924"/>
      <c r="CD157" s="924"/>
      <c r="CE157" s="924"/>
      <c r="CF157" s="924"/>
      <c r="CG157" s="924"/>
      <c r="CH157" s="924"/>
      <c r="CI157" s="924"/>
      <c r="CJ157" s="924"/>
      <c r="CK157" s="924"/>
      <c r="CL157" s="924"/>
      <c r="CM157" s="924"/>
      <c r="CN157" s="924"/>
      <c r="CO157" s="924"/>
      <c r="CP157" s="924"/>
      <c r="CQ157" s="924"/>
      <c r="CR157" s="924"/>
      <c r="CS157" s="924"/>
      <c r="CT157" s="924"/>
      <c r="CU157" s="924"/>
      <c r="CV157" s="924"/>
      <c r="CW157" s="924"/>
      <c r="CX157" s="924"/>
      <c r="CY157" s="924"/>
      <c r="CZ157" s="924"/>
      <c r="DA157" s="924"/>
      <c r="DB157" s="924"/>
      <c r="DC157" s="924"/>
      <c r="DD157" s="924"/>
      <c r="DE157" s="924"/>
      <c r="DF157" s="924"/>
      <c r="DG157" s="924"/>
      <c r="DH157" s="924"/>
      <c r="DI157" s="924"/>
      <c r="DJ157" s="924"/>
      <c r="DK157" s="924"/>
      <c r="DL157" s="924"/>
      <c r="DM157" s="924"/>
      <c r="DN157" s="924"/>
      <c r="DO157" s="924"/>
      <c r="DP157" s="924"/>
      <c r="DQ157" s="924"/>
      <c r="DR157" s="924"/>
      <c r="DS157" s="924"/>
      <c r="DT157" s="924"/>
      <c r="DU157" s="924"/>
      <c r="DV157" s="924"/>
      <c r="DW157" s="924"/>
      <c r="DX157" s="924"/>
      <c r="DY157" s="924"/>
      <c r="DZ157" s="924"/>
      <c r="EA157" s="924"/>
      <c r="EB157" s="924"/>
      <c r="EC157" s="924"/>
      <c r="ED157" s="924"/>
      <c r="EE157" s="924"/>
      <c r="EF157" s="924"/>
      <c r="EG157" s="924"/>
      <c r="EH157" s="924"/>
      <c r="EI157" s="924"/>
      <c r="EJ157" s="924"/>
      <c r="EK157" s="924"/>
      <c r="EL157" s="924"/>
      <c r="EM157" s="924"/>
      <c r="EN157" s="924"/>
      <c r="EO157" s="924"/>
      <c r="EP157" s="924"/>
      <c r="EQ157" s="924"/>
      <c r="ER157" s="924"/>
      <c r="ES157" s="924"/>
      <c r="ET157" s="924"/>
      <c r="EU157" s="924"/>
      <c r="EV157" s="924"/>
      <c r="EW157" s="924"/>
      <c r="EX157" s="924"/>
      <c r="EY157" s="924"/>
      <c r="EZ157" s="924"/>
      <c r="FA157" s="924"/>
      <c r="FB157" s="924"/>
      <c r="FC157" s="924"/>
      <c r="FD157" s="924"/>
      <c r="FE157" s="924"/>
      <c r="FF157" s="924"/>
      <c r="FG157" s="924"/>
      <c r="FH157" s="924"/>
      <c r="FI157" s="924"/>
      <c r="FJ157" s="924"/>
      <c r="FK157" s="924"/>
      <c r="FL157" s="924"/>
      <c r="FM157" s="924"/>
      <c r="FN157" s="924"/>
      <c r="FO157" s="924"/>
      <c r="FP157" s="924"/>
      <c r="FQ157" s="924"/>
      <c r="FR157" s="924"/>
      <c r="FS157" s="924"/>
      <c r="FT157" s="924"/>
      <c r="FU157" s="924"/>
      <c r="FV157" s="924"/>
      <c r="FW157" s="924"/>
      <c r="FX157" s="924"/>
      <c r="FY157" s="924"/>
      <c r="FZ157" s="924"/>
      <c r="GA157" s="924"/>
      <c r="GB157" s="924"/>
      <c r="GC157" s="924"/>
      <c r="GD157" s="924"/>
      <c r="GE157" s="924"/>
      <c r="GF157" s="924"/>
      <c r="GG157" s="924"/>
      <c r="GH157" s="924"/>
      <c r="GI157" s="924"/>
      <c r="GJ157" s="924"/>
      <c r="GK157" s="924"/>
      <c r="GL157" s="924"/>
      <c r="GM157" s="924"/>
      <c r="GN157" s="924"/>
      <c r="GO157" s="924"/>
      <c r="GP157" s="924"/>
      <c r="GQ157" s="924"/>
      <c r="GR157" s="924"/>
      <c r="GS157" s="924"/>
      <c r="GT157" s="924"/>
      <c r="GU157" s="924"/>
      <c r="GV157" s="924"/>
      <c r="GW157" s="924"/>
      <c r="GX157" s="924"/>
      <c r="GY157" s="924"/>
      <c r="GZ157" s="924"/>
      <c r="HA157" s="924"/>
      <c r="HB157" s="924"/>
      <c r="HC157" s="924"/>
      <c r="HD157" s="924"/>
      <c r="HE157" s="924"/>
      <c r="HF157" s="924"/>
      <c r="HG157" s="924"/>
      <c r="HH157" s="924"/>
      <c r="HI157" s="924"/>
      <c r="HJ157" s="924"/>
      <c r="HK157" s="924"/>
      <c r="HL157" s="924"/>
      <c r="HM157" s="924"/>
      <c r="HN157" s="924"/>
      <c r="HO157" s="924"/>
      <c r="HP157" s="924"/>
      <c r="HQ157" s="924"/>
      <c r="HR157" s="924"/>
      <c r="HS157" s="924"/>
      <c r="HT157" s="924"/>
      <c r="HU157" s="924"/>
      <c r="HV157" s="924"/>
      <c r="HW157" s="924"/>
      <c r="HX157" s="924"/>
      <c r="HY157" s="924"/>
      <c r="HZ157" s="924"/>
      <c r="IA157" s="924"/>
      <c r="IB157" s="924"/>
      <c r="IC157" s="924"/>
      <c r="ID157" s="924"/>
      <c r="IE157" s="924"/>
      <c r="IF157" s="924"/>
      <c r="IG157" s="924"/>
      <c r="IH157" s="924"/>
      <c r="II157" s="924"/>
      <c r="IJ157" s="924"/>
      <c r="IK157" s="924"/>
      <c r="IL157" s="924"/>
      <c r="IM157" s="924"/>
      <c r="IN157" s="924"/>
      <c r="IO157" s="924"/>
      <c r="IP157" s="924"/>
      <c r="IQ157" s="924"/>
      <c r="IR157" s="924"/>
      <c r="IS157" s="924"/>
      <c r="IT157" s="924"/>
      <c r="IU157" s="924"/>
      <c r="IV157" s="924"/>
      <c r="IW157" s="924"/>
      <c r="IX157" s="924"/>
      <c r="IY157" s="924"/>
      <c r="IZ157" s="924"/>
      <c r="JA157" s="924"/>
      <c r="JB157" s="924"/>
      <c r="JC157" s="924"/>
      <c r="JD157" s="924"/>
      <c r="JE157" s="924"/>
      <c r="JF157" s="924"/>
      <c r="JG157" s="924"/>
      <c r="JH157" s="924"/>
      <c r="JI157" s="924"/>
      <c r="JJ157" s="924"/>
      <c r="JK157" s="924"/>
      <c r="JL157" s="924"/>
      <c r="JM157" s="924"/>
      <c r="JN157" s="924"/>
      <c r="JO157" s="924"/>
      <c r="JP157" s="924"/>
      <c r="JQ157" s="924"/>
      <c r="JR157" s="924"/>
      <c r="JS157" s="924"/>
      <c r="JT157" s="924"/>
      <c r="JU157" s="924"/>
      <c r="JV157" s="924"/>
      <c r="JW157" s="924"/>
      <c r="JX157" s="924"/>
      <c r="JY157" s="924"/>
      <c r="JZ157" s="924"/>
      <c r="KA157" s="924"/>
      <c r="KB157" s="924"/>
      <c r="KC157" s="924"/>
      <c r="KD157" s="924"/>
      <c r="KE157" s="924"/>
      <c r="KF157" s="924"/>
      <c r="KG157" s="924"/>
      <c r="KH157" s="924"/>
      <c r="KI157" s="924"/>
      <c r="KJ157" s="924"/>
      <c r="KK157" s="924"/>
      <c r="KL157" s="924"/>
      <c r="KM157" s="924"/>
      <c r="KN157" s="924"/>
      <c r="KO157" s="924"/>
      <c r="KP157" s="924"/>
      <c r="KQ157" s="924"/>
      <c r="KR157" s="924"/>
      <c r="KS157" s="924"/>
      <c r="KT157" s="924"/>
      <c r="KU157" s="924"/>
      <c r="KV157" s="924"/>
      <c r="KW157" s="924"/>
      <c r="KX157" s="924"/>
      <c r="KY157" s="924"/>
      <c r="KZ157" s="924"/>
      <c r="LA157" s="924"/>
      <c r="LB157" s="924"/>
      <c r="LC157" s="924"/>
      <c r="LD157" s="924"/>
      <c r="LE157" s="924"/>
      <c r="LF157" s="924"/>
      <c r="LG157" s="924"/>
      <c r="LH157" s="924"/>
      <c r="LI157" s="924"/>
      <c r="LJ157" s="924"/>
      <c r="LK157" s="924"/>
      <c r="LL157" s="924"/>
      <c r="LM157" s="924"/>
      <c r="LN157" s="924"/>
      <c r="LO157" s="924"/>
      <c r="LP157" s="924"/>
      <c r="LQ157" s="924"/>
      <c r="LR157" s="924"/>
      <c r="LS157" s="924"/>
      <c r="LT157" s="924"/>
      <c r="LU157" s="924"/>
      <c r="LV157" s="924"/>
      <c r="LW157" s="924"/>
      <c r="LX157" s="924"/>
      <c r="LY157" s="924"/>
      <c r="LZ157" s="924"/>
      <c r="MA157" s="924"/>
      <c r="MB157" s="924"/>
      <c r="MC157" s="924"/>
      <c r="MD157" s="924"/>
      <c r="ME157" s="924"/>
      <c r="MF157" s="924"/>
      <c r="MG157" s="924"/>
      <c r="MH157" s="924"/>
      <c r="MI157" s="924"/>
      <c r="MJ157" s="924"/>
      <c r="MK157" s="924"/>
      <c r="ML157" s="924"/>
      <c r="MM157" s="924"/>
      <c r="MN157" s="924"/>
      <c r="MO157" s="924"/>
      <c r="MP157" s="924"/>
      <c r="MQ157" s="924"/>
      <c r="MR157" s="924"/>
      <c r="MS157" s="924"/>
      <c r="MT157" s="924"/>
      <c r="MU157" s="924"/>
      <c r="MV157" s="924"/>
      <c r="MW157" s="924"/>
      <c r="MX157" s="924"/>
      <c r="MY157" s="924"/>
      <c r="MZ157" s="924"/>
      <c r="NA157" s="924"/>
      <c r="NB157" s="924"/>
      <c r="NC157" s="924"/>
      <c r="ND157" s="924"/>
      <c r="NE157" s="924"/>
      <c r="NF157" s="924"/>
      <c r="NG157" s="924"/>
      <c r="NH157" s="924"/>
      <c r="NI157" s="924"/>
      <c r="NJ157" s="924"/>
      <c r="NK157" s="924"/>
      <c r="NL157" s="924"/>
      <c r="NM157" s="924"/>
      <c r="NN157" s="924"/>
      <c r="NO157" s="924"/>
      <c r="NP157" s="924"/>
      <c r="NQ157" s="924"/>
      <c r="NR157" s="924"/>
      <c r="NS157" s="924"/>
      <c r="NT157" s="924"/>
      <c r="NU157" s="924"/>
      <c r="NV157" s="924"/>
      <c r="NW157" s="924"/>
      <c r="NX157" s="924"/>
      <c r="NY157" s="924"/>
      <c r="NZ157" s="924"/>
      <c r="OA157" s="924"/>
      <c r="OB157" s="924"/>
      <c r="OC157" s="924"/>
      <c r="OD157" s="924"/>
      <c r="OE157" s="924"/>
      <c r="OF157" s="924"/>
      <c r="OG157" s="924"/>
      <c r="OH157" s="924"/>
      <c r="OI157" s="924"/>
      <c r="OJ157" s="924"/>
      <c r="OK157" s="924"/>
      <c r="OL157" s="924"/>
      <c r="OM157" s="924"/>
      <c r="ON157" s="924"/>
      <c r="OO157" s="924"/>
      <c r="OP157" s="924"/>
      <c r="OQ157" s="924"/>
      <c r="OR157" s="924"/>
      <c r="OS157" s="924"/>
      <c r="OT157" s="924"/>
      <c r="OU157" s="924"/>
      <c r="OV157" s="924"/>
      <c r="OW157" s="924"/>
      <c r="OX157" s="924"/>
      <c r="OY157" s="924"/>
      <c r="OZ157" s="924"/>
      <c r="PA157" s="924"/>
      <c r="PB157" s="924"/>
      <c r="PC157" s="924"/>
      <c r="PD157" s="924"/>
      <c r="PE157" s="924"/>
    </row>
    <row r="158" spans="1:421">
      <c r="A158" s="924"/>
      <c r="B158" s="924"/>
      <c r="C158" s="924"/>
      <c r="D158" s="924"/>
      <c r="E158" s="924"/>
      <c r="F158" s="924"/>
      <c r="G158" s="924"/>
      <c r="H158" s="924"/>
      <c r="I158" s="924"/>
      <c r="J158" s="924"/>
      <c r="K158" s="924"/>
      <c r="L158" s="924"/>
      <c r="M158" s="924"/>
      <c r="N158" s="924"/>
      <c r="O158" s="924"/>
      <c r="P158" s="924"/>
      <c r="Q158" s="924"/>
      <c r="R158" s="924"/>
      <c r="S158" s="924"/>
      <c r="T158" s="924"/>
      <c r="U158" s="924"/>
      <c r="V158" s="924"/>
      <c r="W158" s="924"/>
      <c r="X158" s="924"/>
      <c r="Y158" s="924"/>
      <c r="Z158" s="924"/>
      <c r="AA158" s="924"/>
      <c r="AB158" s="924"/>
      <c r="AC158" s="924"/>
      <c r="AD158" s="924"/>
      <c r="AE158" s="924"/>
      <c r="AF158" s="924"/>
      <c r="AG158" s="924"/>
      <c r="AH158" s="924"/>
      <c r="AI158" s="924"/>
      <c r="AJ158" s="924"/>
      <c r="AK158" s="924"/>
      <c r="AL158" s="924"/>
      <c r="AM158" s="924"/>
      <c r="AN158" s="924"/>
      <c r="AO158" s="924"/>
      <c r="AP158" s="924"/>
      <c r="AQ158" s="924"/>
      <c r="AR158" s="924"/>
      <c r="AS158" s="924"/>
      <c r="AT158" s="924"/>
      <c r="AU158" s="924"/>
      <c r="AV158" s="924"/>
      <c r="AW158" s="924"/>
      <c r="AX158" s="924"/>
      <c r="AY158" s="924"/>
      <c r="AZ158" s="924"/>
      <c r="BA158" s="924"/>
      <c r="BB158" s="924"/>
      <c r="BC158" s="924"/>
      <c r="BD158" s="924"/>
      <c r="BE158" s="924"/>
      <c r="BF158" s="924"/>
      <c r="BG158" s="924"/>
      <c r="BH158" s="924"/>
      <c r="BI158" s="924"/>
      <c r="BJ158" s="924"/>
      <c r="BK158" s="924"/>
      <c r="BL158" s="924"/>
      <c r="BM158" s="924"/>
      <c r="BN158" s="924"/>
      <c r="BO158" s="924"/>
      <c r="BP158" s="924"/>
      <c r="BQ158" s="924"/>
      <c r="BR158" s="924"/>
      <c r="BS158" s="924"/>
      <c r="BT158" s="924"/>
      <c r="BU158" s="924"/>
      <c r="BV158" s="924"/>
      <c r="BW158" s="924"/>
      <c r="BX158" s="924"/>
      <c r="BY158" s="924"/>
      <c r="BZ158" s="924"/>
      <c r="CA158" s="924"/>
      <c r="CB158" s="924"/>
      <c r="CC158" s="924"/>
      <c r="CD158" s="924"/>
      <c r="CE158" s="924"/>
      <c r="CF158" s="924"/>
      <c r="CG158" s="924"/>
      <c r="CH158" s="924"/>
      <c r="CI158" s="924"/>
      <c r="CJ158" s="924"/>
      <c r="CK158" s="924"/>
      <c r="CL158" s="924"/>
      <c r="CM158" s="924"/>
      <c r="CN158" s="924"/>
      <c r="CO158" s="924"/>
      <c r="CP158" s="924"/>
      <c r="CQ158" s="924"/>
      <c r="CR158" s="924"/>
      <c r="CS158" s="924"/>
      <c r="CT158" s="924"/>
      <c r="CU158" s="924"/>
      <c r="CV158" s="924"/>
      <c r="CW158" s="924"/>
      <c r="CX158" s="924"/>
      <c r="CY158" s="924"/>
      <c r="CZ158" s="924"/>
      <c r="DA158" s="924"/>
      <c r="DB158" s="924"/>
      <c r="DC158" s="924"/>
      <c r="DD158" s="924"/>
      <c r="DE158" s="924"/>
      <c r="DF158" s="924"/>
      <c r="DG158" s="924"/>
      <c r="DH158" s="924"/>
      <c r="DI158" s="924"/>
      <c r="DJ158" s="924"/>
      <c r="DK158" s="924"/>
      <c r="DL158" s="924"/>
      <c r="DM158" s="924"/>
      <c r="DN158" s="924"/>
      <c r="DO158" s="924"/>
      <c r="DP158" s="924"/>
      <c r="DQ158" s="924"/>
      <c r="DR158" s="924"/>
      <c r="DS158" s="924"/>
      <c r="DT158" s="924"/>
      <c r="DU158" s="924"/>
      <c r="DV158" s="924"/>
      <c r="DW158" s="924"/>
      <c r="DX158" s="924"/>
      <c r="DY158" s="924"/>
      <c r="DZ158" s="924"/>
      <c r="EA158" s="924"/>
      <c r="EB158" s="924"/>
      <c r="EC158" s="924"/>
      <c r="ED158" s="924"/>
      <c r="EE158" s="924"/>
      <c r="EF158" s="924"/>
      <c r="EG158" s="924"/>
      <c r="EH158" s="924"/>
      <c r="EI158" s="924"/>
      <c r="EJ158" s="924"/>
      <c r="EK158" s="924"/>
      <c r="EL158" s="924"/>
      <c r="EM158" s="924"/>
      <c r="EN158" s="924"/>
      <c r="EO158" s="924"/>
      <c r="EP158" s="924"/>
      <c r="EQ158" s="924"/>
      <c r="ER158" s="924"/>
      <c r="ES158" s="924"/>
      <c r="ET158" s="924"/>
      <c r="EU158" s="924"/>
      <c r="EV158" s="924"/>
      <c r="EW158" s="924"/>
      <c r="EX158" s="924"/>
      <c r="EY158" s="924"/>
      <c r="EZ158" s="924"/>
      <c r="FA158" s="924"/>
      <c r="FB158" s="924"/>
      <c r="FC158" s="924"/>
      <c r="FD158" s="924"/>
      <c r="FE158" s="924"/>
      <c r="FF158" s="924"/>
      <c r="FG158" s="924"/>
      <c r="FH158" s="924"/>
      <c r="FI158" s="924"/>
      <c r="FJ158" s="924"/>
      <c r="FK158" s="924"/>
      <c r="FL158" s="924"/>
      <c r="FM158" s="924"/>
      <c r="FN158" s="924"/>
      <c r="FO158" s="924"/>
      <c r="FP158" s="924"/>
      <c r="FQ158" s="924"/>
      <c r="FR158" s="924"/>
      <c r="FS158" s="924"/>
      <c r="FT158" s="924"/>
      <c r="FU158" s="924"/>
      <c r="FV158" s="924"/>
      <c r="FW158" s="924"/>
      <c r="FX158" s="924"/>
      <c r="FY158" s="924"/>
      <c r="FZ158" s="924"/>
      <c r="GA158" s="924"/>
      <c r="GB158" s="924"/>
      <c r="GC158" s="924"/>
      <c r="GD158" s="924"/>
      <c r="GE158" s="924"/>
      <c r="GF158" s="924"/>
      <c r="GG158" s="924"/>
      <c r="GH158" s="924"/>
      <c r="GI158" s="924"/>
      <c r="GJ158" s="924"/>
      <c r="GK158" s="924"/>
      <c r="GL158" s="924"/>
      <c r="GM158" s="924"/>
      <c r="GN158" s="924"/>
      <c r="GO158" s="924"/>
      <c r="GP158" s="924"/>
      <c r="GQ158" s="924"/>
      <c r="GR158" s="924"/>
      <c r="GS158" s="924"/>
      <c r="GT158" s="924"/>
      <c r="GU158" s="924"/>
      <c r="GV158" s="924"/>
      <c r="GW158" s="924"/>
      <c r="GX158" s="924"/>
      <c r="GY158" s="924"/>
      <c r="GZ158" s="924"/>
      <c r="HA158" s="924"/>
      <c r="HB158" s="924"/>
      <c r="HC158" s="924"/>
      <c r="HD158" s="924"/>
      <c r="HE158" s="924"/>
      <c r="HF158" s="924"/>
      <c r="HG158" s="924"/>
      <c r="HH158" s="924"/>
      <c r="HI158" s="924"/>
      <c r="HJ158" s="924"/>
      <c r="HK158" s="924"/>
      <c r="HL158" s="924"/>
      <c r="HM158" s="924"/>
      <c r="HN158" s="924"/>
      <c r="HO158" s="924"/>
      <c r="HP158" s="924"/>
      <c r="HQ158" s="924"/>
      <c r="HR158" s="924"/>
      <c r="HS158" s="924"/>
      <c r="HT158" s="924"/>
      <c r="HU158" s="924"/>
      <c r="HV158" s="924"/>
      <c r="HW158" s="924"/>
      <c r="HX158" s="924"/>
      <c r="HY158" s="924"/>
      <c r="HZ158" s="924"/>
      <c r="IA158" s="924"/>
      <c r="IB158" s="924"/>
      <c r="IC158" s="924"/>
      <c r="ID158" s="924"/>
      <c r="IE158" s="924"/>
      <c r="IF158" s="924"/>
      <c r="IG158" s="924"/>
      <c r="IH158" s="924"/>
      <c r="II158" s="924"/>
      <c r="IJ158" s="924"/>
      <c r="IK158" s="924"/>
      <c r="IL158" s="924"/>
      <c r="IM158" s="924"/>
      <c r="IN158" s="924"/>
      <c r="IO158" s="924"/>
      <c r="IP158" s="924"/>
      <c r="IQ158" s="924"/>
      <c r="IR158" s="924"/>
      <c r="IS158" s="924"/>
      <c r="IT158" s="924"/>
      <c r="IU158" s="924"/>
      <c r="IV158" s="924"/>
      <c r="IW158" s="924"/>
      <c r="IX158" s="924"/>
      <c r="IY158" s="924"/>
      <c r="IZ158" s="924"/>
      <c r="JA158" s="924"/>
      <c r="JB158" s="924"/>
      <c r="JC158" s="924"/>
      <c r="JD158" s="924"/>
      <c r="JE158" s="924"/>
      <c r="JF158" s="924"/>
      <c r="JG158" s="924"/>
      <c r="JH158" s="924"/>
      <c r="JI158" s="924"/>
      <c r="JJ158" s="924"/>
      <c r="JK158" s="924"/>
      <c r="JL158" s="924"/>
      <c r="JM158" s="924"/>
      <c r="JN158" s="924"/>
      <c r="JO158" s="924"/>
      <c r="JP158" s="924"/>
      <c r="JQ158" s="924"/>
      <c r="JR158" s="924"/>
      <c r="JS158" s="924"/>
      <c r="JT158" s="924"/>
      <c r="JU158" s="924"/>
      <c r="JV158" s="924"/>
      <c r="JW158" s="924"/>
      <c r="JX158" s="924"/>
      <c r="JY158" s="924"/>
      <c r="JZ158" s="924"/>
      <c r="KA158" s="924"/>
      <c r="KB158" s="924"/>
      <c r="KC158" s="924"/>
      <c r="KD158" s="924"/>
      <c r="KE158" s="924"/>
      <c r="KF158" s="924"/>
      <c r="KG158" s="924"/>
      <c r="KH158" s="924"/>
      <c r="KI158" s="924"/>
      <c r="KJ158" s="924"/>
      <c r="KK158" s="924"/>
      <c r="KL158" s="924"/>
      <c r="KM158" s="924"/>
      <c r="KN158" s="924"/>
      <c r="KO158" s="924"/>
      <c r="KP158" s="924"/>
      <c r="KQ158" s="924"/>
      <c r="KR158" s="924"/>
      <c r="KS158" s="924"/>
      <c r="KT158" s="924"/>
      <c r="KU158" s="924"/>
      <c r="KV158" s="924"/>
      <c r="KW158" s="924"/>
      <c r="KX158" s="924"/>
      <c r="KY158" s="924"/>
      <c r="KZ158" s="924"/>
      <c r="LA158" s="924"/>
      <c r="LB158" s="924"/>
      <c r="LC158" s="924"/>
      <c r="LD158" s="924"/>
      <c r="LE158" s="924"/>
      <c r="LF158" s="924"/>
      <c r="LG158" s="924"/>
      <c r="LH158" s="924"/>
      <c r="LI158" s="924"/>
      <c r="LJ158" s="924"/>
      <c r="LK158" s="924"/>
      <c r="LL158" s="924"/>
      <c r="LM158" s="924"/>
      <c r="LN158" s="924"/>
      <c r="LO158" s="924"/>
      <c r="LP158" s="924"/>
      <c r="LQ158" s="924"/>
      <c r="LR158" s="924"/>
      <c r="LS158" s="924"/>
      <c r="LT158" s="924"/>
      <c r="LU158" s="924"/>
      <c r="LV158" s="924"/>
      <c r="LW158" s="924"/>
      <c r="LX158" s="924"/>
      <c r="LY158" s="924"/>
      <c r="LZ158" s="924"/>
      <c r="MA158" s="924"/>
      <c r="MB158" s="924"/>
      <c r="MC158" s="924"/>
      <c r="MD158" s="924"/>
      <c r="ME158" s="924"/>
      <c r="MF158" s="924"/>
      <c r="MG158" s="924"/>
      <c r="MH158" s="924"/>
      <c r="MI158" s="924"/>
      <c r="MJ158" s="924"/>
      <c r="MK158" s="924"/>
      <c r="ML158" s="924"/>
      <c r="MM158" s="924"/>
      <c r="MN158" s="924"/>
      <c r="MO158" s="924"/>
      <c r="MP158" s="924"/>
      <c r="MQ158" s="924"/>
      <c r="MR158" s="924"/>
      <c r="MS158" s="924"/>
      <c r="MT158" s="924"/>
      <c r="MU158" s="924"/>
      <c r="MV158" s="924"/>
      <c r="MW158" s="924"/>
      <c r="MX158" s="924"/>
      <c r="MY158" s="924"/>
      <c r="MZ158" s="924"/>
      <c r="NA158" s="924"/>
      <c r="NB158" s="924"/>
      <c r="NC158" s="924"/>
      <c r="ND158" s="924"/>
      <c r="NE158" s="924"/>
      <c r="NF158" s="924"/>
      <c r="NG158" s="924"/>
      <c r="NH158" s="924"/>
      <c r="NI158" s="924"/>
      <c r="NJ158" s="924"/>
      <c r="NK158" s="924"/>
      <c r="NL158" s="924"/>
      <c r="NM158" s="924"/>
      <c r="NN158" s="924"/>
      <c r="NO158" s="924"/>
      <c r="NP158" s="924"/>
      <c r="NQ158" s="924"/>
      <c r="NR158" s="924"/>
      <c r="NS158" s="924"/>
      <c r="NT158" s="924"/>
      <c r="NU158" s="924"/>
      <c r="NV158" s="924"/>
      <c r="NW158" s="924"/>
      <c r="NX158" s="924"/>
      <c r="NY158" s="924"/>
      <c r="NZ158" s="924"/>
      <c r="OA158" s="924"/>
      <c r="OB158" s="924"/>
      <c r="OC158" s="924"/>
      <c r="OD158" s="924"/>
      <c r="OE158" s="924"/>
      <c r="OF158" s="924"/>
      <c r="OG158" s="924"/>
      <c r="OH158" s="924"/>
      <c r="OI158" s="924"/>
      <c r="OJ158" s="924"/>
      <c r="OK158" s="924"/>
      <c r="OL158" s="924"/>
      <c r="OM158" s="924"/>
      <c r="ON158" s="924"/>
      <c r="OO158" s="924"/>
      <c r="OP158" s="924"/>
      <c r="OQ158" s="924"/>
      <c r="OR158" s="924"/>
      <c r="OS158" s="924"/>
      <c r="OT158" s="924"/>
      <c r="OU158" s="924"/>
      <c r="OV158" s="924"/>
      <c r="OW158" s="924"/>
      <c r="OX158" s="924"/>
      <c r="OY158" s="924"/>
      <c r="OZ158" s="924"/>
      <c r="PA158" s="924"/>
      <c r="PB158" s="924"/>
      <c r="PC158" s="924"/>
      <c r="PD158" s="924"/>
      <c r="PE158" s="924"/>
    </row>
    <row r="159" spans="1:421">
      <c r="A159" s="924"/>
      <c r="B159" s="924"/>
      <c r="C159" s="924"/>
      <c r="D159" s="924"/>
      <c r="E159" s="924"/>
      <c r="F159" s="924"/>
      <c r="G159" s="924"/>
      <c r="H159" s="924"/>
      <c r="I159" s="924"/>
      <c r="J159" s="924"/>
      <c r="K159" s="924"/>
      <c r="L159" s="924"/>
      <c r="M159" s="924"/>
      <c r="N159" s="924"/>
      <c r="O159" s="924"/>
      <c r="P159" s="924"/>
      <c r="Q159" s="924"/>
      <c r="R159" s="924"/>
      <c r="S159" s="924"/>
      <c r="T159" s="924"/>
      <c r="U159" s="924"/>
      <c r="V159" s="924"/>
      <c r="W159" s="924"/>
      <c r="X159" s="924"/>
      <c r="Y159" s="924"/>
      <c r="Z159" s="924"/>
      <c r="AA159" s="924"/>
      <c r="AB159" s="924"/>
      <c r="AC159" s="924"/>
      <c r="AD159" s="924"/>
      <c r="AE159" s="924"/>
      <c r="AF159" s="924"/>
      <c r="AG159" s="924"/>
      <c r="AH159" s="924"/>
      <c r="AI159" s="924"/>
      <c r="AJ159" s="924"/>
      <c r="AK159" s="924"/>
      <c r="AL159" s="924"/>
      <c r="AM159" s="924"/>
      <c r="AN159" s="924"/>
      <c r="AO159" s="924"/>
      <c r="AP159" s="924"/>
      <c r="AQ159" s="924"/>
      <c r="AR159" s="924"/>
      <c r="AS159" s="924"/>
      <c r="AT159" s="924"/>
      <c r="AU159" s="924"/>
      <c r="AV159" s="924"/>
      <c r="AW159" s="924"/>
      <c r="AX159" s="924"/>
      <c r="AY159" s="924"/>
      <c r="AZ159" s="924"/>
      <c r="BA159" s="924"/>
      <c r="BB159" s="924"/>
      <c r="BC159" s="924"/>
      <c r="BD159" s="924"/>
      <c r="BE159" s="924"/>
      <c r="BF159" s="924"/>
      <c r="BG159" s="924"/>
      <c r="BH159" s="924"/>
      <c r="BI159" s="924"/>
      <c r="BJ159" s="924"/>
      <c r="BK159" s="924"/>
      <c r="BL159" s="924"/>
      <c r="BM159" s="924"/>
      <c r="BN159" s="924"/>
      <c r="BO159" s="924"/>
      <c r="BP159" s="924"/>
      <c r="BQ159" s="924"/>
      <c r="BR159" s="924"/>
      <c r="BS159" s="924"/>
      <c r="BT159" s="924"/>
      <c r="BU159" s="924"/>
      <c r="BV159" s="924"/>
      <c r="BW159" s="924"/>
      <c r="BX159" s="924"/>
      <c r="BY159" s="924"/>
      <c r="BZ159" s="924"/>
      <c r="CA159" s="924"/>
      <c r="CB159" s="924"/>
      <c r="CC159" s="924"/>
      <c r="CD159" s="924"/>
      <c r="CE159" s="924"/>
      <c r="CF159" s="924"/>
      <c r="CG159" s="924"/>
      <c r="CH159" s="924"/>
      <c r="CI159" s="924"/>
      <c r="CJ159" s="924"/>
      <c r="CK159" s="924"/>
      <c r="CL159" s="924"/>
      <c r="CM159" s="924"/>
      <c r="CN159" s="924"/>
      <c r="CO159" s="924"/>
      <c r="CP159" s="924"/>
      <c r="CQ159" s="924"/>
      <c r="CR159" s="924"/>
      <c r="CS159" s="924"/>
      <c r="CT159" s="924"/>
      <c r="CU159" s="924"/>
      <c r="CV159" s="924"/>
      <c r="CW159" s="924"/>
      <c r="CX159" s="924"/>
      <c r="CY159" s="924"/>
      <c r="CZ159" s="924"/>
      <c r="DA159" s="924"/>
      <c r="DB159" s="924"/>
      <c r="DC159" s="924"/>
      <c r="DD159" s="924"/>
      <c r="DE159" s="924"/>
      <c r="DF159" s="924"/>
      <c r="DG159" s="924"/>
      <c r="DH159" s="924"/>
      <c r="DI159" s="924"/>
      <c r="DJ159" s="924"/>
      <c r="DK159" s="924"/>
      <c r="DL159" s="924"/>
      <c r="DM159" s="924"/>
      <c r="DN159" s="924"/>
      <c r="DO159" s="924"/>
      <c r="DP159" s="924"/>
      <c r="DQ159" s="924"/>
      <c r="DR159" s="924"/>
      <c r="DS159" s="924"/>
      <c r="DT159" s="924"/>
      <c r="DU159" s="924"/>
      <c r="DV159" s="924"/>
      <c r="DW159" s="924"/>
      <c r="DX159" s="924"/>
      <c r="DY159" s="924"/>
      <c r="DZ159" s="924"/>
      <c r="EA159" s="924"/>
      <c r="EB159" s="924"/>
      <c r="EC159" s="924"/>
      <c r="ED159" s="924"/>
      <c r="EE159" s="924"/>
      <c r="EF159" s="924"/>
      <c r="EG159" s="924"/>
      <c r="EH159" s="924"/>
      <c r="EI159" s="924"/>
      <c r="EJ159" s="924"/>
      <c r="EK159" s="924"/>
      <c r="EL159" s="924"/>
      <c r="EM159" s="924"/>
      <c r="EN159" s="924"/>
      <c r="EO159" s="924"/>
      <c r="EP159" s="924"/>
      <c r="EQ159" s="924"/>
      <c r="ER159" s="924"/>
      <c r="ES159" s="924"/>
      <c r="ET159" s="924"/>
      <c r="EU159" s="924"/>
      <c r="EV159" s="924"/>
      <c r="EW159" s="924"/>
      <c r="EX159" s="924"/>
      <c r="EY159" s="924"/>
      <c r="EZ159" s="924"/>
      <c r="FA159" s="924"/>
      <c r="FB159" s="924"/>
      <c r="FC159" s="924"/>
      <c r="FD159" s="924"/>
      <c r="FE159" s="924"/>
      <c r="FF159" s="924"/>
      <c r="FG159" s="924"/>
      <c r="FH159" s="924"/>
      <c r="FI159" s="924"/>
      <c r="FJ159" s="924"/>
      <c r="FK159" s="924"/>
      <c r="FL159" s="924"/>
      <c r="FM159" s="924"/>
      <c r="FN159" s="924"/>
      <c r="FO159" s="924"/>
      <c r="FP159" s="924"/>
      <c r="FQ159" s="924"/>
      <c r="FR159" s="924"/>
      <c r="FS159" s="924"/>
      <c r="FT159" s="924"/>
      <c r="FU159" s="924"/>
      <c r="FV159" s="924"/>
      <c r="FW159" s="924"/>
      <c r="FX159" s="924"/>
      <c r="FY159" s="924"/>
      <c r="FZ159" s="924"/>
      <c r="GA159" s="924"/>
      <c r="GB159" s="924"/>
      <c r="GC159" s="924"/>
      <c r="GD159" s="924"/>
      <c r="GE159" s="924"/>
      <c r="GF159" s="924"/>
      <c r="GG159" s="924"/>
      <c r="GH159" s="924"/>
      <c r="GI159" s="924"/>
      <c r="GJ159" s="924"/>
      <c r="GK159" s="924"/>
      <c r="GL159" s="924"/>
      <c r="GM159" s="924"/>
      <c r="GN159" s="924"/>
      <c r="GO159" s="924"/>
      <c r="GP159" s="924"/>
      <c r="GQ159" s="924"/>
      <c r="GR159" s="924"/>
      <c r="GS159" s="924"/>
      <c r="GT159" s="924"/>
      <c r="GU159" s="924"/>
      <c r="GV159" s="924"/>
      <c r="GW159" s="924"/>
      <c r="GX159" s="924"/>
      <c r="GY159" s="924"/>
      <c r="GZ159" s="924"/>
      <c r="HA159" s="924"/>
      <c r="HB159" s="924"/>
      <c r="HC159" s="924"/>
      <c r="HD159" s="924"/>
      <c r="HE159" s="924"/>
      <c r="HF159" s="924"/>
      <c r="HG159" s="924"/>
      <c r="HH159" s="924"/>
      <c r="HI159" s="924"/>
      <c r="HJ159" s="924"/>
      <c r="HK159" s="924"/>
      <c r="HL159" s="924"/>
      <c r="HM159" s="924"/>
      <c r="HN159" s="924"/>
      <c r="HO159" s="924"/>
      <c r="HP159" s="924"/>
      <c r="HQ159" s="924"/>
      <c r="HR159" s="924"/>
      <c r="HS159" s="924"/>
      <c r="HT159" s="924"/>
      <c r="HU159" s="924"/>
      <c r="HV159" s="924"/>
      <c r="HW159" s="924"/>
      <c r="HX159" s="924"/>
      <c r="HY159" s="924"/>
      <c r="HZ159" s="924"/>
      <c r="IA159" s="924"/>
      <c r="IB159" s="924"/>
      <c r="IC159" s="924"/>
      <c r="ID159" s="924"/>
      <c r="IE159" s="924"/>
      <c r="IF159" s="924"/>
      <c r="IG159" s="924"/>
      <c r="IH159" s="924"/>
      <c r="II159" s="924"/>
      <c r="IJ159" s="924"/>
      <c r="IK159" s="924"/>
      <c r="IL159" s="924"/>
      <c r="IM159" s="924"/>
      <c r="IN159" s="924"/>
      <c r="IO159" s="924"/>
      <c r="IP159" s="924"/>
      <c r="IQ159" s="924"/>
      <c r="IR159" s="924"/>
      <c r="IS159" s="924"/>
      <c r="IT159" s="924"/>
      <c r="IU159" s="924"/>
      <c r="IV159" s="924"/>
      <c r="IW159" s="924"/>
      <c r="IX159" s="924"/>
      <c r="IY159" s="924"/>
      <c r="IZ159" s="924"/>
      <c r="JA159" s="924"/>
      <c r="JB159" s="924"/>
      <c r="JC159" s="924"/>
      <c r="JD159" s="924"/>
      <c r="JE159" s="924"/>
      <c r="JF159" s="924"/>
      <c r="JG159" s="924"/>
      <c r="JH159" s="924"/>
      <c r="JI159" s="924"/>
      <c r="JJ159" s="924"/>
      <c r="JK159" s="924"/>
      <c r="JL159" s="924"/>
      <c r="JM159" s="924"/>
      <c r="JN159" s="924"/>
      <c r="JO159" s="924"/>
      <c r="JP159" s="924"/>
      <c r="JQ159" s="924"/>
      <c r="JR159" s="924"/>
      <c r="JS159" s="924"/>
      <c r="JT159" s="924"/>
      <c r="JU159" s="924"/>
      <c r="JV159" s="924"/>
      <c r="JW159" s="924"/>
      <c r="JX159" s="924"/>
      <c r="JY159" s="924"/>
      <c r="JZ159" s="924"/>
      <c r="KA159" s="924"/>
      <c r="KB159" s="924"/>
      <c r="KC159" s="924"/>
      <c r="KD159" s="924"/>
      <c r="KE159" s="924"/>
      <c r="KF159" s="924"/>
      <c r="KG159" s="924"/>
      <c r="KH159" s="924"/>
      <c r="KI159" s="924"/>
      <c r="KJ159" s="924"/>
      <c r="KK159" s="924"/>
      <c r="KL159" s="924"/>
      <c r="KM159" s="924"/>
      <c r="KN159" s="924"/>
      <c r="KO159" s="924"/>
      <c r="KP159" s="924"/>
      <c r="KQ159" s="924"/>
      <c r="KR159" s="924"/>
      <c r="KS159" s="924"/>
      <c r="KT159" s="924"/>
      <c r="KU159" s="924"/>
      <c r="KV159" s="924"/>
      <c r="KW159" s="924"/>
      <c r="KX159" s="924"/>
      <c r="KY159" s="924"/>
      <c r="KZ159" s="924"/>
      <c r="LA159" s="924"/>
      <c r="LB159" s="924"/>
      <c r="LC159" s="924"/>
      <c r="LD159" s="924"/>
      <c r="LE159" s="924"/>
      <c r="LF159" s="924"/>
      <c r="LG159" s="924"/>
      <c r="LH159" s="924"/>
      <c r="LI159" s="924"/>
      <c r="LJ159" s="924"/>
      <c r="LK159" s="924"/>
      <c r="LL159" s="924"/>
      <c r="LM159" s="924"/>
      <c r="LN159" s="924"/>
      <c r="LO159" s="924"/>
      <c r="LP159" s="924"/>
      <c r="LQ159" s="924"/>
      <c r="LR159" s="924"/>
      <c r="LS159" s="924"/>
      <c r="LT159" s="924"/>
      <c r="LU159" s="924"/>
      <c r="LV159" s="924"/>
      <c r="LW159" s="924"/>
      <c r="LX159" s="924"/>
      <c r="LY159" s="924"/>
      <c r="LZ159" s="924"/>
      <c r="MA159" s="924"/>
      <c r="MB159" s="924"/>
      <c r="MC159" s="924"/>
      <c r="MD159" s="924"/>
      <c r="ME159" s="924"/>
      <c r="MF159" s="924"/>
      <c r="MG159" s="924"/>
      <c r="MH159" s="924"/>
      <c r="MI159" s="924"/>
      <c r="MJ159" s="924"/>
      <c r="MK159" s="924"/>
      <c r="ML159" s="924"/>
      <c r="MM159" s="924"/>
      <c r="MN159" s="924"/>
      <c r="MO159" s="924"/>
      <c r="MP159" s="924"/>
      <c r="MQ159" s="924"/>
      <c r="MR159" s="924"/>
      <c r="MS159" s="924"/>
      <c r="MT159" s="924"/>
      <c r="MU159" s="924"/>
      <c r="MV159" s="924"/>
      <c r="MW159" s="924"/>
      <c r="MX159" s="924"/>
      <c r="MY159" s="924"/>
      <c r="MZ159" s="924"/>
      <c r="NA159" s="924"/>
      <c r="NB159" s="924"/>
      <c r="NC159" s="924"/>
      <c r="ND159" s="924"/>
      <c r="NE159" s="924"/>
      <c r="NF159" s="924"/>
      <c r="NG159" s="924"/>
      <c r="NH159" s="924"/>
      <c r="NI159" s="924"/>
      <c r="NJ159" s="924"/>
      <c r="NK159" s="924"/>
      <c r="NL159" s="924"/>
      <c r="NM159" s="924"/>
      <c r="NN159" s="924"/>
      <c r="NO159" s="924"/>
      <c r="NP159" s="924"/>
      <c r="NQ159" s="924"/>
      <c r="NR159" s="924"/>
      <c r="NS159" s="924"/>
      <c r="NT159" s="924"/>
      <c r="NU159" s="924"/>
      <c r="NV159" s="924"/>
      <c r="NW159" s="924"/>
      <c r="NX159" s="924"/>
      <c r="NY159" s="924"/>
      <c r="NZ159" s="924"/>
      <c r="OA159" s="924"/>
      <c r="OB159" s="924"/>
      <c r="OC159" s="924"/>
      <c r="OD159" s="924"/>
      <c r="OE159" s="924"/>
      <c r="OF159" s="924"/>
      <c r="OG159" s="924"/>
      <c r="OH159" s="924"/>
      <c r="OI159" s="924"/>
      <c r="OJ159" s="924"/>
      <c r="OK159" s="924"/>
      <c r="OL159" s="924"/>
      <c r="OM159" s="924"/>
      <c r="ON159" s="924"/>
      <c r="OO159" s="924"/>
      <c r="OP159" s="924"/>
      <c r="OQ159" s="924"/>
      <c r="OR159" s="924"/>
      <c r="OS159" s="924"/>
      <c r="OT159" s="924"/>
      <c r="OU159" s="924"/>
      <c r="OV159" s="924"/>
      <c r="OW159" s="924"/>
      <c r="OX159" s="924"/>
      <c r="OY159" s="924"/>
      <c r="OZ159" s="924"/>
      <c r="PA159" s="924"/>
      <c r="PB159" s="924"/>
      <c r="PC159" s="924"/>
      <c r="PD159" s="924"/>
      <c r="PE159" s="924"/>
    </row>
    <row r="160" spans="1:421">
      <c r="A160" s="924"/>
      <c r="B160" s="924"/>
      <c r="C160" s="924"/>
      <c r="D160" s="924"/>
      <c r="E160" s="924"/>
      <c r="F160" s="924"/>
      <c r="G160" s="924"/>
      <c r="H160" s="924"/>
      <c r="I160" s="924"/>
      <c r="J160" s="924"/>
      <c r="K160" s="924"/>
      <c r="L160" s="924"/>
      <c r="M160" s="924"/>
      <c r="N160" s="924"/>
      <c r="O160" s="924"/>
      <c r="P160" s="924"/>
      <c r="Q160" s="924"/>
      <c r="R160" s="924"/>
      <c r="S160" s="924"/>
      <c r="T160" s="924"/>
      <c r="U160" s="924"/>
      <c r="V160" s="924"/>
      <c r="W160" s="924"/>
      <c r="X160" s="924"/>
      <c r="Y160" s="924"/>
      <c r="Z160" s="924"/>
      <c r="AA160" s="924"/>
      <c r="AB160" s="924"/>
      <c r="AC160" s="924"/>
      <c r="AD160" s="924"/>
      <c r="AE160" s="924"/>
      <c r="AF160" s="924"/>
      <c r="AG160" s="924"/>
      <c r="AH160" s="924"/>
      <c r="AI160" s="924"/>
      <c r="AJ160" s="924"/>
      <c r="AK160" s="924"/>
      <c r="AL160" s="924"/>
      <c r="AM160" s="924"/>
      <c r="AN160" s="924"/>
      <c r="AO160" s="924"/>
      <c r="AP160" s="924"/>
      <c r="AQ160" s="924"/>
      <c r="AR160" s="924"/>
      <c r="AS160" s="924"/>
      <c r="AT160" s="924"/>
      <c r="AU160" s="924"/>
      <c r="AV160" s="924"/>
      <c r="AW160" s="924"/>
      <c r="AX160" s="924"/>
      <c r="AY160" s="924"/>
      <c r="AZ160" s="924"/>
      <c r="BA160" s="924"/>
      <c r="BB160" s="924"/>
      <c r="BC160" s="924"/>
      <c r="BD160" s="924"/>
      <c r="BE160" s="924"/>
      <c r="BF160" s="924"/>
      <c r="BG160" s="924"/>
      <c r="BH160" s="924"/>
      <c r="BI160" s="924"/>
      <c r="BJ160" s="924"/>
      <c r="BK160" s="924"/>
      <c r="BL160" s="924"/>
      <c r="BM160" s="924"/>
      <c r="BN160" s="924"/>
      <c r="BO160" s="924"/>
      <c r="BP160" s="924"/>
      <c r="BQ160" s="924"/>
      <c r="BR160" s="924"/>
      <c r="BS160" s="924"/>
      <c r="BT160" s="924"/>
      <c r="BU160" s="924"/>
      <c r="BV160" s="924"/>
      <c r="BW160" s="924"/>
      <c r="BX160" s="924"/>
      <c r="BY160" s="924"/>
      <c r="BZ160" s="924"/>
      <c r="CA160" s="924"/>
      <c r="CB160" s="924"/>
      <c r="CC160" s="924"/>
      <c r="CD160" s="924"/>
      <c r="CE160" s="924"/>
      <c r="CF160" s="924"/>
      <c r="CG160" s="924"/>
      <c r="CH160" s="924"/>
      <c r="CI160" s="924"/>
      <c r="CJ160" s="924"/>
      <c r="CK160" s="924"/>
      <c r="CL160" s="924"/>
      <c r="CM160" s="924"/>
      <c r="CN160" s="924"/>
      <c r="CO160" s="924"/>
      <c r="CP160" s="924"/>
      <c r="CQ160" s="924"/>
      <c r="CR160" s="924"/>
      <c r="CS160" s="924"/>
      <c r="CT160" s="924"/>
      <c r="CU160" s="924"/>
      <c r="CV160" s="924"/>
      <c r="CW160" s="924"/>
      <c r="CX160" s="924"/>
      <c r="CY160" s="924"/>
      <c r="CZ160" s="924"/>
      <c r="DA160" s="924"/>
      <c r="DB160" s="924"/>
      <c r="DC160" s="924"/>
      <c r="DD160" s="924"/>
      <c r="DE160" s="924"/>
      <c r="DF160" s="924"/>
      <c r="DG160" s="924"/>
      <c r="DH160" s="924"/>
      <c r="DI160" s="924"/>
      <c r="DJ160" s="924"/>
      <c r="DK160" s="924"/>
      <c r="DL160" s="924"/>
      <c r="DM160" s="924"/>
      <c r="DN160" s="924"/>
      <c r="DO160" s="924"/>
      <c r="DP160" s="924"/>
      <c r="DQ160" s="924"/>
      <c r="DR160" s="924"/>
      <c r="DS160" s="924"/>
      <c r="DT160" s="924"/>
      <c r="DU160" s="924"/>
      <c r="DV160" s="924"/>
      <c r="DW160" s="924"/>
      <c r="DX160" s="924"/>
      <c r="DY160" s="924"/>
      <c r="DZ160" s="924"/>
      <c r="EA160" s="924"/>
      <c r="EB160" s="924"/>
      <c r="EC160" s="924"/>
      <c r="ED160" s="924"/>
      <c r="EE160" s="924"/>
      <c r="EF160" s="924"/>
      <c r="EG160" s="924"/>
      <c r="EH160" s="924"/>
      <c r="EI160" s="924"/>
      <c r="EJ160" s="924"/>
      <c r="EK160" s="924"/>
      <c r="EL160" s="924"/>
      <c r="EM160" s="924"/>
      <c r="EN160" s="924"/>
      <c r="EO160" s="924"/>
      <c r="EP160" s="924"/>
      <c r="EQ160" s="924"/>
      <c r="ER160" s="924"/>
      <c r="ES160" s="924"/>
      <c r="ET160" s="924"/>
      <c r="EU160" s="924"/>
      <c r="EV160" s="924"/>
      <c r="EW160" s="924"/>
      <c r="EX160" s="924"/>
      <c r="EY160" s="924"/>
      <c r="EZ160" s="924"/>
      <c r="FA160" s="924"/>
      <c r="FB160" s="924"/>
      <c r="FC160" s="924"/>
      <c r="FD160" s="924"/>
      <c r="FE160" s="924"/>
      <c r="FF160" s="924"/>
      <c r="FG160" s="924"/>
      <c r="FH160" s="924"/>
      <c r="FI160" s="924"/>
      <c r="FJ160" s="924"/>
      <c r="FK160" s="924"/>
      <c r="FL160" s="924"/>
      <c r="FM160" s="924"/>
      <c r="FN160" s="924"/>
      <c r="FO160" s="924"/>
      <c r="FP160" s="924"/>
      <c r="FQ160" s="924"/>
      <c r="FR160" s="924"/>
      <c r="FS160" s="924"/>
      <c r="FT160" s="924"/>
      <c r="FU160" s="924"/>
      <c r="FV160" s="924"/>
      <c r="FW160" s="924"/>
      <c r="FX160" s="924"/>
      <c r="FY160" s="924"/>
      <c r="FZ160" s="924"/>
      <c r="GA160" s="924"/>
      <c r="GB160" s="924"/>
      <c r="GC160" s="924"/>
      <c r="GD160" s="924"/>
      <c r="GE160" s="924"/>
      <c r="GF160" s="924"/>
      <c r="GG160" s="924"/>
      <c r="GH160" s="924"/>
      <c r="GI160" s="924"/>
      <c r="GJ160" s="924"/>
      <c r="GK160" s="924"/>
      <c r="GL160" s="924"/>
      <c r="GM160" s="924"/>
      <c r="GN160" s="924"/>
      <c r="GO160" s="924"/>
      <c r="GP160" s="924"/>
      <c r="GQ160" s="924"/>
      <c r="GR160" s="924"/>
      <c r="GS160" s="924"/>
      <c r="GT160" s="924"/>
      <c r="GU160" s="924"/>
      <c r="GV160" s="924"/>
      <c r="GW160" s="924"/>
      <c r="GX160" s="924"/>
      <c r="GY160" s="924"/>
      <c r="GZ160" s="924"/>
      <c r="HA160" s="924"/>
      <c r="HB160" s="924"/>
      <c r="HC160" s="924"/>
      <c r="HD160" s="924"/>
      <c r="HE160" s="924"/>
      <c r="HF160" s="924"/>
      <c r="HG160" s="924"/>
      <c r="HH160" s="924"/>
      <c r="HI160" s="924"/>
      <c r="HJ160" s="924"/>
      <c r="HK160" s="924"/>
      <c r="HL160" s="924"/>
      <c r="HM160" s="924"/>
      <c r="HN160" s="924"/>
      <c r="HO160" s="924"/>
      <c r="HP160" s="924"/>
      <c r="HQ160" s="924"/>
      <c r="HR160" s="924"/>
      <c r="HS160" s="924"/>
      <c r="HT160" s="924"/>
      <c r="HU160" s="924"/>
      <c r="HV160" s="924"/>
      <c r="HW160" s="924"/>
      <c r="HX160" s="924"/>
      <c r="HY160" s="924"/>
      <c r="HZ160" s="924"/>
      <c r="IA160" s="924"/>
      <c r="IB160" s="924"/>
      <c r="IC160" s="924"/>
      <c r="ID160" s="924"/>
      <c r="IE160" s="924"/>
      <c r="IF160" s="924"/>
      <c r="IG160" s="924"/>
      <c r="IH160" s="924"/>
      <c r="II160" s="924"/>
      <c r="IJ160" s="924"/>
      <c r="IK160" s="924"/>
      <c r="IL160" s="924"/>
      <c r="IM160" s="924"/>
      <c r="IN160" s="924"/>
      <c r="IO160" s="924"/>
      <c r="IP160" s="924"/>
      <c r="IQ160" s="924"/>
      <c r="IR160" s="924"/>
      <c r="IS160" s="924"/>
      <c r="IT160" s="924"/>
      <c r="IU160" s="924"/>
      <c r="IV160" s="924"/>
      <c r="IW160" s="924"/>
      <c r="IX160" s="924"/>
      <c r="IY160" s="924"/>
      <c r="IZ160" s="924"/>
      <c r="JA160" s="924"/>
      <c r="JB160" s="924"/>
      <c r="JC160" s="924"/>
      <c r="JD160" s="924"/>
      <c r="JE160" s="924"/>
      <c r="JF160" s="924"/>
      <c r="JG160" s="924"/>
      <c r="JH160" s="924"/>
      <c r="JI160" s="924"/>
      <c r="JJ160" s="924"/>
      <c r="JK160" s="924"/>
      <c r="JL160" s="924"/>
      <c r="JM160" s="924"/>
      <c r="JN160" s="924"/>
      <c r="JO160" s="924"/>
      <c r="JP160" s="924"/>
      <c r="JQ160" s="924"/>
      <c r="JR160" s="924"/>
      <c r="JS160" s="924"/>
      <c r="JT160" s="924"/>
      <c r="JU160" s="924"/>
      <c r="JV160" s="924"/>
      <c r="JW160" s="924"/>
      <c r="JX160" s="924"/>
      <c r="JY160" s="924"/>
      <c r="JZ160" s="924"/>
      <c r="KA160" s="924"/>
      <c r="KB160" s="924"/>
      <c r="KC160" s="924"/>
      <c r="KD160" s="924"/>
      <c r="KE160" s="924"/>
      <c r="KF160" s="924"/>
      <c r="KG160" s="924"/>
      <c r="KH160" s="924"/>
      <c r="KI160" s="924"/>
      <c r="KJ160" s="924"/>
      <c r="KK160" s="924"/>
      <c r="KL160" s="924"/>
      <c r="KM160" s="924"/>
      <c r="KN160" s="924"/>
      <c r="KO160" s="924"/>
      <c r="KP160" s="924"/>
      <c r="KQ160" s="924"/>
      <c r="KR160" s="924"/>
      <c r="KS160" s="924"/>
      <c r="KT160" s="924"/>
      <c r="KU160" s="924"/>
      <c r="KV160" s="924"/>
      <c r="KW160" s="924"/>
      <c r="KX160" s="924"/>
      <c r="KY160" s="924"/>
      <c r="KZ160" s="924"/>
      <c r="LA160" s="924"/>
      <c r="LB160" s="924"/>
      <c r="LC160" s="924"/>
      <c r="LD160" s="924"/>
      <c r="LE160" s="924"/>
      <c r="LF160" s="924"/>
      <c r="LG160" s="924"/>
      <c r="LH160" s="924"/>
      <c r="LI160" s="924"/>
      <c r="LJ160" s="924"/>
      <c r="LK160" s="924"/>
      <c r="LL160" s="924"/>
      <c r="LM160" s="924"/>
      <c r="LN160" s="924"/>
      <c r="LO160" s="924"/>
      <c r="LP160" s="924"/>
      <c r="LQ160" s="924"/>
      <c r="LR160" s="924"/>
      <c r="LS160" s="924"/>
      <c r="LT160" s="924"/>
      <c r="LU160" s="924"/>
      <c r="LV160" s="924"/>
      <c r="LW160" s="924"/>
      <c r="LX160" s="924"/>
      <c r="LY160" s="924"/>
      <c r="LZ160" s="924"/>
      <c r="MA160" s="924"/>
      <c r="MB160" s="924"/>
      <c r="MC160" s="924"/>
      <c r="MD160" s="924"/>
      <c r="ME160" s="924"/>
      <c r="MF160" s="924"/>
      <c r="MG160" s="924"/>
      <c r="MH160" s="924"/>
      <c r="MI160" s="924"/>
      <c r="MJ160" s="924"/>
      <c r="MK160" s="924"/>
      <c r="ML160" s="924"/>
      <c r="MM160" s="924"/>
      <c r="MN160" s="924"/>
      <c r="MO160" s="924"/>
      <c r="MP160" s="924"/>
      <c r="MQ160" s="924"/>
      <c r="MR160" s="924"/>
      <c r="MS160" s="924"/>
      <c r="MT160" s="924"/>
      <c r="MU160" s="924"/>
      <c r="MV160" s="924"/>
      <c r="MW160" s="924"/>
      <c r="MX160" s="924"/>
      <c r="MY160" s="924"/>
      <c r="MZ160" s="924"/>
      <c r="NA160" s="924"/>
      <c r="NB160" s="924"/>
      <c r="NC160" s="924"/>
      <c r="ND160" s="924"/>
      <c r="NE160" s="924"/>
      <c r="NF160" s="924"/>
      <c r="NG160" s="924"/>
      <c r="NH160" s="924"/>
      <c r="NI160" s="924"/>
      <c r="NJ160" s="924"/>
      <c r="NK160" s="924"/>
      <c r="NL160" s="924"/>
      <c r="NM160" s="924"/>
      <c r="NN160" s="924"/>
      <c r="NO160" s="924"/>
      <c r="NP160" s="924"/>
      <c r="NQ160" s="924"/>
      <c r="NR160" s="924"/>
      <c r="NS160" s="924"/>
      <c r="NT160" s="924"/>
      <c r="NU160" s="924"/>
      <c r="NV160" s="924"/>
      <c r="NW160" s="924"/>
      <c r="NX160" s="924"/>
      <c r="NY160" s="924"/>
      <c r="NZ160" s="924"/>
      <c r="OA160" s="924"/>
      <c r="OB160" s="924"/>
      <c r="OC160" s="924"/>
      <c r="OD160" s="924"/>
      <c r="OE160" s="924"/>
      <c r="OF160" s="924"/>
      <c r="OG160" s="924"/>
      <c r="OH160" s="924"/>
      <c r="OI160" s="924"/>
      <c r="OJ160" s="924"/>
      <c r="OK160" s="924"/>
      <c r="OL160" s="924"/>
      <c r="OM160" s="924"/>
      <c r="ON160" s="924"/>
      <c r="OO160" s="924"/>
      <c r="OP160" s="924"/>
      <c r="OQ160" s="924"/>
      <c r="OR160" s="924"/>
      <c r="OS160" s="924"/>
      <c r="OT160" s="924"/>
      <c r="OU160" s="924"/>
      <c r="OV160" s="924"/>
      <c r="OW160" s="924"/>
      <c r="OX160" s="924"/>
      <c r="OY160" s="924"/>
      <c r="OZ160" s="924"/>
      <c r="PA160" s="924"/>
      <c r="PB160" s="924"/>
      <c r="PC160" s="924"/>
      <c r="PD160" s="924"/>
      <c r="PE160" s="924"/>
    </row>
    <row r="161" spans="1:421">
      <c r="A161" s="924"/>
      <c r="B161" s="924"/>
      <c r="C161" s="924"/>
      <c r="D161" s="924"/>
      <c r="E161" s="924"/>
      <c r="F161" s="924"/>
      <c r="G161" s="924"/>
      <c r="H161" s="924"/>
      <c r="I161" s="924"/>
      <c r="J161" s="924"/>
      <c r="K161" s="924"/>
      <c r="L161" s="924"/>
      <c r="M161" s="924"/>
      <c r="N161" s="924"/>
      <c r="O161" s="924"/>
      <c r="P161" s="924"/>
      <c r="Q161" s="924"/>
      <c r="R161" s="924"/>
      <c r="S161" s="924"/>
      <c r="T161" s="924"/>
      <c r="U161" s="924"/>
      <c r="V161" s="924"/>
      <c r="W161" s="924"/>
      <c r="X161" s="924"/>
      <c r="Y161" s="924"/>
      <c r="Z161" s="924"/>
      <c r="AA161" s="924"/>
      <c r="AB161" s="924"/>
      <c r="AC161" s="924"/>
      <c r="AD161" s="924"/>
      <c r="AE161" s="924"/>
      <c r="AF161" s="924"/>
      <c r="AG161" s="924"/>
      <c r="AH161" s="924"/>
      <c r="AI161" s="924"/>
      <c r="AJ161" s="924"/>
      <c r="AK161" s="924"/>
      <c r="AL161" s="924"/>
      <c r="AM161" s="924"/>
      <c r="AN161" s="924"/>
      <c r="AO161" s="924"/>
      <c r="AP161" s="924"/>
      <c r="AQ161" s="924"/>
      <c r="AR161" s="924"/>
      <c r="AS161" s="924"/>
      <c r="AT161" s="924"/>
      <c r="AU161" s="924"/>
      <c r="AV161" s="924"/>
      <c r="AW161" s="924"/>
      <c r="AX161" s="924"/>
      <c r="AY161" s="924"/>
      <c r="AZ161" s="924"/>
      <c r="BA161" s="924"/>
      <c r="BB161" s="924"/>
      <c r="BC161" s="924"/>
      <c r="BD161" s="924"/>
      <c r="BE161" s="924"/>
      <c r="BF161" s="924"/>
      <c r="BG161" s="924"/>
      <c r="BH161" s="924"/>
      <c r="BI161" s="924"/>
      <c r="BJ161" s="924"/>
      <c r="BK161" s="924"/>
      <c r="BL161" s="924"/>
      <c r="BM161" s="924"/>
      <c r="BN161" s="924"/>
      <c r="BO161" s="924"/>
      <c r="BP161" s="924"/>
      <c r="BQ161" s="924"/>
      <c r="BR161" s="924"/>
      <c r="BS161" s="924"/>
      <c r="BT161" s="924"/>
      <c r="BU161" s="924"/>
      <c r="BV161" s="924"/>
      <c r="BW161" s="924"/>
      <c r="BX161" s="924"/>
      <c r="BY161" s="924"/>
      <c r="BZ161" s="924"/>
      <c r="CA161" s="924"/>
      <c r="CB161" s="924"/>
      <c r="CC161" s="924"/>
      <c r="CD161" s="924"/>
      <c r="CE161" s="924"/>
      <c r="CF161" s="924"/>
      <c r="CG161" s="924"/>
      <c r="CH161" s="924"/>
      <c r="CI161" s="924"/>
      <c r="CJ161" s="924"/>
      <c r="CK161" s="924"/>
      <c r="CL161" s="924"/>
      <c r="CM161" s="924"/>
      <c r="CN161" s="924"/>
      <c r="CO161" s="924"/>
      <c r="CP161" s="924"/>
      <c r="CQ161" s="924"/>
      <c r="CR161" s="924"/>
      <c r="CS161" s="924"/>
      <c r="CT161" s="924"/>
      <c r="CU161" s="924"/>
      <c r="CV161" s="924"/>
      <c r="CW161" s="924"/>
      <c r="CX161" s="924"/>
      <c r="CY161" s="924"/>
      <c r="CZ161" s="924"/>
      <c r="DA161" s="924"/>
      <c r="DB161" s="924"/>
      <c r="DC161" s="924"/>
      <c r="DD161" s="924"/>
      <c r="DE161" s="924"/>
      <c r="DF161" s="924"/>
      <c r="DG161" s="924"/>
      <c r="DH161" s="924"/>
      <c r="DI161" s="924"/>
      <c r="DJ161" s="924"/>
      <c r="DK161" s="924"/>
      <c r="DL161" s="924"/>
      <c r="DM161" s="924"/>
      <c r="DN161" s="924"/>
      <c r="DO161" s="924"/>
      <c r="DP161" s="924"/>
      <c r="DQ161" s="924"/>
      <c r="DR161" s="924"/>
      <c r="DS161" s="924"/>
      <c r="DT161" s="924"/>
      <c r="DU161" s="924"/>
      <c r="DV161" s="924"/>
      <c r="DW161" s="924"/>
      <c r="DX161" s="924"/>
      <c r="DY161" s="924"/>
      <c r="DZ161" s="924"/>
      <c r="EA161" s="924"/>
      <c r="EB161" s="924"/>
      <c r="EC161" s="924"/>
      <c r="ED161" s="924"/>
      <c r="EE161" s="924"/>
      <c r="EF161" s="924"/>
      <c r="EG161" s="924"/>
      <c r="EH161" s="924"/>
      <c r="EI161" s="924"/>
      <c r="EJ161" s="924"/>
      <c r="EK161" s="924"/>
      <c r="EL161" s="924"/>
      <c r="EM161" s="924"/>
      <c r="EN161" s="924"/>
      <c r="EO161" s="924"/>
      <c r="EP161" s="924"/>
      <c r="EQ161" s="924"/>
      <c r="ER161" s="924"/>
      <c r="ES161" s="924"/>
      <c r="ET161" s="924"/>
      <c r="EU161" s="924"/>
      <c r="EV161" s="924"/>
      <c r="EW161" s="924"/>
      <c r="EX161" s="924"/>
      <c r="EY161" s="924"/>
      <c r="EZ161" s="924"/>
      <c r="FA161" s="924"/>
      <c r="FB161" s="924"/>
      <c r="FC161" s="924"/>
      <c r="FD161" s="924"/>
      <c r="FE161" s="924"/>
      <c r="FF161" s="924"/>
      <c r="FG161" s="924"/>
      <c r="FH161" s="924"/>
      <c r="FI161" s="924"/>
      <c r="FJ161" s="924"/>
      <c r="FK161" s="924"/>
      <c r="FL161" s="924"/>
      <c r="FM161" s="924"/>
      <c r="FN161" s="924"/>
      <c r="FO161" s="924"/>
      <c r="FP161" s="924"/>
      <c r="FQ161" s="924"/>
      <c r="FR161" s="924"/>
      <c r="FS161" s="924"/>
      <c r="FT161" s="924"/>
      <c r="FU161" s="924"/>
      <c r="FV161" s="924"/>
      <c r="FW161" s="924"/>
      <c r="FX161" s="924"/>
      <c r="FY161" s="924"/>
      <c r="FZ161" s="924"/>
      <c r="GA161" s="924"/>
      <c r="GB161" s="924"/>
      <c r="GC161" s="924"/>
      <c r="GD161" s="924"/>
      <c r="GE161" s="924"/>
      <c r="GF161" s="924"/>
      <c r="GG161" s="924"/>
      <c r="GH161" s="924"/>
      <c r="GI161" s="924"/>
      <c r="GJ161" s="924"/>
      <c r="GK161" s="924"/>
      <c r="GL161" s="924"/>
      <c r="GM161" s="924"/>
      <c r="GN161" s="924"/>
      <c r="GO161" s="924"/>
      <c r="GP161" s="924"/>
      <c r="GQ161" s="924"/>
      <c r="GR161" s="924"/>
      <c r="GS161" s="924"/>
      <c r="GT161" s="924"/>
      <c r="GU161" s="924"/>
      <c r="GV161" s="924"/>
      <c r="GW161" s="924"/>
      <c r="GX161" s="924"/>
      <c r="GY161" s="924"/>
      <c r="GZ161" s="924"/>
      <c r="HA161" s="924"/>
      <c r="HB161" s="924"/>
      <c r="HC161" s="924"/>
      <c r="HD161" s="924"/>
      <c r="HE161" s="924"/>
      <c r="HF161" s="924"/>
      <c r="HG161" s="924"/>
      <c r="HH161" s="924"/>
      <c r="HI161" s="924"/>
      <c r="HJ161" s="924"/>
      <c r="HK161" s="924"/>
      <c r="HL161" s="924"/>
      <c r="HM161" s="924"/>
      <c r="HN161" s="924"/>
      <c r="HO161" s="924"/>
      <c r="HP161" s="924"/>
      <c r="HQ161" s="924"/>
      <c r="HR161" s="924"/>
      <c r="HS161" s="924"/>
      <c r="HT161" s="924"/>
      <c r="HU161" s="924"/>
      <c r="HV161" s="924"/>
      <c r="HW161" s="924"/>
      <c r="HX161" s="924"/>
      <c r="HY161" s="924"/>
      <c r="HZ161" s="924"/>
      <c r="IA161" s="924"/>
      <c r="IB161" s="924"/>
      <c r="IC161" s="924"/>
      <c r="ID161" s="924"/>
      <c r="IE161" s="924"/>
      <c r="IF161" s="924"/>
      <c r="IG161" s="924"/>
      <c r="IH161" s="924"/>
      <c r="II161" s="924"/>
      <c r="IJ161" s="924"/>
      <c r="IK161" s="924"/>
      <c r="IL161" s="924"/>
      <c r="IM161" s="924"/>
      <c r="IN161" s="924"/>
      <c r="IO161" s="924"/>
      <c r="IP161" s="924"/>
      <c r="IQ161" s="924"/>
      <c r="IR161" s="924"/>
      <c r="IS161" s="924"/>
      <c r="IT161" s="924"/>
      <c r="IU161" s="924"/>
      <c r="IV161" s="924"/>
      <c r="IW161" s="924"/>
      <c r="IX161" s="924"/>
      <c r="IY161" s="924"/>
      <c r="IZ161" s="924"/>
      <c r="JA161" s="924"/>
      <c r="JB161" s="924"/>
      <c r="JC161" s="924"/>
      <c r="JD161" s="924"/>
      <c r="JE161" s="924"/>
      <c r="JF161" s="924"/>
      <c r="JG161" s="924"/>
      <c r="JH161" s="924"/>
      <c r="JI161" s="924"/>
      <c r="JJ161" s="924"/>
      <c r="JK161" s="924"/>
      <c r="JL161" s="924"/>
      <c r="JM161" s="924"/>
      <c r="JN161" s="924"/>
      <c r="JO161" s="924"/>
      <c r="JP161" s="924"/>
      <c r="JQ161" s="924"/>
      <c r="JR161" s="924"/>
      <c r="JS161" s="924"/>
      <c r="JT161" s="924"/>
      <c r="JU161" s="924"/>
      <c r="JV161" s="924"/>
      <c r="JW161" s="924"/>
      <c r="JX161" s="924"/>
      <c r="JY161" s="924"/>
      <c r="JZ161" s="924"/>
      <c r="KA161" s="924"/>
      <c r="KB161" s="924"/>
      <c r="KC161" s="924"/>
      <c r="KD161" s="924"/>
      <c r="KE161" s="924"/>
      <c r="KF161" s="924"/>
      <c r="KG161" s="924"/>
      <c r="KH161" s="924"/>
      <c r="KI161" s="924"/>
      <c r="KJ161" s="924"/>
      <c r="KK161" s="924"/>
      <c r="KL161" s="924"/>
      <c r="KM161" s="924"/>
      <c r="KN161" s="924"/>
      <c r="KO161" s="924"/>
      <c r="KP161" s="924"/>
      <c r="KQ161" s="924"/>
      <c r="KR161" s="924"/>
      <c r="KS161" s="924"/>
      <c r="KT161" s="924"/>
      <c r="KU161" s="924"/>
      <c r="KV161" s="924"/>
      <c r="KW161" s="924"/>
      <c r="KX161" s="924"/>
      <c r="KY161" s="924"/>
      <c r="KZ161" s="924"/>
      <c r="LA161" s="924"/>
      <c r="LB161" s="924"/>
      <c r="LC161" s="924"/>
      <c r="LD161" s="924"/>
      <c r="LE161" s="924"/>
      <c r="LF161" s="924"/>
      <c r="LG161" s="924"/>
      <c r="LH161" s="924"/>
      <c r="LI161" s="924"/>
      <c r="LJ161" s="924"/>
      <c r="LK161" s="924"/>
      <c r="LL161" s="924"/>
      <c r="LM161" s="924"/>
      <c r="LN161" s="924"/>
      <c r="LO161" s="924"/>
      <c r="LP161" s="924"/>
      <c r="LQ161" s="924"/>
      <c r="LR161" s="924"/>
      <c r="LS161" s="924"/>
      <c r="LT161" s="924"/>
      <c r="LU161" s="924"/>
      <c r="LV161" s="924"/>
      <c r="LW161" s="924"/>
      <c r="LX161" s="924"/>
      <c r="LY161" s="924"/>
      <c r="LZ161" s="924"/>
      <c r="MA161" s="924"/>
      <c r="MB161" s="924"/>
      <c r="MC161" s="924"/>
      <c r="MD161" s="924"/>
      <c r="ME161" s="924"/>
      <c r="MF161" s="924"/>
      <c r="MG161" s="924"/>
      <c r="MH161" s="924"/>
      <c r="MI161" s="924"/>
      <c r="MJ161" s="924"/>
      <c r="MK161" s="924"/>
      <c r="ML161" s="924"/>
      <c r="MM161" s="924"/>
      <c r="MN161" s="924"/>
      <c r="MO161" s="924"/>
      <c r="MP161" s="924"/>
      <c r="MQ161" s="924"/>
      <c r="MR161" s="924"/>
      <c r="MS161" s="924"/>
      <c r="MT161" s="924"/>
      <c r="MU161" s="924"/>
      <c r="MV161" s="924"/>
      <c r="MW161" s="924"/>
      <c r="MX161" s="924"/>
      <c r="MY161" s="924"/>
      <c r="MZ161" s="924"/>
      <c r="NA161" s="924"/>
      <c r="NB161" s="924"/>
      <c r="NC161" s="924"/>
      <c r="ND161" s="924"/>
      <c r="NE161" s="924"/>
      <c r="NF161" s="924"/>
      <c r="NG161" s="924"/>
      <c r="NH161" s="924"/>
      <c r="NI161" s="924"/>
      <c r="NJ161" s="924"/>
      <c r="NK161" s="924"/>
      <c r="NL161" s="924"/>
      <c r="NM161" s="924"/>
      <c r="NN161" s="924"/>
      <c r="NO161" s="924"/>
      <c r="NP161" s="924"/>
      <c r="NQ161" s="924"/>
      <c r="NR161" s="924"/>
      <c r="NS161" s="924"/>
      <c r="NT161" s="924"/>
      <c r="NU161" s="924"/>
      <c r="NV161" s="924"/>
      <c r="NW161" s="924"/>
      <c r="NX161" s="924"/>
      <c r="NY161" s="924"/>
      <c r="NZ161" s="924"/>
      <c r="OA161" s="924"/>
      <c r="OB161" s="924"/>
      <c r="OC161" s="924"/>
      <c r="OD161" s="924"/>
      <c r="OE161" s="924"/>
      <c r="OF161" s="924"/>
      <c r="OG161" s="924"/>
      <c r="OH161" s="924"/>
      <c r="OI161" s="924"/>
      <c r="OJ161" s="924"/>
      <c r="OK161" s="924"/>
      <c r="OL161" s="924"/>
      <c r="OM161" s="924"/>
      <c r="ON161" s="924"/>
      <c r="OO161" s="924"/>
      <c r="OP161" s="924"/>
      <c r="OQ161" s="924"/>
      <c r="OR161" s="924"/>
      <c r="OS161" s="924"/>
      <c r="OT161" s="924"/>
      <c r="OU161" s="924"/>
      <c r="OV161" s="924"/>
      <c r="OW161" s="924"/>
      <c r="OX161" s="924"/>
      <c r="OY161" s="924"/>
      <c r="OZ161" s="924"/>
      <c r="PA161" s="924"/>
      <c r="PB161" s="924"/>
      <c r="PC161" s="924"/>
      <c r="PD161" s="924"/>
      <c r="PE161" s="924"/>
    </row>
    <row r="162" spans="1:421">
      <c r="A162" s="924"/>
      <c r="B162" s="924"/>
      <c r="C162" s="924"/>
      <c r="D162" s="924"/>
      <c r="E162" s="924"/>
      <c r="F162" s="924"/>
      <c r="G162" s="924"/>
      <c r="H162" s="924"/>
      <c r="I162" s="924"/>
      <c r="J162" s="924"/>
      <c r="K162" s="924"/>
      <c r="L162" s="924"/>
      <c r="M162" s="924"/>
      <c r="N162" s="924"/>
      <c r="O162" s="924"/>
      <c r="P162" s="924"/>
      <c r="Q162" s="924"/>
      <c r="R162" s="924"/>
      <c r="S162" s="924"/>
      <c r="T162" s="924"/>
      <c r="U162" s="924"/>
      <c r="V162" s="924"/>
      <c r="W162" s="924"/>
      <c r="X162" s="924"/>
      <c r="Y162" s="924"/>
      <c r="Z162" s="924"/>
      <c r="AA162" s="924"/>
      <c r="AB162" s="924"/>
      <c r="AC162" s="924"/>
      <c r="AD162" s="924"/>
      <c r="AE162" s="924"/>
      <c r="AF162" s="924"/>
      <c r="AG162" s="924"/>
      <c r="AH162" s="924"/>
      <c r="AI162" s="924"/>
      <c r="AJ162" s="924"/>
      <c r="AK162" s="924"/>
      <c r="AL162" s="924"/>
      <c r="AM162" s="924"/>
      <c r="AN162" s="924"/>
      <c r="AO162" s="924"/>
      <c r="AP162" s="924"/>
      <c r="AQ162" s="924"/>
      <c r="AR162" s="924"/>
      <c r="AS162" s="924"/>
      <c r="AT162" s="924"/>
      <c r="AU162" s="924"/>
      <c r="AV162" s="924"/>
      <c r="AW162" s="924"/>
      <c r="AX162" s="924"/>
      <c r="AY162" s="924"/>
      <c r="AZ162" s="924"/>
      <c r="BA162" s="924"/>
      <c r="BB162" s="924"/>
      <c r="BC162" s="924"/>
      <c r="BD162" s="924"/>
      <c r="BE162" s="924"/>
      <c r="BF162" s="924"/>
      <c r="BG162" s="924"/>
      <c r="BH162" s="924"/>
      <c r="BI162" s="924"/>
      <c r="BJ162" s="924"/>
      <c r="BK162" s="924"/>
      <c r="BL162" s="924"/>
      <c r="BM162" s="924"/>
      <c r="BN162" s="924"/>
      <c r="BO162" s="924"/>
      <c r="BP162" s="924"/>
      <c r="BQ162" s="924"/>
      <c r="BR162" s="924"/>
      <c r="BS162" s="924"/>
      <c r="BT162" s="924"/>
      <c r="BU162" s="924"/>
      <c r="BV162" s="924"/>
      <c r="BW162" s="924"/>
      <c r="BX162" s="924"/>
      <c r="BY162" s="924"/>
      <c r="BZ162" s="924"/>
      <c r="CA162" s="924"/>
      <c r="CB162" s="924"/>
      <c r="CC162" s="924"/>
      <c r="CD162" s="924"/>
      <c r="CE162" s="924"/>
      <c r="CF162" s="924"/>
      <c r="CG162" s="924"/>
      <c r="CH162" s="924"/>
      <c r="CI162" s="924"/>
      <c r="CJ162" s="924"/>
      <c r="CK162" s="924"/>
      <c r="CL162" s="924"/>
      <c r="CM162" s="924"/>
      <c r="CN162" s="924"/>
      <c r="CO162" s="924"/>
      <c r="CP162" s="924"/>
      <c r="CQ162" s="924"/>
      <c r="CR162" s="924"/>
      <c r="CS162" s="924"/>
      <c r="CT162" s="924"/>
      <c r="CU162" s="924"/>
      <c r="CV162" s="924"/>
      <c r="CW162" s="924"/>
      <c r="CX162" s="924"/>
      <c r="CY162" s="924"/>
      <c r="CZ162" s="924"/>
      <c r="DA162" s="924"/>
      <c r="DB162" s="924"/>
      <c r="DC162" s="924"/>
      <c r="DD162" s="924"/>
      <c r="DE162" s="924"/>
      <c r="DF162" s="924"/>
      <c r="DG162" s="924"/>
      <c r="DH162" s="924"/>
      <c r="DI162" s="924"/>
      <c r="DJ162" s="924"/>
      <c r="DK162" s="924"/>
      <c r="DL162" s="924"/>
      <c r="DM162" s="924"/>
      <c r="DN162" s="924"/>
      <c r="DO162" s="924"/>
      <c r="DP162" s="924"/>
      <c r="DQ162" s="924"/>
      <c r="DR162" s="924"/>
      <c r="DS162" s="924"/>
      <c r="DT162" s="924"/>
      <c r="DU162" s="924"/>
      <c r="DV162" s="924"/>
      <c r="DW162" s="924"/>
      <c r="DX162" s="924"/>
      <c r="DY162" s="924"/>
      <c r="DZ162" s="924"/>
      <c r="EA162" s="924"/>
      <c r="EB162" s="924"/>
      <c r="EC162" s="924"/>
      <c r="ED162" s="924"/>
      <c r="EE162" s="924"/>
      <c r="EF162" s="924"/>
      <c r="EG162" s="924"/>
      <c r="EH162" s="924"/>
      <c r="EI162" s="924"/>
      <c r="EJ162" s="924"/>
      <c r="EK162" s="924"/>
      <c r="EL162" s="924"/>
      <c r="EM162" s="924"/>
      <c r="EN162" s="924"/>
      <c r="EO162" s="924"/>
      <c r="EP162" s="924"/>
      <c r="EQ162" s="924"/>
      <c r="ER162" s="924"/>
      <c r="ES162" s="924"/>
      <c r="ET162" s="924"/>
      <c r="EU162" s="924"/>
      <c r="EV162" s="924"/>
      <c r="EW162" s="924"/>
      <c r="EX162" s="924"/>
      <c r="EY162" s="924"/>
      <c r="EZ162" s="924"/>
      <c r="FA162" s="924"/>
      <c r="FB162" s="924"/>
      <c r="FC162" s="924"/>
      <c r="FD162" s="924"/>
      <c r="FE162" s="924"/>
      <c r="FF162" s="924"/>
      <c r="FG162" s="924"/>
      <c r="FH162" s="924"/>
      <c r="FI162" s="924"/>
      <c r="FJ162" s="924"/>
      <c r="FK162" s="924"/>
      <c r="FL162" s="924"/>
      <c r="FM162" s="924"/>
      <c r="FN162" s="924"/>
      <c r="FO162" s="924"/>
      <c r="FP162" s="924"/>
      <c r="FQ162" s="924"/>
      <c r="FR162" s="924"/>
      <c r="FS162" s="924"/>
      <c r="FT162" s="924"/>
      <c r="FU162" s="924"/>
      <c r="FV162" s="924"/>
      <c r="FW162" s="924"/>
      <c r="FX162" s="924"/>
      <c r="FY162" s="924"/>
      <c r="FZ162" s="924"/>
      <c r="GA162" s="924"/>
      <c r="GB162" s="924"/>
      <c r="GC162" s="924"/>
      <c r="GD162" s="924"/>
      <c r="GE162" s="924"/>
      <c r="GF162" s="924"/>
      <c r="GG162" s="924"/>
      <c r="GH162" s="924"/>
      <c r="GI162" s="924"/>
      <c r="GJ162" s="924"/>
      <c r="GK162" s="924"/>
      <c r="GL162" s="924"/>
      <c r="GM162" s="924"/>
      <c r="GN162" s="924"/>
      <c r="GO162" s="924"/>
      <c r="GP162" s="924"/>
      <c r="GQ162" s="924"/>
      <c r="GR162" s="924"/>
      <c r="GS162" s="924"/>
      <c r="GT162" s="924"/>
      <c r="GU162" s="924"/>
      <c r="GV162" s="924"/>
      <c r="GW162" s="924"/>
      <c r="GX162" s="924"/>
      <c r="GY162" s="924"/>
      <c r="GZ162" s="924"/>
      <c r="HA162" s="924"/>
      <c r="HB162" s="924"/>
      <c r="HC162" s="924"/>
      <c r="HD162" s="924"/>
      <c r="HE162" s="924"/>
      <c r="HF162" s="924"/>
      <c r="HG162" s="924"/>
      <c r="HH162" s="924"/>
      <c r="HI162" s="924"/>
      <c r="HJ162" s="924"/>
      <c r="HK162" s="924"/>
      <c r="HL162" s="924"/>
      <c r="HM162" s="924"/>
      <c r="HN162" s="924"/>
      <c r="HO162" s="924"/>
      <c r="HP162" s="924"/>
      <c r="HQ162" s="924"/>
      <c r="HR162" s="924"/>
      <c r="HS162" s="924"/>
      <c r="HT162" s="924"/>
      <c r="HU162" s="924"/>
      <c r="HV162" s="924"/>
      <c r="HW162" s="924"/>
      <c r="HX162" s="924"/>
      <c r="HY162" s="924"/>
      <c r="HZ162" s="924"/>
      <c r="IA162" s="924"/>
      <c r="IB162" s="924"/>
      <c r="IC162" s="924"/>
      <c r="ID162" s="924"/>
      <c r="IE162" s="924"/>
      <c r="IF162" s="924"/>
      <c r="IG162" s="924"/>
      <c r="IH162" s="924"/>
      <c r="II162" s="924"/>
      <c r="IJ162" s="924"/>
      <c r="IK162" s="924"/>
      <c r="IL162" s="924"/>
      <c r="IM162" s="924"/>
      <c r="IN162" s="924"/>
      <c r="IO162" s="924"/>
      <c r="IP162" s="924"/>
      <c r="IQ162" s="924"/>
      <c r="IR162" s="924"/>
      <c r="IS162" s="924"/>
      <c r="IT162" s="924"/>
      <c r="IU162" s="924"/>
      <c r="IV162" s="924"/>
      <c r="IW162" s="924"/>
      <c r="IX162" s="924"/>
      <c r="IY162" s="924"/>
      <c r="IZ162" s="924"/>
      <c r="JA162" s="924"/>
      <c r="JB162" s="924"/>
      <c r="JC162" s="924"/>
      <c r="JD162" s="924"/>
      <c r="JE162" s="924"/>
      <c r="JF162" s="924"/>
      <c r="JG162" s="924"/>
      <c r="JH162" s="924"/>
      <c r="JI162" s="924"/>
      <c r="JJ162" s="924"/>
      <c r="JK162" s="924"/>
      <c r="JL162" s="924"/>
      <c r="JM162" s="924"/>
      <c r="JN162" s="924"/>
      <c r="JO162" s="924"/>
      <c r="JP162" s="924"/>
      <c r="JQ162" s="924"/>
      <c r="JR162" s="924"/>
      <c r="JS162" s="924"/>
      <c r="JT162" s="924"/>
      <c r="JU162" s="924"/>
      <c r="JV162" s="924"/>
      <c r="JW162" s="924"/>
      <c r="JX162" s="924"/>
      <c r="JY162" s="924"/>
      <c r="JZ162" s="924"/>
      <c r="KA162" s="924"/>
      <c r="KB162" s="924"/>
      <c r="KC162" s="924"/>
      <c r="KD162" s="924"/>
      <c r="KE162" s="924"/>
      <c r="KF162" s="924"/>
      <c r="KG162" s="924"/>
      <c r="KH162" s="924"/>
      <c r="KI162" s="924"/>
      <c r="KJ162" s="924"/>
      <c r="KK162" s="924"/>
      <c r="KL162" s="924"/>
      <c r="KM162" s="924"/>
      <c r="KN162" s="924"/>
      <c r="KO162" s="924"/>
      <c r="KP162" s="924"/>
      <c r="KQ162" s="924"/>
      <c r="KR162" s="924"/>
      <c r="KS162" s="924"/>
      <c r="KT162" s="924"/>
      <c r="KU162" s="924"/>
      <c r="KV162" s="924"/>
      <c r="KW162" s="924"/>
      <c r="KX162" s="924"/>
      <c r="KY162" s="924"/>
      <c r="KZ162" s="924"/>
      <c r="LA162" s="924"/>
      <c r="LB162" s="924"/>
      <c r="LC162" s="924"/>
      <c r="LD162" s="924"/>
      <c r="LE162" s="924"/>
      <c r="LF162" s="924"/>
      <c r="LG162" s="924"/>
      <c r="LH162" s="924"/>
      <c r="LI162" s="924"/>
      <c r="LJ162" s="924"/>
      <c r="LK162" s="924"/>
      <c r="LL162" s="924"/>
      <c r="LM162" s="924"/>
      <c r="LN162" s="924"/>
      <c r="LO162" s="924"/>
      <c r="LP162" s="924"/>
      <c r="LQ162" s="924"/>
      <c r="LR162" s="924"/>
      <c r="LS162" s="924"/>
      <c r="LT162" s="924"/>
      <c r="LU162" s="924"/>
      <c r="LV162" s="924"/>
      <c r="LW162" s="924"/>
      <c r="LX162" s="924"/>
      <c r="LY162" s="924"/>
      <c r="LZ162" s="924"/>
      <c r="MA162" s="924"/>
      <c r="MB162" s="924"/>
      <c r="MC162" s="924"/>
      <c r="MD162" s="924"/>
      <c r="ME162" s="924"/>
      <c r="MF162" s="924"/>
      <c r="MG162" s="924"/>
      <c r="MH162" s="924"/>
      <c r="MI162" s="924"/>
      <c r="MJ162" s="924"/>
      <c r="MK162" s="924"/>
      <c r="ML162" s="924"/>
      <c r="MM162" s="924"/>
      <c r="MN162" s="924"/>
      <c r="MO162" s="924"/>
      <c r="MP162" s="924"/>
      <c r="MQ162" s="924"/>
      <c r="MR162" s="924"/>
      <c r="MS162" s="924"/>
      <c r="MT162" s="924"/>
      <c r="MU162" s="924"/>
      <c r="MV162" s="924"/>
      <c r="MW162" s="924"/>
      <c r="MX162" s="924"/>
      <c r="MY162" s="924"/>
      <c r="MZ162" s="924"/>
      <c r="NA162" s="924"/>
      <c r="NB162" s="924"/>
      <c r="NC162" s="924"/>
      <c r="ND162" s="924"/>
      <c r="NE162" s="924"/>
      <c r="NF162" s="924"/>
      <c r="NG162" s="924"/>
      <c r="NH162" s="924"/>
      <c r="NI162" s="924"/>
      <c r="NJ162" s="924"/>
      <c r="NK162" s="924"/>
      <c r="NL162" s="924"/>
      <c r="NM162" s="924"/>
      <c r="NN162" s="924"/>
      <c r="NO162" s="924"/>
      <c r="NP162" s="924"/>
      <c r="NQ162" s="924"/>
      <c r="NR162" s="924"/>
      <c r="NS162" s="924"/>
      <c r="NT162" s="924"/>
      <c r="NU162" s="924"/>
      <c r="NV162" s="924"/>
      <c r="NW162" s="924"/>
      <c r="NX162" s="924"/>
      <c r="NY162" s="924"/>
      <c r="NZ162" s="924"/>
      <c r="OA162" s="924"/>
      <c r="OB162" s="924"/>
      <c r="OC162" s="924"/>
      <c r="OD162" s="924"/>
      <c r="OE162" s="924"/>
      <c r="OF162" s="924"/>
      <c r="OG162" s="924"/>
      <c r="OH162" s="924"/>
      <c r="OI162" s="924"/>
      <c r="OJ162" s="924"/>
      <c r="OK162" s="924"/>
      <c r="OL162" s="924"/>
      <c r="OM162" s="924"/>
      <c r="ON162" s="924"/>
      <c r="OO162" s="924"/>
      <c r="OP162" s="924"/>
      <c r="OQ162" s="924"/>
      <c r="OR162" s="924"/>
      <c r="OS162" s="924"/>
      <c r="OT162" s="924"/>
      <c r="OU162" s="924"/>
      <c r="OV162" s="924"/>
      <c r="OW162" s="924"/>
      <c r="OX162" s="924"/>
      <c r="OY162" s="924"/>
      <c r="OZ162" s="924"/>
      <c r="PA162" s="924"/>
      <c r="PB162" s="924"/>
      <c r="PC162" s="924"/>
      <c r="PD162" s="924"/>
      <c r="PE162" s="924"/>
    </row>
    <row r="163" spans="1:421">
      <c r="A163" s="924"/>
      <c r="B163" s="924"/>
      <c r="C163" s="924"/>
      <c r="D163" s="924"/>
      <c r="E163" s="924"/>
      <c r="F163" s="924"/>
      <c r="G163" s="924"/>
      <c r="H163" s="924"/>
      <c r="I163" s="924"/>
      <c r="J163" s="924"/>
      <c r="K163" s="924"/>
      <c r="L163" s="924"/>
      <c r="M163" s="924"/>
      <c r="N163" s="924"/>
      <c r="O163" s="924"/>
      <c r="P163" s="924"/>
      <c r="Q163" s="924"/>
      <c r="R163" s="924"/>
      <c r="S163" s="924"/>
      <c r="T163" s="924"/>
      <c r="U163" s="924"/>
      <c r="V163" s="924"/>
      <c r="W163" s="924"/>
      <c r="X163" s="924"/>
      <c r="Y163" s="924"/>
      <c r="Z163" s="924"/>
      <c r="AA163" s="924"/>
      <c r="AB163" s="924"/>
      <c r="AC163" s="924"/>
      <c r="AD163" s="924"/>
      <c r="AE163" s="924"/>
      <c r="AF163" s="924"/>
      <c r="AG163" s="924"/>
      <c r="AH163" s="924"/>
      <c r="AI163" s="924"/>
      <c r="AJ163" s="924"/>
      <c r="AK163" s="924"/>
      <c r="AL163" s="924"/>
      <c r="AM163" s="924"/>
      <c r="AN163" s="924"/>
      <c r="AO163" s="924"/>
      <c r="AP163" s="924"/>
      <c r="AQ163" s="924"/>
      <c r="AR163" s="924"/>
      <c r="AS163" s="924"/>
      <c r="AT163" s="924"/>
      <c r="AU163" s="924"/>
      <c r="AV163" s="924"/>
      <c r="AW163" s="924"/>
      <c r="AX163" s="924"/>
      <c r="AY163" s="924"/>
      <c r="AZ163" s="924"/>
      <c r="BA163" s="924"/>
      <c r="BB163" s="924"/>
      <c r="BC163" s="924"/>
      <c r="BD163" s="924"/>
      <c r="BE163" s="924"/>
      <c r="BF163" s="924"/>
      <c r="BG163" s="924"/>
      <c r="BH163" s="924"/>
      <c r="BI163" s="924"/>
      <c r="BJ163" s="924"/>
      <c r="BK163" s="924"/>
      <c r="BL163" s="924"/>
      <c r="BM163" s="924"/>
      <c r="BN163" s="924"/>
      <c r="BO163" s="924"/>
      <c r="BP163" s="924"/>
      <c r="BQ163" s="924"/>
      <c r="BR163" s="924"/>
      <c r="BS163" s="924"/>
      <c r="BT163" s="924"/>
      <c r="BU163" s="924"/>
      <c r="BV163" s="924"/>
      <c r="BW163" s="924"/>
      <c r="BX163" s="924"/>
      <c r="BY163" s="924"/>
      <c r="BZ163" s="924"/>
      <c r="CA163" s="924"/>
      <c r="CB163" s="924"/>
      <c r="CC163" s="924"/>
      <c r="CD163" s="924"/>
      <c r="CE163" s="924"/>
      <c r="CF163" s="924"/>
      <c r="CG163" s="924"/>
      <c r="CH163" s="924"/>
      <c r="CI163" s="924"/>
      <c r="CJ163" s="924"/>
      <c r="CK163" s="924"/>
      <c r="CL163" s="924"/>
      <c r="CM163" s="924"/>
      <c r="CN163" s="924"/>
      <c r="CO163" s="924"/>
      <c r="CP163" s="924"/>
      <c r="CQ163" s="924"/>
      <c r="CR163" s="924"/>
      <c r="CS163" s="924"/>
      <c r="CT163" s="924"/>
      <c r="CU163" s="924"/>
      <c r="CV163" s="924"/>
      <c r="CW163" s="924"/>
      <c r="CX163" s="924"/>
      <c r="CY163" s="924"/>
      <c r="CZ163" s="924"/>
      <c r="DA163" s="924"/>
      <c r="DB163" s="924"/>
      <c r="DC163" s="924"/>
      <c r="DD163" s="924"/>
      <c r="DE163" s="924"/>
      <c r="DF163" s="924"/>
      <c r="DG163" s="924"/>
      <c r="DH163" s="924"/>
      <c r="DI163" s="924"/>
      <c r="DJ163" s="924"/>
      <c r="DK163" s="924"/>
      <c r="DL163" s="924"/>
      <c r="DM163" s="924"/>
      <c r="DN163" s="924"/>
      <c r="DO163" s="924"/>
      <c r="DP163" s="924"/>
      <c r="DQ163" s="924"/>
      <c r="DR163" s="924"/>
      <c r="DS163" s="924"/>
      <c r="DT163" s="924"/>
      <c r="DU163" s="924"/>
      <c r="DV163" s="924"/>
      <c r="DW163" s="924"/>
      <c r="DX163" s="924"/>
      <c r="DY163" s="924"/>
      <c r="DZ163" s="924"/>
      <c r="EA163" s="924"/>
      <c r="EB163" s="924"/>
      <c r="EC163" s="924"/>
      <c r="ED163" s="924"/>
      <c r="EE163" s="924"/>
      <c r="EF163" s="924"/>
      <c r="EG163" s="924"/>
      <c r="EH163" s="924"/>
      <c r="EI163" s="924"/>
      <c r="EJ163" s="924"/>
      <c r="EK163" s="924"/>
      <c r="EL163" s="924"/>
      <c r="EM163" s="924"/>
      <c r="EN163" s="924"/>
      <c r="EO163" s="924"/>
      <c r="EP163" s="924"/>
      <c r="EQ163" s="924"/>
      <c r="ER163" s="924"/>
      <c r="ES163" s="924"/>
      <c r="ET163" s="924"/>
      <c r="EU163" s="924"/>
      <c r="EV163" s="924"/>
      <c r="EW163" s="924"/>
      <c r="EX163" s="924"/>
      <c r="EY163" s="924"/>
      <c r="EZ163" s="924"/>
      <c r="FA163" s="924"/>
      <c r="FB163" s="924"/>
      <c r="FC163" s="924"/>
      <c r="FD163" s="924"/>
      <c r="FE163" s="924"/>
      <c r="FF163" s="924"/>
      <c r="FG163" s="924"/>
      <c r="FH163" s="924"/>
      <c r="FI163" s="924"/>
      <c r="FJ163" s="924"/>
      <c r="FK163" s="924"/>
      <c r="FL163" s="924"/>
      <c r="FM163" s="924"/>
      <c r="FN163" s="924"/>
      <c r="FO163" s="924"/>
      <c r="FP163" s="924"/>
      <c r="FQ163" s="924"/>
      <c r="FR163" s="924"/>
      <c r="FS163" s="924"/>
      <c r="FT163" s="924"/>
      <c r="FU163" s="924"/>
      <c r="FV163" s="924"/>
      <c r="FW163" s="924"/>
      <c r="FX163" s="924"/>
      <c r="FY163" s="924"/>
      <c r="FZ163" s="924"/>
      <c r="GA163" s="924"/>
      <c r="GB163" s="924"/>
      <c r="GC163" s="924"/>
      <c r="GD163" s="924"/>
      <c r="GE163" s="924"/>
      <c r="GF163" s="924"/>
      <c r="GG163" s="924"/>
      <c r="GH163" s="924"/>
      <c r="GI163" s="924"/>
      <c r="GJ163" s="924"/>
      <c r="GK163" s="924"/>
      <c r="GL163" s="924"/>
      <c r="GM163" s="924"/>
      <c r="GN163" s="924"/>
      <c r="GO163" s="924"/>
      <c r="GP163" s="924"/>
      <c r="GQ163" s="924"/>
      <c r="GR163" s="924"/>
      <c r="GS163" s="924"/>
      <c r="GT163" s="924"/>
      <c r="GU163" s="924"/>
      <c r="GV163" s="924"/>
      <c r="GW163" s="924"/>
      <c r="GX163" s="924"/>
      <c r="GY163" s="924"/>
      <c r="GZ163" s="924"/>
      <c r="HA163" s="924"/>
      <c r="HB163" s="924"/>
      <c r="HC163" s="924"/>
      <c r="HD163" s="924"/>
      <c r="HE163" s="924"/>
      <c r="HF163" s="924"/>
      <c r="HG163" s="924"/>
      <c r="HH163" s="924"/>
      <c r="HI163" s="924"/>
      <c r="HJ163" s="924"/>
      <c r="HK163" s="924"/>
      <c r="HL163" s="924"/>
      <c r="HM163" s="924"/>
      <c r="HN163" s="924"/>
      <c r="HO163" s="924"/>
      <c r="HP163" s="924"/>
      <c r="HQ163" s="924"/>
      <c r="HR163" s="924"/>
      <c r="HS163" s="924"/>
      <c r="HT163" s="924"/>
      <c r="HU163" s="924"/>
      <c r="HV163" s="924"/>
      <c r="HW163" s="924"/>
      <c r="HX163" s="924"/>
      <c r="HY163" s="924"/>
      <c r="HZ163" s="924"/>
      <c r="IA163" s="924"/>
      <c r="IB163" s="924"/>
      <c r="IC163" s="924"/>
      <c r="ID163" s="924"/>
      <c r="IE163" s="924"/>
      <c r="IF163" s="924"/>
      <c r="IG163" s="924"/>
      <c r="IH163" s="924"/>
      <c r="II163" s="924"/>
      <c r="IJ163" s="924"/>
      <c r="IK163" s="924"/>
      <c r="IL163" s="924"/>
      <c r="IM163" s="924"/>
      <c r="IN163" s="924"/>
      <c r="IO163" s="924"/>
      <c r="IP163" s="924"/>
      <c r="IQ163" s="924"/>
      <c r="IR163" s="924"/>
      <c r="IS163" s="924"/>
      <c r="IT163" s="924"/>
      <c r="IU163" s="924"/>
      <c r="IV163" s="924"/>
      <c r="IW163" s="924"/>
      <c r="IX163" s="924"/>
      <c r="IY163" s="924"/>
      <c r="IZ163" s="924"/>
      <c r="JA163" s="924"/>
      <c r="JB163" s="924"/>
      <c r="JC163" s="924"/>
      <c r="JD163" s="924"/>
      <c r="JE163" s="924"/>
      <c r="JF163" s="924"/>
      <c r="JG163" s="924"/>
      <c r="JH163" s="924"/>
      <c r="JI163" s="924"/>
      <c r="JJ163" s="924"/>
      <c r="JK163" s="924"/>
      <c r="JL163" s="924"/>
      <c r="JM163" s="924"/>
      <c r="JN163" s="924"/>
      <c r="JO163" s="924"/>
      <c r="JP163" s="924"/>
      <c r="JQ163" s="924"/>
      <c r="JR163" s="924"/>
      <c r="JS163" s="924"/>
      <c r="JT163" s="924"/>
      <c r="JU163" s="924"/>
      <c r="JV163" s="924"/>
      <c r="JW163" s="924"/>
      <c r="JX163" s="924"/>
      <c r="JY163" s="924"/>
      <c r="JZ163" s="924"/>
      <c r="KA163" s="924"/>
      <c r="KB163" s="924"/>
      <c r="KC163" s="924"/>
      <c r="KD163" s="924"/>
      <c r="KE163" s="924"/>
      <c r="KF163" s="924"/>
      <c r="KG163" s="924"/>
      <c r="KH163" s="924"/>
      <c r="KI163" s="924"/>
      <c r="KJ163" s="924"/>
      <c r="KK163" s="924"/>
      <c r="KL163" s="924"/>
      <c r="KM163" s="924"/>
      <c r="KN163" s="924"/>
      <c r="KO163" s="924"/>
      <c r="KP163" s="924"/>
      <c r="KQ163" s="924"/>
      <c r="KR163" s="924"/>
      <c r="KS163" s="924"/>
      <c r="KT163" s="924"/>
      <c r="KU163" s="924"/>
      <c r="KV163" s="924"/>
      <c r="KW163" s="924"/>
      <c r="KX163" s="924"/>
      <c r="KY163" s="924"/>
      <c r="KZ163" s="924"/>
      <c r="LA163" s="924"/>
      <c r="LB163" s="924"/>
      <c r="LC163" s="924"/>
      <c r="LD163" s="924"/>
      <c r="LE163" s="924"/>
      <c r="LF163" s="924"/>
      <c r="LG163" s="924"/>
      <c r="LH163" s="924"/>
      <c r="LI163" s="924"/>
      <c r="LJ163" s="924"/>
      <c r="LK163" s="924"/>
      <c r="LL163" s="924"/>
      <c r="LM163" s="924"/>
      <c r="LN163" s="924"/>
      <c r="LO163" s="924"/>
      <c r="LP163" s="924"/>
      <c r="LQ163" s="924"/>
      <c r="LR163" s="924"/>
      <c r="LS163" s="924"/>
      <c r="LT163" s="924"/>
      <c r="LU163" s="924"/>
      <c r="LV163" s="924"/>
      <c r="LW163" s="924"/>
      <c r="LX163" s="924"/>
      <c r="LY163" s="924"/>
      <c r="LZ163" s="924"/>
      <c r="MA163" s="924"/>
      <c r="MB163" s="924"/>
      <c r="MC163" s="924"/>
      <c r="MD163" s="924"/>
      <c r="ME163" s="924"/>
      <c r="MF163" s="924"/>
      <c r="MG163" s="924"/>
      <c r="MH163" s="924"/>
      <c r="MI163" s="924"/>
      <c r="MJ163" s="924"/>
      <c r="MK163" s="924"/>
      <c r="ML163" s="924"/>
      <c r="MM163" s="924"/>
      <c r="MN163" s="924"/>
      <c r="MO163" s="924"/>
      <c r="MP163" s="924"/>
      <c r="MQ163" s="924"/>
      <c r="MR163" s="924"/>
      <c r="MS163" s="924"/>
      <c r="MT163" s="924"/>
      <c r="MU163" s="924"/>
      <c r="MV163" s="924"/>
      <c r="MW163" s="924"/>
      <c r="MX163" s="924"/>
      <c r="MY163" s="924"/>
      <c r="MZ163" s="924"/>
      <c r="NA163" s="924"/>
      <c r="NB163" s="924"/>
      <c r="NC163" s="924"/>
      <c r="ND163" s="924"/>
      <c r="NE163" s="924"/>
      <c r="NF163" s="924"/>
      <c r="NG163" s="924"/>
      <c r="NH163" s="924"/>
      <c r="NI163" s="924"/>
      <c r="NJ163" s="924"/>
      <c r="NK163" s="924"/>
      <c r="NL163" s="924"/>
      <c r="NM163" s="924"/>
      <c r="NN163" s="924"/>
      <c r="NO163" s="924"/>
      <c r="NP163" s="924"/>
      <c r="NQ163" s="924"/>
      <c r="NR163" s="924"/>
      <c r="NS163" s="924"/>
      <c r="NT163" s="924"/>
      <c r="NU163" s="924"/>
      <c r="NV163" s="924"/>
      <c r="NW163" s="924"/>
      <c r="NX163" s="924"/>
      <c r="NY163" s="924"/>
      <c r="NZ163" s="924"/>
      <c r="OA163" s="924"/>
      <c r="OB163" s="924"/>
      <c r="OC163" s="924"/>
      <c r="OD163" s="924"/>
      <c r="OE163" s="924"/>
      <c r="OF163" s="924"/>
      <c r="OG163" s="924"/>
      <c r="OH163" s="924"/>
      <c r="OI163" s="924"/>
      <c r="OJ163" s="924"/>
      <c r="OK163" s="924"/>
      <c r="OL163" s="924"/>
      <c r="OM163" s="924"/>
      <c r="ON163" s="924"/>
      <c r="OO163" s="924"/>
      <c r="OP163" s="924"/>
      <c r="OQ163" s="924"/>
      <c r="OR163" s="924"/>
      <c r="OS163" s="924"/>
      <c r="OT163" s="924"/>
      <c r="OU163" s="924"/>
      <c r="OV163" s="924"/>
      <c r="OW163" s="924"/>
      <c r="OX163" s="924"/>
      <c r="OY163" s="924"/>
      <c r="OZ163" s="924"/>
      <c r="PA163" s="924"/>
      <c r="PB163" s="924"/>
      <c r="PC163" s="924"/>
      <c r="PD163" s="924"/>
      <c r="PE163" s="924"/>
    </row>
    <row r="164" spans="1:421">
      <c r="A164" s="924"/>
      <c r="B164" s="924"/>
      <c r="C164" s="924"/>
      <c r="D164" s="924"/>
      <c r="E164" s="924"/>
      <c r="F164" s="924"/>
      <c r="G164" s="924"/>
      <c r="H164" s="924"/>
      <c r="I164" s="924"/>
      <c r="J164" s="924"/>
      <c r="K164" s="924"/>
      <c r="L164" s="924"/>
      <c r="M164" s="924"/>
      <c r="N164" s="924"/>
      <c r="O164" s="924"/>
      <c r="P164" s="924"/>
      <c r="Q164" s="924"/>
      <c r="R164" s="924"/>
      <c r="S164" s="924"/>
      <c r="T164" s="924"/>
      <c r="U164" s="924"/>
      <c r="V164" s="924"/>
      <c r="W164" s="924"/>
      <c r="X164" s="924"/>
      <c r="Y164" s="924"/>
      <c r="Z164" s="924"/>
      <c r="AA164" s="924"/>
      <c r="AB164" s="924"/>
      <c r="AC164" s="924"/>
      <c r="AD164" s="924"/>
      <c r="AE164" s="924"/>
      <c r="AF164" s="924"/>
      <c r="AG164" s="924"/>
      <c r="AH164" s="924"/>
      <c r="AI164" s="924"/>
      <c r="AJ164" s="924"/>
      <c r="AK164" s="924"/>
      <c r="AL164" s="924"/>
      <c r="AM164" s="924"/>
      <c r="AN164" s="924"/>
      <c r="AO164" s="924"/>
      <c r="AP164" s="924"/>
      <c r="AQ164" s="924"/>
      <c r="AR164" s="924"/>
      <c r="AS164" s="924"/>
      <c r="AT164" s="924"/>
      <c r="AU164" s="924"/>
      <c r="AV164" s="924"/>
      <c r="AW164" s="924"/>
      <c r="AX164" s="924"/>
      <c r="AY164" s="924"/>
      <c r="AZ164" s="924"/>
      <c r="BA164" s="924"/>
      <c r="BB164" s="924"/>
      <c r="BC164" s="924"/>
      <c r="BD164" s="924"/>
      <c r="BE164" s="924"/>
      <c r="BF164" s="924"/>
      <c r="BG164" s="924"/>
      <c r="BH164" s="924"/>
      <c r="BI164" s="924"/>
      <c r="BJ164" s="924"/>
      <c r="BK164" s="924"/>
      <c r="BL164" s="924"/>
      <c r="BM164" s="924"/>
      <c r="BN164" s="924"/>
      <c r="BO164" s="924"/>
      <c r="BP164" s="924"/>
      <c r="BQ164" s="924"/>
      <c r="BR164" s="924"/>
      <c r="BS164" s="924"/>
      <c r="BT164" s="924"/>
      <c r="BU164" s="924"/>
      <c r="BV164" s="924"/>
      <c r="BW164" s="924"/>
      <c r="BX164" s="924"/>
      <c r="BY164" s="924"/>
      <c r="BZ164" s="924"/>
      <c r="CA164" s="924"/>
      <c r="CB164" s="924"/>
      <c r="CC164" s="924"/>
      <c r="CD164" s="924"/>
      <c r="CE164" s="924"/>
      <c r="CF164" s="924"/>
      <c r="CG164" s="924"/>
      <c r="CH164" s="924"/>
      <c r="CI164" s="924"/>
      <c r="CJ164" s="924"/>
      <c r="CK164" s="924"/>
      <c r="CL164" s="924"/>
      <c r="CM164" s="924"/>
      <c r="CN164" s="924"/>
      <c r="CO164" s="924"/>
      <c r="CP164" s="924"/>
      <c r="CQ164" s="924"/>
      <c r="CR164" s="924"/>
      <c r="CS164" s="924"/>
      <c r="CT164" s="924"/>
      <c r="CU164" s="924"/>
      <c r="CV164" s="924"/>
      <c r="CW164" s="924"/>
      <c r="CX164" s="924"/>
      <c r="CY164" s="924"/>
      <c r="CZ164" s="924"/>
      <c r="DA164" s="924"/>
      <c r="DB164" s="924"/>
      <c r="DC164" s="924"/>
      <c r="DD164" s="924"/>
      <c r="DE164" s="924"/>
      <c r="DF164" s="924"/>
      <c r="DG164" s="924"/>
      <c r="DH164" s="924"/>
      <c r="DI164" s="924"/>
      <c r="DJ164" s="924"/>
      <c r="DK164" s="924"/>
      <c r="DL164" s="924"/>
      <c r="DM164" s="924"/>
      <c r="DN164" s="924"/>
      <c r="DO164" s="924"/>
      <c r="DP164" s="924"/>
      <c r="DQ164" s="924"/>
      <c r="DR164" s="924"/>
      <c r="DS164" s="924"/>
      <c r="DT164" s="924"/>
      <c r="DU164" s="924"/>
      <c r="DV164" s="924"/>
      <c r="DW164" s="924"/>
      <c r="DX164" s="924"/>
      <c r="DY164" s="924"/>
      <c r="DZ164" s="924"/>
      <c r="EA164" s="924"/>
      <c r="EB164" s="924"/>
      <c r="EC164" s="924"/>
      <c r="ED164" s="924"/>
      <c r="EE164" s="924"/>
      <c r="EF164" s="924"/>
      <c r="EG164" s="924"/>
      <c r="EH164" s="924"/>
      <c r="EI164" s="924"/>
      <c r="EJ164" s="924"/>
      <c r="EK164" s="924"/>
      <c r="EL164" s="924"/>
      <c r="EM164" s="924"/>
      <c r="EN164" s="924"/>
      <c r="EO164" s="924"/>
      <c r="EP164" s="924"/>
      <c r="EQ164" s="924"/>
      <c r="ER164" s="924"/>
      <c r="ES164" s="924"/>
      <c r="ET164" s="924"/>
      <c r="EU164" s="924"/>
      <c r="EV164" s="924"/>
      <c r="EW164" s="924"/>
      <c r="EX164" s="924"/>
      <c r="EY164" s="924"/>
      <c r="EZ164" s="924"/>
      <c r="FA164" s="924"/>
      <c r="FB164" s="924"/>
      <c r="FC164" s="924"/>
      <c r="FD164" s="924"/>
      <c r="FE164" s="924"/>
      <c r="FF164" s="924"/>
      <c r="FG164" s="924"/>
      <c r="FH164" s="924"/>
      <c r="FI164" s="924"/>
      <c r="FJ164" s="924"/>
      <c r="FK164" s="924"/>
      <c r="FL164" s="924"/>
      <c r="FM164" s="924"/>
      <c r="FN164" s="924"/>
      <c r="FO164" s="924"/>
      <c r="FP164" s="924"/>
      <c r="FQ164" s="924"/>
      <c r="FR164" s="924"/>
      <c r="FS164" s="924"/>
      <c r="FT164" s="924"/>
      <c r="FU164" s="924"/>
      <c r="FV164" s="924"/>
      <c r="FW164" s="924"/>
      <c r="FX164" s="924"/>
      <c r="FY164" s="924"/>
      <c r="FZ164" s="924"/>
      <c r="GA164" s="924"/>
      <c r="GB164" s="924"/>
      <c r="GC164" s="924"/>
      <c r="GD164" s="924"/>
      <c r="GE164" s="924"/>
      <c r="GF164" s="924"/>
      <c r="GG164" s="924"/>
      <c r="GH164" s="924"/>
      <c r="GI164" s="924"/>
      <c r="GJ164" s="924"/>
      <c r="GK164" s="924"/>
      <c r="GL164" s="924"/>
      <c r="GM164" s="924"/>
      <c r="GN164" s="924"/>
      <c r="GO164" s="924"/>
      <c r="GP164" s="924"/>
      <c r="GQ164" s="924"/>
      <c r="GR164" s="924"/>
      <c r="GS164" s="924"/>
      <c r="GT164" s="924"/>
      <c r="GU164" s="924"/>
      <c r="GV164" s="924"/>
      <c r="GW164" s="924"/>
      <c r="GX164" s="924"/>
      <c r="GY164" s="924"/>
      <c r="GZ164" s="924"/>
      <c r="HA164" s="924"/>
      <c r="HB164" s="924"/>
      <c r="HC164" s="924"/>
      <c r="HD164" s="924"/>
      <c r="HE164" s="924"/>
      <c r="HF164" s="924"/>
      <c r="HG164" s="924"/>
      <c r="HH164" s="924"/>
      <c r="HI164" s="924"/>
      <c r="HJ164" s="924"/>
      <c r="HK164" s="924"/>
      <c r="HL164" s="924"/>
      <c r="HM164" s="924"/>
      <c r="HN164" s="924"/>
      <c r="HO164" s="924"/>
      <c r="HP164" s="924"/>
      <c r="HQ164" s="924"/>
      <c r="HR164" s="924"/>
      <c r="HS164" s="924"/>
      <c r="HT164" s="924"/>
      <c r="HU164" s="924"/>
      <c r="HV164" s="924"/>
      <c r="HW164" s="924"/>
      <c r="HX164" s="924"/>
      <c r="HY164" s="924"/>
      <c r="HZ164" s="924"/>
      <c r="IA164" s="924"/>
      <c r="IB164" s="924"/>
      <c r="IC164" s="924"/>
      <c r="ID164" s="924"/>
      <c r="IE164" s="924"/>
      <c r="IF164" s="924"/>
      <c r="IG164" s="924"/>
      <c r="IH164" s="924"/>
      <c r="II164" s="924"/>
      <c r="IJ164" s="924"/>
      <c r="IK164" s="924"/>
      <c r="IL164" s="924"/>
      <c r="IM164" s="924"/>
      <c r="IN164" s="924"/>
      <c r="IO164" s="924"/>
      <c r="IP164" s="924"/>
      <c r="IQ164" s="924"/>
      <c r="IR164" s="924"/>
      <c r="IS164" s="924"/>
      <c r="IT164" s="924"/>
      <c r="IU164" s="924"/>
      <c r="IV164" s="924"/>
      <c r="IW164" s="924"/>
      <c r="IX164" s="924"/>
      <c r="IY164" s="924"/>
      <c r="IZ164" s="924"/>
      <c r="JA164" s="924"/>
      <c r="JB164" s="924"/>
      <c r="JC164" s="924"/>
      <c r="JD164" s="924"/>
      <c r="JE164" s="924"/>
      <c r="JF164" s="924"/>
      <c r="JG164" s="924"/>
      <c r="JH164" s="924"/>
      <c r="JI164" s="924"/>
      <c r="JJ164" s="924"/>
      <c r="JK164" s="924"/>
      <c r="JL164" s="924"/>
      <c r="JM164" s="924"/>
      <c r="JN164" s="924"/>
      <c r="JO164" s="924"/>
      <c r="JP164" s="924"/>
      <c r="JQ164" s="924"/>
      <c r="JR164" s="924"/>
      <c r="JS164" s="924"/>
      <c r="JT164" s="924"/>
      <c r="JU164" s="924"/>
      <c r="JV164" s="924"/>
      <c r="JW164" s="924"/>
      <c r="JX164" s="924"/>
      <c r="JY164" s="924"/>
      <c r="JZ164" s="924"/>
      <c r="KA164" s="924"/>
      <c r="KB164" s="924"/>
      <c r="KC164" s="924"/>
      <c r="KD164" s="924"/>
      <c r="KE164" s="924"/>
      <c r="KF164" s="924"/>
      <c r="KG164" s="924"/>
      <c r="KH164" s="924"/>
      <c r="KI164" s="924"/>
      <c r="KJ164" s="924"/>
      <c r="KK164" s="924"/>
      <c r="KL164" s="924"/>
      <c r="KM164" s="924"/>
      <c r="KN164" s="924"/>
      <c r="KO164" s="924"/>
      <c r="KP164" s="924"/>
      <c r="KQ164" s="924"/>
      <c r="KR164" s="924"/>
      <c r="KS164" s="924"/>
      <c r="KT164" s="924"/>
      <c r="KU164" s="924"/>
      <c r="KV164" s="924"/>
      <c r="KW164" s="924"/>
      <c r="KX164" s="924"/>
      <c r="KY164" s="924"/>
      <c r="KZ164" s="924"/>
      <c r="LA164" s="924"/>
      <c r="LB164" s="924"/>
      <c r="LC164" s="924"/>
      <c r="LD164" s="924"/>
      <c r="LE164" s="924"/>
      <c r="LF164" s="924"/>
      <c r="LG164" s="924"/>
      <c r="LH164" s="924"/>
      <c r="LI164" s="924"/>
      <c r="LJ164" s="924"/>
      <c r="LK164" s="924"/>
      <c r="LL164" s="924"/>
      <c r="LM164" s="924"/>
      <c r="LN164" s="924"/>
      <c r="LO164" s="924"/>
      <c r="LP164" s="924"/>
      <c r="LQ164" s="924"/>
      <c r="LR164" s="924"/>
      <c r="LS164" s="924"/>
      <c r="LT164" s="924"/>
      <c r="LU164" s="924"/>
      <c r="LV164" s="924"/>
      <c r="LW164" s="924"/>
      <c r="LX164" s="924"/>
      <c r="LY164" s="924"/>
      <c r="LZ164" s="924"/>
      <c r="MA164" s="924"/>
      <c r="MB164" s="924"/>
      <c r="MC164" s="924"/>
      <c r="MD164" s="924"/>
      <c r="ME164" s="924"/>
      <c r="MF164" s="924"/>
      <c r="MG164" s="924"/>
      <c r="MH164" s="924"/>
      <c r="MI164" s="924"/>
      <c r="MJ164" s="924"/>
      <c r="MK164" s="924"/>
      <c r="ML164" s="924"/>
      <c r="MM164" s="924"/>
      <c r="MN164" s="924"/>
      <c r="MO164" s="924"/>
      <c r="MP164" s="924"/>
      <c r="MQ164" s="924"/>
      <c r="MR164" s="924"/>
      <c r="MS164" s="924"/>
      <c r="MT164" s="924"/>
      <c r="MU164" s="924"/>
      <c r="MV164" s="924"/>
      <c r="MW164" s="924"/>
      <c r="MX164" s="924"/>
      <c r="MY164" s="924"/>
      <c r="MZ164" s="924"/>
      <c r="NA164" s="924"/>
      <c r="NB164" s="924"/>
      <c r="NC164" s="924"/>
      <c r="ND164" s="924"/>
      <c r="NE164" s="924"/>
      <c r="NF164" s="924"/>
      <c r="NG164" s="924"/>
      <c r="NH164" s="924"/>
      <c r="NI164" s="924"/>
      <c r="NJ164" s="924"/>
      <c r="NK164" s="924"/>
      <c r="NL164" s="924"/>
      <c r="NM164" s="924"/>
      <c r="NN164" s="924"/>
      <c r="NO164" s="924"/>
      <c r="NP164" s="924"/>
      <c r="NQ164" s="924"/>
      <c r="NR164" s="924"/>
      <c r="NS164" s="924"/>
      <c r="NT164" s="924"/>
      <c r="NU164" s="924"/>
      <c r="NV164" s="924"/>
      <c r="NW164" s="924"/>
      <c r="NX164" s="924"/>
      <c r="NY164" s="924"/>
      <c r="NZ164" s="924"/>
      <c r="OA164" s="924"/>
      <c r="OB164" s="924"/>
      <c r="OC164" s="924"/>
      <c r="OD164" s="924"/>
      <c r="OE164" s="924"/>
      <c r="OF164" s="924"/>
      <c r="OG164" s="924"/>
      <c r="OH164" s="924"/>
      <c r="OI164" s="924"/>
      <c r="OJ164" s="924"/>
      <c r="OK164" s="924"/>
      <c r="OL164" s="924"/>
      <c r="OM164" s="924"/>
      <c r="ON164" s="924"/>
      <c r="OO164" s="924"/>
      <c r="OP164" s="924"/>
      <c r="OQ164" s="924"/>
      <c r="OR164" s="924"/>
      <c r="OS164" s="924"/>
      <c r="OT164" s="924"/>
      <c r="OU164" s="924"/>
      <c r="OV164" s="924"/>
      <c r="OW164" s="924"/>
      <c r="OX164" s="924"/>
      <c r="OY164" s="924"/>
      <c r="OZ164" s="924"/>
      <c r="PA164" s="924"/>
      <c r="PB164" s="924"/>
      <c r="PC164" s="924"/>
      <c r="PD164" s="924"/>
      <c r="PE164" s="924"/>
    </row>
    <row r="165" spans="1:421">
      <c r="A165" s="924"/>
      <c r="B165" s="924"/>
      <c r="C165" s="924"/>
      <c r="D165" s="924"/>
      <c r="E165" s="924"/>
      <c r="F165" s="924"/>
      <c r="G165" s="924"/>
      <c r="H165" s="924"/>
      <c r="I165" s="924"/>
      <c r="J165" s="924"/>
      <c r="K165" s="924"/>
      <c r="L165" s="924"/>
      <c r="M165" s="924"/>
      <c r="N165" s="924"/>
      <c r="O165" s="924"/>
      <c r="P165" s="924"/>
      <c r="Q165" s="924"/>
      <c r="R165" s="924"/>
      <c r="S165" s="924"/>
      <c r="T165" s="924"/>
      <c r="U165" s="924"/>
      <c r="V165" s="924"/>
      <c r="W165" s="924"/>
      <c r="X165" s="924"/>
      <c r="Y165" s="924"/>
      <c r="Z165" s="924"/>
      <c r="AA165" s="924"/>
      <c r="AB165" s="924"/>
      <c r="AC165" s="924"/>
      <c r="AD165" s="924"/>
      <c r="AE165" s="924"/>
      <c r="AF165" s="924"/>
      <c r="AG165" s="924"/>
      <c r="AH165" s="924"/>
      <c r="AI165" s="924"/>
      <c r="AJ165" s="924"/>
      <c r="AK165" s="924"/>
      <c r="AL165" s="924"/>
      <c r="AM165" s="924"/>
      <c r="AN165" s="924"/>
      <c r="AO165" s="924"/>
      <c r="AP165" s="924"/>
      <c r="AQ165" s="924"/>
      <c r="AR165" s="924"/>
      <c r="AS165" s="924"/>
      <c r="AT165" s="924"/>
      <c r="AU165" s="924"/>
      <c r="AV165" s="924"/>
      <c r="AW165" s="924"/>
      <c r="AX165" s="924"/>
      <c r="AY165" s="924"/>
      <c r="AZ165" s="924"/>
      <c r="BA165" s="924"/>
      <c r="BB165" s="924"/>
      <c r="BC165" s="924"/>
      <c r="BD165" s="924"/>
      <c r="BE165" s="924"/>
      <c r="BF165" s="924"/>
      <c r="BG165" s="924"/>
      <c r="BH165" s="924"/>
      <c r="BI165" s="924"/>
      <c r="BJ165" s="924"/>
      <c r="BK165" s="924"/>
      <c r="BL165" s="924"/>
      <c r="BM165" s="924"/>
      <c r="BN165" s="924"/>
      <c r="BO165" s="924"/>
      <c r="BP165" s="924"/>
      <c r="BQ165" s="924"/>
      <c r="BR165" s="924"/>
      <c r="BS165" s="924"/>
      <c r="BT165" s="924"/>
      <c r="BU165" s="924"/>
      <c r="BV165" s="924"/>
      <c r="BW165" s="924"/>
      <c r="BX165" s="924"/>
      <c r="BY165" s="924"/>
      <c r="BZ165" s="924"/>
      <c r="CA165" s="924"/>
      <c r="CB165" s="924"/>
      <c r="CC165" s="924"/>
      <c r="CD165" s="924"/>
      <c r="CE165" s="924"/>
      <c r="CF165" s="924"/>
      <c r="CG165" s="924"/>
      <c r="CH165" s="924"/>
      <c r="CI165" s="924"/>
      <c r="CJ165" s="924"/>
      <c r="CK165" s="924"/>
      <c r="CL165" s="924"/>
      <c r="CM165" s="924"/>
      <c r="CN165" s="924"/>
      <c r="CO165" s="924"/>
      <c r="CP165" s="924"/>
      <c r="CQ165" s="924"/>
      <c r="CR165" s="924"/>
      <c r="CS165" s="924"/>
      <c r="CT165" s="924"/>
      <c r="CU165" s="924"/>
      <c r="CV165" s="924"/>
      <c r="CW165" s="924"/>
      <c r="CX165" s="924"/>
      <c r="CY165" s="924"/>
      <c r="CZ165" s="924"/>
      <c r="DA165" s="924"/>
      <c r="DB165" s="924"/>
      <c r="DC165" s="924"/>
      <c r="DD165" s="924"/>
      <c r="DE165" s="924"/>
      <c r="DF165" s="924"/>
      <c r="DG165" s="924"/>
      <c r="DH165" s="924"/>
      <c r="DI165" s="924"/>
      <c r="DJ165" s="924"/>
      <c r="DK165" s="924"/>
      <c r="DL165" s="924"/>
      <c r="DM165" s="924"/>
      <c r="DN165" s="924"/>
      <c r="DO165" s="924"/>
      <c r="DP165" s="924"/>
      <c r="DQ165" s="924"/>
      <c r="DR165" s="924"/>
      <c r="DS165" s="924"/>
      <c r="DT165" s="924"/>
      <c r="DU165" s="924"/>
      <c r="DV165" s="924"/>
      <c r="DW165" s="924"/>
      <c r="DX165" s="924"/>
      <c r="DY165" s="924"/>
      <c r="DZ165" s="924"/>
      <c r="EA165" s="924"/>
      <c r="EB165" s="924"/>
      <c r="EC165" s="924"/>
      <c r="ED165" s="924"/>
      <c r="EE165" s="924"/>
      <c r="EF165" s="924"/>
      <c r="EG165" s="924"/>
      <c r="EH165" s="924"/>
      <c r="EI165" s="924"/>
      <c r="EJ165" s="924"/>
      <c r="EK165" s="924"/>
      <c r="EL165" s="924"/>
      <c r="EM165" s="924"/>
      <c r="EN165" s="924"/>
      <c r="EO165" s="924"/>
      <c r="EP165" s="924"/>
      <c r="EQ165" s="924"/>
      <c r="ER165" s="924"/>
      <c r="ES165" s="924"/>
      <c r="ET165" s="924"/>
      <c r="EU165" s="924"/>
      <c r="EV165" s="924"/>
      <c r="EW165" s="924"/>
      <c r="EX165" s="924"/>
      <c r="EY165" s="924"/>
      <c r="EZ165" s="924"/>
      <c r="FA165" s="924"/>
      <c r="FB165" s="924"/>
      <c r="FC165" s="924"/>
      <c r="FD165" s="924"/>
      <c r="FE165" s="924"/>
      <c r="FF165" s="924"/>
      <c r="FG165" s="924"/>
      <c r="FH165" s="924"/>
      <c r="FI165" s="924"/>
      <c r="FJ165" s="924"/>
      <c r="FK165" s="924"/>
      <c r="FL165" s="924"/>
      <c r="FM165" s="924"/>
      <c r="FN165" s="924"/>
      <c r="FO165" s="924"/>
      <c r="FP165" s="924"/>
      <c r="FQ165" s="924"/>
      <c r="FR165" s="924"/>
      <c r="FS165" s="924"/>
      <c r="FT165" s="924"/>
      <c r="FU165" s="924"/>
      <c r="FV165" s="924"/>
      <c r="FW165" s="924"/>
      <c r="FX165" s="924"/>
      <c r="FY165" s="924"/>
      <c r="FZ165" s="924"/>
      <c r="GA165" s="924"/>
      <c r="GB165" s="924"/>
      <c r="GC165" s="924"/>
      <c r="GD165" s="924"/>
      <c r="GE165" s="924"/>
      <c r="GF165" s="924"/>
      <c r="GG165" s="924"/>
      <c r="GH165" s="924"/>
      <c r="GI165" s="924"/>
      <c r="GJ165" s="924"/>
      <c r="GK165" s="924"/>
      <c r="GL165" s="924"/>
      <c r="GM165" s="924"/>
      <c r="GN165" s="924"/>
      <c r="GO165" s="924"/>
      <c r="GP165" s="924"/>
      <c r="GQ165" s="924"/>
      <c r="GR165" s="924"/>
      <c r="GS165" s="924"/>
      <c r="GT165" s="924"/>
      <c r="GU165" s="924"/>
      <c r="GV165" s="924"/>
      <c r="GW165" s="924"/>
      <c r="GX165" s="924"/>
      <c r="GY165" s="924"/>
      <c r="GZ165" s="924"/>
      <c r="HA165" s="924"/>
      <c r="HB165" s="924"/>
      <c r="HC165" s="924"/>
      <c r="HD165" s="924"/>
      <c r="HE165" s="924"/>
      <c r="HF165" s="924"/>
      <c r="HG165" s="924"/>
      <c r="HH165" s="924"/>
      <c r="HI165" s="924"/>
      <c r="HJ165" s="924"/>
      <c r="HK165" s="924"/>
      <c r="HL165" s="924"/>
      <c r="HM165" s="924"/>
      <c r="HN165" s="924"/>
      <c r="HO165" s="924"/>
      <c r="HP165" s="924"/>
      <c r="HQ165" s="924"/>
      <c r="HR165" s="924"/>
      <c r="HS165" s="924"/>
      <c r="HT165" s="924"/>
      <c r="HU165" s="924"/>
      <c r="HV165" s="924"/>
      <c r="HW165" s="924"/>
      <c r="HX165" s="924"/>
      <c r="HY165" s="924"/>
      <c r="HZ165" s="924"/>
      <c r="IA165" s="924"/>
      <c r="IB165" s="924"/>
      <c r="IC165" s="924"/>
      <c r="ID165" s="924"/>
      <c r="IE165" s="924"/>
      <c r="IF165" s="924"/>
      <c r="IG165" s="924"/>
      <c r="IH165" s="924"/>
      <c r="II165" s="924"/>
      <c r="IJ165" s="924"/>
      <c r="IK165" s="924"/>
      <c r="IL165" s="924"/>
      <c r="IM165" s="924"/>
      <c r="IN165" s="924"/>
      <c r="IO165" s="924"/>
      <c r="IP165" s="924"/>
      <c r="IQ165" s="924"/>
      <c r="IR165" s="924"/>
      <c r="IS165" s="924"/>
      <c r="IT165" s="924"/>
      <c r="IU165" s="924"/>
      <c r="IV165" s="924"/>
      <c r="IW165" s="924"/>
      <c r="IX165" s="924"/>
      <c r="IY165" s="924"/>
      <c r="IZ165" s="924"/>
      <c r="JA165" s="924"/>
      <c r="JB165" s="924"/>
      <c r="JC165" s="924"/>
      <c r="JD165" s="924"/>
      <c r="JE165" s="924"/>
      <c r="JF165" s="924"/>
      <c r="JG165" s="924"/>
      <c r="JH165" s="924"/>
      <c r="JI165" s="924"/>
      <c r="JJ165" s="924"/>
      <c r="JK165" s="924"/>
      <c r="JL165" s="924"/>
      <c r="JM165" s="924"/>
      <c r="JN165" s="924"/>
      <c r="JO165" s="924"/>
      <c r="JP165" s="924"/>
      <c r="JQ165" s="924"/>
      <c r="JR165" s="924"/>
      <c r="JS165" s="924"/>
      <c r="JT165" s="924"/>
      <c r="JU165" s="924"/>
      <c r="JV165" s="924"/>
      <c r="JW165" s="924"/>
      <c r="JX165" s="924"/>
      <c r="JY165" s="924"/>
      <c r="JZ165" s="924"/>
      <c r="KA165" s="924"/>
      <c r="KB165" s="924"/>
      <c r="KC165" s="924"/>
      <c r="KD165" s="924"/>
      <c r="KE165" s="924"/>
      <c r="KF165" s="924"/>
      <c r="KG165" s="924"/>
      <c r="KH165" s="924"/>
      <c r="KI165" s="924"/>
      <c r="KJ165" s="924"/>
      <c r="KK165" s="924"/>
      <c r="KL165" s="924"/>
      <c r="KM165" s="924"/>
      <c r="KN165" s="924"/>
      <c r="KO165" s="924"/>
      <c r="KP165" s="924"/>
      <c r="KQ165" s="924"/>
      <c r="KR165" s="924"/>
      <c r="KS165" s="924"/>
      <c r="KT165" s="924"/>
      <c r="KU165" s="924"/>
      <c r="KV165" s="924"/>
      <c r="KW165" s="924"/>
      <c r="KX165" s="924"/>
      <c r="KY165" s="924"/>
      <c r="KZ165" s="924"/>
      <c r="LA165" s="924"/>
      <c r="LB165" s="924"/>
      <c r="LC165" s="924"/>
      <c r="LD165" s="924"/>
      <c r="LE165" s="924"/>
      <c r="LF165" s="924"/>
      <c r="LG165" s="924"/>
      <c r="LH165" s="924"/>
      <c r="LI165" s="924"/>
      <c r="LJ165" s="924"/>
      <c r="LK165" s="924"/>
      <c r="LL165" s="924"/>
      <c r="LM165" s="924"/>
      <c r="LN165" s="924"/>
      <c r="LO165" s="924"/>
      <c r="LP165" s="924"/>
      <c r="LQ165" s="924"/>
      <c r="LR165" s="924"/>
      <c r="LS165" s="924"/>
      <c r="LT165" s="924"/>
      <c r="LU165" s="924"/>
      <c r="LV165" s="924"/>
      <c r="LW165" s="924"/>
      <c r="LX165" s="924"/>
      <c r="LY165" s="924"/>
      <c r="LZ165" s="924"/>
      <c r="MA165" s="924"/>
      <c r="MB165" s="924"/>
      <c r="MC165" s="924"/>
      <c r="MD165" s="924"/>
      <c r="ME165" s="924"/>
      <c r="MF165" s="924"/>
      <c r="MG165" s="924"/>
      <c r="MH165" s="924"/>
      <c r="MI165" s="924"/>
      <c r="MJ165" s="924"/>
      <c r="MK165" s="924"/>
      <c r="ML165" s="924"/>
      <c r="MM165" s="924"/>
      <c r="MN165" s="924"/>
      <c r="MO165" s="924"/>
      <c r="MP165" s="924"/>
      <c r="MQ165" s="924"/>
      <c r="MR165" s="924"/>
      <c r="MS165" s="924"/>
      <c r="MT165" s="924"/>
      <c r="MU165" s="924"/>
      <c r="MV165" s="924"/>
      <c r="MW165" s="924"/>
      <c r="MX165" s="924"/>
      <c r="MY165" s="924"/>
      <c r="MZ165" s="924"/>
      <c r="NA165" s="924"/>
      <c r="NB165" s="924"/>
      <c r="NC165" s="924"/>
      <c r="ND165" s="924"/>
      <c r="NE165" s="924"/>
      <c r="NF165" s="924"/>
      <c r="NG165" s="924"/>
      <c r="NH165" s="924"/>
      <c r="NI165" s="924"/>
      <c r="NJ165" s="924"/>
      <c r="NK165" s="924"/>
      <c r="NL165" s="924"/>
      <c r="NM165" s="924"/>
      <c r="NN165" s="924"/>
      <c r="NO165" s="924"/>
      <c r="NP165" s="924"/>
      <c r="NQ165" s="924"/>
      <c r="NR165" s="924"/>
      <c r="NS165" s="924"/>
      <c r="NT165" s="924"/>
      <c r="NU165" s="924"/>
      <c r="NV165" s="924"/>
      <c r="NW165" s="924"/>
      <c r="NX165" s="924"/>
      <c r="NY165" s="924"/>
      <c r="NZ165" s="924"/>
      <c r="OA165" s="924"/>
      <c r="OB165" s="924"/>
      <c r="OC165" s="924"/>
      <c r="OD165" s="924"/>
      <c r="OE165" s="924"/>
      <c r="OF165" s="924"/>
      <c r="OG165" s="924"/>
      <c r="OH165" s="924"/>
      <c r="OI165" s="924"/>
      <c r="OJ165" s="924"/>
      <c r="OK165" s="924"/>
      <c r="OL165" s="924"/>
      <c r="OM165" s="924"/>
      <c r="ON165" s="924"/>
      <c r="OO165" s="924"/>
      <c r="OP165" s="924"/>
      <c r="OQ165" s="924"/>
      <c r="OR165" s="924"/>
      <c r="OS165" s="924"/>
      <c r="OT165" s="924"/>
      <c r="OU165" s="924"/>
      <c r="OV165" s="924"/>
      <c r="OW165" s="924"/>
      <c r="OX165" s="924"/>
      <c r="OY165" s="924"/>
      <c r="OZ165" s="924"/>
      <c r="PA165" s="924"/>
      <c r="PB165" s="924"/>
      <c r="PC165" s="924"/>
      <c r="PD165" s="924"/>
      <c r="PE165" s="924"/>
    </row>
    <row r="166" spans="1:421">
      <c r="A166" s="924"/>
      <c r="B166" s="924"/>
      <c r="C166" s="924"/>
      <c r="D166" s="924"/>
      <c r="E166" s="924"/>
      <c r="F166" s="924"/>
      <c r="G166" s="924"/>
      <c r="H166" s="924"/>
      <c r="I166" s="924"/>
      <c r="J166" s="924"/>
      <c r="K166" s="924"/>
      <c r="L166" s="924"/>
      <c r="M166" s="924"/>
      <c r="N166" s="924"/>
      <c r="O166" s="924"/>
      <c r="P166" s="924"/>
      <c r="Q166" s="924"/>
      <c r="R166" s="924"/>
      <c r="S166" s="924"/>
      <c r="T166" s="924"/>
      <c r="U166" s="924"/>
      <c r="V166" s="924"/>
      <c r="W166" s="924"/>
      <c r="X166" s="924"/>
      <c r="Y166" s="924"/>
      <c r="Z166" s="924"/>
      <c r="AA166" s="924"/>
      <c r="AB166" s="924"/>
      <c r="AC166" s="924"/>
      <c r="AD166" s="924"/>
      <c r="AE166" s="924"/>
      <c r="AF166" s="924"/>
      <c r="AG166" s="924"/>
      <c r="AH166" s="924"/>
      <c r="AI166" s="924"/>
      <c r="AJ166" s="924"/>
      <c r="AK166" s="924"/>
      <c r="AL166" s="924"/>
      <c r="AM166" s="924"/>
      <c r="AN166" s="924"/>
      <c r="AO166" s="924"/>
      <c r="AP166" s="924"/>
      <c r="AQ166" s="924"/>
      <c r="AR166" s="924"/>
      <c r="AS166" s="924"/>
      <c r="AT166" s="924"/>
      <c r="AU166" s="924"/>
      <c r="AV166" s="924"/>
      <c r="AW166" s="924"/>
      <c r="AX166" s="924"/>
      <c r="AY166" s="924"/>
      <c r="AZ166" s="924"/>
      <c r="BA166" s="924"/>
      <c r="BB166" s="924"/>
      <c r="BC166" s="924"/>
      <c r="BD166" s="924"/>
      <c r="BE166" s="924"/>
      <c r="BF166" s="924"/>
      <c r="BG166" s="924"/>
      <c r="BH166" s="924"/>
      <c r="BI166" s="924"/>
      <c r="BJ166" s="924"/>
      <c r="BK166" s="924"/>
      <c r="BL166" s="924"/>
      <c r="BM166" s="924"/>
      <c r="BN166" s="924"/>
      <c r="BO166" s="924"/>
      <c r="BP166" s="924"/>
      <c r="BQ166" s="924"/>
      <c r="BR166" s="924"/>
      <c r="BS166" s="924"/>
      <c r="BT166" s="924"/>
      <c r="BU166" s="924"/>
      <c r="BV166" s="924"/>
      <c r="BW166" s="924"/>
      <c r="BX166" s="924"/>
      <c r="BY166" s="924"/>
      <c r="BZ166" s="924"/>
      <c r="CA166" s="924"/>
      <c r="CB166" s="924"/>
      <c r="CC166" s="924"/>
      <c r="CD166" s="924"/>
      <c r="CE166" s="924"/>
      <c r="CF166" s="924"/>
      <c r="CG166" s="924"/>
      <c r="CH166" s="924"/>
      <c r="CI166" s="924"/>
      <c r="CJ166" s="924"/>
      <c r="CK166" s="924"/>
      <c r="CL166" s="924"/>
      <c r="CM166" s="924"/>
      <c r="CN166" s="924"/>
      <c r="CO166" s="924"/>
      <c r="CP166" s="924"/>
      <c r="CQ166" s="924"/>
      <c r="CR166" s="924"/>
      <c r="CS166" s="924"/>
      <c r="CT166" s="924"/>
      <c r="CU166" s="924"/>
      <c r="CV166" s="924"/>
      <c r="CW166" s="924"/>
      <c r="CX166" s="924"/>
      <c r="CY166" s="924"/>
      <c r="CZ166" s="924"/>
      <c r="DA166" s="924"/>
      <c r="DB166" s="924"/>
      <c r="DC166" s="924"/>
      <c r="DD166" s="924"/>
      <c r="DE166" s="924"/>
      <c r="DF166" s="924"/>
      <c r="DG166" s="924"/>
      <c r="DH166" s="924"/>
      <c r="DI166" s="924"/>
      <c r="DJ166" s="924"/>
      <c r="DK166" s="924"/>
      <c r="DL166" s="924"/>
      <c r="DM166" s="924"/>
      <c r="DN166" s="924"/>
      <c r="DO166" s="924"/>
      <c r="DP166" s="924"/>
      <c r="DQ166" s="924"/>
      <c r="DR166" s="924"/>
      <c r="DS166" s="924"/>
      <c r="DT166" s="924"/>
      <c r="DU166" s="924"/>
      <c r="DV166" s="924"/>
      <c r="DW166" s="924"/>
      <c r="DX166" s="924"/>
      <c r="DY166" s="924"/>
      <c r="DZ166" s="924"/>
      <c r="EA166" s="924"/>
      <c r="EB166" s="924"/>
      <c r="EC166" s="924"/>
      <c r="ED166" s="924"/>
      <c r="EE166" s="924"/>
      <c r="EF166" s="924"/>
      <c r="EG166" s="924"/>
      <c r="EH166" s="924"/>
      <c r="EI166" s="924"/>
      <c r="EJ166" s="924"/>
      <c r="EK166" s="924"/>
      <c r="EL166" s="924"/>
      <c r="EM166" s="924"/>
      <c r="EN166" s="924"/>
      <c r="EO166" s="924"/>
      <c r="EP166" s="924"/>
      <c r="EQ166" s="924"/>
      <c r="ER166" s="924"/>
      <c r="ES166" s="924"/>
      <c r="ET166" s="924"/>
      <c r="EU166" s="924"/>
      <c r="EV166" s="924"/>
      <c r="EW166" s="924"/>
      <c r="EX166" s="924"/>
      <c r="EY166" s="924"/>
      <c r="EZ166" s="924"/>
      <c r="FA166" s="924"/>
      <c r="FB166" s="924"/>
      <c r="FC166" s="924"/>
      <c r="FD166" s="924"/>
      <c r="FE166" s="924"/>
      <c r="FF166" s="924"/>
      <c r="FG166" s="924"/>
      <c r="FH166" s="924"/>
      <c r="FI166" s="924"/>
      <c r="FJ166" s="924"/>
      <c r="FK166" s="924"/>
      <c r="FL166" s="924"/>
      <c r="FM166" s="924"/>
      <c r="FN166" s="924"/>
      <c r="FO166" s="924"/>
      <c r="FP166" s="924"/>
      <c r="FQ166" s="924"/>
      <c r="FR166" s="924"/>
      <c r="FS166" s="924"/>
      <c r="FT166" s="924"/>
      <c r="FU166" s="924"/>
      <c r="FV166" s="924"/>
      <c r="FW166" s="924"/>
      <c r="FX166" s="924"/>
      <c r="FY166" s="924"/>
      <c r="FZ166" s="924"/>
      <c r="GA166" s="924"/>
      <c r="GB166" s="924"/>
      <c r="GC166" s="924"/>
      <c r="GD166" s="924"/>
      <c r="GE166" s="924"/>
      <c r="GF166" s="924"/>
      <c r="GG166" s="924"/>
      <c r="GH166" s="924"/>
      <c r="GI166" s="924"/>
      <c r="GJ166" s="924"/>
      <c r="GK166" s="924"/>
      <c r="GL166" s="924"/>
      <c r="GM166" s="924"/>
      <c r="GN166" s="924"/>
      <c r="GO166" s="924"/>
      <c r="GP166" s="924"/>
      <c r="GQ166" s="924"/>
      <c r="GR166" s="924"/>
      <c r="GS166" s="924"/>
      <c r="GT166" s="924"/>
      <c r="GU166" s="924"/>
      <c r="GV166" s="924"/>
      <c r="GW166" s="924"/>
      <c r="GX166" s="924"/>
      <c r="GY166" s="924"/>
      <c r="GZ166" s="924"/>
      <c r="HA166" s="924"/>
      <c r="HB166" s="924"/>
      <c r="HC166" s="924"/>
      <c r="HD166" s="924"/>
      <c r="HE166" s="924"/>
      <c r="HF166" s="924"/>
      <c r="HG166" s="924"/>
      <c r="HH166" s="924"/>
      <c r="HI166" s="924"/>
      <c r="HJ166" s="924"/>
      <c r="HK166" s="924"/>
      <c r="HL166" s="924"/>
      <c r="HM166" s="924"/>
      <c r="HN166" s="924"/>
      <c r="HO166" s="924"/>
      <c r="HP166" s="924"/>
      <c r="HQ166" s="924"/>
      <c r="HR166" s="924"/>
      <c r="HS166" s="924"/>
      <c r="HT166" s="924"/>
      <c r="HU166" s="924"/>
      <c r="HV166" s="924"/>
      <c r="HW166" s="924"/>
      <c r="HX166" s="924"/>
      <c r="HY166" s="924"/>
      <c r="HZ166" s="924"/>
      <c r="IA166" s="924"/>
      <c r="IB166" s="924"/>
      <c r="IC166" s="924"/>
      <c r="ID166" s="924"/>
      <c r="IE166" s="924"/>
      <c r="IF166" s="924"/>
      <c r="IG166" s="924"/>
      <c r="IH166" s="924"/>
      <c r="II166" s="924"/>
      <c r="IJ166" s="924"/>
      <c r="IK166" s="924"/>
      <c r="IL166" s="924"/>
      <c r="IM166" s="924"/>
      <c r="IN166" s="924"/>
      <c r="IO166" s="924"/>
      <c r="IP166" s="924"/>
      <c r="IQ166" s="924"/>
      <c r="IR166" s="924"/>
      <c r="IS166" s="924"/>
      <c r="IT166" s="924"/>
      <c r="IU166" s="924"/>
      <c r="IV166" s="924"/>
      <c r="IW166" s="924"/>
      <c r="IX166" s="924"/>
      <c r="IY166" s="924"/>
      <c r="IZ166" s="924"/>
      <c r="JA166" s="924"/>
      <c r="JB166" s="924"/>
      <c r="JC166" s="924"/>
      <c r="JD166" s="924"/>
      <c r="JE166" s="924"/>
      <c r="JF166" s="924"/>
      <c r="JG166" s="924"/>
      <c r="JH166" s="924"/>
      <c r="JI166" s="924"/>
      <c r="JJ166" s="924"/>
      <c r="JK166" s="924"/>
      <c r="JL166" s="924"/>
      <c r="JM166" s="924"/>
      <c r="JN166" s="924"/>
      <c r="JO166" s="924"/>
      <c r="JP166" s="924"/>
      <c r="JQ166" s="924"/>
      <c r="JR166" s="924"/>
      <c r="JS166" s="924"/>
      <c r="JT166" s="924"/>
      <c r="JU166" s="924"/>
      <c r="JV166" s="924"/>
      <c r="JW166" s="924"/>
      <c r="JX166" s="924"/>
      <c r="JY166" s="924"/>
      <c r="JZ166" s="924"/>
      <c r="KA166" s="924"/>
      <c r="KB166" s="924"/>
      <c r="KC166" s="924"/>
      <c r="KD166" s="924"/>
      <c r="KE166" s="924"/>
      <c r="KF166" s="924"/>
      <c r="KG166" s="924"/>
      <c r="KH166" s="924"/>
      <c r="KI166" s="924"/>
      <c r="KJ166" s="924"/>
      <c r="KK166" s="924"/>
      <c r="KL166" s="924"/>
      <c r="KM166" s="924"/>
      <c r="KN166" s="924"/>
      <c r="KO166" s="924"/>
      <c r="KP166" s="924"/>
      <c r="KQ166" s="924"/>
      <c r="KR166" s="924"/>
      <c r="KS166" s="924"/>
      <c r="KT166" s="924"/>
      <c r="KU166" s="924"/>
      <c r="KV166" s="924"/>
      <c r="KW166" s="924"/>
      <c r="KX166" s="924"/>
      <c r="KY166" s="924"/>
      <c r="KZ166" s="924"/>
      <c r="LA166" s="924"/>
      <c r="LB166" s="924"/>
      <c r="LC166" s="924"/>
      <c r="LD166" s="924"/>
      <c r="LE166" s="924"/>
      <c r="LF166" s="924"/>
      <c r="LG166" s="924"/>
      <c r="LH166" s="924"/>
      <c r="LI166" s="924"/>
      <c r="LJ166" s="924"/>
      <c r="LK166" s="924"/>
      <c r="LL166" s="924"/>
      <c r="LM166" s="924"/>
      <c r="LN166" s="924"/>
      <c r="LO166" s="924"/>
      <c r="LP166" s="924"/>
      <c r="LQ166" s="924"/>
      <c r="LR166" s="924"/>
      <c r="LS166" s="924"/>
      <c r="LT166" s="924"/>
      <c r="LU166" s="924"/>
      <c r="LV166" s="924"/>
      <c r="LW166" s="924"/>
      <c r="LX166" s="924"/>
      <c r="LY166" s="924"/>
      <c r="LZ166" s="924"/>
      <c r="MA166" s="924"/>
      <c r="MB166" s="924"/>
      <c r="MC166" s="924"/>
      <c r="MD166" s="924"/>
      <c r="ME166" s="924"/>
      <c r="MF166" s="924"/>
      <c r="MG166" s="924"/>
      <c r="MH166" s="924"/>
      <c r="MI166" s="924"/>
      <c r="MJ166" s="924"/>
      <c r="MK166" s="924"/>
      <c r="ML166" s="924"/>
      <c r="MM166" s="924"/>
      <c r="MN166" s="924"/>
      <c r="MO166" s="924"/>
      <c r="MP166" s="924"/>
      <c r="MQ166" s="924"/>
      <c r="MR166" s="924"/>
      <c r="MS166" s="924"/>
      <c r="MT166" s="924"/>
      <c r="MU166" s="924"/>
      <c r="MV166" s="924"/>
      <c r="MW166" s="924"/>
      <c r="MX166" s="924"/>
      <c r="MY166" s="924"/>
      <c r="MZ166" s="924"/>
      <c r="NA166" s="924"/>
      <c r="NB166" s="924"/>
      <c r="NC166" s="924"/>
      <c r="ND166" s="924"/>
      <c r="NE166" s="924"/>
      <c r="NF166" s="924"/>
      <c r="NG166" s="924"/>
      <c r="NH166" s="924"/>
      <c r="NI166" s="924"/>
      <c r="NJ166" s="924"/>
      <c r="NK166" s="924"/>
      <c r="NL166" s="924"/>
      <c r="NM166" s="924"/>
      <c r="NN166" s="924"/>
      <c r="NO166" s="924"/>
      <c r="NP166" s="924"/>
      <c r="NQ166" s="924"/>
      <c r="NR166" s="924"/>
      <c r="NS166" s="924"/>
      <c r="NT166" s="924"/>
      <c r="NU166" s="924"/>
      <c r="NV166" s="924"/>
      <c r="NW166" s="924"/>
      <c r="NX166" s="924"/>
      <c r="NY166" s="924"/>
      <c r="NZ166" s="924"/>
      <c r="OA166" s="924"/>
      <c r="OB166" s="924"/>
      <c r="OC166" s="924"/>
      <c r="OD166" s="924"/>
      <c r="OE166" s="924"/>
      <c r="OF166" s="924"/>
      <c r="OG166" s="924"/>
      <c r="OH166" s="924"/>
      <c r="OI166" s="924"/>
      <c r="OJ166" s="924"/>
      <c r="OK166" s="924"/>
      <c r="OL166" s="924"/>
      <c r="OM166" s="924"/>
      <c r="ON166" s="924"/>
      <c r="OO166" s="924"/>
      <c r="OP166" s="924"/>
      <c r="OQ166" s="924"/>
      <c r="OR166" s="924"/>
      <c r="OS166" s="924"/>
      <c r="OT166" s="924"/>
      <c r="OU166" s="924"/>
      <c r="OV166" s="924"/>
      <c r="OW166" s="924"/>
      <c r="OX166" s="924"/>
      <c r="OY166" s="924"/>
      <c r="OZ166" s="924"/>
      <c r="PA166" s="924"/>
      <c r="PB166" s="924"/>
      <c r="PC166" s="924"/>
      <c r="PD166" s="924"/>
      <c r="PE166" s="924"/>
    </row>
    <row r="167" spans="1:421">
      <c r="A167" s="924"/>
      <c r="B167" s="924"/>
      <c r="C167" s="924"/>
      <c r="D167" s="924"/>
      <c r="E167" s="924"/>
      <c r="F167" s="924"/>
      <c r="G167" s="924"/>
      <c r="H167" s="924"/>
      <c r="I167" s="924"/>
      <c r="J167" s="924"/>
      <c r="K167" s="924"/>
      <c r="L167" s="924"/>
      <c r="M167" s="924"/>
      <c r="N167" s="924"/>
      <c r="O167" s="924"/>
      <c r="P167" s="924"/>
      <c r="Q167" s="924"/>
      <c r="R167" s="924"/>
      <c r="S167" s="924"/>
      <c r="T167" s="924"/>
      <c r="U167" s="924"/>
      <c r="V167" s="924"/>
      <c r="W167" s="924"/>
      <c r="X167" s="924"/>
      <c r="Y167" s="924"/>
      <c r="Z167" s="924"/>
      <c r="AA167" s="924"/>
      <c r="AB167" s="924"/>
      <c r="AC167" s="924"/>
      <c r="AD167" s="924"/>
      <c r="AE167" s="924"/>
      <c r="AF167" s="924"/>
      <c r="AG167" s="924"/>
      <c r="AH167" s="924"/>
      <c r="AI167" s="924"/>
      <c r="AJ167" s="924"/>
      <c r="AK167" s="924"/>
      <c r="AL167" s="924"/>
      <c r="AM167" s="924"/>
      <c r="AN167" s="924"/>
      <c r="AO167" s="924"/>
      <c r="AP167" s="924"/>
      <c r="AQ167" s="924"/>
      <c r="AR167" s="924"/>
      <c r="AS167" s="924"/>
      <c r="AT167" s="924"/>
      <c r="AU167" s="924"/>
      <c r="AV167" s="924"/>
      <c r="AW167" s="924"/>
      <c r="AX167" s="924"/>
      <c r="AY167" s="924"/>
      <c r="AZ167" s="924"/>
      <c r="BA167" s="924"/>
      <c r="BB167" s="924"/>
      <c r="BC167" s="924"/>
      <c r="BD167" s="924"/>
      <c r="BE167" s="924"/>
      <c r="BF167" s="924"/>
      <c r="BG167" s="924"/>
      <c r="BH167" s="924"/>
      <c r="BI167" s="924"/>
      <c r="BJ167" s="924"/>
      <c r="BK167" s="924"/>
      <c r="BL167" s="924"/>
      <c r="BM167" s="924"/>
      <c r="BN167" s="924"/>
      <c r="BO167" s="924"/>
      <c r="BP167" s="924"/>
      <c r="BQ167" s="924"/>
      <c r="BR167" s="924"/>
      <c r="BS167" s="924"/>
      <c r="BT167" s="924"/>
      <c r="BU167" s="924"/>
      <c r="BV167" s="924"/>
      <c r="BW167" s="924"/>
      <c r="BX167" s="924"/>
      <c r="BY167" s="924"/>
      <c r="BZ167" s="924"/>
      <c r="CA167" s="924"/>
      <c r="CB167" s="924"/>
      <c r="CC167" s="924"/>
      <c r="CD167" s="924"/>
      <c r="CE167" s="924"/>
      <c r="CF167" s="924"/>
      <c r="CG167" s="924"/>
      <c r="CH167" s="924"/>
      <c r="CI167" s="924"/>
      <c r="CJ167" s="924"/>
      <c r="CK167" s="924"/>
      <c r="CL167" s="924"/>
      <c r="CM167" s="924"/>
      <c r="CN167" s="924"/>
      <c r="CO167" s="924"/>
      <c r="CP167" s="924"/>
      <c r="CQ167" s="924"/>
      <c r="CR167" s="924"/>
      <c r="CS167" s="924"/>
      <c r="CT167" s="924"/>
      <c r="CU167" s="924"/>
      <c r="CV167" s="924"/>
      <c r="CW167" s="924"/>
      <c r="CX167" s="924"/>
      <c r="CY167" s="924"/>
      <c r="CZ167" s="924"/>
      <c r="DA167" s="924"/>
      <c r="DB167" s="924"/>
      <c r="DC167" s="924"/>
      <c r="DD167" s="924"/>
      <c r="DE167" s="924"/>
      <c r="DF167" s="924"/>
      <c r="DG167" s="924"/>
      <c r="DH167" s="924"/>
      <c r="DI167" s="924"/>
      <c r="DJ167" s="924"/>
      <c r="DK167" s="924"/>
      <c r="DL167" s="924"/>
      <c r="DM167" s="924"/>
      <c r="DN167" s="924"/>
      <c r="DO167" s="924"/>
      <c r="DP167" s="924"/>
      <c r="DQ167" s="924"/>
      <c r="DR167" s="924"/>
      <c r="DS167" s="924"/>
      <c r="DT167" s="924"/>
      <c r="DU167" s="924"/>
      <c r="DV167" s="924"/>
      <c r="DW167" s="924"/>
      <c r="DX167" s="924"/>
      <c r="DY167" s="924"/>
      <c r="DZ167" s="924"/>
      <c r="EA167" s="924"/>
      <c r="EB167" s="924"/>
      <c r="EC167" s="924"/>
      <c r="ED167" s="924"/>
      <c r="EE167" s="924"/>
      <c r="EF167" s="924"/>
      <c r="EG167" s="924"/>
      <c r="EH167" s="924"/>
      <c r="EI167" s="924"/>
      <c r="EJ167" s="924"/>
      <c r="EK167" s="924"/>
      <c r="EL167" s="924"/>
      <c r="EM167" s="924"/>
      <c r="EN167" s="924"/>
      <c r="EO167" s="924"/>
      <c r="EP167" s="924"/>
      <c r="EQ167" s="924"/>
      <c r="ER167" s="924"/>
      <c r="ES167" s="924"/>
      <c r="ET167" s="924"/>
      <c r="EU167" s="924"/>
      <c r="EV167" s="924"/>
      <c r="EW167" s="924"/>
      <c r="EX167" s="924"/>
      <c r="EY167" s="924"/>
      <c r="EZ167" s="924"/>
      <c r="FA167" s="924"/>
      <c r="FB167" s="924"/>
      <c r="FC167" s="924"/>
      <c r="FD167" s="924"/>
      <c r="FE167" s="924"/>
      <c r="FF167" s="924"/>
      <c r="FG167" s="924"/>
      <c r="FH167" s="924"/>
      <c r="FI167" s="924"/>
      <c r="FJ167" s="924"/>
      <c r="FK167" s="924"/>
      <c r="FL167" s="924"/>
      <c r="FM167" s="924"/>
      <c r="FN167" s="924"/>
      <c r="FO167" s="924"/>
      <c r="FP167" s="924"/>
      <c r="FQ167" s="924"/>
      <c r="FR167" s="924"/>
      <c r="FS167" s="924"/>
      <c r="FT167" s="924"/>
      <c r="FU167" s="924"/>
      <c r="FV167" s="924"/>
      <c r="FW167" s="924"/>
      <c r="FX167" s="924"/>
      <c r="FY167" s="924"/>
      <c r="FZ167" s="924"/>
      <c r="GA167" s="924"/>
      <c r="GB167" s="924"/>
      <c r="GC167" s="924"/>
      <c r="GD167" s="924"/>
      <c r="GE167" s="924"/>
      <c r="GF167" s="924"/>
      <c r="GG167" s="924"/>
      <c r="GH167" s="924"/>
      <c r="GI167" s="924"/>
      <c r="GJ167" s="924"/>
      <c r="GK167" s="924"/>
      <c r="GL167" s="924"/>
      <c r="GM167" s="924"/>
      <c r="GN167" s="924"/>
      <c r="GO167" s="924"/>
      <c r="GP167" s="924"/>
      <c r="GQ167" s="924"/>
      <c r="GR167" s="924"/>
      <c r="GS167" s="924"/>
      <c r="GT167" s="924"/>
      <c r="GU167" s="924"/>
      <c r="GV167" s="924"/>
      <c r="GW167" s="924"/>
      <c r="GX167" s="924"/>
      <c r="GY167" s="924"/>
      <c r="GZ167" s="924"/>
      <c r="HA167" s="924"/>
      <c r="HB167" s="924"/>
      <c r="HC167" s="924"/>
      <c r="HD167" s="924"/>
      <c r="HE167" s="924"/>
      <c r="HF167" s="924"/>
      <c r="HG167" s="924"/>
      <c r="HH167" s="924"/>
      <c r="HI167" s="924"/>
      <c r="HJ167" s="924"/>
      <c r="HK167" s="924"/>
      <c r="HL167" s="924"/>
      <c r="HM167" s="924"/>
      <c r="HN167" s="924"/>
      <c r="HO167" s="924"/>
      <c r="HP167" s="924"/>
      <c r="HQ167" s="924"/>
      <c r="HR167" s="924"/>
      <c r="HS167" s="924"/>
      <c r="HT167" s="924"/>
      <c r="HU167" s="924"/>
      <c r="HV167" s="924"/>
      <c r="HW167" s="924"/>
      <c r="HX167" s="924"/>
      <c r="HY167" s="924"/>
      <c r="HZ167" s="924"/>
      <c r="IA167" s="924"/>
      <c r="IB167" s="924"/>
      <c r="IC167" s="924"/>
      <c r="ID167" s="924"/>
      <c r="IE167" s="924"/>
      <c r="IF167" s="924"/>
      <c r="IG167" s="924"/>
      <c r="IH167" s="924"/>
      <c r="II167" s="924"/>
      <c r="IJ167" s="924"/>
      <c r="IK167" s="924"/>
      <c r="IL167" s="924"/>
      <c r="IM167" s="924"/>
      <c r="IN167" s="924"/>
      <c r="IO167" s="924"/>
      <c r="IP167" s="924"/>
      <c r="IQ167" s="924"/>
      <c r="IR167" s="924"/>
      <c r="IS167" s="924"/>
      <c r="IT167" s="924"/>
      <c r="IU167" s="924"/>
      <c r="IV167" s="924"/>
      <c r="IW167" s="924"/>
      <c r="IX167" s="924"/>
      <c r="IY167" s="924"/>
      <c r="IZ167" s="924"/>
      <c r="JA167" s="924"/>
      <c r="JB167" s="924"/>
      <c r="JC167" s="924"/>
      <c r="JD167" s="924"/>
      <c r="JE167" s="924"/>
      <c r="JF167" s="924"/>
      <c r="JG167" s="924"/>
      <c r="JH167" s="924"/>
      <c r="JI167" s="924"/>
      <c r="JJ167" s="924"/>
      <c r="JK167" s="924"/>
      <c r="JL167" s="924"/>
      <c r="JM167" s="924"/>
      <c r="JN167" s="924"/>
      <c r="JO167" s="924"/>
      <c r="JP167" s="924"/>
      <c r="JQ167" s="924"/>
      <c r="JR167" s="924"/>
      <c r="JS167" s="924"/>
      <c r="JT167" s="924"/>
      <c r="JU167" s="924"/>
      <c r="JV167" s="924"/>
      <c r="JW167" s="924"/>
      <c r="JX167" s="924"/>
      <c r="JY167" s="924"/>
      <c r="JZ167" s="924"/>
      <c r="KA167" s="924"/>
      <c r="KB167" s="924"/>
      <c r="KC167" s="924"/>
      <c r="KD167" s="924"/>
      <c r="KE167" s="924"/>
      <c r="KF167" s="924"/>
      <c r="KG167" s="924"/>
      <c r="KH167" s="924"/>
      <c r="KI167" s="924"/>
      <c r="KJ167" s="924"/>
      <c r="KK167" s="924"/>
      <c r="KL167" s="924"/>
      <c r="KM167" s="924"/>
      <c r="KN167" s="924"/>
      <c r="KO167" s="924"/>
      <c r="KP167" s="924"/>
      <c r="KQ167" s="924"/>
      <c r="KR167" s="924"/>
      <c r="KS167" s="924"/>
      <c r="KT167" s="924"/>
      <c r="KU167" s="924"/>
      <c r="KV167" s="924"/>
      <c r="KW167" s="924"/>
      <c r="KX167" s="924"/>
      <c r="KY167" s="924"/>
      <c r="KZ167" s="924"/>
      <c r="LA167" s="924"/>
      <c r="LB167" s="924"/>
      <c r="LC167" s="924"/>
      <c r="LD167" s="924"/>
      <c r="LE167" s="924"/>
      <c r="LF167" s="924"/>
      <c r="LG167" s="924"/>
      <c r="LH167" s="924"/>
      <c r="LI167" s="924"/>
      <c r="LJ167" s="924"/>
      <c r="LK167" s="924"/>
      <c r="LL167" s="924"/>
      <c r="LM167" s="924"/>
      <c r="LN167" s="924"/>
      <c r="LO167" s="924"/>
      <c r="LP167" s="924"/>
      <c r="LQ167" s="924"/>
      <c r="LR167" s="924"/>
      <c r="LS167" s="924"/>
      <c r="LT167" s="924"/>
      <c r="LU167" s="924"/>
      <c r="LV167" s="924"/>
      <c r="LW167" s="924"/>
      <c r="LX167" s="924"/>
      <c r="LY167" s="924"/>
      <c r="LZ167" s="924"/>
      <c r="MA167" s="924"/>
      <c r="MB167" s="924"/>
      <c r="MC167" s="924"/>
      <c r="MD167" s="924"/>
      <c r="ME167" s="924"/>
      <c r="MF167" s="924"/>
      <c r="MG167" s="924"/>
      <c r="MH167" s="924"/>
      <c r="MI167" s="924"/>
      <c r="MJ167" s="924"/>
      <c r="MK167" s="924"/>
      <c r="ML167" s="924"/>
      <c r="MM167" s="924"/>
      <c r="MN167" s="924"/>
      <c r="MO167" s="924"/>
      <c r="MP167" s="924"/>
      <c r="MQ167" s="924"/>
      <c r="MR167" s="924"/>
      <c r="MS167" s="924"/>
      <c r="MT167" s="924"/>
      <c r="MU167" s="924"/>
      <c r="MV167" s="924"/>
      <c r="MW167" s="924"/>
      <c r="MX167" s="924"/>
      <c r="MY167" s="924"/>
      <c r="MZ167" s="924"/>
      <c r="NA167" s="924"/>
      <c r="NB167" s="924"/>
      <c r="NC167" s="924"/>
      <c r="ND167" s="924"/>
      <c r="NE167" s="924"/>
      <c r="NF167" s="924"/>
      <c r="NG167" s="924"/>
      <c r="NH167" s="924"/>
      <c r="NI167" s="924"/>
      <c r="NJ167" s="924"/>
      <c r="NK167" s="924"/>
      <c r="NL167" s="924"/>
      <c r="NM167" s="924"/>
      <c r="NN167" s="924"/>
      <c r="NO167" s="924"/>
      <c r="NP167" s="924"/>
      <c r="NQ167" s="924"/>
      <c r="NR167" s="924"/>
      <c r="NS167" s="924"/>
      <c r="NT167" s="924"/>
      <c r="NU167" s="924"/>
      <c r="NV167" s="924"/>
      <c r="NW167" s="924"/>
      <c r="NX167" s="924"/>
      <c r="NY167" s="924"/>
      <c r="NZ167" s="924"/>
      <c r="OA167" s="924"/>
      <c r="OB167" s="924"/>
      <c r="OC167" s="924"/>
      <c r="OD167" s="924"/>
      <c r="OE167" s="924"/>
      <c r="OF167" s="924"/>
      <c r="OG167" s="924"/>
      <c r="OH167" s="924"/>
      <c r="OI167" s="924"/>
      <c r="OJ167" s="924"/>
      <c r="OK167" s="924"/>
      <c r="OL167" s="924"/>
      <c r="OM167" s="924"/>
      <c r="ON167" s="924"/>
      <c r="OO167" s="924"/>
      <c r="OP167" s="924"/>
      <c r="OQ167" s="924"/>
      <c r="OR167" s="924"/>
      <c r="OS167" s="924"/>
      <c r="OT167" s="924"/>
      <c r="OU167" s="924"/>
      <c r="OV167" s="924"/>
      <c r="OW167" s="924"/>
      <c r="OX167" s="924"/>
      <c r="OY167" s="924"/>
      <c r="OZ167" s="924"/>
      <c r="PA167" s="924"/>
      <c r="PB167" s="924"/>
      <c r="PC167" s="924"/>
      <c r="PD167" s="924"/>
      <c r="PE167" s="924"/>
    </row>
    <row r="168" spans="1:421">
      <c r="A168" s="924"/>
      <c r="B168" s="924"/>
      <c r="C168" s="924"/>
      <c r="D168" s="924"/>
      <c r="E168" s="924"/>
      <c r="F168" s="924"/>
      <c r="G168" s="924"/>
      <c r="H168" s="924"/>
      <c r="I168" s="924"/>
      <c r="J168" s="924"/>
      <c r="K168" s="924"/>
      <c r="L168" s="924"/>
      <c r="M168" s="924"/>
      <c r="N168" s="924"/>
      <c r="O168" s="924"/>
      <c r="P168" s="924"/>
      <c r="Q168" s="924"/>
      <c r="R168" s="924"/>
      <c r="S168" s="924"/>
      <c r="T168" s="924"/>
      <c r="U168" s="924"/>
      <c r="V168" s="924"/>
      <c r="W168" s="924"/>
      <c r="X168" s="924"/>
      <c r="Y168" s="924"/>
      <c r="Z168" s="924"/>
      <c r="AA168" s="924"/>
      <c r="AB168" s="924"/>
      <c r="AC168" s="924"/>
      <c r="AD168" s="924"/>
      <c r="AE168" s="924"/>
      <c r="AF168" s="924"/>
      <c r="AG168" s="924"/>
      <c r="AH168" s="924"/>
      <c r="AI168" s="924"/>
      <c r="AJ168" s="924"/>
      <c r="AK168" s="924"/>
      <c r="AL168" s="924"/>
      <c r="AM168" s="924"/>
      <c r="AN168" s="924"/>
      <c r="AO168" s="924"/>
      <c r="AP168" s="924"/>
      <c r="AQ168" s="924"/>
      <c r="AR168" s="924"/>
      <c r="AS168" s="924"/>
      <c r="AT168" s="924"/>
      <c r="AU168" s="924"/>
      <c r="AV168" s="924"/>
      <c r="AW168" s="924"/>
      <c r="AX168" s="924"/>
      <c r="AY168" s="924"/>
      <c r="AZ168" s="924"/>
      <c r="BA168" s="924"/>
      <c r="BB168" s="924"/>
      <c r="BC168" s="924"/>
      <c r="BD168" s="924"/>
      <c r="BE168" s="924"/>
      <c r="BF168" s="924"/>
      <c r="BG168" s="924"/>
      <c r="BH168" s="924"/>
      <c r="BI168" s="924"/>
      <c r="BJ168" s="924"/>
      <c r="BK168" s="924"/>
      <c r="BL168" s="924"/>
      <c r="BM168" s="924"/>
      <c r="BN168" s="924"/>
      <c r="BO168" s="924"/>
      <c r="BP168" s="924"/>
      <c r="BQ168" s="924"/>
      <c r="BR168" s="924"/>
      <c r="BS168" s="924"/>
      <c r="BT168" s="924"/>
      <c r="BU168" s="924"/>
      <c r="BV168" s="924"/>
      <c r="BW168" s="924"/>
      <c r="BX168" s="924"/>
      <c r="BY168" s="924"/>
      <c r="BZ168" s="924"/>
      <c r="CA168" s="924"/>
      <c r="CB168" s="924"/>
      <c r="CC168" s="924"/>
      <c r="CD168" s="924"/>
      <c r="CE168" s="924"/>
      <c r="CF168" s="924"/>
      <c r="CG168" s="924"/>
      <c r="CH168" s="924"/>
      <c r="CI168" s="924"/>
      <c r="CJ168" s="924"/>
      <c r="CK168" s="924"/>
      <c r="CL168" s="924"/>
      <c r="CM168" s="924"/>
      <c r="CN168" s="924"/>
      <c r="CO168" s="924"/>
      <c r="CP168" s="924"/>
      <c r="CQ168" s="924"/>
      <c r="CR168" s="924"/>
      <c r="CS168" s="924"/>
      <c r="CT168" s="924"/>
      <c r="CU168" s="924"/>
      <c r="CV168" s="924"/>
      <c r="CW168" s="924"/>
      <c r="CX168" s="924"/>
      <c r="CY168" s="924"/>
      <c r="CZ168" s="924"/>
      <c r="DA168" s="924"/>
      <c r="DB168" s="924"/>
      <c r="DC168" s="924"/>
      <c r="DD168" s="924"/>
      <c r="DE168" s="924"/>
      <c r="DF168" s="924"/>
      <c r="DG168" s="924"/>
      <c r="DH168" s="924"/>
      <c r="DI168" s="924"/>
      <c r="DJ168" s="924"/>
      <c r="DK168" s="924"/>
      <c r="DL168" s="924"/>
      <c r="DM168" s="924"/>
      <c r="DN168" s="924"/>
      <c r="DO168" s="924"/>
      <c r="DP168" s="924"/>
      <c r="DQ168" s="924"/>
      <c r="DR168" s="924"/>
      <c r="DS168" s="924"/>
      <c r="DT168" s="924"/>
      <c r="DU168" s="924"/>
      <c r="DV168" s="924"/>
      <c r="DW168" s="924"/>
      <c r="DX168" s="924"/>
      <c r="DY168" s="924"/>
      <c r="DZ168" s="924"/>
      <c r="EA168" s="924"/>
      <c r="EB168" s="924"/>
      <c r="EC168" s="924"/>
      <c r="ED168" s="924"/>
      <c r="EE168" s="924"/>
      <c r="EF168" s="924"/>
      <c r="EG168" s="924"/>
      <c r="EH168" s="924"/>
      <c r="EI168" s="924"/>
      <c r="EJ168" s="924"/>
      <c r="EK168" s="924"/>
      <c r="EL168" s="924"/>
      <c r="EM168" s="924"/>
      <c r="EN168" s="924"/>
      <c r="EO168" s="924"/>
      <c r="EP168" s="924"/>
      <c r="EQ168" s="924"/>
      <c r="ER168" s="924"/>
      <c r="ES168" s="924"/>
      <c r="ET168" s="924"/>
      <c r="EU168" s="924"/>
      <c r="EV168" s="924"/>
      <c r="EW168" s="924"/>
      <c r="EX168" s="924"/>
      <c r="EY168" s="924"/>
      <c r="EZ168" s="924"/>
      <c r="FA168" s="924"/>
      <c r="FB168" s="924"/>
      <c r="FC168" s="924"/>
      <c r="FD168" s="924"/>
      <c r="FE168" s="924"/>
      <c r="FF168" s="924"/>
      <c r="FG168" s="924"/>
      <c r="FH168" s="924"/>
      <c r="FI168" s="924"/>
      <c r="FJ168" s="924"/>
      <c r="FK168" s="924"/>
      <c r="FL168" s="924"/>
      <c r="FM168" s="924"/>
      <c r="FN168" s="924"/>
      <c r="FO168" s="924"/>
      <c r="FP168" s="924"/>
      <c r="FQ168" s="924"/>
      <c r="FR168" s="924"/>
      <c r="FS168" s="924"/>
      <c r="FT168" s="924"/>
      <c r="FU168" s="924"/>
      <c r="FV168" s="924"/>
      <c r="FW168" s="924"/>
      <c r="FX168" s="924"/>
      <c r="FY168" s="924"/>
      <c r="FZ168" s="924"/>
      <c r="GA168" s="924"/>
      <c r="GB168" s="924"/>
      <c r="GC168" s="924"/>
      <c r="GD168" s="924"/>
      <c r="GE168" s="924"/>
      <c r="GF168" s="924"/>
      <c r="GG168" s="924"/>
      <c r="GH168" s="924"/>
      <c r="GI168" s="924"/>
      <c r="GJ168" s="924"/>
      <c r="GK168" s="924"/>
      <c r="GL168" s="924"/>
      <c r="GM168" s="924"/>
      <c r="GN168" s="924"/>
      <c r="GO168" s="924"/>
      <c r="GP168" s="924"/>
      <c r="GQ168" s="924"/>
      <c r="GR168" s="924"/>
      <c r="GS168" s="924"/>
      <c r="GT168" s="924"/>
      <c r="GU168" s="924"/>
      <c r="GV168" s="924"/>
      <c r="GW168" s="924"/>
      <c r="GX168" s="924"/>
      <c r="GY168" s="924"/>
      <c r="GZ168" s="924"/>
      <c r="HA168" s="924"/>
      <c r="HB168" s="924"/>
      <c r="HC168" s="924"/>
      <c r="HD168" s="924"/>
      <c r="HE168" s="924"/>
      <c r="HF168" s="924"/>
      <c r="HG168" s="924"/>
      <c r="HH168" s="924"/>
      <c r="HI168" s="924"/>
      <c r="HJ168" s="924"/>
      <c r="HK168" s="924"/>
      <c r="HL168" s="924"/>
      <c r="HM168" s="924"/>
      <c r="HN168" s="924"/>
      <c r="HO168" s="924"/>
      <c r="HP168" s="924"/>
      <c r="HQ168" s="924"/>
      <c r="HR168" s="924"/>
      <c r="HS168" s="924"/>
      <c r="HT168" s="924"/>
      <c r="HU168" s="924"/>
      <c r="HV168" s="924"/>
      <c r="HW168" s="924"/>
      <c r="HX168" s="924"/>
      <c r="HY168" s="924"/>
      <c r="HZ168" s="924"/>
      <c r="IA168" s="924"/>
      <c r="IB168" s="924"/>
      <c r="IC168" s="924"/>
      <c r="ID168" s="924"/>
      <c r="IE168" s="924"/>
      <c r="IF168" s="924"/>
      <c r="IG168" s="924"/>
      <c r="IH168" s="924"/>
      <c r="II168" s="924"/>
      <c r="IJ168" s="924"/>
      <c r="IK168" s="924"/>
      <c r="IL168" s="924"/>
      <c r="IM168" s="924"/>
      <c r="IN168" s="924"/>
      <c r="IO168" s="924"/>
      <c r="IP168" s="924"/>
      <c r="IQ168" s="924"/>
      <c r="IR168" s="924"/>
      <c r="IS168" s="924"/>
      <c r="IT168" s="924"/>
      <c r="IU168" s="924"/>
      <c r="IV168" s="924"/>
      <c r="IW168" s="924"/>
      <c r="IX168" s="924"/>
      <c r="IY168" s="924"/>
      <c r="IZ168" s="924"/>
      <c r="JA168" s="924"/>
      <c r="JB168" s="924"/>
      <c r="JC168" s="924"/>
      <c r="JD168" s="924"/>
      <c r="JE168" s="924"/>
      <c r="JF168" s="924"/>
      <c r="JG168" s="924"/>
      <c r="JH168" s="924"/>
      <c r="JI168" s="924"/>
      <c r="JJ168" s="924"/>
      <c r="JK168" s="924"/>
      <c r="JL168" s="924"/>
      <c r="JM168" s="924"/>
      <c r="JN168" s="924"/>
      <c r="JO168" s="924"/>
      <c r="JP168" s="924"/>
      <c r="JQ168" s="924"/>
      <c r="JR168" s="924"/>
      <c r="JS168" s="924"/>
      <c r="JT168" s="924"/>
      <c r="JU168" s="924"/>
      <c r="JV168" s="924"/>
      <c r="JW168" s="924"/>
      <c r="JX168" s="924"/>
      <c r="JY168" s="924"/>
      <c r="JZ168" s="924"/>
      <c r="KA168" s="924"/>
      <c r="KB168" s="924"/>
      <c r="KC168" s="924"/>
      <c r="KD168" s="924"/>
      <c r="KE168" s="924"/>
      <c r="KF168" s="924"/>
      <c r="KG168" s="924"/>
      <c r="KH168" s="924"/>
      <c r="KI168" s="924"/>
      <c r="KJ168" s="924"/>
      <c r="KK168" s="924"/>
      <c r="KL168" s="924"/>
      <c r="KM168" s="924"/>
      <c r="KN168" s="924"/>
      <c r="KO168" s="924"/>
      <c r="KP168" s="924"/>
      <c r="KQ168" s="924"/>
      <c r="KR168" s="924"/>
      <c r="KS168" s="924"/>
      <c r="KT168" s="924"/>
      <c r="KU168" s="924"/>
      <c r="KV168" s="924"/>
      <c r="KW168" s="924"/>
      <c r="KX168" s="924"/>
      <c r="KY168" s="924"/>
      <c r="KZ168" s="924"/>
      <c r="LA168" s="924"/>
      <c r="LB168" s="924"/>
      <c r="LC168" s="924"/>
      <c r="LD168" s="924"/>
      <c r="LE168" s="924"/>
      <c r="LF168" s="924"/>
      <c r="LG168" s="924"/>
      <c r="LH168" s="924"/>
      <c r="LI168" s="924"/>
      <c r="LJ168" s="924"/>
      <c r="LK168" s="924"/>
      <c r="LL168" s="924"/>
      <c r="LM168" s="924"/>
      <c r="LN168" s="924"/>
      <c r="LO168" s="924"/>
      <c r="LP168" s="924"/>
      <c r="LQ168" s="924"/>
      <c r="LR168" s="924"/>
      <c r="LS168" s="924"/>
      <c r="LT168" s="924"/>
      <c r="LU168" s="924"/>
      <c r="LV168" s="924"/>
      <c r="LW168" s="924"/>
      <c r="LX168" s="924"/>
      <c r="LY168" s="924"/>
      <c r="LZ168" s="924"/>
      <c r="MA168" s="924"/>
      <c r="MB168" s="924"/>
      <c r="MC168" s="924"/>
      <c r="MD168" s="924"/>
      <c r="ME168" s="924"/>
      <c r="MF168" s="924"/>
      <c r="MG168" s="924"/>
      <c r="MH168" s="924"/>
      <c r="MI168" s="924"/>
      <c r="MJ168" s="924"/>
      <c r="MK168" s="924"/>
      <c r="ML168" s="924"/>
      <c r="MM168" s="924"/>
      <c r="MN168" s="924"/>
      <c r="MO168" s="924"/>
      <c r="MP168" s="924"/>
      <c r="MQ168" s="924"/>
      <c r="MR168" s="924"/>
      <c r="MS168" s="924"/>
      <c r="MT168" s="924"/>
      <c r="MU168" s="924"/>
      <c r="MV168" s="924"/>
      <c r="MW168" s="924"/>
      <c r="MX168" s="924"/>
      <c r="MY168" s="924"/>
      <c r="MZ168" s="924"/>
      <c r="NA168" s="924"/>
      <c r="NB168" s="924"/>
      <c r="NC168" s="924"/>
      <c r="ND168" s="924"/>
      <c r="NE168" s="924"/>
      <c r="NF168" s="924"/>
      <c r="NG168" s="924"/>
      <c r="NH168" s="924"/>
      <c r="NI168" s="924"/>
      <c r="NJ168" s="924"/>
      <c r="NK168" s="924"/>
      <c r="NL168" s="924"/>
      <c r="NM168" s="924"/>
      <c r="NN168" s="924"/>
      <c r="NO168" s="924"/>
      <c r="NP168" s="924"/>
      <c r="NQ168" s="924"/>
      <c r="NR168" s="924"/>
      <c r="NS168" s="924"/>
      <c r="NT168" s="924"/>
      <c r="NU168" s="924"/>
      <c r="NV168" s="924"/>
      <c r="NW168" s="924"/>
      <c r="NX168" s="924"/>
      <c r="NY168" s="924"/>
      <c r="NZ168" s="924"/>
      <c r="OA168" s="924"/>
      <c r="OB168" s="924"/>
      <c r="OC168" s="924"/>
      <c r="OD168" s="924"/>
      <c r="OE168" s="924"/>
      <c r="OF168" s="924"/>
      <c r="OG168" s="924"/>
      <c r="OH168" s="924"/>
      <c r="OI168" s="924"/>
      <c r="OJ168" s="924"/>
      <c r="OK168" s="924"/>
      <c r="OL168" s="924"/>
      <c r="OM168" s="924"/>
      <c r="ON168" s="924"/>
      <c r="OO168" s="924"/>
      <c r="OP168" s="924"/>
      <c r="OQ168" s="924"/>
      <c r="OR168" s="924"/>
      <c r="OS168" s="924"/>
      <c r="OT168" s="924"/>
      <c r="OU168" s="924"/>
      <c r="OV168" s="924"/>
      <c r="OW168" s="924"/>
      <c r="OX168" s="924"/>
      <c r="OY168" s="924"/>
      <c r="OZ168" s="924"/>
      <c r="PA168" s="924"/>
      <c r="PB168" s="924"/>
      <c r="PC168" s="924"/>
      <c r="PD168" s="924"/>
      <c r="PE168" s="924"/>
    </row>
  </sheetData>
  <mergeCells count="49">
    <mergeCell ref="A21:B21"/>
    <mergeCell ref="A13:B13"/>
    <mergeCell ref="A14:B14"/>
    <mergeCell ref="A15:B15"/>
    <mergeCell ref="A16:B16"/>
    <mergeCell ref="A17:B17"/>
    <mergeCell ref="A18:B18"/>
    <mergeCell ref="A19:B19"/>
    <mergeCell ref="A20:B20"/>
    <mergeCell ref="A33:B33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48:B48"/>
    <mergeCell ref="A34:B34"/>
    <mergeCell ref="A35:B35"/>
    <mergeCell ref="A36:B36"/>
    <mergeCell ref="A37:B37"/>
    <mergeCell ref="A38:B38"/>
    <mergeCell ref="A39:B39"/>
    <mergeCell ref="A40:B40"/>
    <mergeCell ref="A41:B41"/>
    <mergeCell ref="A45:B45"/>
    <mergeCell ref="A46:B46"/>
    <mergeCell ref="A47:B47"/>
    <mergeCell ref="A49:B49"/>
    <mergeCell ref="A50:B50"/>
    <mergeCell ref="A51:B51"/>
    <mergeCell ref="A52:B52"/>
    <mergeCell ref="A53:B53"/>
    <mergeCell ref="A56:B56"/>
    <mergeCell ref="A57:B57"/>
    <mergeCell ref="A58:B58"/>
    <mergeCell ref="A59:B59"/>
    <mergeCell ref="A60:B60"/>
    <mergeCell ref="A61:B61"/>
    <mergeCell ref="A89:B89"/>
    <mergeCell ref="A85:B85"/>
    <mergeCell ref="A86:B86"/>
    <mergeCell ref="A87:B87"/>
    <mergeCell ref="A88:B88"/>
  </mergeCells>
  <conditionalFormatting sqref="AD87:AF88 U87:U88 D80:I81 P80:AG81 AI80:BP81 AI87:BP88 DG87:EM88 DG80:EM81 GA80:GK81 GA87:GK88 EP80:FX81 EP87:FX88 BR87:DD88 BR80:DD81 GN80:JS81 GN87:JS88 JU87:OZ88 JU80:OZ81">
    <cfRule type="expression" dxfId="214" priority="211" stopIfTrue="1">
      <formula>ABS(D80)&gt;=2</formula>
    </cfRule>
    <cfRule type="expression" priority="212" stopIfTrue="1">
      <formula>ABS(D80)&gt;1</formula>
    </cfRule>
  </conditionalFormatting>
  <conditionalFormatting sqref="AD89:AF89 U89 D82:I82 P82:AG82 AI82:BP82 AI89:BP89 DG89:EM89 DG82:EM82 GA82:GK82 GA89:GK89 EP82:FX82 EP89:FX89 BR89:DD89 BR82:DD82 GN82:JS82 GN89:JS89 JU89:OZ89 JU82:OZ82">
    <cfRule type="expression" dxfId="213" priority="209" stopIfTrue="1">
      <formula>ABS(D82)&gt;=3</formula>
    </cfRule>
    <cfRule type="expression" dxfId="212" priority="210" stopIfTrue="1">
      <formula>ABS(D82)&gt;2</formula>
    </cfRule>
  </conditionalFormatting>
  <conditionalFormatting sqref="H35:N36 GX35:HE36 P35:BP36 B80:BP81 C87:BP88 DG87:EM88 DG80:EM81 DG35:EM36 GA35:GK36 GA80:GK81 GA87:GK88 GN80:HE81 GN35:GV36 EP35:FX36 EP80:FX81 EP87:FX88 BR87:DD88 BR80:DD81 BR35:DD36 GN87:JS88 JU87:OZ88">
    <cfRule type="expression" dxfId="211" priority="207" stopIfTrue="1">
      <formula>ABS(B35)&gt;=0.07874</formula>
    </cfRule>
    <cfRule type="expression" dxfId="210" priority="208" stopIfTrue="1">
      <formula>ABS(B35)&gt;0.03937</formula>
    </cfRule>
  </conditionalFormatting>
  <conditionalFormatting sqref="B82:BP82 C89:BP89 DG89:EM89 DG82:EM82 GA82:GK82 GA89:GK89 GN82:HE82 EP82:FX82 EP89:FX89 BR89:DD89 BR82:DD82 GN89:JS89 JU89:OZ89">
    <cfRule type="expression" dxfId="209" priority="205" stopIfTrue="1">
      <formula>ABS(B82)&gt;=0.11811</formula>
    </cfRule>
    <cfRule type="expression" dxfId="208" priority="206" stopIfTrue="1">
      <formula>ABS(B82)&gt;0.07874</formula>
    </cfRule>
  </conditionalFormatting>
  <conditionalFormatting sqref="U35:U36 AD35:AF36 AI35:BP36 DG35:EM36 GA35:GK36 GN35:GV36 EP35:FX36 BR35:DD36 GX35:JS36 JU35:OZ36">
    <cfRule type="expression" dxfId="207" priority="203" stopIfTrue="1">
      <formula>ABS(U35)&gt;=2</formula>
    </cfRule>
    <cfRule type="expression" dxfId="206" priority="204" stopIfTrue="1">
      <formula>ABS(U35)&gt;1</formula>
    </cfRule>
  </conditionalFormatting>
  <conditionalFormatting sqref="U38 AD38:AF38 AI38:BP38 DG38:EM38 GA38:GK38 EP38:FX38 BR38:DD38 GN38:JS38 JU38:OZ38">
    <cfRule type="expression" dxfId="205" priority="201" stopIfTrue="1">
      <formula>ABS(U38)&gt;=3</formula>
    </cfRule>
    <cfRule type="expression" dxfId="204" priority="202" stopIfTrue="1">
      <formula>ABS(U38)&gt;2</formula>
    </cfRule>
  </conditionalFormatting>
  <conditionalFormatting sqref="H38:N38 P38:BP38 DG38:EM38 GA38:GK38 GN38:HE38 EP38:FX38 BR38:DD38">
    <cfRule type="expression" dxfId="203" priority="199" stopIfTrue="1">
      <formula>ABS(H38)&gt;=0.1181</formula>
    </cfRule>
    <cfRule type="expression" dxfId="202" priority="200" stopIfTrue="1">
      <formula>ABS(H38)&gt;0.07874</formula>
    </cfRule>
  </conditionalFormatting>
  <conditionalFormatting sqref="F35:F36">
    <cfRule type="expression" dxfId="201" priority="193" stopIfTrue="1">
      <formula>ABS(F35)&gt;=0.07874</formula>
    </cfRule>
    <cfRule type="expression" dxfId="200" priority="194" stopIfTrue="1">
      <formula>ABS(F35)&gt;0.03937</formula>
    </cfRule>
  </conditionalFormatting>
  <conditionalFormatting sqref="F35:F36">
    <cfRule type="expression" dxfId="199" priority="191" stopIfTrue="1">
      <formula>ABS(F35)&gt;=2</formula>
    </cfRule>
    <cfRule type="expression" dxfId="198" priority="192" stopIfTrue="1">
      <formula>ABS(F35)&gt;1</formula>
    </cfRule>
  </conditionalFormatting>
  <conditionalFormatting sqref="F38">
    <cfRule type="expression" dxfId="197" priority="189" stopIfTrue="1">
      <formula>ABS(F38)&gt;=3</formula>
    </cfRule>
    <cfRule type="expression" dxfId="196" priority="190" stopIfTrue="1">
      <formula>ABS(F38)&gt;2</formula>
    </cfRule>
  </conditionalFormatting>
  <conditionalFormatting sqref="F38">
    <cfRule type="expression" dxfId="195" priority="187" stopIfTrue="1">
      <formula>ABS(F38)&gt;=0.1181</formula>
    </cfRule>
    <cfRule type="expression" dxfId="194" priority="188" stopIfTrue="1">
      <formula>ABS(F38)&gt;0.07874</formula>
    </cfRule>
  </conditionalFormatting>
  <conditionalFormatting sqref="E35:E36">
    <cfRule type="expression" dxfId="193" priority="185" stopIfTrue="1">
      <formula>ABS(E35)&gt;=0.07874</formula>
    </cfRule>
    <cfRule type="expression" dxfId="192" priority="186" stopIfTrue="1">
      <formula>ABS(E35)&gt;0.03937</formula>
    </cfRule>
  </conditionalFormatting>
  <conditionalFormatting sqref="E35:E36">
    <cfRule type="expression" dxfId="191" priority="183" stopIfTrue="1">
      <formula>ABS(E35)&gt;=2</formula>
    </cfRule>
    <cfRule type="expression" dxfId="190" priority="184" stopIfTrue="1">
      <formula>ABS(E35)&gt;1</formula>
    </cfRule>
  </conditionalFormatting>
  <conditionalFormatting sqref="E38">
    <cfRule type="expression" dxfId="189" priority="181" stopIfTrue="1">
      <formula>ABS(E38)&gt;=3</formula>
    </cfRule>
    <cfRule type="expression" dxfId="188" priority="182" stopIfTrue="1">
      <formula>ABS(E38)&gt;2</formula>
    </cfRule>
  </conditionalFormatting>
  <conditionalFormatting sqref="E38">
    <cfRule type="expression" dxfId="187" priority="179" stopIfTrue="1">
      <formula>ABS(E38)&gt;=0.1181</formula>
    </cfRule>
    <cfRule type="expression" dxfId="186" priority="180" stopIfTrue="1">
      <formula>ABS(E38)&gt;0.07874</formula>
    </cfRule>
  </conditionalFormatting>
  <conditionalFormatting sqref="D35:D36">
    <cfRule type="expression" dxfId="185" priority="177" stopIfTrue="1">
      <formula>ABS(D35)&gt;=0.07874</formula>
    </cfRule>
    <cfRule type="expression" dxfId="184" priority="178" stopIfTrue="1">
      <formula>ABS(D35)&gt;0.03937</formula>
    </cfRule>
  </conditionalFormatting>
  <conditionalFormatting sqref="D35:D36">
    <cfRule type="expression" dxfId="183" priority="175" stopIfTrue="1">
      <formula>ABS(D35)&gt;=2</formula>
    </cfRule>
    <cfRule type="expression" dxfId="182" priority="176" stopIfTrue="1">
      <formula>ABS(D35)&gt;1</formula>
    </cfRule>
  </conditionalFormatting>
  <conditionalFormatting sqref="D38">
    <cfRule type="expression" dxfId="181" priority="173" stopIfTrue="1">
      <formula>ABS(D38)&gt;=3</formula>
    </cfRule>
    <cfRule type="expression" dxfId="180" priority="174" stopIfTrue="1">
      <formula>ABS(D38)&gt;2</formula>
    </cfRule>
  </conditionalFormatting>
  <conditionalFormatting sqref="D38">
    <cfRule type="expression" dxfId="179" priority="171" stopIfTrue="1">
      <formula>ABS(D38)&gt;=0.1181</formula>
    </cfRule>
    <cfRule type="expression" dxfId="178" priority="172" stopIfTrue="1">
      <formula>ABS(D38)&gt;0.07874</formula>
    </cfRule>
  </conditionalFormatting>
  <conditionalFormatting sqref="G35:G36">
    <cfRule type="expression" dxfId="177" priority="161" stopIfTrue="1">
      <formula>ABS(G35)&gt;=0.07874</formula>
    </cfRule>
    <cfRule type="expression" dxfId="176" priority="162" stopIfTrue="1">
      <formula>ABS(G35)&gt;0.03937</formula>
    </cfRule>
  </conditionalFormatting>
  <conditionalFormatting sqref="G35:G36">
    <cfRule type="expression" dxfId="175" priority="159" stopIfTrue="1">
      <formula>ABS(G35)&gt;=2</formula>
    </cfRule>
    <cfRule type="expression" dxfId="174" priority="160" stopIfTrue="1">
      <formula>ABS(G35)&gt;1</formula>
    </cfRule>
  </conditionalFormatting>
  <conditionalFormatting sqref="G38">
    <cfRule type="expression" dxfId="173" priority="157" stopIfTrue="1">
      <formula>ABS(G38)&gt;=3</formula>
    </cfRule>
    <cfRule type="expression" dxfId="172" priority="158" stopIfTrue="1">
      <formula>ABS(G38)&gt;2</formula>
    </cfRule>
  </conditionalFormatting>
  <conditionalFormatting sqref="G38">
    <cfRule type="expression" dxfId="171" priority="155" stopIfTrue="1">
      <formula>ABS(G38)&gt;=0.1181</formula>
    </cfRule>
    <cfRule type="expression" dxfId="170" priority="156" stopIfTrue="1">
      <formula>ABS(G38)&gt;0.07874</formula>
    </cfRule>
  </conditionalFormatting>
  <conditionalFormatting sqref="GW35:GW36">
    <cfRule type="expression" dxfId="169" priority="153" stopIfTrue="1">
      <formula>ABS(GW35)&gt;=0.07874</formula>
    </cfRule>
    <cfRule type="expression" dxfId="168" priority="154" stopIfTrue="1">
      <formula>ABS(GW35)&gt;0.03937</formula>
    </cfRule>
  </conditionalFormatting>
  <conditionalFormatting sqref="GW35:GW36">
    <cfRule type="expression" dxfId="167" priority="151" stopIfTrue="1">
      <formula>ABS(GW35)&gt;=2</formula>
    </cfRule>
    <cfRule type="expression" dxfId="166" priority="152" stopIfTrue="1">
      <formula>ABS(GW35)&gt;1</formula>
    </cfRule>
  </conditionalFormatting>
  <conditionalFormatting sqref="O35:O36">
    <cfRule type="expression" dxfId="165" priority="149" stopIfTrue="1">
      <formula>ABS(O35)&gt;=0.07874</formula>
    </cfRule>
    <cfRule type="expression" dxfId="164" priority="150" stopIfTrue="1">
      <formula>ABS(O35)&gt;0.03937</formula>
    </cfRule>
  </conditionalFormatting>
  <conditionalFormatting sqref="O38">
    <cfRule type="expression" dxfId="163" priority="147" stopIfTrue="1">
      <formula>ABS(O38)&gt;=0.1181</formula>
    </cfRule>
    <cfRule type="expression" dxfId="162" priority="148" stopIfTrue="1">
      <formula>ABS(O38)&gt;0.07874</formula>
    </cfRule>
  </conditionalFormatting>
  <conditionalFormatting sqref="C35:C36">
    <cfRule type="expression" dxfId="161" priority="145" stopIfTrue="1">
      <formula>ABS(C35)&gt;=0.07874</formula>
    </cfRule>
    <cfRule type="expression" dxfId="160" priority="146" stopIfTrue="1">
      <formula>ABS(C35)&gt;0.03937</formula>
    </cfRule>
  </conditionalFormatting>
  <conditionalFormatting sqref="C35:C36">
    <cfRule type="expression" dxfId="159" priority="143" stopIfTrue="1">
      <formula>ABS(C35)&gt;=2</formula>
    </cfRule>
    <cfRule type="expression" dxfId="158" priority="144" stopIfTrue="1">
      <formula>ABS(C35)&gt;1</formula>
    </cfRule>
  </conditionalFormatting>
  <conditionalFormatting sqref="C38">
    <cfRule type="expression" dxfId="157" priority="141" stopIfTrue="1">
      <formula>ABS(C38)&gt;=3</formula>
    </cfRule>
    <cfRule type="expression" dxfId="156" priority="142" stopIfTrue="1">
      <formula>ABS(C38)&gt;2</formula>
    </cfRule>
  </conditionalFormatting>
  <conditionalFormatting sqref="C38">
    <cfRule type="expression" dxfId="155" priority="139" stopIfTrue="1">
      <formula>ABS(C38)&gt;=0.1181</formula>
    </cfRule>
    <cfRule type="expression" dxfId="154" priority="140" stopIfTrue="1">
      <formula>ABS(C38)&gt;0.07874</formula>
    </cfRule>
  </conditionalFormatting>
  <conditionalFormatting sqref="DE80:DE81 DE87:DE88">
    <cfRule type="expression" dxfId="153" priority="137" stopIfTrue="1">
      <formula>ABS(DE80)&gt;=2</formula>
    </cfRule>
    <cfRule type="expression" priority="138" stopIfTrue="1">
      <formula>ABS(DE80)&gt;1</formula>
    </cfRule>
  </conditionalFormatting>
  <conditionalFormatting sqref="DE82 DE89">
    <cfRule type="expression" dxfId="152" priority="135" stopIfTrue="1">
      <formula>ABS(DE82)&gt;=3</formula>
    </cfRule>
    <cfRule type="expression" dxfId="151" priority="136" stopIfTrue="1">
      <formula>ABS(DE82)&gt;2</formula>
    </cfRule>
  </conditionalFormatting>
  <conditionalFormatting sqref="DE35:DE36 DE80:DE81 DE87:DE88">
    <cfRule type="expression" dxfId="150" priority="133" stopIfTrue="1">
      <formula>ABS(DE35)&gt;=0.07874</formula>
    </cfRule>
    <cfRule type="expression" dxfId="149" priority="134" stopIfTrue="1">
      <formula>ABS(DE35)&gt;0.03937</formula>
    </cfRule>
  </conditionalFormatting>
  <conditionalFormatting sqref="DE82 DE89">
    <cfRule type="expression" dxfId="148" priority="131" stopIfTrue="1">
      <formula>ABS(DE82)&gt;=0.11811</formula>
    </cfRule>
    <cfRule type="expression" dxfId="147" priority="132" stopIfTrue="1">
      <formula>ABS(DE82)&gt;0.07874</formula>
    </cfRule>
  </conditionalFormatting>
  <conditionalFormatting sqref="DE35:DE36">
    <cfRule type="expression" dxfId="146" priority="129" stopIfTrue="1">
      <formula>ABS(DE35)&gt;=2</formula>
    </cfRule>
    <cfRule type="expression" dxfId="145" priority="130" stopIfTrue="1">
      <formula>ABS(DE35)&gt;1</formula>
    </cfRule>
  </conditionalFormatting>
  <conditionalFormatting sqref="DE38">
    <cfRule type="expression" dxfId="144" priority="127" stopIfTrue="1">
      <formula>ABS(DE38)&gt;=3</formula>
    </cfRule>
    <cfRule type="expression" dxfId="143" priority="128" stopIfTrue="1">
      <formula>ABS(DE38)&gt;2</formula>
    </cfRule>
  </conditionalFormatting>
  <conditionalFormatting sqref="DE38">
    <cfRule type="expression" dxfId="142" priority="125" stopIfTrue="1">
      <formula>ABS(DE38)&gt;=0.1181</formula>
    </cfRule>
    <cfRule type="expression" dxfId="141" priority="126" stopIfTrue="1">
      <formula>ABS(DE38)&gt;0.07874</formula>
    </cfRule>
  </conditionalFormatting>
  <conditionalFormatting sqref="DF80:DF81 DF87:DF88">
    <cfRule type="expression" dxfId="140" priority="123" stopIfTrue="1">
      <formula>ABS(DF80)&gt;=2</formula>
    </cfRule>
    <cfRule type="expression" priority="124" stopIfTrue="1">
      <formula>ABS(DF80)&gt;1</formula>
    </cfRule>
  </conditionalFormatting>
  <conditionalFormatting sqref="DF82 DF89">
    <cfRule type="expression" dxfId="139" priority="121" stopIfTrue="1">
      <formula>ABS(DF82)&gt;=3</formula>
    </cfRule>
    <cfRule type="expression" dxfId="138" priority="122" stopIfTrue="1">
      <formula>ABS(DF82)&gt;2</formula>
    </cfRule>
  </conditionalFormatting>
  <conditionalFormatting sqref="DF35:DF36 DF80:DF81 DF87:DF88">
    <cfRule type="expression" dxfId="137" priority="119" stopIfTrue="1">
      <formula>ABS(DF35)&gt;=0.07874</formula>
    </cfRule>
    <cfRule type="expression" dxfId="136" priority="120" stopIfTrue="1">
      <formula>ABS(DF35)&gt;0.03937</formula>
    </cfRule>
  </conditionalFormatting>
  <conditionalFormatting sqref="DF82 DF89">
    <cfRule type="expression" dxfId="135" priority="117" stopIfTrue="1">
      <formula>ABS(DF82)&gt;=0.11811</formula>
    </cfRule>
    <cfRule type="expression" dxfId="134" priority="118" stopIfTrue="1">
      <formula>ABS(DF82)&gt;0.07874</formula>
    </cfRule>
  </conditionalFormatting>
  <conditionalFormatting sqref="DF35:DF36">
    <cfRule type="expression" dxfId="133" priority="115" stopIfTrue="1">
      <formula>ABS(DF35)&gt;=2</formula>
    </cfRule>
    <cfRule type="expression" dxfId="132" priority="116" stopIfTrue="1">
      <formula>ABS(DF35)&gt;1</formula>
    </cfRule>
  </conditionalFormatting>
  <conditionalFormatting sqref="DF38">
    <cfRule type="expression" dxfId="131" priority="113" stopIfTrue="1">
      <formula>ABS(DF38)&gt;=3</formula>
    </cfRule>
    <cfRule type="expression" dxfId="130" priority="114" stopIfTrue="1">
      <formula>ABS(DF38)&gt;2</formula>
    </cfRule>
  </conditionalFormatting>
  <conditionalFormatting sqref="DF38">
    <cfRule type="expression" dxfId="129" priority="111" stopIfTrue="1">
      <formula>ABS(DF38)&gt;=0.1181</formula>
    </cfRule>
    <cfRule type="expression" dxfId="128" priority="112" stopIfTrue="1">
      <formula>ABS(DF38)&gt;0.07874</formula>
    </cfRule>
  </conditionalFormatting>
  <conditionalFormatting sqref="FY87:FY88 FY80:FY81">
    <cfRule type="expression" dxfId="127" priority="109" stopIfTrue="1">
      <formula>ABS(FY80)&gt;=2</formula>
    </cfRule>
    <cfRule type="expression" priority="110" stopIfTrue="1">
      <formula>ABS(FY80)&gt;1</formula>
    </cfRule>
  </conditionalFormatting>
  <conditionalFormatting sqref="FY89 FY82">
    <cfRule type="expression" dxfId="126" priority="107" stopIfTrue="1">
      <formula>ABS(FY82)&gt;=3</formula>
    </cfRule>
    <cfRule type="expression" dxfId="125" priority="108" stopIfTrue="1">
      <formula>ABS(FY82)&gt;2</formula>
    </cfRule>
  </conditionalFormatting>
  <conditionalFormatting sqref="FY87:FY88 FY80:FY81 FY35:FY36">
    <cfRule type="expression" dxfId="124" priority="105" stopIfTrue="1">
      <formula>ABS(FY35)&gt;=0.07874</formula>
    </cfRule>
    <cfRule type="expression" dxfId="123" priority="106" stopIfTrue="1">
      <formula>ABS(FY35)&gt;0.03937</formula>
    </cfRule>
  </conditionalFormatting>
  <conditionalFormatting sqref="FY89 FY82">
    <cfRule type="expression" dxfId="122" priority="103" stopIfTrue="1">
      <formula>ABS(FY82)&gt;=0.11811</formula>
    </cfRule>
    <cfRule type="expression" dxfId="121" priority="104" stopIfTrue="1">
      <formula>ABS(FY82)&gt;0.07874</formula>
    </cfRule>
  </conditionalFormatting>
  <conditionalFormatting sqref="FY35:FY36">
    <cfRule type="expression" dxfId="120" priority="101" stopIfTrue="1">
      <formula>ABS(FY35)&gt;=2</formula>
    </cfRule>
    <cfRule type="expression" dxfId="119" priority="102" stopIfTrue="1">
      <formula>ABS(FY35)&gt;1</formula>
    </cfRule>
  </conditionalFormatting>
  <conditionalFormatting sqref="FY38">
    <cfRule type="expression" dxfId="118" priority="99" stopIfTrue="1">
      <formula>ABS(FY38)&gt;=3</formula>
    </cfRule>
    <cfRule type="expression" dxfId="117" priority="100" stopIfTrue="1">
      <formula>ABS(FY38)&gt;2</formula>
    </cfRule>
  </conditionalFormatting>
  <conditionalFormatting sqref="FY38">
    <cfRule type="expression" dxfId="116" priority="97" stopIfTrue="1">
      <formula>ABS(FY38)&gt;=0.1181</formula>
    </cfRule>
    <cfRule type="expression" dxfId="115" priority="98" stopIfTrue="1">
      <formula>ABS(FY38)&gt;0.07874</formula>
    </cfRule>
  </conditionalFormatting>
  <conditionalFormatting sqref="FZ87:FZ88 FZ80:FZ81">
    <cfRule type="expression" dxfId="114" priority="95" stopIfTrue="1">
      <formula>ABS(FZ80)&gt;=2</formula>
    </cfRule>
    <cfRule type="expression" priority="96" stopIfTrue="1">
      <formula>ABS(FZ80)&gt;1</formula>
    </cfRule>
  </conditionalFormatting>
  <conditionalFormatting sqref="FZ89 FZ82">
    <cfRule type="expression" dxfId="113" priority="93" stopIfTrue="1">
      <formula>ABS(FZ82)&gt;=3</formula>
    </cfRule>
    <cfRule type="expression" dxfId="112" priority="94" stopIfTrue="1">
      <formula>ABS(FZ82)&gt;2</formula>
    </cfRule>
  </conditionalFormatting>
  <conditionalFormatting sqref="FZ87:FZ88 FZ80:FZ81 FZ35:FZ36">
    <cfRule type="expression" dxfId="111" priority="91" stopIfTrue="1">
      <formula>ABS(FZ35)&gt;=0.07874</formula>
    </cfRule>
    <cfRule type="expression" dxfId="110" priority="92" stopIfTrue="1">
      <formula>ABS(FZ35)&gt;0.03937</formula>
    </cfRule>
  </conditionalFormatting>
  <conditionalFormatting sqref="FZ89 FZ82">
    <cfRule type="expression" dxfId="109" priority="89" stopIfTrue="1">
      <formula>ABS(FZ82)&gt;=0.11811</formula>
    </cfRule>
    <cfRule type="expression" dxfId="108" priority="90" stopIfTrue="1">
      <formula>ABS(FZ82)&gt;0.07874</formula>
    </cfRule>
  </conditionalFormatting>
  <conditionalFormatting sqref="FZ35:FZ36">
    <cfRule type="expression" dxfId="107" priority="87" stopIfTrue="1">
      <formula>ABS(FZ35)&gt;=2</formula>
    </cfRule>
    <cfRule type="expression" dxfId="106" priority="88" stopIfTrue="1">
      <formula>ABS(FZ35)&gt;1</formula>
    </cfRule>
  </conditionalFormatting>
  <conditionalFormatting sqref="FZ38">
    <cfRule type="expression" dxfId="105" priority="85" stopIfTrue="1">
      <formula>ABS(FZ38)&gt;=3</formula>
    </cfRule>
    <cfRule type="expression" dxfId="104" priority="86" stopIfTrue="1">
      <formula>ABS(FZ38)&gt;2</formula>
    </cfRule>
  </conditionalFormatting>
  <conditionalFormatting sqref="FZ38">
    <cfRule type="expression" dxfId="103" priority="83" stopIfTrue="1">
      <formula>ABS(FZ38)&gt;=0.1181</formula>
    </cfRule>
    <cfRule type="expression" dxfId="102" priority="84" stopIfTrue="1">
      <formula>ABS(FZ38)&gt;0.07874</formula>
    </cfRule>
  </conditionalFormatting>
  <conditionalFormatting sqref="GL80:GL81 GL87:GL88">
    <cfRule type="expression" dxfId="101" priority="81" stopIfTrue="1">
      <formula>ABS(GL80)&gt;=2</formula>
    </cfRule>
    <cfRule type="expression" priority="82" stopIfTrue="1">
      <formula>ABS(GL80)&gt;1</formula>
    </cfRule>
  </conditionalFormatting>
  <conditionalFormatting sqref="GL82 GL89">
    <cfRule type="expression" dxfId="100" priority="79" stopIfTrue="1">
      <formula>ABS(GL82)&gt;=3</formula>
    </cfRule>
    <cfRule type="expression" dxfId="99" priority="80" stopIfTrue="1">
      <formula>ABS(GL82)&gt;2</formula>
    </cfRule>
  </conditionalFormatting>
  <conditionalFormatting sqref="GL35:GL36 GL80:GL81 GL87:GL88">
    <cfRule type="expression" dxfId="98" priority="77" stopIfTrue="1">
      <formula>ABS(GL35)&gt;=0.07874</formula>
    </cfRule>
    <cfRule type="expression" dxfId="97" priority="78" stopIfTrue="1">
      <formula>ABS(GL35)&gt;0.03937</formula>
    </cfRule>
  </conditionalFormatting>
  <conditionalFormatting sqref="GL82 GL89">
    <cfRule type="expression" dxfId="96" priority="75" stopIfTrue="1">
      <formula>ABS(GL82)&gt;=0.11811</formula>
    </cfRule>
    <cfRule type="expression" dxfId="95" priority="76" stopIfTrue="1">
      <formula>ABS(GL82)&gt;0.07874</formula>
    </cfRule>
  </conditionalFormatting>
  <conditionalFormatting sqref="GL35:GL36">
    <cfRule type="expression" dxfId="94" priority="73" stopIfTrue="1">
      <formula>ABS(GL35)&gt;=2</formula>
    </cfRule>
    <cfRule type="expression" dxfId="93" priority="74" stopIfTrue="1">
      <formula>ABS(GL35)&gt;1</formula>
    </cfRule>
  </conditionalFormatting>
  <conditionalFormatting sqref="GL38">
    <cfRule type="expression" dxfId="92" priority="71" stopIfTrue="1">
      <formula>ABS(GL38)&gt;=3</formula>
    </cfRule>
    <cfRule type="expression" dxfId="91" priority="72" stopIfTrue="1">
      <formula>ABS(GL38)&gt;2</formula>
    </cfRule>
  </conditionalFormatting>
  <conditionalFormatting sqref="GL38">
    <cfRule type="expression" dxfId="90" priority="69" stopIfTrue="1">
      <formula>ABS(GL38)&gt;=0.1181</formula>
    </cfRule>
    <cfRule type="expression" dxfId="89" priority="70" stopIfTrue="1">
      <formula>ABS(GL38)&gt;0.07874</formula>
    </cfRule>
  </conditionalFormatting>
  <conditionalFormatting sqref="GM80:GM81 GM87:GM88">
    <cfRule type="expression" dxfId="88" priority="67" stopIfTrue="1">
      <formula>ABS(GM80)&gt;=2</formula>
    </cfRule>
    <cfRule type="expression" priority="68" stopIfTrue="1">
      <formula>ABS(GM80)&gt;1</formula>
    </cfRule>
  </conditionalFormatting>
  <conditionalFormatting sqref="GM82 GM89">
    <cfRule type="expression" dxfId="87" priority="65" stopIfTrue="1">
      <formula>ABS(GM82)&gt;=3</formula>
    </cfRule>
    <cfRule type="expression" dxfId="86" priority="66" stopIfTrue="1">
      <formula>ABS(GM82)&gt;2</formula>
    </cfRule>
  </conditionalFormatting>
  <conditionalFormatting sqref="GM35:GM36 GM80:GM81 GM87:GM88">
    <cfRule type="expression" dxfId="85" priority="63" stopIfTrue="1">
      <formula>ABS(GM35)&gt;=0.07874</formula>
    </cfRule>
    <cfRule type="expression" dxfId="84" priority="64" stopIfTrue="1">
      <formula>ABS(GM35)&gt;0.03937</formula>
    </cfRule>
  </conditionalFormatting>
  <conditionalFormatting sqref="GM82 GM89">
    <cfRule type="expression" dxfId="83" priority="61" stopIfTrue="1">
      <formula>ABS(GM82)&gt;=0.11811</formula>
    </cfRule>
    <cfRule type="expression" dxfId="82" priority="62" stopIfTrue="1">
      <formula>ABS(GM82)&gt;0.07874</formula>
    </cfRule>
  </conditionalFormatting>
  <conditionalFormatting sqref="GM35:GM36">
    <cfRule type="expression" dxfId="81" priority="59" stopIfTrue="1">
      <formula>ABS(GM35)&gt;=2</formula>
    </cfRule>
    <cfRule type="expression" dxfId="80" priority="60" stopIfTrue="1">
      <formula>ABS(GM35)&gt;1</formula>
    </cfRule>
  </conditionalFormatting>
  <conditionalFormatting sqref="GM38">
    <cfRule type="expression" dxfId="79" priority="57" stopIfTrue="1">
      <formula>ABS(GM38)&gt;=3</formula>
    </cfRule>
    <cfRule type="expression" dxfId="78" priority="58" stopIfTrue="1">
      <formula>ABS(GM38)&gt;2</formula>
    </cfRule>
  </conditionalFormatting>
  <conditionalFormatting sqref="GM38">
    <cfRule type="expression" dxfId="77" priority="55" stopIfTrue="1">
      <formula>ABS(GM38)&gt;=0.1181</formula>
    </cfRule>
    <cfRule type="expression" dxfId="76" priority="56" stopIfTrue="1">
      <formula>ABS(GM38)&gt;0.07874</formula>
    </cfRule>
  </conditionalFormatting>
  <conditionalFormatting sqref="EO87:EO88 EO80:EO81">
    <cfRule type="expression" dxfId="75" priority="53" stopIfTrue="1">
      <formula>ABS(EO80)&gt;=2</formula>
    </cfRule>
    <cfRule type="expression" priority="54" stopIfTrue="1">
      <formula>ABS(EO80)&gt;1</formula>
    </cfRule>
  </conditionalFormatting>
  <conditionalFormatting sqref="EO89 EO82">
    <cfRule type="expression" dxfId="74" priority="51" stopIfTrue="1">
      <formula>ABS(EO82)&gt;=3</formula>
    </cfRule>
    <cfRule type="expression" dxfId="73" priority="52" stopIfTrue="1">
      <formula>ABS(EO82)&gt;2</formula>
    </cfRule>
  </conditionalFormatting>
  <conditionalFormatting sqref="EO87:EO88 EO80:EO81 EO35:EO36">
    <cfRule type="expression" dxfId="72" priority="49" stopIfTrue="1">
      <formula>ABS(EO35)&gt;=0.07874</formula>
    </cfRule>
    <cfRule type="expression" dxfId="71" priority="50" stopIfTrue="1">
      <formula>ABS(EO35)&gt;0.03937</formula>
    </cfRule>
  </conditionalFormatting>
  <conditionalFormatting sqref="EO89 EO82">
    <cfRule type="expression" dxfId="70" priority="47" stopIfTrue="1">
      <formula>ABS(EO82)&gt;=0.11811</formula>
    </cfRule>
    <cfRule type="expression" dxfId="69" priority="48" stopIfTrue="1">
      <formula>ABS(EO82)&gt;0.07874</formula>
    </cfRule>
  </conditionalFormatting>
  <conditionalFormatting sqref="EO35:EO36">
    <cfRule type="expression" dxfId="68" priority="45" stopIfTrue="1">
      <formula>ABS(EO35)&gt;=2</formula>
    </cfRule>
    <cfRule type="expression" dxfId="67" priority="46" stopIfTrue="1">
      <formula>ABS(EO35)&gt;1</formula>
    </cfRule>
  </conditionalFormatting>
  <conditionalFormatting sqref="EO38">
    <cfRule type="expression" dxfId="66" priority="43" stopIfTrue="1">
      <formula>ABS(EO38)&gt;=3</formula>
    </cfRule>
    <cfRule type="expression" dxfId="65" priority="44" stopIfTrue="1">
      <formula>ABS(EO38)&gt;2</formula>
    </cfRule>
  </conditionalFormatting>
  <conditionalFormatting sqref="EO38">
    <cfRule type="expression" dxfId="64" priority="41" stopIfTrue="1">
      <formula>ABS(EO38)&gt;=0.1181</formula>
    </cfRule>
    <cfRule type="expression" dxfId="63" priority="42" stopIfTrue="1">
      <formula>ABS(EO38)&gt;0.07874</formula>
    </cfRule>
  </conditionalFormatting>
  <conditionalFormatting sqref="EN87:EN88 EN80:EN81">
    <cfRule type="expression" dxfId="62" priority="39" stopIfTrue="1">
      <formula>ABS(EN80)&gt;=2</formula>
    </cfRule>
    <cfRule type="expression" priority="40" stopIfTrue="1">
      <formula>ABS(EN80)&gt;1</formula>
    </cfRule>
  </conditionalFormatting>
  <conditionalFormatting sqref="EN89 EN82">
    <cfRule type="expression" dxfId="61" priority="37" stopIfTrue="1">
      <formula>ABS(EN82)&gt;=3</formula>
    </cfRule>
    <cfRule type="expression" dxfId="60" priority="38" stopIfTrue="1">
      <formula>ABS(EN82)&gt;2</formula>
    </cfRule>
  </conditionalFormatting>
  <conditionalFormatting sqref="EN87:EN88 EN80:EN81 EN35:EN36">
    <cfRule type="expression" dxfId="59" priority="35" stopIfTrue="1">
      <formula>ABS(EN35)&gt;=0.07874</formula>
    </cfRule>
    <cfRule type="expression" dxfId="58" priority="36" stopIfTrue="1">
      <formula>ABS(EN35)&gt;0.03937</formula>
    </cfRule>
  </conditionalFormatting>
  <conditionalFormatting sqref="EN89 EN82">
    <cfRule type="expression" dxfId="57" priority="33" stopIfTrue="1">
      <formula>ABS(EN82)&gt;=0.11811</formula>
    </cfRule>
    <cfRule type="expression" dxfId="56" priority="34" stopIfTrue="1">
      <formula>ABS(EN82)&gt;0.07874</formula>
    </cfRule>
  </conditionalFormatting>
  <conditionalFormatting sqref="EN35:EN36">
    <cfRule type="expression" dxfId="55" priority="31" stopIfTrue="1">
      <formula>ABS(EN35)&gt;=2</formula>
    </cfRule>
    <cfRule type="expression" dxfId="54" priority="32" stopIfTrue="1">
      <formula>ABS(EN35)&gt;1</formula>
    </cfRule>
  </conditionalFormatting>
  <conditionalFormatting sqref="EN38">
    <cfRule type="expression" dxfId="53" priority="29" stopIfTrue="1">
      <formula>ABS(EN38)&gt;=3</formula>
    </cfRule>
    <cfRule type="expression" dxfId="52" priority="30" stopIfTrue="1">
      <formula>ABS(EN38)&gt;2</formula>
    </cfRule>
  </conditionalFormatting>
  <conditionalFormatting sqref="EN38">
    <cfRule type="expression" dxfId="51" priority="27" stopIfTrue="1">
      <formula>ABS(EN38)&gt;=0.1181</formula>
    </cfRule>
    <cfRule type="expression" dxfId="50" priority="28" stopIfTrue="1">
      <formula>ABS(EN38)&gt;0.07874</formula>
    </cfRule>
  </conditionalFormatting>
  <conditionalFormatting sqref="BQ80:BQ81 BQ87:BQ88">
    <cfRule type="expression" dxfId="49" priority="25" stopIfTrue="1">
      <formula>ABS(BQ80)&gt;=2</formula>
    </cfRule>
    <cfRule type="expression" priority="26" stopIfTrue="1">
      <formula>ABS(BQ80)&gt;1</formula>
    </cfRule>
  </conditionalFormatting>
  <conditionalFormatting sqref="BQ82 BQ89">
    <cfRule type="expression" dxfId="48" priority="23" stopIfTrue="1">
      <formula>ABS(BQ82)&gt;=3</formula>
    </cfRule>
    <cfRule type="expression" dxfId="47" priority="24" stopIfTrue="1">
      <formula>ABS(BQ82)&gt;2</formula>
    </cfRule>
  </conditionalFormatting>
  <conditionalFormatting sqref="BQ35:BQ36 BQ80:BQ81 BQ87:BQ88">
    <cfRule type="expression" dxfId="46" priority="21" stopIfTrue="1">
      <formula>ABS(BQ35)&gt;=0.07874</formula>
    </cfRule>
    <cfRule type="expression" dxfId="45" priority="22" stopIfTrue="1">
      <formula>ABS(BQ35)&gt;0.03937</formula>
    </cfRule>
  </conditionalFormatting>
  <conditionalFormatting sqref="BQ82 BQ89">
    <cfRule type="expression" dxfId="44" priority="19" stopIfTrue="1">
      <formula>ABS(BQ82)&gt;=0.11811</formula>
    </cfRule>
    <cfRule type="expression" dxfId="43" priority="20" stopIfTrue="1">
      <formula>ABS(BQ82)&gt;0.07874</formula>
    </cfRule>
  </conditionalFormatting>
  <conditionalFormatting sqref="BQ35:BQ36">
    <cfRule type="expression" dxfId="42" priority="17" stopIfTrue="1">
      <formula>ABS(BQ35)&gt;=2</formula>
    </cfRule>
    <cfRule type="expression" dxfId="41" priority="18" stopIfTrue="1">
      <formula>ABS(BQ35)&gt;1</formula>
    </cfRule>
  </conditionalFormatting>
  <conditionalFormatting sqref="BQ38">
    <cfRule type="expression" dxfId="40" priority="15" stopIfTrue="1">
      <formula>ABS(BQ38)&gt;=3</formula>
    </cfRule>
    <cfRule type="expression" dxfId="39" priority="16" stopIfTrue="1">
      <formula>ABS(BQ38)&gt;2</formula>
    </cfRule>
  </conditionalFormatting>
  <conditionalFormatting sqref="BQ38">
    <cfRule type="expression" dxfId="38" priority="13" stopIfTrue="1">
      <formula>ABS(BQ38)&gt;=0.1181</formula>
    </cfRule>
    <cfRule type="expression" dxfId="37" priority="14" stopIfTrue="1">
      <formula>ABS(BQ38)&gt;0.07874</formula>
    </cfRule>
  </conditionalFormatting>
  <conditionalFormatting sqref="JT80:JT81 JT87:JT88">
    <cfRule type="expression" dxfId="36" priority="11" stopIfTrue="1">
      <formula>ABS(JT80)&gt;=2</formula>
    </cfRule>
    <cfRule type="expression" priority="12" stopIfTrue="1">
      <formula>ABS(JT80)&gt;1</formula>
    </cfRule>
  </conditionalFormatting>
  <conditionalFormatting sqref="JT82 JT89">
    <cfRule type="expression" dxfId="35" priority="9" stopIfTrue="1">
      <formula>ABS(JT82)&gt;=3</formula>
    </cfRule>
    <cfRule type="expression" dxfId="34" priority="10" stopIfTrue="1">
      <formula>ABS(JT82)&gt;2</formula>
    </cfRule>
  </conditionalFormatting>
  <conditionalFormatting sqref="JT87:JT88">
    <cfRule type="expression" dxfId="33" priority="7" stopIfTrue="1">
      <formula>ABS(JT87)&gt;=0.07874</formula>
    </cfRule>
    <cfRule type="expression" dxfId="32" priority="8" stopIfTrue="1">
      <formula>ABS(JT87)&gt;0.03937</formula>
    </cfRule>
  </conditionalFormatting>
  <conditionalFormatting sqref="JT89">
    <cfRule type="expression" dxfId="31" priority="5" stopIfTrue="1">
      <formula>ABS(JT89)&gt;=0.11811</formula>
    </cfRule>
    <cfRule type="expression" dxfId="30" priority="6" stopIfTrue="1">
      <formula>ABS(JT89)&gt;0.07874</formula>
    </cfRule>
  </conditionalFormatting>
  <conditionalFormatting sqref="JT35:JT36">
    <cfRule type="expression" dxfId="29" priority="3" stopIfTrue="1">
      <formula>ABS(JT35)&gt;=2</formula>
    </cfRule>
    <cfRule type="expression" dxfId="28" priority="4" stopIfTrue="1">
      <formula>ABS(JT35)&gt;1</formula>
    </cfRule>
  </conditionalFormatting>
  <conditionalFormatting sqref="JT38">
    <cfRule type="expression" dxfId="27" priority="1" stopIfTrue="1">
      <formula>ABS(JT38)&gt;=3</formula>
    </cfRule>
    <cfRule type="expression" dxfId="26" priority="2" stopIfTrue="1">
      <formula>ABS(JT38)&gt;2</formula>
    </cfRule>
  </conditionalFormatting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/>
  </sheetPr>
  <dimension ref="A1:AX168"/>
  <sheetViews>
    <sheetView zoomScale="125" zoomScaleNormal="125" zoomScalePageLayoutView="12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C12" sqref="C12"/>
    </sheetView>
  </sheetViews>
  <sheetFormatPr baseColWidth="10" defaultColWidth="8.83203125" defaultRowHeight="12" x14ac:dyDescent="0"/>
  <cols>
    <col min="1" max="1" width="31" style="885" customWidth="1"/>
    <col min="2" max="16384" width="8.83203125" style="885"/>
  </cols>
  <sheetData>
    <row r="1" spans="1:49" ht="13" thickBot="1">
      <c r="A1" s="845" t="s">
        <v>633</v>
      </c>
      <c r="B1" s="1268" t="s">
        <v>503</v>
      </c>
      <c r="C1" s="1195"/>
      <c r="D1" s="1195"/>
      <c r="E1" s="1195"/>
      <c r="F1" s="1195"/>
      <c r="G1" s="1196"/>
      <c r="H1" s="887"/>
      <c r="I1" s="887"/>
      <c r="J1" s="887"/>
      <c r="K1" s="887"/>
      <c r="L1" s="887"/>
      <c r="M1" s="887"/>
      <c r="N1" s="887"/>
      <c r="O1" s="887"/>
      <c r="P1" s="887"/>
      <c r="Q1" s="887"/>
      <c r="R1" s="887"/>
      <c r="S1" s="887"/>
      <c r="T1" s="887"/>
      <c r="U1" s="887"/>
      <c r="V1" s="887"/>
      <c r="W1" s="887"/>
      <c r="X1" s="887"/>
      <c r="Y1" s="887"/>
      <c r="Z1" s="887"/>
      <c r="AA1" s="887"/>
      <c r="AB1" s="887"/>
      <c r="AC1" s="887"/>
      <c r="AD1" s="887"/>
      <c r="AE1" s="887"/>
      <c r="AF1" s="887"/>
      <c r="AG1" s="887"/>
      <c r="AH1" s="887"/>
      <c r="AI1" s="887"/>
      <c r="AJ1" s="887"/>
      <c r="AK1" s="887"/>
      <c r="AL1" s="887"/>
      <c r="AM1" s="887"/>
      <c r="AN1" s="887"/>
      <c r="AO1" s="887"/>
      <c r="AP1" s="887"/>
      <c r="AQ1" s="887"/>
      <c r="AR1" s="887"/>
      <c r="AS1" s="887"/>
      <c r="AT1" s="887"/>
      <c r="AU1" s="887"/>
      <c r="AV1" s="887"/>
      <c r="AW1" s="887"/>
    </row>
    <row r="2" spans="1:49" ht="13" thickBot="1">
      <c r="A2" s="846" t="s">
        <v>634</v>
      </c>
      <c r="B2" s="1269" t="s">
        <v>372</v>
      </c>
      <c r="C2" s="1197"/>
      <c r="D2" s="1197"/>
      <c r="E2" s="1197"/>
      <c r="F2" s="1197"/>
      <c r="G2" s="1198"/>
      <c r="H2" s="887"/>
      <c r="I2" s="887"/>
      <c r="J2" s="887"/>
      <c r="K2" s="887"/>
      <c r="L2" s="887"/>
      <c r="M2" s="887"/>
      <c r="N2" s="887"/>
      <c r="O2" s="887"/>
      <c r="P2" s="887"/>
      <c r="Q2" s="887"/>
      <c r="R2" s="887"/>
      <c r="S2" s="887"/>
      <c r="T2" s="887"/>
      <c r="U2" s="887"/>
      <c r="V2" s="887"/>
      <c r="W2" s="887"/>
      <c r="X2" s="887"/>
      <c r="Y2" s="887"/>
      <c r="Z2" s="887"/>
      <c r="AA2" s="887"/>
      <c r="AB2" s="887"/>
      <c r="AC2" s="887"/>
      <c r="AD2" s="887"/>
      <c r="AE2" s="887"/>
      <c r="AF2" s="887"/>
      <c r="AG2" s="887"/>
      <c r="AH2" s="887"/>
      <c r="AI2" s="887"/>
      <c r="AJ2" s="887"/>
      <c r="AK2" s="887"/>
      <c r="AL2" s="887"/>
      <c r="AM2" s="887"/>
      <c r="AN2" s="887"/>
      <c r="AO2" s="887"/>
      <c r="AP2" s="887"/>
      <c r="AQ2" s="887"/>
      <c r="AR2" s="887"/>
      <c r="AS2" s="887"/>
      <c r="AT2" s="887"/>
      <c r="AU2" s="887"/>
      <c r="AV2" s="887"/>
      <c r="AW2" s="887"/>
    </row>
    <row r="3" spans="1:49" ht="13" thickBot="1">
      <c r="A3" s="846" t="s">
        <v>457</v>
      </c>
      <c r="B3" s="595">
        <v>0.2</v>
      </c>
      <c r="C3" s="924" t="s">
        <v>476</v>
      </c>
      <c r="D3" s="1046" t="s">
        <v>791</v>
      </c>
      <c r="E3" s="283"/>
      <c r="F3" s="887"/>
      <c r="G3" s="887"/>
      <c r="H3" s="887"/>
      <c r="I3" s="887"/>
      <c r="J3" s="887"/>
      <c r="K3" s="887"/>
      <c r="L3" s="887"/>
      <c r="M3" s="887"/>
      <c r="N3" s="887"/>
      <c r="O3" s="887"/>
      <c r="P3" s="887"/>
      <c r="Q3" s="887"/>
      <c r="R3" s="887"/>
      <c r="S3" s="887"/>
      <c r="T3" s="887"/>
      <c r="U3" s="887"/>
      <c r="V3" s="887"/>
      <c r="W3" s="887"/>
      <c r="X3" s="887"/>
      <c r="Y3" s="887"/>
      <c r="Z3" s="887"/>
      <c r="AA3" s="887"/>
      <c r="AB3" s="887"/>
      <c r="AC3" s="887"/>
      <c r="AD3" s="887"/>
      <c r="AE3" s="887"/>
      <c r="AF3" s="887"/>
      <c r="AG3" s="887"/>
      <c r="AH3" s="887"/>
      <c r="AI3" s="887"/>
      <c r="AJ3" s="887"/>
      <c r="AK3" s="887"/>
      <c r="AL3" s="887"/>
      <c r="AM3" s="887"/>
      <c r="AN3" s="887"/>
      <c r="AO3" s="887"/>
      <c r="AP3" s="887"/>
      <c r="AQ3" s="887"/>
      <c r="AR3" s="887"/>
      <c r="AS3" s="887"/>
      <c r="AT3" s="887"/>
      <c r="AU3" s="887"/>
      <c r="AV3" s="887"/>
      <c r="AW3" s="887"/>
    </row>
    <row r="4" spans="1:49" ht="13" thickBot="1">
      <c r="A4" s="847" t="s">
        <v>459</v>
      </c>
      <c r="B4" s="1054">
        <v>4.9000000000000004</v>
      </c>
      <c r="C4" s="924" t="s">
        <v>632</v>
      </c>
      <c r="D4" s="887" t="s">
        <v>373</v>
      </c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</row>
    <row r="5" spans="1:49" ht="13" thickBot="1">
      <c r="A5" s="824"/>
      <c r="B5" s="825"/>
      <c r="C5" s="887"/>
      <c r="D5" s="887"/>
      <c r="E5" s="887"/>
      <c r="F5" s="887"/>
      <c r="G5" s="887"/>
      <c r="H5" s="887"/>
      <c r="I5" s="887"/>
      <c r="J5" s="887"/>
      <c r="K5" s="887"/>
      <c r="L5" s="887"/>
      <c r="M5" s="887"/>
      <c r="N5" s="887"/>
      <c r="O5" s="887"/>
      <c r="P5" s="887"/>
      <c r="Q5" s="887"/>
      <c r="R5" s="887"/>
      <c r="S5" s="887"/>
      <c r="T5" s="887"/>
      <c r="U5" s="887"/>
      <c r="V5" s="887"/>
      <c r="W5" s="887"/>
      <c r="X5" s="887"/>
      <c r="Y5" s="887"/>
      <c r="Z5" s="887"/>
      <c r="AA5" s="887"/>
      <c r="AB5" s="887"/>
      <c r="AC5" s="887"/>
      <c r="AD5" s="887"/>
      <c r="AE5" s="887"/>
      <c r="AF5" s="887"/>
      <c r="AG5" s="887"/>
      <c r="AH5" s="887"/>
      <c r="AI5" s="887"/>
      <c r="AJ5" s="887"/>
      <c r="AK5" s="887"/>
      <c r="AL5" s="887"/>
      <c r="AM5" s="887"/>
      <c r="AN5" s="887"/>
      <c r="AO5" s="887"/>
      <c r="AP5" s="887"/>
      <c r="AQ5" s="887"/>
      <c r="AR5" s="887"/>
      <c r="AS5" s="887"/>
      <c r="AT5" s="887"/>
      <c r="AU5" s="887"/>
      <c r="AV5" s="887"/>
      <c r="AW5" s="887"/>
    </row>
    <row r="6" spans="1:49" ht="13" thickBot="1">
      <c r="A6" s="848" t="s">
        <v>622</v>
      </c>
      <c r="B6" s="285" t="s">
        <v>476</v>
      </c>
      <c r="C6" s="854" t="s">
        <v>387</v>
      </c>
      <c r="D6" s="887"/>
      <c r="E6" s="887"/>
      <c r="F6" s="887"/>
      <c r="G6" s="887"/>
      <c r="H6" s="887"/>
      <c r="I6" s="887"/>
      <c r="J6" s="887"/>
      <c r="K6" s="887"/>
      <c r="L6" s="887"/>
      <c r="M6" s="887"/>
      <c r="N6" s="887"/>
      <c r="O6" s="887"/>
      <c r="P6" s="887"/>
      <c r="Q6" s="887"/>
      <c r="R6" s="887"/>
      <c r="S6" s="887"/>
      <c r="T6" s="887"/>
      <c r="U6" s="887"/>
      <c r="V6" s="887"/>
      <c r="W6" s="887"/>
      <c r="X6" s="887"/>
      <c r="Y6" s="887"/>
      <c r="Z6" s="887"/>
      <c r="AA6" s="887"/>
      <c r="AB6" s="887"/>
      <c r="AC6" s="887"/>
      <c r="AD6" s="887"/>
      <c r="AE6" s="887"/>
      <c r="AF6" s="887"/>
      <c r="AG6" s="887"/>
      <c r="AH6" s="887"/>
      <c r="AI6" s="887"/>
      <c r="AJ6" s="887"/>
      <c r="AK6" s="887"/>
      <c r="AL6" s="887"/>
      <c r="AM6" s="887"/>
      <c r="AN6" s="887"/>
      <c r="AO6" s="887"/>
      <c r="AP6" s="887"/>
      <c r="AQ6" s="887"/>
      <c r="AR6" s="887"/>
      <c r="AS6" s="887"/>
      <c r="AT6" s="887"/>
      <c r="AU6" s="887"/>
      <c r="AV6" s="887"/>
      <c r="AW6" s="887"/>
    </row>
    <row r="7" spans="1:49">
      <c r="A7" s="287" t="s">
        <v>635</v>
      </c>
      <c r="B7" s="855">
        <v>1.57</v>
      </c>
      <c r="C7" s="856">
        <f>B7*25.4</f>
        <v>39.878</v>
      </c>
      <c r="D7" s="887"/>
      <c r="E7" s="887"/>
      <c r="F7" s="887"/>
      <c r="G7" s="887"/>
      <c r="H7" s="887"/>
      <c r="I7" s="887"/>
      <c r="J7" s="887"/>
      <c r="K7" s="887"/>
      <c r="L7" s="887"/>
      <c r="M7" s="887"/>
      <c r="N7" s="887"/>
      <c r="O7" s="887"/>
      <c r="P7" s="887"/>
      <c r="Q7" s="887"/>
      <c r="R7" s="887"/>
      <c r="S7" s="887"/>
      <c r="T7" s="887"/>
      <c r="U7" s="887"/>
      <c r="V7" s="887"/>
      <c r="W7" s="887"/>
      <c r="X7" s="887"/>
      <c r="Y7" s="887"/>
      <c r="Z7" s="887"/>
      <c r="AA7" s="887"/>
      <c r="AB7" s="887"/>
      <c r="AC7" s="887"/>
      <c r="AD7" s="887"/>
      <c r="AE7" s="887"/>
      <c r="AF7" s="887"/>
      <c r="AG7" s="887"/>
      <c r="AH7" s="887"/>
      <c r="AI7" s="887"/>
      <c r="AJ7" s="887"/>
      <c r="AK7" s="887"/>
      <c r="AL7" s="887"/>
      <c r="AM7" s="887"/>
      <c r="AN7" s="887"/>
      <c r="AO7" s="887"/>
      <c r="AP7" s="887"/>
      <c r="AQ7" s="887"/>
      <c r="AR7" s="887"/>
      <c r="AS7" s="887"/>
      <c r="AT7" s="887"/>
      <c r="AU7" s="887"/>
      <c r="AV7" s="887"/>
      <c r="AW7" s="887"/>
    </row>
    <row r="8" spans="1:49">
      <c r="A8" s="288" t="s">
        <v>636</v>
      </c>
      <c r="B8" s="849">
        <v>0.63</v>
      </c>
      <c r="C8" s="852">
        <f>B8*25.4</f>
        <v>16.001999999999999</v>
      </c>
      <c r="D8" s="887"/>
      <c r="E8" s="887"/>
      <c r="F8" s="887"/>
      <c r="G8" s="887"/>
      <c r="H8" s="887"/>
      <c r="I8" s="887"/>
      <c r="J8" s="887"/>
      <c r="K8" s="887"/>
      <c r="L8" s="887"/>
      <c r="M8" s="887"/>
      <c r="N8" s="887"/>
      <c r="O8" s="887"/>
      <c r="P8" s="887"/>
      <c r="Q8" s="887"/>
      <c r="R8" s="887"/>
      <c r="S8" s="887"/>
      <c r="T8" s="887"/>
      <c r="U8" s="887"/>
      <c r="V8" s="887"/>
      <c r="W8" s="887"/>
      <c r="X8" s="887"/>
      <c r="Y8" s="887"/>
      <c r="Z8" s="887"/>
      <c r="AA8" s="887"/>
      <c r="AB8" s="887"/>
      <c r="AC8" s="887"/>
      <c r="AD8" s="887"/>
      <c r="AE8" s="887"/>
      <c r="AF8" s="887"/>
      <c r="AG8" s="887"/>
      <c r="AH8" s="887"/>
      <c r="AI8" s="887"/>
      <c r="AJ8" s="887"/>
      <c r="AK8" s="887"/>
      <c r="AL8" s="887"/>
      <c r="AM8" s="887"/>
      <c r="AN8" s="887"/>
      <c r="AO8" s="887"/>
      <c r="AP8" s="887"/>
      <c r="AQ8" s="887"/>
      <c r="AR8" s="887"/>
      <c r="AS8" s="887"/>
      <c r="AT8" s="887"/>
      <c r="AU8" s="887"/>
      <c r="AV8" s="887"/>
      <c r="AW8" s="887"/>
    </row>
    <row r="9" spans="1:49">
      <c r="A9" s="288" t="s">
        <v>621</v>
      </c>
      <c r="B9" s="850">
        <v>5.8999999999999997E-2</v>
      </c>
      <c r="C9" s="334">
        <v>1.5</v>
      </c>
      <c r="D9" s="943" t="s">
        <v>374</v>
      </c>
      <c r="E9" s="887"/>
      <c r="F9" s="887"/>
      <c r="G9" s="887"/>
      <c r="H9" s="887"/>
      <c r="I9" s="887"/>
      <c r="J9" s="887"/>
      <c r="K9" s="887"/>
      <c r="L9" s="887"/>
      <c r="M9" s="887"/>
      <c r="N9" s="887"/>
      <c r="O9" s="887"/>
      <c r="P9" s="887"/>
      <c r="Q9" s="887"/>
      <c r="R9" s="887"/>
      <c r="S9" s="887"/>
      <c r="T9" s="887"/>
      <c r="U9" s="887"/>
      <c r="V9" s="887"/>
      <c r="W9" s="887"/>
      <c r="X9" s="887"/>
      <c r="Y9" s="887"/>
      <c r="Z9" s="887"/>
      <c r="AA9" s="887"/>
      <c r="AB9" s="887"/>
      <c r="AC9" s="887"/>
      <c r="AD9" s="887"/>
      <c r="AE9" s="887"/>
      <c r="AF9" s="887"/>
      <c r="AG9" s="887"/>
      <c r="AH9" s="887"/>
      <c r="AI9" s="887"/>
      <c r="AJ9" s="887"/>
      <c r="AK9" s="887"/>
      <c r="AL9" s="887"/>
      <c r="AM9" s="887"/>
      <c r="AN9" s="887"/>
      <c r="AO9" s="887"/>
      <c r="AP9" s="887"/>
      <c r="AQ9" s="887"/>
      <c r="AR9" s="887"/>
      <c r="AS9" s="887"/>
      <c r="AT9" s="887"/>
      <c r="AU9" s="887"/>
      <c r="AV9" s="887"/>
      <c r="AW9" s="887"/>
    </row>
    <row r="10" spans="1:49">
      <c r="A10" s="288" t="s">
        <v>645</v>
      </c>
      <c r="B10" s="850">
        <v>10.628</v>
      </c>
      <c r="C10" s="852">
        <v>270</v>
      </c>
      <c r="D10" s="887"/>
      <c r="E10" s="887"/>
      <c r="F10" s="887"/>
      <c r="G10" s="887"/>
      <c r="H10" s="887"/>
      <c r="I10" s="887"/>
      <c r="J10" s="887"/>
      <c r="K10" s="887"/>
      <c r="L10" s="887"/>
      <c r="M10" s="887"/>
      <c r="N10" s="887"/>
      <c r="O10" s="887"/>
      <c r="P10" s="887"/>
      <c r="Q10" s="887"/>
      <c r="R10" s="887"/>
      <c r="S10" s="887"/>
      <c r="T10" s="887"/>
      <c r="U10" s="887"/>
      <c r="V10" s="887"/>
      <c r="W10" s="887"/>
      <c r="X10" s="887"/>
      <c r="Y10" s="887"/>
      <c r="Z10" s="887"/>
      <c r="AA10" s="887"/>
      <c r="AB10" s="887"/>
      <c r="AC10" s="887"/>
      <c r="AD10" s="887"/>
      <c r="AE10" s="887"/>
      <c r="AF10" s="887"/>
      <c r="AG10" s="887"/>
      <c r="AH10" s="887"/>
      <c r="AI10" s="887"/>
      <c r="AJ10" s="887"/>
      <c r="AK10" s="887"/>
      <c r="AL10" s="887"/>
      <c r="AM10" s="887"/>
      <c r="AN10" s="887"/>
      <c r="AO10" s="887"/>
      <c r="AP10" s="887"/>
      <c r="AQ10" s="887"/>
      <c r="AR10" s="887"/>
      <c r="AS10" s="887"/>
      <c r="AT10" s="887"/>
      <c r="AU10" s="887"/>
      <c r="AV10" s="887"/>
      <c r="AW10" s="887"/>
    </row>
    <row r="11" spans="1:49" ht="13" thickBot="1">
      <c r="A11" s="290" t="s">
        <v>647</v>
      </c>
      <c r="B11" s="291">
        <v>6.2679999999999998</v>
      </c>
      <c r="C11" s="820">
        <v>159.19999999999999</v>
      </c>
      <c r="D11" s="943" t="s">
        <v>227</v>
      </c>
      <c r="E11" s="887"/>
      <c r="F11" s="887"/>
      <c r="G11" s="887"/>
      <c r="H11" s="887"/>
      <c r="I11" s="887"/>
      <c r="J11" s="887"/>
      <c r="K11" s="887"/>
      <c r="L11" s="887"/>
      <c r="M11" s="887"/>
      <c r="N11" s="887"/>
      <c r="O11" s="887"/>
      <c r="P11" s="887"/>
      <c r="Q11" s="887"/>
      <c r="R11" s="887"/>
      <c r="S11" s="887"/>
      <c r="T11" s="887"/>
      <c r="U11" s="887"/>
      <c r="V11" s="887"/>
      <c r="W11" s="887"/>
      <c r="X11" s="887"/>
      <c r="Y11" s="887"/>
      <c r="Z11" s="887"/>
      <c r="AA11" s="887"/>
      <c r="AB11" s="887"/>
      <c r="AC11" s="887"/>
      <c r="AD11" s="887"/>
      <c r="AE11" s="887"/>
      <c r="AF11" s="887"/>
      <c r="AG11" s="887"/>
      <c r="AH11" s="887"/>
      <c r="AI11" s="887"/>
      <c r="AJ11" s="887"/>
      <c r="AK11" s="887"/>
      <c r="AL11" s="887"/>
      <c r="AM11" s="887"/>
      <c r="AN11" s="887"/>
      <c r="AO11" s="887"/>
      <c r="AP11" s="887"/>
      <c r="AQ11" s="887"/>
      <c r="AR11" s="887"/>
      <c r="AS11" s="887"/>
      <c r="AT11" s="887"/>
      <c r="AU11" s="887"/>
      <c r="AV11" s="887"/>
      <c r="AW11" s="887"/>
    </row>
    <row r="12" spans="1:49" ht="13" thickBot="1">
      <c r="A12" s="335"/>
      <c r="B12" s="336"/>
      <c r="C12" s="954"/>
      <c r="D12" s="954"/>
      <c r="E12" s="954"/>
      <c r="F12" s="954"/>
      <c r="G12" s="954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  <c r="AF12" s="887"/>
      <c r="AG12" s="887"/>
      <c r="AH12" s="887"/>
      <c r="AI12" s="887"/>
      <c r="AJ12" s="887"/>
      <c r="AK12" s="887"/>
      <c r="AL12" s="887"/>
      <c r="AM12" s="887"/>
      <c r="AN12" s="887"/>
      <c r="AO12" s="887"/>
      <c r="AP12" s="887"/>
      <c r="AQ12" s="887"/>
      <c r="AR12" s="887"/>
      <c r="AS12" s="887"/>
      <c r="AU12" s="887"/>
      <c r="AV12" s="887"/>
      <c r="AW12" s="887"/>
    </row>
    <row r="13" spans="1:49" ht="13" thickBot="1">
      <c r="A13" s="1209" t="s">
        <v>462</v>
      </c>
      <c r="B13" s="1210"/>
      <c r="C13" s="1125" t="s">
        <v>618</v>
      </c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  <c r="N13" s="1126"/>
      <c r="O13" s="1126"/>
      <c r="P13" s="1126"/>
      <c r="Q13" s="1126"/>
      <c r="R13" s="1126"/>
      <c r="S13" s="1126"/>
      <c r="T13" s="1126"/>
      <c r="U13" s="1126"/>
      <c r="V13" s="1126"/>
      <c r="W13" s="1126"/>
      <c r="X13" s="785" t="s">
        <v>619</v>
      </c>
      <c r="Y13" s="948"/>
      <c r="Z13" s="948"/>
      <c r="AA13" s="948"/>
      <c r="AB13" s="948"/>
      <c r="AC13" s="948"/>
      <c r="AD13" s="948"/>
      <c r="AE13" s="948"/>
      <c r="AF13" s="948"/>
      <c r="AG13" s="948"/>
      <c r="AH13" s="948"/>
      <c r="AI13" s="948"/>
      <c r="AJ13" s="948"/>
      <c r="AK13" s="948"/>
      <c r="AL13" s="948"/>
      <c r="AM13" s="948"/>
      <c r="AN13" s="948"/>
      <c r="AO13" s="948"/>
      <c r="AP13" s="948"/>
      <c r="AQ13" s="948"/>
      <c r="AR13" s="948"/>
      <c r="AS13" s="870"/>
      <c r="AU13" s="887"/>
      <c r="AV13" s="887"/>
      <c r="AW13" s="887"/>
    </row>
    <row r="14" spans="1:49" ht="13" thickBot="1">
      <c r="A14" s="1237" t="s">
        <v>637</v>
      </c>
      <c r="B14" s="1238"/>
      <c r="C14" s="1039" t="s">
        <v>677</v>
      </c>
      <c r="D14" s="1040" t="s">
        <v>675</v>
      </c>
      <c r="E14" s="1040" t="s">
        <v>678</v>
      </c>
      <c r="F14" s="1040" t="s">
        <v>679</v>
      </c>
      <c r="G14" s="1040" t="s">
        <v>680</v>
      </c>
      <c r="H14" s="1040" t="s">
        <v>681</v>
      </c>
      <c r="I14" s="1040" t="s">
        <v>682</v>
      </c>
      <c r="J14" s="1040" t="s">
        <v>532</v>
      </c>
      <c r="K14" s="1040" t="s">
        <v>413</v>
      </c>
      <c r="L14" s="1040" t="s">
        <v>533</v>
      </c>
      <c r="M14" s="1040" t="s">
        <v>593</v>
      </c>
      <c r="N14" s="1040" t="s">
        <v>592</v>
      </c>
      <c r="O14" s="1040" t="s">
        <v>485</v>
      </c>
      <c r="P14" s="1040" t="s">
        <v>608</v>
      </c>
      <c r="Q14" s="1040" t="s">
        <v>683</v>
      </c>
      <c r="R14" s="1040" t="s">
        <v>604</v>
      </c>
      <c r="S14" s="1040" t="s">
        <v>607</v>
      </c>
      <c r="T14" s="1040" t="s">
        <v>598</v>
      </c>
      <c r="U14" s="1040" t="s">
        <v>534</v>
      </c>
      <c r="V14" s="1040" t="s">
        <v>602</v>
      </c>
      <c r="W14" s="1040" t="s">
        <v>684</v>
      </c>
      <c r="X14" s="1042" t="str">
        <f t="shared" ref="X14:AR14" si="0">C14</f>
        <v>501</v>
      </c>
      <c r="Y14" s="1024" t="str">
        <f t="shared" si="0"/>
        <v>502</v>
      </c>
      <c r="Z14" s="1024" t="str">
        <f t="shared" si="0"/>
        <v>503</v>
      </c>
      <c r="AA14" s="1024" t="str">
        <f t="shared" si="0"/>
        <v>504</v>
      </c>
      <c r="AB14" s="1024" t="str">
        <f t="shared" si="0"/>
        <v>505</v>
      </c>
      <c r="AC14" s="1024" t="str">
        <f t="shared" si="0"/>
        <v>506</v>
      </c>
      <c r="AD14" s="1024" t="str">
        <f t="shared" si="0"/>
        <v>507</v>
      </c>
      <c r="AE14" s="1024" t="str">
        <f t="shared" si="0"/>
        <v>508</v>
      </c>
      <c r="AF14" s="1024" t="str">
        <f t="shared" si="0"/>
        <v>509</v>
      </c>
      <c r="AG14" s="1024" t="str">
        <f t="shared" si="0"/>
        <v>510</v>
      </c>
      <c r="AH14" s="1024" t="str">
        <f t="shared" si="0"/>
        <v>511</v>
      </c>
      <c r="AI14" s="1024" t="str">
        <f t="shared" si="0"/>
        <v>512</v>
      </c>
      <c r="AJ14" s="1024" t="str">
        <f t="shared" si="0"/>
        <v>513</v>
      </c>
      <c r="AK14" s="1024" t="str">
        <f t="shared" si="0"/>
        <v>515</v>
      </c>
      <c r="AL14" s="1024" t="str">
        <f t="shared" si="0"/>
        <v>516</v>
      </c>
      <c r="AM14" s="1024" t="str">
        <f t="shared" si="0"/>
        <v>517</v>
      </c>
      <c r="AN14" s="1024" t="str">
        <f t="shared" si="0"/>
        <v>518</v>
      </c>
      <c r="AO14" s="1024" t="str">
        <f t="shared" si="0"/>
        <v>519</v>
      </c>
      <c r="AP14" s="1024" t="str">
        <f t="shared" si="0"/>
        <v>520</v>
      </c>
      <c r="AQ14" s="1024" t="str">
        <f t="shared" si="0"/>
        <v>521</v>
      </c>
      <c r="AR14" s="1024" t="str">
        <f t="shared" si="0"/>
        <v>522</v>
      </c>
      <c r="AS14" s="1024"/>
      <c r="AU14" s="887"/>
      <c r="AV14" s="887"/>
      <c r="AW14" s="887"/>
    </row>
    <row r="15" spans="1:49">
      <c r="A15" s="1241" t="s">
        <v>635</v>
      </c>
      <c r="B15" s="1242"/>
      <c r="C15" s="884">
        <v>1.5705</v>
      </c>
      <c r="D15" s="883">
        <v>1.5694999999999999</v>
      </c>
      <c r="E15" s="883">
        <v>1.5685</v>
      </c>
      <c r="F15" s="882">
        <v>1.5725</v>
      </c>
      <c r="G15" s="883">
        <v>1.5694999999999999</v>
      </c>
      <c r="H15" s="883">
        <v>1.5694999999999999</v>
      </c>
      <c r="I15" s="883">
        <v>1.569</v>
      </c>
      <c r="J15" s="883">
        <v>1.571</v>
      </c>
      <c r="K15" s="883">
        <v>1.5705</v>
      </c>
      <c r="L15" s="883">
        <v>1.571</v>
      </c>
      <c r="M15" s="883">
        <v>1.569</v>
      </c>
      <c r="N15" s="883">
        <v>1.5720000000000001</v>
      </c>
      <c r="O15" s="883">
        <v>1.57</v>
      </c>
      <c r="P15" s="883">
        <v>1.5685</v>
      </c>
      <c r="Q15" s="883">
        <v>1.5714999999999999</v>
      </c>
      <c r="R15" s="883">
        <v>1.5714999999999999</v>
      </c>
      <c r="S15" s="883">
        <v>1.57</v>
      </c>
      <c r="T15" s="883">
        <v>1.569</v>
      </c>
      <c r="U15" s="883">
        <v>1.57</v>
      </c>
      <c r="V15" s="883">
        <v>1.5694999999999999</v>
      </c>
      <c r="W15" s="883">
        <v>1.5694999999999999</v>
      </c>
      <c r="X15" s="934">
        <f t="shared" ref="X15:X29" si="1">C15*25.4</f>
        <v>39.890699999999995</v>
      </c>
      <c r="Y15" s="935">
        <f t="shared" ref="Y15:Y29" si="2">D15*25.4</f>
        <v>39.865299999999998</v>
      </c>
      <c r="Z15" s="935">
        <f t="shared" ref="Z15:Z29" si="3">E15*25.4</f>
        <v>39.8399</v>
      </c>
      <c r="AA15" s="935">
        <f t="shared" ref="AA15:AA29" si="4">F15*25.4</f>
        <v>39.941499999999998</v>
      </c>
      <c r="AB15" s="935">
        <f t="shared" ref="AB15:AB29" si="5">G15*25.4</f>
        <v>39.865299999999998</v>
      </c>
      <c r="AC15" s="935">
        <f t="shared" ref="AC15:AC29" si="6">H15*25.4</f>
        <v>39.865299999999998</v>
      </c>
      <c r="AD15" s="935">
        <f t="shared" ref="AD15:AD29" si="7">I15*25.4</f>
        <v>39.852599999999995</v>
      </c>
      <c r="AE15" s="935">
        <f t="shared" ref="AE15:AE29" si="8">J15*25.4</f>
        <v>39.903399999999998</v>
      </c>
      <c r="AF15" s="935">
        <f t="shared" ref="AF15:AF29" si="9">K15*25.4</f>
        <v>39.890699999999995</v>
      </c>
      <c r="AG15" s="935">
        <f t="shared" ref="AG15:AG29" si="10">L15*25.4</f>
        <v>39.903399999999998</v>
      </c>
      <c r="AH15" s="935">
        <f t="shared" ref="AH15:AH29" si="11">M15*25.4</f>
        <v>39.852599999999995</v>
      </c>
      <c r="AI15" s="935">
        <f t="shared" ref="AI15:AI29" si="12">N15*25.4</f>
        <v>39.928800000000003</v>
      </c>
      <c r="AJ15" s="935">
        <f t="shared" ref="AJ15:AJ29" si="13">O15*25.4</f>
        <v>39.878</v>
      </c>
      <c r="AK15" s="935">
        <f t="shared" ref="AK15:AK29" si="14">P15*25.4</f>
        <v>39.8399</v>
      </c>
      <c r="AL15" s="935">
        <f t="shared" ref="AL15:AL29" si="15">Q15*25.4</f>
        <v>39.916099999999993</v>
      </c>
      <c r="AM15" s="935">
        <f t="shared" ref="AM15:AM29" si="16">R15*25.4</f>
        <v>39.916099999999993</v>
      </c>
      <c r="AN15" s="935">
        <f t="shared" ref="AN15:AN29" si="17">S15*25.4</f>
        <v>39.878</v>
      </c>
      <c r="AO15" s="935">
        <f t="shared" ref="AO15:AO29" si="18">T15*25.4</f>
        <v>39.852599999999995</v>
      </c>
      <c r="AP15" s="935">
        <f t="shared" ref="AP15:AP29" si="19">U15*25.4</f>
        <v>39.878</v>
      </c>
      <c r="AQ15" s="935">
        <f t="shared" ref="AQ15:AQ29" si="20">V15*25.4</f>
        <v>39.865299999999998</v>
      </c>
      <c r="AR15" s="935">
        <f t="shared" ref="AR15:AR29" si="21">W15*25.4</f>
        <v>39.865299999999998</v>
      </c>
      <c r="AS15" s="935"/>
      <c r="AU15" s="887"/>
      <c r="AV15" s="887"/>
      <c r="AW15" s="887"/>
    </row>
    <row r="16" spans="1:49">
      <c r="A16" s="1239" t="s">
        <v>636</v>
      </c>
      <c r="B16" s="1240"/>
      <c r="C16" s="956">
        <v>0.63049999999999995</v>
      </c>
      <c r="D16" s="957">
        <v>0.63249999999999995</v>
      </c>
      <c r="E16" s="957">
        <v>6.2949999999999999</v>
      </c>
      <c r="F16" s="958">
        <v>0.62949999999999995</v>
      </c>
      <c r="G16" s="957">
        <v>0.63149999999999995</v>
      </c>
      <c r="H16" s="957">
        <v>0.63049999999999995</v>
      </c>
      <c r="I16" s="957">
        <v>0.63</v>
      </c>
      <c r="J16" s="957">
        <v>0.63049999999999995</v>
      </c>
      <c r="K16" s="957">
        <v>0.62949999999999995</v>
      </c>
      <c r="L16" s="957">
        <v>0.62949999999999995</v>
      </c>
      <c r="M16" s="957">
        <v>0.63</v>
      </c>
      <c r="N16" s="957">
        <v>0.63049999999999995</v>
      </c>
      <c r="O16" s="957">
        <v>0.63049999999999995</v>
      </c>
      <c r="P16" s="957">
        <v>0.628</v>
      </c>
      <c r="Q16" s="957">
        <v>0.63</v>
      </c>
      <c r="R16" s="957">
        <v>0.63100000000000001</v>
      </c>
      <c r="S16" s="957">
        <v>0.63100000000000001</v>
      </c>
      <c r="T16" s="957">
        <v>0.63100000000000001</v>
      </c>
      <c r="U16" s="957">
        <v>0.63149999999999995</v>
      </c>
      <c r="V16" s="957">
        <v>0.63</v>
      </c>
      <c r="W16" s="957">
        <v>0.63049999999999995</v>
      </c>
      <c r="X16" s="900">
        <f t="shared" si="1"/>
        <v>16.014699999999998</v>
      </c>
      <c r="Y16" s="901">
        <f t="shared" si="2"/>
        <v>16.065499999999997</v>
      </c>
      <c r="Z16" s="901">
        <f t="shared" si="3"/>
        <v>159.893</v>
      </c>
      <c r="AA16" s="901">
        <f t="shared" si="4"/>
        <v>15.989299999999998</v>
      </c>
      <c r="AB16" s="901">
        <f t="shared" si="5"/>
        <v>16.040099999999999</v>
      </c>
      <c r="AC16" s="901">
        <f t="shared" si="6"/>
        <v>16.014699999999998</v>
      </c>
      <c r="AD16" s="901">
        <f t="shared" si="7"/>
        <v>16.001999999999999</v>
      </c>
      <c r="AE16" s="901">
        <f t="shared" si="8"/>
        <v>16.014699999999998</v>
      </c>
      <c r="AF16" s="901">
        <f t="shared" si="9"/>
        <v>15.989299999999998</v>
      </c>
      <c r="AG16" s="901">
        <f t="shared" si="10"/>
        <v>15.989299999999998</v>
      </c>
      <c r="AH16" s="901">
        <f t="shared" si="11"/>
        <v>16.001999999999999</v>
      </c>
      <c r="AI16" s="901">
        <f t="shared" si="12"/>
        <v>16.014699999999998</v>
      </c>
      <c r="AJ16" s="901">
        <f t="shared" si="13"/>
        <v>16.014699999999998</v>
      </c>
      <c r="AK16" s="901">
        <f t="shared" si="14"/>
        <v>15.9512</v>
      </c>
      <c r="AL16" s="901">
        <f t="shared" si="15"/>
        <v>16.001999999999999</v>
      </c>
      <c r="AM16" s="901">
        <f t="shared" si="16"/>
        <v>16.0274</v>
      </c>
      <c r="AN16" s="901">
        <f t="shared" si="17"/>
        <v>16.0274</v>
      </c>
      <c r="AO16" s="901">
        <f t="shared" si="18"/>
        <v>16.0274</v>
      </c>
      <c r="AP16" s="901">
        <f t="shared" si="19"/>
        <v>16.040099999999999</v>
      </c>
      <c r="AQ16" s="901">
        <f t="shared" si="20"/>
        <v>16.001999999999999</v>
      </c>
      <c r="AR16" s="901">
        <f t="shared" si="21"/>
        <v>16.014699999999998</v>
      </c>
      <c r="AS16" s="901"/>
      <c r="AU16" s="887"/>
      <c r="AV16" s="887"/>
      <c r="AW16" s="887"/>
    </row>
    <row r="17" spans="1:49">
      <c r="A17" s="1239" t="s">
        <v>638</v>
      </c>
      <c r="B17" s="1240"/>
      <c r="C17" s="960">
        <v>5.8500000000000003E-2</v>
      </c>
      <c r="D17" s="958">
        <v>5.8999999999999997E-2</v>
      </c>
      <c r="E17" s="958">
        <v>5.8000000000000003E-2</v>
      </c>
      <c r="F17" s="958">
        <v>5.8000000000000003E-2</v>
      </c>
      <c r="G17" s="958">
        <v>5.8500000000000003E-2</v>
      </c>
      <c r="H17" s="958">
        <v>5.9499999999999997E-2</v>
      </c>
      <c r="I17" s="958">
        <v>5.8000000000000003E-2</v>
      </c>
      <c r="J17" s="958">
        <v>5.8000000000000003E-2</v>
      </c>
      <c r="K17" s="958">
        <v>5.8500000000000003E-2</v>
      </c>
      <c r="L17" s="958">
        <v>5.8000000000000003E-2</v>
      </c>
      <c r="M17" s="958">
        <v>5.8500000000000003E-2</v>
      </c>
      <c r="N17" s="958">
        <v>5.8500000000000003E-2</v>
      </c>
      <c r="O17" s="958">
        <v>5.8999999999999997E-2</v>
      </c>
      <c r="P17" s="958">
        <v>5.5500000000000001E-2</v>
      </c>
      <c r="Q17" s="958">
        <v>5.8500000000000003E-2</v>
      </c>
      <c r="R17" s="958">
        <v>5.8999999999999997E-2</v>
      </c>
      <c r="S17" s="958">
        <v>5.9499999999999997E-2</v>
      </c>
      <c r="T17" s="958">
        <v>5.8500000000000003E-2</v>
      </c>
      <c r="U17" s="958">
        <v>5.8500000000000003E-2</v>
      </c>
      <c r="V17" s="958">
        <v>5.8500000000000003E-2</v>
      </c>
      <c r="W17" s="958">
        <v>5.7500000000000002E-2</v>
      </c>
      <c r="X17" s="900">
        <f t="shared" si="1"/>
        <v>1.4859</v>
      </c>
      <c r="Y17" s="901">
        <f t="shared" si="2"/>
        <v>1.4985999999999999</v>
      </c>
      <c r="Z17" s="901">
        <f t="shared" si="3"/>
        <v>1.4732000000000001</v>
      </c>
      <c r="AA17" s="901">
        <f t="shared" si="4"/>
        <v>1.4732000000000001</v>
      </c>
      <c r="AB17" s="901">
        <f t="shared" si="5"/>
        <v>1.4859</v>
      </c>
      <c r="AC17" s="901">
        <f t="shared" si="6"/>
        <v>1.5112999999999999</v>
      </c>
      <c r="AD17" s="901">
        <f t="shared" si="7"/>
        <v>1.4732000000000001</v>
      </c>
      <c r="AE17" s="901">
        <f t="shared" si="8"/>
        <v>1.4732000000000001</v>
      </c>
      <c r="AF17" s="901">
        <f t="shared" si="9"/>
        <v>1.4859</v>
      </c>
      <c r="AG17" s="901">
        <f t="shared" si="10"/>
        <v>1.4732000000000001</v>
      </c>
      <c r="AH17" s="901">
        <f t="shared" si="11"/>
        <v>1.4859</v>
      </c>
      <c r="AI17" s="901">
        <f t="shared" si="12"/>
        <v>1.4859</v>
      </c>
      <c r="AJ17" s="901">
        <f t="shared" si="13"/>
        <v>1.4985999999999999</v>
      </c>
      <c r="AK17" s="901">
        <f t="shared" si="14"/>
        <v>1.4097</v>
      </c>
      <c r="AL17" s="901">
        <f t="shared" si="15"/>
        <v>1.4859</v>
      </c>
      <c r="AM17" s="901">
        <f t="shared" si="16"/>
        <v>1.4985999999999999</v>
      </c>
      <c r="AN17" s="901">
        <f t="shared" si="17"/>
        <v>1.5112999999999999</v>
      </c>
      <c r="AO17" s="901">
        <f t="shared" si="18"/>
        <v>1.4859</v>
      </c>
      <c r="AP17" s="901">
        <f t="shared" si="19"/>
        <v>1.4859</v>
      </c>
      <c r="AQ17" s="901">
        <f t="shared" si="20"/>
        <v>1.4859</v>
      </c>
      <c r="AR17" s="901">
        <f t="shared" si="21"/>
        <v>1.4604999999999999</v>
      </c>
      <c r="AS17" s="901"/>
      <c r="AU17" s="887"/>
      <c r="AV17" s="887"/>
      <c r="AW17" s="887"/>
    </row>
    <row r="18" spans="1:49">
      <c r="A18" s="1239" t="s">
        <v>639</v>
      </c>
      <c r="B18" s="1240"/>
      <c r="C18" s="960">
        <v>5.9499999999999997E-2</v>
      </c>
      <c r="D18" s="958">
        <v>5.8500000000000003E-2</v>
      </c>
      <c r="E18" s="958">
        <v>5.8500000000000003E-2</v>
      </c>
      <c r="F18" s="958">
        <v>5.8500000000000003E-2</v>
      </c>
      <c r="G18" s="958">
        <v>5.8500000000000003E-2</v>
      </c>
      <c r="H18" s="958">
        <v>5.8999999999999997E-2</v>
      </c>
      <c r="I18" s="958">
        <v>5.8500000000000003E-2</v>
      </c>
      <c r="J18" s="958">
        <v>5.8000000000000003E-2</v>
      </c>
      <c r="K18" s="958">
        <v>5.8500000000000003E-2</v>
      </c>
      <c r="L18" s="958">
        <v>5.8000000000000003E-2</v>
      </c>
      <c r="M18" s="958">
        <v>5.8000000000000003E-2</v>
      </c>
      <c r="N18" s="958">
        <v>5.8000000000000003E-2</v>
      </c>
      <c r="O18" s="958">
        <v>6.0499999999999998E-2</v>
      </c>
      <c r="P18" s="958">
        <v>5.5500000000000001E-2</v>
      </c>
      <c r="Q18" s="958">
        <v>5.8000000000000003E-2</v>
      </c>
      <c r="R18" s="958">
        <v>5.8500000000000003E-2</v>
      </c>
      <c r="S18" s="958">
        <v>5.8500000000000003E-2</v>
      </c>
      <c r="T18" s="958">
        <v>5.8500000000000003E-2</v>
      </c>
      <c r="U18" s="958">
        <v>5.8500000000000003E-2</v>
      </c>
      <c r="V18" s="958">
        <v>5.8500000000000003E-2</v>
      </c>
      <c r="W18" s="958">
        <v>5.7000000000000002E-2</v>
      </c>
      <c r="X18" s="900">
        <f t="shared" si="1"/>
        <v>1.5112999999999999</v>
      </c>
      <c r="Y18" s="901">
        <f t="shared" si="2"/>
        <v>1.4859</v>
      </c>
      <c r="Z18" s="901">
        <f t="shared" si="3"/>
        <v>1.4859</v>
      </c>
      <c r="AA18" s="901">
        <f t="shared" si="4"/>
        <v>1.4859</v>
      </c>
      <c r="AB18" s="901">
        <f t="shared" si="5"/>
        <v>1.4859</v>
      </c>
      <c r="AC18" s="901">
        <f t="shared" si="6"/>
        <v>1.4985999999999999</v>
      </c>
      <c r="AD18" s="901">
        <f t="shared" si="7"/>
        <v>1.4859</v>
      </c>
      <c r="AE18" s="901">
        <f t="shared" si="8"/>
        <v>1.4732000000000001</v>
      </c>
      <c r="AF18" s="901">
        <f t="shared" si="9"/>
        <v>1.4859</v>
      </c>
      <c r="AG18" s="901">
        <f t="shared" si="10"/>
        <v>1.4732000000000001</v>
      </c>
      <c r="AH18" s="901">
        <f t="shared" si="11"/>
        <v>1.4732000000000001</v>
      </c>
      <c r="AI18" s="901">
        <f t="shared" si="12"/>
        <v>1.4732000000000001</v>
      </c>
      <c r="AJ18" s="901">
        <f t="shared" si="13"/>
        <v>1.5367</v>
      </c>
      <c r="AK18" s="901">
        <f t="shared" si="14"/>
        <v>1.4097</v>
      </c>
      <c r="AL18" s="901">
        <f t="shared" si="15"/>
        <v>1.4732000000000001</v>
      </c>
      <c r="AM18" s="901">
        <f t="shared" si="16"/>
        <v>1.4859</v>
      </c>
      <c r="AN18" s="901">
        <f t="shared" si="17"/>
        <v>1.4859</v>
      </c>
      <c r="AO18" s="901">
        <f t="shared" si="18"/>
        <v>1.4859</v>
      </c>
      <c r="AP18" s="901">
        <f t="shared" si="19"/>
        <v>1.4859</v>
      </c>
      <c r="AQ18" s="901">
        <f t="shared" si="20"/>
        <v>1.4859</v>
      </c>
      <c r="AR18" s="901">
        <f t="shared" si="21"/>
        <v>1.4478</v>
      </c>
      <c r="AS18" s="901"/>
      <c r="AU18" s="887"/>
      <c r="AV18" s="887"/>
      <c r="AW18" s="887"/>
    </row>
    <row r="19" spans="1:49">
      <c r="A19" s="1239" t="s">
        <v>640</v>
      </c>
      <c r="B19" s="1240"/>
      <c r="C19" s="960">
        <v>5.8999999999999997E-2</v>
      </c>
      <c r="D19" s="958">
        <v>5.8500000000000003E-2</v>
      </c>
      <c r="E19" s="958">
        <v>5.8500000000000003E-2</v>
      </c>
      <c r="F19" s="958">
        <v>5.8500000000000003E-2</v>
      </c>
      <c r="G19" s="958">
        <v>5.8500000000000003E-2</v>
      </c>
      <c r="H19" s="958">
        <v>5.8999999999999997E-2</v>
      </c>
      <c r="I19" s="958">
        <v>5.9499999999999997E-2</v>
      </c>
      <c r="J19" s="958">
        <v>5.8500000000000003E-2</v>
      </c>
      <c r="K19" s="958">
        <v>5.9499999999999997E-2</v>
      </c>
      <c r="L19" s="958">
        <v>5.8999999999999997E-2</v>
      </c>
      <c r="M19" s="958">
        <v>5.8500000000000003E-2</v>
      </c>
      <c r="N19" s="958">
        <v>5.8500000000000003E-2</v>
      </c>
      <c r="O19" s="958">
        <v>5.9499999999999997E-2</v>
      </c>
      <c r="P19" s="958">
        <v>5.5500000000000001E-2</v>
      </c>
      <c r="Q19" s="958">
        <v>5.8500000000000003E-2</v>
      </c>
      <c r="R19" s="958">
        <v>5.8500000000000003E-2</v>
      </c>
      <c r="S19" s="958">
        <v>5.9499999999999997E-2</v>
      </c>
      <c r="T19" s="958">
        <v>5.8000000000000003E-2</v>
      </c>
      <c r="U19" s="958">
        <v>6.9000000000000006E-2</v>
      </c>
      <c r="V19" s="958">
        <v>5.8999999999999997E-2</v>
      </c>
      <c r="W19" s="958">
        <v>5.7500000000000002E-2</v>
      </c>
      <c r="X19" s="900">
        <f t="shared" si="1"/>
        <v>1.4985999999999999</v>
      </c>
      <c r="Y19" s="901">
        <f t="shared" si="2"/>
        <v>1.4859</v>
      </c>
      <c r="Z19" s="901">
        <f t="shared" si="3"/>
        <v>1.4859</v>
      </c>
      <c r="AA19" s="901">
        <f t="shared" si="4"/>
        <v>1.4859</v>
      </c>
      <c r="AB19" s="901">
        <f t="shared" si="5"/>
        <v>1.4859</v>
      </c>
      <c r="AC19" s="901">
        <f t="shared" si="6"/>
        <v>1.4985999999999999</v>
      </c>
      <c r="AD19" s="901">
        <f t="shared" si="7"/>
        <v>1.5112999999999999</v>
      </c>
      <c r="AE19" s="901">
        <f t="shared" si="8"/>
        <v>1.4859</v>
      </c>
      <c r="AF19" s="901">
        <f t="shared" si="9"/>
        <v>1.5112999999999999</v>
      </c>
      <c r="AG19" s="901">
        <f t="shared" si="10"/>
        <v>1.4985999999999999</v>
      </c>
      <c r="AH19" s="901">
        <f t="shared" si="11"/>
        <v>1.4859</v>
      </c>
      <c r="AI19" s="901">
        <f t="shared" si="12"/>
        <v>1.4859</v>
      </c>
      <c r="AJ19" s="901">
        <f t="shared" si="13"/>
        <v>1.5112999999999999</v>
      </c>
      <c r="AK19" s="901">
        <f t="shared" si="14"/>
        <v>1.4097</v>
      </c>
      <c r="AL19" s="901">
        <f t="shared" si="15"/>
        <v>1.4859</v>
      </c>
      <c r="AM19" s="901">
        <f t="shared" si="16"/>
        <v>1.4859</v>
      </c>
      <c r="AN19" s="901">
        <f t="shared" si="17"/>
        <v>1.5112999999999999</v>
      </c>
      <c r="AO19" s="901">
        <f t="shared" si="18"/>
        <v>1.4732000000000001</v>
      </c>
      <c r="AP19" s="901">
        <f t="shared" si="19"/>
        <v>1.7526000000000002</v>
      </c>
      <c r="AQ19" s="901">
        <f t="shared" si="20"/>
        <v>1.4985999999999999</v>
      </c>
      <c r="AR19" s="901">
        <f t="shared" si="21"/>
        <v>1.4604999999999999</v>
      </c>
      <c r="AS19" s="901"/>
      <c r="AU19" s="887"/>
      <c r="AV19" s="887"/>
      <c r="AW19" s="887"/>
    </row>
    <row r="20" spans="1:49">
      <c r="A20" s="1239" t="s">
        <v>641</v>
      </c>
      <c r="B20" s="1240"/>
      <c r="C20" s="960">
        <v>5.9499999999999997E-2</v>
      </c>
      <c r="D20" s="958">
        <v>5.9499999999999997E-2</v>
      </c>
      <c r="E20" s="958">
        <v>5.8999999999999997E-2</v>
      </c>
      <c r="F20" s="958">
        <v>5.8500000000000003E-2</v>
      </c>
      <c r="G20" s="958">
        <v>5.8500000000000003E-2</v>
      </c>
      <c r="H20" s="958">
        <v>0.06</v>
      </c>
      <c r="I20" s="958">
        <v>0.06</v>
      </c>
      <c r="J20" s="958">
        <v>5.8000000000000003E-2</v>
      </c>
      <c r="K20" s="958">
        <v>5.8500000000000003E-2</v>
      </c>
      <c r="L20" s="958">
        <v>5.9499999999999997E-2</v>
      </c>
      <c r="M20" s="958">
        <v>5.8500000000000003E-2</v>
      </c>
      <c r="N20" s="958">
        <v>5.8500000000000003E-2</v>
      </c>
      <c r="O20" s="958">
        <v>5.9499999999999997E-2</v>
      </c>
      <c r="P20" s="958">
        <v>5.5500000000000001E-2</v>
      </c>
      <c r="Q20" s="958">
        <v>5.8000000000000003E-2</v>
      </c>
      <c r="R20" s="958">
        <v>5.8000000000000003E-2</v>
      </c>
      <c r="S20" s="958">
        <v>5.8999999999999997E-2</v>
      </c>
      <c r="T20" s="958">
        <v>5.8500000000000003E-2</v>
      </c>
      <c r="U20" s="958">
        <v>5.8999999999999997E-2</v>
      </c>
      <c r="V20" s="958">
        <v>5.8999999999999997E-2</v>
      </c>
      <c r="W20" s="958">
        <v>5.7500000000000002E-2</v>
      </c>
      <c r="X20" s="900">
        <f t="shared" si="1"/>
        <v>1.5112999999999999</v>
      </c>
      <c r="Y20" s="901">
        <f t="shared" si="2"/>
        <v>1.5112999999999999</v>
      </c>
      <c r="Z20" s="901">
        <f t="shared" si="3"/>
        <v>1.4985999999999999</v>
      </c>
      <c r="AA20" s="901">
        <f t="shared" si="4"/>
        <v>1.4859</v>
      </c>
      <c r="AB20" s="901">
        <f t="shared" si="5"/>
        <v>1.4859</v>
      </c>
      <c r="AC20" s="901">
        <f t="shared" si="6"/>
        <v>1.5239999999999998</v>
      </c>
      <c r="AD20" s="901">
        <f t="shared" si="7"/>
        <v>1.5239999999999998</v>
      </c>
      <c r="AE20" s="901">
        <f t="shared" si="8"/>
        <v>1.4732000000000001</v>
      </c>
      <c r="AF20" s="901">
        <f t="shared" si="9"/>
        <v>1.4859</v>
      </c>
      <c r="AG20" s="901">
        <f t="shared" si="10"/>
        <v>1.5112999999999999</v>
      </c>
      <c r="AH20" s="901">
        <f t="shared" si="11"/>
        <v>1.4859</v>
      </c>
      <c r="AI20" s="901">
        <f t="shared" si="12"/>
        <v>1.4859</v>
      </c>
      <c r="AJ20" s="901">
        <f t="shared" si="13"/>
        <v>1.5112999999999999</v>
      </c>
      <c r="AK20" s="901">
        <f t="shared" si="14"/>
        <v>1.4097</v>
      </c>
      <c r="AL20" s="901">
        <f t="shared" si="15"/>
        <v>1.4732000000000001</v>
      </c>
      <c r="AM20" s="901">
        <f t="shared" si="16"/>
        <v>1.4732000000000001</v>
      </c>
      <c r="AN20" s="901">
        <f t="shared" si="17"/>
        <v>1.4985999999999999</v>
      </c>
      <c r="AO20" s="901">
        <f t="shared" si="18"/>
        <v>1.4859</v>
      </c>
      <c r="AP20" s="901">
        <f t="shared" si="19"/>
        <v>1.4985999999999999</v>
      </c>
      <c r="AQ20" s="901">
        <f t="shared" si="20"/>
        <v>1.4985999999999999</v>
      </c>
      <c r="AR20" s="901">
        <f t="shared" si="21"/>
        <v>1.4604999999999999</v>
      </c>
      <c r="AS20" s="901"/>
      <c r="AU20" s="887"/>
      <c r="AV20" s="887"/>
      <c r="AW20" s="887"/>
    </row>
    <row r="21" spans="1:49">
      <c r="A21" s="1239" t="s">
        <v>642</v>
      </c>
      <c r="B21" s="1240"/>
      <c r="C21" s="960">
        <v>6.0499999999999998E-2</v>
      </c>
      <c r="D21" s="958">
        <v>5.8999999999999997E-2</v>
      </c>
      <c r="E21" s="958">
        <v>5.7500000000000002E-2</v>
      </c>
      <c r="F21" s="958">
        <v>5.8999999999999997E-2</v>
      </c>
      <c r="G21" s="958">
        <v>5.9499999999999997E-2</v>
      </c>
      <c r="H21" s="958">
        <v>6.2E-2</v>
      </c>
      <c r="I21" s="958">
        <v>5.9499999999999997E-2</v>
      </c>
      <c r="J21" s="958">
        <v>6.3E-2</v>
      </c>
      <c r="K21" s="958">
        <v>6.0999999999999999E-2</v>
      </c>
      <c r="L21" s="958">
        <v>6.2E-2</v>
      </c>
      <c r="M21" s="958">
        <v>5.8999999999999997E-2</v>
      </c>
      <c r="N21" s="958">
        <v>5.9499999999999997E-2</v>
      </c>
      <c r="O21" s="958">
        <v>5.9499999999999997E-2</v>
      </c>
      <c r="P21" s="958">
        <v>5.9499999999999997E-2</v>
      </c>
      <c r="Q21" s="958">
        <v>6.1499999999999999E-2</v>
      </c>
      <c r="R21" s="958">
        <v>5.8500000000000003E-2</v>
      </c>
      <c r="S21" s="958">
        <v>5.8500000000000003E-2</v>
      </c>
      <c r="T21" s="958">
        <v>5.8500000000000003E-2</v>
      </c>
      <c r="U21" s="958">
        <v>5.8500000000000003E-2</v>
      </c>
      <c r="V21" s="958">
        <v>5.8000000000000003E-2</v>
      </c>
      <c r="W21" s="958">
        <v>5.8000000000000003E-2</v>
      </c>
      <c r="X21" s="900">
        <f t="shared" si="1"/>
        <v>1.5367</v>
      </c>
      <c r="Y21" s="901">
        <f t="shared" si="2"/>
        <v>1.4985999999999999</v>
      </c>
      <c r="Z21" s="901">
        <f t="shared" si="3"/>
        <v>1.4604999999999999</v>
      </c>
      <c r="AA21" s="901">
        <f t="shared" si="4"/>
        <v>1.4985999999999999</v>
      </c>
      <c r="AB21" s="901">
        <f t="shared" si="5"/>
        <v>1.5112999999999999</v>
      </c>
      <c r="AC21" s="901">
        <f t="shared" si="6"/>
        <v>1.5748</v>
      </c>
      <c r="AD21" s="901">
        <f t="shared" si="7"/>
        <v>1.5112999999999999</v>
      </c>
      <c r="AE21" s="901">
        <f t="shared" si="8"/>
        <v>1.6001999999999998</v>
      </c>
      <c r="AF21" s="901">
        <f t="shared" si="9"/>
        <v>1.5493999999999999</v>
      </c>
      <c r="AG21" s="901">
        <f t="shared" si="10"/>
        <v>1.5748</v>
      </c>
      <c r="AH21" s="901">
        <f t="shared" si="11"/>
        <v>1.4985999999999999</v>
      </c>
      <c r="AI21" s="901">
        <f t="shared" si="12"/>
        <v>1.5112999999999999</v>
      </c>
      <c r="AJ21" s="901">
        <f t="shared" si="13"/>
        <v>1.5112999999999999</v>
      </c>
      <c r="AK21" s="901">
        <f t="shared" si="14"/>
        <v>1.5112999999999999</v>
      </c>
      <c r="AL21" s="901">
        <f t="shared" si="15"/>
        <v>1.5620999999999998</v>
      </c>
      <c r="AM21" s="901">
        <f t="shared" si="16"/>
        <v>1.4859</v>
      </c>
      <c r="AN21" s="901">
        <f t="shared" si="17"/>
        <v>1.4859</v>
      </c>
      <c r="AO21" s="901">
        <f t="shared" si="18"/>
        <v>1.4859</v>
      </c>
      <c r="AP21" s="901">
        <f t="shared" si="19"/>
        <v>1.4859</v>
      </c>
      <c r="AQ21" s="901">
        <f t="shared" si="20"/>
        <v>1.4732000000000001</v>
      </c>
      <c r="AR21" s="901">
        <f t="shared" si="21"/>
        <v>1.4732000000000001</v>
      </c>
      <c r="AS21" s="901"/>
      <c r="AU21" s="887"/>
      <c r="AV21" s="887"/>
      <c r="AW21" s="887"/>
    </row>
    <row r="22" spans="1:49">
      <c r="A22" s="1239" t="s">
        <v>643</v>
      </c>
      <c r="B22" s="1240"/>
      <c r="C22" s="960">
        <v>0.06</v>
      </c>
      <c r="D22" s="958">
        <v>5.7500000000000002E-2</v>
      </c>
      <c r="E22" s="958">
        <v>5.8000000000000003E-2</v>
      </c>
      <c r="F22" s="958">
        <v>6.0999999999999999E-2</v>
      </c>
      <c r="G22" s="958">
        <v>5.8000000000000003E-2</v>
      </c>
      <c r="H22" s="958">
        <v>6.25E-2</v>
      </c>
      <c r="I22" s="958">
        <v>5.7500000000000002E-2</v>
      </c>
      <c r="J22" s="958">
        <v>6.2E-2</v>
      </c>
      <c r="K22" s="958">
        <v>5.8000000000000003E-2</v>
      </c>
      <c r="L22" s="958">
        <v>0.06</v>
      </c>
      <c r="M22" s="958">
        <v>5.8000000000000003E-2</v>
      </c>
      <c r="N22" s="958">
        <v>5.7500000000000002E-2</v>
      </c>
      <c r="O22" s="958">
        <v>5.8500000000000003E-2</v>
      </c>
      <c r="P22" s="958">
        <v>5.6000000000000001E-2</v>
      </c>
      <c r="Q22" s="958">
        <v>5.8500000000000003E-2</v>
      </c>
      <c r="R22" s="958">
        <v>5.8000000000000003E-2</v>
      </c>
      <c r="S22" s="958">
        <v>5.7500000000000002E-2</v>
      </c>
      <c r="T22" s="958">
        <v>5.7500000000000002E-2</v>
      </c>
      <c r="U22" s="958">
        <v>5.8000000000000003E-2</v>
      </c>
      <c r="V22" s="958">
        <v>5.8500000000000003E-2</v>
      </c>
      <c r="W22" s="958">
        <v>5.8000000000000003E-2</v>
      </c>
      <c r="X22" s="900">
        <f t="shared" si="1"/>
        <v>1.5239999999999998</v>
      </c>
      <c r="Y22" s="901">
        <f t="shared" si="2"/>
        <v>1.4604999999999999</v>
      </c>
      <c r="Z22" s="901">
        <f t="shared" si="3"/>
        <v>1.4732000000000001</v>
      </c>
      <c r="AA22" s="901">
        <f t="shared" si="4"/>
        <v>1.5493999999999999</v>
      </c>
      <c r="AB22" s="901">
        <f t="shared" si="5"/>
        <v>1.4732000000000001</v>
      </c>
      <c r="AC22" s="901">
        <f t="shared" si="6"/>
        <v>1.5874999999999999</v>
      </c>
      <c r="AD22" s="901">
        <f t="shared" si="7"/>
        <v>1.4604999999999999</v>
      </c>
      <c r="AE22" s="901">
        <f t="shared" si="8"/>
        <v>1.5748</v>
      </c>
      <c r="AF22" s="901">
        <f t="shared" si="9"/>
        <v>1.4732000000000001</v>
      </c>
      <c r="AG22" s="901">
        <f t="shared" si="10"/>
        <v>1.5239999999999998</v>
      </c>
      <c r="AH22" s="901">
        <f t="shared" si="11"/>
        <v>1.4732000000000001</v>
      </c>
      <c r="AI22" s="901">
        <f t="shared" si="12"/>
        <v>1.4604999999999999</v>
      </c>
      <c r="AJ22" s="901">
        <f t="shared" si="13"/>
        <v>1.4859</v>
      </c>
      <c r="AK22" s="901">
        <f t="shared" si="14"/>
        <v>1.4223999999999999</v>
      </c>
      <c r="AL22" s="901">
        <f t="shared" si="15"/>
        <v>1.4859</v>
      </c>
      <c r="AM22" s="901">
        <f t="shared" si="16"/>
        <v>1.4732000000000001</v>
      </c>
      <c r="AN22" s="901">
        <f t="shared" si="17"/>
        <v>1.4604999999999999</v>
      </c>
      <c r="AO22" s="901">
        <f t="shared" si="18"/>
        <v>1.4604999999999999</v>
      </c>
      <c r="AP22" s="901">
        <f t="shared" si="19"/>
        <v>1.4732000000000001</v>
      </c>
      <c r="AQ22" s="901">
        <f t="shared" si="20"/>
        <v>1.4859</v>
      </c>
      <c r="AR22" s="901">
        <f t="shared" si="21"/>
        <v>1.4732000000000001</v>
      </c>
      <c r="AS22" s="901"/>
      <c r="AU22" s="887"/>
      <c r="AV22" s="887"/>
      <c r="AW22" s="887"/>
    </row>
    <row r="23" spans="1:49">
      <c r="A23" s="1239" t="s">
        <v>644</v>
      </c>
      <c r="B23" s="1240"/>
      <c r="C23" s="956"/>
      <c r="D23" s="958"/>
      <c r="E23" s="958"/>
      <c r="F23" s="958"/>
      <c r="G23" s="958"/>
      <c r="H23" s="958"/>
      <c r="I23" s="958"/>
      <c r="J23" s="958"/>
      <c r="K23" s="958"/>
      <c r="L23" s="958"/>
      <c r="M23" s="958"/>
      <c r="N23" s="958"/>
      <c r="O23" s="958"/>
      <c r="P23" s="958"/>
      <c r="Q23" s="958"/>
      <c r="R23" s="958"/>
      <c r="S23" s="958"/>
      <c r="T23" s="958"/>
      <c r="U23" s="958"/>
      <c r="V23" s="958"/>
      <c r="W23" s="958"/>
      <c r="X23" s="900">
        <f t="shared" si="1"/>
        <v>0</v>
      </c>
      <c r="Y23" s="901">
        <f t="shared" si="2"/>
        <v>0</v>
      </c>
      <c r="Z23" s="901">
        <f t="shared" si="3"/>
        <v>0</v>
      </c>
      <c r="AA23" s="901">
        <f t="shared" si="4"/>
        <v>0</v>
      </c>
      <c r="AB23" s="901">
        <f t="shared" si="5"/>
        <v>0</v>
      </c>
      <c r="AC23" s="901">
        <f t="shared" si="6"/>
        <v>0</v>
      </c>
      <c r="AD23" s="901">
        <f t="shared" si="7"/>
        <v>0</v>
      </c>
      <c r="AE23" s="901">
        <f t="shared" si="8"/>
        <v>0</v>
      </c>
      <c r="AF23" s="901">
        <f t="shared" si="9"/>
        <v>0</v>
      </c>
      <c r="AG23" s="901">
        <f t="shared" si="10"/>
        <v>0</v>
      </c>
      <c r="AH23" s="901">
        <f t="shared" si="11"/>
        <v>0</v>
      </c>
      <c r="AI23" s="901">
        <f t="shared" si="12"/>
        <v>0</v>
      </c>
      <c r="AJ23" s="901">
        <f t="shared" si="13"/>
        <v>0</v>
      </c>
      <c r="AK23" s="901">
        <f t="shared" si="14"/>
        <v>0</v>
      </c>
      <c r="AL23" s="901">
        <f t="shared" si="15"/>
        <v>0</v>
      </c>
      <c r="AM23" s="901">
        <f t="shared" si="16"/>
        <v>0</v>
      </c>
      <c r="AN23" s="901">
        <f t="shared" si="17"/>
        <v>0</v>
      </c>
      <c r="AO23" s="901">
        <f t="shared" si="18"/>
        <v>0</v>
      </c>
      <c r="AP23" s="901">
        <f t="shared" si="19"/>
        <v>0</v>
      </c>
      <c r="AQ23" s="901">
        <f t="shared" si="20"/>
        <v>0</v>
      </c>
      <c r="AR23" s="901">
        <f t="shared" si="21"/>
        <v>0</v>
      </c>
      <c r="AS23" s="901"/>
      <c r="AU23" s="887"/>
      <c r="AV23" s="887"/>
      <c r="AW23" s="887"/>
    </row>
    <row r="24" spans="1:49">
      <c r="A24" s="1239" t="s">
        <v>645</v>
      </c>
      <c r="B24" s="1240"/>
      <c r="C24" s="960">
        <v>10.6225</v>
      </c>
      <c r="D24" s="958">
        <v>10.612500000000001</v>
      </c>
      <c r="E24" s="958">
        <v>10.6195</v>
      </c>
      <c r="F24" s="958">
        <v>10.622999999999999</v>
      </c>
      <c r="G24" s="958">
        <v>10.63</v>
      </c>
      <c r="H24" s="958">
        <v>10.622</v>
      </c>
      <c r="I24" s="958">
        <v>10.625500000000001</v>
      </c>
      <c r="J24" s="1090">
        <v>10.62</v>
      </c>
      <c r="K24" s="958">
        <v>10.624499999999999</v>
      </c>
      <c r="L24" s="958">
        <v>10.628500000000001</v>
      </c>
      <c r="M24" s="958">
        <v>10.621</v>
      </c>
      <c r="N24" s="958">
        <v>10.6225</v>
      </c>
      <c r="O24" s="958">
        <v>10.624000000000001</v>
      </c>
      <c r="P24" s="958">
        <v>10.635</v>
      </c>
      <c r="Q24" s="958">
        <v>10.624000000000001</v>
      </c>
      <c r="R24" s="958">
        <v>10.627000000000001</v>
      </c>
      <c r="S24" s="958">
        <v>10.625500000000001</v>
      </c>
      <c r="T24" s="958">
        <v>10.625</v>
      </c>
      <c r="U24" s="958">
        <v>10.6225</v>
      </c>
      <c r="V24" s="958">
        <v>10.624000000000001</v>
      </c>
      <c r="W24" s="958">
        <v>10.619</v>
      </c>
      <c r="X24" s="900">
        <f t="shared" si="1"/>
        <v>269.81150000000002</v>
      </c>
      <c r="Y24" s="901">
        <f t="shared" si="2"/>
        <v>269.5575</v>
      </c>
      <c r="Z24" s="901">
        <f t="shared" si="3"/>
        <v>269.7353</v>
      </c>
      <c r="AA24" s="901">
        <f t="shared" si="4"/>
        <v>269.82419999999996</v>
      </c>
      <c r="AB24" s="901">
        <f t="shared" si="5"/>
        <v>270.00200000000001</v>
      </c>
      <c r="AC24" s="901">
        <f t="shared" si="6"/>
        <v>269.79879999999997</v>
      </c>
      <c r="AD24" s="901">
        <f t="shared" si="7"/>
        <v>269.8877</v>
      </c>
      <c r="AE24" s="901">
        <f t="shared" si="8"/>
        <v>269.74799999999999</v>
      </c>
      <c r="AF24" s="901">
        <f t="shared" si="9"/>
        <v>269.86229999999995</v>
      </c>
      <c r="AG24" s="901">
        <f t="shared" si="10"/>
        <v>269.96390000000002</v>
      </c>
      <c r="AH24" s="901">
        <f t="shared" si="11"/>
        <v>269.77339999999998</v>
      </c>
      <c r="AI24" s="901">
        <f t="shared" si="12"/>
        <v>269.81150000000002</v>
      </c>
      <c r="AJ24" s="901">
        <f t="shared" si="13"/>
        <v>269.84960000000001</v>
      </c>
      <c r="AK24" s="901">
        <f t="shared" si="14"/>
        <v>270.12899999999996</v>
      </c>
      <c r="AL24" s="901">
        <f t="shared" si="15"/>
        <v>269.84960000000001</v>
      </c>
      <c r="AM24" s="901">
        <f t="shared" si="16"/>
        <v>269.92579999999998</v>
      </c>
      <c r="AN24" s="901">
        <f t="shared" si="17"/>
        <v>269.8877</v>
      </c>
      <c r="AO24" s="901">
        <f t="shared" si="18"/>
        <v>269.875</v>
      </c>
      <c r="AP24" s="901">
        <f t="shared" si="19"/>
        <v>269.81150000000002</v>
      </c>
      <c r="AQ24" s="901">
        <f t="shared" si="20"/>
        <v>269.84960000000001</v>
      </c>
      <c r="AR24" s="901">
        <f t="shared" si="21"/>
        <v>269.7226</v>
      </c>
      <c r="AS24" s="901"/>
      <c r="AU24" s="887"/>
      <c r="AV24" s="887"/>
      <c r="AW24" s="887"/>
    </row>
    <row r="25" spans="1:49">
      <c r="A25" s="1239" t="s">
        <v>648</v>
      </c>
      <c r="B25" s="1240"/>
      <c r="C25" s="960">
        <v>6.2835000000000001</v>
      </c>
      <c r="D25" s="958">
        <v>6.2404999999999999</v>
      </c>
      <c r="E25" s="958">
        <v>6.2329999999999997</v>
      </c>
      <c r="F25" s="958">
        <v>6.2539999999999996</v>
      </c>
      <c r="G25" s="958">
        <v>6.2279999999999998</v>
      </c>
      <c r="H25" s="958">
        <v>6.2389999999999999</v>
      </c>
      <c r="I25" s="958">
        <v>6.2595000000000001</v>
      </c>
      <c r="J25" s="958">
        <v>6.27</v>
      </c>
      <c r="K25" s="958">
        <v>6.2240000000000002</v>
      </c>
      <c r="L25" s="958">
        <v>6.2534999999999998</v>
      </c>
      <c r="M25" s="958">
        <v>6.2649999999999997</v>
      </c>
      <c r="N25" s="958">
        <v>6.2439999999999998</v>
      </c>
      <c r="O25" s="958">
        <v>6.266</v>
      </c>
      <c r="P25" s="958">
        <v>6.2030000000000003</v>
      </c>
      <c r="Q25" s="958">
        <v>6.2605000000000004</v>
      </c>
      <c r="R25" s="958">
        <v>6.2670000000000003</v>
      </c>
      <c r="S25" s="958">
        <v>6.2344999999999997</v>
      </c>
      <c r="T25" s="958">
        <v>6.2515000000000001</v>
      </c>
      <c r="U25" s="958">
        <v>6.2679999999999998</v>
      </c>
      <c r="V25" s="958">
        <v>6.2614999999999998</v>
      </c>
      <c r="W25" s="958">
        <v>6.2759999999999998</v>
      </c>
      <c r="X25" s="900">
        <f t="shared" si="1"/>
        <v>159.6009</v>
      </c>
      <c r="Y25" s="901">
        <f t="shared" si="2"/>
        <v>158.50869999999998</v>
      </c>
      <c r="Z25" s="901">
        <f t="shared" si="3"/>
        <v>158.31819999999999</v>
      </c>
      <c r="AA25" s="901">
        <f t="shared" si="4"/>
        <v>158.85159999999999</v>
      </c>
      <c r="AB25" s="901">
        <f t="shared" si="5"/>
        <v>158.19119999999998</v>
      </c>
      <c r="AC25" s="901">
        <f t="shared" si="6"/>
        <v>158.47059999999999</v>
      </c>
      <c r="AD25" s="901">
        <f t="shared" si="7"/>
        <v>158.9913</v>
      </c>
      <c r="AE25" s="901">
        <f t="shared" si="8"/>
        <v>159.25799999999998</v>
      </c>
      <c r="AF25" s="901">
        <f t="shared" si="9"/>
        <v>158.08959999999999</v>
      </c>
      <c r="AG25" s="901">
        <f t="shared" si="10"/>
        <v>158.8389</v>
      </c>
      <c r="AH25" s="901">
        <f t="shared" si="11"/>
        <v>159.13099999999997</v>
      </c>
      <c r="AI25" s="901">
        <f t="shared" si="12"/>
        <v>158.59759999999997</v>
      </c>
      <c r="AJ25" s="901">
        <f t="shared" si="13"/>
        <v>159.15639999999999</v>
      </c>
      <c r="AK25" s="901">
        <f t="shared" si="14"/>
        <v>157.55619999999999</v>
      </c>
      <c r="AL25" s="901">
        <f t="shared" si="15"/>
        <v>159.01670000000001</v>
      </c>
      <c r="AM25" s="901">
        <f t="shared" si="16"/>
        <v>159.18180000000001</v>
      </c>
      <c r="AN25" s="901">
        <f t="shared" si="17"/>
        <v>158.35629999999998</v>
      </c>
      <c r="AO25" s="901">
        <f t="shared" si="18"/>
        <v>158.78809999999999</v>
      </c>
      <c r="AP25" s="901">
        <f t="shared" si="19"/>
        <v>159.20719999999997</v>
      </c>
      <c r="AQ25" s="901">
        <f t="shared" si="20"/>
        <v>159.04209999999998</v>
      </c>
      <c r="AR25" s="901">
        <f t="shared" si="21"/>
        <v>159.41039999999998</v>
      </c>
      <c r="AS25" s="901"/>
      <c r="AU25" s="887"/>
      <c r="AV25" s="887"/>
      <c r="AW25" s="887"/>
    </row>
    <row r="26" spans="1:49">
      <c r="A26" s="1239" t="s">
        <v>650</v>
      </c>
      <c r="B26" s="1240"/>
      <c r="C26" s="960">
        <v>0.64349999999999996</v>
      </c>
      <c r="D26" s="958">
        <v>0.66249999999999998</v>
      </c>
      <c r="E26" s="958">
        <v>0.47899999999999998</v>
      </c>
      <c r="F26" s="958">
        <v>0.61399999999999999</v>
      </c>
      <c r="G26" s="958">
        <v>0.63849999999999996</v>
      </c>
      <c r="H26" s="958">
        <v>0.61850000000000005</v>
      </c>
      <c r="I26" s="958">
        <v>0.629</v>
      </c>
      <c r="J26" s="958">
        <v>0.66300000000000003</v>
      </c>
      <c r="K26" s="958">
        <v>0.55249999999999999</v>
      </c>
      <c r="L26" s="958">
        <v>0.65700000000000003</v>
      </c>
      <c r="M26" s="958">
        <v>0.74399999999999999</v>
      </c>
      <c r="N26" s="958">
        <v>0.61299999999999999</v>
      </c>
      <c r="O26" s="958">
        <v>0.77800000000000002</v>
      </c>
      <c r="P26" s="958">
        <v>-0.26950000000000002</v>
      </c>
      <c r="Q26" s="958">
        <v>0.627</v>
      </c>
      <c r="R26" s="958">
        <v>0.58699999999999997</v>
      </c>
      <c r="S26" s="958">
        <v>0.61899999999999999</v>
      </c>
      <c r="T26" s="958">
        <v>0.57450000000000001</v>
      </c>
      <c r="U26" s="958">
        <v>0.78549999999999998</v>
      </c>
      <c r="V26" s="958">
        <v>0.66100000000000003</v>
      </c>
      <c r="W26" s="958">
        <v>0.54049999999999998</v>
      </c>
      <c r="X26" s="900">
        <f t="shared" si="1"/>
        <v>16.344899999999999</v>
      </c>
      <c r="Y26" s="901">
        <f t="shared" si="2"/>
        <v>16.827499999999997</v>
      </c>
      <c r="Z26" s="901">
        <f t="shared" si="3"/>
        <v>12.166599999999999</v>
      </c>
      <c r="AA26" s="901">
        <f t="shared" si="4"/>
        <v>15.595599999999999</v>
      </c>
      <c r="AB26" s="901">
        <f t="shared" si="5"/>
        <v>16.217899999999997</v>
      </c>
      <c r="AC26" s="901">
        <f t="shared" si="6"/>
        <v>15.709900000000001</v>
      </c>
      <c r="AD26" s="901">
        <f t="shared" si="7"/>
        <v>15.976599999999999</v>
      </c>
      <c r="AE26" s="901">
        <f t="shared" si="8"/>
        <v>16.840199999999999</v>
      </c>
      <c r="AF26" s="901">
        <f t="shared" si="9"/>
        <v>14.033499999999998</v>
      </c>
      <c r="AG26" s="901">
        <f t="shared" si="10"/>
        <v>16.687799999999999</v>
      </c>
      <c r="AH26" s="901">
        <f t="shared" si="11"/>
        <v>18.897599999999997</v>
      </c>
      <c r="AI26" s="901">
        <f t="shared" si="12"/>
        <v>15.570199999999998</v>
      </c>
      <c r="AJ26" s="901">
        <f t="shared" si="13"/>
        <v>19.761199999999999</v>
      </c>
      <c r="AK26" s="901">
        <f t="shared" si="14"/>
        <v>-6.8452999999999999</v>
      </c>
      <c r="AL26" s="901">
        <f t="shared" si="15"/>
        <v>15.925799999999999</v>
      </c>
      <c r="AM26" s="901">
        <f t="shared" si="16"/>
        <v>14.909799999999999</v>
      </c>
      <c r="AN26" s="901">
        <f t="shared" si="17"/>
        <v>15.722599999999998</v>
      </c>
      <c r="AO26" s="901">
        <f t="shared" si="18"/>
        <v>14.5923</v>
      </c>
      <c r="AP26" s="901">
        <f t="shared" si="19"/>
        <v>19.951699999999999</v>
      </c>
      <c r="AQ26" s="901">
        <f t="shared" si="20"/>
        <v>16.789400000000001</v>
      </c>
      <c r="AR26" s="901">
        <f t="shared" si="21"/>
        <v>13.728699999999998</v>
      </c>
      <c r="AS26" s="901"/>
      <c r="AU26" s="887"/>
      <c r="AV26" s="887"/>
      <c r="AW26" s="887"/>
    </row>
    <row r="27" spans="1:49">
      <c r="A27" s="1239" t="s">
        <v>649</v>
      </c>
      <c r="B27" s="1240"/>
      <c r="C27" s="960">
        <v>6.2785000000000002</v>
      </c>
      <c r="D27" s="958">
        <v>6.2314999999999996</v>
      </c>
      <c r="E27" s="958">
        <v>6.2195</v>
      </c>
      <c r="F27" s="958">
        <v>6.2469999999999999</v>
      </c>
      <c r="G27" s="958">
        <v>6.2249999999999996</v>
      </c>
      <c r="H27" s="958">
        <v>6.2320000000000002</v>
      </c>
      <c r="I27" s="958">
        <v>6.2554999999999996</v>
      </c>
      <c r="J27" s="958">
        <v>6.2634999999999996</v>
      </c>
      <c r="K27" s="958">
        <v>6.218</v>
      </c>
      <c r="L27" s="958">
        <v>6.2565</v>
      </c>
      <c r="M27" s="958">
        <v>6.2534999999999998</v>
      </c>
      <c r="N27" s="958">
        <v>6.2359999999999998</v>
      </c>
      <c r="O27" s="958">
        <v>6.2575000000000003</v>
      </c>
      <c r="P27" s="958">
        <v>6.2054999999999998</v>
      </c>
      <c r="Q27" s="958">
        <v>6.2565</v>
      </c>
      <c r="R27" s="958">
        <v>6.2595000000000001</v>
      </c>
      <c r="S27" s="958">
        <v>6.2275</v>
      </c>
      <c r="T27" s="958">
        <v>6.2445000000000004</v>
      </c>
      <c r="U27" s="958">
        <v>6.2619999999999996</v>
      </c>
      <c r="V27" s="958">
        <v>6.2619999999999996</v>
      </c>
      <c r="W27" s="958">
        <v>6.2714999999999996</v>
      </c>
      <c r="X27" s="900">
        <f t="shared" si="1"/>
        <v>159.47389999999999</v>
      </c>
      <c r="Y27" s="901">
        <f t="shared" si="2"/>
        <v>158.28009999999998</v>
      </c>
      <c r="Z27" s="901">
        <f t="shared" si="3"/>
        <v>157.9753</v>
      </c>
      <c r="AA27" s="901">
        <f t="shared" si="4"/>
        <v>158.6738</v>
      </c>
      <c r="AB27" s="901">
        <f t="shared" si="5"/>
        <v>158.11499999999998</v>
      </c>
      <c r="AC27" s="901">
        <f t="shared" si="6"/>
        <v>158.2928</v>
      </c>
      <c r="AD27" s="901">
        <f t="shared" si="7"/>
        <v>158.88969999999998</v>
      </c>
      <c r="AE27" s="901">
        <f t="shared" si="8"/>
        <v>159.09289999999999</v>
      </c>
      <c r="AF27" s="901">
        <f t="shared" si="9"/>
        <v>157.93719999999999</v>
      </c>
      <c r="AG27" s="901">
        <f t="shared" si="10"/>
        <v>158.9151</v>
      </c>
      <c r="AH27" s="901">
        <f t="shared" si="11"/>
        <v>158.8389</v>
      </c>
      <c r="AI27" s="901">
        <f t="shared" si="12"/>
        <v>158.39439999999999</v>
      </c>
      <c r="AJ27" s="901">
        <f t="shared" si="13"/>
        <v>158.94049999999999</v>
      </c>
      <c r="AK27" s="901">
        <f t="shared" si="14"/>
        <v>157.61969999999999</v>
      </c>
      <c r="AL27" s="901">
        <f t="shared" si="15"/>
        <v>158.9151</v>
      </c>
      <c r="AM27" s="901">
        <f t="shared" si="16"/>
        <v>158.9913</v>
      </c>
      <c r="AN27" s="901">
        <f t="shared" si="17"/>
        <v>158.17849999999999</v>
      </c>
      <c r="AO27" s="901">
        <f t="shared" si="18"/>
        <v>158.6103</v>
      </c>
      <c r="AP27" s="901">
        <f t="shared" si="19"/>
        <v>159.05479999999997</v>
      </c>
      <c r="AQ27" s="901">
        <f t="shared" si="20"/>
        <v>159.05479999999997</v>
      </c>
      <c r="AR27" s="901">
        <f t="shared" si="21"/>
        <v>159.2961</v>
      </c>
      <c r="AS27" s="901"/>
      <c r="AU27" s="887"/>
      <c r="AV27" s="887"/>
      <c r="AW27" s="887"/>
    </row>
    <row r="28" spans="1:49">
      <c r="A28" s="1239" t="s">
        <v>651</v>
      </c>
      <c r="B28" s="1240"/>
      <c r="C28" s="960">
        <v>0.64600000000000002</v>
      </c>
      <c r="D28" s="958">
        <v>0.67100000000000004</v>
      </c>
      <c r="E28" s="958">
        <v>0.48799999999999999</v>
      </c>
      <c r="F28" s="958">
        <v>0.61850000000000005</v>
      </c>
      <c r="G28" s="958">
        <v>0.64300000000000002</v>
      </c>
      <c r="H28" s="958">
        <v>0.623</v>
      </c>
      <c r="I28" s="958">
        <v>0.66315000000000002</v>
      </c>
      <c r="J28" s="958">
        <v>0.66900000000000004</v>
      </c>
      <c r="K28" s="958">
        <v>0.55900000000000005</v>
      </c>
      <c r="L28" s="958">
        <v>0.66300000000000003</v>
      </c>
      <c r="M28" s="958">
        <v>0.75149999999999995</v>
      </c>
      <c r="N28" s="958">
        <v>0.62150000000000005</v>
      </c>
      <c r="O28" s="958">
        <v>0.79549999999999998</v>
      </c>
      <c r="P28" s="958">
        <v>-0.27550000000000002</v>
      </c>
      <c r="Q28" s="958">
        <v>0.623</v>
      </c>
      <c r="R28" s="958">
        <v>0.58899999999999997</v>
      </c>
      <c r="S28" s="958">
        <v>0.62</v>
      </c>
      <c r="T28" s="958">
        <v>0.57999999999999996</v>
      </c>
      <c r="U28" s="958">
        <v>0.76749999999999996</v>
      </c>
      <c r="V28" s="958">
        <v>0.67200000000000004</v>
      </c>
      <c r="W28" s="958">
        <v>0.54600000000000004</v>
      </c>
      <c r="X28" s="900">
        <f t="shared" si="1"/>
        <v>16.4084</v>
      </c>
      <c r="Y28" s="901">
        <f t="shared" si="2"/>
        <v>17.043399999999998</v>
      </c>
      <c r="Z28" s="901">
        <f t="shared" si="3"/>
        <v>12.395199999999999</v>
      </c>
      <c r="AA28" s="901">
        <f t="shared" si="4"/>
        <v>15.709900000000001</v>
      </c>
      <c r="AB28" s="901">
        <f t="shared" si="5"/>
        <v>16.3322</v>
      </c>
      <c r="AC28" s="901">
        <f t="shared" si="6"/>
        <v>15.824199999999999</v>
      </c>
      <c r="AD28" s="901">
        <f t="shared" si="7"/>
        <v>16.844010000000001</v>
      </c>
      <c r="AE28" s="901">
        <f t="shared" si="8"/>
        <v>16.992599999999999</v>
      </c>
      <c r="AF28" s="901">
        <f t="shared" si="9"/>
        <v>14.198600000000001</v>
      </c>
      <c r="AG28" s="901">
        <f t="shared" si="10"/>
        <v>16.840199999999999</v>
      </c>
      <c r="AH28" s="901">
        <f t="shared" si="11"/>
        <v>19.088099999999997</v>
      </c>
      <c r="AI28" s="901">
        <f t="shared" si="12"/>
        <v>15.786100000000001</v>
      </c>
      <c r="AJ28" s="901">
        <f t="shared" si="13"/>
        <v>20.2057</v>
      </c>
      <c r="AK28" s="901">
        <f t="shared" si="14"/>
        <v>-6.9977</v>
      </c>
      <c r="AL28" s="901">
        <f t="shared" si="15"/>
        <v>15.824199999999999</v>
      </c>
      <c r="AM28" s="901">
        <f t="shared" si="16"/>
        <v>14.960599999999998</v>
      </c>
      <c r="AN28" s="901">
        <f t="shared" si="17"/>
        <v>15.747999999999999</v>
      </c>
      <c r="AO28" s="901">
        <f t="shared" si="18"/>
        <v>14.731999999999998</v>
      </c>
      <c r="AP28" s="901">
        <f t="shared" si="19"/>
        <v>19.494499999999999</v>
      </c>
      <c r="AQ28" s="901">
        <f t="shared" si="20"/>
        <v>17.0688</v>
      </c>
      <c r="AR28" s="901">
        <f t="shared" si="21"/>
        <v>13.868399999999999</v>
      </c>
      <c r="AS28" s="901"/>
      <c r="AU28" s="887"/>
      <c r="AV28" s="887"/>
      <c r="AW28" s="887"/>
    </row>
    <row r="29" spans="1:49">
      <c r="A29" s="1239" t="s">
        <v>652</v>
      </c>
      <c r="B29" s="1240"/>
      <c r="C29" s="960">
        <v>6.28</v>
      </c>
      <c r="D29" s="958">
        <v>6.23</v>
      </c>
      <c r="E29" s="958">
        <v>6.226</v>
      </c>
      <c r="F29" s="958">
        <v>6.2484999999999999</v>
      </c>
      <c r="G29" s="958">
        <v>6.2244999999999999</v>
      </c>
      <c r="H29" s="958">
        <v>6.234</v>
      </c>
      <c r="I29" s="958">
        <v>6.2569999999999997</v>
      </c>
      <c r="J29" s="958">
        <v>6.2649999999999997</v>
      </c>
      <c r="K29" s="958">
        <v>6.2160000000000002</v>
      </c>
      <c r="L29" s="958">
        <v>6.2530000000000001</v>
      </c>
      <c r="M29" s="958">
        <v>6.2539999999999996</v>
      </c>
      <c r="N29" s="958">
        <v>6.2365000000000004</v>
      </c>
      <c r="O29" s="958">
        <v>6.258</v>
      </c>
      <c r="P29" s="958">
        <v>6.2030000000000003</v>
      </c>
      <c r="Q29" s="958">
        <v>6.2590000000000003</v>
      </c>
      <c r="R29" s="958">
        <v>6.2575000000000003</v>
      </c>
      <c r="S29" s="958">
        <v>6.2285000000000004</v>
      </c>
      <c r="T29" s="958">
        <v>6.2439999999999998</v>
      </c>
      <c r="U29" s="958">
        <v>6.2619999999999996</v>
      </c>
      <c r="V29" s="958">
        <v>6.2560000000000002</v>
      </c>
      <c r="W29" s="958">
        <v>6.2709999999999999</v>
      </c>
      <c r="X29" s="900">
        <f t="shared" si="1"/>
        <v>159.512</v>
      </c>
      <c r="Y29" s="901">
        <f t="shared" si="2"/>
        <v>158.24199999999999</v>
      </c>
      <c r="Z29" s="901">
        <f t="shared" si="3"/>
        <v>158.1404</v>
      </c>
      <c r="AA29" s="901">
        <f t="shared" si="4"/>
        <v>158.71189999999999</v>
      </c>
      <c r="AB29" s="901">
        <f t="shared" si="5"/>
        <v>158.10229999999999</v>
      </c>
      <c r="AC29" s="901">
        <f t="shared" si="6"/>
        <v>158.34359999999998</v>
      </c>
      <c r="AD29" s="901">
        <f t="shared" si="7"/>
        <v>158.92779999999999</v>
      </c>
      <c r="AE29" s="901">
        <f t="shared" si="8"/>
        <v>159.13099999999997</v>
      </c>
      <c r="AF29" s="901">
        <f t="shared" si="9"/>
        <v>157.88640000000001</v>
      </c>
      <c r="AG29" s="901">
        <f t="shared" si="10"/>
        <v>158.8262</v>
      </c>
      <c r="AH29" s="901">
        <f t="shared" si="11"/>
        <v>158.85159999999999</v>
      </c>
      <c r="AI29" s="901">
        <f t="shared" si="12"/>
        <v>158.40710000000001</v>
      </c>
      <c r="AJ29" s="901">
        <f t="shared" si="13"/>
        <v>158.95319999999998</v>
      </c>
      <c r="AK29" s="901">
        <f t="shared" si="14"/>
        <v>157.55619999999999</v>
      </c>
      <c r="AL29" s="901">
        <f t="shared" si="15"/>
        <v>158.9786</v>
      </c>
      <c r="AM29" s="901">
        <f t="shared" si="16"/>
        <v>158.94049999999999</v>
      </c>
      <c r="AN29" s="901">
        <f t="shared" si="17"/>
        <v>158.2039</v>
      </c>
      <c r="AO29" s="901">
        <f t="shared" si="18"/>
        <v>158.59759999999997</v>
      </c>
      <c r="AP29" s="901">
        <f t="shared" si="19"/>
        <v>159.05479999999997</v>
      </c>
      <c r="AQ29" s="901">
        <f t="shared" si="20"/>
        <v>158.9024</v>
      </c>
      <c r="AR29" s="901">
        <f t="shared" si="21"/>
        <v>159.2834</v>
      </c>
      <c r="AS29" s="901"/>
      <c r="AU29" s="887"/>
      <c r="AV29" s="887"/>
      <c r="AW29" s="887"/>
    </row>
    <row r="30" spans="1:49">
      <c r="A30" s="1239" t="s">
        <v>620</v>
      </c>
      <c r="B30" s="1240"/>
      <c r="C30" s="962">
        <f>24/20</f>
        <v>1.2</v>
      </c>
      <c r="D30" s="963">
        <f>24/20</f>
        <v>1.2</v>
      </c>
      <c r="E30" s="963">
        <f>23/20</f>
        <v>1.1499999999999999</v>
      </c>
      <c r="F30" s="963">
        <f>24/20</f>
        <v>1.2</v>
      </c>
      <c r="G30" s="963">
        <f>24/20</f>
        <v>1.2</v>
      </c>
      <c r="H30" s="963">
        <f>23/20</f>
        <v>1.1499999999999999</v>
      </c>
      <c r="I30" s="963">
        <f>24/20</f>
        <v>1.2</v>
      </c>
      <c r="J30" s="963">
        <f>24/20</f>
        <v>1.2</v>
      </c>
      <c r="K30" s="963">
        <f>23/20</f>
        <v>1.1499999999999999</v>
      </c>
      <c r="L30" s="963">
        <f>23/20</f>
        <v>1.1499999999999999</v>
      </c>
      <c r="M30" s="963">
        <f>24/20</f>
        <v>1.2</v>
      </c>
      <c r="N30" s="963">
        <f>23/20</f>
        <v>1.1499999999999999</v>
      </c>
      <c r="O30" s="963">
        <f>24/20</f>
        <v>1.2</v>
      </c>
      <c r="P30" s="963">
        <f>24/20</f>
        <v>1.2</v>
      </c>
      <c r="Q30" s="963">
        <f>23/20</f>
        <v>1.1499999999999999</v>
      </c>
      <c r="R30" s="963">
        <f>24/20</f>
        <v>1.2</v>
      </c>
      <c r="S30" s="963">
        <f>24/20</f>
        <v>1.2</v>
      </c>
      <c r="T30" s="963">
        <f>23/20</f>
        <v>1.1499999999999999</v>
      </c>
      <c r="U30" s="963">
        <f>24/20</f>
        <v>1.2</v>
      </c>
      <c r="V30" s="963">
        <v>1.1499999999999999</v>
      </c>
      <c r="W30" s="963">
        <f>23/20</f>
        <v>1.1499999999999999</v>
      </c>
      <c r="X30" s="900">
        <f t="shared" ref="X30:AG31" si="22">C30</f>
        <v>1.2</v>
      </c>
      <c r="Y30" s="901">
        <f t="shared" si="22"/>
        <v>1.2</v>
      </c>
      <c r="Z30" s="901">
        <f t="shared" si="22"/>
        <v>1.1499999999999999</v>
      </c>
      <c r="AA30" s="901">
        <f t="shared" si="22"/>
        <v>1.2</v>
      </c>
      <c r="AB30" s="901">
        <f t="shared" si="22"/>
        <v>1.2</v>
      </c>
      <c r="AC30" s="901">
        <f t="shared" si="22"/>
        <v>1.1499999999999999</v>
      </c>
      <c r="AD30" s="901">
        <f t="shared" si="22"/>
        <v>1.2</v>
      </c>
      <c r="AE30" s="901">
        <f t="shared" si="22"/>
        <v>1.2</v>
      </c>
      <c r="AF30" s="901">
        <f t="shared" si="22"/>
        <v>1.1499999999999999</v>
      </c>
      <c r="AG30" s="901">
        <f t="shared" si="22"/>
        <v>1.1499999999999999</v>
      </c>
      <c r="AH30" s="901">
        <f t="shared" ref="AH30:AQ31" si="23">M30</f>
        <v>1.2</v>
      </c>
      <c r="AI30" s="901">
        <f t="shared" si="23"/>
        <v>1.1499999999999999</v>
      </c>
      <c r="AJ30" s="901">
        <f t="shared" si="23"/>
        <v>1.2</v>
      </c>
      <c r="AK30" s="901">
        <f t="shared" si="23"/>
        <v>1.2</v>
      </c>
      <c r="AL30" s="901">
        <f t="shared" si="23"/>
        <v>1.1499999999999999</v>
      </c>
      <c r="AM30" s="901">
        <f t="shared" si="23"/>
        <v>1.2</v>
      </c>
      <c r="AN30" s="901">
        <f t="shared" si="23"/>
        <v>1.2</v>
      </c>
      <c r="AO30" s="901">
        <f t="shared" si="23"/>
        <v>1.1499999999999999</v>
      </c>
      <c r="AP30" s="901">
        <f t="shared" si="23"/>
        <v>1.2</v>
      </c>
      <c r="AQ30" s="901">
        <f t="shared" si="23"/>
        <v>1.1499999999999999</v>
      </c>
      <c r="AR30" s="901">
        <f t="shared" ref="AR30:AR31" si="24">W30</f>
        <v>1.1499999999999999</v>
      </c>
      <c r="AS30" s="901"/>
      <c r="AU30" s="887"/>
      <c r="AV30" s="887"/>
      <c r="AW30" s="887"/>
    </row>
    <row r="31" spans="1:49" ht="13" thickBot="1">
      <c r="A31" s="1245" t="s">
        <v>624</v>
      </c>
      <c r="B31" s="1246"/>
      <c r="C31" s="965">
        <v>73.7</v>
      </c>
      <c r="D31" s="966">
        <v>74.2</v>
      </c>
      <c r="E31" s="966">
        <v>73.3</v>
      </c>
      <c r="F31" s="966">
        <v>73.8</v>
      </c>
      <c r="G31" s="966">
        <v>74.099999999999994</v>
      </c>
      <c r="H31" s="966">
        <v>74</v>
      </c>
      <c r="I31" s="966">
        <v>73.8</v>
      </c>
      <c r="J31" s="966">
        <v>73.900000000000006</v>
      </c>
      <c r="K31" s="966">
        <v>73.8</v>
      </c>
      <c r="L31" s="966">
        <v>74.099999999999994</v>
      </c>
      <c r="M31" s="966">
        <v>74.2</v>
      </c>
      <c r="N31" s="966">
        <v>73.8</v>
      </c>
      <c r="O31" s="966">
        <v>74.599999999999994</v>
      </c>
      <c r="P31" s="1132">
        <v>70.400000000000006</v>
      </c>
      <c r="Q31" s="966">
        <v>73.7</v>
      </c>
      <c r="R31" s="966">
        <v>73.599999999999994</v>
      </c>
      <c r="S31" s="966">
        <v>73.900000000000006</v>
      </c>
      <c r="T31" s="966">
        <v>73.5</v>
      </c>
      <c r="U31" s="966">
        <v>74.3</v>
      </c>
      <c r="V31" s="966">
        <v>74</v>
      </c>
      <c r="W31" s="966">
        <v>73.400000000000006</v>
      </c>
      <c r="X31" s="902">
        <f t="shared" si="22"/>
        <v>73.7</v>
      </c>
      <c r="Y31" s="903">
        <f t="shared" si="22"/>
        <v>74.2</v>
      </c>
      <c r="Z31" s="903">
        <f t="shared" si="22"/>
        <v>73.3</v>
      </c>
      <c r="AA31" s="903">
        <f t="shared" si="22"/>
        <v>73.8</v>
      </c>
      <c r="AB31" s="903">
        <f t="shared" si="22"/>
        <v>74.099999999999994</v>
      </c>
      <c r="AC31" s="903">
        <f t="shared" si="22"/>
        <v>74</v>
      </c>
      <c r="AD31" s="903">
        <f t="shared" si="22"/>
        <v>73.8</v>
      </c>
      <c r="AE31" s="903">
        <f t="shared" si="22"/>
        <v>73.900000000000006</v>
      </c>
      <c r="AF31" s="903">
        <f t="shared" si="22"/>
        <v>73.8</v>
      </c>
      <c r="AG31" s="903">
        <f t="shared" si="22"/>
        <v>74.099999999999994</v>
      </c>
      <c r="AH31" s="903">
        <f t="shared" si="23"/>
        <v>74.2</v>
      </c>
      <c r="AI31" s="903">
        <f t="shared" si="23"/>
        <v>73.8</v>
      </c>
      <c r="AJ31" s="903">
        <f t="shared" si="23"/>
        <v>74.599999999999994</v>
      </c>
      <c r="AK31" s="903">
        <f t="shared" si="23"/>
        <v>70.400000000000006</v>
      </c>
      <c r="AL31" s="903">
        <f t="shared" si="23"/>
        <v>73.7</v>
      </c>
      <c r="AM31" s="903">
        <f t="shared" si="23"/>
        <v>73.599999999999994</v>
      </c>
      <c r="AN31" s="903">
        <f t="shared" si="23"/>
        <v>73.900000000000006</v>
      </c>
      <c r="AO31" s="903">
        <f t="shared" si="23"/>
        <v>73.5</v>
      </c>
      <c r="AP31" s="903">
        <f t="shared" si="23"/>
        <v>74.3</v>
      </c>
      <c r="AQ31" s="903">
        <f t="shared" si="23"/>
        <v>74</v>
      </c>
      <c r="AR31" s="903">
        <f t="shared" si="24"/>
        <v>73.400000000000006</v>
      </c>
      <c r="AS31" s="903"/>
      <c r="AU31" s="887"/>
      <c r="AV31" s="887"/>
      <c r="AW31" s="887"/>
    </row>
    <row r="32" spans="1:49" ht="13" thickBot="1">
      <c r="A32" s="1247"/>
      <c r="B32" s="1248"/>
      <c r="C32" s="892"/>
      <c r="D32" s="893"/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3"/>
      <c r="R32" s="893"/>
      <c r="S32" s="893"/>
      <c r="T32" s="893"/>
      <c r="U32" s="893"/>
      <c r="V32" s="893"/>
      <c r="W32" s="893"/>
      <c r="X32" s="937"/>
      <c r="Y32" s="938"/>
      <c r="Z32" s="938"/>
      <c r="AA32" s="938"/>
      <c r="AB32" s="938"/>
      <c r="AC32" s="938"/>
      <c r="AD32" s="938"/>
      <c r="AE32" s="938"/>
      <c r="AF32" s="938"/>
      <c r="AG32" s="938"/>
      <c r="AH32" s="938"/>
      <c r="AI32" s="938"/>
      <c r="AJ32" s="938"/>
      <c r="AK32" s="938"/>
      <c r="AL32" s="938"/>
      <c r="AM32" s="938"/>
      <c r="AN32" s="938"/>
      <c r="AO32" s="938"/>
      <c r="AP32" s="938"/>
      <c r="AQ32" s="938"/>
      <c r="AR32" s="938"/>
      <c r="AS32" s="844"/>
      <c r="AU32" s="887"/>
      <c r="AV32" s="887"/>
      <c r="AW32" s="887"/>
    </row>
    <row r="33" spans="1:49" ht="13" thickBot="1">
      <c r="A33" s="1304" t="s">
        <v>789</v>
      </c>
      <c r="B33" s="1305"/>
      <c r="C33" s="1031">
        <f t="shared" ref="C33:W33" si="25">AVERAGE(C25,C27,C29)</f>
        <v>6.2806666666666677</v>
      </c>
      <c r="D33" s="1031">
        <f t="shared" si="25"/>
        <v>6.2339999999999991</v>
      </c>
      <c r="E33" s="1031">
        <f t="shared" si="25"/>
        <v>6.2261666666666668</v>
      </c>
      <c r="F33" s="1031">
        <f t="shared" si="25"/>
        <v>6.2498333333333322</v>
      </c>
      <c r="G33" s="1031">
        <f t="shared" si="25"/>
        <v>6.2258333333333331</v>
      </c>
      <c r="H33" s="1031">
        <f t="shared" si="25"/>
        <v>6.2349999999999994</v>
      </c>
      <c r="I33" s="1031">
        <f t="shared" si="25"/>
        <v>6.2573333333333325</v>
      </c>
      <c r="J33" s="1031">
        <f t="shared" si="25"/>
        <v>6.2661666666666669</v>
      </c>
      <c r="K33" s="1031">
        <f t="shared" si="25"/>
        <v>6.219333333333334</v>
      </c>
      <c r="L33" s="1031">
        <f t="shared" si="25"/>
        <v>6.2543333333333324</v>
      </c>
      <c r="M33" s="1031">
        <f t="shared" si="25"/>
        <v>6.2575000000000003</v>
      </c>
      <c r="N33" s="1031">
        <f t="shared" si="25"/>
        <v>6.238833333333333</v>
      </c>
      <c r="O33" s="1031">
        <f t="shared" si="25"/>
        <v>6.2605000000000004</v>
      </c>
      <c r="P33" s="1031">
        <f t="shared" si="25"/>
        <v>6.2038333333333329</v>
      </c>
      <c r="Q33" s="1031">
        <f t="shared" si="25"/>
        <v>6.2586666666666666</v>
      </c>
      <c r="R33" s="1031">
        <f t="shared" si="25"/>
        <v>6.261333333333333</v>
      </c>
      <c r="S33" s="1031">
        <f t="shared" si="25"/>
        <v>6.2301666666666664</v>
      </c>
      <c r="T33" s="1031">
        <f t="shared" si="25"/>
        <v>6.246666666666667</v>
      </c>
      <c r="U33" s="1031">
        <f t="shared" si="25"/>
        <v>6.2639999999999993</v>
      </c>
      <c r="V33" s="1031">
        <f t="shared" si="25"/>
        <v>6.2598333333333329</v>
      </c>
      <c r="W33" s="1031">
        <f t="shared" si="25"/>
        <v>6.2728333333333337</v>
      </c>
      <c r="X33" s="1032">
        <f t="shared" ref="X33:AG38" si="26">C33*25.4</f>
        <v>159.52893333333336</v>
      </c>
      <c r="Y33" s="1032">
        <f t="shared" si="26"/>
        <v>158.34359999999998</v>
      </c>
      <c r="Z33" s="1032">
        <f t="shared" si="26"/>
        <v>158.14463333333333</v>
      </c>
      <c r="AA33" s="1032">
        <f t="shared" si="26"/>
        <v>158.74576666666664</v>
      </c>
      <c r="AB33" s="1032">
        <f t="shared" si="26"/>
        <v>158.13616666666664</v>
      </c>
      <c r="AC33" s="1032">
        <f t="shared" si="26"/>
        <v>158.36899999999997</v>
      </c>
      <c r="AD33" s="1032">
        <f t="shared" si="26"/>
        <v>158.93626666666663</v>
      </c>
      <c r="AE33" s="1032">
        <f t="shared" si="26"/>
        <v>159.16063333333332</v>
      </c>
      <c r="AF33" s="1032">
        <f t="shared" si="26"/>
        <v>157.97106666666667</v>
      </c>
      <c r="AG33" s="1032">
        <f t="shared" si="26"/>
        <v>158.86006666666663</v>
      </c>
      <c r="AH33" s="1032">
        <f t="shared" ref="AH33:AQ38" si="27">M33*25.4</f>
        <v>158.94049999999999</v>
      </c>
      <c r="AI33" s="1032">
        <f t="shared" si="27"/>
        <v>158.46636666666666</v>
      </c>
      <c r="AJ33" s="1032">
        <f t="shared" si="27"/>
        <v>159.01670000000001</v>
      </c>
      <c r="AK33" s="1032">
        <f t="shared" si="27"/>
        <v>157.57736666666665</v>
      </c>
      <c r="AL33" s="1032">
        <f t="shared" si="27"/>
        <v>158.97013333333334</v>
      </c>
      <c r="AM33" s="1032">
        <f t="shared" si="27"/>
        <v>159.03786666666664</v>
      </c>
      <c r="AN33" s="1032">
        <f t="shared" si="27"/>
        <v>158.24623333333332</v>
      </c>
      <c r="AO33" s="1032">
        <f t="shared" si="27"/>
        <v>158.66533333333334</v>
      </c>
      <c r="AP33" s="1032">
        <f t="shared" si="27"/>
        <v>159.10559999999998</v>
      </c>
      <c r="AQ33" s="1032">
        <f t="shared" si="27"/>
        <v>158.99976666666666</v>
      </c>
      <c r="AR33" s="1032">
        <f t="shared" ref="AR33:AS38" si="28">W33*25.4</f>
        <v>159.32996666666668</v>
      </c>
      <c r="AS33" s="1032">
        <f t="shared" si="28"/>
        <v>4052.0349066666672</v>
      </c>
    </row>
    <row r="34" spans="1:49">
      <c r="A34" s="1300" t="s">
        <v>623</v>
      </c>
      <c r="B34" s="1301"/>
      <c r="C34" s="904">
        <f t="shared" ref="C34:W34" si="29">ABS(C33-AVERAGE(C26,C28))</f>
        <v>5.6359166666666676</v>
      </c>
      <c r="D34" s="904">
        <f t="shared" si="29"/>
        <v>5.5672499999999996</v>
      </c>
      <c r="E34" s="904">
        <f t="shared" si="29"/>
        <v>5.7426666666666666</v>
      </c>
      <c r="F34" s="904">
        <f t="shared" si="29"/>
        <v>5.6335833333333323</v>
      </c>
      <c r="G34" s="904">
        <f t="shared" si="29"/>
        <v>5.5850833333333334</v>
      </c>
      <c r="H34" s="904">
        <f t="shared" si="29"/>
        <v>5.6142499999999993</v>
      </c>
      <c r="I34" s="904">
        <f t="shared" si="29"/>
        <v>5.6112583333333328</v>
      </c>
      <c r="J34" s="904">
        <f t="shared" si="29"/>
        <v>5.6001666666666665</v>
      </c>
      <c r="K34" s="904">
        <f t="shared" si="29"/>
        <v>5.6635833333333343</v>
      </c>
      <c r="L34" s="904">
        <f t="shared" si="29"/>
        <v>5.5943333333333323</v>
      </c>
      <c r="M34" s="904">
        <f t="shared" si="29"/>
        <v>5.5097500000000004</v>
      </c>
      <c r="N34" s="904">
        <f t="shared" si="29"/>
        <v>5.6215833333333327</v>
      </c>
      <c r="O34" s="904">
        <f t="shared" si="29"/>
        <v>5.4737500000000008</v>
      </c>
      <c r="P34" s="904">
        <f t="shared" si="29"/>
        <v>6.4763333333333328</v>
      </c>
      <c r="Q34" s="904">
        <f t="shared" si="29"/>
        <v>5.6336666666666666</v>
      </c>
      <c r="R34" s="904">
        <f t="shared" si="29"/>
        <v>5.6733333333333329</v>
      </c>
      <c r="S34" s="904">
        <f t="shared" si="29"/>
        <v>5.6106666666666669</v>
      </c>
      <c r="T34" s="904">
        <f t="shared" si="29"/>
        <v>5.6694166666666668</v>
      </c>
      <c r="U34" s="904">
        <f t="shared" si="29"/>
        <v>5.4874999999999989</v>
      </c>
      <c r="V34" s="904">
        <f t="shared" si="29"/>
        <v>5.5933333333333328</v>
      </c>
      <c r="W34" s="904">
        <f t="shared" si="29"/>
        <v>5.7295833333333341</v>
      </c>
      <c r="X34" s="972">
        <f t="shared" si="26"/>
        <v>143.15228333333334</v>
      </c>
      <c r="Y34" s="972">
        <f t="shared" si="26"/>
        <v>141.40814999999998</v>
      </c>
      <c r="Z34" s="972">
        <f t="shared" si="26"/>
        <v>145.86373333333333</v>
      </c>
      <c r="AA34" s="972">
        <f t="shared" si="26"/>
        <v>143.09301666666664</v>
      </c>
      <c r="AB34" s="972">
        <f t="shared" si="26"/>
        <v>141.86111666666665</v>
      </c>
      <c r="AC34" s="972">
        <f t="shared" si="26"/>
        <v>142.60194999999999</v>
      </c>
      <c r="AD34" s="972">
        <f t="shared" si="26"/>
        <v>142.52596166666663</v>
      </c>
      <c r="AE34" s="972">
        <f t="shared" si="26"/>
        <v>142.24423333333331</v>
      </c>
      <c r="AF34" s="972">
        <f t="shared" si="26"/>
        <v>143.85501666666667</v>
      </c>
      <c r="AG34" s="972">
        <f t="shared" si="26"/>
        <v>142.09606666666664</v>
      </c>
      <c r="AH34" s="972">
        <f t="shared" si="27"/>
        <v>139.94765000000001</v>
      </c>
      <c r="AI34" s="972">
        <f t="shared" si="27"/>
        <v>142.78821666666664</v>
      </c>
      <c r="AJ34" s="972">
        <f t="shared" si="27"/>
        <v>139.03325000000001</v>
      </c>
      <c r="AK34" s="972">
        <f t="shared" si="27"/>
        <v>164.49886666666666</v>
      </c>
      <c r="AL34" s="972">
        <f t="shared" si="27"/>
        <v>143.09513333333334</v>
      </c>
      <c r="AM34" s="972">
        <f t="shared" si="27"/>
        <v>144.10266666666664</v>
      </c>
      <c r="AN34" s="972">
        <f t="shared" si="27"/>
        <v>142.51093333333333</v>
      </c>
      <c r="AO34" s="972">
        <f t="shared" si="27"/>
        <v>144.00318333333334</v>
      </c>
      <c r="AP34" s="972">
        <f t="shared" si="27"/>
        <v>139.38249999999996</v>
      </c>
      <c r="AQ34" s="972">
        <f t="shared" si="27"/>
        <v>142.07066666666665</v>
      </c>
      <c r="AR34" s="972">
        <f t="shared" si="28"/>
        <v>145.53141666666667</v>
      </c>
      <c r="AS34" s="972">
        <f t="shared" si="28"/>
        <v>3636.0679966666667</v>
      </c>
      <c r="AU34" s="887"/>
      <c r="AV34" s="887"/>
      <c r="AW34" s="887"/>
    </row>
    <row r="35" spans="1:49">
      <c r="A35" s="1239" t="s">
        <v>460</v>
      </c>
      <c r="B35" s="1250"/>
      <c r="C35" s="906">
        <f t="shared" ref="C35:W35" si="30">C25-C27</f>
        <v>4.9999999999998934E-3</v>
      </c>
      <c r="D35" s="906">
        <f t="shared" si="30"/>
        <v>9.0000000000003411E-3</v>
      </c>
      <c r="E35" s="906">
        <f t="shared" si="30"/>
        <v>1.3499999999999623E-2</v>
      </c>
      <c r="F35" s="906">
        <f t="shared" si="30"/>
        <v>6.9999999999996732E-3</v>
      </c>
      <c r="G35" s="906">
        <f t="shared" si="30"/>
        <v>3.0000000000001137E-3</v>
      </c>
      <c r="H35" s="906">
        <f t="shared" si="30"/>
        <v>6.9999999999996732E-3</v>
      </c>
      <c r="I35" s="906">
        <f t="shared" si="30"/>
        <v>4.0000000000004476E-3</v>
      </c>
      <c r="J35" s="906">
        <f t="shared" si="30"/>
        <v>6.4999999999999503E-3</v>
      </c>
      <c r="K35" s="906">
        <f t="shared" si="30"/>
        <v>6.0000000000002274E-3</v>
      </c>
      <c r="L35" s="906">
        <f t="shared" si="30"/>
        <v>-3.0000000000001137E-3</v>
      </c>
      <c r="M35" s="906">
        <f t="shared" si="30"/>
        <v>1.1499999999999844E-2</v>
      </c>
      <c r="N35" s="906">
        <f t="shared" si="30"/>
        <v>8.0000000000000071E-3</v>
      </c>
      <c r="O35" s="906">
        <f t="shared" si="30"/>
        <v>8.49999999999973E-3</v>
      </c>
      <c r="P35" s="906">
        <f t="shared" si="30"/>
        <v>-2.4999999999995026E-3</v>
      </c>
      <c r="Q35" s="906">
        <f t="shared" si="30"/>
        <v>4.0000000000004476E-3</v>
      </c>
      <c r="R35" s="906">
        <f t="shared" si="30"/>
        <v>7.5000000000002842E-3</v>
      </c>
      <c r="S35" s="906">
        <f t="shared" si="30"/>
        <v>6.9999999999996732E-3</v>
      </c>
      <c r="T35" s="906">
        <f t="shared" si="30"/>
        <v>6.9999999999996732E-3</v>
      </c>
      <c r="U35" s="906">
        <f t="shared" si="30"/>
        <v>6.0000000000002274E-3</v>
      </c>
      <c r="V35" s="906">
        <f t="shared" si="30"/>
        <v>-4.9999999999972289E-4</v>
      </c>
      <c r="W35" s="906">
        <f t="shared" si="30"/>
        <v>4.5000000000001705E-3</v>
      </c>
      <c r="X35" s="973">
        <f t="shared" si="26"/>
        <v>0.12699999999999728</v>
      </c>
      <c r="Y35" s="973">
        <f t="shared" si="26"/>
        <v>0.22860000000000866</v>
      </c>
      <c r="Z35" s="973">
        <f t="shared" si="26"/>
        <v>0.34289999999999043</v>
      </c>
      <c r="AA35" s="973">
        <f t="shared" si="26"/>
        <v>0.17779999999999169</v>
      </c>
      <c r="AB35" s="973">
        <f t="shared" si="26"/>
        <v>7.6200000000002877E-2</v>
      </c>
      <c r="AC35" s="973">
        <f t="shared" si="26"/>
        <v>0.17779999999999169</v>
      </c>
      <c r="AD35" s="973">
        <f t="shared" si="26"/>
        <v>0.10160000000001136</v>
      </c>
      <c r="AE35" s="973">
        <f t="shared" si="26"/>
        <v>0.16509999999999872</v>
      </c>
      <c r="AF35" s="973">
        <f t="shared" si="26"/>
        <v>0.15240000000000575</v>
      </c>
      <c r="AG35" s="973">
        <f t="shared" si="26"/>
        <v>-7.6200000000002877E-2</v>
      </c>
      <c r="AH35" s="973">
        <f t="shared" si="27"/>
        <v>0.29209999999999603</v>
      </c>
      <c r="AI35" s="973">
        <f t="shared" si="27"/>
        <v>0.20320000000000016</v>
      </c>
      <c r="AJ35" s="973">
        <f t="shared" si="27"/>
        <v>0.21589999999999313</v>
      </c>
      <c r="AK35" s="973">
        <f t="shared" si="27"/>
        <v>-6.3499999999987358E-2</v>
      </c>
      <c r="AL35" s="973">
        <f t="shared" si="27"/>
        <v>0.10160000000001136</v>
      </c>
      <c r="AM35" s="973">
        <f t="shared" si="27"/>
        <v>0.19050000000000722</v>
      </c>
      <c r="AN35" s="973">
        <f t="shared" si="27"/>
        <v>0.17779999999999169</v>
      </c>
      <c r="AO35" s="973">
        <f t="shared" si="27"/>
        <v>0.17779999999999169</v>
      </c>
      <c r="AP35" s="973">
        <f t="shared" si="27"/>
        <v>0.15240000000000575</v>
      </c>
      <c r="AQ35" s="973">
        <f t="shared" si="27"/>
        <v>-1.269999999999296E-2</v>
      </c>
      <c r="AR35" s="973">
        <f t="shared" si="28"/>
        <v>0.11430000000000433</v>
      </c>
      <c r="AS35" s="973">
        <f t="shared" si="28"/>
        <v>3.2257999999999307</v>
      </c>
      <c r="AU35" s="887"/>
      <c r="AV35" s="887"/>
      <c r="AW35" s="887"/>
    </row>
    <row r="36" spans="1:49">
      <c r="A36" s="1239" t="s">
        <v>461</v>
      </c>
      <c r="B36" s="1250"/>
      <c r="C36" s="906">
        <f t="shared" ref="C36:W36" si="31">C27-C29</f>
        <v>-1.5000000000000568E-3</v>
      </c>
      <c r="D36" s="906">
        <f t="shared" si="31"/>
        <v>1.4999999999991687E-3</v>
      </c>
      <c r="E36" s="906">
        <f t="shared" si="31"/>
        <v>-6.4999999999999503E-3</v>
      </c>
      <c r="F36" s="906">
        <f t="shared" si="31"/>
        <v>-1.5000000000000568E-3</v>
      </c>
      <c r="G36" s="906">
        <f t="shared" si="31"/>
        <v>4.9999999999972289E-4</v>
      </c>
      <c r="H36" s="906">
        <f t="shared" si="31"/>
        <v>-1.9999999999997797E-3</v>
      </c>
      <c r="I36" s="906">
        <f t="shared" si="31"/>
        <v>-1.5000000000000568E-3</v>
      </c>
      <c r="J36" s="906">
        <f t="shared" si="31"/>
        <v>-1.5000000000000568E-3</v>
      </c>
      <c r="K36" s="906">
        <f t="shared" si="31"/>
        <v>1.9999999999997797E-3</v>
      </c>
      <c r="L36" s="906">
        <f t="shared" si="31"/>
        <v>3.4999999999998366E-3</v>
      </c>
      <c r="M36" s="906">
        <f t="shared" si="31"/>
        <v>-4.9999999999972289E-4</v>
      </c>
      <c r="N36" s="906">
        <f t="shared" si="31"/>
        <v>-5.0000000000061107E-4</v>
      </c>
      <c r="O36" s="906">
        <f t="shared" si="31"/>
        <v>-4.9999999999972289E-4</v>
      </c>
      <c r="P36" s="906">
        <f t="shared" si="31"/>
        <v>2.4999999999995026E-3</v>
      </c>
      <c r="Q36" s="906">
        <f t="shared" si="31"/>
        <v>-2.5000000000003908E-3</v>
      </c>
      <c r="R36" s="906">
        <f t="shared" si="31"/>
        <v>1.9999999999997797E-3</v>
      </c>
      <c r="S36" s="906">
        <f t="shared" si="31"/>
        <v>-1.000000000000334E-3</v>
      </c>
      <c r="T36" s="906">
        <f t="shared" si="31"/>
        <v>5.0000000000061107E-4</v>
      </c>
      <c r="U36" s="906">
        <f t="shared" si="31"/>
        <v>0</v>
      </c>
      <c r="V36" s="906">
        <f t="shared" si="31"/>
        <v>5.9999999999993392E-3</v>
      </c>
      <c r="W36" s="906">
        <f t="shared" si="31"/>
        <v>4.9999999999972289E-4</v>
      </c>
      <c r="X36" s="973">
        <f t="shared" si="26"/>
        <v>-3.8100000000001438E-2</v>
      </c>
      <c r="Y36" s="973">
        <f t="shared" si="26"/>
        <v>3.809999999997888E-2</v>
      </c>
      <c r="Z36" s="973">
        <f t="shared" si="26"/>
        <v>-0.16509999999999872</v>
      </c>
      <c r="AA36" s="973">
        <f t="shared" si="26"/>
        <v>-3.8100000000001438E-2</v>
      </c>
      <c r="AB36" s="973">
        <f t="shared" si="26"/>
        <v>1.269999999999296E-2</v>
      </c>
      <c r="AC36" s="973">
        <f t="shared" si="26"/>
        <v>-5.0799999999994405E-2</v>
      </c>
      <c r="AD36" s="973">
        <f t="shared" si="26"/>
        <v>-3.8100000000001438E-2</v>
      </c>
      <c r="AE36" s="973">
        <f t="shared" si="26"/>
        <v>-3.8100000000001438E-2</v>
      </c>
      <c r="AF36" s="973">
        <f t="shared" si="26"/>
        <v>5.0799999999994405E-2</v>
      </c>
      <c r="AG36" s="973">
        <f t="shared" si="26"/>
        <v>8.8899999999995843E-2</v>
      </c>
      <c r="AH36" s="973">
        <f t="shared" si="27"/>
        <v>-1.269999999999296E-2</v>
      </c>
      <c r="AI36" s="973">
        <f t="shared" si="27"/>
        <v>-1.270000000001552E-2</v>
      </c>
      <c r="AJ36" s="973">
        <f t="shared" si="27"/>
        <v>-1.269999999999296E-2</v>
      </c>
      <c r="AK36" s="973">
        <f t="shared" si="27"/>
        <v>6.3499999999987358E-2</v>
      </c>
      <c r="AL36" s="973">
        <f t="shared" si="27"/>
        <v>-6.3500000000009924E-2</v>
      </c>
      <c r="AM36" s="973">
        <f t="shared" si="27"/>
        <v>5.0799999999994405E-2</v>
      </c>
      <c r="AN36" s="973">
        <f t="shared" si="27"/>
        <v>-2.5400000000008482E-2</v>
      </c>
      <c r="AO36" s="973">
        <f t="shared" si="27"/>
        <v>1.270000000001552E-2</v>
      </c>
      <c r="AP36" s="973">
        <f t="shared" si="27"/>
        <v>0</v>
      </c>
      <c r="AQ36" s="973">
        <f t="shared" si="27"/>
        <v>0.15239999999998322</v>
      </c>
      <c r="AR36" s="973">
        <f t="shared" si="28"/>
        <v>1.269999999999296E-2</v>
      </c>
      <c r="AS36" s="973">
        <f t="shared" si="28"/>
        <v>-0.96774000000003646</v>
      </c>
      <c r="AU36" s="887"/>
      <c r="AV36" s="887"/>
      <c r="AW36" s="887"/>
    </row>
    <row r="37" spans="1:49">
      <c r="A37" s="1273" t="s">
        <v>914</v>
      </c>
      <c r="B37" s="1250"/>
      <c r="C37" s="906">
        <f t="shared" ref="C37:W37" si="32">C33-C34</f>
        <v>0.64475000000000016</v>
      </c>
      <c r="D37" s="906">
        <f t="shared" si="32"/>
        <v>0.66674999999999951</v>
      </c>
      <c r="E37" s="906">
        <f t="shared" si="32"/>
        <v>0.48350000000000026</v>
      </c>
      <c r="F37" s="906">
        <f t="shared" si="32"/>
        <v>0.61624999999999996</v>
      </c>
      <c r="G37" s="906">
        <f t="shared" si="32"/>
        <v>0.64074999999999971</v>
      </c>
      <c r="H37" s="906">
        <f t="shared" si="32"/>
        <v>0.62075000000000014</v>
      </c>
      <c r="I37" s="906">
        <f t="shared" si="32"/>
        <v>0.64607499999999973</v>
      </c>
      <c r="J37" s="906">
        <f t="shared" si="32"/>
        <v>0.66600000000000037</v>
      </c>
      <c r="K37" s="906">
        <f t="shared" si="32"/>
        <v>0.55574999999999974</v>
      </c>
      <c r="L37" s="906">
        <f t="shared" si="32"/>
        <v>0.66000000000000014</v>
      </c>
      <c r="M37" s="906">
        <f t="shared" si="32"/>
        <v>0.74774999999999991</v>
      </c>
      <c r="N37" s="906">
        <f t="shared" si="32"/>
        <v>0.6172500000000003</v>
      </c>
      <c r="O37" s="906">
        <f t="shared" si="32"/>
        <v>0.78674999999999962</v>
      </c>
      <c r="P37" s="906">
        <f t="shared" si="32"/>
        <v>-0.27249999999999996</v>
      </c>
      <c r="Q37" s="906">
        <f t="shared" si="32"/>
        <v>0.625</v>
      </c>
      <c r="R37" s="906">
        <f t="shared" si="32"/>
        <v>0.58800000000000008</v>
      </c>
      <c r="S37" s="906">
        <f t="shared" si="32"/>
        <v>0.6194999999999995</v>
      </c>
      <c r="T37" s="906">
        <f t="shared" si="32"/>
        <v>0.57725000000000026</v>
      </c>
      <c r="U37" s="906">
        <f t="shared" si="32"/>
        <v>0.77650000000000041</v>
      </c>
      <c r="V37" s="906">
        <f t="shared" si="32"/>
        <v>0.66650000000000009</v>
      </c>
      <c r="W37" s="906">
        <f t="shared" si="32"/>
        <v>0.54324999999999957</v>
      </c>
      <c r="X37" s="973">
        <f t="shared" si="26"/>
        <v>16.376650000000001</v>
      </c>
      <c r="Y37" s="973">
        <f t="shared" si="26"/>
        <v>16.935449999999985</v>
      </c>
      <c r="Z37" s="973">
        <f t="shared" si="26"/>
        <v>12.280900000000006</v>
      </c>
      <c r="AA37" s="973">
        <f t="shared" si="26"/>
        <v>15.652749999999997</v>
      </c>
      <c r="AB37" s="973">
        <f t="shared" si="26"/>
        <v>16.275049999999993</v>
      </c>
      <c r="AC37" s="973">
        <f t="shared" si="26"/>
        <v>15.767050000000003</v>
      </c>
      <c r="AD37" s="973">
        <f t="shared" si="26"/>
        <v>16.410304999999994</v>
      </c>
      <c r="AE37" s="973">
        <f t="shared" si="26"/>
        <v>16.91640000000001</v>
      </c>
      <c r="AF37" s="973">
        <f t="shared" si="26"/>
        <v>14.116049999999992</v>
      </c>
      <c r="AG37" s="973">
        <f t="shared" si="26"/>
        <v>16.764000000000003</v>
      </c>
      <c r="AH37" s="973">
        <f t="shared" si="27"/>
        <v>18.992849999999997</v>
      </c>
      <c r="AI37" s="973">
        <f t="shared" si="27"/>
        <v>15.678150000000008</v>
      </c>
      <c r="AJ37" s="973">
        <f t="shared" si="27"/>
        <v>19.983449999999991</v>
      </c>
      <c r="AK37" s="973">
        <f t="shared" si="27"/>
        <v>-6.9214999999999991</v>
      </c>
      <c r="AL37" s="973">
        <f t="shared" si="27"/>
        <v>15.875</v>
      </c>
      <c r="AM37" s="973">
        <f t="shared" si="27"/>
        <v>14.935200000000002</v>
      </c>
      <c r="AN37" s="973">
        <f t="shared" si="27"/>
        <v>15.735299999999986</v>
      </c>
      <c r="AO37" s="973">
        <f t="shared" si="27"/>
        <v>14.662150000000006</v>
      </c>
      <c r="AP37" s="973">
        <f t="shared" si="27"/>
        <v>19.723100000000009</v>
      </c>
      <c r="AQ37" s="973">
        <f t="shared" si="27"/>
        <v>16.929100000000002</v>
      </c>
      <c r="AR37" s="973">
        <f t="shared" si="28"/>
        <v>13.798549999999988</v>
      </c>
      <c r="AS37" s="973">
        <f t="shared" si="28"/>
        <v>415.96691000000004</v>
      </c>
      <c r="AU37" s="923"/>
      <c r="AV37" s="887"/>
      <c r="AW37" s="887"/>
    </row>
    <row r="38" spans="1:49" ht="13" thickBot="1">
      <c r="A38" s="1299" t="s">
        <v>915</v>
      </c>
      <c r="B38" s="1244"/>
      <c r="C38" s="971">
        <f t="shared" ref="C38:W38" si="33">C33-$B$3-C34</f>
        <v>0.44474999999999998</v>
      </c>
      <c r="D38" s="971">
        <f t="shared" si="33"/>
        <v>0.46674999999999933</v>
      </c>
      <c r="E38" s="971">
        <f t="shared" si="33"/>
        <v>0.28350000000000009</v>
      </c>
      <c r="F38" s="971">
        <f t="shared" si="33"/>
        <v>0.41624999999999979</v>
      </c>
      <c r="G38" s="971">
        <f t="shared" si="33"/>
        <v>0.44074999999999953</v>
      </c>
      <c r="H38" s="971">
        <f t="shared" si="33"/>
        <v>0.42074999999999996</v>
      </c>
      <c r="I38" s="971">
        <f t="shared" si="33"/>
        <v>0.44607499999999956</v>
      </c>
      <c r="J38" s="971">
        <f t="shared" si="33"/>
        <v>0.46600000000000019</v>
      </c>
      <c r="K38" s="971">
        <f t="shared" si="33"/>
        <v>0.35574999999999957</v>
      </c>
      <c r="L38" s="971">
        <f t="shared" si="33"/>
        <v>0.45999999999999996</v>
      </c>
      <c r="M38" s="971">
        <f t="shared" si="33"/>
        <v>0.54774999999999974</v>
      </c>
      <c r="N38" s="971">
        <f t="shared" si="33"/>
        <v>0.41725000000000012</v>
      </c>
      <c r="O38" s="971">
        <f t="shared" si="33"/>
        <v>0.58674999999999944</v>
      </c>
      <c r="P38" s="971">
        <f t="shared" si="33"/>
        <v>-0.47250000000000014</v>
      </c>
      <c r="Q38" s="971">
        <f t="shared" si="33"/>
        <v>0.42499999999999982</v>
      </c>
      <c r="R38" s="971">
        <f t="shared" si="33"/>
        <v>0.3879999999999999</v>
      </c>
      <c r="S38" s="971">
        <f t="shared" si="33"/>
        <v>0.41949999999999932</v>
      </c>
      <c r="T38" s="971">
        <f t="shared" si="33"/>
        <v>0.37725000000000009</v>
      </c>
      <c r="U38" s="971">
        <f t="shared" si="33"/>
        <v>0.57650000000000023</v>
      </c>
      <c r="V38" s="971">
        <f t="shared" si="33"/>
        <v>0.46649999999999991</v>
      </c>
      <c r="W38" s="971">
        <f t="shared" si="33"/>
        <v>0.34324999999999939</v>
      </c>
      <c r="X38" s="974">
        <f t="shared" si="26"/>
        <v>11.29665</v>
      </c>
      <c r="Y38" s="974">
        <f t="shared" si="26"/>
        <v>11.855449999999982</v>
      </c>
      <c r="Z38" s="974">
        <f t="shared" si="26"/>
        <v>7.2009000000000016</v>
      </c>
      <c r="AA38" s="974">
        <f t="shared" si="26"/>
        <v>10.572749999999994</v>
      </c>
      <c r="AB38" s="974">
        <f t="shared" si="26"/>
        <v>11.195049999999988</v>
      </c>
      <c r="AC38" s="974">
        <f t="shared" si="26"/>
        <v>10.687049999999997</v>
      </c>
      <c r="AD38" s="974">
        <f t="shared" si="26"/>
        <v>11.330304999999989</v>
      </c>
      <c r="AE38" s="974">
        <f t="shared" si="26"/>
        <v>11.836400000000005</v>
      </c>
      <c r="AF38" s="974">
        <f t="shared" si="26"/>
        <v>9.0360499999999888</v>
      </c>
      <c r="AG38" s="974">
        <f t="shared" si="26"/>
        <v>11.683999999999999</v>
      </c>
      <c r="AH38" s="974">
        <f t="shared" si="27"/>
        <v>13.912849999999992</v>
      </c>
      <c r="AI38" s="974">
        <f t="shared" si="27"/>
        <v>10.598150000000002</v>
      </c>
      <c r="AJ38" s="974">
        <f t="shared" si="27"/>
        <v>14.903449999999985</v>
      </c>
      <c r="AK38" s="974">
        <f t="shared" si="27"/>
        <v>-12.001500000000004</v>
      </c>
      <c r="AL38" s="974">
        <f t="shared" si="27"/>
        <v>10.794999999999995</v>
      </c>
      <c r="AM38" s="974">
        <f t="shared" si="27"/>
        <v>9.8551999999999964</v>
      </c>
      <c r="AN38" s="974">
        <f t="shared" si="27"/>
        <v>10.655299999999983</v>
      </c>
      <c r="AO38" s="974">
        <f t="shared" si="27"/>
        <v>9.5821500000000022</v>
      </c>
      <c r="AP38" s="974">
        <f t="shared" si="27"/>
        <v>14.643100000000006</v>
      </c>
      <c r="AQ38" s="974">
        <f t="shared" si="27"/>
        <v>11.849099999999996</v>
      </c>
      <c r="AR38" s="974">
        <f t="shared" si="28"/>
        <v>8.7185499999999845</v>
      </c>
      <c r="AS38" s="974">
        <f t="shared" si="28"/>
        <v>286.93491</v>
      </c>
      <c r="AU38" s="887"/>
      <c r="AV38" s="887"/>
      <c r="AW38" s="887"/>
    </row>
    <row r="39" spans="1:49">
      <c r="A39" s="1192"/>
      <c r="B39" s="1192"/>
      <c r="C39" s="887"/>
      <c r="D39" s="887"/>
      <c r="E39" s="887"/>
      <c r="F39" s="887"/>
      <c r="G39" s="887"/>
      <c r="H39" s="887"/>
      <c r="I39" s="887"/>
      <c r="J39" s="887"/>
      <c r="K39" s="887"/>
      <c r="L39" s="887"/>
      <c r="M39" s="887"/>
      <c r="N39" s="887"/>
      <c r="O39" s="887"/>
      <c r="P39" s="1133"/>
      <c r="Q39" s="887"/>
      <c r="R39" s="887"/>
      <c r="S39" s="887"/>
      <c r="T39" s="887"/>
      <c r="U39" s="887"/>
      <c r="V39" s="887"/>
      <c r="W39" s="887"/>
      <c r="X39" s="887"/>
      <c r="Y39" s="887"/>
      <c r="Z39" s="887"/>
      <c r="AA39" s="887"/>
      <c r="AB39" s="887"/>
      <c r="AC39" s="887"/>
      <c r="AD39" s="887"/>
      <c r="AE39" s="887"/>
      <c r="AF39" s="887"/>
      <c r="AG39" s="887"/>
      <c r="AH39" s="887"/>
      <c r="AI39" s="887"/>
      <c r="AJ39" s="887"/>
      <c r="AK39" s="887"/>
      <c r="AL39" s="887"/>
      <c r="AM39" s="887"/>
      <c r="AN39" s="887"/>
      <c r="AO39" s="887"/>
      <c r="AP39" s="887"/>
      <c r="AQ39" s="887"/>
      <c r="AR39" s="887"/>
      <c r="AS39" s="887"/>
      <c r="AU39" s="887"/>
      <c r="AV39" s="887"/>
      <c r="AW39" s="887"/>
    </row>
    <row r="40" spans="1:49">
      <c r="A40" s="1189" t="s">
        <v>517</v>
      </c>
      <c r="B40" s="1189"/>
      <c r="C40" s="887"/>
      <c r="D40" s="887"/>
      <c r="E40" s="887"/>
      <c r="F40" s="887"/>
      <c r="G40" s="887"/>
      <c r="H40" s="887"/>
      <c r="I40" s="887"/>
      <c r="J40" s="887"/>
      <c r="K40" s="887"/>
      <c r="L40" s="887"/>
      <c r="M40" s="887"/>
      <c r="N40" s="887"/>
      <c r="O40" s="887"/>
      <c r="P40" s="887"/>
      <c r="Q40" s="887"/>
      <c r="R40" s="887"/>
      <c r="S40" s="887"/>
      <c r="T40" s="887"/>
      <c r="U40" s="887"/>
      <c r="V40" s="887"/>
      <c r="W40" s="887"/>
      <c r="X40" s="887"/>
      <c r="Y40" s="887"/>
      <c r="Z40" s="887"/>
      <c r="AA40" s="887"/>
      <c r="AB40" s="887"/>
      <c r="AC40" s="887"/>
      <c r="AD40" s="887"/>
      <c r="AE40" s="887"/>
      <c r="AF40" s="887"/>
      <c r="AG40" s="887"/>
      <c r="AH40" s="887"/>
      <c r="AI40" s="887"/>
      <c r="AJ40" s="887"/>
      <c r="AK40" s="887"/>
      <c r="AL40" s="887"/>
      <c r="AM40" s="887"/>
      <c r="AN40" s="887"/>
      <c r="AO40" s="887"/>
      <c r="AP40" s="887"/>
      <c r="AQ40" s="887"/>
      <c r="AR40" s="887"/>
      <c r="AS40" s="887"/>
      <c r="AU40" s="887"/>
      <c r="AV40" s="887"/>
      <c r="AW40" s="887"/>
    </row>
    <row r="41" spans="1:49" ht="13" thickBot="1">
      <c r="A41" s="1181"/>
      <c r="B41" s="1181"/>
      <c r="C41" s="887"/>
      <c r="D41" s="887"/>
      <c r="E41" s="887"/>
      <c r="F41" s="887"/>
      <c r="G41" s="887"/>
      <c r="H41" s="887"/>
      <c r="I41" s="887"/>
      <c r="J41" s="887"/>
      <c r="K41" s="887"/>
      <c r="L41" s="887"/>
      <c r="M41" s="887"/>
      <c r="N41" s="887"/>
      <c r="O41" s="887"/>
      <c r="P41" s="887"/>
      <c r="Q41" s="887"/>
      <c r="R41" s="887"/>
      <c r="S41" s="887"/>
      <c r="T41" s="887"/>
      <c r="U41" s="887"/>
      <c r="V41" s="887"/>
      <c r="W41" s="887"/>
      <c r="X41" s="887"/>
      <c r="Y41" s="887"/>
      <c r="Z41" s="887"/>
      <c r="AA41" s="887"/>
      <c r="AB41" s="887"/>
      <c r="AC41" s="887"/>
      <c r="AD41" s="887"/>
      <c r="AE41" s="887"/>
      <c r="AF41" s="887"/>
      <c r="AG41" s="887"/>
      <c r="AH41" s="887"/>
      <c r="AI41" s="887"/>
      <c r="AJ41" s="887"/>
      <c r="AK41" s="887"/>
      <c r="AL41" s="887"/>
      <c r="AM41" s="887"/>
      <c r="AN41" s="887"/>
      <c r="AO41" s="887"/>
      <c r="AP41" s="887"/>
      <c r="AQ41" s="887"/>
      <c r="AR41" s="887"/>
      <c r="AS41" s="887"/>
      <c r="AU41" s="887"/>
      <c r="AV41" s="887"/>
      <c r="AW41" s="887"/>
    </row>
    <row r="42" spans="1:49" ht="13" thickBot="1">
      <c r="A42" s="927" t="s">
        <v>472</v>
      </c>
      <c r="B42" s="925">
        <v>0.5</v>
      </c>
      <c r="C42" s="924" t="s">
        <v>632</v>
      </c>
      <c r="D42" s="887"/>
      <c r="E42" s="887"/>
      <c r="F42" s="887"/>
      <c r="G42" s="887"/>
      <c r="H42" s="887"/>
      <c r="I42" s="887"/>
      <c r="J42" s="887"/>
      <c r="K42" s="887"/>
      <c r="L42" s="887"/>
      <c r="M42" s="887"/>
      <c r="N42" s="887"/>
      <c r="O42" s="887"/>
      <c r="P42" s="887"/>
      <c r="Q42" s="887"/>
      <c r="R42" s="887"/>
      <c r="S42" s="887"/>
      <c r="T42" s="887"/>
      <c r="U42" s="887"/>
      <c r="V42" s="887"/>
      <c r="W42" s="887"/>
      <c r="X42" s="887"/>
      <c r="Y42" s="887"/>
      <c r="Z42" s="887"/>
      <c r="AA42" s="887"/>
      <c r="AB42" s="887"/>
      <c r="AC42" s="887"/>
      <c r="AD42" s="887"/>
      <c r="AE42" s="887"/>
      <c r="AF42" s="887"/>
      <c r="AG42" s="887"/>
      <c r="AH42" s="887"/>
      <c r="AI42" s="887"/>
      <c r="AJ42" s="887"/>
      <c r="AK42" s="887"/>
      <c r="AL42" s="887"/>
      <c r="AM42" s="887"/>
      <c r="AN42" s="887"/>
      <c r="AO42" s="887"/>
      <c r="AP42" s="887"/>
      <c r="AQ42" s="887"/>
      <c r="AR42" s="887"/>
      <c r="AS42" s="887"/>
      <c r="AU42" s="887"/>
      <c r="AV42" s="887"/>
      <c r="AW42" s="887"/>
    </row>
    <row r="43" spans="1:49" ht="13" thickBot="1">
      <c r="A43" s="928" t="s">
        <v>474</v>
      </c>
      <c r="B43" s="925">
        <v>0.5</v>
      </c>
      <c r="C43" s="924" t="s">
        <v>632</v>
      </c>
      <c r="D43" s="922"/>
      <c r="E43" s="887"/>
      <c r="F43" s="887"/>
      <c r="G43" s="887"/>
      <c r="H43" s="887"/>
      <c r="I43" s="887"/>
      <c r="J43" s="887"/>
      <c r="K43" s="887"/>
      <c r="L43" s="887"/>
      <c r="M43" s="887"/>
      <c r="N43" s="887"/>
      <c r="O43" s="887"/>
      <c r="P43" s="887"/>
      <c r="Q43" s="887"/>
      <c r="R43" s="887"/>
      <c r="S43" s="887"/>
      <c r="T43" s="887"/>
      <c r="U43" s="887"/>
      <c r="V43" s="887"/>
      <c r="W43" s="887"/>
      <c r="X43" s="887"/>
      <c r="Y43" s="887"/>
      <c r="Z43" s="887"/>
      <c r="AA43" s="887"/>
      <c r="AB43" s="887"/>
      <c r="AC43" s="887"/>
      <c r="AD43" s="887"/>
      <c r="AE43" s="887"/>
      <c r="AF43" s="887"/>
      <c r="AG43" s="887"/>
      <c r="AH43" s="887"/>
      <c r="AI43" s="887"/>
      <c r="AJ43" s="887"/>
      <c r="AK43" s="887"/>
      <c r="AL43" s="887"/>
      <c r="AM43" s="887"/>
      <c r="AN43" s="887"/>
      <c r="AO43" s="887"/>
      <c r="AP43" s="887"/>
      <c r="AQ43" s="887"/>
      <c r="AR43" s="887"/>
      <c r="AS43" s="887"/>
      <c r="AU43" s="887"/>
      <c r="AV43" s="887"/>
      <c r="AW43" s="887"/>
    </row>
    <row r="44" spans="1:49" ht="13" thickBot="1">
      <c r="A44" s="929" t="s">
        <v>475</v>
      </c>
      <c r="B44" s="926">
        <v>0.5</v>
      </c>
      <c r="C44" s="924" t="s">
        <v>632</v>
      </c>
      <c r="D44" s="887"/>
      <c r="E44" s="887"/>
      <c r="F44" s="887"/>
      <c r="G44" s="887"/>
      <c r="H44" s="887"/>
      <c r="I44" s="887"/>
      <c r="J44" s="887"/>
      <c r="K44" s="887"/>
      <c r="L44" s="887"/>
      <c r="M44" s="887"/>
      <c r="N44" s="887"/>
      <c r="O44" s="887"/>
      <c r="P44" s="887"/>
      <c r="Q44" s="887"/>
      <c r="R44" s="887"/>
      <c r="S44" s="887"/>
      <c r="T44" s="887"/>
      <c r="U44" s="887"/>
      <c r="V44" s="887"/>
      <c r="W44" s="887"/>
      <c r="X44" s="887"/>
      <c r="Y44" s="887"/>
      <c r="Z44" s="887"/>
      <c r="AA44" s="887"/>
      <c r="AB44" s="887"/>
      <c r="AC44" s="887"/>
      <c r="AD44" s="887"/>
      <c r="AE44" s="887"/>
      <c r="AF44" s="887"/>
      <c r="AG44" s="887"/>
      <c r="AH44" s="887"/>
      <c r="AI44" s="887"/>
      <c r="AJ44" s="887"/>
      <c r="AK44" s="887"/>
      <c r="AL44" s="887"/>
      <c r="AM44" s="887"/>
      <c r="AN44" s="887"/>
      <c r="AO44" s="887"/>
      <c r="AP44" s="887"/>
      <c r="AQ44" s="887"/>
      <c r="AR44" s="887"/>
      <c r="AS44" s="887"/>
      <c r="AU44" s="887"/>
      <c r="AV44" s="887"/>
      <c r="AW44" s="887"/>
    </row>
    <row r="45" spans="1:49" ht="13" thickBot="1">
      <c r="A45" s="1251"/>
      <c r="B45" s="1252"/>
      <c r="C45" s="785" t="s">
        <v>618</v>
      </c>
      <c r="D45" s="948"/>
      <c r="E45" s="948"/>
      <c r="F45" s="948"/>
      <c r="G45" s="948"/>
      <c r="H45" s="948"/>
      <c r="I45" s="948"/>
      <c r="J45" s="948"/>
      <c r="K45" s="948"/>
      <c r="L45" s="948"/>
      <c r="M45" s="948"/>
      <c r="N45" s="948"/>
      <c r="O45" s="948"/>
      <c r="P45" s="948"/>
      <c r="Q45" s="948"/>
      <c r="R45" s="948"/>
      <c r="S45" s="948"/>
      <c r="T45" s="948"/>
      <c r="U45" s="948"/>
      <c r="V45" s="948"/>
      <c r="W45" s="948"/>
      <c r="X45" s="785" t="s">
        <v>619</v>
      </c>
      <c r="Y45" s="948"/>
      <c r="Z45" s="948"/>
      <c r="AA45" s="948"/>
      <c r="AB45" s="948"/>
      <c r="AC45" s="948"/>
      <c r="AD45" s="948"/>
      <c r="AE45" s="948"/>
      <c r="AF45" s="948"/>
      <c r="AG45" s="948"/>
      <c r="AH45" s="948"/>
      <c r="AI45" s="948"/>
      <c r="AJ45" s="948"/>
      <c r="AK45" s="948"/>
      <c r="AL45" s="948"/>
      <c r="AM45" s="948"/>
      <c r="AN45" s="948"/>
      <c r="AO45" s="948"/>
      <c r="AP45" s="948"/>
      <c r="AQ45" s="948"/>
      <c r="AR45" s="948"/>
      <c r="AS45" s="870"/>
      <c r="AU45" s="887"/>
      <c r="AV45" s="887"/>
      <c r="AW45" s="887"/>
    </row>
    <row r="46" spans="1:49" ht="13" thickBot="1">
      <c r="A46" s="1253" t="s">
        <v>637</v>
      </c>
      <c r="B46" s="1254"/>
      <c r="C46" s="1061" t="s">
        <v>675</v>
      </c>
      <c r="D46" s="711" t="s">
        <v>679</v>
      </c>
      <c r="E46" s="711" t="s">
        <v>413</v>
      </c>
      <c r="F46" s="711" t="s">
        <v>684</v>
      </c>
      <c r="G46" s="1029"/>
      <c r="H46" s="1029"/>
      <c r="I46" s="1029"/>
      <c r="J46" s="1029"/>
      <c r="K46" s="1029"/>
      <c r="L46" s="1029"/>
      <c r="M46" s="1029"/>
      <c r="N46" s="1029"/>
      <c r="O46" s="1029"/>
      <c r="P46" s="1029"/>
      <c r="Q46" s="1029"/>
      <c r="R46" s="1029"/>
      <c r="S46" s="1029"/>
      <c r="T46" s="1029"/>
      <c r="U46" s="1029"/>
      <c r="V46" s="1029"/>
      <c r="W46" s="1029"/>
      <c r="X46" s="1025" t="str">
        <f t="shared" ref="X46:AR46" si="34">C46</f>
        <v>502</v>
      </c>
      <c r="Y46" s="1023" t="str">
        <f t="shared" si="34"/>
        <v>504</v>
      </c>
      <c r="Z46" s="1023" t="str">
        <f t="shared" si="34"/>
        <v>509</v>
      </c>
      <c r="AA46" s="1023" t="str">
        <f t="shared" si="34"/>
        <v>522</v>
      </c>
      <c r="AB46" s="1023">
        <f t="shared" si="34"/>
        <v>0</v>
      </c>
      <c r="AC46" s="1023">
        <f t="shared" si="34"/>
        <v>0</v>
      </c>
      <c r="AD46" s="1023">
        <f t="shared" si="34"/>
        <v>0</v>
      </c>
      <c r="AE46" s="1023">
        <f t="shared" si="34"/>
        <v>0</v>
      </c>
      <c r="AF46" s="1023">
        <f t="shared" si="34"/>
        <v>0</v>
      </c>
      <c r="AG46" s="1023">
        <f t="shared" si="34"/>
        <v>0</v>
      </c>
      <c r="AH46" s="1023">
        <f t="shared" si="34"/>
        <v>0</v>
      </c>
      <c r="AI46" s="1023">
        <f t="shared" si="34"/>
        <v>0</v>
      </c>
      <c r="AJ46" s="1023">
        <f t="shared" si="34"/>
        <v>0</v>
      </c>
      <c r="AK46" s="1023">
        <f t="shared" si="34"/>
        <v>0</v>
      </c>
      <c r="AL46" s="1023">
        <f t="shared" si="34"/>
        <v>0</v>
      </c>
      <c r="AM46" s="1023">
        <f t="shared" si="34"/>
        <v>0</v>
      </c>
      <c r="AN46" s="1023">
        <f t="shared" si="34"/>
        <v>0</v>
      </c>
      <c r="AO46" s="1023">
        <f t="shared" si="34"/>
        <v>0</v>
      </c>
      <c r="AP46" s="1023">
        <f t="shared" si="34"/>
        <v>0</v>
      </c>
      <c r="AQ46" s="1023">
        <f t="shared" si="34"/>
        <v>0</v>
      </c>
      <c r="AR46" s="1023">
        <f t="shared" si="34"/>
        <v>0</v>
      </c>
      <c r="AS46" s="1023"/>
      <c r="AU46" s="887"/>
      <c r="AV46" s="887"/>
      <c r="AW46" s="887"/>
    </row>
    <row r="47" spans="1:49">
      <c r="A47" s="1255" t="s">
        <v>466</v>
      </c>
      <c r="B47" s="1256"/>
      <c r="C47" s="942">
        <v>6.2404999999999999</v>
      </c>
      <c r="D47" s="942">
        <v>6.2539999999999996</v>
      </c>
      <c r="E47" s="942">
        <v>6.2240000000000002</v>
      </c>
      <c r="F47" s="958">
        <v>6.2759999999999998</v>
      </c>
      <c r="G47" s="958"/>
      <c r="H47" s="958"/>
      <c r="I47" s="958"/>
      <c r="J47" s="958"/>
      <c r="K47" s="958"/>
      <c r="L47" s="958"/>
      <c r="M47" s="958"/>
      <c r="N47" s="958"/>
      <c r="O47" s="958"/>
      <c r="P47" s="958"/>
      <c r="Q47" s="958"/>
      <c r="R47" s="958"/>
      <c r="S47" s="958"/>
      <c r="T47" s="889"/>
      <c r="U47" s="889"/>
      <c r="V47" s="889"/>
      <c r="W47" s="889"/>
      <c r="X47" s="898">
        <f t="shared" ref="X47:AG50" si="35">C47*25.4</f>
        <v>158.50869999999998</v>
      </c>
      <c r="Y47" s="899">
        <f t="shared" si="35"/>
        <v>158.85159999999999</v>
      </c>
      <c r="Z47" s="899">
        <f t="shared" si="35"/>
        <v>158.08959999999999</v>
      </c>
      <c r="AA47" s="899">
        <f t="shared" si="35"/>
        <v>159.41039999999998</v>
      </c>
      <c r="AB47" s="899">
        <f t="shared" si="35"/>
        <v>0</v>
      </c>
      <c r="AC47" s="899">
        <f t="shared" si="35"/>
        <v>0</v>
      </c>
      <c r="AD47" s="899">
        <f t="shared" si="35"/>
        <v>0</v>
      </c>
      <c r="AE47" s="899">
        <f t="shared" si="35"/>
        <v>0</v>
      </c>
      <c r="AF47" s="899">
        <f t="shared" si="35"/>
        <v>0</v>
      </c>
      <c r="AG47" s="899">
        <f t="shared" si="35"/>
        <v>0</v>
      </c>
      <c r="AH47" s="899">
        <f t="shared" ref="AH47:AQ50" si="36">M47*25.4</f>
        <v>0</v>
      </c>
      <c r="AI47" s="899">
        <f t="shared" si="36"/>
        <v>0</v>
      </c>
      <c r="AJ47" s="899">
        <f t="shared" si="36"/>
        <v>0</v>
      </c>
      <c r="AK47" s="899">
        <f t="shared" si="36"/>
        <v>0</v>
      </c>
      <c r="AL47" s="899">
        <f t="shared" si="36"/>
        <v>0</v>
      </c>
      <c r="AM47" s="899">
        <f t="shared" si="36"/>
        <v>0</v>
      </c>
      <c r="AN47" s="899">
        <f t="shared" si="36"/>
        <v>0</v>
      </c>
      <c r="AO47" s="899">
        <f t="shared" si="36"/>
        <v>0</v>
      </c>
      <c r="AP47" s="899">
        <f t="shared" si="36"/>
        <v>0</v>
      </c>
      <c r="AQ47" s="899">
        <f t="shared" si="36"/>
        <v>0</v>
      </c>
      <c r="AR47" s="899">
        <f t="shared" ref="AR47:AR50" si="37">W47*25.4</f>
        <v>0</v>
      </c>
      <c r="AS47" s="899"/>
      <c r="AU47" s="887"/>
      <c r="AV47" s="887"/>
      <c r="AW47" s="887"/>
    </row>
    <row r="48" spans="1:49">
      <c r="A48" s="1257" t="s">
        <v>463</v>
      </c>
      <c r="B48" s="1258"/>
      <c r="C48" s="1095">
        <v>1.357</v>
      </c>
      <c r="D48" s="1095">
        <v>1.3035000000000001</v>
      </c>
      <c r="E48" s="1095">
        <v>1.24</v>
      </c>
      <c r="F48" s="958">
        <v>1.2390000000000001</v>
      </c>
      <c r="G48" s="942"/>
      <c r="H48" s="942"/>
      <c r="I48" s="942"/>
      <c r="J48" s="942"/>
      <c r="K48" s="942"/>
      <c r="L48" s="942"/>
      <c r="M48" s="887"/>
      <c r="N48" s="887"/>
      <c r="O48" s="887"/>
      <c r="P48" s="887"/>
      <c r="Q48" s="887"/>
      <c r="R48" s="887"/>
      <c r="S48" s="887"/>
      <c r="T48" s="890"/>
      <c r="U48" s="890"/>
      <c r="V48" s="890"/>
      <c r="W48" s="890"/>
      <c r="X48" s="900">
        <f t="shared" si="35"/>
        <v>34.467799999999997</v>
      </c>
      <c r="Y48" s="901">
        <f t="shared" si="35"/>
        <v>33.108899999999998</v>
      </c>
      <c r="Z48" s="901">
        <f t="shared" si="35"/>
        <v>31.495999999999999</v>
      </c>
      <c r="AA48" s="901">
        <f t="shared" si="35"/>
        <v>31.470600000000001</v>
      </c>
      <c r="AB48" s="901">
        <f t="shared" si="35"/>
        <v>0</v>
      </c>
      <c r="AC48" s="901">
        <f t="shared" si="35"/>
        <v>0</v>
      </c>
      <c r="AD48" s="901">
        <f t="shared" si="35"/>
        <v>0</v>
      </c>
      <c r="AE48" s="901">
        <f t="shared" si="35"/>
        <v>0</v>
      </c>
      <c r="AF48" s="901">
        <f t="shared" si="35"/>
        <v>0</v>
      </c>
      <c r="AG48" s="901">
        <f t="shared" si="35"/>
        <v>0</v>
      </c>
      <c r="AH48" s="901">
        <f t="shared" si="36"/>
        <v>0</v>
      </c>
      <c r="AI48" s="901">
        <f t="shared" si="36"/>
        <v>0</v>
      </c>
      <c r="AJ48" s="901">
        <f t="shared" si="36"/>
        <v>0</v>
      </c>
      <c r="AK48" s="901">
        <f t="shared" si="36"/>
        <v>0</v>
      </c>
      <c r="AL48" s="901">
        <f t="shared" si="36"/>
        <v>0</v>
      </c>
      <c r="AM48" s="901">
        <f t="shared" si="36"/>
        <v>0</v>
      </c>
      <c r="AN48" s="901">
        <f t="shared" si="36"/>
        <v>0</v>
      </c>
      <c r="AO48" s="901">
        <f t="shared" si="36"/>
        <v>0</v>
      </c>
      <c r="AP48" s="901">
        <f t="shared" si="36"/>
        <v>0</v>
      </c>
      <c r="AQ48" s="901">
        <f t="shared" si="36"/>
        <v>0</v>
      </c>
      <c r="AR48" s="901">
        <f t="shared" si="37"/>
        <v>0</v>
      </c>
      <c r="AS48" s="901"/>
      <c r="AU48" s="887"/>
      <c r="AV48" s="887"/>
      <c r="AW48" s="887"/>
    </row>
    <row r="49" spans="1:49">
      <c r="A49" s="1257" t="s">
        <v>465</v>
      </c>
      <c r="B49" s="1258"/>
      <c r="C49" s="941">
        <v>2.0710000000000002</v>
      </c>
      <c r="D49" s="942">
        <v>2.0225</v>
      </c>
      <c r="E49" s="942">
        <v>1.9590000000000001</v>
      </c>
      <c r="F49" s="942">
        <v>1.96</v>
      </c>
      <c r="G49" s="942"/>
      <c r="H49" s="942"/>
      <c r="I49" s="942"/>
      <c r="J49" s="942"/>
      <c r="K49" s="942"/>
      <c r="L49" s="942"/>
      <c r="M49" s="978"/>
      <c r="N49" s="979"/>
      <c r="O49" s="979"/>
      <c r="P49" s="979"/>
      <c r="Q49" s="979"/>
      <c r="R49" s="979"/>
      <c r="S49" s="980"/>
      <c r="T49" s="890"/>
      <c r="U49" s="890"/>
      <c r="V49" s="890"/>
      <c r="W49" s="890"/>
      <c r="X49" s="900">
        <f t="shared" si="35"/>
        <v>52.603400000000001</v>
      </c>
      <c r="Y49" s="901">
        <f t="shared" si="35"/>
        <v>51.371499999999997</v>
      </c>
      <c r="Z49" s="901">
        <f t="shared" si="35"/>
        <v>49.758600000000001</v>
      </c>
      <c r="AA49" s="901">
        <f t="shared" si="35"/>
        <v>49.783999999999999</v>
      </c>
      <c r="AB49" s="901">
        <f t="shared" si="35"/>
        <v>0</v>
      </c>
      <c r="AC49" s="901">
        <f t="shared" si="35"/>
        <v>0</v>
      </c>
      <c r="AD49" s="901">
        <f t="shared" si="35"/>
        <v>0</v>
      </c>
      <c r="AE49" s="901">
        <f t="shared" si="35"/>
        <v>0</v>
      </c>
      <c r="AF49" s="901">
        <f t="shared" si="35"/>
        <v>0</v>
      </c>
      <c r="AG49" s="901">
        <f t="shared" si="35"/>
        <v>0</v>
      </c>
      <c r="AH49" s="901">
        <f t="shared" si="36"/>
        <v>0</v>
      </c>
      <c r="AI49" s="901">
        <f t="shared" si="36"/>
        <v>0</v>
      </c>
      <c r="AJ49" s="901">
        <f t="shared" si="36"/>
        <v>0</v>
      </c>
      <c r="AK49" s="901">
        <f t="shared" si="36"/>
        <v>0</v>
      </c>
      <c r="AL49" s="901">
        <f t="shared" si="36"/>
        <v>0</v>
      </c>
      <c r="AM49" s="901">
        <f t="shared" si="36"/>
        <v>0</v>
      </c>
      <c r="AN49" s="901">
        <f t="shared" si="36"/>
        <v>0</v>
      </c>
      <c r="AO49" s="901">
        <f t="shared" si="36"/>
        <v>0</v>
      </c>
      <c r="AP49" s="901">
        <f t="shared" si="36"/>
        <v>0</v>
      </c>
      <c r="AQ49" s="901">
        <f t="shared" si="36"/>
        <v>0</v>
      </c>
      <c r="AR49" s="901">
        <f t="shared" si="37"/>
        <v>0</v>
      </c>
      <c r="AS49" s="901"/>
      <c r="AU49" s="887"/>
      <c r="AV49" s="887"/>
      <c r="AW49" s="887"/>
    </row>
    <row r="50" spans="1:49" ht="13" thickBot="1">
      <c r="A50" s="1243" t="s">
        <v>464</v>
      </c>
      <c r="B50" s="1259"/>
      <c r="C50" s="949">
        <v>2.8029999999999999</v>
      </c>
      <c r="D50" s="950">
        <v>2.7559999999999998</v>
      </c>
      <c r="E50" s="950">
        <v>2.6949999999999998</v>
      </c>
      <c r="F50" s="950">
        <v>2.7094999999999998</v>
      </c>
      <c r="G50" s="950"/>
      <c r="H50" s="950"/>
      <c r="I50" s="950"/>
      <c r="J50" s="950"/>
      <c r="K50" s="950"/>
      <c r="L50" s="950"/>
      <c r="M50" s="976"/>
      <c r="N50" s="954"/>
      <c r="O50" s="954"/>
      <c r="P50" s="954"/>
      <c r="Q50" s="954"/>
      <c r="R50" s="954"/>
      <c r="S50" s="977"/>
      <c r="T50" s="891"/>
      <c r="U50" s="891"/>
      <c r="V50" s="891"/>
      <c r="W50" s="891"/>
      <c r="X50" s="902">
        <f t="shared" si="35"/>
        <v>71.19619999999999</v>
      </c>
      <c r="Y50" s="903">
        <f t="shared" si="35"/>
        <v>70.002399999999994</v>
      </c>
      <c r="Z50" s="903">
        <f t="shared" si="35"/>
        <v>68.452999999999989</v>
      </c>
      <c r="AA50" s="903">
        <f t="shared" si="35"/>
        <v>68.821299999999994</v>
      </c>
      <c r="AB50" s="903">
        <f t="shared" si="35"/>
        <v>0</v>
      </c>
      <c r="AC50" s="903">
        <f t="shared" si="35"/>
        <v>0</v>
      </c>
      <c r="AD50" s="903">
        <f t="shared" si="35"/>
        <v>0</v>
      </c>
      <c r="AE50" s="903">
        <f t="shared" si="35"/>
        <v>0</v>
      </c>
      <c r="AF50" s="903">
        <f t="shared" si="35"/>
        <v>0</v>
      </c>
      <c r="AG50" s="903">
        <f t="shared" si="35"/>
        <v>0</v>
      </c>
      <c r="AH50" s="903">
        <f t="shared" si="36"/>
        <v>0</v>
      </c>
      <c r="AI50" s="903">
        <f t="shared" si="36"/>
        <v>0</v>
      </c>
      <c r="AJ50" s="903">
        <f t="shared" si="36"/>
        <v>0</v>
      </c>
      <c r="AK50" s="903">
        <f t="shared" si="36"/>
        <v>0</v>
      </c>
      <c r="AL50" s="903">
        <f t="shared" si="36"/>
        <v>0</v>
      </c>
      <c r="AM50" s="903">
        <f t="shared" si="36"/>
        <v>0</v>
      </c>
      <c r="AN50" s="903">
        <f t="shared" si="36"/>
        <v>0</v>
      </c>
      <c r="AO50" s="903">
        <f t="shared" si="36"/>
        <v>0</v>
      </c>
      <c r="AP50" s="903">
        <f t="shared" si="36"/>
        <v>0</v>
      </c>
      <c r="AQ50" s="903">
        <f t="shared" si="36"/>
        <v>0</v>
      </c>
      <c r="AR50" s="903">
        <f t="shared" si="37"/>
        <v>0</v>
      </c>
      <c r="AS50" s="903"/>
      <c r="AU50" s="887"/>
      <c r="AV50" s="887"/>
      <c r="AW50" s="887"/>
    </row>
    <row r="51" spans="1:49">
      <c r="A51" s="1192"/>
      <c r="B51" s="1192"/>
      <c r="C51" s="887"/>
      <c r="D51" s="887"/>
      <c r="E51" s="887"/>
      <c r="F51" s="887"/>
      <c r="G51" s="887"/>
      <c r="H51" s="887"/>
      <c r="I51" s="887"/>
      <c r="J51" s="887"/>
      <c r="K51" s="887"/>
      <c r="L51" s="887"/>
      <c r="M51" s="887"/>
      <c r="N51" s="887"/>
      <c r="O51" s="887"/>
      <c r="P51" s="887"/>
      <c r="Q51" s="887"/>
      <c r="R51" s="887"/>
      <c r="S51" s="887"/>
      <c r="T51" s="887"/>
      <c r="U51" s="887"/>
      <c r="V51" s="887"/>
      <c r="W51" s="887"/>
      <c r="X51" s="887"/>
      <c r="Y51" s="887"/>
      <c r="Z51" s="887"/>
      <c r="AA51" s="887"/>
      <c r="AB51" s="887"/>
      <c r="AC51" s="887"/>
      <c r="AD51" s="887"/>
      <c r="AE51" s="887"/>
      <c r="AF51" s="887"/>
      <c r="AG51" s="887"/>
      <c r="AH51" s="887"/>
      <c r="AI51" s="887"/>
      <c r="AJ51" s="887"/>
      <c r="AK51" s="887"/>
      <c r="AL51" s="887"/>
      <c r="AM51" s="887"/>
      <c r="AN51" s="887"/>
      <c r="AO51" s="887"/>
      <c r="AP51" s="887"/>
      <c r="AQ51" s="887"/>
      <c r="AR51" s="887"/>
      <c r="AS51" s="887"/>
      <c r="AU51" s="887"/>
      <c r="AV51" s="887"/>
      <c r="AW51" s="887"/>
    </row>
    <row r="52" spans="1:49">
      <c r="A52" s="1189" t="s">
        <v>467</v>
      </c>
      <c r="B52" s="1189"/>
      <c r="C52" s="887"/>
      <c r="D52" s="887"/>
      <c r="E52" s="887"/>
      <c r="F52" s="887"/>
      <c r="G52" s="887"/>
      <c r="H52" s="887"/>
      <c r="I52" s="887"/>
      <c r="J52" s="887"/>
      <c r="K52" s="887"/>
      <c r="L52" s="887"/>
      <c r="M52" s="887"/>
      <c r="N52" s="887"/>
      <c r="O52" s="887"/>
      <c r="P52" s="887"/>
      <c r="Q52" s="887"/>
      <c r="R52" s="887"/>
      <c r="S52" s="887"/>
      <c r="T52" s="887"/>
      <c r="U52" s="887"/>
      <c r="V52" s="887"/>
      <c r="W52" s="887"/>
      <c r="X52" s="887"/>
      <c r="Y52" s="887"/>
      <c r="Z52" s="887"/>
      <c r="AA52" s="887"/>
      <c r="AB52" s="887"/>
      <c r="AC52" s="887"/>
      <c r="AD52" s="887"/>
      <c r="AE52" s="887"/>
      <c r="AF52" s="887"/>
      <c r="AG52" s="887"/>
      <c r="AH52" s="887"/>
      <c r="AI52" s="887"/>
      <c r="AJ52" s="887"/>
      <c r="AK52" s="887"/>
      <c r="AL52" s="887"/>
      <c r="AM52" s="887"/>
      <c r="AN52" s="887"/>
      <c r="AO52" s="887"/>
      <c r="AP52" s="887"/>
      <c r="AQ52" s="887"/>
      <c r="AR52" s="887"/>
      <c r="AS52" s="887"/>
      <c r="AU52" s="887"/>
      <c r="AV52" s="887"/>
      <c r="AW52" s="887"/>
    </row>
    <row r="53" spans="1:49" ht="13" thickBot="1">
      <c r="A53" s="1181"/>
      <c r="B53" s="1181"/>
      <c r="C53" s="887"/>
      <c r="D53" s="887"/>
      <c r="E53" s="887"/>
      <c r="F53" s="887"/>
      <c r="G53" s="887"/>
      <c r="H53" s="887"/>
      <c r="I53" s="887"/>
      <c r="J53" s="887"/>
      <c r="K53" s="887"/>
      <c r="L53" s="887"/>
      <c r="M53" s="887"/>
      <c r="N53" s="887"/>
      <c r="O53" s="887"/>
      <c r="P53" s="887"/>
      <c r="Q53" s="887"/>
      <c r="R53" s="887"/>
      <c r="S53" s="887"/>
      <c r="T53" s="887"/>
      <c r="U53" s="887"/>
      <c r="V53" s="887"/>
      <c r="W53" s="887"/>
      <c r="X53" s="887"/>
      <c r="Y53" s="887"/>
      <c r="Z53" s="887"/>
      <c r="AA53" s="887"/>
      <c r="AB53" s="887"/>
      <c r="AC53" s="887"/>
      <c r="AD53" s="887"/>
      <c r="AE53" s="887"/>
      <c r="AF53" s="887"/>
      <c r="AG53" s="887"/>
      <c r="AH53" s="887"/>
      <c r="AI53" s="887"/>
      <c r="AJ53" s="887"/>
      <c r="AK53" s="887"/>
      <c r="AL53" s="887"/>
      <c r="AM53" s="887"/>
      <c r="AN53" s="887"/>
      <c r="AO53" s="887"/>
      <c r="AP53" s="887"/>
      <c r="AQ53" s="887"/>
      <c r="AR53" s="887"/>
      <c r="AS53" s="887"/>
      <c r="AU53" s="887"/>
      <c r="AV53" s="887"/>
      <c r="AW53" s="887"/>
    </row>
    <row r="54" spans="1:49" ht="13" thickBot="1">
      <c r="A54" s="919" t="s">
        <v>471</v>
      </c>
      <c r="B54" s="894">
        <v>5.9</v>
      </c>
      <c r="C54" s="924" t="s">
        <v>632</v>
      </c>
      <c r="D54" s="887"/>
      <c r="E54" s="887"/>
      <c r="F54" s="887"/>
      <c r="G54" s="887"/>
      <c r="H54" s="887"/>
      <c r="I54" s="887"/>
      <c r="J54" s="887"/>
      <c r="K54" s="887"/>
      <c r="L54" s="887"/>
      <c r="M54" s="887"/>
      <c r="N54" s="887"/>
      <c r="O54" s="887"/>
      <c r="P54" s="887"/>
      <c r="Q54" s="887"/>
      <c r="R54" s="887"/>
      <c r="S54" s="887"/>
      <c r="T54" s="887"/>
      <c r="U54" s="887"/>
      <c r="V54" s="887"/>
      <c r="W54" s="887"/>
      <c r="X54" s="887"/>
      <c r="Y54" s="887"/>
      <c r="Z54" s="887"/>
      <c r="AA54" s="887"/>
      <c r="AB54" s="887"/>
      <c r="AC54" s="887"/>
      <c r="AD54" s="887"/>
      <c r="AE54" s="887"/>
      <c r="AF54" s="887"/>
      <c r="AG54" s="887"/>
      <c r="AH54" s="887"/>
      <c r="AI54" s="887"/>
      <c r="AJ54" s="887"/>
      <c r="AK54" s="887"/>
      <c r="AL54" s="887"/>
      <c r="AM54" s="887"/>
      <c r="AN54" s="887"/>
      <c r="AO54" s="887"/>
      <c r="AP54" s="887"/>
      <c r="AQ54" s="887"/>
      <c r="AR54" s="887"/>
      <c r="AS54" s="887"/>
      <c r="AU54" s="887"/>
      <c r="AV54" s="887"/>
      <c r="AW54" s="887"/>
    </row>
    <row r="55" spans="1:49" ht="13" thickBot="1">
      <c r="A55" s="939" t="s">
        <v>388</v>
      </c>
      <c r="B55" s="940">
        <f>(B54-B4)/B4</f>
        <v>0.2040816326530612</v>
      </c>
      <c r="C55" s="924"/>
      <c r="D55" s="887"/>
      <c r="E55" s="887"/>
      <c r="F55" s="887"/>
      <c r="G55" s="887"/>
      <c r="H55" s="887"/>
      <c r="I55" s="887"/>
      <c r="J55" s="887"/>
      <c r="K55" s="887"/>
      <c r="L55" s="887"/>
      <c r="M55" s="887"/>
      <c r="N55" s="887"/>
      <c r="O55" s="887"/>
      <c r="P55" s="887"/>
      <c r="Q55" s="887"/>
      <c r="R55" s="887"/>
      <c r="S55" s="887"/>
      <c r="T55" s="887"/>
      <c r="U55" s="887"/>
      <c r="V55" s="887"/>
      <c r="W55" s="887"/>
      <c r="X55" s="887"/>
      <c r="Y55" s="887"/>
      <c r="Z55" s="887"/>
      <c r="AA55" s="887"/>
      <c r="AB55" s="887"/>
      <c r="AC55" s="887"/>
      <c r="AD55" s="887"/>
      <c r="AE55" s="887"/>
      <c r="AF55" s="887"/>
      <c r="AG55" s="887"/>
      <c r="AH55" s="887"/>
      <c r="AI55" s="887"/>
      <c r="AJ55" s="887"/>
      <c r="AK55" s="887"/>
      <c r="AL55" s="887"/>
      <c r="AM55" s="887"/>
      <c r="AN55" s="887"/>
      <c r="AO55" s="887"/>
      <c r="AP55" s="887"/>
      <c r="AQ55" s="887"/>
      <c r="AR55" s="887"/>
      <c r="AS55" s="887"/>
      <c r="AU55" s="887"/>
      <c r="AV55" s="887"/>
      <c r="AW55" s="887"/>
    </row>
    <row r="56" spans="1:49" ht="13" thickBot="1">
      <c r="A56" s="1184"/>
      <c r="B56" s="1185"/>
      <c r="C56" s="975" t="s">
        <v>618</v>
      </c>
      <c r="D56" s="944"/>
      <c r="E56" s="944"/>
      <c r="F56" s="944"/>
      <c r="G56" s="944"/>
      <c r="H56" s="944"/>
      <c r="I56" s="944"/>
      <c r="J56" s="944"/>
      <c r="K56" s="944"/>
      <c r="L56" s="944"/>
      <c r="M56" s="944"/>
      <c r="N56" s="944"/>
      <c r="O56" s="944"/>
      <c r="P56" s="944"/>
      <c r="Q56" s="944"/>
      <c r="R56" s="944"/>
      <c r="S56" s="944"/>
      <c r="T56" s="944"/>
      <c r="U56" s="944"/>
      <c r="V56" s="944"/>
      <c r="W56" s="944"/>
      <c r="X56" s="785" t="s">
        <v>619</v>
      </c>
      <c r="Y56" s="948"/>
      <c r="Z56" s="948"/>
      <c r="AA56" s="948"/>
      <c r="AB56" s="948"/>
      <c r="AC56" s="948"/>
      <c r="AD56" s="948"/>
      <c r="AE56" s="948"/>
      <c r="AF56" s="948"/>
      <c r="AG56" s="948"/>
      <c r="AH56" s="948"/>
      <c r="AI56" s="948"/>
      <c r="AJ56" s="948"/>
      <c r="AK56" s="948"/>
      <c r="AL56" s="948"/>
      <c r="AM56" s="948"/>
      <c r="AN56" s="948"/>
      <c r="AO56" s="948"/>
      <c r="AP56" s="948"/>
      <c r="AQ56" s="948"/>
      <c r="AR56" s="948"/>
      <c r="AS56" s="870"/>
      <c r="AU56" s="887"/>
      <c r="AV56" s="887"/>
      <c r="AW56" s="887"/>
    </row>
    <row r="57" spans="1:49" ht="13" thickBot="1">
      <c r="A57" s="1253" t="s">
        <v>637</v>
      </c>
      <c r="B57" s="1265"/>
      <c r="C57" s="1058" t="s">
        <v>675</v>
      </c>
      <c r="D57" s="711" t="s">
        <v>679</v>
      </c>
      <c r="E57" s="711" t="s">
        <v>413</v>
      </c>
      <c r="F57" s="711" t="s">
        <v>684</v>
      </c>
      <c r="G57" s="1029"/>
      <c r="H57" s="1029"/>
      <c r="I57" s="1029"/>
      <c r="J57" s="1029"/>
      <c r="K57" s="1029"/>
      <c r="L57" s="1029"/>
      <c r="M57" s="1029"/>
      <c r="N57" s="1029"/>
      <c r="O57" s="1029"/>
      <c r="P57" s="1029"/>
      <c r="Q57" s="1029"/>
      <c r="R57" s="1029"/>
      <c r="S57" s="1029"/>
      <c r="T57" s="1029"/>
      <c r="U57" s="1029"/>
      <c r="V57" s="1029"/>
      <c r="W57" s="1029"/>
      <c r="X57" s="1025" t="str">
        <f t="shared" ref="X57:AR57" si="38">C57</f>
        <v>502</v>
      </c>
      <c r="Y57" s="1023" t="str">
        <f t="shared" si="38"/>
        <v>504</v>
      </c>
      <c r="Z57" s="1023" t="str">
        <f t="shared" si="38"/>
        <v>509</v>
      </c>
      <c r="AA57" s="1023" t="str">
        <f t="shared" si="38"/>
        <v>522</v>
      </c>
      <c r="AB57" s="1023">
        <f t="shared" si="38"/>
        <v>0</v>
      </c>
      <c r="AC57" s="1023">
        <f t="shared" si="38"/>
        <v>0</v>
      </c>
      <c r="AD57" s="1023">
        <f t="shared" si="38"/>
        <v>0</v>
      </c>
      <c r="AE57" s="1023">
        <f t="shared" si="38"/>
        <v>0</v>
      </c>
      <c r="AF57" s="1023">
        <f t="shared" si="38"/>
        <v>0</v>
      </c>
      <c r="AG57" s="1023">
        <f t="shared" si="38"/>
        <v>0</v>
      </c>
      <c r="AH57" s="1023">
        <f t="shared" si="38"/>
        <v>0</v>
      </c>
      <c r="AI57" s="1023">
        <f t="shared" si="38"/>
        <v>0</v>
      </c>
      <c r="AJ57" s="1023">
        <f t="shared" si="38"/>
        <v>0</v>
      </c>
      <c r="AK57" s="1023">
        <f t="shared" si="38"/>
        <v>0</v>
      </c>
      <c r="AL57" s="1023">
        <f t="shared" si="38"/>
        <v>0</v>
      </c>
      <c r="AM57" s="1023">
        <f t="shared" si="38"/>
        <v>0</v>
      </c>
      <c r="AN57" s="1023">
        <f t="shared" si="38"/>
        <v>0</v>
      </c>
      <c r="AO57" s="1023">
        <f t="shared" si="38"/>
        <v>0</v>
      </c>
      <c r="AP57" s="1023">
        <f t="shared" si="38"/>
        <v>0</v>
      </c>
      <c r="AQ57" s="1023">
        <f t="shared" si="38"/>
        <v>0</v>
      </c>
      <c r="AR57" s="1023">
        <f t="shared" si="38"/>
        <v>0</v>
      </c>
      <c r="AS57" s="1023"/>
      <c r="AU57" s="887"/>
      <c r="AV57" s="887"/>
      <c r="AW57" s="887"/>
    </row>
    <row r="58" spans="1:49">
      <c r="A58" s="1308" t="s">
        <v>470</v>
      </c>
      <c r="B58" s="1309"/>
      <c r="C58" s="942">
        <v>6.2404999999999999</v>
      </c>
      <c r="D58" s="942">
        <v>6.2539999999999996</v>
      </c>
      <c r="E58" s="958">
        <v>6.2240000000000002</v>
      </c>
      <c r="F58" s="942">
        <v>6.2759999999999998</v>
      </c>
      <c r="G58" s="958"/>
      <c r="H58" s="958"/>
      <c r="I58" s="958"/>
      <c r="J58" s="958"/>
      <c r="K58" s="958"/>
      <c r="L58" s="958"/>
      <c r="M58" s="958"/>
      <c r="N58" s="958"/>
      <c r="O58" s="958"/>
      <c r="P58" s="958"/>
      <c r="Q58" s="961"/>
      <c r="R58" s="958"/>
      <c r="S58" s="958"/>
      <c r="T58" s="958"/>
      <c r="U58" s="958"/>
      <c r="V58" s="958"/>
      <c r="W58" s="958"/>
      <c r="X58" s="898">
        <f t="shared" ref="X58:AG61" si="39">C58*25.4</f>
        <v>158.50869999999998</v>
      </c>
      <c r="Y58" s="899">
        <f t="shared" si="39"/>
        <v>158.85159999999999</v>
      </c>
      <c r="Z58" s="899">
        <f t="shared" si="39"/>
        <v>158.08959999999999</v>
      </c>
      <c r="AA58" s="899">
        <f t="shared" si="39"/>
        <v>159.41039999999998</v>
      </c>
      <c r="AB58" s="899">
        <f t="shared" si="39"/>
        <v>0</v>
      </c>
      <c r="AC58" s="899">
        <f t="shared" si="39"/>
        <v>0</v>
      </c>
      <c r="AD58" s="899">
        <f t="shared" si="39"/>
        <v>0</v>
      </c>
      <c r="AE58" s="899">
        <f t="shared" si="39"/>
        <v>0</v>
      </c>
      <c r="AF58" s="899">
        <f t="shared" si="39"/>
        <v>0</v>
      </c>
      <c r="AG58" s="899">
        <f t="shared" si="39"/>
        <v>0</v>
      </c>
      <c r="AH58" s="899">
        <f t="shared" ref="AH58:AQ61" si="40">M58*25.4</f>
        <v>0</v>
      </c>
      <c r="AI58" s="899">
        <f t="shared" si="40"/>
        <v>0</v>
      </c>
      <c r="AJ58" s="899">
        <f t="shared" si="40"/>
        <v>0</v>
      </c>
      <c r="AK58" s="899">
        <f t="shared" si="40"/>
        <v>0</v>
      </c>
      <c r="AL58" s="899">
        <f t="shared" si="40"/>
        <v>0</v>
      </c>
      <c r="AM58" s="899">
        <f t="shared" si="40"/>
        <v>0</v>
      </c>
      <c r="AN58" s="899">
        <f t="shared" si="40"/>
        <v>0</v>
      </c>
      <c r="AO58" s="899">
        <f t="shared" si="40"/>
        <v>0</v>
      </c>
      <c r="AP58" s="899">
        <f t="shared" si="40"/>
        <v>0</v>
      </c>
      <c r="AQ58" s="899">
        <f t="shared" si="40"/>
        <v>0</v>
      </c>
      <c r="AR58" s="899">
        <f t="shared" ref="AR58:AR61" si="41">W58*25.4</f>
        <v>0</v>
      </c>
      <c r="AS58" s="899"/>
      <c r="AU58" s="887"/>
      <c r="AV58" s="887"/>
      <c r="AW58" s="887"/>
    </row>
    <row r="59" spans="1:49">
      <c r="A59" s="1262" t="s">
        <v>588</v>
      </c>
      <c r="B59" s="1263"/>
      <c r="C59" s="1095">
        <v>0.66249999999999998</v>
      </c>
      <c r="D59" s="1095">
        <v>0.61399999999999999</v>
      </c>
      <c r="E59" s="958">
        <v>0.55249999999999999</v>
      </c>
      <c r="F59" s="1095">
        <v>0.54049999999999998</v>
      </c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61"/>
      <c r="R59" s="958"/>
      <c r="S59" s="958"/>
      <c r="T59" s="958"/>
      <c r="U59" s="958"/>
      <c r="V59" s="958"/>
      <c r="W59" s="958"/>
      <c r="X59" s="900">
        <f t="shared" si="39"/>
        <v>16.827499999999997</v>
      </c>
      <c r="Y59" s="901">
        <f t="shared" si="39"/>
        <v>15.595599999999999</v>
      </c>
      <c r="Z59" s="901">
        <f t="shared" si="39"/>
        <v>14.033499999999998</v>
      </c>
      <c r="AA59" s="901">
        <f t="shared" si="39"/>
        <v>13.728699999999998</v>
      </c>
      <c r="AB59" s="901">
        <f t="shared" si="39"/>
        <v>0</v>
      </c>
      <c r="AC59" s="901">
        <f t="shared" si="39"/>
        <v>0</v>
      </c>
      <c r="AD59" s="901">
        <f t="shared" si="39"/>
        <v>0</v>
      </c>
      <c r="AE59" s="901">
        <f t="shared" si="39"/>
        <v>0</v>
      </c>
      <c r="AF59" s="901">
        <f t="shared" si="39"/>
        <v>0</v>
      </c>
      <c r="AG59" s="901">
        <f t="shared" si="39"/>
        <v>0</v>
      </c>
      <c r="AH59" s="901">
        <f t="shared" si="40"/>
        <v>0</v>
      </c>
      <c r="AI59" s="901">
        <f t="shared" si="40"/>
        <v>0</v>
      </c>
      <c r="AJ59" s="901">
        <f t="shared" si="40"/>
        <v>0</v>
      </c>
      <c r="AK59" s="901">
        <f t="shared" si="40"/>
        <v>0</v>
      </c>
      <c r="AL59" s="901">
        <f t="shared" si="40"/>
        <v>0</v>
      </c>
      <c r="AM59" s="901">
        <f t="shared" si="40"/>
        <v>0</v>
      </c>
      <c r="AN59" s="901">
        <f t="shared" si="40"/>
        <v>0</v>
      </c>
      <c r="AO59" s="901">
        <f t="shared" si="40"/>
        <v>0</v>
      </c>
      <c r="AP59" s="901">
        <f t="shared" si="40"/>
        <v>0</v>
      </c>
      <c r="AQ59" s="901">
        <f t="shared" si="40"/>
        <v>0</v>
      </c>
      <c r="AR59" s="901">
        <f t="shared" si="41"/>
        <v>0</v>
      </c>
      <c r="AS59" s="901"/>
      <c r="AU59" s="887"/>
      <c r="AV59" s="887"/>
      <c r="AW59" s="887"/>
    </row>
    <row r="60" spans="1:49">
      <c r="A60" s="1257" t="s">
        <v>589</v>
      </c>
      <c r="B60" s="1264"/>
      <c r="C60" s="951">
        <v>-0.53549999999999998</v>
      </c>
      <c r="D60" s="942">
        <v>-0.59</v>
      </c>
      <c r="E60" s="942">
        <v>-0.64900000000000002</v>
      </c>
      <c r="F60" s="942">
        <v>-0.67900000000000005</v>
      </c>
      <c r="G60" s="942"/>
      <c r="H60" s="942"/>
      <c r="I60" s="942"/>
      <c r="J60" s="942"/>
      <c r="K60" s="942"/>
      <c r="L60" s="942"/>
      <c r="M60" s="942"/>
      <c r="N60" s="942"/>
      <c r="O60" s="942"/>
      <c r="P60" s="942"/>
      <c r="Q60" s="942"/>
      <c r="R60" s="942"/>
      <c r="S60" s="942"/>
      <c r="T60" s="942"/>
      <c r="U60" s="978"/>
      <c r="V60" s="978"/>
      <c r="W60" s="978"/>
      <c r="X60" s="900">
        <f t="shared" si="39"/>
        <v>-13.601699999999999</v>
      </c>
      <c r="Y60" s="901">
        <f t="shared" si="39"/>
        <v>-14.985999999999999</v>
      </c>
      <c r="Z60" s="901">
        <f t="shared" si="39"/>
        <v>-16.4846</v>
      </c>
      <c r="AA60" s="901">
        <f t="shared" si="39"/>
        <v>-17.246600000000001</v>
      </c>
      <c r="AB60" s="901">
        <f t="shared" si="39"/>
        <v>0</v>
      </c>
      <c r="AC60" s="901">
        <f t="shared" si="39"/>
        <v>0</v>
      </c>
      <c r="AD60" s="901">
        <f t="shared" si="39"/>
        <v>0</v>
      </c>
      <c r="AE60" s="901">
        <f t="shared" si="39"/>
        <v>0</v>
      </c>
      <c r="AF60" s="901">
        <f t="shared" si="39"/>
        <v>0</v>
      </c>
      <c r="AG60" s="901">
        <f t="shared" si="39"/>
        <v>0</v>
      </c>
      <c r="AH60" s="901">
        <f t="shared" si="40"/>
        <v>0</v>
      </c>
      <c r="AI60" s="901">
        <f t="shared" si="40"/>
        <v>0</v>
      </c>
      <c r="AJ60" s="901">
        <f t="shared" si="40"/>
        <v>0</v>
      </c>
      <c r="AK60" s="901">
        <f t="shared" si="40"/>
        <v>0</v>
      </c>
      <c r="AL60" s="901">
        <f t="shared" si="40"/>
        <v>0</v>
      </c>
      <c r="AM60" s="901">
        <f t="shared" si="40"/>
        <v>0</v>
      </c>
      <c r="AN60" s="901">
        <f t="shared" si="40"/>
        <v>0</v>
      </c>
      <c r="AO60" s="901">
        <f t="shared" si="40"/>
        <v>0</v>
      </c>
      <c r="AP60" s="901">
        <f t="shared" si="40"/>
        <v>0</v>
      </c>
      <c r="AQ60" s="901">
        <f t="shared" si="40"/>
        <v>0</v>
      </c>
      <c r="AR60" s="901">
        <f t="shared" si="41"/>
        <v>0</v>
      </c>
      <c r="AS60" s="901"/>
      <c r="AU60" s="887"/>
      <c r="AV60" s="887"/>
      <c r="AW60" s="887"/>
    </row>
    <row r="61" spans="1:49" ht="13" thickBot="1">
      <c r="A61" s="1243" t="s">
        <v>590</v>
      </c>
      <c r="B61" s="1244"/>
      <c r="C61" s="952">
        <v>-0.53800000000000003</v>
      </c>
      <c r="D61" s="950">
        <v>-0.58799999999999997</v>
      </c>
      <c r="E61" s="950">
        <v>-0.65</v>
      </c>
      <c r="F61" s="950">
        <v>-0.67900000000000005</v>
      </c>
      <c r="G61" s="950"/>
      <c r="H61" s="950"/>
      <c r="I61" s="950"/>
      <c r="J61" s="950"/>
      <c r="K61" s="950"/>
      <c r="L61" s="950"/>
      <c r="M61" s="950"/>
      <c r="N61" s="950"/>
      <c r="O61" s="950"/>
      <c r="P61" s="950"/>
      <c r="Q61" s="950"/>
      <c r="R61" s="950"/>
      <c r="S61" s="950"/>
      <c r="T61" s="950"/>
      <c r="U61" s="976"/>
      <c r="V61" s="976"/>
      <c r="W61" s="976"/>
      <c r="X61" s="902">
        <f t="shared" si="39"/>
        <v>-13.6652</v>
      </c>
      <c r="Y61" s="903">
        <f t="shared" si="39"/>
        <v>-14.935199999999998</v>
      </c>
      <c r="Z61" s="903">
        <f t="shared" si="39"/>
        <v>-16.509999999999998</v>
      </c>
      <c r="AA61" s="903">
        <f t="shared" si="39"/>
        <v>-17.246600000000001</v>
      </c>
      <c r="AB61" s="903">
        <f t="shared" si="39"/>
        <v>0</v>
      </c>
      <c r="AC61" s="903">
        <f t="shared" si="39"/>
        <v>0</v>
      </c>
      <c r="AD61" s="903">
        <f t="shared" si="39"/>
        <v>0</v>
      </c>
      <c r="AE61" s="903">
        <f t="shared" si="39"/>
        <v>0</v>
      </c>
      <c r="AF61" s="903">
        <f t="shared" si="39"/>
        <v>0</v>
      </c>
      <c r="AG61" s="903">
        <f t="shared" si="39"/>
        <v>0</v>
      </c>
      <c r="AH61" s="903">
        <f t="shared" si="40"/>
        <v>0</v>
      </c>
      <c r="AI61" s="903">
        <f t="shared" si="40"/>
        <v>0</v>
      </c>
      <c r="AJ61" s="903">
        <f t="shared" si="40"/>
        <v>0</v>
      </c>
      <c r="AK61" s="903">
        <f t="shared" si="40"/>
        <v>0</v>
      </c>
      <c r="AL61" s="903">
        <f t="shared" si="40"/>
        <v>0</v>
      </c>
      <c r="AM61" s="903">
        <f t="shared" si="40"/>
        <v>0</v>
      </c>
      <c r="AN61" s="903">
        <f t="shared" si="40"/>
        <v>0</v>
      </c>
      <c r="AO61" s="903">
        <f t="shared" si="40"/>
        <v>0</v>
      </c>
      <c r="AP61" s="903">
        <f t="shared" si="40"/>
        <v>0</v>
      </c>
      <c r="AQ61" s="903">
        <f t="shared" si="40"/>
        <v>0</v>
      </c>
      <c r="AR61" s="903">
        <f t="shared" si="41"/>
        <v>0</v>
      </c>
      <c r="AS61" s="903"/>
      <c r="AU61" s="887"/>
      <c r="AV61" s="887"/>
      <c r="AW61" s="887"/>
    </row>
    <row r="62" spans="1:49" ht="13" thickBot="1">
      <c r="A62" s="895"/>
      <c r="B62" s="895"/>
      <c r="C62" s="887"/>
      <c r="D62" s="887"/>
      <c r="E62" s="887"/>
      <c r="F62" s="887"/>
      <c r="G62" s="887"/>
      <c r="H62" s="887"/>
      <c r="I62" s="887"/>
      <c r="J62" s="887"/>
      <c r="K62" s="887"/>
      <c r="L62" s="887"/>
      <c r="M62" s="887"/>
      <c r="N62" s="887"/>
      <c r="O62" s="887"/>
      <c r="P62" s="887"/>
      <c r="Q62" s="887"/>
      <c r="R62" s="887"/>
      <c r="S62" s="887"/>
      <c r="T62" s="887"/>
      <c r="U62" s="887"/>
      <c r="V62" s="887"/>
      <c r="W62" s="887"/>
      <c r="X62" s="887"/>
      <c r="Y62" s="887"/>
      <c r="Z62" s="887"/>
      <c r="AA62" s="887"/>
      <c r="AB62" s="887"/>
      <c r="AC62" s="887"/>
      <c r="AD62" s="887"/>
      <c r="AE62" s="887"/>
      <c r="AF62" s="887"/>
      <c r="AG62" s="887"/>
      <c r="AH62" s="887"/>
      <c r="AI62" s="887"/>
      <c r="AJ62" s="887"/>
      <c r="AK62" s="887"/>
      <c r="AL62" s="887"/>
      <c r="AM62" s="887"/>
      <c r="AN62" s="887"/>
      <c r="AO62" s="887"/>
      <c r="AP62" s="887"/>
      <c r="AQ62" s="887"/>
      <c r="AR62" s="887"/>
      <c r="AS62" s="887"/>
      <c r="AT62" s="887"/>
      <c r="AU62" s="887"/>
      <c r="AV62" s="887"/>
      <c r="AW62" s="887"/>
    </row>
    <row r="63" spans="1:49" ht="13" thickBot="1">
      <c r="A63" s="933" t="s">
        <v>477</v>
      </c>
      <c r="B63" s="895"/>
      <c r="C63" s="887"/>
      <c r="D63" s="887"/>
      <c r="E63" s="887"/>
      <c r="F63" s="887"/>
      <c r="G63" s="887"/>
      <c r="H63" s="887"/>
      <c r="I63" s="887"/>
      <c r="J63" s="887"/>
      <c r="K63" s="887"/>
      <c r="L63" s="887"/>
      <c r="M63" s="887"/>
      <c r="N63" s="887"/>
      <c r="O63" s="887"/>
      <c r="P63" s="887"/>
      <c r="Q63" s="887"/>
      <c r="R63" s="887"/>
      <c r="S63" s="887"/>
      <c r="T63" s="887"/>
      <c r="U63" s="887"/>
      <c r="V63" s="887"/>
      <c r="W63" s="887"/>
      <c r="X63" s="887"/>
      <c r="Y63" s="887"/>
      <c r="Z63" s="887"/>
      <c r="AA63" s="887"/>
      <c r="AB63" s="887"/>
      <c r="AC63" s="887"/>
      <c r="AD63" s="887"/>
      <c r="AE63" s="887"/>
      <c r="AF63" s="887"/>
      <c r="AG63" s="887"/>
      <c r="AH63" s="887"/>
      <c r="AI63" s="887"/>
      <c r="AJ63" s="887"/>
      <c r="AK63" s="887"/>
      <c r="AL63" s="887"/>
      <c r="AM63" s="887"/>
      <c r="AN63" s="887"/>
      <c r="AO63" s="887"/>
      <c r="AP63" s="887"/>
      <c r="AQ63" s="887"/>
      <c r="AR63" s="887"/>
      <c r="AS63" s="887"/>
      <c r="AT63" s="887"/>
      <c r="AU63" s="887"/>
      <c r="AV63" s="887"/>
      <c r="AW63" s="887"/>
    </row>
    <row r="64" spans="1:49">
      <c r="A64" s="921" t="s">
        <v>786</v>
      </c>
      <c r="B64" s="895"/>
      <c r="C64" s="887"/>
      <c r="D64" s="887"/>
      <c r="E64" s="887"/>
      <c r="F64" s="887"/>
      <c r="G64" s="887"/>
      <c r="H64" s="887"/>
      <c r="I64" s="887"/>
      <c r="J64" s="887"/>
      <c r="K64" s="887"/>
      <c r="L64" s="887"/>
      <c r="M64" s="887"/>
      <c r="N64" s="887"/>
      <c r="O64" s="887"/>
      <c r="P64" s="887"/>
      <c r="Q64" s="887"/>
      <c r="R64" s="887"/>
      <c r="S64" s="887"/>
      <c r="T64" s="887"/>
      <c r="U64" s="887"/>
      <c r="V64" s="887"/>
      <c r="W64" s="887"/>
      <c r="X64" s="887"/>
      <c r="Y64" s="887"/>
      <c r="Z64" s="887"/>
      <c r="AA64" s="887"/>
      <c r="AB64" s="887"/>
      <c r="AC64" s="887"/>
      <c r="AD64" s="887"/>
      <c r="AE64" s="887"/>
      <c r="AF64" s="887"/>
      <c r="AG64" s="887"/>
      <c r="AH64" s="887"/>
      <c r="AI64" s="887"/>
      <c r="AJ64" s="887"/>
      <c r="AK64" s="887"/>
      <c r="AL64" s="887"/>
      <c r="AM64" s="887"/>
      <c r="AN64" s="887"/>
      <c r="AO64" s="887"/>
      <c r="AP64" s="887"/>
      <c r="AQ64" s="887"/>
      <c r="AR64" s="887"/>
      <c r="AS64" s="887"/>
      <c r="AT64" s="887"/>
      <c r="AU64" s="887"/>
      <c r="AV64" s="887"/>
      <c r="AW64" s="887"/>
    </row>
    <row r="65" spans="1:50">
      <c r="A65" s="970" t="s">
        <v>790</v>
      </c>
      <c r="B65" s="895"/>
      <c r="C65" s="887"/>
      <c r="D65" s="887"/>
      <c r="E65" s="887"/>
      <c r="F65" s="887"/>
      <c r="G65" s="887"/>
      <c r="H65" s="887"/>
      <c r="I65" s="887"/>
      <c r="J65" s="887"/>
      <c r="K65" s="887"/>
      <c r="L65" s="887"/>
      <c r="M65" s="887"/>
      <c r="N65" s="887"/>
      <c r="O65" s="887"/>
      <c r="P65" s="887"/>
      <c r="Q65" s="887"/>
      <c r="R65" s="887"/>
      <c r="S65" s="887"/>
      <c r="T65" s="887"/>
      <c r="U65" s="887"/>
      <c r="V65" s="887"/>
      <c r="W65" s="887"/>
      <c r="X65" s="887"/>
      <c r="Y65" s="887"/>
      <c r="Z65" s="887"/>
      <c r="AA65" s="887"/>
      <c r="AB65" s="887"/>
      <c r="AC65" s="887"/>
      <c r="AD65" s="887"/>
      <c r="AE65" s="887"/>
      <c r="AF65" s="887"/>
      <c r="AG65" s="887"/>
      <c r="AH65" s="887"/>
      <c r="AI65" s="887"/>
      <c r="AJ65" s="887"/>
      <c r="AK65" s="887"/>
      <c r="AL65" s="887"/>
      <c r="AM65" s="887"/>
      <c r="AN65" s="887"/>
      <c r="AO65" s="887"/>
      <c r="AP65" s="887"/>
      <c r="AQ65" s="887"/>
      <c r="AR65" s="887"/>
      <c r="AS65" s="887"/>
      <c r="AT65" s="887"/>
      <c r="AU65" s="887"/>
      <c r="AV65" s="887"/>
      <c r="AW65" s="887"/>
    </row>
    <row r="66" spans="1:50">
      <c r="A66" s="887" t="s">
        <v>787</v>
      </c>
      <c r="B66" s="895"/>
      <c r="C66" s="887"/>
      <c r="D66" s="887"/>
      <c r="E66" s="887"/>
      <c r="F66" s="887"/>
      <c r="G66" s="887"/>
      <c r="H66" s="887"/>
      <c r="I66" s="887"/>
      <c r="J66" s="887"/>
      <c r="K66" s="887"/>
      <c r="L66" s="887"/>
      <c r="M66" s="887"/>
      <c r="N66" s="887"/>
      <c r="O66" s="887"/>
      <c r="P66" s="887"/>
      <c r="Q66" s="887"/>
      <c r="R66" s="887"/>
      <c r="S66" s="887"/>
      <c r="T66" s="887"/>
      <c r="U66" s="887"/>
      <c r="V66" s="887"/>
      <c r="W66" s="887"/>
      <c r="X66" s="887"/>
      <c r="Y66" s="887"/>
      <c r="Z66" s="887"/>
      <c r="AA66" s="887"/>
      <c r="AB66" s="887"/>
      <c r="AC66" s="887"/>
      <c r="AD66" s="887"/>
      <c r="AE66" s="887"/>
      <c r="AF66" s="887"/>
      <c r="AG66" s="887"/>
      <c r="AH66" s="887"/>
      <c r="AI66" s="887"/>
      <c r="AJ66" s="887"/>
      <c r="AK66" s="887"/>
      <c r="AL66" s="887"/>
      <c r="AM66" s="887"/>
      <c r="AN66" s="887"/>
      <c r="AO66" s="887"/>
      <c r="AP66" s="887"/>
      <c r="AQ66" s="887"/>
      <c r="AR66" s="887"/>
      <c r="AS66" s="887"/>
      <c r="AT66" s="887"/>
      <c r="AU66" s="887"/>
      <c r="AV66" s="887"/>
      <c r="AW66" s="887"/>
    </row>
    <row r="67" spans="1:50">
      <c r="A67" s="887" t="s">
        <v>788</v>
      </c>
      <c r="B67" s="895"/>
      <c r="C67" s="887"/>
      <c r="D67" s="887"/>
      <c r="E67" s="887"/>
      <c r="F67" s="887"/>
      <c r="G67" s="887"/>
      <c r="H67" s="887"/>
      <c r="I67" s="887"/>
      <c r="J67" s="887"/>
      <c r="K67" s="887"/>
      <c r="L67" s="887"/>
      <c r="M67" s="887"/>
      <c r="N67" s="887"/>
      <c r="O67" s="887"/>
      <c r="P67" s="887"/>
      <c r="Q67" s="887"/>
      <c r="R67" s="887"/>
      <c r="S67" s="887"/>
      <c r="T67" s="887"/>
      <c r="U67" s="887"/>
      <c r="V67" s="887"/>
      <c r="W67" s="887"/>
      <c r="X67" s="887"/>
      <c r="Y67" s="887"/>
      <c r="Z67" s="887"/>
      <c r="AA67" s="887"/>
      <c r="AB67" s="887"/>
      <c r="AC67" s="887"/>
      <c r="AD67" s="887"/>
      <c r="AE67" s="887"/>
      <c r="AF67" s="887"/>
      <c r="AG67" s="887"/>
      <c r="AH67" s="887"/>
      <c r="AI67" s="887"/>
      <c r="AJ67" s="887"/>
      <c r="AK67" s="887"/>
      <c r="AL67" s="887"/>
      <c r="AM67" s="887"/>
      <c r="AN67" s="887"/>
      <c r="AO67" s="887"/>
      <c r="AP67" s="887"/>
      <c r="AQ67" s="887"/>
      <c r="AR67" s="887"/>
      <c r="AS67" s="887"/>
      <c r="AT67" s="887"/>
      <c r="AU67" s="887"/>
      <c r="AV67" s="887"/>
      <c r="AW67" s="887"/>
    </row>
    <row r="68" spans="1:50">
      <c r="A68" s="283" t="s">
        <v>938</v>
      </c>
      <c r="B68" s="895"/>
      <c r="C68" s="887"/>
      <c r="D68" s="887"/>
      <c r="E68" s="887"/>
      <c r="F68" s="887"/>
      <c r="G68" s="887"/>
      <c r="H68" s="887"/>
      <c r="I68" s="887"/>
      <c r="J68" s="887"/>
      <c r="K68" s="887"/>
      <c r="L68" s="887"/>
      <c r="M68" s="887"/>
      <c r="N68" s="887"/>
      <c r="O68" s="887"/>
      <c r="P68" s="887"/>
      <c r="Q68" s="887"/>
      <c r="R68" s="887"/>
      <c r="S68" s="887"/>
      <c r="T68" s="887"/>
      <c r="U68" s="887"/>
      <c r="V68" s="887"/>
      <c r="W68" s="887"/>
      <c r="X68" s="887"/>
      <c r="Y68" s="887"/>
      <c r="Z68" s="887"/>
      <c r="AA68" s="887"/>
      <c r="AB68" s="887"/>
      <c r="AC68" s="887"/>
      <c r="AD68" s="887"/>
      <c r="AE68" s="887"/>
      <c r="AF68" s="887"/>
      <c r="AG68" s="887"/>
      <c r="AH68" s="887"/>
      <c r="AI68" s="887"/>
      <c r="AJ68" s="887"/>
      <c r="AK68" s="887"/>
      <c r="AL68" s="887"/>
      <c r="AM68" s="887"/>
      <c r="AN68" s="887"/>
      <c r="AO68" s="887"/>
      <c r="AP68" s="887"/>
      <c r="AQ68" s="887"/>
      <c r="AR68" s="887"/>
      <c r="AS68" s="887"/>
      <c r="AT68" s="887"/>
      <c r="AU68" s="887"/>
      <c r="AV68" s="887"/>
      <c r="AW68" s="887"/>
    </row>
    <row r="69" spans="1:50">
      <c r="A69" s="943"/>
      <c r="B69" s="895"/>
      <c r="C69" s="887"/>
      <c r="D69" s="887"/>
      <c r="E69" s="887"/>
      <c r="F69" s="887"/>
      <c r="G69" s="887"/>
      <c r="H69" s="887"/>
      <c r="I69" s="887"/>
      <c r="J69" s="887"/>
      <c r="K69" s="887"/>
      <c r="L69" s="887"/>
      <c r="M69" s="887"/>
      <c r="N69" s="887"/>
      <c r="O69" s="887"/>
      <c r="P69" s="887"/>
      <c r="Q69" s="887"/>
      <c r="R69" s="887"/>
      <c r="S69" s="887"/>
      <c r="T69" s="887"/>
      <c r="U69" s="887"/>
      <c r="V69" s="887"/>
      <c r="W69" s="887"/>
      <c r="X69" s="887"/>
      <c r="Y69" s="887"/>
      <c r="Z69" s="887"/>
      <c r="AA69" s="887"/>
      <c r="AB69" s="887"/>
      <c r="AC69" s="887"/>
      <c r="AD69" s="887"/>
      <c r="AE69" s="887"/>
      <c r="AF69" s="887"/>
      <c r="AG69" s="887"/>
      <c r="AH69" s="887"/>
      <c r="AI69" s="887"/>
      <c r="AJ69" s="887"/>
      <c r="AK69" s="887"/>
      <c r="AL69" s="887"/>
      <c r="AM69" s="887"/>
      <c r="AN69" s="887"/>
      <c r="AO69" s="887"/>
      <c r="AP69" s="887"/>
      <c r="AQ69" s="887"/>
      <c r="AR69" s="887"/>
      <c r="AS69" s="887"/>
      <c r="AT69" s="887"/>
      <c r="AU69" s="887"/>
      <c r="AV69" s="887"/>
      <c r="AW69" s="887"/>
    </row>
    <row r="70" spans="1:50">
      <c r="A70" s="943"/>
      <c r="B70" s="895"/>
      <c r="C70" s="887"/>
      <c r="D70" s="887"/>
      <c r="E70" s="887"/>
      <c r="F70" s="887"/>
      <c r="G70" s="887"/>
      <c r="H70" s="887"/>
      <c r="I70" s="887"/>
      <c r="J70" s="887"/>
      <c r="K70" s="887"/>
      <c r="L70" s="887"/>
      <c r="M70" s="887"/>
      <c r="N70" s="887"/>
      <c r="O70" s="887"/>
      <c r="P70" s="887"/>
      <c r="Q70" s="887"/>
      <c r="R70" s="887"/>
      <c r="S70" s="887"/>
      <c r="T70" s="887"/>
      <c r="U70" s="887"/>
      <c r="V70" s="887"/>
      <c r="W70" s="887"/>
      <c r="X70" s="887"/>
      <c r="Y70" s="887"/>
      <c r="Z70" s="887"/>
      <c r="AA70" s="887"/>
      <c r="AB70" s="887"/>
      <c r="AC70" s="887"/>
      <c r="AD70" s="887"/>
      <c r="AE70" s="887"/>
      <c r="AF70" s="887"/>
      <c r="AG70" s="887"/>
      <c r="AH70" s="887"/>
      <c r="AI70" s="887"/>
      <c r="AJ70" s="887"/>
      <c r="AK70" s="887"/>
      <c r="AL70" s="887"/>
      <c r="AM70" s="887"/>
      <c r="AN70" s="887"/>
      <c r="AO70" s="887"/>
      <c r="AP70" s="887"/>
      <c r="AQ70" s="887"/>
      <c r="AR70" s="887"/>
      <c r="AS70" s="887"/>
      <c r="AT70" s="887"/>
      <c r="AU70" s="887"/>
      <c r="AV70" s="887"/>
      <c r="AW70" s="887"/>
    </row>
    <row r="71" spans="1:50">
      <c r="A71" s="943"/>
      <c r="B71" s="895"/>
      <c r="C71" s="887"/>
      <c r="D71" s="887"/>
      <c r="E71" s="887"/>
      <c r="F71" s="887"/>
      <c r="G71" s="887"/>
      <c r="H71" s="887"/>
      <c r="I71" s="887"/>
      <c r="J71" s="887"/>
      <c r="K71" s="887"/>
      <c r="L71" s="887"/>
      <c r="M71" s="887"/>
      <c r="N71" s="887"/>
      <c r="O71" s="887"/>
      <c r="P71" s="887"/>
      <c r="Q71" s="887"/>
      <c r="R71" s="887"/>
      <c r="S71" s="887"/>
      <c r="T71" s="887"/>
      <c r="U71" s="887"/>
      <c r="V71" s="887"/>
      <c r="W71" s="887"/>
      <c r="X71" s="887"/>
      <c r="Y71" s="887"/>
      <c r="Z71" s="887"/>
      <c r="AA71" s="887"/>
      <c r="AB71" s="887"/>
      <c r="AC71" s="887"/>
      <c r="AD71" s="887"/>
      <c r="AE71" s="887"/>
      <c r="AF71" s="887"/>
      <c r="AG71" s="887"/>
      <c r="AH71" s="887"/>
      <c r="AI71" s="887"/>
      <c r="AJ71" s="887"/>
      <c r="AK71" s="887"/>
      <c r="AL71" s="887"/>
      <c r="AM71" s="887"/>
      <c r="AN71" s="887"/>
      <c r="AO71" s="887"/>
      <c r="AP71" s="887"/>
      <c r="AQ71" s="887"/>
      <c r="AR71" s="887"/>
      <c r="AS71" s="887"/>
      <c r="AT71" s="887"/>
      <c r="AU71" s="887"/>
      <c r="AV71" s="887"/>
      <c r="AW71" s="887"/>
    </row>
    <row r="72" spans="1:50">
      <c r="A72" s="943"/>
      <c r="B72" s="895"/>
      <c r="C72" s="887"/>
      <c r="D72" s="887"/>
      <c r="E72" s="887"/>
      <c r="F72" s="887"/>
      <c r="G72" s="887"/>
      <c r="H72" s="887"/>
      <c r="I72" s="887"/>
      <c r="J72" s="887"/>
      <c r="K72" s="887"/>
      <c r="L72" s="887"/>
      <c r="M72" s="887"/>
      <c r="N72" s="887"/>
      <c r="O72" s="887"/>
      <c r="P72" s="887"/>
      <c r="Q72" s="887"/>
      <c r="R72" s="887"/>
      <c r="S72" s="887"/>
      <c r="T72" s="887"/>
      <c r="U72" s="887"/>
      <c r="V72" s="887"/>
      <c r="W72" s="887"/>
      <c r="X72" s="887"/>
      <c r="Y72" s="887"/>
      <c r="Z72" s="887"/>
      <c r="AA72" s="887"/>
      <c r="AB72" s="887"/>
      <c r="AC72" s="887"/>
      <c r="AD72" s="887"/>
      <c r="AE72" s="887"/>
      <c r="AF72" s="887"/>
      <c r="AG72" s="887"/>
      <c r="AH72" s="887"/>
      <c r="AI72" s="887"/>
      <c r="AJ72" s="887"/>
      <c r="AK72" s="887"/>
      <c r="AL72" s="887"/>
      <c r="AM72" s="887"/>
      <c r="AN72" s="887"/>
      <c r="AO72" s="887"/>
      <c r="AP72" s="887"/>
      <c r="AQ72" s="887"/>
      <c r="AR72" s="887"/>
      <c r="AS72" s="887"/>
      <c r="AT72" s="887"/>
      <c r="AU72" s="887"/>
      <c r="AV72" s="887"/>
      <c r="AW72" s="887"/>
    </row>
    <row r="73" spans="1:50">
      <c r="A73" s="943"/>
      <c r="B73" s="895"/>
      <c r="C73" s="887"/>
      <c r="D73" s="887"/>
      <c r="E73" s="887"/>
      <c r="F73" s="887"/>
      <c r="G73" s="887"/>
      <c r="H73" s="887"/>
      <c r="I73" s="887"/>
      <c r="J73" s="887"/>
      <c r="K73" s="887"/>
      <c r="L73" s="887"/>
      <c r="M73" s="887"/>
      <c r="N73" s="887"/>
      <c r="O73" s="887"/>
      <c r="P73" s="887"/>
      <c r="Q73" s="887"/>
      <c r="R73" s="887"/>
      <c r="S73" s="887"/>
      <c r="T73" s="887"/>
      <c r="U73" s="887"/>
      <c r="V73" s="887"/>
      <c r="W73" s="887"/>
      <c r="X73" s="887"/>
      <c r="Y73" s="887"/>
      <c r="Z73" s="887"/>
      <c r="AA73" s="887"/>
      <c r="AB73" s="887"/>
      <c r="AC73" s="887"/>
      <c r="AD73" s="887"/>
      <c r="AE73" s="887"/>
      <c r="AF73" s="887"/>
      <c r="AG73" s="887"/>
      <c r="AH73" s="887"/>
      <c r="AI73" s="887"/>
      <c r="AJ73" s="887"/>
      <c r="AK73" s="887"/>
      <c r="AL73" s="887"/>
      <c r="AM73" s="887"/>
      <c r="AN73" s="887"/>
      <c r="AO73" s="887"/>
      <c r="AP73" s="887"/>
      <c r="AQ73" s="887"/>
      <c r="AR73" s="887"/>
      <c r="AS73" s="887"/>
      <c r="AT73" s="887"/>
      <c r="AU73" s="887"/>
      <c r="AV73" s="887"/>
      <c r="AW73" s="887"/>
    </row>
    <row r="74" spans="1:50">
      <c r="A74" s="943"/>
      <c r="B74" s="895"/>
      <c r="C74" s="887"/>
      <c r="D74" s="887"/>
      <c r="E74" s="887"/>
      <c r="F74" s="887"/>
      <c r="G74" s="887"/>
      <c r="H74" s="887"/>
      <c r="I74" s="887"/>
      <c r="J74" s="887"/>
      <c r="K74" s="887"/>
      <c r="L74" s="887"/>
      <c r="M74" s="887"/>
      <c r="N74" s="887"/>
      <c r="O74" s="887"/>
      <c r="P74" s="887"/>
      <c r="Q74" s="887"/>
      <c r="R74" s="887"/>
      <c r="S74" s="887"/>
      <c r="T74" s="887"/>
      <c r="U74" s="887"/>
      <c r="V74" s="887"/>
      <c r="W74" s="887"/>
      <c r="X74" s="887"/>
      <c r="Y74" s="887"/>
      <c r="Z74" s="887"/>
      <c r="AA74" s="887"/>
      <c r="AB74" s="887"/>
      <c r="AC74" s="887"/>
      <c r="AD74" s="887"/>
      <c r="AE74" s="887"/>
      <c r="AF74" s="887"/>
      <c r="AG74" s="887"/>
      <c r="AH74" s="887"/>
      <c r="AI74" s="887"/>
      <c r="AJ74" s="887"/>
      <c r="AK74" s="887"/>
      <c r="AL74" s="887"/>
      <c r="AM74" s="887"/>
      <c r="AN74" s="887"/>
      <c r="AO74" s="887"/>
      <c r="AP74" s="887"/>
      <c r="AQ74" s="887"/>
      <c r="AR74" s="887"/>
      <c r="AS74" s="887"/>
      <c r="AT74" s="887"/>
      <c r="AU74" s="887"/>
      <c r="AV74" s="887"/>
      <c r="AW74" s="887"/>
    </row>
    <row r="75" spans="1:50">
      <c r="A75" s="943"/>
      <c r="B75" s="895"/>
      <c r="C75" s="887"/>
      <c r="D75" s="887"/>
      <c r="E75" s="887"/>
      <c r="F75" s="887"/>
      <c r="G75" s="887"/>
      <c r="H75" s="887"/>
      <c r="I75" s="887"/>
      <c r="J75" s="887"/>
      <c r="K75" s="887"/>
      <c r="L75" s="887"/>
      <c r="M75" s="887"/>
      <c r="N75" s="887"/>
      <c r="O75" s="887"/>
      <c r="P75" s="887"/>
      <c r="Q75" s="887"/>
      <c r="R75" s="887"/>
      <c r="S75" s="887"/>
      <c r="T75" s="887"/>
      <c r="U75" s="887"/>
      <c r="V75" s="887"/>
      <c r="W75" s="887"/>
      <c r="X75" s="887"/>
      <c r="Y75" s="887"/>
      <c r="Z75" s="887"/>
      <c r="AA75" s="887"/>
      <c r="AB75" s="887"/>
      <c r="AC75" s="887"/>
      <c r="AD75" s="887"/>
      <c r="AE75" s="887"/>
      <c r="AF75" s="887"/>
      <c r="AG75" s="887"/>
      <c r="AH75" s="887"/>
      <c r="AI75" s="887"/>
      <c r="AJ75" s="887"/>
      <c r="AK75" s="887"/>
      <c r="AL75" s="887"/>
      <c r="AM75" s="887"/>
      <c r="AN75" s="887"/>
      <c r="AO75" s="887"/>
      <c r="AP75" s="887"/>
      <c r="AQ75" s="887"/>
      <c r="AR75" s="887"/>
      <c r="AS75" s="887"/>
      <c r="AT75" s="887"/>
      <c r="AU75" s="887"/>
      <c r="AV75" s="887"/>
      <c r="AW75" s="887"/>
    </row>
    <row r="76" spans="1:50">
      <c r="A76" s="887"/>
      <c r="B76" s="895"/>
      <c r="C76" s="887"/>
      <c r="D76" s="887"/>
      <c r="E76" s="887"/>
      <c r="F76" s="887"/>
      <c r="G76" s="887"/>
      <c r="H76" s="887"/>
      <c r="I76" s="887"/>
      <c r="J76" s="887"/>
      <c r="K76" s="887"/>
      <c r="L76" s="887"/>
      <c r="M76" s="887"/>
      <c r="N76" s="887"/>
      <c r="O76" s="887"/>
      <c r="P76" s="887"/>
      <c r="Q76" s="887"/>
      <c r="R76" s="887"/>
      <c r="S76" s="887"/>
      <c r="T76" s="887"/>
      <c r="U76" s="887"/>
      <c r="V76" s="887"/>
      <c r="W76" s="887"/>
      <c r="X76" s="887"/>
      <c r="Y76" s="887"/>
      <c r="Z76" s="887"/>
      <c r="AA76" s="887"/>
      <c r="AB76" s="887"/>
      <c r="AC76" s="887"/>
      <c r="AD76" s="887"/>
      <c r="AE76" s="887"/>
      <c r="AF76" s="887"/>
      <c r="AG76" s="887"/>
      <c r="AH76" s="887"/>
      <c r="AI76" s="887"/>
      <c r="AJ76" s="887"/>
      <c r="AK76" s="887"/>
      <c r="AL76" s="887"/>
      <c r="AM76" s="887"/>
      <c r="AN76" s="887"/>
      <c r="AO76" s="887"/>
      <c r="AP76" s="887"/>
      <c r="AQ76" s="887"/>
      <c r="AR76" s="887"/>
      <c r="AS76" s="887"/>
      <c r="AT76" s="887"/>
      <c r="AU76" s="887"/>
      <c r="AV76" s="887"/>
      <c r="AW76" s="887"/>
    </row>
    <row r="77" spans="1:50">
      <c r="A77" s="930"/>
      <c r="B77" s="930"/>
      <c r="C77" s="930"/>
      <c r="D77" s="930"/>
      <c r="E77" s="930"/>
      <c r="F77" s="930"/>
      <c r="G77" s="930"/>
      <c r="H77" s="930"/>
      <c r="I77" s="930"/>
      <c r="J77" s="930"/>
      <c r="K77" s="930"/>
      <c r="L77" s="930"/>
      <c r="M77" s="930"/>
      <c r="N77" s="930"/>
      <c r="O77" s="930"/>
      <c r="P77" s="930"/>
      <c r="Q77" s="930"/>
      <c r="R77" s="930"/>
      <c r="S77" s="930"/>
      <c r="T77" s="930"/>
      <c r="U77" s="930"/>
      <c r="V77" s="930"/>
      <c r="W77" s="930"/>
      <c r="X77" s="930"/>
      <c r="Y77" s="930"/>
      <c r="Z77" s="930"/>
      <c r="AA77" s="930"/>
      <c r="AB77" s="930"/>
      <c r="AC77" s="930"/>
      <c r="AD77" s="930"/>
      <c r="AE77" s="930"/>
      <c r="AF77" s="930"/>
      <c r="AG77" s="930"/>
      <c r="AH77" s="930"/>
      <c r="AI77" s="930"/>
      <c r="AJ77" s="930"/>
      <c r="AK77" s="930"/>
      <c r="AL77" s="930"/>
      <c r="AM77" s="930"/>
      <c r="AN77" s="930"/>
      <c r="AO77" s="930"/>
      <c r="AP77" s="930"/>
      <c r="AQ77" s="930"/>
      <c r="AR77" s="930"/>
      <c r="AS77" s="930"/>
      <c r="AT77" s="930"/>
      <c r="AU77" s="930"/>
      <c r="AV77" s="930"/>
      <c r="AW77" s="930"/>
      <c r="AX77" s="924"/>
    </row>
    <row r="78" spans="1:50" ht="13" thickBot="1">
      <c r="A78" s="930"/>
      <c r="B78" s="930"/>
      <c r="C78" s="930"/>
      <c r="D78" s="930"/>
      <c r="E78" s="930"/>
      <c r="F78" s="930"/>
      <c r="G78" s="930"/>
      <c r="H78" s="930"/>
      <c r="I78" s="930"/>
      <c r="J78" s="930"/>
      <c r="K78" s="930"/>
      <c r="L78" s="930"/>
      <c r="M78" s="930"/>
      <c r="N78" s="930"/>
      <c r="O78" s="930"/>
      <c r="P78" s="930"/>
      <c r="Q78" s="930"/>
      <c r="R78" s="930"/>
      <c r="S78" s="930"/>
      <c r="T78" s="930"/>
      <c r="U78" s="930"/>
      <c r="V78" s="930"/>
      <c r="W78" s="930"/>
      <c r="X78" s="930"/>
      <c r="Y78" s="930"/>
      <c r="Z78" s="930"/>
      <c r="AA78" s="930"/>
      <c r="AB78" s="930"/>
      <c r="AC78" s="930"/>
      <c r="AD78" s="930"/>
      <c r="AE78" s="930"/>
      <c r="AF78" s="930"/>
      <c r="AG78" s="930"/>
      <c r="AH78" s="930"/>
      <c r="AI78" s="930"/>
      <c r="AJ78" s="930"/>
      <c r="AK78" s="930"/>
      <c r="AL78" s="930"/>
      <c r="AM78" s="930"/>
      <c r="AN78" s="930"/>
      <c r="AO78" s="930"/>
      <c r="AP78" s="930"/>
      <c r="AQ78" s="930"/>
      <c r="AR78" s="930"/>
      <c r="AS78" s="930"/>
      <c r="AT78" s="930"/>
      <c r="AU78" s="930"/>
      <c r="AV78" s="930"/>
      <c r="AW78" s="930"/>
      <c r="AX78" s="924"/>
    </row>
    <row r="79" spans="1:50" ht="12.75" customHeight="1">
      <c r="A79" s="1118" t="s">
        <v>759</v>
      </c>
      <c r="B79" s="1119"/>
      <c r="C79" s="1119"/>
      <c r="D79" s="1119"/>
      <c r="E79" s="1119"/>
      <c r="F79" s="1119"/>
      <c r="G79" s="1119"/>
      <c r="H79" s="1119"/>
      <c r="I79" s="1119"/>
      <c r="J79" s="1119"/>
      <c r="K79" s="1119"/>
      <c r="L79" s="1119"/>
      <c r="M79" s="1119"/>
      <c r="N79" s="1119"/>
      <c r="O79" s="1119"/>
      <c r="P79" s="1119"/>
      <c r="Q79" s="1119"/>
      <c r="R79" s="1119"/>
      <c r="S79" s="1119"/>
      <c r="T79" s="1119"/>
      <c r="U79" s="1119"/>
      <c r="V79" s="1119"/>
      <c r="W79" s="1119"/>
      <c r="X79" s="1119"/>
      <c r="Y79" s="1119"/>
      <c r="Z79" s="1119"/>
      <c r="AA79" s="1119"/>
      <c r="AB79" s="1119"/>
      <c r="AC79" s="1119"/>
      <c r="AD79" s="1119"/>
      <c r="AE79" s="1119"/>
      <c r="AF79" s="1119"/>
      <c r="AG79" s="1119"/>
      <c r="AH79" s="1119"/>
      <c r="AI79" s="1119"/>
      <c r="AJ79" s="1119"/>
      <c r="AK79" s="1119"/>
      <c r="AL79" s="1119"/>
      <c r="AM79" s="1119"/>
      <c r="AN79" s="1119"/>
      <c r="AO79" s="1119"/>
      <c r="AP79" s="1119"/>
      <c r="AQ79" s="1119"/>
      <c r="AR79" s="1119"/>
      <c r="AS79" s="1119"/>
      <c r="AT79" s="1119"/>
      <c r="AU79" s="1119"/>
      <c r="AV79" s="1119"/>
      <c r="AW79" s="1120"/>
      <c r="AX79" s="924"/>
    </row>
    <row r="80" spans="1:50" ht="13.5" customHeight="1" thickBot="1">
      <c r="A80" s="1121"/>
      <c r="B80" s="1122"/>
      <c r="C80" s="1122"/>
      <c r="D80" s="1122"/>
      <c r="E80" s="1122"/>
      <c r="F80" s="1122"/>
      <c r="G80" s="1122"/>
      <c r="H80" s="1122"/>
      <c r="I80" s="1122"/>
      <c r="J80" s="1122"/>
      <c r="K80" s="1122"/>
      <c r="L80" s="1122"/>
      <c r="M80" s="1122"/>
      <c r="N80" s="1122"/>
      <c r="O80" s="1122"/>
      <c r="P80" s="1122"/>
      <c r="Q80" s="1122"/>
      <c r="R80" s="1122"/>
      <c r="S80" s="1122"/>
      <c r="T80" s="1122"/>
      <c r="U80" s="1122"/>
      <c r="V80" s="1122"/>
      <c r="W80" s="1122"/>
      <c r="X80" s="1122"/>
      <c r="Y80" s="1122"/>
      <c r="Z80" s="1122"/>
      <c r="AA80" s="1122"/>
      <c r="AB80" s="1122"/>
      <c r="AC80" s="1122"/>
      <c r="AD80" s="1122"/>
      <c r="AE80" s="1122"/>
      <c r="AF80" s="1122"/>
      <c r="AG80" s="1122"/>
      <c r="AH80" s="1122"/>
      <c r="AI80" s="1122"/>
      <c r="AJ80" s="1122"/>
      <c r="AK80" s="1122"/>
      <c r="AL80" s="1122"/>
      <c r="AM80" s="1122"/>
      <c r="AN80" s="1122"/>
      <c r="AO80" s="1122"/>
      <c r="AP80" s="1122"/>
      <c r="AQ80" s="1122"/>
      <c r="AR80" s="1122"/>
      <c r="AS80" s="1122"/>
      <c r="AT80" s="1122"/>
      <c r="AU80" s="1122"/>
      <c r="AV80" s="1122"/>
      <c r="AW80" s="1123"/>
      <c r="AX80" s="924"/>
    </row>
    <row r="81" spans="1:50" ht="23">
      <c r="A81" s="931"/>
      <c r="B81" s="931"/>
      <c r="C81" s="931"/>
      <c r="D81" s="931"/>
      <c r="E81" s="931"/>
      <c r="F81" s="931"/>
      <c r="G81" s="931"/>
      <c r="H81" s="931"/>
      <c r="I81" s="931"/>
      <c r="J81" s="931"/>
      <c r="K81" s="931"/>
      <c r="L81" s="931"/>
      <c r="M81" s="931"/>
      <c r="N81" s="931"/>
      <c r="O81" s="931"/>
      <c r="P81" s="931"/>
      <c r="Q81" s="931"/>
      <c r="R81" s="931"/>
      <c r="S81" s="931"/>
      <c r="T81" s="931"/>
      <c r="U81" s="931"/>
      <c r="V81" s="931"/>
      <c r="W81" s="931"/>
      <c r="X81" s="931"/>
      <c r="Y81" s="931"/>
      <c r="Z81" s="931"/>
      <c r="AA81" s="931"/>
      <c r="AB81" s="931"/>
      <c r="AC81" s="931"/>
      <c r="AD81" s="931"/>
      <c r="AE81" s="931"/>
      <c r="AF81" s="931"/>
      <c r="AG81" s="931"/>
      <c r="AH81" s="931"/>
      <c r="AI81" s="931"/>
      <c r="AJ81" s="931"/>
      <c r="AK81" s="931"/>
      <c r="AL81" s="931"/>
      <c r="AM81" s="931"/>
      <c r="AN81" s="931"/>
      <c r="AO81" s="931"/>
      <c r="AP81" s="931"/>
      <c r="AQ81" s="931"/>
      <c r="AR81" s="931"/>
      <c r="AS81" s="931"/>
      <c r="AT81" s="931"/>
      <c r="AU81" s="931"/>
      <c r="AV81" s="931"/>
      <c r="AW81" s="931"/>
      <c r="AX81" s="924"/>
    </row>
    <row r="82" spans="1:50">
      <c r="A82" s="920" t="s">
        <v>478</v>
      </c>
      <c r="B82" s="924"/>
      <c r="C82" s="924"/>
      <c r="D82" s="924"/>
      <c r="E82" s="924"/>
      <c r="F82" s="924"/>
      <c r="G82" s="924"/>
      <c r="H82" s="924"/>
      <c r="I82" s="924"/>
      <c r="J82" s="924"/>
      <c r="K82" s="924"/>
      <c r="L82" s="924"/>
      <c r="M82" s="924"/>
      <c r="N82" s="924"/>
      <c r="O82" s="924"/>
      <c r="P82" s="924"/>
      <c r="Q82" s="924"/>
      <c r="R82" s="924"/>
      <c r="S82" s="924"/>
      <c r="T82" s="924"/>
      <c r="U82" s="924"/>
      <c r="V82" s="924"/>
      <c r="W82" s="924"/>
      <c r="X82" s="924"/>
      <c r="Y82" s="924"/>
      <c r="Z82" s="924"/>
      <c r="AA82" s="924"/>
      <c r="AB82" s="924"/>
      <c r="AC82" s="924"/>
      <c r="AD82" s="924"/>
      <c r="AE82" s="924"/>
      <c r="AF82" s="924"/>
      <c r="AG82" s="924"/>
      <c r="AH82" s="924"/>
      <c r="AI82" s="924"/>
      <c r="AJ82" s="924"/>
      <c r="AK82" s="924"/>
      <c r="AL82" s="924"/>
      <c r="AM82" s="924"/>
      <c r="AN82" s="924"/>
      <c r="AO82" s="924"/>
      <c r="AP82" s="924"/>
      <c r="AQ82" s="924"/>
      <c r="AR82" s="924"/>
      <c r="AS82" s="924"/>
      <c r="AT82" s="924"/>
      <c r="AU82" s="924"/>
      <c r="AV82" s="924"/>
      <c r="AW82" s="924"/>
      <c r="AX82" s="924"/>
    </row>
    <row r="83" spans="1:50" ht="13" thickBot="1">
      <c r="A83" s="920"/>
      <c r="B83" s="924"/>
      <c r="C83" s="924"/>
      <c r="D83" s="924"/>
      <c r="E83" s="924"/>
      <c r="F83" s="924"/>
      <c r="G83" s="924"/>
      <c r="H83" s="924"/>
      <c r="I83" s="924"/>
      <c r="J83" s="924"/>
      <c r="K83" s="924"/>
      <c r="L83" s="924"/>
      <c r="M83" s="924"/>
      <c r="N83" s="924"/>
      <c r="O83" s="924"/>
      <c r="P83" s="924"/>
      <c r="Q83" s="924"/>
      <c r="R83" s="924"/>
      <c r="S83" s="924"/>
      <c r="T83" s="924"/>
      <c r="U83" s="924"/>
      <c r="V83" s="924"/>
      <c r="W83" s="924"/>
      <c r="X83" s="924"/>
      <c r="Y83" s="924"/>
      <c r="Z83" s="924"/>
      <c r="AA83" s="924"/>
      <c r="AB83" s="924"/>
      <c r="AC83" s="924"/>
      <c r="AD83" s="924"/>
      <c r="AE83" s="924"/>
      <c r="AF83" s="924"/>
      <c r="AG83" s="924"/>
      <c r="AH83" s="924"/>
      <c r="AI83" s="924"/>
      <c r="AJ83" s="924"/>
      <c r="AK83" s="924"/>
      <c r="AL83" s="924"/>
      <c r="AM83" s="924"/>
      <c r="AN83" s="924"/>
      <c r="AO83" s="924"/>
      <c r="AP83" s="924"/>
      <c r="AQ83" s="924"/>
      <c r="AR83" s="924"/>
      <c r="AS83" s="924"/>
      <c r="AT83" s="924"/>
      <c r="AU83" s="924"/>
      <c r="AV83" s="924"/>
      <c r="AW83" s="924"/>
      <c r="AX83" s="924"/>
    </row>
    <row r="84" spans="1:50" ht="13" thickBot="1">
      <c r="A84" s="918"/>
      <c r="B84" s="1116" t="s">
        <v>618</v>
      </c>
      <c r="C84" s="1117"/>
      <c r="D84" s="1117"/>
      <c r="E84" s="1117"/>
      <c r="F84" s="1117"/>
      <c r="G84" s="1117"/>
      <c r="H84" s="1117"/>
      <c r="I84" s="1124"/>
      <c r="J84" s="1124"/>
      <c r="K84" s="1124"/>
      <c r="L84" s="1124"/>
      <c r="M84" s="1124"/>
      <c r="N84" s="1124"/>
      <c r="O84" s="1124"/>
      <c r="P84" s="1124"/>
      <c r="Q84" s="1124"/>
      <c r="R84" s="1124"/>
      <c r="S84" s="1124"/>
      <c r="T84" s="1124"/>
      <c r="U84" s="1124"/>
      <c r="V84" s="1124"/>
      <c r="W84" s="1124"/>
      <c r="X84" s="1129" t="s">
        <v>619</v>
      </c>
      <c r="Y84" s="1115"/>
      <c r="Z84" s="1115"/>
      <c r="AA84" s="1115"/>
      <c r="AB84" s="1115"/>
      <c r="AC84" s="1115"/>
      <c r="AD84" s="1115"/>
      <c r="AE84" s="1115"/>
      <c r="AF84" s="1115"/>
      <c r="AG84" s="1115"/>
      <c r="AH84" s="1115"/>
      <c r="AI84" s="1115"/>
      <c r="AJ84" s="1115"/>
      <c r="AK84" s="1115"/>
      <c r="AL84" s="1115"/>
      <c r="AM84" s="1115"/>
      <c r="AN84" s="1115"/>
      <c r="AO84" s="1115"/>
      <c r="AP84" s="1115"/>
      <c r="AQ84" s="1115"/>
      <c r="AR84" s="1115"/>
      <c r="AS84" s="879"/>
      <c r="AT84" s="924"/>
      <c r="AU84" s="924"/>
      <c r="AV84" s="924"/>
      <c r="AW84" s="924"/>
      <c r="AX84" s="924"/>
    </row>
    <row r="85" spans="1:50" ht="14" thickTop="1" thickBot="1">
      <c r="A85" s="1306" t="s">
        <v>637</v>
      </c>
      <c r="B85" s="1307"/>
      <c r="C85" s="1043" t="str">
        <f t="shared" ref="C85:W85" si="42">C14</f>
        <v>501</v>
      </c>
      <c r="D85" s="1027" t="str">
        <f t="shared" si="42"/>
        <v>502</v>
      </c>
      <c r="E85" s="1027" t="str">
        <f t="shared" si="42"/>
        <v>503</v>
      </c>
      <c r="F85" s="1027" t="str">
        <f t="shared" si="42"/>
        <v>504</v>
      </c>
      <c r="G85" s="1027" t="str">
        <f t="shared" si="42"/>
        <v>505</v>
      </c>
      <c r="H85" s="1027" t="str">
        <f t="shared" si="42"/>
        <v>506</v>
      </c>
      <c r="I85" s="1027" t="str">
        <f t="shared" si="42"/>
        <v>507</v>
      </c>
      <c r="J85" s="1027" t="str">
        <f t="shared" si="42"/>
        <v>508</v>
      </c>
      <c r="K85" s="1027" t="str">
        <f t="shared" si="42"/>
        <v>509</v>
      </c>
      <c r="L85" s="1027" t="str">
        <f t="shared" si="42"/>
        <v>510</v>
      </c>
      <c r="M85" s="1027" t="str">
        <f t="shared" si="42"/>
        <v>511</v>
      </c>
      <c r="N85" s="1027" t="str">
        <f t="shared" si="42"/>
        <v>512</v>
      </c>
      <c r="O85" s="1027" t="str">
        <f t="shared" si="42"/>
        <v>513</v>
      </c>
      <c r="P85" s="1027" t="str">
        <f t="shared" si="42"/>
        <v>515</v>
      </c>
      <c r="Q85" s="1027" t="str">
        <f t="shared" si="42"/>
        <v>516</v>
      </c>
      <c r="R85" s="1027" t="str">
        <f t="shared" si="42"/>
        <v>517</v>
      </c>
      <c r="S85" s="1027" t="str">
        <f t="shared" si="42"/>
        <v>518</v>
      </c>
      <c r="T85" s="1027" t="str">
        <f t="shared" si="42"/>
        <v>519</v>
      </c>
      <c r="U85" s="1027" t="str">
        <f t="shared" si="42"/>
        <v>520</v>
      </c>
      <c r="V85" s="1027" t="str">
        <f t="shared" si="42"/>
        <v>521</v>
      </c>
      <c r="W85" s="1027" t="str">
        <f t="shared" si="42"/>
        <v>522</v>
      </c>
      <c r="X85" s="1045" t="str">
        <f t="shared" ref="X85:AR85" si="43">C85</f>
        <v>501</v>
      </c>
      <c r="Y85" s="1026" t="str">
        <f t="shared" si="43"/>
        <v>502</v>
      </c>
      <c r="Z85" s="1026" t="str">
        <f t="shared" si="43"/>
        <v>503</v>
      </c>
      <c r="AA85" s="1026" t="str">
        <f t="shared" si="43"/>
        <v>504</v>
      </c>
      <c r="AB85" s="1026" t="str">
        <f t="shared" si="43"/>
        <v>505</v>
      </c>
      <c r="AC85" s="1026" t="str">
        <f t="shared" si="43"/>
        <v>506</v>
      </c>
      <c r="AD85" s="1026" t="str">
        <f t="shared" si="43"/>
        <v>507</v>
      </c>
      <c r="AE85" s="1026" t="str">
        <f t="shared" si="43"/>
        <v>508</v>
      </c>
      <c r="AF85" s="1026" t="str">
        <f t="shared" si="43"/>
        <v>509</v>
      </c>
      <c r="AG85" s="1026" t="str">
        <f t="shared" si="43"/>
        <v>510</v>
      </c>
      <c r="AH85" s="1026" t="str">
        <f t="shared" si="43"/>
        <v>511</v>
      </c>
      <c r="AI85" s="1026" t="str">
        <f t="shared" si="43"/>
        <v>512</v>
      </c>
      <c r="AJ85" s="1026" t="str">
        <f t="shared" si="43"/>
        <v>513</v>
      </c>
      <c r="AK85" s="1026" t="str">
        <f t="shared" si="43"/>
        <v>515</v>
      </c>
      <c r="AL85" s="1026" t="str">
        <f t="shared" si="43"/>
        <v>516</v>
      </c>
      <c r="AM85" s="1026" t="str">
        <f t="shared" si="43"/>
        <v>517</v>
      </c>
      <c r="AN85" s="1026" t="str">
        <f t="shared" si="43"/>
        <v>518</v>
      </c>
      <c r="AO85" s="1026" t="str">
        <f t="shared" si="43"/>
        <v>519</v>
      </c>
      <c r="AP85" s="1026" t="str">
        <f t="shared" si="43"/>
        <v>520</v>
      </c>
      <c r="AQ85" s="1026" t="str">
        <f t="shared" si="43"/>
        <v>521</v>
      </c>
      <c r="AR85" s="1026" t="str">
        <f t="shared" si="43"/>
        <v>522</v>
      </c>
      <c r="AS85" s="880"/>
      <c r="AT85" s="924"/>
      <c r="AU85" s="924"/>
      <c r="AV85" s="924"/>
      <c r="AW85" s="924"/>
      <c r="AX85" s="924"/>
    </row>
    <row r="86" spans="1:50">
      <c r="A86" s="1310" t="s">
        <v>623</v>
      </c>
      <c r="B86" s="1311"/>
      <c r="C86" s="904">
        <f t="shared" ref="C86:W88" si="44">C34</f>
        <v>5.6359166666666676</v>
      </c>
      <c r="D86" s="905">
        <f t="shared" si="44"/>
        <v>5.5672499999999996</v>
      </c>
      <c r="E86" s="905">
        <f t="shared" si="44"/>
        <v>5.7426666666666666</v>
      </c>
      <c r="F86" s="905">
        <f t="shared" si="44"/>
        <v>5.6335833333333323</v>
      </c>
      <c r="G86" s="905">
        <f t="shared" si="44"/>
        <v>5.5850833333333334</v>
      </c>
      <c r="H86" s="905">
        <f t="shared" si="44"/>
        <v>5.6142499999999993</v>
      </c>
      <c r="I86" s="905">
        <f t="shared" si="44"/>
        <v>5.6112583333333328</v>
      </c>
      <c r="J86" s="905">
        <f t="shared" si="44"/>
        <v>5.6001666666666665</v>
      </c>
      <c r="K86" s="905">
        <f t="shared" si="44"/>
        <v>5.6635833333333343</v>
      </c>
      <c r="L86" s="905">
        <f t="shared" si="44"/>
        <v>5.5943333333333323</v>
      </c>
      <c r="M86" s="905">
        <f t="shared" si="44"/>
        <v>5.5097500000000004</v>
      </c>
      <c r="N86" s="905">
        <f t="shared" si="44"/>
        <v>5.6215833333333327</v>
      </c>
      <c r="O86" s="905">
        <f t="shared" si="44"/>
        <v>5.4737500000000008</v>
      </c>
      <c r="P86" s="905">
        <f t="shared" si="44"/>
        <v>6.4763333333333328</v>
      </c>
      <c r="Q86" s="905">
        <f t="shared" si="44"/>
        <v>5.6336666666666666</v>
      </c>
      <c r="R86" s="905">
        <f t="shared" si="44"/>
        <v>5.6733333333333329</v>
      </c>
      <c r="S86" s="905">
        <f t="shared" si="44"/>
        <v>5.6106666666666669</v>
      </c>
      <c r="T86" s="905">
        <f t="shared" si="44"/>
        <v>5.6694166666666668</v>
      </c>
      <c r="U86" s="905">
        <f t="shared" si="44"/>
        <v>5.4874999999999989</v>
      </c>
      <c r="V86" s="905">
        <f t="shared" si="44"/>
        <v>5.5933333333333328</v>
      </c>
      <c r="W86" s="905">
        <f t="shared" si="44"/>
        <v>5.7295833333333341</v>
      </c>
      <c r="X86" s="904">
        <f t="shared" ref="X86:AG89" si="45">C86*25.4</f>
        <v>143.15228333333334</v>
      </c>
      <c r="Y86" s="905">
        <f t="shared" si="45"/>
        <v>141.40814999999998</v>
      </c>
      <c r="Z86" s="905">
        <f t="shared" si="45"/>
        <v>145.86373333333333</v>
      </c>
      <c r="AA86" s="905">
        <f t="shared" si="45"/>
        <v>143.09301666666664</v>
      </c>
      <c r="AB86" s="905">
        <f t="shared" si="45"/>
        <v>141.86111666666665</v>
      </c>
      <c r="AC86" s="905">
        <f t="shared" si="45"/>
        <v>142.60194999999999</v>
      </c>
      <c r="AD86" s="905">
        <f t="shared" si="45"/>
        <v>142.52596166666663</v>
      </c>
      <c r="AE86" s="905">
        <f t="shared" si="45"/>
        <v>142.24423333333331</v>
      </c>
      <c r="AF86" s="905">
        <f t="shared" si="45"/>
        <v>143.85501666666667</v>
      </c>
      <c r="AG86" s="905">
        <f t="shared" si="45"/>
        <v>142.09606666666664</v>
      </c>
      <c r="AH86" s="905">
        <f t="shared" ref="AH86:AQ89" si="46">M86*25.4</f>
        <v>139.94765000000001</v>
      </c>
      <c r="AI86" s="905">
        <f t="shared" si="46"/>
        <v>142.78821666666664</v>
      </c>
      <c r="AJ86" s="905">
        <f t="shared" si="46"/>
        <v>139.03325000000001</v>
      </c>
      <c r="AK86" s="905">
        <f t="shared" si="46"/>
        <v>164.49886666666666</v>
      </c>
      <c r="AL86" s="905">
        <f t="shared" si="46"/>
        <v>143.09513333333334</v>
      </c>
      <c r="AM86" s="905">
        <f t="shared" si="46"/>
        <v>144.10266666666664</v>
      </c>
      <c r="AN86" s="905">
        <f t="shared" si="46"/>
        <v>142.51093333333333</v>
      </c>
      <c r="AO86" s="905">
        <f t="shared" si="46"/>
        <v>144.00318333333334</v>
      </c>
      <c r="AP86" s="905">
        <f t="shared" si="46"/>
        <v>139.38249999999996</v>
      </c>
      <c r="AQ86" s="905">
        <f t="shared" si="46"/>
        <v>142.07066666666665</v>
      </c>
      <c r="AR86" s="905">
        <f t="shared" ref="AR86:AR89" si="47">W86*25.4</f>
        <v>145.53141666666667</v>
      </c>
      <c r="AS86" s="881"/>
      <c r="AT86" s="924"/>
      <c r="AU86" s="924"/>
      <c r="AV86" s="924"/>
      <c r="AW86" s="924"/>
      <c r="AX86" s="924"/>
    </row>
    <row r="87" spans="1:50">
      <c r="A87" s="1312" t="s">
        <v>479</v>
      </c>
      <c r="B87" s="1313"/>
      <c r="C87" s="906">
        <f t="shared" si="44"/>
        <v>4.9999999999998934E-3</v>
      </c>
      <c r="D87" s="907">
        <f t="shared" si="44"/>
        <v>9.0000000000003411E-3</v>
      </c>
      <c r="E87" s="907">
        <f t="shared" si="44"/>
        <v>1.3499999999999623E-2</v>
      </c>
      <c r="F87" s="907">
        <f t="shared" si="44"/>
        <v>6.9999999999996732E-3</v>
      </c>
      <c r="G87" s="907">
        <f t="shared" si="44"/>
        <v>3.0000000000001137E-3</v>
      </c>
      <c r="H87" s="907">
        <f t="shared" si="44"/>
        <v>6.9999999999996732E-3</v>
      </c>
      <c r="I87" s="907">
        <f t="shared" si="44"/>
        <v>4.0000000000004476E-3</v>
      </c>
      <c r="J87" s="907">
        <f t="shared" si="44"/>
        <v>6.4999999999999503E-3</v>
      </c>
      <c r="K87" s="907">
        <f t="shared" si="44"/>
        <v>6.0000000000002274E-3</v>
      </c>
      <c r="L87" s="907">
        <f t="shared" si="44"/>
        <v>-3.0000000000001137E-3</v>
      </c>
      <c r="M87" s="907">
        <f t="shared" si="44"/>
        <v>1.1499999999999844E-2</v>
      </c>
      <c r="N87" s="907">
        <f t="shared" si="44"/>
        <v>8.0000000000000071E-3</v>
      </c>
      <c r="O87" s="907">
        <f t="shared" si="44"/>
        <v>8.49999999999973E-3</v>
      </c>
      <c r="P87" s="907">
        <f t="shared" si="44"/>
        <v>-2.4999999999995026E-3</v>
      </c>
      <c r="Q87" s="907">
        <f t="shared" si="44"/>
        <v>4.0000000000004476E-3</v>
      </c>
      <c r="R87" s="907">
        <f t="shared" si="44"/>
        <v>7.5000000000002842E-3</v>
      </c>
      <c r="S87" s="907">
        <f t="shared" si="44"/>
        <v>6.9999999999996732E-3</v>
      </c>
      <c r="T87" s="907">
        <f t="shared" si="44"/>
        <v>6.9999999999996732E-3</v>
      </c>
      <c r="U87" s="907">
        <f t="shared" si="44"/>
        <v>6.0000000000002274E-3</v>
      </c>
      <c r="V87" s="907">
        <f t="shared" si="44"/>
        <v>-4.9999999999972289E-4</v>
      </c>
      <c r="W87" s="907">
        <f t="shared" si="44"/>
        <v>4.5000000000001705E-3</v>
      </c>
      <c r="X87" s="906">
        <f t="shared" si="45"/>
        <v>0.12699999999999728</v>
      </c>
      <c r="Y87" s="907">
        <f t="shared" si="45"/>
        <v>0.22860000000000866</v>
      </c>
      <c r="Z87" s="907">
        <f t="shared" si="45"/>
        <v>0.34289999999999043</v>
      </c>
      <c r="AA87" s="907">
        <f t="shared" si="45"/>
        <v>0.17779999999999169</v>
      </c>
      <c r="AB87" s="907">
        <f t="shared" si="45"/>
        <v>7.6200000000002877E-2</v>
      </c>
      <c r="AC87" s="907">
        <f t="shared" si="45"/>
        <v>0.17779999999999169</v>
      </c>
      <c r="AD87" s="907">
        <f t="shared" si="45"/>
        <v>0.10160000000001136</v>
      </c>
      <c r="AE87" s="907">
        <f t="shared" si="45"/>
        <v>0.16509999999999872</v>
      </c>
      <c r="AF87" s="907">
        <f t="shared" si="45"/>
        <v>0.15240000000000575</v>
      </c>
      <c r="AG87" s="907">
        <f t="shared" si="45"/>
        <v>-7.6200000000002877E-2</v>
      </c>
      <c r="AH87" s="907">
        <f t="shared" si="46"/>
        <v>0.29209999999999603</v>
      </c>
      <c r="AI87" s="907">
        <f t="shared" si="46"/>
        <v>0.20320000000000016</v>
      </c>
      <c r="AJ87" s="907">
        <f t="shared" si="46"/>
        <v>0.21589999999999313</v>
      </c>
      <c r="AK87" s="907">
        <f t="shared" si="46"/>
        <v>-6.3499999999987358E-2</v>
      </c>
      <c r="AL87" s="907">
        <f t="shared" si="46"/>
        <v>0.10160000000001136</v>
      </c>
      <c r="AM87" s="907">
        <f t="shared" si="46"/>
        <v>0.19050000000000722</v>
      </c>
      <c r="AN87" s="907">
        <f t="shared" si="46"/>
        <v>0.17779999999999169</v>
      </c>
      <c r="AO87" s="907">
        <f t="shared" si="46"/>
        <v>0.17779999999999169</v>
      </c>
      <c r="AP87" s="907">
        <f t="shared" si="46"/>
        <v>0.15240000000000575</v>
      </c>
      <c r="AQ87" s="907">
        <f t="shared" si="46"/>
        <v>-1.269999999999296E-2</v>
      </c>
      <c r="AR87" s="907">
        <f t="shared" si="47"/>
        <v>0.11430000000000433</v>
      </c>
      <c r="AS87" s="881"/>
      <c r="AT87" s="924"/>
      <c r="AU87" s="924"/>
      <c r="AV87" s="924"/>
      <c r="AW87" s="924"/>
      <c r="AX87" s="924"/>
    </row>
    <row r="88" spans="1:50">
      <c r="A88" s="1310" t="s">
        <v>480</v>
      </c>
      <c r="B88" s="1311"/>
      <c r="C88" s="906">
        <f t="shared" si="44"/>
        <v>-1.5000000000000568E-3</v>
      </c>
      <c r="D88" s="907">
        <f t="shared" si="44"/>
        <v>1.4999999999991687E-3</v>
      </c>
      <c r="E88" s="907">
        <f t="shared" si="44"/>
        <v>-6.4999999999999503E-3</v>
      </c>
      <c r="F88" s="907">
        <f t="shared" si="44"/>
        <v>-1.5000000000000568E-3</v>
      </c>
      <c r="G88" s="907">
        <f t="shared" si="44"/>
        <v>4.9999999999972289E-4</v>
      </c>
      <c r="H88" s="907">
        <f t="shared" si="44"/>
        <v>-1.9999999999997797E-3</v>
      </c>
      <c r="I88" s="907">
        <f t="shared" si="44"/>
        <v>-1.5000000000000568E-3</v>
      </c>
      <c r="J88" s="907">
        <f t="shared" si="44"/>
        <v>-1.5000000000000568E-3</v>
      </c>
      <c r="K88" s="907">
        <f t="shared" si="44"/>
        <v>1.9999999999997797E-3</v>
      </c>
      <c r="L88" s="907">
        <f t="shared" si="44"/>
        <v>3.4999999999998366E-3</v>
      </c>
      <c r="M88" s="907">
        <f t="shared" si="44"/>
        <v>-4.9999999999972289E-4</v>
      </c>
      <c r="N88" s="907">
        <f t="shared" si="44"/>
        <v>-5.0000000000061107E-4</v>
      </c>
      <c r="O88" s="907">
        <f t="shared" si="44"/>
        <v>-4.9999999999972289E-4</v>
      </c>
      <c r="P88" s="907">
        <f t="shared" si="44"/>
        <v>2.4999999999995026E-3</v>
      </c>
      <c r="Q88" s="907">
        <f t="shared" si="44"/>
        <v>-2.5000000000003908E-3</v>
      </c>
      <c r="R88" s="907">
        <f t="shared" si="44"/>
        <v>1.9999999999997797E-3</v>
      </c>
      <c r="S88" s="907">
        <f t="shared" si="44"/>
        <v>-1.000000000000334E-3</v>
      </c>
      <c r="T88" s="907">
        <f t="shared" si="44"/>
        <v>5.0000000000061107E-4</v>
      </c>
      <c r="U88" s="907">
        <f t="shared" si="44"/>
        <v>0</v>
      </c>
      <c r="V88" s="907">
        <f t="shared" si="44"/>
        <v>5.9999999999993392E-3</v>
      </c>
      <c r="W88" s="907">
        <f t="shared" si="44"/>
        <v>4.9999999999972289E-4</v>
      </c>
      <c r="X88" s="906">
        <f t="shared" si="45"/>
        <v>-3.8100000000001438E-2</v>
      </c>
      <c r="Y88" s="907">
        <f t="shared" si="45"/>
        <v>3.809999999997888E-2</v>
      </c>
      <c r="Z88" s="907">
        <f t="shared" si="45"/>
        <v>-0.16509999999999872</v>
      </c>
      <c r="AA88" s="907">
        <f t="shared" si="45"/>
        <v>-3.8100000000001438E-2</v>
      </c>
      <c r="AB88" s="907">
        <f t="shared" si="45"/>
        <v>1.269999999999296E-2</v>
      </c>
      <c r="AC88" s="907">
        <f t="shared" si="45"/>
        <v>-5.0799999999994405E-2</v>
      </c>
      <c r="AD88" s="907">
        <f t="shared" si="45"/>
        <v>-3.8100000000001438E-2</v>
      </c>
      <c r="AE88" s="907">
        <f t="shared" si="45"/>
        <v>-3.8100000000001438E-2</v>
      </c>
      <c r="AF88" s="907">
        <f t="shared" si="45"/>
        <v>5.0799999999994405E-2</v>
      </c>
      <c r="AG88" s="907">
        <f t="shared" si="45"/>
        <v>8.8899999999995843E-2</v>
      </c>
      <c r="AH88" s="907">
        <f t="shared" si="46"/>
        <v>-1.269999999999296E-2</v>
      </c>
      <c r="AI88" s="907">
        <f t="shared" si="46"/>
        <v>-1.270000000001552E-2</v>
      </c>
      <c r="AJ88" s="907">
        <f t="shared" si="46"/>
        <v>-1.269999999999296E-2</v>
      </c>
      <c r="AK88" s="907">
        <f t="shared" si="46"/>
        <v>6.3499999999987358E-2</v>
      </c>
      <c r="AL88" s="907">
        <f t="shared" si="46"/>
        <v>-6.3500000000009924E-2</v>
      </c>
      <c r="AM88" s="907">
        <f t="shared" si="46"/>
        <v>5.0799999999994405E-2</v>
      </c>
      <c r="AN88" s="907">
        <f t="shared" si="46"/>
        <v>-2.5400000000008482E-2</v>
      </c>
      <c r="AO88" s="907">
        <f t="shared" si="46"/>
        <v>1.270000000001552E-2</v>
      </c>
      <c r="AP88" s="907">
        <f t="shared" si="46"/>
        <v>0</v>
      </c>
      <c r="AQ88" s="907">
        <f t="shared" si="46"/>
        <v>0.15239999999998322</v>
      </c>
      <c r="AR88" s="907">
        <f t="shared" si="47"/>
        <v>1.269999999999296E-2</v>
      </c>
      <c r="AS88" s="881"/>
      <c r="AT88" s="924"/>
      <c r="AU88" s="924"/>
      <c r="AV88" s="924"/>
      <c r="AW88" s="924"/>
      <c r="AX88" s="924"/>
    </row>
    <row r="89" spans="1:50" ht="13" thickBot="1">
      <c r="A89" s="1314" t="s">
        <v>586</v>
      </c>
      <c r="B89" s="1315"/>
      <c r="C89" s="908">
        <f t="shared" ref="C89:W89" si="48">C38</f>
        <v>0.44474999999999998</v>
      </c>
      <c r="D89" s="909">
        <f t="shared" si="48"/>
        <v>0.46674999999999933</v>
      </c>
      <c r="E89" s="909">
        <f t="shared" si="48"/>
        <v>0.28350000000000009</v>
      </c>
      <c r="F89" s="909">
        <f t="shared" si="48"/>
        <v>0.41624999999999979</v>
      </c>
      <c r="G89" s="909">
        <f t="shared" si="48"/>
        <v>0.44074999999999953</v>
      </c>
      <c r="H89" s="909">
        <f t="shared" si="48"/>
        <v>0.42074999999999996</v>
      </c>
      <c r="I89" s="909">
        <f t="shared" si="48"/>
        <v>0.44607499999999956</v>
      </c>
      <c r="J89" s="909">
        <f t="shared" si="48"/>
        <v>0.46600000000000019</v>
      </c>
      <c r="K89" s="909">
        <f t="shared" si="48"/>
        <v>0.35574999999999957</v>
      </c>
      <c r="L89" s="909">
        <f t="shared" si="48"/>
        <v>0.45999999999999996</v>
      </c>
      <c r="M89" s="909">
        <f t="shared" si="48"/>
        <v>0.54774999999999974</v>
      </c>
      <c r="N89" s="909">
        <f t="shared" si="48"/>
        <v>0.41725000000000012</v>
      </c>
      <c r="O89" s="909">
        <f t="shared" si="48"/>
        <v>0.58674999999999944</v>
      </c>
      <c r="P89" s="909">
        <f t="shared" si="48"/>
        <v>-0.47250000000000014</v>
      </c>
      <c r="Q89" s="909">
        <f t="shared" si="48"/>
        <v>0.42499999999999982</v>
      </c>
      <c r="R89" s="909">
        <f t="shared" si="48"/>
        <v>0.3879999999999999</v>
      </c>
      <c r="S89" s="909">
        <f t="shared" si="48"/>
        <v>0.41949999999999932</v>
      </c>
      <c r="T89" s="909">
        <f t="shared" si="48"/>
        <v>0.37725000000000009</v>
      </c>
      <c r="U89" s="909">
        <f t="shared" si="48"/>
        <v>0.57650000000000023</v>
      </c>
      <c r="V89" s="909">
        <f t="shared" si="48"/>
        <v>0.46649999999999991</v>
      </c>
      <c r="W89" s="909">
        <f t="shared" si="48"/>
        <v>0.34324999999999939</v>
      </c>
      <c r="X89" s="908">
        <f t="shared" si="45"/>
        <v>11.29665</v>
      </c>
      <c r="Y89" s="909">
        <f t="shared" si="45"/>
        <v>11.855449999999982</v>
      </c>
      <c r="Z89" s="909">
        <f t="shared" si="45"/>
        <v>7.2009000000000016</v>
      </c>
      <c r="AA89" s="909">
        <f t="shared" si="45"/>
        <v>10.572749999999994</v>
      </c>
      <c r="AB89" s="909">
        <f t="shared" si="45"/>
        <v>11.195049999999988</v>
      </c>
      <c r="AC89" s="909">
        <f t="shared" si="45"/>
        <v>10.687049999999997</v>
      </c>
      <c r="AD89" s="909">
        <f t="shared" si="45"/>
        <v>11.330304999999989</v>
      </c>
      <c r="AE89" s="909">
        <f t="shared" si="45"/>
        <v>11.836400000000005</v>
      </c>
      <c r="AF89" s="909">
        <f t="shared" si="45"/>
        <v>9.0360499999999888</v>
      </c>
      <c r="AG89" s="909">
        <f t="shared" si="45"/>
        <v>11.683999999999999</v>
      </c>
      <c r="AH89" s="909">
        <f t="shared" si="46"/>
        <v>13.912849999999992</v>
      </c>
      <c r="AI89" s="909">
        <f t="shared" si="46"/>
        <v>10.598150000000002</v>
      </c>
      <c r="AJ89" s="909">
        <f t="shared" si="46"/>
        <v>14.903449999999985</v>
      </c>
      <c r="AK89" s="909">
        <f t="shared" si="46"/>
        <v>-12.001500000000004</v>
      </c>
      <c r="AL89" s="909">
        <f t="shared" si="46"/>
        <v>10.794999999999995</v>
      </c>
      <c r="AM89" s="909">
        <f t="shared" si="46"/>
        <v>9.8551999999999964</v>
      </c>
      <c r="AN89" s="909">
        <f t="shared" si="46"/>
        <v>10.655299999999983</v>
      </c>
      <c r="AO89" s="909">
        <f t="shared" si="46"/>
        <v>9.5821500000000022</v>
      </c>
      <c r="AP89" s="909">
        <f t="shared" si="46"/>
        <v>14.643100000000006</v>
      </c>
      <c r="AQ89" s="909">
        <f t="shared" si="46"/>
        <v>11.849099999999996</v>
      </c>
      <c r="AR89" s="909">
        <f t="shared" si="47"/>
        <v>8.7185499999999845</v>
      </c>
      <c r="AS89" s="881"/>
      <c r="AT89" s="924"/>
      <c r="AU89" s="924"/>
      <c r="AV89" s="924"/>
      <c r="AW89" s="924"/>
      <c r="AX89" s="924"/>
    </row>
    <row r="90" spans="1:50" ht="13" thickTop="1">
      <c r="A90" s="924"/>
      <c r="B90" s="924"/>
      <c r="C90" s="924"/>
      <c r="D90" s="924"/>
      <c r="E90" s="924"/>
      <c r="F90" s="924"/>
      <c r="G90" s="924"/>
      <c r="H90" s="924"/>
      <c r="I90" s="924"/>
      <c r="J90" s="924"/>
      <c r="K90" s="924"/>
      <c r="L90" s="924"/>
      <c r="M90" s="924"/>
      <c r="N90" s="924"/>
      <c r="O90" s="924"/>
      <c r="P90" s="924"/>
      <c r="Q90" s="924"/>
      <c r="R90" s="924"/>
      <c r="S90" s="924"/>
      <c r="T90" s="924"/>
      <c r="U90" s="924"/>
      <c r="V90" s="924"/>
      <c r="W90" s="924"/>
      <c r="X90" s="924"/>
      <c r="Y90" s="924"/>
      <c r="Z90" s="924"/>
      <c r="AA90" s="924"/>
      <c r="AB90" s="924"/>
      <c r="AC90" s="924"/>
      <c r="AD90" s="924"/>
      <c r="AE90" s="924"/>
      <c r="AF90" s="924"/>
      <c r="AG90" s="924"/>
      <c r="AH90" s="924"/>
      <c r="AI90" s="924"/>
      <c r="AJ90" s="924"/>
      <c r="AK90" s="924"/>
      <c r="AL90" s="924"/>
      <c r="AM90" s="924"/>
      <c r="AN90" s="924"/>
      <c r="AO90" s="924"/>
      <c r="AP90" s="924"/>
      <c r="AQ90" s="924"/>
      <c r="AR90" s="924"/>
      <c r="AS90" s="924"/>
      <c r="AT90" s="924"/>
      <c r="AU90" s="924"/>
      <c r="AV90" s="924"/>
      <c r="AW90" s="924"/>
      <c r="AX90" s="924"/>
    </row>
    <row r="91" spans="1:50">
      <c r="A91" s="920" t="s">
        <v>517</v>
      </c>
      <c r="B91" s="924"/>
      <c r="C91" s="924"/>
      <c r="D91" s="924"/>
      <c r="E91" s="924"/>
      <c r="F91" s="924"/>
      <c r="G91" s="924"/>
      <c r="H91" s="924"/>
      <c r="I91" s="924"/>
      <c r="J91" s="924"/>
      <c r="K91" s="924"/>
      <c r="L91" s="924"/>
      <c r="M91" s="924"/>
      <c r="N91" s="924"/>
      <c r="O91" s="924"/>
      <c r="P91" s="924"/>
      <c r="Q91" s="924"/>
      <c r="R91" s="924"/>
      <c r="S91" s="924"/>
      <c r="T91" s="924"/>
      <c r="U91" s="924"/>
      <c r="V91" s="924"/>
      <c r="W91" s="924"/>
      <c r="X91" s="924"/>
      <c r="Y91" s="924"/>
      <c r="Z91" s="924"/>
      <c r="AA91" s="924"/>
      <c r="AB91" s="924"/>
      <c r="AC91" s="924"/>
      <c r="AD91" s="924"/>
      <c r="AE91" s="924"/>
      <c r="AF91" s="924"/>
      <c r="AG91" s="924"/>
      <c r="AH91" s="924"/>
      <c r="AI91" s="924"/>
      <c r="AJ91" s="924"/>
      <c r="AK91" s="924"/>
      <c r="AL91" s="924"/>
      <c r="AM91" s="924"/>
      <c r="AN91" s="924"/>
      <c r="AO91" s="924"/>
      <c r="AP91" s="924"/>
      <c r="AQ91" s="924"/>
      <c r="AR91" s="924"/>
      <c r="AS91" s="924"/>
      <c r="AT91" s="924"/>
      <c r="AU91" s="924"/>
      <c r="AV91" s="924"/>
      <c r="AW91" s="924"/>
      <c r="AX91" s="924"/>
    </row>
    <row r="92" spans="1:50">
      <c r="A92" s="924"/>
      <c r="B92" s="924"/>
      <c r="C92" s="924"/>
      <c r="D92" s="924"/>
      <c r="E92" s="924"/>
      <c r="F92" s="924"/>
      <c r="G92" s="924"/>
      <c r="H92" s="924"/>
      <c r="I92" s="924"/>
      <c r="J92" s="924"/>
      <c r="K92" s="924"/>
      <c r="L92" s="924"/>
      <c r="M92" s="924"/>
      <c r="N92" s="924"/>
      <c r="O92" s="924"/>
      <c r="P92" s="924"/>
      <c r="Q92" s="924"/>
      <c r="R92" s="924"/>
      <c r="S92" s="924"/>
      <c r="T92" s="924"/>
      <c r="U92" s="924"/>
      <c r="V92" s="924"/>
      <c r="W92" s="924"/>
      <c r="X92" s="924"/>
      <c r="Y92" s="924"/>
      <c r="Z92" s="924"/>
      <c r="AA92" s="924"/>
      <c r="AB92" s="924"/>
      <c r="AC92" s="924"/>
      <c r="AD92" s="924"/>
      <c r="AE92" s="924"/>
      <c r="AF92" s="924"/>
      <c r="AG92" s="924"/>
      <c r="AH92" s="924"/>
      <c r="AI92" s="924"/>
      <c r="AJ92" s="924"/>
      <c r="AK92" s="924"/>
      <c r="AL92" s="924"/>
      <c r="AM92" s="924"/>
      <c r="AN92" s="924"/>
      <c r="AO92" s="924"/>
      <c r="AP92" s="924"/>
      <c r="AQ92" s="924"/>
      <c r="AR92" s="924"/>
      <c r="AS92" s="924"/>
      <c r="AT92" s="924"/>
      <c r="AU92" s="924"/>
      <c r="AV92" s="924"/>
      <c r="AW92" s="924"/>
      <c r="AX92" s="924"/>
    </row>
    <row r="93" spans="1:50">
      <c r="A93" s="924"/>
      <c r="B93" s="924"/>
      <c r="C93" s="924"/>
      <c r="D93" s="924"/>
      <c r="E93" s="924"/>
      <c r="F93" s="924"/>
      <c r="G93" s="924"/>
      <c r="H93" s="924"/>
      <c r="I93" s="924"/>
      <c r="J93" s="924"/>
      <c r="K93" s="924"/>
      <c r="L93" s="924"/>
      <c r="M93" s="924"/>
      <c r="N93" s="924"/>
      <c r="O93" s="924"/>
      <c r="P93" s="924"/>
      <c r="Q93" s="924"/>
      <c r="R93" s="924"/>
      <c r="S93" s="924"/>
      <c r="T93" s="924"/>
      <c r="U93" s="924"/>
      <c r="V93" s="924"/>
      <c r="W93" s="924"/>
      <c r="X93" s="924"/>
      <c r="Y93" s="924"/>
      <c r="Z93" s="924"/>
      <c r="AA93" s="924"/>
      <c r="AB93" s="924"/>
      <c r="AC93" s="924"/>
      <c r="AD93" s="924"/>
      <c r="AE93" s="924"/>
      <c r="AF93" s="924"/>
      <c r="AG93" s="924"/>
      <c r="AH93" s="924"/>
      <c r="AI93" s="924"/>
      <c r="AJ93" s="924"/>
      <c r="AK93" s="924"/>
      <c r="AL93" s="924"/>
      <c r="AM93" s="924"/>
      <c r="AN93" s="924"/>
      <c r="AO93" s="924"/>
      <c r="AP93" s="924"/>
      <c r="AQ93" s="924"/>
      <c r="AR93" s="924"/>
      <c r="AS93" s="924"/>
      <c r="AT93" s="924"/>
      <c r="AU93" s="924"/>
      <c r="AV93" s="924"/>
      <c r="AW93" s="924"/>
      <c r="AX93" s="924"/>
    </row>
    <row r="94" spans="1:50">
      <c r="A94" s="924"/>
      <c r="B94" s="924"/>
      <c r="C94" s="924"/>
      <c r="D94" s="924"/>
      <c r="E94" s="924"/>
      <c r="F94" s="924"/>
      <c r="G94" s="924"/>
      <c r="H94" s="924"/>
      <c r="I94" s="924"/>
      <c r="J94" s="924"/>
      <c r="K94" s="924"/>
      <c r="L94" s="924"/>
      <c r="M94" s="924"/>
      <c r="N94" s="924"/>
      <c r="O94" s="924"/>
      <c r="P94" s="924"/>
      <c r="Q94" s="924"/>
      <c r="R94" s="924"/>
      <c r="S94" s="924"/>
      <c r="T94" s="924"/>
      <c r="U94" s="924"/>
      <c r="V94" s="924"/>
      <c r="W94" s="924"/>
      <c r="X94" s="924"/>
      <c r="Y94" s="924"/>
      <c r="Z94" s="924"/>
      <c r="AA94" s="924"/>
      <c r="AB94" s="924"/>
      <c r="AC94" s="924"/>
      <c r="AD94" s="924"/>
      <c r="AE94" s="924"/>
      <c r="AF94" s="924"/>
      <c r="AG94" s="924"/>
      <c r="AH94" s="924"/>
      <c r="AI94" s="924"/>
      <c r="AJ94" s="924"/>
      <c r="AK94" s="924"/>
      <c r="AL94" s="924"/>
      <c r="AM94" s="924"/>
      <c r="AN94" s="924"/>
      <c r="AO94" s="924"/>
      <c r="AP94" s="924"/>
      <c r="AQ94" s="924"/>
      <c r="AR94" s="924"/>
      <c r="AS94" s="924"/>
      <c r="AT94" s="924"/>
      <c r="AU94" s="924"/>
      <c r="AV94" s="924"/>
      <c r="AW94" s="924"/>
      <c r="AX94" s="924"/>
    </row>
    <row r="95" spans="1:50">
      <c r="A95" s="924"/>
      <c r="B95" s="924"/>
      <c r="C95" s="924"/>
      <c r="D95" s="924"/>
      <c r="E95" s="924"/>
      <c r="F95" s="924"/>
      <c r="G95" s="924"/>
      <c r="H95" s="924"/>
      <c r="I95" s="924"/>
      <c r="J95" s="924"/>
      <c r="K95" s="924"/>
      <c r="L95" s="924"/>
      <c r="M95" s="924"/>
      <c r="N95" s="924"/>
      <c r="O95" s="924"/>
      <c r="P95" s="924"/>
      <c r="Q95" s="924"/>
      <c r="R95" s="924"/>
      <c r="S95" s="924"/>
      <c r="T95" s="924"/>
      <c r="U95" s="924"/>
      <c r="V95" s="924"/>
      <c r="W95" s="924"/>
      <c r="X95" s="924"/>
      <c r="Y95" s="924"/>
      <c r="Z95" s="924"/>
      <c r="AA95" s="924"/>
      <c r="AB95" s="924"/>
      <c r="AC95" s="924"/>
      <c r="AD95" s="924"/>
      <c r="AE95" s="924"/>
      <c r="AF95" s="924"/>
      <c r="AG95" s="924"/>
      <c r="AH95" s="924"/>
      <c r="AI95" s="924"/>
      <c r="AJ95" s="924"/>
      <c r="AK95" s="924"/>
      <c r="AL95" s="924"/>
      <c r="AM95" s="924"/>
      <c r="AN95" s="924"/>
      <c r="AO95" s="924"/>
      <c r="AP95" s="924"/>
      <c r="AQ95" s="924"/>
      <c r="AR95" s="924"/>
      <c r="AS95" s="924"/>
      <c r="AT95" s="924"/>
      <c r="AU95" s="924"/>
      <c r="AV95" s="924"/>
      <c r="AW95" s="924"/>
      <c r="AX95" s="924"/>
    </row>
    <row r="96" spans="1:50">
      <c r="A96" s="924"/>
      <c r="B96" s="924"/>
      <c r="C96" s="924"/>
      <c r="D96" s="924"/>
      <c r="E96" s="924"/>
      <c r="F96" s="924"/>
      <c r="G96" s="924"/>
      <c r="H96" s="924"/>
      <c r="I96" s="924"/>
      <c r="J96" s="924"/>
      <c r="K96" s="924"/>
      <c r="L96" s="924"/>
      <c r="M96" s="924"/>
      <c r="N96" s="924"/>
      <c r="O96" s="924"/>
      <c r="P96" s="924"/>
      <c r="Q96" s="924"/>
      <c r="R96" s="924"/>
      <c r="S96" s="924"/>
      <c r="T96" s="924"/>
      <c r="U96" s="924"/>
      <c r="V96" s="924"/>
      <c r="W96" s="924"/>
      <c r="X96" s="924"/>
      <c r="Y96" s="924"/>
      <c r="Z96" s="924"/>
      <c r="AA96" s="924"/>
      <c r="AB96" s="924"/>
      <c r="AC96" s="924"/>
      <c r="AD96" s="924"/>
      <c r="AE96" s="924"/>
      <c r="AF96" s="924"/>
      <c r="AG96" s="924"/>
      <c r="AH96" s="924"/>
      <c r="AI96" s="924"/>
      <c r="AJ96" s="924"/>
      <c r="AK96" s="924"/>
      <c r="AL96" s="924"/>
      <c r="AM96" s="924"/>
      <c r="AN96" s="924"/>
      <c r="AO96" s="924"/>
      <c r="AP96" s="924"/>
      <c r="AQ96" s="924"/>
      <c r="AR96" s="924"/>
      <c r="AS96" s="924"/>
      <c r="AT96" s="924"/>
      <c r="AU96" s="924"/>
      <c r="AV96" s="924"/>
      <c r="AW96" s="924"/>
      <c r="AX96" s="924"/>
    </row>
    <row r="97" spans="1:50">
      <c r="A97" s="924"/>
      <c r="B97" s="924"/>
      <c r="C97" s="924"/>
      <c r="D97" s="924"/>
      <c r="E97" s="924"/>
      <c r="F97" s="924"/>
      <c r="G97" s="924"/>
      <c r="H97" s="924"/>
      <c r="I97" s="924"/>
      <c r="J97" s="924"/>
      <c r="K97" s="924"/>
      <c r="L97" s="924"/>
      <c r="M97" s="924"/>
      <c r="N97" s="924"/>
      <c r="O97" s="924"/>
      <c r="P97" s="924"/>
      <c r="Q97" s="924"/>
      <c r="R97" s="924"/>
      <c r="S97" s="924"/>
      <c r="T97" s="924"/>
      <c r="U97" s="924"/>
      <c r="V97" s="924"/>
      <c r="W97" s="924"/>
      <c r="X97" s="924"/>
      <c r="Y97" s="924"/>
      <c r="Z97" s="924"/>
      <c r="AA97" s="924"/>
      <c r="AB97" s="924"/>
      <c r="AC97" s="924"/>
      <c r="AD97" s="924"/>
      <c r="AE97" s="924"/>
      <c r="AF97" s="924"/>
      <c r="AG97" s="924"/>
      <c r="AH97" s="924"/>
      <c r="AI97" s="924"/>
      <c r="AJ97" s="924"/>
      <c r="AK97" s="924"/>
      <c r="AL97" s="924"/>
      <c r="AM97" s="924"/>
      <c r="AN97" s="924"/>
      <c r="AO97" s="924"/>
      <c r="AP97" s="924"/>
      <c r="AQ97" s="924"/>
      <c r="AR97" s="924"/>
      <c r="AS97" s="924"/>
      <c r="AT97" s="924"/>
      <c r="AU97" s="924"/>
      <c r="AV97" s="924"/>
      <c r="AW97" s="924"/>
      <c r="AX97" s="924"/>
    </row>
    <row r="98" spans="1:50">
      <c r="A98" s="924"/>
      <c r="B98" s="924"/>
      <c r="C98" s="924"/>
      <c r="D98" s="924"/>
      <c r="E98" s="924"/>
      <c r="F98" s="924"/>
      <c r="G98" s="924"/>
      <c r="H98" s="924"/>
      <c r="I98" s="924"/>
      <c r="J98" s="924"/>
      <c r="K98" s="924"/>
      <c r="L98" s="924"/>
      <c r="M98" s="924"/>
      <c r="N98" s="924"/>
      <c r="O98" s="924"/>
      <c r="P98" s="924"/>
      <c r="Q98" s="924"/>
      <c r="R98" s="924"/>
      <c r="S98" s="924"/>
      <c r="T98" s="924"/>
      <c r="U98" s="924"/>
      <c r="V98" s="924"/>
      <c r="W98" s="924"/>
      <c r="X98" s="924"/>
      <c r="Y98" s="924"/>
      <c r="Z98" s="924"/>
      <c r="AA98" s="924"/>
      <c r="AB98" s="924"/>
      <c r="AC98" s="924"/>
      <c r="AD98" s="924"/>
      <c r="AE98" s="924"/>
      <c r="AF98" s="924"/>
      <c r="AG98" s="924"/>
      <c r="AH98" s="924"/>
      <c r="AI98" s="924"/>
      <c r="AJ98" s="924"/>
      <c r="AK98" s="924"/>
      <c r="AL98" s="924"/>
      <c r="AM98" s="924"/>
      <c r="AN98" s="924"/>
      <c r="AO98" s="924"/>
      <c r="AP98" s="924"/>
      <c r="AQ98" s="924"/>
      <c r="AR98" s="924"/>
      <c r="AS98" s="924"/>
      <c r="AT98" s="924"/>
      <c r="AU98" s="924"/>
      <c r="AV98" s="924"/>
      <c r="AW98" s="924"/>
      <c r="AX98" s="924"/>
    </row>
    <row r="99" spans="1:50">
      <c r="A99" s="924"/>
      <c r="B99" s="924"/>
      <c r="C99" s="924"/>
      <c r="D99" s="924"/>
      <c r="E99" s="924"/>
      <c r="F99" s="924"/>
      <c r="G99" s="924"/>
      <c r="H99" s="924"/>
      <c r="I99" s="924"/>
      <c r="J99" s="924"/>
      <c r="K99" s="924"/>
      <c r="L99" s="924"/>
      <c r="M99" s="924"/>
      <c r="N99" s="924"/>
      <c r="O99" s="924"/>
      <c r="P99" s="924"/>
      <c r="Q99" s="924"/>
      <c r="R99" s="924"/>
      <c r="S99" s="924"/>
      <c r="T99" s="924"/>
      <c r="U99" s="924"/>
      <c r="V99" s="924"/>
      <c r="W99" s="924"/>
      <c r="X99" s="924"/>
      <c r="Y99" s="924"/>
      <c r="Z99" s="924"/>
      <c r="AA99" s="924"/>
      <c r="AB99" s="924"/>
      <c r="AC99" s="910" t="s">
        <v>758</v>
      </c>
      <c r="AD99" s="910"/>
      <c r="AE99" s="910"/>
      <c r="AF99" s="910"/>
      <c r="AG99" s="910"/>
      <c r="AH99" s="910"/>
      <c r="AI99" s="910"/>
      <c r="AJ99" s="910"/>
      <c r="AK99" s="910"/>
      <c r="AL99" s="910"/>
      <c r="AM99" s="910"/>
      <c r="AN99" s="910"/>
      <c r="AO99" s="910"/>
      <c r="AP99" s="910"/>
      <c r="AQ99" s="910"/>
      <c r="AR99" s="910"/>
      <c r="AS99" s="910"/>
      <c r="AT99" s="910"/>
      <c r="AU99" s="910"/>
      <c r="AV99" s="910"/>
      <c r="AW99" s="910"/>
      <c r="AX99" s="924"/>
    </row>
    <row r="100" spans="1:50">
      <c r="A100" s="924"/>
      <c r="B100" s="924"/>
      <c r="C100" s="924"/>
      <c r="D100" s="924"/>
      <c r="E100" s="924"/>
      <c r="F100" s="924"/>
      <c r="G100" s="924"/>
      <c r="H100" s="924"/>
      <c r="I100" s="924"/>
      <c r="J100" s="924"/>
      <c r="K100" s="924"/>
      <c r="L100" s="924"/>
      <c r="M100" s="924"/>
      <c r="N100" s="924"/>
      <c r="O100" s="924"/>
      <c r="P100" s="924"/>
      <c r="Q100" s="924"/>
      <c r="R100" s="924"/>
      <c r="S100" s="924"/>
      <c r="T100" s="924"/>
      <c r="U100" s="924"/>
      <c r="V100" s="924"/>
      <c r="W100" s="924"/>
      <c r="X100" s="924"/>
      <c r="Y100" s="924"/>
      <c r="Z100" s="924"/>
      <c r="AA100" s="924"/>
      <c r="AB100" s="924"/>
      <c r="AC100" s="910"/>
      <c r="AD100" s="910"/>
      <c r="AE100" s="910"/>
      <c r="AF100" s="910"/>
      <c r="AG100" s="910"/>
      <c r="AH100" s="910"/>
      <c r="AI100" s="910"/>
      <c r="AJ100" s="910"/>
      <c r="AK100" s="910"/>
      <c r="AL100" s="910"/>
      <c r="AM100" s="910"/>
      <c r="AN100" s="910"/>
      <c r="AO100" s="910"/>
      <c r="AP100" s="910"/>
      <c r="AQ100" s="910"/>
      <c r="AR100" s="910"/>
      <c r="AS100" s="910"/>
      <c r="AT100" s="910"/>
      <c r="AU100" s="910"/>
      <c r="AV100" s="910"/>
      <c r="AW100" s="910"/>
    </row>
    <row r="101" spans="1:50">
      <c r="A101" s="924"/>
      <c r="B101" s="924"/>
      <c r="C101" s="924"/>
      <c r="D101" s="924"/>
      <c r="E101" s="924"/>
      <c r="F101" s="924"/>
      <c r="G101" s="924"/>
      <c r="H101" s="924"/>
      <c r="I101" s="924"/>
      <c r="J101" s="924"/>
      <c r="K101" s="924"/>
      <c r="L101" s="924"/>
      <c r="M101" s="924"/>
      <c r="N101" s="924"/>
      <c r="O101" s="924"/>
      <c r="P101" s="924"/>
      <c r="Q101" s="924"/>
      <c r="R101" s="924"/>
      <c r="S101" s="924"/>
      <c r="T101" s="924"/>
      <c r="U101" s="924"/>
      <c r="V101" s="924"/>
      <c r="W101" s="924"/>
      <c r="X101" s="924"/>
      <c r="Y101" s="924"/>
      <c r="Z101" s="924"/>
      <c r="AA101" s="924"/>
      <c r="AB101" s="924"/>
      <c r="AC101" s="910"/>
      <c r="AD101" s="911" t="str">
        <f t="shared" ref="AD101:AR101" si="49">"Blade S/N "&amp;C46</f>
        <v>Blade S/N 502</v>
      </c>
      <c r="AE101" s="911" t="str">
        <f t="shared" si="49"/>
        <v>Blade S/N 504</v>
      </c>
      <c r="AF101" s="911" t="str">
        <f t="shared" si="49"/>
        <v>Blade S/N 509</v>
      </c>
      <c r="AG101" s="911" t="str">
        <f t="shared" si="49"/>
        <v>Blade S/N 522</v>
      </c>
      <c r="AH101" s="911" t="str">
        <f t="shared" si="49"/>
        <v xml:space="preserve">Blade S/N </v>
      </c>
      <c r="AI101" s="911" t="str">
        <f t="shared" si="49"/>
        <v xml:space="preserve">Blade S/N </v>
      </c>
      <c r="AJ101" s="911" t="str">
        <f t="shared" si="49"/>
        <v xml:space="preserve">Blade S/N </v>
      </c>
      <c r="AK101" s="911" t="str">
        <f t="shared" si="49"/>
        <v xml:space="preserve">Blade S/N </v>
      </c>
      <c r="AL101" s="911" t="str">
        <f t="shared" si="49"/>
        <v xml:space="preserve">Blade S/N </v>
      </c>
      <c r="AM101" s="911" t="str">
        <f t="shared" si="49"/>
        <v xml:space="preserve">Blade S/N </v>
      </c>
      <c r="AN101" s="911" t="str">
        <f t="shared" si="49"/>
        <v xml:space="preserve">Blade S/N </v>
      </c>
      <c r="AO101" s="911" t="str">
        <f t="shared" si="49"/>
        <v xml:space="preserve">Blade S/N </v>
      </c>
      <c r="AP101" s="911" t="str">
        <f t="shared" si="49"/>
        <v xml:space="preserve">Blade S/N </v>
      </c>
      <c r="AQ101" s="911" t="str">
        <f t="shared" si="49"/>
        <v xml:space="preserve">Blade S/N </v>
      </c>
      <c r="AR101" s="911" t="str">
        <f t="shared" si="49"/>
        <v xml:space="preserve">Blade S/N </v>
      </c>
      <c r="AS101" s="911" t="e">
        <f>"Blade S/N "&amp;#REF!</f>
        <v>#REF!</v>
      </c>
      <c r="AT101" s="911" t="e">
        <f>"Blade S/N "&amp;#REF!</f>
        <v>#REF!</v>
      </c>
      <c r="AU101" s="911" t="e">
        <f>"Blade S/N "&amp;#REF!</f>
        <v>#REF!</v>
      </c>
      <c r="AV101" s="887"/>
      <c r="AW101" s="887"/>
    </row>
    <row r="102" spans="1:50">
      <c r="A102" s="924"/>
      <c r="B102" s="924"/>
      <c r="C102" s="924"/>
      <c r="D102" s="924"/>
      <c r="E102" s="924"/>
      <c r="F102" s="924"/>
      <c r="G102" s="924"/>
      <c r="H102" s="924"/>
      <c r="I102" s="924"/>
      <c r="J102" s="924"/>
      <c r="K102" s="924"/>
      <c r="L102" s="924"/>
      <c r="M102" s="924"/>
      <c r="N102" s="924"/>
      <c r="O102" s="924"/>
      <c r="P102" s="924"/>
      <c r="Q102" s="924"/>
      <c r="R102" s="924"/>
      <c r="S102" s="924"/>
      <c r="T102" s="924"/>
      <c r="U102" s="924"/>
      <c r="V102" s="924"/>
      <c r="W102" s="924"/>
      <c r="X102" s="924"/>
      <c r="Y102" s="924"/>
      <c r="Z102" s="924"/>
      <c r="AA102" s="924"/>
      <c r="AB102" s="924"/>
      <c r="AC102" s="912">
        <f>B42</f>
        <v>0.5</v>
      </c>
      <c r="AD102" s="913">
        <f t="shared" ref="AD102:AR104" si="50">X48-X$47</f>
        <v>-124.04089999999998</v>
      </c>
      <c r="AE102" s="913">
        <f t="shared" si="50"/>
        <v>-125.74269999999999</v>
      </c>
      <c r="AF102" s="913">
        <f t="shared" si="50"/>
        <v>-126.5936</v>
      </c>
      <c r="AG102" s="913">
        <f t="shared" si="50"/>
        <v>-127.93979999999998</v>
      </c>
      <c r="AH102" s="913">
        <f t="shared" si="50"/>
        <v>0</v>
      </c>
      <c r="AI102" s="913">
        <f t="shared" si="50"/>
        <v>0</v>
      </c>
      <c r="AJ102" s="913">
        <f t="shared" si="50"/>
        <v>0</v>
      </c>
      <c r="AK102" s="913">
        <f t="shared" si="50"/>
        <v>0</v>
      </c>
      <c r="AL102" s="913">
        <f t="shared" si="50"/>
        <v>0</v>
      </c>
      <c r="AM102" s="913">
        <f t="shared" si="50"/>
        <v>0</v>
      </c>
      <c r="AN102" s="913">
        <f t="shared" si="50"/>
        <v>0</v>
      </c>
      <c r="AO102" s="913">
        <f t="shared" si="50"/>
        <v>0</v>
      </c>
      <c r="AP102" s="913">
        <f t="shared" si="50"/>
        <v>0</v>
      </c>
      <c r="AQ102" s="913">
        <f t="shared" si="50"/>
        <v>0</v>
      </c>
      <c r="AR102" s="913">
        <f t="shared" si="50"/>
        <v>0</v>
      </c>
      <c r="AS102" s="913" t="e">
        <f>#REF!-#REF!</f>
        <v>#REF!</v>
      </c>
      <c r="AT102" s="913" t="e">
        <f>#REF!-#REF!</f>
        <v>#REF!</v>
      </c>
      <c r="AU102" s="913" t="e">
        <f>#REF!-#REF!</f>
        <v>#REF!</v>
      </c>
      <c r="AV102" s="887"/>
      <c r="AW102" s="887"/>
    </row>
    <row r="103" spans="1:50">
      <c r="A103" s="924"/>
      <c r="B103" s="924"/>
      <c r="C103" s="924"/>
      <c r="D103" s="924"/>
      <c r="E103" s="924"/>
      <c r="F103" s="924"/>
      <c r="G103" s="924"/>
      <c r="H103" s="924"/>
      <c r="I103" s="924"/>
      <c r="J103" s="924"/>
      <c r="K103" s="924"/>
      <c r="L103" s="924"/>
      <c r="M103" s="924"/>
      <c r="N103" s="924"/>
      <c r="O103" s="924"/>
      <c r="P103" s="924"/>
      <c r="Q103" s="924"/>
      <c r="R103" s="924"/>
      <c r="S103" s="924"/>
      <c r="T103" s="924"/>
      <c r="U103" s="924"/>
      <c r="V103" s="924"/>
      <c r="W103" s="924"/>
      <c r="X103" s="924"/>
      <c r="Y103" s="924"/>
      <c r="Z103" s="924"/>
      <c r="AA103" s="924"/>
      <c r="AB103" s="924"/>
      <c r="AC103" s="912">
        <f>B43</f>
        <v>0.5</v>
      </c>
      <c r="AD103" s="913">
        <f t="shared" si="50"/>
        <v>-105.90529999999998</v>
      </c>
      <c r="AE103" s="913">
        <f t="shared" si="50"/>
        <v>-107.48009999999999</v>
      </c>
      <c r="AF103" s="913">
        <f t="shared" si="50"/>
        <v>-108.33099999999999</v>
      </c>
      <c r="AG103" s="913">
        <f t="shared" si="50"/>
        <v>-109.62639999999999</v>
      </c>
      <c r="AH103" s="913">
        <f t="shared" si="50"/>
        <v>0</v>
      </c>
      <c r="AI103" s="913">
        <f t="shared" si="50"/>
        <v>0</v>
      </c>
      <c r="AJ103" s="913">
        <f t="shared" si="50"/>
        <v>0</v>
      </c>
      <c r="AK103" s="913">
        <f t="shared" si="50"/>
        <v>0</v>
      </c>
      <c r="AL103" s="913">
        <f t="shared" si="50"/>
        <v>0</v>
      </c>
      <c r="AM103" s="913">
        <f t="shared" si="50"/>
        <v>0</v>
      </c>
      <c r="AN103" s="913">
        <f t="shared" si="50"/>
        <v>0</v>
      </c>
      <c r="AO103" s="913">
        <f t="shared" si="50"/>
        <v>0</v>
      </c>
      <c r="AP103" s="913">
        <f t="shared" si="50"/>
        <v>0</v>
      </c>
      <c r="AQ103" s="913">
        <f t="shared" si="50"/>
        <v>0</v>
      </c>
      <c r="AR103" s="913">
        <f t="shared" si="50"/>
        <v>0</v>
      </c>
      <c r="AS103" s="913" t="e">
        <f>#REF!-#REF!</f>
        <v>#REF!</v>
      </c>
      <c r="AT103" s="913" t="e">
        <f>#REF!-#REF!</f>
        <v>#REF!</v>
      </c>
      <c r="AU103" s="913" t="e">
        <f>#REF!-#REF!</f>
        <v>#REF!</v>
      </c>
      <c r="AV103" s="887"/>
      <c r="AW103" s="887"/>
    </row>
    <row r="104" spans="1:50">
      <c r="A104" s="924"/>
      <c r="B104" s="924"/>
      <c r="C104" s="924"/>
      <c r="D104" s="924"/>
      <c r="E104" s="924"/>
      <c r="F104" s="924"/>
      <c r="G104" s="924"/>
      <c r="H104" s="924"/>
      <c r="I104" s="924"/>
      <c r="J104" s="924"/>
      <c r="K104" s="924"/>
      <c r="L104" s="924"/>
      <c r="M104" s="924"/>
      <c r="N104" s="924"/>
      <c r="O104" s="924"/>
      <c r="P104" s="924"/>
      <c r="Q104" s="924"/>
      <c r="R104" s="924"/>
      <c r="S104" s="924"/>
      <c r="T104" s="924"/>
      <c r="U104" s="924"/>
      <c r="V104" s="924"/>
      <c r="W104" s="924"/>
      <c r="X104" s="924"/>
      <c r="Y104" s="924"/>
      <c r="Z104" s="924"/>
      <c r="AA104" s="924"/>
      <c r="AB104" s="924"/>
      <c r="AC104" s="912">
        <f>B44</f>
        <v>0.5</v>
      </c>
      <c r="AD104" s="913">
        <f t="shared" si="50"/>
        <v>-87.312499999999986</v>
      </c>
      <c r="AE104" s="913">
        <f t="shared" si="50"/>
        <v>-88.849199999999996</v>
      </c>
      <c r="AF104" s="913">
        <f t="shared" si="50"/>
        <v>-89.636600000000001</v>
      </c>
      <c r="AG104" s="913">
        <f t="shared" si="50"/>
        <v>-90.589099999999988</v>
      </c>
      <c r="AH104" s="913">
        <f t="shared" si="50"/>
        <v>0</v>
      </c>
      <c r="AI104" s="913">
        <f t="shared" si="50"/>
        <v>0</v>
      </c>
      <c r="AJ104" s="913">
        <f t="shared" si="50"/>
        <v>0</v>
      </c>
      <c r="AK104" s="913">
        <f t="shared" si="50"/>
        <v>0</v>
      </c>
      <c r="AL104" s="913">
        <f t="shared" si="50"/>
        <v>0</v>
      </c>
      <c r="AM104" s="913">
        <f t="shared" si="50"/>
        <v>0</v>
      </c>
      <c r="AN104" s="913">
        <f t="shared" si="50"/>
        <v>0</v>
      </c>
      <c r="AO104" s="913">
        <f t="shared" si="50"/>
        <v>0</v>
      </c>
      <c r="AP104" s="913">
        <f t="shared" si="50"/>
        <v>0</v>
      </c>
      <c r="AQ104" s="913">
        <f t="shared" si="50"/>
        <v>0</v>
      </c>
      <c r="AR104" s="913">
        <f t="shared" si="50"/>
        <v>0</v>
      </c>
      <c r="AS104" s="913" t="e">
        <f>#REF!-#REF!</f>
        <v>#REF!</v>
      </c>
      <c r="AT104" s="913" t="e">
        <f>#REF!-#REF!</f>
        <v>#REF!</v>
      </c>
      <c r="AU104" s="913" t="e">
        <f>#REF!-#REF!</f>
        <v>#REF!</v>
      </c>
      <c r="AV104" s="887"/>
      <c r="AW104" s="887"/>
    </row>
    <row r="105" spans="1:50">
      <c r="A105" s="924"/>
      <c r="B105" s="924"/>
      <c r="C105" s="924"/>
      <c r="D105" s="924"/>
      <c r="E105" s="924"/>
      <c r="F105" s="924"/>
      <c r="G105" s="924"/>
      <c r="H105" s="924"/>
      <c r="I105" s="924"/>
      <c r="J105" s="924"/>
      <c r="K105" s="924"/>
      <c r="L105" s="924"/>
      <c r="M105" s="924"/>
      <c r="N105" s="924"/>
      <c r="O105" s="924"/>
      <c r="P105" s="924"/>
      <c r="Q105" s="924"/>
      <c r="R105" s="924"/>
      <c r="S105" s="924"/>
      <c r="T105" s="924"/>
      <c r="U105" s="924"/>
      <c r="V105" s="924"/>
      <c r="W105" s="924"/>
      <c r="X105" s="924"/>
      <c r="Y105" s="924"/>
      <c r="Z105" s="924"/>
      <c r="AA105" s="924"/>
      <c r="AB105" s="924"/>
      <c r="AC105" s="924"/>
      <c r="AD105" s="924"/>
      <c r="AE105" s="924"/>
      <c r="AF105" s="924"/>
      <c r="AG105" s="924"/>
      <c r="AH105" s="924"/>
      <c r="AI105" s="924"/>
      <c r="AJ105" s="924"/>
      <c r="AK105" s="924"/>
      <c r="AL105" s="924"/>
      <c r="AM105" s="924"/>
      <c r="AN105" s="924"/>
      <c r="AO105" s="924"/>
      <c r="AP105" s="924"/>
      <c r="AQ105" s="924"/>
      <c r="AR105" s="924"/>
      <c r="AS105" s="924"/>
      <c r="AT105" s="924"/>
      <c r="AU105" s="924"/>
      <c r="AV105" s="887"/>
      <c r="AW105" s="887"/>
    </row>
    <row r="106" spans="1:50">
      <c r="A106" s="924"/>
      <c r="B106" s="924"/>
      <c r="C106" s="924"/>
      <c r="D106" s="924"/>
      <c r="E106" s="924"/>
      <c r="F106" s="924"/>
      <c r="G106" s="924"/>
      <c r="H106" s="924"/>
      <c r="I106" s="924"/>
      <c r="J106" s="924"/>
      <c r="K106" s="924"/>
      <c r="L106" s="924"/>
      <c r="M106" s="924"/>
      <c r="N106" s="924"/>
      <c r="O106" s="924"/>
      <c r="P106" s="924"/>
      <c r="Q106" s="924"/>
      <c r="R106" s="924"/>
      <c r="S106" s="924"/>
      <c r="T106" s="924"/>
      <c r="U106" s="924"/>
      <c r="V106" s="924"/>
      <c r="W106" s="924"/>
      <c r="X106" s="924"/>
      <c r="Y106" s="924"/>
      <c r="Z106" s="924"/>
      <c r="AA106" s="924"/>
      <c r="AB106" s="924"/>
      <c r="AC106" s="924"/>
      <c r="AD106" s="924"/>
      <c r="AE106" s="924"/>
      <c r="AF106" s="924"/>
      <c r="AG106" s="924"/>
      <c r="AH106" s="924"/>
      <c r="AI106" s="924"/>
      <c r="AJ106" s="924"/>
      <c r="AK106" s="924"/>
      <c r="AL106" s="924"/>
      <c r="AM106" s="924"/>
      <c r="AN106" s="924"/>
      <c r="AO106" s="924"/>
      <c r="AP106" s="924"/>
      <c r="AQ106" s="924"/>
      <c r="AR106" s="924"/>
      <c r="AS106" s="924"/>
      <c r="AT106" s="924"/>
      <c r="AU106" s="924"/>
      <c r="AV106" s="924"/>
      <c r="AW106" s="924"/>
      <c r="AX106" s="924"/>
    </row>
    <row r="107" spans="1:50">
      <c r="A107" s="924"/>
      <c r="B107" s="924"/>
      <c r="C107" s="924"/>
      <c r="D107" s="924"/>
      <c r="E107" s="924"/>
      <c r="F107" s="924"/>
      <c r="G107" s="924"/>
      <c r="H107" s="924"/>
      <c r="I107" s="924"/>
      <c r="J107" s="924"/>
      <c r="K107" s="924"/>
      <c r="L107" s="924"/>
      <c r="M107" s="924"/>
      <c r="N107" s="924"/>
      <c r="O107" s="924"/>
      <c r="P107" s="924"/>
      <c r="Q107" s="924"/>
      <c r="R107" s="924"/>
      <c r="S107" s="924"/>
      <c r="T107" s="924"/>
      <c r="U107" s="924"/>
      <c r="V107" s="924"/>
      <c r="W107" s="924"/>
      <c r="X107" s="924"/>
      <c r="Y107" s="924"/>
      <c r="Z107" s="924"/>
      <c r="AA107" s="924"/>
      <c r="AB107" s="924"/>
      <c r="AC107" s="924"/>
      <c r="AD107" s="924"/>
      <c r="AE107" s="924"/>
      <c r="AF107" s="924"/>
      <c r="AG107" s="924"/>
      <c r="AH107" s="924"/>
      <c r="AI107" s="924"/>
      <c r="AJ107" s="924"/>
      <c r="AK107" s="924"/>
      <c r="AL107" s="924"/>
      <c r="AM107" s="924"/>
      <c r="AN107" s="924"/>
      <c r="AO107" s="924"/>
      <c r="AP107" s="924"/>
      <c r="AQ107" s="924"/>
      <c r="AR107" s="924"/>
      <c r="AS107" s="924"/>
      <c r="AT107" s="924"/>
      <c r="AU107" s="924"/>
      <c r="AV107" s="924"/>
      <c r="AW107" s="924"/>
      <c r="AX107" s="924"/>
    </row>
    <row r="108" spans="1:50">
      <c r="A108" s="924"/>
      <c r="B108" s="924"/>
      <c r="C108" s="924"/>
      <c r="D108" s="924"/>
      <c r="E108" s="924"/>
      <c r="F108" s="924"/>
      <c r="G108" s="924"/>
      <c r="H108" s="924"/>
      <c r="I108" s="924"/>
      <c r="J108" s="924"/>
      <c r="K108" s="924"/>
      <c r="L108" s="924"/>
      <c r="M108" s="924"/>
      <c r="N108" s="924"/>
      <c r="O108" s="924"/>
      <c r="P108" s="924"/>
      <c r="Q108" s="924"/>
      <c r="R108" s="924"/>
      <c r="S108" s="924"/>
      <c r="T108" s="924"/>
      <c r="U108" s="924"/>
      <c r="V108" s="924"/>
      <c r="W108" s="924"/>
      <c r="X108" s="924"/>
      <c r="Y108" s="924"/>
      <c r="Z108" s="924"/>
      <c r="AA108" s="924"/>
      <c r="AB108" s="924"/>
      <c r="AC108" s="924"/>
      <c r="AD108" s="924"/>
      <c r="AE108" s="924"/>
      <c r="AF108" s="924"/>
      <c r="AG108" s="924"/>
      <c r="AH108" s="924"/>
      <c r="AI108" s="924"/>
      <c r="AJ108" s="924"/>
      <c r="AK108" s="924"/>
      <c r="AL108" s="924"/>
      <c r="AM108" s="924"/>
      <c r="AN108" s="924"/>
      <c r="AO108" s="924"/>
      <c r="AP108" s="924"/>
      <c r="AQ108" s="924"/>
      <c r="AR108" s="924"/>
      <c r="AS108" s="924"/>
      <c r="AT108" s="924"/>
      <c r="AU108" s="924"/>
      <c r="AV108" s="924"/>
      <c r="AW108" s="924"/>
      <c r="AX108" s="924"/>
    </row>
    <row r="109" spans="1:50">
      <c r="A109" s="924"/>
      <c r="B109" s="924"/>
      <c r="C109" s="924"/>
      <c r="D109" s="924"/>
      <c r="E109" s="924"/>
      <c r="F109" s="924"/>
      <c r="G109" s="924"/>
      <c r="H109" s="924"/>
      <c r="I109" s="924"/>
      <c r="J109" s="924"/>
      <c r="K109" s="924"/>
      <c r="L109" s="924"/>
      <c r="M109" s="924"/>
      <c r="N109" s="924"/>
      <c r="O109" s="924"/>
      <c r="P109" s="924"/>
      <c r="Q109" s="924"/>
      <c r="R109" s="924"/>
      <c r="S109" s="924"/>
      <c r="T109" s="924"/>
      <c r="U109" s="924"/>
      <c r="V109" s="924"/>
      <c r="W109" s="924"/>
      <c r="X109" s="924"/>
      <c r="Y109" s="924"/>
      <c r="Z109" s="924"/>
      <c r="AA109" s="924"/>
      <c r="AB109" s="924"/>
      <c r="AC109" s="924"/>
      <c r="AD109" s="924"/>
      <c r="AE109" s="924"/>
      <c r="AF109" s="924"/>
      <c r="AG109" s="924"/>
      <c r="AH109" s="924"/>
      <c r="AI109" s="924"/>
      <c r="AJ109" s="924"/>
      <c r="AK109" s="924"/>
      <c r="AL109" s="924"/>
      <c r="AM109" s="924"/>
      <c r="AN109" s="924"/>
      <c r="AO109" s="924"/>
      <c r="AP109" s="924"/>
      <c r="AQ109" s="924"/>
      <c r="AR109" s="924"/>
      <c r="AS109" s="924"/>
      <c r="AT109" s="924"/>
      <c r="AU109" s="924"/>
      <c r="AV109" s="918"/>
      <c r="AW109" s="918"/>
      <c r="AX109" s="924"/>
    </row>
    <row r="110" spans="1:50">
      <c r="A110" s="924"/>
      <c r="B110" s="924"/>
      <c r="C110" s="924"/>
      <c r="D110" s="924"/>
      <c r="E110" s="924"/>
      <c r="F110" s="924"/>
      <c r="G110" s="924"/>
      <c r="H110" s="924"/>
      <c r="I110" s="924"/>
      <c r="J110" s="924"/>
      <c r="K110" s="924"/>
      <c r="L110" s="924"/>
      <c r="M110" s="924"/>
      <c r="N110" s="924"/>
      <c r="O110" s="924"/>
      <c r="P110" s="924"/>
      <c r="Q110" s="924"/>
      <c r="R110" s="924"/>
      <c r="S110" s="924"/>
      <c r="T110" s="924"/>
      <c r="U110" s="924"/>
      <c r="V110" s="924"/>
      <c r="W110" s="924"/>
      <c r="X110" s="924"/>
      <c r="Y110" s="924"/>
      <c r="Z110" s="924"/>
      <c r="AA110" s="924"/>
      <c r="AB110" s="924"/>
      <c r="AC110" s="924"/>
      <c r="AD110" s="924"/>
      <c r="AE110" s="924"/>
      <c r="AF110" s="924"/>
      <c r="AG110" s="924"/>
      <c r="AH110" s="924"/>
      <c r="AI110" s="924"/>
      <c r="AJ110" s="924"/>
      <c r="AK110" s="924"/>
      <c r="AL110" s="924"/>
      <c r="AM110" s="924"/>
      <c r="AN110" s="924"/>
      <c r="AO110" s="924"/>
      <c r="AP110" s="924"/>
      <c r="AQ110" s="924"/>
      <c r="AR110" s="924"/>
      <c r="AS110" s="924"/>
      <c r="AT110" s="924"/>
      <c r="AU110" s="924"/>
      <c r="AV110" s="924"/>
      <c r="AW110" s="924"/>
      <c r="AX110" s="924"/>
    </row>
    <row r="111" spans="1:50">
      <c r="A111" s="924"/>
      <c r="B111" s="924"/>
      <c r="C111" s="924"/>
      <c r="D111" s="924"/>
      <c r="E111" s="924"/>
      <c r="F111" s="924"/>
      <c r="G111" s="924"/>
      <c r="H111" s="924"/>
      <c r="I111" s="924"/>
      <c r="J111" s="924"/>
      <c r="K111" s="924"/>
      <c r="L111" s="924"/>
      <c r="M111" s="924"/>
      <c r="N111" s="924"/>
      <c r="O111" s="924"/>
      <c r="P111" s="924"/>
      <c r="Q111" s="924"/>
      <c r="R111" s="924"/>
      <c r="S111" s="924"/>
      <c r="T111" s="924"/>
      <c r="U111" s="924"/>
      <c r="V111" s="924"/>
      <c r="W111" s="924"/>
      <c r="X111" s="924"/>
      <c r="Y111" s="924"/>
      <c r="Z111" s="924"/>
      <c r="AA111" s="924"/>
      <c r="AB111" s="924"/>
      <c r="AC111" s="924"/>
      <c r="AD111" s="924"/>
      <c r="AE111" s="924"/>
      <c r="AF111" s="924"/>
      <c r="AG111" s="924"/>
      <c r="AH111" s="924"/>
      <c r="AI111" s="924"/>
      <c r="AJ111" s="924"/>
      <c r="AK111" s="924"/>
      <c r="AL111" s="924"/>
      <c r="AM111" s="924"/>
      <c r="AN111" s="924"/>
      <c r="AO111" s="924"/>
      <c r="AP111" s="924"/>
      <c r="AQ111" s="924"/>
      <c r="AR111" s="924"/>
      <c r="AS111" s="924"/>
      <c r="AT111" s="924"/>
      <c r="AU111" s="924"/>
      <c r="AV111" s="924"/>
      <c r="AW111" s="924"/>
      <c r="AX111" s="924"/>
    </row>
    <row r="112" spans="1:50">
      <c r="A112" s="924"/>
      <c r="B112" s="924"/>
      <c r="C112" s="924"/>
      <c r="D112" s="924"/>
      <c r="E112" s="924"/>
      <c r="F112" s="924"/>
      <c r="G112" s="924"/>
      <c r="H112" s="924"/>
      <c r="I112" s="924"/>
      <c r="J112" s="924"/>
      <c r="K112" s="924"/>
      <c r="L112" s="924"/>
      <c r="M112" s="924"/>
      <c r="N112" s="924"/>
      <c r="O112" s="924"/>
      <c r="P112" s="924"/>
      <c r="Q112" s="924"/>
      <c r="R112" s="924"/>
      <c r="S112" s="924"/>
      <c r="T112" s="924"/>
      <c r="U112" s="924"/>
      <c r="V112" s="924"/>
      <c r="W112" s="924"/>
      <c r="X112" s="924"/>
      <c r="Y112" s="924"/>
      <c r="Z112" s="924"/>
      <c r="AA112" s="924"/>
      <c r="AB112" s="924"/>
      <c r="AC112" s="924"/>
      <c r="AD112" s="924"/>
      <c r="AE112" s="924"/>
      <c r="AF112" s="924"/>
      <c r="AG112" s="924"/>
      <c r="AH112" s="924"/>
      <c r="AI112" s="924"/>
      <c r="AJ112" s="924"/>
      <c r="AK112" s="924"/>
      <c r="AL112" s="924"/>
      <c r="AM112" s="924"/>
      <c r="AN112" s="924"/>
      <c r="AO112" s="924"/>
      <c r="AP112" s="924"/>
      <c r="AQ112" s="924"/>
      <c r="AR112" s="924"/>
      <c r="AS112" s="924"/>
      <c r="AT112" s="924"/>
      <c r="AU112" s="924"/>
      <c r="AV112" s="924"/>
      <c r="AW112" s="924"/>
      <c r="AX112" s="924"/>
    </row>
    <row r="113" spans="1:50">
      <c r="A113" s="924"/>
      <c r="B113" s="924"/>
      <c r="C113" s="924"/>
      <c r="D113" s="924"/>
      <c r="E113" s="924"/>
      <c r="F113" s="924"/>
      <c r="G113" s="924"/>
      <c r="H113" s="924"/>
      <c r="I113" s="924"/>
      <c r="J113" s="924"/>
      <c r="K113" s="924"/>
      <c r="L113" s="924"/>
      <c r="M113" s="924"/>
      <c r="N113" s="924"/>
      <c r="O113" s="924"/>
      <c r="P113" s="924"/>
      <c r="Q113" s="924"/>
      <c r="R113" s="924"/>
      <c r="S113" s="924"/>
      <c r="T113" s="924"/>
      <c r="U113" s="924"/>
      <c r="V113" s="924"/>
      <c r="W113" s="924"/>
      <c r="X113" s="924"/>
      <c r="Y113" s="924"/>
      <c r="Z113" s="924"/>
      <c r="AA113" s="924"/>
      <c r="AB113" s="924"/>
      <c r="AC113" s="924"/>
      <c r="AD113" s="924"/>
      <c r="AE113" s="924"/>
      <c r="AF113" s="924"/>
      <c r="AG113" s="924"/>
      <c r="AH113" s="924"/>
      <c r="AI113" s="924"/>
      <c r="AJ113" s="924"/>
      <c r="AK113" s="924"/>
      <c r="AL113" s="924"/>
      <c r="AM113" s="924"/>
      <c r="AN113" s="924"/>
      <c r="AO113" s="924"/>
      <c r="AP113" s="924"/>
      <c r="AQ113" s="924"/>
      <c r="AR113" s="924"/>
      <c r="AS113" s="924"/>
      <c r="AT113" s="924"/>
      <c r="AU113" s="924"/>
      <c r="AV113" s="924"/>
      <c r="AW113" s="924"/>
      <c r="AX113" s="924"/>
    </row>
    <row r="114" spans="1:50">
      <c r="A114" s="924"/>
      <c r="B114" s="924"/>
      <c r="C114" s="924"/>
      <c r="D114" s="924"/>
      <c r="E114" s="924"/>
      <c r="F114" s="924"/>
      <c r="G114" s="924"/>
      <c r="H114" s="924"/>
      <c r="I114" s="924"/>
      <c r="J114" s="924"/>
      <c r="K114" s="924"/>
      <c r="L114" s="924"/>
      <c r="M114" s="924"/>
      <c r="N114" s="924"/>
      <c r="O114" s="924"/>
      <c r="P114" s="924"/>
      <c r="Q114" s="924"/>
      <c r="R114" s="924"/>
      <c r="S114" s="924"/>
      <c r="T114" s="924"/>
      <c r="U114" s="924"/>
      <c r="V114" s="924"/>
      <c r="W114" s="924"/>
      <c r="X114" s="924"/>
      <c r="Y114" s="924"/>
      <c r="Z114" s="924"/>
      <c r="AA114" s="924"/>
      <c r="AB114" s="924"/>
      <c r="AC114" s="924"/>
      <c r="AD114" s="924"/>
      <c r="AE114" s="924"/>
      <c r="AF114" s="924"/>
      <c r="AG114" s="924"/>
      <c r="AH114" s="924"/>
      <c r="AI114" s="924"/>
      <c r="AJ114" s="924"/>
      <c r="AK114" s="924"/>
      <c r="AL114" s="924"/>
      <c r="AM114" s="924"/>
      <c r="AN114" s="924"/>
      <c r="AO114" s="924"/>
      <c r="AP114" s="924"/>
      <c r="AQ114" s="924"/>
      <c r="AR114" s="924"/>
      <c r="AS114" s="924"/>
      <c r="AT114" s="924"/>
      <c r="AU114" s="924"/>
      <c r="AV114" s="924"/>
      <c r="AW114" s="924"/>
      <c r="AX114" s="924"/>
    </row>
    <row r="115" spans="1:50">
      <c r="A115" s="924"/>
      <c r="B115" s="924"/>
      <c r="C115" s="924"/>
      <c r="D115" s="924"/>
      <c r="E115" s="924"/>
      <c r="F115" s="924"/>
      <c r="G115" s="924"/>
      <c r="H115" s="924"/>
      <c r="I115" s="924"/>
      <c r="J115" s="924"/>
      <c r="K115" s="924"/>
      <c r="L115" s="924"/>
      <c r="M115" s="924"/>
      <c r="N115" s="924"/>
      <c r="O115" s="924"/>
      <c r="P115" s="924"/>
      <c r="Q115" s="924"/>
      <c r="R115" s="924"/>
      <c r="S115" s="924"/>
      <c r="T115" s="924"/>
      <c r="U115" s="924"/>
      <c r="V115" s="924"/>
      <c r="W115" s="924"/>
      <c r="X115" s="924"/>
      <c r="Y115" s="924"/>
      <c r="Z115" s="924"/>
      <c r="AA115" s="924"/>
      <c r="AB115" s="924"/>
      <c r="AC115" s="924"/>
      <c r="AD115" s="924"/>
      <c r="AE115" s="924"/>
      <c r="AF115" s="924"/>
      <c r="AG115" s="924"/>
      <c r="AH115" s="924"/>
      <c r="AI115" s="924"/>
      <c r="AJ115" s="924"/>
      <c r="AK115" s="924"/>
      <c r="AL115" s="924"/>
      <c r="AM115" s="924"/>
      <c r="AN115" s="924"/>
      <c r="AO115" s="924"/>
      <c r="AP115" s="924"/>
      <c r="AQ115" s="924"/>
      <c r="AR115" s="924"/>
      <c r="AS115" s="924"/>
      <c r="AT115" s="924"/>
      <c r="AU115" s="924"/>
      <c r="AV115" s="924"/>
      <c r="AW115" s="924"/>
      <c r="AX115" s="924"/>
    </row>
    <row r="116" spans="1:50">
      <c r="A116" s="924"/>
      <c r="B116" s="924"/>
      <c r="C116" s="924"/>
      <c r="D116" s="924"/>
      <c r="E116" s="924"/>
      <c r="F116" s="924"/>
      <c r="G116" s="924"/>
      <c r="H116" s="924"/>
      <c r="I116" s="924"/>
      <c r="J116" s="924"/>
      <c r="K116" s="924"/>
      <c r="L116" s="924"/>
      <c r="M116" s="924"/>
      <c r="N116" s="924"/>
      <c r="O116" s="924"/>
      <c r="P116" s="924"/>
      <c r="Q116" s="924"/>
      <c r="R116" s="924"/>
      <c r="S116" s="924"/>
      <c r="T116" s="924"/>
      <c r="U116" s="924"/>
      <c r="V116" s="924"/>
      <c r="W116" s="924"/>
      <c r="X116" s="924"/>
      <c r="Y116" s="924"/>
      <c r="Z116" s="924"/>
      <c r="AA116" s="924"/>
      <c r="AB116" s="924"/>
      <c r="AC116" s="924"/>
      <c r="AD116" s="924"/>
      <c r="AE116" s="924"/>
      <c r="AF116" s="924"/>
      <c r="AG116" s="924"/>
      <c r="AH116" s="924"/>
      <c r="AI116" s="924"/>
      <c r="AJ116" s="924"/>
      <c r="AK116" s="924"/>
      <c r="AL116" s="924"/>
      <c r="AM116" s="924"/>
      <c r="AN116" s="924"/>
      <c r="AO116" s="924"/>
      <c r="AP116" s="924"/>
      <c r="AQ116" s="924"/>
      <c r="AR116" s="924"/>
      <c r="AS116" s="924"/>
      <c r="AT116" s="924"/>
      <c r="AU116" s="924"/>
      <c r="AV116" s="924"/>
      <c r="AW116" s="924"/>
      <c r="AX116" s="924"/>
    </row>
    <row r="117" spans="1:50">
      <c r="A117" s="924"/>
      <c r="B117" s="924"/>
      <c r="C117" s="924"/>
      <c r="D117" s="924"/>
      <c r="E117" s="924"/>
      <c r="F117" s="924"/>
      <c r="G117" s="924"/>
      <c r="H117" s="924"/>
      <c r="I117" s="924"/>
      <c r="J117" s="924"/>
      <c r="K117" s="924"/>
      <c r="L117" s="924"/>
      <c r="M117" s="924"/>
      <c r="N117" s="924"/>
      <c r="O117" s="924"/>
      <c r="P117" s="924"/>
      <c r="Q117" s="924"/>
      <c r="R117" s="924"/>
      <c r="S117" s="924"/>
      <c r="T117" s="924"/>
      <c r="U117" s="924"/>
      <c r="V117" s="924"/>
      <c r="W117" s="924"/>
      <c r="X117" s="924"/>
      <c r="Y117" s="924"/>
      <c r="Z117" s="924"/>
      <c r="AA117" s="924"/>
      <c r="AB117" s="924"/>
      <c r="AC117" s="924"/>
      <c r="AD117" s="924"/>
      <c r="AE117" s="924"/>
      <c r="AF117" s="924"/>
      <c r="AG117" s="924"/>
      <c r="AH117" s="924"/>
      <c r="AI117" s="924"/>
      <c r="AJ117" s="924"/>
      <c r="AK117" s="924"/>
      <c r="AL117" s="924"/>
      <c r="AM117" s="924"/>
      <c r="AN117" s="924"/>
      <c r="AO117" s="924"/>
      <c r="AP117" s="924"/>
      <c r="AQ117" s="924"/>
      <c r="AR117" s="924"/>
      <c r="AS117" s="924"/>
      <c r="AT117" s="924"/>
      <c r="AU117" s="924"/>
      <c r="AV117" s="924"/>
      <c r="AW117" s="924"/>
      <c r="AX117" s="924"/>
    </row>
    <row r="118" spans="1:50">
      <c r="A118" s="924"/>
      <c r="B118" s="924"/>
      <c r="C118" s="924"/>
      <c r="D118" s="924"/>
      <c r="E118" s="924"/>
      <c r="F118" s="924"/>
      <c r="G118" s="924"/>
      <c r="H118" s="924"/>
      <c r="I118" s="924"/>
      <c r="J118" s="924"/>
      <c r="K118" s="924"/>
      <c r="L118" s="924"/>
      <c r="M118" s="924"/>
      <c r="N118" s="924"/>
      <c r="O118" s="924"/>
      <c r="P118" s="924"/>
      <c r="Q118" s="924"/>
      <c r="R118" s="924"/>
      <c r="S118" s="924"/>
      <c r="T118" s="924"/>
      <c r="U118" s="924"/>
      <c r="V118" s="924"/>
      <c r="W118" s="924"/>
      <c r="X118" s="924"/>
      <c r="Y118" s="924"/>
      <c r="Z118" s="924"/>
      <c r="AA118" s="924"/>
      <c r="AB118" s="924"/>
      <c r="AC118" s="924"/>
      <c r="AD118" s="924"/>
      <c r="AE118" s="924"/>
      <c r="AF118" s="924"/>
      <c r="AG118" s="924"/>
      <c r="AH118" s="924"/>
      <c r="AI118" s="924"/>
      <c r="AJ118" s="924"/>
      <c r="AK118" s="924"/>
      <c r="AL118" s="924"/>
      <c r="AM118" s="924"/>
      <c r="AN118" s="924"/>
      <c r="AO118" s="924"/>
      <c r="AP118" s="924"/>
      <c r="AQ118" s="924"/>
      <c r="AR118" s="924"/>
      <c r="AS118" s="924"/>
      <c r="AT118" s="924"/>
      <c r="AU118" s="924"/>
      <c r="AV118" s="924"/>
      <c r="AW118" s="924"/>
      <c r="AX118" s="924"/>
    </row>
    <row r="119" spans="1:50">
      <c r="A119" s="924"/>
      <c r="B119" s="924"/>
      <c r="C119" s="924"/>
      <c r="D119" s="924"/>
      <c r="E119" s="924"/>
      <c r="F119" s="924"/>
      <c r="G119" s="924"/>
      <c r="H119" s="924"/>
      <c r="I119" s="924"/>
      <c r="J119" s="924"/>
      <c r="K119" s="924"/>
      <c r="L119" s="924"/>
      <c r="M119" s="924"/>
      <c r="N119" s="924"/>
      <c r="O119" s="924"/>
      <c r="P119" s="924"/>
      <c r="Q119" s="924"/>
      <c r="R119" s="924"/>
      <c r="S119" s="924"/>
      <c r="T119" s="924"/>
      <c r="U119" s="924"/>
      <c r="V119" s="924"/>
      <c r="W119" s="924"/>
      <c r="X119" s="924"/>
      <c r="Y119" s="924"/>
      <c r="Z119" s="924"/>
      <c r="AA119" s="924"/>
      <c r="AB119" s="924"/>
      <c r="AC119" s="924"/>
      <c r="AD119" s="924"/>
      <c r="AE119" s="924"/>
      <c r="AF119" s="924"/>
      <c r="AG119" s="924"/>
      <c r="AH119" s="924"/>
      <c r="AI119" s="924"/>
      <c r="AJ119" s="924"/>
      <c r="AK119" s="924"/>
      <c r="AL119" s="924"/>
      <c r="AM119" s="924"/>
      <c r="AN119" s="924"/>
      <c r="AO119" s="924"/>
      <c r="AP119" s="924"/>
      <c r="AQ119" s="924"/>
      <c r="AR119" s="924"/>
      <c r="AS119" s="924"/>
      <c r="AT119" s="924"/>
      <c r="AU119" s="924"/>
      <c r="AV119" s="924"/>
      <c r="AW119" s="924"/>
      <c r="AX119" s="924"/>
    </row>
    <row r="120" spans="1:50">
      <c r="A120" s="924"/>
      <c r="B120" s="924"/>
      <c r="C120" s="924"/>
      <c r="D120" s="924"/>
      <c r="E120" s="924"/>
      <c r="F120" s="924"/>
      <c r="G120" s="924"/>
      <c r="H120" s="924"/>
      <c r="I120" s="924"/>
      <c r="J120" s="924"/>
      <c r="K120" s="924"/>
      <c r="L120" s="924"/>
      <c r="M120" s="924"/>
      <c r="N120" s="924"/>
      <c r="O120" s="924"/>
      <c r="P120" s="924"/>
      <c r="Q120" s="924"/>
      <c r="R120" s="924"/>
      <c r="S120" s="924"/>
      <c r="T120" s="924"/>
      <c r="U120" s="924"/>
      <c r="V120" s="924"/>
      <c r="W120" s="924"/>
      <c r="X120" s="924"/>
      <c r="Y120" s="924"/>
      <c r="Z120" s="924"/>
      <c r="AA120" s="924"/>
      <c r="AB120" s="924"/>
      <c r="AC120" s="924"/>
      <c r="AD120" s="924"/>
      <c r="AE120" s="924"/>
      <c r="AF120" s="924"/>
      <c r="AG120" s="924"/>
      <c r="AH120" s="924"/>
      <c r="AI120" s="924"/>
      <c r="AJ120" s="924"/>
      <c r="AK120" s="924"/>
      <c r="AL120" s="924"/>
      <c r="AM120" s="924"/>
      <c r="AN120" s="924"/>
      <c r="AO120" s="924"/>
      <c r="AP120" s="924"/>
      <c r="AQ120" s="924"/>
      <c r="AR120" s="924"/>
      <c r="AS120" s="924"/>
      <c r="AT120" s="924"/>
      <c r="AU120" s="924"/>
      <c r="AV120" s="924"/>
      <c r="AW120" s="924"/>
      <c r="AX120" s="924"/>
    </row>
    <row r="121" spans="1:50">
      <c r="A121" s="924"/>
      <c r="B121" s="924"/>
      <c r="C121" s="924"/>
      <c r="D121" s="924"/>
      <c r="E121" s="924"/>
      <c r="F121" s="924"/>
      <c r="G121" s="924"/>
      <c r="H121" s="924"/>
      <c r="I121" s="924"/>
      <c r="J121" s="924"/>
      <c r="K121" s="924"/>
      <c r="L121" s="924"/>
      <c r="M121" s="924"/>
      <c r="N121" s="924"/>
      <c r="O121" s="924"/>
      <c r="P121" s="924"/>
      <c r="Q121" s="924"/>
      <c r="R121" s="924"/>
      <c r="S121" s="924"/>
      <c r="T121" s="924"/>
      <c r="U121" s="924"/>
      <c r="V121" s="924"/>
      <c r="W121" s="924"/>
      <c r="X121" s="924"/>
      <c r="Y121" s="924"/>
      <c r="Z121" s="924"/>
      <c r="AA121" s="924"/>
      <c r="AB121" s="924"/>
      <c r="AC121" s="924"/>
      <c r="AD121" s="924"/>
      <c r="AE121" s="924"/>
      <c r="AF121" s="924"/>
      <c r="AG121" s="924"/>
      <c r="AH121" s="924"/>
      <c r="AI121" s="924"/>
      <c r="AJ121" s="924"/>
      <c r="AK121" s="924"/>
      <c r="AL121" s="924"/>
      <c r="AM121" s="924"/>
      <c r="AN121" s="924"/>
      <c r="AO121" s="924"/>
      <c r="AP121" s="924"/>
      <c r="AQ121" s="924"/>
      <c r="AR121" s="924"/>
      <c r="AS121" s="924"/>
      <c r="AT121" s="924"/>
      <c r="AU121" s="924"/>
      <c r="AV121" s="924"/>
      <c r="AW121" s="924"/>
      <c r="AX121" s="924"/>
    </row>
    <row r="122" spans="1:50">
      <c r="A122" s="924"/>
      <c r="B122" s="924"/>
      <c r="C122" s="924"/>
      <c r="D122" s="924"/>
      <c r="E122" s="924"/>
      <c r="F122" s="924"/>
      <c r="G122" s="924"/>
      <c r="H122" s="924"/>
      <c r="I122" s="924"/>
      <c r="J122" s="924"/>
      <c r="K122" s="924"/>
      <c r="L122" s="924"/>
      <c r="M122" s="924"/>
      <c r="N122" s="924"/>
      <c r="O122" s="924"/>
      <c r="P122" s="924"/>
      <c r="Q122" s="924"/>
      <c r="R122" s="924"/>
      <c r="S122" s="924"/>
      <c r="T122" s="924"/>
      <c r="U122" s="924"/>
      <c r="V122" s="924"/>
      <c r="W122" s="924"/>
      <c r="X122" s="924"/>
      <c r="Y122" s="924"/>
      <c r="Z122" s="924"/>
      <c r="AA122" s="924"/>
      <c r="AB122" s="924"/>
      <c r="AC122" s="924"/>
      <c r="AD122" s="924"/>
      <c r="AE122" s="924"/>
      <c r="AF122" s="924"/>
      <c r="AG122" s="924"/>
      <c r="AH122" s="924"/>
      <c r="AI122" s="924"/>
      <c r="AJ122" s="924"/>
      <c r="AK122" s="924"/>
      <c r="AL122" s="924"/>
      <c r="AM122" s="924"/>
      <c r="AN122" s="924"/>
      <c r="AO122" s="924"/>
      <c r="AP122" s="924"/>
      <c r="AQ122" s="924"/>
      <c r="AR122" s="924"/>
      <c r="AS122" s="924"/>
      <c r="AT122" s="924"/>
      <c r="AU122" s="924"/>
      <c r="AV122" s="924"/>
      <c r="AW122" s="924"/>
      <c r="AX122" s="924"/>
    </row>
    <row r="123" spans="1:50" ht="13" thickBot="1">
      <c r="A123" s="924"/>
      <c r="B123" s="924"/>
      <c r="C123" s="924"/>
      <c r="D123" s="924"/>
      <c r="E123" s="924"/>
      <c r="F123" s="924"/>
      <c r="G123" s="924"/>
      <c r="H123" s="924"/>
      <c r="I123" s="924"/>
      <c r="J123" s="924"/>
      <c r="K123" s="924"/>
      <c r="L123" s="924"/>
      <c r="M123" s="924"/>
      <c r="N123" s="924"/>
      <c r="O123" s="924"/>
      <c r="P123" s="924"/>
      <c r="Q123" s="924"/>
      <c r="R123" s="924"/>
      <c r="S123" s="924"/>
      <c r="T123" s="924"/>
      <c r="U123" s="924"/>
      <c r="V123" s="924"/>
      <c r="W123" s="924"/>
      <c r="X123" s="924"/>
      <c r="Y123" s="924"/>
      <c r="Z123" s="924"/>
      <c r="AA123" s="924"/>
      <c r="AB123" s="924"/>
      <c r="AC123" s="924"/>
      <c r="AD123" s="924"/>
      <c r="AE123" s="924"/>
      <c r="AF123" s="924"/>
      <c r="AG123" s="924"/>
      <c r="AH123" s="924"/>
      <c r="AI123" s="924"/>
      <c r="AJ123" s="924"/>
      <c r="AK123" s="924"/>
      <c r="AL123" s="924"/>
      <c r="AM123" s="924"/>
      <c r="AN123" s="924"/>
      <c r="AO123" s="924"/>
      <c r="AP123" s="924"/>
      <c r="AQ123" s="924"/>
      <c r="AR123" s="924"/>
      <c r="AS123" s="924"/>
      <c r="AT123" s="924"/>
      <c r="AU123" s="924"/>
      <c r="AV123" s="924"/>
      <c r="AW123" s="924"/>
      <c r="AX123" s="924"/>
    </row>
    <row r="124" spans="1:50" ht="13" thickBot="1">
      <c r="A124" s="914" t="s">
        <v>637</v>
      </c>
      <c r="B124" s="896" t="str">
        <f t="shared" ref="B124:V124" si="51">C46</f>
        <v>502</v>
      </c>
      <c r="C124" s="897" t="str">
        <f t="shared" si="51"/>
        <v>504</v>
      </c>
      <c r="D124" s="897" t="str">
        <f t="shared" si="51"/>
        <v>509</v>
      </c>
      <c r="E124" s="897" t="str">
        <f t="shared" si="51"/>
        <v>522</v>
      </c>
      <c r="F124" s="897">
        <f>G46</f>
        <v>0</v>
      </c>
      <c r="G124" s="897">
        <f t="shared" si="51"/>
        <v>0</v>
      </c>
      <c r="H124" s="897">
        <f t="shared" si="51"/>
        <v>0</v>
      </c>
      <c r="I124" s="897">
        <f t="shared" si="51"/>
        <v>0</v>
      </c>
      <c r="J124" s="897">
        <f t="shared" si="51"/>
        <v>0</v>
      </c>
      <c r="K124" s="897">
        <f t="shared" si="51"/>
        <v>0</v>
      </c>
      <c r="L124" s="897">
        <f t="shared" si="51"/>
        <v>0</v>
      </c>
      <c r="M124" s="897">
        <f t="shared" si="51"/>
        <v>0</v>
      </c>
      <c r="N124" s="897">
        <f t="shared" si="51"/>
        <v>0</v>
      </c>
      <c r="O124" s="897">
        <f t="shared" si="51"/>
        <v>0</v>
      </c>
      <c r="P124" s="897">
        <f t="shared" si="51"/>
        <v>0</v>
      </c>
      <c r="Q124" s="897">
        <f t="shared" si="51"/>
        <v>0</v>
      </c>
      <c r="R124" s="897">
        <f t="shared" si="51"/>
        <v>0</v>
      </c>
      <c r="S124" s="897">
        <f t="shared" si="51"/>
        <v>0</v>
      </c>
      <c r="T124" s="897">
        <f t="shared" si="51"/>
        <v>0</v>
      </c>
      <c r="U124" s="897">
        <f t="shared" si="51"/>
        <v>0</v>
      </c>
      <c r="V124" s="897">
        <f t="shared" si="51"/>
        <v>0</v>
      </c>
      <c r="W124" s="897" t="e">
        <f>#REF!</f>
        <v>#REF!</v>
      </c>
      <c r="X124" s="932"/>
      <c r="Y124" s="924"/>
      <c r="Z124" s="924"/>
      <c r="AA124" s="924"/>
      <c r="AB124" s="924"/>
      <c r="AC124" s="924"/>
      <c r="AD124" s="924"/>
      <c r="AE124" s="924"/>
      <c r="AF124" s="924"/>
      <c r="AG124" s="924"/>
      <c r="AH124" s="924"/>
      <c r="AI124" s="924"/>
      <c r="AJ124" s="924"/>
      <c r="AK124" s="924"/>
      <c r="AL124" s="924"/>
      <c r="AM124" s="924"/>
      <c r="AN124" s="924"/>
      <c r="AO124" s="924"/>
      <c r="AP124" s="924"/>
      <c r="AQ124" s="924"/>
      <c r="AR124" s="924"/>
      <c r="AS124" s="924"/>
      <c r="AT124" s="924"/>
      <c r="AU124" s="924"/>
      <c r="AV124" s="924"/>
      <c r="AW124" s="924"/>
      <c r="AX124" s="924"/>
    </row>
    <row r="125" spans="1:50" ht="13" thickBot="1">
      <c r="A125" s="915" t="s">
        <v>587</v>
      </c>
      <c r="B125" s="916" t="e">
        <f t="shared" ref="B125:P125" si="52">RSQ(AD102:AD104,$AC102:$AC104)</f>
        <v>#DIV/0!</v>
      </c>
      <c r="C125" s="917" t="e">
        <f t="shared" si="52"/>
        <v>#DIV/0!</v>
      </c>
      <c r="D125" s="917" t="e">
        <f t="shared" si="52"/>
        <v>#DIV/0!</v>
      </c>
      <c r="E125" s="917" t="e">
        <f t="shared" si="52"/>
        <v>#DIV/0!</v>
      </c>
      <c r="F125" s="917" t="e">
        <f t="shared" si="52"/>
        <v>#DIV/0!</v>
      </c>
      <c r="G125" s="917" t="e">
        <f t="shared" si="52"/>
        <v>#DIV/0!</v>
      </c>
      <c r="H125" s="917" t="e">
        <f t="shared" si="52"/>
        <v>#DIV/0!</v>
      </c>
      <c r="I125" s="917" t="e">
        <f t="shared" si="52"/>
        <v>#DIV/0!</v>
      </c>
      <c r="J125" s="917" t="e">
        <f t="shared" si="52"/>
        <v>#DIV/0!</v>
      </c>
      <c r="K125" s="917" t="e">
        <f t="shared" si="52"/>
        <v>#DIV/0!</v>
      </c>
      <c r="L125" s="917" t="e">
        <f t="shared" si="52"/>
        <v>#DIV/0!</v>
      </c>
      <c r="M125" s="917" t="e">
        <f t="shared" si="52"/>
        <v>#DIV/0!</v>
      </c>
      <c r="N125" s="917" t="e">
        <f t="shared" si="52"/>
        <v>#DIV/0!</v>
      </c>
      <c r="O125" s="917" t="e">
        <f t="shared" si="52"/>
        <v>#DIV/0!</v>
      </c>
      <c r="P125" s="917" t="e">
        <f t="shared" si="52"/>
        <v>#DIV/0!</v>
      </c>
      <c r="Q125" s="917" t="e">
        <f>RSQ(#REF!,$AC102:$AC104)</f>
        <v>#REF!</v>
      </c>
      <c r="R125" s="917" t="e">
        <f>RSQ(#REF!,$AC102:$AC104)</f>
        <v>#REF!</v>
      </c>
      <c r="S125" s="917" t="e">
        <f>RSQ(BP103:BP105,$AC102:$AC104)</f>
        <v>#DIV/0!</v>
      </c>
      <c r="T125" s="917" t="e">
        <f>RSQ(BQ103:BQ105,$AC102:$AC104)</f>
        <v>#DIV/0!</v>
      </c>
      <c r="U125" s="917" t="e">
        <f>RSQ(BR103:BR105,$AC102:$AC104)</f>
        <v>#DIV/0!</v>
      </c>
      <c r="V125" s="917" t="e">
        <f>RSQ(BS103:BS105,$AC102:$AC104)</f>
        <v>#DIV/0!</v>
      </c>
      <c r="W125" s="917" t="e">
        <f>RSQ(BT103:BT105,$AC102:$AC104)</f>
        <v>#DIV/0!</v>
      </c>
      <c r="X125" s="924"/>
      <c r="Y125" s="924"/>
      <c r="Z125" s="924"/>
      <c r="AA125" s="924"/>
      <c r="AB125" s="924"/>
      <c r="AC125" s="924"/>
      <c r="AD125" s="924"/>
      <c r="AE125" s="924"/>
      <c r="AF125" s="924"/>
      <c r="AG125" s="924"/>
      <c r="AH125" s="924"/>
      <c r="AI125" s="924"/>
      <c r="AJ125" s="924"/>
      <c r="AK125" s="924"/>
      <c r="AL125" s="924"/>
      <c r="AM125" s="924"/>
      <c r="AN125" s="924"/>
      <c r="AO125" s="924"/>
      <c r="AP125" s="924"/>
      <c r="AQ125" s="924"/>
      <c r="AR125" s="924"/>
      <c r="AS125" s="924"/>
      <c r="AT125" s="924"/>
      <c r="AU125" s="924"/>
      <c r="AV125" s="924"/>
      <c r="AW125" s="924"/>
      <c r="AX125" s="924"/>
    </row>
    <row r="126" spans="1:50">
      <c r="A126" s="924"/>
      <c r="B126" s="924"/>
      <c r="C126" s="924"/>
      <c r="D126" s="924"/>
      <c r="E126" s="924"/>
      <c r="F126" s="924"/>
      <c r="G126" s="924"/>
      <c r="H126" s="924"/>
      <c r="I126" s="924"/>
      <c r="J126" s="924"/>
      <c r="K126" s="924"/>
      <c r="L126" s="924"/>
      <c r="M126" s="924"/>
      <c r="N126" s="924"/>
      <c r="O126" s="924"/>
      <c r="P126" s="924"/>
      <c r="Q126" s="924"/>
      <c r="R126" s="924"/>
      <c r="S126" s="924"/>
      <c r="T126" s="924"/>
      <c r="U126" s="924"/>
      <c r="V126" s="924"/>
      <c r="W126" s="924"/>
      <c r="X126" s="924"/>
      <c r="Y126" s="924"/>
      <c r="Z126" s="924"/>
      <c r="AA126" s="924"/>
      <c r="AB126" s="924"/>
      <c r="AC126" s="924"/>
      <c r="AD126" s="924"/>
      <c r="AE126" s="924"/>
      <c r="AF126" s="924"/>
      <c r="AG126" s="924"/>
      <c r="AH126" s="924"/>
      <c r="AI126" s="924"/>
      <c r="AJ126" s="924"/>
      <c r="AK126" s="924"/>
      <c r="AL126" s="924"/>
      <c r="AM126" s="924"/>
      <c r="AN126" s="924"/>
      <c r="AO126" s="924"/>
      <c r="AP126" s="924"/>
      <c r="AQ126" s="924"/>
      <c r="AR126" s="924"/>
      <c r="AS126" s="924"/>
      <c r="AT126" s="924"/>
      <c r="AU126" s="924"/>
      <c r="AV126" s="924"/>
      <c r="AW126" s="924"/>
      <c r="AX126" s="924"/>
    </row>
    <row r="127" spans="1:50">
      <c r="A127" s="920" t="s">
        <v>687</v>
      </c>
      <c r="B127" s="924"/>
      <c r="C127" s="924"/>
      <c r="D127" s="924"/>
      <c r="E127" s="924"/>
      <c r="F127" s="924"/>
      <c r="G127" s="924"/>
      <c r="H127" s="924"/>
      <c r="I127" s="924"/>
      <c r="J127" s="924"/>
      <c r="K127" s="924"/>
      <c r="L127" s="924"/>
      <c r="M127" s="924"/>
      <c r="N127" s="924"/>
      <c r="O127" s="924"/>
      <c r="P127" s="924"/>
      <c r="Q127" s="924"/>
      <c r="R127" s="924"/>
      <c r="S127" s="924"/>
      <c r="T127" s="924"/>
      <c r="U127" s="924"/>
      <c r="V127" s="924"/>
      <c r="W127" s="924"/>
      <c r="X127" s="924"/>
      <c r="Y127" s="924"/>
      <c r="Z127" s="924"/>
      <c r="AA127" s="924"/>
      <c r="AB127" s="924"/>
      <c r="AC127" s="924"/>
      <c r="AD127" s="924"/>
      <c r="AE127" s="924"/>
      <c r="AF127" s="924"/>
      <c r="AG127" s="924"/>
      <c r="AH127" s="924"/>
      <c r="AI127" s="924"/>
      <c r="AJ127" s="924"/>
      <c r="AK127" s="924"/>
      <c r="AL127" s="924"/>
      <c r="AM127" s="924"/>
      <c r="AN127" s="924"/>
      <c r="AO127" s="924"/>
      <c r="AP127" s="924"/>
      <c r="AQ127" s="924"/>
      <c r="AR127" s="924"/>
      <c r="AS127" s="924"/>
      <c r="AT127" s="924"/>
      <c r="AU127" s="924"/>
      <c r="AV127" s="924"/>
      <c r="AW127" s="924"/>
      <c r="AX127" s="924"/>
    </row>
    <row r="128" spans="1:50">
      <c r="A128" s="924"/>
      <c r="B128" s="924"/>
      <c r="C128" s="924"/>
      <c r="D128" s="924"/>
      <c r="E128" s="924"/>
      <c r="F128" s="924"/>
      <c r="G128" s="924"/>
      <c r="H128" s="924"/>
      <c r="I128" s="924"/>
      <c r="J128" s="924"/>
      <c r="K128" s="924"/>
      <c r="L128" s="924"/>
      <c r="M128" s="924"/>
      <c r="N128" s="924"/>
      <c r="O128" s="924"/>
      <c r="P128" s="924"/>
      <c r="Q128" s="924"/>
      <c r="R128" s="924"/>
      <c r="S128" s="924"/>
      <c r="T128" s="924"/>
      <c r="U128" s="924"/>
      <c r="V128" s="924"/>
      <c r="W128" s="924"/>
      <c r="X128" s="924"/>
      <c r="Y128" s="924"/>
      <c r="Z128" s="924"/>
      <c r="AA128" s="924"/>
      <c r="AB128" s="924"/>
      <c r="AC128" s="924"/>
      <c r="AD128" s="924"/>
      <c r="AE128" s="924"/>
      <c r="AF128" s="924"/>
      <c r="AG128" s="924"/>
      <c r="AH128" s="924"/>
      <c r="AI128" s="924"/>
      <c r="AJ128" s="924"/>
      <c r="AK128" s="924"/>
      <c r="AL128" s="924"/>
      <c r="AM128" s="924"/>
      <c r="AN128" s="924"/>
      <c r="AO128" s="924"/>
      <c r="AP128" s="924"/>
      <c r="AQ128" s="924"/>
      <c r="AR128" s="924"/>
      <c r="AS128" s="924"/>
      <c r="AT128" s="924"/>
      <c r="AU128" s="924"/>
      <c r="AV128" s="924"/>
      <c r="AW128" s="924"/>
      <c r="AX128" s="924"/>
    </row>
    <row r="129" spans="1:50">
      <c r="A129" s="924"/>
      <c r="B129" s="924"/>
      <c r="C129" s="924"/>
      <c r="D129" s="924"/>
      <c r="E129" s="924"/>
      <c r="F129" s="924"/>
      <c r="G129" s="924"/>
      <c r="H129" s="924"/>
      <c r="I129" s="924"/>
      <c r="J129" s="924"/>
      <c r="K129" s="924"/>
      <c r="L129" s="924"/>
      <c r="M129" s="924"/>
      <c r="N129" s="924"/>
      <c r="O129" s="924"/>
      <c r="P129" s="924"/>
      <c r="Q129" s="924"/>
      <c r="R129" s="924"/>
      <c r="S129" s="924"/>
      <c r="T129" s="924"/>
      <c r="U129" s="924"/>
      <c r="V129" s="924"/>
      <c r="W129" s="924"/>
      <c r="X129" s="924"/>
      <c r="Y129" s="924"/>
      <c r="Z129" s="924"/>
      <c r="AA129" s="924"/>
      <c r="AB129" s="924"/>
      <c r="AC129" s="924"/>
      <c r="AD129" s="924"/>
      <c r="AE129" s="924"/>
      <c r="AF129" s="924"/>
      <c r="AG129" s="924"/>
      <c r="AH129" s="924"/>
      <c r="AI129" s="924"/>
      <c r="AJ129" s="924"/>
      <c r="AK129" s="924"/>
      <c r="AL129" s="924"/>
      <c r="AM129" s="924"/>
      <c r="AN129" s="924"/>
      <c r="AO129" s="924"/>
      <c r="AP129" s="924"/>
      <c r="AQ129" s="924"/>
      <c r="AR129" s="924"/>
      <c r="AS129" s="924"/>
      <c r="AT129" s="924"/>
      <c r="AU129" s="924"/>
      <c r="AV129" s="924"/>
      <c r="AW129" s="924"/>
      <c r="AX129" s="924"/>
    </row>
    <row r="130" spans="1:50">
      <c r="A130" s="924"/>
      <c r="B130" s="924"/>
      <c r="C130" s="924"/>
      <c r="D130" s="924"/>
      <c r="E130" s="924"/>
      <c r="F130" s="924"/>
      <c r="G130" s="924"/>
      <c r="H130" s="924"/>
      <c r="I130" s="924"/>
      <c r="J130" s="924"/>
      <c r="K130" s="924"/>
      <c r="L130" s="924"/>
      <c r="M130" s="924"/>
      <c r="N130" s="924"/>
      <c r="O130" s="924"/>
      <c r="P130" s="924"/>
      <c r="Q130" s="924"/>
      <c r="R130" s="924"/>
      <c r="S130" s="924"/>
      <c r="T130" s="924"/>
      <c r="U130" s="924"/>
      <c r="V130" s="924"/>
      <c r="W130" s="924"/>
      <c r="X130" s="924"/>
      <c r="Y130" s="924"/>
      <c r="Z130" s="924"/>
      <c r="AA130" s="924"/>
      <c r="AB130" s="924"/>
      <c r="AC130" s="924"/>
      <c r="AD130" s="924"/>
      <c r="AE130" s="924"/>
      <c r="AF130" s="924"/>
      <c r="AG130" s="924"/>
      <c r="AH130" s="924"/>
      <c r="AI130" s="924"/>
      <c r="AJ130" s="924"/>
      <c r="AK130" s="924"/>
      <c r="AL130" s="924"/>
      <c r="AM130" s="924"/>
      <c r="AN130" s="924"/>
      <c r="AO130" s="924"/>
      <c r="AP130" s="924"/>
      <c r="AQ130" s="924"/>
      <c r="AR130" s="924"/>
      <c r="AS130" s="924"/>
      <c r="AT130" s="924"/>
      <c r="AU130" s="924"/>
      <c r="AV130" s="924"/>
      <c r="AW130" s="924"/>
      <c r="AX130" s="924"/>
    </row>
    <row r="131" spans="1:50">
      <c r="A131" s="924"/>
      <c r="B131" s="924"/>
      <c r="C131" s="924"/>
      <c r="D131" s="924"/>
      <c r="E131" s="924"/>
      <c r="F131" s="924"/>
      <c r="G131" s="924"/>
      <c r="H131" s="924"/>
      <c r="I131" s="924"/>
      <c r="J131" s="924"/>
      <c r="K131" s="924"/>
      <c r="L131" s="924"/>
      <c r="M131" s="924"/>
      <c r="N131" s="924"/>
      <c r="O131" s="924"/>
      <c r="P131" s="924"/>
      <c r="Q131" s="924"/>
      <c r="R131" s="924"/>
      <c r="S131" s="924"/>
      <c r="T131" s="924"/>
      <c r="U131" s="924"/>
      <c r="V131" s="924"/>
      <c r="W131" s="924"/>
      <c r="X131" s="924"/>
      <c r="Y131" s="924"/>
      <c r="Z131" s="924"/>
      <c r="AA131" s="924"/>
      <c r="AB131" s="924"/>
      <c r="AC131" s="924"/>
      <c r="AD131" s="924"/>
      <c r="AE131" s="924"/>
      <c r="AF131" s="924"/>
      <c r="AG131" s="924"/>
      <c r="AH131" s="924"/>
      <c r="AI131" s="924"/>
      <c r="AJ131" s="924"/>
      <c r="AK131" s="924"/>
      <c r="AL131" s="924"/>
      <c r="AM131" s="924"/>
      <c r="AN131" s="924"/>
      <c r="AO131" s="924"/>
      <c r="AP131" s="924"/>
      <c r="AQ131" s="924"/>
      <c r="AR131" s="924"/>
      <c r="AS131" s="924"/>
      <c r="AT131" s="924"/>
      <c r="AU131" s="924"/>
      <c r="AV131" s="924"/>
      <c r="AW131" s="924"/>
      <c r="AX131" s="924"/>
    </row>
    <row r="132" spans="1:50">
      <c r="A132" s="924"/>
      <c r="B132" s="924"/>
      <c r="C132" s="924"/>
      <c r="D132" s="924"/>
      <c r="E132" s="924"/>
      <c r="F132" s="924"/>
      <c r="G132" s="924"/>
      <c r="H132" s="924"/>
      <c r="I132" s="924"/>
      <c r="J132" s="924"/>
      <c r="K132" s="924"/>
      <c r="L132" s="924"/>
      <c r="M132" s="924"/>
      <c r="N132" s="924"/>
      <c r="O132" s="924"/>
      <c r="P132" s="924"/>
      <c r="Q132" s="924"/>
      <c r="R132" s="924"/>
      <c r="S132" s="924"/>
      <c r="T132" s="924"/>
      <c r="U132" s="924"/>
      <c r="V132" s="924"/>
      <c r="W132" s="924"/>
      <c r="X132" s="924"/>
      <c r="Y132" s="924"/>
      <c r="Z132" s="924"/>
      <c r="AA132" s="924"/>
      <c r="AB132" s="924"/>
      <c r="AC132" s="924"/>
      <c r="AD132" s="924"/>
      <c r="AE132" s="924"/>
      <c r="AF132" s="924"/>
      <c r="AG132" s="924"/>
      <c r="AH132" s="924"/>
      <c r="AI132" s="924"/>
      <c r="AJ132" s="924"/>
      <c r="AK132" s="924"/>
      <c r="AL132" s="924"/>
      <c r="AM132" s="924"/>
      <c r="AN132" s="924"/>
      <c r="AO132" s="924"/>
      <c r="AP132" s="924"/>
      <c r="AQ132" s="924"/>
      <c r="AR132" s="924"/>
      <c r="AS132" s="924"/>
      <c r="AT132" s="924"/>
      <c r="AU132" s="924"/>
      <c r="AV132" s="924"/>
      <c r="AW132" s="924"/>
      <c r="AX132" s="924"/>
    </row>
    <row r="133" spans="1:50">
      <c r="A133" s="924"/>
      <c r="B133" s="924"/>
      <c r="C133" s="924"/>
      <c r="D133" s="924"/>
      <c r="E133" s="924"/>
      <c r="F133" s="924"/>
      <c r="G133" s="924"/>
      <c r="H133" s="924"/>
      <c r="I133" s="924"/>
      <c r="J133" s="924"/>
      <c r="K133" s="924"/>
      <c r="L133" s="924"/>
      <c r="M133" s="924"/>
      <c r="N133" s="924"/>
      <c r="O133" s="924"/>
      <c r="P133" s="924"/>
      <c r="Q133" s="924"/>
      <c r="R133" s="924"/>
      <c r="S133" s="924"/>
      <c r="T133" s="924"/>
      <c r="U133" s="924"/>
      <c r="V133" s="924"/>
      <c r="W133" s="924"/>
      <c r="X133" s="924"/>
      <c r="Y133" s="924"/>
      <c r="Z133" s="924"/>
      <c r="AA133" s="924"/>
      <c r="AB133" s="924"/>
      <c r="AC133" s="924"/>
      <c r="AD133" s="924"/>
      <c r="AE133" s="924"/>
      <c r="AF133" s="924"/>
      <c r="AG133" s="924"/>
      <c r="AH133" s="924"/>
      <c r="AI133" s="924"/>
      <c r="AJ133" s="924"/>
      <c r="AK133" s="924"/>
      <c r="AL133" s="924"/>
      <c r="AM133" s="924"/>
      <c r="AN133" s="924"/>
      <c r="AO133" s="924"/>
      <c r="AP133" s="924"/>
      <c r="AQ133" s="924"/>
      <c r="AR133" s="924"/>
      <c r="AS133" s="924"/>
      <c r="AT133" s="924"/>
      <c r="AU133" s="924"/>
      <c r="AV133" s="924"/>
      <c r="AW133" s="924"/>
      <c r="AX133" s="924"/>
    </row>
    <row r="134" spans="1:50">
      <c r="A134" s="924"/>
      <c r="B134" s="924"/>
      <c r="C134" s="924"/>
      <c r="D134" s="924"/>
      <c r="E134" s="924"/>
      <c r="F134" s="924"/>
      <c r="G134" s="924"/>
      <c r="H134" s="924"/>
      <c r="I134" s="924"/>
      <c r="J134" s="924"/>
      <c r="K134" s="924"/>
      <c r="L134" s="924"/>
      <c r="M134" s="924"/>
      <c r="N134" s="924"/>
      <c r="O134" s="924"/>
      <c r="P134" s="924"/>
      <c r="Q134" s="924"/>
      <c r="R134" s="924"/>
      <c r="S134" s="924"/>
      <c r="T134" s="924"/>
      <c r="U134" s="924"/>
      <c r="V134" s="924"/>
      <c r="W134" s="924"/>
      <c r="X134" s="924"/>
      <c r="Y134" s="924"/>
      <c r="Z134" s="924"/>
      <c r="AA134" s="924"/>
      <c r="AB134" s="924"/>
      <c r="AC134" s="924"/>
      <c r="AD134" s="924"/>
      <c r="AE134" s="924"/>
      <c r="AF134" s="924"/>
      <c r="AG134" s="924"/>
      <c r="AH134" s="924"/>
      <c r="AI134" s="924"/>
      <c r="AJ134" s="924"/>
      <c r="AK134" s="924"/>
      <c r="AL134" s="924"/>
      <c r="AM134" s="924"/>
      <c r="AN134" s="924"/>
      <c r="AO134" s="924"/>
      <c r="AP134" s="924"/>
      <c r="AQ134" s="924"/>
      <c r="AR134" s="924"/>
      <c r="AS134" s="924"/>
      <c r="AT134" s="924"/>
      <c r="AU134" s="924"/>
      <c r="AV134" s="887"/>
      <c r="AW134" s="887"/>
    </row>
    <row r="135" spans="1:50">
      <c r="A135" s="924"/>
      <c r="B135" s="924"/>
      <c r="C135" s="924"/>
      <c r="D135" s="924"/>
      <c r="E135" s="924"/>
      <c r="F135" s="924"/>
      <c r="G135" s="924"/>
      <c r="H135" s="924"/>
      <c r="I135" s="924"/>
      <c r="J135" s="924"/>
      <c r="K135" s="924"/>
      <c r="L135" s="924"/>
      <c r="M135" s="924"/>
      <c r="N135" s="924"/>
      <c r="O135" s="924"/>
      <c r="P135" s="924"/>
      <c r="Q135" s="924"/>
      <c r="R135" s="924"/>
      <c r="S135" s="924"/>
      <c r="T135" s="924"/>
      <c r="U135" s="924"/>
      <c r="V135" s="924"/>
      <c r="W135" s="924"/>
      <c r="X135" s="924"/>
      <c r="Y135" s="924"/>
      <c r="Z135" s="924"/>
      <c r="AA135" s="924"/>
      <c r="AB135" s="924"/>
      <c r="AC135" s="924"/>
      <c r="AD135" s="910" t="s">
        <v>758</v>
      </c>
      <c r="AE135" s="910"/>
      <c r="AF135" s="910"/>
      <c r="AG135" s="910"/>
      <c r="AH135" s="910"/>
      <c r="AI135" s="910"/>
      <c r="AJ135" s="910"/>
      <c r="AK135" s="910"/>
      <c r="AL135" s="910"/>
      <c r="AM135" s="910"/>
      <c r="AN135" s="910"/>
      <c r="AO135" s="910"/>
      <c r="AP135" s="910"/>
      <c r="AQ135" s="910"/>
      <c r="AR135" s="910"/>
      <c r="AS135" s="910"/>
      <c r="AT135" s="910"/>
      <c r="AU135" s="910"/>
      <c r="AV135" s="910"/>
      <c r="AW135" s="910"/>
    </row>
    <row r="136" spans="1:50">
      <c r="A136" s="924"/>
      <c r="B136" s="924"/>
      <c r="C136" s="924"/>
      <c r="D136" s="924"/>
      <c r="E136" s="924"/>
      <c r="F136" s="924"/>
      <c r="G136" s="924"/>
      <c r="H136" s="924"/>
      <c r="I136" s="924"/>
      <c r="J136" s="924"/>
      <c r="K136" s="924"/>
      <c r="L136" s="924"/>
      <c r="M136" s="924"/>
      <c r="N136" s="924"/>
      <c r="O136" s="924"/>
      <c r="P136" s="924"/>
      <c r="Q136" s="924"/>
      <c r="R136" s="924"/>
      <c r="S136" s="924"/>
      <c r="T136" s="924"/>
      <c r="U136" s="924"/>
      <c r="V136" s="924"/>
      <c r="W136" s="924"/>
      <c r="X136" s="924"/>
      <c r="Y136" s="924"/>
      <c r="Z136" s="924"/>
      <c r="AA136" s="924"/>
      <c r="AB136" s="924"/>
      <c r="AC136" s="924"/>
      <c r="AD136" s="910"/>
      <c r="AE136" s="910"/>
      <c r="AF136" s="910"/>
      <c r="AG136" s="910"/>
      <c r="AH136" s="910"/>
      <c r="AI136" s="910"/>
      <c r="AJ136" s="910"/>
      <c r="AK136" s="910"/>
      <c r="AL136" s="910"/>
      <c r="AM136" s="910"/>
      <c r="AN136" s="910"/>
      <c r="AO136" s="910"/>
      <c r="AP136" s="910"/>
      <c r="AQ136" s="910"/>
      <c r="AR136" s="910"/>
      <c r="AS136" s="910"/>
      <c r="AT136" s="910"/>
      <c r="AU136" s="910"/>
      <c r="AV136" s="910"/>
      <c r="AW136" s="910"/>
    </row>
    <row r="137" spans="1:50">
      <c r="A137" s="924"/>
      <c r="B137" s="924"/>
      <c r="C137" s="924"/>
      <c r="D137" s="924"/>
      <c r="E137" s="924"/>
      <c r="F137" s="924"/>
      <c r="G137" s="924"/>
      <c r="H137" s="924"/>
      <c r="I137" s="924"/>
      <c r="J137" s="924"/>
      <c r="K137" s="924"/>
      <c r="L137" s="924"/>
      <c r="M137" s="924"/>
      <c r="N137" s="924"/>
      <c r="O137" s="924"/>
      <c r="P137" s="924"/>
      <c r="Q137" s="924"/>
      <c r="R137" s="924"/>
      <c r="S137" s="924"/>
      <c r="T137" s="924"/>
      <c r="U137" s="924"/>
      <c r="V137" s="924"/>
      <c r="W137" s="924"/>
      <c r="X137" s="924"/>
      <c r="Y137" s="924"/>
      <c r="Z137" s="924"/>
      <c r="AA137" s="924"/>
      <c r="AB137" s="924"/>
      <c r="AC137" s="924"/>
      <c r="AD137" s="910"/>
      <c r="AE137" s="911" t="str">
        <f t="shared" ref="AE137:AR137" si="53">"Blade S/N "&amp;C57</f>
        <v>Blade S/N 502</v>
      </c>
      <c r="AF137" s="911" t="str">
        <f t="shared" si="53"/>
        <v>Blade S/N 504</v>
      </c>
      <c r="AG137" s="911" t="str">
        <f t="shared" si="53"/>
        <v>Blade S/N 509</v>
      </c>
      <c r="AH137" s="911" t="str">
        <f t="shared" si="53"/>
        <v>Blade S/N 522</v>
      </c>
      <c r="AI137" s="911" t="str">
        <f t="shared" si="53"/>
        <v xml:space="preserve">Blade S/N </v>
      </c>
      <c r="AJ137" s="911" t="str">
        <f t="shared" si="53"/>
        <v xml:space="preserve">Blade S/N </v>
      </c>
      <c r="AK137" s="911" t="str">
        <f t="shared" si="53"/>
        <v xml:space="preserve">Blade S/N </v>
      </c>
      <c r="AL137" s="911" t="str">
        <f t="shared" si="53"/>
        <v xml:space="preserve">Blade S/N </v>
      </c>
      <c r="AM137" s="911" t="str">
        <f t="shared" si="53"/>
        <v xml:space="preserve">Blade S/N </v>
      </c>
      <c r="AN137" s="911" t="str">
        <f t="shared" si="53"/>
        <v xml:space="preserve">Blade S/N </v>
      </c>
      <c r="AO137" s="911" t="str">
        <f t="shared" si="53"/>
        <v xml:space="preserve">Blade S/N </v>
      </c>
      <c r="AP137" s="911" t="str">
        <f t="shared" si="53"/>
        <v xml:space="preserve">Blade S/N </v>
      </c>
      <c r="AQ137" s="911" t="str">
        <f t="shared" si="53"/>
        <v xml:space="preserve">Blade S/N </v>
      </c>
      <c r="AR137" s="911" t="str">
        <f t="shared" si="53"/>
        <v xml:space="preserve">Blade S/N </v>
      </c>
      <c r="AS137" s="911" t="e">
        <f>"Blade S/N "&amp;#REF!</f>
        <v>#REF!</v>
      </c>
      <c r="AT137" s="911" t="e">
        <f>"Blade S/N "&amp;#REF!</f>
        <v>#REF!</v>
      </c>
      <c r="AU137" s="911" t="e">
        <f>"Blade S/N "&amp;#REF!</f>
        <v>#REF!</v>
      </c>
      <c r="AV137" s="911" t="e">
        <f>"Blade S/N "&amp;#REF!</f>
        <v>#REF!</v>
      </c>
      <c r="AW137" s="911" t="e">
        <f>"Blade S/N "&amp;#REF!</f>
        <v>#REF!</v>
      </c>
    </row>
    <row r="138" spans="1:50">
      <c r="A138" s="924"/>
      <c r="B138" s="924"/>
      <c r="C138" s="924"/>
      <c r="D138" s="924"/>
      <c r="E138" s="924"/>
      <c r="F138" s="924"/>
      <c r="G138" s="924"/>
      <c r="H138" s="924"/>
      <c r="I138" s="924"/>
      <c r="J138" s="924"/>
      <c r="K138" s="924"/>
      <c r="L138" s="924"/>
      <c r="M138" s="924"/>
      <c r="N138" s="924"/>
      <c r="O138" s="924"/>
      <c r="P138" s="924"/>
      <c r="Q138" s="924"/>
      <c r="R138" s="924"/>
      <c r="S138" s="924"/>
      <c r="T138" s="924"/>
      <c r="U138" s="924"/>
      <c r="V138" s="924"/>
      <c r="W138" s="924"/>
      <c r="X138" s="924"/>
      <c r="Y138" s="924"/>
      <c r="Z138" s="924"/>
      <c r="AA138" s="924"/>
      <c r="AB138" s="924"/>
      <c r="AC138" s="924"/>
      <c r="AD138" s="910">
        <v>0</v>
      </c>
      <c r="AE138" s="913">
        <f t="shared" ref="AE138:AR138" si="54">X58</f>
        <v>158.50869999999998</v>
      </c>
      <c r="AF138" s="913">
        <f t="shared" si="54"/>
        <v>158.85159999999999</v>
      </c>
      <c r="AG138" s="913">
        <f t="shared" si="54"/>
        <v>158.08959999999999</v>
      </c>
      <c r="AH138" s="913">
        <f t="shared" si="54"/>
        <v>159.41039999999998</v>
      </c>
      <c r="AI138" s="913">
        <f t="shared" si="54"/>
        <v>0</v>
      </c>
      <c r="AJ138" s="913">
        <f t="shared" si="54"/>
        <v>0</v>
      </c>
      <c r="AK138" s="913">
        <f t="shared" si="54"/>
        <v>0</v>
      </c>
      <c r="AL138" s="913">
        <f t="shared" si="54"/>
        <v>0</v>
      </c>
      <c r="AM138" s="913">
        <f t="shared" si="54"/>
        <v>0</v>
      </c>
      <c r="AN138" s="913">
        <f t="shared" si="54"/>
        <v>0</v>
      </c>
      <c r="AO138" s="913">
        <f t="shared" si="54"/>
        <v>0</v>
      </c>
      <c r="AP138" s="913">
        <f t="shared" si="54"/>
        <v>0</v>
      </c>
      <c r="AQ138" s="913">
        <f t="shared" si="54"/>
        <v>0</v>
      </c>
      <c r="AR138" s="913">
        <f t="shared" si="54"/>
        <v>0</v>
      </c>
      <c r="AS138" s="913" t="e">
        <f>#REF!</f>
        <v>#REF!</v>
      </c>
      <c r="AT138" s="913" t="e">
        <f>#REF!</f>
        <v>#REF!</v>
      </c>
      <c r="AU138" s="913" t="e">
        <f>#REF!</f>
        <v>#REF!</v>
      </c>
      <c r="AV138" s="913" t="e">
        <f>#REF!</f>
        <v>#REF!</v>
      </c>
      <c r="AW138" s="913">
        <f>AS58</f>
        <v>0</v>
      </c>
    </row>
    <row r="139" spans="1:50">
      <c r="A139" s="924"/>
      <c r="B139" s="924"/>
      <c r="C139" s="924"/>
      <c r="D139" s="924"/>
      <c r="E139" s="924"/>
      <c r="F139" s="924"/>
      <c r="G139" s="924"/>
      <c r="H139" s="924"/>
      <c r="I139" s="924"/>
      <c r="J139" s="924"/>
      <c r="K139" s="924"/>
      <c r="L139" s="924"/>
      <c r="M139" s="924"/>
      <c r="N139" s="924"/>
      <c r="O139" s="924"/>
      <c r="P139" s="924"/>
      <c r="Q139" s="924"/>
      <c r="R139" s="924"/>
      <c r="S139" s="924"/>
      <c r="T139" s="924"/>
      <c r="U139" s="924"/>
      <c r="V139" s="924"/>
      <c r="W139" s="924"/>
      <c r="X139" s="924"/>
      <c r="Y139" s="924"/>
      <c r="Z139" s="924"/>
      <c r="AA139" s="924"/>
      <c r="AB139" s="924"/>
      <c r="AC139" s="924"/>
      <c r="AD139" s="912">
        <f>B4</f>
        <v>4.9000000000000004</v>
      </c>
      <c r="AE139" s="913">
        <f t="shared" ref="AE139:AR141" si="55">X59-X$58</f>
        <v>-141.68119999999999</v>
      </c>
      <c r="AF139" s="913">
        <f t="shared" si="55"/>
        <v>-143.256</v>
      </c>
      <c r="AG139" s="913">
        <f t="shared" si="55"/>
        <v>-144.05609999999999</v>
      </c>
      <c r="AH139" s="913">
        <f t="shared" si="55"/>
        <v>-145.68169999999998</v>
      </c>
      <c r="AI139" s="913">
        <f t="shared" si="55"/>
        <v>0</v>
      </c>
      <c r="AJ139" s="913">
        <f t="shared" si="55"/>
        <v>0</v>
      </c>
      <c r="AK139" s="913">
        <f t="shared" si="55"/>
        <v>0</v>
      </c>
      <c r="AL139" s="913">
        <f t="shared" si="55"/>
        <v>0</v>
      </c>
      <c r="AM139" s="913">
        <f t="shared" si="55"/>
        <v>0</v>
      </c>
      <c r="AN139" s="913">
        <f t="shared" si="55"/>
        <v>0</v>
      </c>
      <c r="AO139" s="913">
        <f t="shared" si="55"/>
        <v>0</v>
      </c>
      <c r="AP139" s="913">
        <f t="shared" si="55"/>
        <v>0</v>
      </c>
      <c r="AQ139" s="913">
        <f t="shared" si="55"/>
        <v>0</v>
      </c>
      <c r="AR139" s="913">
        <f t="shared" si="55"/>
        <v>0</v>
      </c>
      <c r="AS139" s="913" t="e">
        <f>#REF!-#REF!</f>
        <v>#REF!</v>
      </c>
      <c r="AT139" s="913" t="e">
        <f>#REF!-#REF!</f>
        <v>#REF!</v>
      </c>
      <c r="AU139" s="913" t="e">
        <f>#REF!-#REF!</f>
        <v>#REF!</v>
      </c>
      <c r="AV139" s="913" t="e">
        <f>#REF!-#REF!</f>
        <v>#REF!</v>
      </c>
      <c r="AW139" s="913">
        <f>AS59-AS$58</f>
        <v>0</v>
      </c>
    </row>
    <row r="140" spans="1:50">
      <c r="A140" s="924"/>
      <c r="B140" s="924"/>
      <c r="C140" s="924"/>
      <c r="D140" s="924"/>
      <c r="E140" s="924"/>
      <c r="F140" s="924"/>
      <c r="G140" s="924"/>
      <c r="H140" s="924"/>
      <c r="I140" s="924"/>
      <c r="J140" s="924"/>
      <c r="K140" s="924"/>
      <c r="L140" s="924"/>
      <c r="M140" s="924"/>
      <c r="N140" s="924"/>
      <c r="O140" s="924"/>
      <c r="P140" s="924"/>
      <c r="Q140" s="924"/>
      <c r="R140" s="924"/>
      <c r="S140" s="924"/>
      <c r="T140" s="924"/>
      <c r="U140" s="924"/>
      <c r="V140" s="924"/>
      <c r="W140" s="924"/>
      <c r="X140" s="924"/>
      <c r="Y140" s="924"/>
      <c r="Z140" s="924"/>
      <c r="AA140" s="924"/>
      <c r="AB140" s="924"/>
      <c r="AC140" s="924"/>
      <c r="AD140" s="912">
        <f>B54</f>
        <v>5.9</v>
      </c>
      <c r="AE140" s="913">
        <f t="shared" si="55"/>
        <v>-172.11039999999997</v>
      </c>
      <c r="AF140" s="913">
        <f t="shared" si="55"/>
        <v>-173.83759999999998</v>
      </c>
      <c r="AG140" s="913">
        <f t="shared" si="55"/>
        <v>-174.57419999999999</v>
      </c>
      <c r="AH140" s="913">
        <f t="shared" si="55"/>
        <v>-176.65699999999998</v>
      </c>
      <c r="AI140" s="913">
        <f t="shared" si="55"/>
        <v>0</v>
      </c>
      <c r="AJ140" s="913">
        <f t="shared" si="55"/>
        <v>0</v>
      </c>
      <c r="AK140" s="913">
        <f t="shared" si="55"/>
        <v>0</v>
      </c>
      <c r="AL140" s="913">
        <f t="shared" si="55"/>
        <v>0</v>
      </c>
      <c r="AM140" s="913">
        <f t="shared" si="55"/>
        <v>0</v>
      </c>
      <c r="AN140" s="913">
        <f t="shared" si="55"/>
        <v>0</v>
      </c>
      <c r="AO140" s="913">
        <f t="shared" si="55"/>
        <v>0</v>
      </c>
      <c r="AP140" s="913">
        <f t="shared" si="55"/>
        <v>0</v>
      </c>
      <c r="AQ140" s="913">
        <f t="shared" si="55"/>
        <v>0</v>
      </c>
      <c r="AR140" s="913">
        <f t="shared" si="55"/>
        <v>0</v>
      </c>
      <c r="AS140" s="913" t="e">
        <f>#REF!-#REF!</f>
        <v>#REF!</v>
      </c>
      <c r="AT140" s="913" t="e">
        <f>#REF!-#REF!</f>
        <v>#REF!</v>
      </c>
      <c r="AU140" s="913" t="e">
        <f>#REF!-#REF!</f>
        <v>#REF!</v>
      </c>
      <c r="AV140" s="913" t="e">
        <f>#REF!-#REF!</f>
        <v>#REF!</v>
      </c>
      <c r="AW140" s="913">
        <f>AS60-AS$58</f>
        <v>0</v>
      </c>
    </row>
    <row r="141" spans="1:50">
      <c r="A141" s="924"/>
      <c r="B141" s="924"/>
      <c r="C141" s="924"/>
      <c r="D141" s="924"/>
      <c r="E141" s="924"/>
      <c r="F141" s="924"/>
      <c r="G141" s="924"/>
      <c r="H141" s="924"/>
      <c r="I141" s="924"/>
      <c r="J141" s="924"/>
      <c r="K141" s="924"/>
      <c r="L141" s="924"/>
      <c r="M141" s="924"/>
      <c r="N141" s="924"/>
      <c r="O141" s="924"/>
      <c r="P141" s="924"/>
      <c r="Q141" s="924"/>
      <c r="R141" s="924"/>
      <c r="S141" s="924"/>
      <c r="T141" s="924"/>
      <c r="U141" s="924"/>
      <c r="V141" s="924"/>
      <c r="W141" s="924"/>
      <c r="X141" s="924"/>
      <c r="Y141" s="924"/>
      <c r="Z141" s="924"/>
      <c r="AA141" s="924"/>
      <c r="AB141" s="924"/>
      <c r="AC141" s="924"/>
      <c r="AD141" s="912">
        <f>B54</f>
        <v>5.9</v>
      </c>
      <c r="AE141" s="913">
        <f t="shared" si="55"/>
        <v>-172.17389999999997</v>
      </c>
      <c r="AF141" s="913">
        <f t="shared" si="55"/>
        <v>-173.7868</v>
      </c>
      <c r="AG141" s="913">
        <f t="shared" si="55"/>
        <v>-174.59959999999998</v>
      </c>
      <c r="AH141" s="913">
        <f t="shared" si="55"/>
        <v>-176.65699999999998</v>
      </c>
      <c r="AI141" s="913">
        <f t="shared" si="55"/>
        <v>0</v>
      </c>
      <c r="AJ141" s="913">
        <f t="shared" si="55"/>
        <v>0</v>
      </c>
      <c r="AK141" s="913">
        <f t="shared" si="55"/>
        <v>0</v>
      </c>
      <c r="AL141" s="913">
        <f t="shared" si="55"/>
        <v>0</v>
      </c>
      <c r="AM141" s="913">
        <f t="shared" si="55"/>
        <v>0</v>
      </c>
      <c r="AN141" s="913">
        <f t="shared" si="55"/>
        <v>0</v>
      </c>
      <c r="AO141" s="913">
        <f t="shared" si="55"/>
        <v>0</v>
      </c>
      <c r="AP141" s="913">
        <f t="shared" si="55"/>
        <v>0</v>
      </c>
      <c r="AQ141" s="913">
        <f t="shared" si="55"/>
        <v>0</v>
      </c>
      <c r="AR141" s="913">
        <f t="shared" si="55"/>
        <v>0</v>
      </c>
      <c r="AS141" s="913" t="e">
        <f>#REF!-#REF!</f>
        <v>#REF!</v>
      </c>
      <c r="AT141" s="913" t="e">
        <f>#REF!-#REF!</f>
        <v>#REF!</v>
      </c>
      <c r="AU141" s="913" t="e">
        <f>#REF!-#REF!</f>
        <v>#REF!</v>
      </c>
      <c r="AV141" s="913" t="e">
        <f>#REF!-#REF!</f>
        <v>#REF!</v>
      </c>
      <c r="AW141" s="913">
        <f>AS61-AS$58</f>
        <v>0</v>
      </c>
      <c r="AX141" s="924"/>
    </row>
    <row r="142" spans="1:50">
      <c r="A142" s="924"/>
      <c r="B142" s="924"/>
      <c r="C142" s="924"/>
      <c r="D142" s="924"/>
      <c r="E142" s="924"/>
      <c r="F142" s="924"/>
      <c r="G142" s="924"/>
      <c r="H142" s="924"/>
      <c r="I142" s="924"/>
      <c r="J142" s="924"/>
      <c r="K142" s="924"/>
      <c r="L142" s="924"/>
      <c r="M142" s="924"/>
      <c r="N142" s="924"/>
      <c r="O142" s="924"/>
      <c r="P142" s="924"/>
      <c r="Q142" s="924"/>
      <c r="R142" s="924"/>
      <c r="S142" s="924"/>
      <c r="T142" s="924"/>
      <c r="U142" s="924"/>
      <c r="V142" s="924"/>
      <c r="W142" s="924"/>
      <c r="X142" s="924"/>
      <c r="Y142" s="924"/>
      <c r="Z142" s="924"/>
      <c r="AA142" s="924"/>
      <c r="AB142" s="924"/>
      <c r="AC142" s="924"/>
      <c r="AD142" s="924"/>
      <c r="AE142" s="924"/>
      <c r="AF142" s="924"/>
      <c r="AG142" s="924"/>
      <c r="AH142" s="924"/>
      <c r="AI142" s="924"/>
      <c r="AJ142" s="924"/>
      <c r="AK142" s="924"/>
      <c r="AL142" s="924"/>
      <c r="AM142" s="924"/>
      <c r="AN142" s="924"/>
      <c r="AO142" s="924"/>
      <c r="AP142" s="924"/>
      <c r="AQ142" s="924"/>
      <c r="AR142" s="924"/>
      <c r="AS142" s="924"/>
      <c r="AT142" s="924"/>
      <c r="AU142" s="924"/>
      <c r="AV142" s="924"/>
      <c r="AW142" s="924"/>
      <c r="AX142" s="924"/>
    </row>
    <row r="143" spans="1:50">
      <c r="A143" s="924"/>
      <c r="B143" s="924"/>
      <c r="C143" s="924"/>
      <c r="D143" s="924"/>
      <c r="E143" s="924"/>
      <c r="F143" s="924"/>
      <c r="G143" s="924"/>
      <c r="H143" s="924"/>
      <c r="I143" s="924"/>
      <c r="J143" s="924"/>
      <c r="K143" s="924"/>
      <c r="L143" s="924"/>
      <c r="M143" s="924"/>
      <c r="N143" s="924"/>
      <c r="O143" s="924"/>
      <c r="P143" s="924"/>
      <c r="Q143" s="924"/>
      <c r="R143" s="924"/>
      <c r="S143" s="924"/>
      <c r="T143" s="924"/>
      <c r="U143" s="924"/>
      <c r="V143" s="924"/>
      <c r="W143" s="924"/>
      <c r="X143" s="924"/>
      <c r="Y143" s="924"/>
      <c r="Z143" s="924"/>
      <c r="AA143" s="924"/>
      <c r="AB143" s="924"/>
      <c r="AC143" s="924"/>
      <c r="AD143" s="924"/>
      <c r="AE143" s="924"/>
      <c r="AF143" s="924"/>
      <c r="AG143" s="924"/>
      <c r="AH143" s="924"/>
      <c r="AI143" s="924"/>
      <c r="AJ143" s="924"/>
      <c r="AK143" s="924"/>
      <c r="AL143" s="924"/>
      <c r="AM143" s="924"/>
      <c r="AN143" s="924"/>
      <c r="AO143" s="924"/>
      <c r="AP143" s="924"/>
      <c r="AQ143" s="924"/>
      <c r="AR143" s="924"/>
      <c r="AS143" s="924"/>
      <c r="AT143" s="924"/>
      <c r="AU143" s="924"/>
      <c r="AV143" s="924"/>
      <c r="AW143" s="924"/>
      <c r="AX143" s="924"/>
    </row>
    <row r="144" spans="1:50">
      <c r="A144" s="924"/>
      <c r="B144" s="924"/>
      <c r="C144" s="924"/>
      <c r="D144" s="924"/>
      <c r="E144" s="924"/>
      <c r="F144" s="924"/>
      <c r="G144" s="924"/>
      <c r="H144" s="924"/>
      <c r="I144" s="924"/>
      <c r="J144" s="924"/>
      <c r="K144" s="924"/>
      <c r="L144" s="924"/>
      <c r="M144" s="924"/>
      <c r="N144" s="924"/>
      <c r="O144" s="924"/>
      <c r="P144" s="924"/>
      <c r="Q144" s="924"/>
      <c r="R144" s="924"/>
      <c r="S144" s="924"/>
      <c r="T144" s="924"/>
      <c r="U144" s="924"/>
      <c r="V144" s="924"/>
      <c r="W144" s="924"/>
      <c r="X144" s="924"/>
      <c r="Y144" s="924"/>
      <c r="Z144" s="924"/>
      <c r="AA144" s="924"/>
      <c r="AB144" s="924"/>
      <c r="AC144" s="924"/>
      <c r="AD144" s="924"/>
      <c r="AE144" s="924"/>
      <c r="AF144" s="924"/>
      <c r="AG144" s="924"/>
      <c r="AH144" s="924"/>
      <c r="AI144" s="924"/>
      <c r="AJ144" s="924"/>
      <c r="AK144" s="924"/>
      <c r="AL144" s="924"/>
      <c r="AM144" s="924"/>
      <c r="AN144" s="924"/>
      <c r="AO144" s="924"/>
      <c r="AP144" s="924"/>
      <c r="AQ144" s="924"/>
      <c r="AR144" s="924"/>
      <c r="AS144" s="924"/>
      <c r="AT144" s="924"/>
      <c r="AU144" s="924"/>
      <c r="AV144" s="924"/>
      <c r="AW144" s="924"/>
      <c r="AX144" s="924"/>
    </row>
    <row r="145" spans="1:50">
      <c r="A145" s="924"/>
      <c r="B145" s="924"/>
      <c r="C145" s="924"/>
      <c r="D145" s="924"/>
      <c r="E145" s="924"/>
      <c r="F145" s="924"/>
      <c r="G145" s="924"/>
      <c r="H145" s="924"/>
      <c r="I145" s="924"/>
      <c r="J145" s="924"/>
      <c r="K145" s="924"/>
      <c r="L145" s="924"/>
      <c r="M145" s="924"/>
      <c r="N145" s="924"/>
      <c r="O145" s="924"/>
      <c r="P145" s="924"/>
      <c r="Q145" s="924"/>
      <c r="R145" s="924"/>
      <c r="S145" s="924"/>
      <c r="T145" s="924"/>
      <c r="U145" s="924"/>
      <c r="V145" s="924"/>
      <c r="W145" s="924"/>
      <c r="X145" s="924"/>
      <c r="Y145" s="924"/>
      <c r="Z145" s="924"/>
      <c r="AA145" s="924"/>
      <c r="AB145" s="924"/>
      <c r="AC145" s="924"/>
      <c r="AD145" s="924"/>
      <c r="AE145" s="924"/>
      <c r="AF145" s="924"/>
      <c r="AG145" s="924"/>
      <c r="AH145" s="924"/>
      <c r="AI145" s="924"/>
      <c r="AJ145" s="924"/>
      <c r="AK145" s="924"/>
      <c r="AL145" s="924"/>
      <c r="AM145" s="924"/>
      <c r="AN145" s="924"/>
      <c r="AO145" s="924"/>
      <c r="AP145" s="924"/>
      <c r="AQ145" s="924"/>
      <c r="AR145" s="924"/>
      <c r="AS145" s="924"/>
      <c r="AT145" s="924"/>
      <c r="AU145" s="924"/>
      <c r="AV145" s="924"/>
      <c r="AW145" s="924"/>
      <c r="AX145" s="924"/>
    </row>
    <row r="146" spans="1:50">
      <c r="A146" s="924"/>
      <c r="B146" s="924"/>
      <c r="C146" s="924"/>
      <c r="D146" s="924"/>
      <c r="E146" s="924"/>
      <c r="F146" s="924"/>
      <c r="G146" s="924"/>
      <c r="H146" s="924"/>
      <c r="I146" s="924"/>
      <c r="J146" s="924"/>
      <c r="K146" s="924"/>
      <c r="L146" s="924"/>
      <c r="M146" s="924"/>
      <c r="N146" s="924"/>
      <c r="O146" s="924"/>
      <c r="P146" s="924"/>
      <c r="Q146" s="924"/>
      <c r="R146" s="924"/>
      <c r="S146" s="924"/>
      <c r="T146" s="924"/>
      <c r="U146" s="924"/>
      <c r="V146" s="924"/>
      <c r="W146" s="924"/>
      <c r="X146" s="924"/>
      <c r="Y146" s="924"/>
      <c r="Z146" s="924"/>
      <c r="AA146" s="924"/>
      <c r="AB146" s="924"/>
      <c r="AC146" s="924"/>
      <c r="AD146" s="924"/>
      <c r="AE146" s="924"/>
      <c r="AF146" s="924"/>
      <c r="AG146" s="924"/>
      <c r="AH146" s="924"/>
      <c r="AI146" s="924"/>
      <c r="AJ146" s="924"/>
      <c r="AK146" s="924"/>
      <c r="AL146" s="924"/>
      <c r="AM146" s="924"/>
      <c r="AN146" s="924"/>
      <c r="AO146" s="924"/>
      <c r="AP146" s="924"/>
      <c r="AQ146" s="924"/>
      <c r="AR146" s="924"/>
      <c r="AS146" s="924"/>
      <c r="AT146" s="924"/>
      <c r="AU146" s="924"/>
      <c r="AV146" s="924"/>
      <c r="AW146" s="924"/>
      <c r="AX146" s="924"/>
    </row>
    <row r="147" spans="1:50">
      <c r="A147" s="924"/>
      <c r="B147" s="924"/>
      <c r="C147" s="924"/>
      <c r="D147" s="924"/>
      <c r="E147" s="924"/>
      <c r="F147" s="924"/>
      <c r="G147" s="924"/>
      <c r="H147" s="924"/>
      <c r="I147" s="924"/>
      <c r="J147" s="924"/>
      <c r="K147" s="924"/>
      <c r="L147" s="924"/>
      <c r="M147" s="924"/>
      <c r="N147" s="924"/>
      <c r="O147" s="924"/>
      <c r="P147" s="924"/>
      <c r="Q147" s="924"/>
      <c r="R147" s="924"/>
      <c r="S147" s="924"/>
      <c r="T147" s="924"/>
      <c r="U147" s="924"/>
      <c r="V147" s="924"/>
      <c r="W147" s="924"/>
      <c r="X147" s="924"/>
      <c r="Y147" s="924"/>
      <c r="Z147" s="924"/>
      <c r="AA147" s="924"/>
      <c r="AB147" s="924"/>
      <c r="AC147" s="924"/>
      <c r="AD147" s="924"/>
      <c r="AE147" s="924"/>
      <c r="AF147" s="924"/>
      <c r="AG147" s="924"/>
      <c r="AH147" s="924"/>
      <c r="AI147" s="924"/>
      <c r="AJ147" s="924"/>
      <c r="AK147" s="924"/>
      <c r="AL147" s="924"/>
      <c r="AM147" s="924"/>
      <c r="AN147" s="924"/>
      <c r="AO147" s="924"/>
      <c r="AP147" s="924"/>
      <c r="AQ147" s="924"/>
      <c r="AR147" s="924"/>
      <c r="AS147" s="924"/>
      <c r="AT147" s="924"/>
      <c r="AU147" s="924"/>
      <c r="AV147" s="924"/>
      <c r="AW147" s="924"/>
      <c r="AX147" s="924"/>
    </row>
    <row r="148" spans="1:50">
      <c r="A148" s="924"/>
      <c r="B148" s="924"/>
      <c r="C148" s="924"/>
      <c r="D148" s="924"/>
      <c r="E148" s="924"/>
      <c r="F148" s="924"/>
      <c r="G148" s="924"/>
      <c r="H148" s="924"/>
      <c r="I148" s="924"/>
      <c r="J148" s="924"/>
      <c r="K148" s="924"/>
      <c r="L148" s="924"/>
      <c r="M148" s="924"/>
      <c r="N148" s="924"/>
      <c r="O148" s="924"/>
      <c r="P148" s="924"/>
      <c r="Q148" s="924"/>
      <c r="R148" s="924"/>
      <c r="S148" s="924"/>
      <c r="T148" s="924"/>
      <c r="U148" s="924"/>
      <c r="V148" s="924"/>
      <c r="W148" s="924"/>
      <c r="X148" s="924"/>
      <c r="Y148" s="924"/>
      <c r="Z148" s="924"/>
      <c r="AA148" s="924"/>
      <c r="AB148" s="924"/>
      <c r="AC148" s="924"/>
      <c r="AD148" s="924"/>
      <c r="AE148" s="924"/>
      <c r="AF148" s="924"/>
      <c r="AG148" s="924"/>
      <c r="AH148" s="924"/>
      <c r="AI148" s="924"/>
      <c r="AJ148" s="924"/>
      <c r="AK148" s="924"/>
      <c r="AL148" s="924"/>
      <c r="AM148" s="924"/>
      <c r="AN148" s="924"/>
      <c r="AO148" s="924"/>
      <c r="AP148" s="924"/>
      <c r="AQ148" s="924"/>
      <c r="AR148" s="924"/>
      <c r="AS148" s="924"/>
      <c r="AT148" s="924"/>
      <c r="AU148" s="924"/>
      <c r="AV148" s="924"/>
      <c r="AW148" s="924"/>
      <c r="AX148" s="924"/>
    </row>
    <row r="149" spans="1:50">
      <c r="A149" s="924"/>
      <c r="B149" s="924"/>
      <c r="C149" s="924"/>
      <c r="D149" s="924"/>
      <c r="E149" s="924"/>
      <c r="F149" s="924"/>
      <c r="G149" s="924"/>
      <c r="H149" s="924"/>
      <c r="I149" s="924"/>
      <c r="J149" s="924"/>
      <c r="K149" s="924"/>
      <c r="L149" s="924"/>
      <c r="M149" s="924"/>
      <c r="N149" s="924"/>
      <c r="O149" s="924"/>
      <c r="P149" s="924"/>
      <c r="Q149" s="924"/>
      <c r="R149" s="924"/>
      <c r="S149" s="924"/>
      <c r="T149" s="924"/>
      <c r="U149" s="924"/>
      <c r="V149" s="924"/>
      <c r="W149" s="924"/>
      <c r="X149" s="924"/>
      <c r="Y149" s="924"/>
      <c r="Z149" s="924"/>
      <c r="AA149" s="924"/>
      <c r="AB149" s="924"/>
      <c r="AC149" s="924"/>
      <c r="AD149" s="924"/>
      <c r="AE149" s="924"/>
      <c r="AF149" s="924"/>
      <c r="AG149" s="924"/>
      <c r="AH149" s="924"/>
      <c r="AI149" s="924"/>
      <c r="AJ149" s="924"/>
      <c r="AK149" s="924"/>
      <c r="AL149" s="924"/>
      <c r="AM149" s="924"/>
      <c r="AN149" s="924"/>
      <c r="AO149" s="924"/>
      <c r="AP149" s="924"/>
      <c r="AQ149" s="924"/>
      <c r="AR149" s="924"/>
      <c r="AS149" s="924"/>
      <c r="AT149" s="924"/>
      <c r="AU149" s="924"/>
      <c r="AV149" s="924"/>
      <c r="AW149" s="924"/>
      <c r="AX149" s="924"/>
    </row>
    <row r="150" spans="1:50">
      <c r="A150" s="924"/>
      <c r="B150" s="924"/>
      <c r="C150" s="924"/>
      <c r="D150" s="924"/>
      <c r="E150" s="924"/>
      <c r="F150" s="924"/>
      <c r="G150" s="924"/>
      <c r="H150" s="924"/>
      <c r="I150" s="924"/>
      <c r="J150" s="924"/>
      <c r="K150" s="924"/>
      <c r="L150" s="924"/>
      <c r="M150" s="924"/>
      <c r="N150" s="924"/>
      <c r="O150" s="924"/>
      <c r="P150" s="924"/>
      <c r="Q150" s="924"/>
      <c r="R150" s="924"/>
      <c r="S150" s="924"/>
      <c r="T150" s="924"/>
      <c r="U150" s="924"/>
      <c r="V150" s="924"/>
      <c r="W150" s="924"/>
      <c r="X150" s="924"/>
      <c r="Y150" s="924"/>
      <c r="Z150" s="924"/>
      <c r="AA150" s="924"/>
      <c r="AB150" s="924"/>
      <c r="AC150" s="924"/>
      <c r="AD150" s="924"/>
      <c r="AE150" s="924"/>
      <c r="AF150" s="924"/>
      <c r="AG150" s="924"/>
      <c r="AH150" s="924"/>
      <c r="AI150" s="924"/>
      <c r="AJ150" s="924"/>
      <c r="AK150" s="924"/>
      <c r="AL150" s="924"/>
      <c r="AM150" s="924"/>
      <c r="AN150" s="924"/>
      <c r="AO150" s="924"/>
      <c r="AP150" s="924"/>
      <c r="AQ150" s="924"/>
      <c r="AR150" s="924"/>
      <c r="AS150" s="924"/>
      <c r="AT150" s="924"/>
      <c r="AU150" s="924"/>
      <c r="AV150" s="924"/>
      <c r="AW150" s="924"/>
      <c r="AX150" s="924"/>
    </row>
    <row r="151" spans="1:50">
      <c r="A151" s="924"/>
      <c r="B151" s="924"/>
      <c r="C151" s="924"/>
      <c r="D151" s="924"/>
      <c r="E151" s="924"/>
      <c r="F151" s="924"/>
      <c r="G151" s="924"/>
      <c r="H151" s="924"/>
      <c r="I151" s="924"/>
      <c r="J151" s="924"/>
      <c r="K151" s="924"/>
      <c r="L151" s="924"/>
      <c r="M151" s="924"/>
      <c r="N151" s="924"/>
      <c r="O151" s="924"/>
      <c r="P151" s="924"/>
      <c r="Q151" s="924"/>
      <c r="R151" s="924"/>
      <c r="S151" s="924"/>
      <c r="T151" s="924"/>
      <c r="U151" s="924"/>
      <c r="V151" s="924"/>
      <c r="W151" s="924"/>
      <c r="X151" s="924"/>
      <c r="Y151" s="924"/>
      <c r="Z151" s="924"/>
      <c r="AA151" s="924"/>
      <c r="AB151" s="924"/>
      <c r="AC151" s="924"/>
      <c r="AD151" s="924"/>
      <c r="AE151" s="924"/>
      <c r="AF151" s="924"/>
      <c r="AG151" s="924"/>
      <c r="AH151" s="924"/>
      <c r="AI151" s="924"/>
      <c r="AJ151" s="924"/>
      <c r="AK151" s="924"/>
      <c r="AL151" s="924"/>
      <c r="AM151" s="924"/>
      <c r="AN151" s="924"/>
      <c r="AO151" s="924"/>
      <c r="AP151" s="924"/>
      <c r="AQ151" s="924"/>
      <c r="AR151" s="924"/>
      <c r="AS151" s="924"/>
      <c r="AT151" s="924"/>
      <c r="AU151" s="924"/>
      <c r="AV151" s="924"/>
      <c r="AW151" s="924"/>
      <c r="AX151" s="924"/>
    </row>
    <row r="152" spans="1:50">
      <c r="A152" s="924"/>
      <c r="B152" s="924"/>
      <c r="C152" s="924"/>
      <c r="D152" s="924"/>
      <c r="E152" s="924"/>
      <c r="F152" s="924"/>
      <c r="G152" s="924"/>
      <c r="H152" s="924"/>
      <c r="I152" s="924"/>
      <c r="J152" s="924"/>
      <c r="K152" s="924"/>
      <c r="L152" s="924"/>
      <c r="M152" s="924"/>
      <c r="N152" s="924"/>
      <c r="O152" s="924"/>
      <c r="P152" s="924"/>
      <c r="Q152" s="924"/>
      <c r="R152" s="924"/>
      <c r="S152" s="924"/>
      <c r="T152" s="924"/>
      <c r="U152" s="924"/>
      <c r="V152" s="924"/>
      <c r="W152" s="924"/>
      <c r="X152" s="924"/>
      <c r="Y152" s="924"/>
      <c r="Z152" s="924"/>
      <c r="AA152" s="924"/>
      <c r="AB152" s="924"/>
      <c r="AC152" s="924"/>
      <c r="AD152" s="924"/>
      <c r="AE152" s="924"/>
      <c r="AF152" s="924"/>
      <c r="AG152" s="924"/>
      <c r="AH152" s="924"/>
      <c r="AI152" s="924"/>
      <c r="AJ152" s="924"/>
      <c r="AK152" s="924"/>
      <c r="AL152" s="924"/>
      <c r="AM152" s="924"/>
      <c r="AN152" s="924"/>
      <c r="AO152" s="924"/>
      <c r="AP152" s="924"/>
      <c r="AQ152" s="924"/>
      <c r="AR152" s="924"/>
      <c r="AS152" s="924"/>
      <c r="AT152" s="924"/>
      <c r="AU152" s="924"/>
      <c r="AV152" s="924"/>
      <c r="AW152" s="924"/>
      <c r="AX152" s="924"/>
    </row>
    <row r="153" spans="1:50">
      <c r="A153" s="924"/>
      <c r="B153" s="924"/>
      <c r="C153" s="924"/>
      <c r="D153" s="924"/>
      <c r="E153" s="924"/>
      <c r="F153" s="924"/>
      <c r="G153" s="924"/>
      <c r="H153" s="924"/>
      <c r="I153" s="924"/>
      <c r="J153" s="924"/>
      <c r="K153" s="924"/>
      <c r="L153" s="924"/>
      <c r="M153" s="924"/>
      <c r="N153" s="924"/>
      <c r="O153" s="924"/>
      <c r="P153" s="924"/>
      <c r="Q153" s="924"/>
      <c r="R153" s="924"/>
      <c r="S153" s="924"/>
      <c r="T153" s="924"/>
      <c r="U153" s="924"/>
      <c r="V153" s="924"/>
      <c r="W153" s="924"/>
      <c r="X153" s="924"/>
      <c r="Y153" s="924"/>
      <c r="Z153" s="924"/>
      <c r="AA153" s="924"/>
      <c r="AB153" s="924"/>
      <c r="AC153" s="924"/>
      <c r="AD153" s="924"/>
      <c r="AE153" s="924"/>
      <c r="AF153" s="924"/>
      <c r="AG153" s="924"/>
      <c r="AH153" s="924"/>
      <c r="AI153" s="924"/>
      <c r="AJ153" s="924"/>
      <c r="AK153" s="924"/>
      <c r="AL153" s="924"/>
      <c r="AM153" s="924"/>
      <c r="AN153" s="924"/>
      <c r="AO153" s="924"/>
      <c r="AP153" s="924"/>
      <c r="AQ153" s="924"/>
      <c r="AR153" s="924"/>
      <c r="AS153" s="924"/>
      <c r="AT153" s="924"/>
      <c r="AU153" s="924"/>
      <c r="AV153" s="924"/>
      <c r="AW153" s="924"/>
      <c r="AX153" s="924"/>
    </row>
    <row r="154" spans="1:50">
      <c r="A154" s="924"/>
      <c r="B154" s="924"/>
      <c r="C154" s="924"/>
      <c r="D154" s="924"/>
      <c r="E154" s="924"/>
      <c r="F154" s="924"/>
      <c r="G154" s="924"/>
      <c r="H154" s="924"/>
      <c r="I154" s="924"/>
      <c r="J154" s="924"/>
      <c r="K154" s="924"/>
      <c r="L154" s="924"/>
      <c r="M154" s="924"/>
      <c r="N154" s="924"/>
      <c r="O154" s="924"/>
      <c r="P154" s="924"/>
      <c r="Q154" s="924"/>
      <c r="R154" s="924"/>
      <c r="S154" s="924"/>
      <c r="T154" s="924"/>
      <c r="U154" s="924"/>
      <c r="V154" s="924"/>
      <c r="W154" s="924"/>
      <c r="X154" s="924"/>
      <c r="Y154" s="924"/>
      <c r="Z154" s="924"/>
      <c r="AA154" s="924"/>
      <c r="AB154" s="924"/>
      <c r="AC154" s="924"/>
      <c r="AD154" s="924"/>
      <c r="AE154" s="924"/>
      <c r="AF154" s="924"/>
      <c r="AG154" s="924"/>
      <c r="AH154" s="924"/>
      <c r="AI154" s="924"/>
      <c r="AJ154" s="924"/>
      <c r="AK154" s="924"/>
      <c r="AL154" s="924"/>
      <c r="AM154" s="924"/>
      <c r="AN154" s="924"/>
      <c r="AO154" s="924"/>
      <c r="AP154" s="924"/>
      <c r="AQ154" s="924"/>
      <c r="AR154" s="924"/>
      <c r="AS154" s="924"/>
      <c r="AT154" s="924"/>
      <c r="AU154" s="924"/>
      <c r="AV154" s="924"/>
      <c r="AW154" s="924"/>
      <c r="AX154" s="924"/>
    </row>
    <row r="155" spans="1:50">
      <c r="A155" s="924"/>
      <c r="B155" s="924"/>
      <c r="C155" s="924"/>
      <c r="D155" s="924"/>
      <c r="E155" s="924"/>
      <c r="F155" s="924"/>
      <c r="G155" s="924"/>
      <c r="H155" s="924"/>
      <c r="I155" s="924"/>
      <c r="J155" s="924"/>
      <c r="K155" s="924"/>
      <c r="L155" s="924"/>
      <c r="M155" s="924"/>
      <c r="N155" s="924"/>
      <c r="O155" s="924"/>
      <c r="P155" s="924"/>
      <c r="Q155" s="924"/>
      <c r="R155" s="924"/>
      <c r="S155" s="924"/>
      <c r="T155" s="924"/>
      <c r="U155" s="924"/>
      <c r="V155" s="924"/>
      <c r="W155" s="924"/>
      <c r="X155" s="924"/>
      <c r="Y155" s="924"/>
      <c r="Z155" s="924"/>
      <c r="AA155" s="924"/>
      <c r="AB155" s="924"/>
      <c r="AC155" s="924"/>
      <c r="AD155" s="924"/>
      <c r="AE155" s="924"/>
      <c r="AF155" s="924"/>
      <c r="AG155" s="924"/>
      <c r="AH155" s="924"/>
      <c r="AI155" s="924"/>
      <c r="AJ155" s="924"/>
      <c r="AK155" s="924"/>
      <c r="AL155" s="924"/>
      <c r="AM155" s="924"/>
      <c r="AN155" s="924"/>
      <c r="AO155" s="924"/>
      <c r="AP155" s="924"/>
      <c r="AQ155" s="924"/>
      <c r="AR155" s="924"/>
      <c r="AS155" s="924"/>
      <c r="AT155" s="924"/>
      <c r="AU155" s="924"/>
      <c r="AV155" s="924"/>
      <c r="AW155" s="924"/>
      <c r="AX155" s="924"/>
    </row>
    <row r="156" spans="1:50">
      <c r="A156" s="924"/>
      <c r="B156" s="924"/>
      <c r="C156" s="924"/>
      <c r="D156" s="924"/>
      <c r="E156" s="924"/>
      <c r="F156" s="924"/>
      <c r="G156" s="924"/>
      <c r="H156" s="924"/>
      <c r="I156" s="924"/>
      <c r="J156" s="924"/>
      <c r="K156" s="924"/>
      <c r="L156" s="924"/>
      <c r="M156" s="924"/>
      <c r="N156" s="924"/>
      <c r="O156" s="924"/>
      <c r="P156" s="924"/>
      <c r="Q156" s="924"/>
      <c r="R156" s="924"/>
      <c r="S156" s="924"/>
      <c r="T156" s="924"/>
      <c r="U156" s="924"/>
      <c r="V156" s="924"/>
      <c r="W156" s="924"/>
      <c r="X156" s="924"/>
      <c r="Y156" s="924"/>
      <c r="Z156" s="924"/>
      <c r="AA156" s="924"/>
      <c r="AB156" s="924"/>
      <c r="AC156" s="924"/>
      <c r="AD156" s="924"/>
      <c r="AE156" s="924"/>
      <c r="AF156" s="924"/>
      <c r="AG156" s="924"/>
      <c r="AH156" s="924"/>
      <c r="AI156" s="924"/>
      <c r="AJ156" s="924"/>
      <c r="AK156" s="924"/>
      <c r="AL156" s="924"/>
      <c r="AM156" s="924"/>
      <c r="AN156" s="924"/>
      <c r="AO156" s="924"/>
      <c r="AP156" s="924"/>
      <c r="AQ156" s="924"/>
      <c r="AR156" s="924"/>
      <c r="AS156" s="924"/>
      <c r="AT156" s="924"/>
      <c r="AU156" s="924"/>
      <c r="AV156" s="924"/>
      <c r="AW156" s="924"/>
      <c r="AX156" s="924"/>
    </row>
    <row r="157" spans="1:50">
      <c r="A157" s="924"/>
      <c r="B157" s="924"/>
      <c r="C157" s="924"/>
      <c r="D157" s="924"/>
      <c r="E157" s="924"/>
      <c r="F157" s="924"/>
      <c r="G157" s="924"/>
      <c r="H157" s="924"/>
      <c r="I157" s="924"/>
      <c r="J157" s="924"/>
      <c r="K157" s="924"/>
      <c r="L157" s="924"/>
      <c r="M157" s="924"/>
      <c r="N157" s="924"/>
      <c r="O157" s="924"/>
      <c r="P157" s="924"/>
      <c r="Q157" s="924"/>
      <c r="R157" s="924"/>
      <c r="S157" s="924"/>
      <c r="T157" s="924"/>
      <c r="U157" s="924"/>
      <c r="V157" s="924"/>
      <c r="W157" s="924"/>
      <c r="X157" s="924"/>
      <c r="Y157" s="924"/>
      <c r="Z157" s="924"/>
      <c r="AA157" s="924"/>
      <c r="AB157" s="924"/>
      <c r="AC157" s="924"/>
      <c r="AD157" s="924"/>
      <c r="AE157" s="924"/>
      <c r="AF157" s="924"/>
      <c r="AG157" s="924"/>
      <c r="AH157" s="924"/>
      <c r="AI157" s="924"/>
      <c r="AJ157" s="924"/>
      <c r="AK157" s="924"/>
      <c r="AL157" s="924"/>
      <c r="AM157" s="924"/>
      <c r="AN157" s="924"/>
      <c r="AO157" s="924"/>
      <c r="AP157" s="924"/>
      <c r="AQ157" s="924"/>
      <c r="AR157" s="924"/>
      <c r="AS157" s="924"/>
      <c r="AT157" s="924"/>
      <c r="AU157" s="924"/>
      <c r="AV157" s="924"/>
      <c r="AW157" s="924"/>
      <c r="AX157" s="924"/>
    </row>
    <row r="158" spans="1:50">
      <c r="A158" s="924"/>
      <c r="B158" s="924"/>
      <c r="C158" s="924"/>
      <c r="D158" s="924"/>
      <c r="E158" s="924"/>
      <c r="F158" s="924"/>
      <c r="G158" s="924"/>
      <c r="H158" s="924"/>
      <c r="I158" s="924"/>
      <c r="J158" s="924"/>
      <c r="K158" s="924"/>
      <c r="L158" s="924"/>
      <c r="M158" s="924"/>
      <c r="N158" s="924"/>
      <c r="O158" s="924"/>
      <c r="P158" s="924"/>
      <c r="Q158" s="924"/>
      <c r="R158" s="924"/>
      <c r="S158" s="924"/>
      <c r="T158" s="924"/>
      <c r="U158" s="924"/>
      <c r="V158" s="924"/>
      <c r="W158" s="924"/>
      <c r="X158" s="924"/>
      <c r="Y158" s="924"/>
      <c r="Z158" s="924"/>
      <c r="AA158" s="924"/>
      <c r="AB158" s="924"/>
      <c r="AC158" s="924"/>
      <c r="AD158" s="924"/>
      <c r="AE158" s="924"/>
      <c r="AF158" s="924"/>
      <c r="AG158" s="924"/>
      <c r="AH158" s="924"/>
      <c r="AI158" s="924"/>
      <c r="AJ158" s="924"/>
      <c r="AK158" s="924"/>
      <c r="AL158" s="924"/>
      <c r="AM158" s="924"/>
      <c r="AN158" s="924"/>
      <c r="AO158" s="924"/>
      <c r="AP158" s="924"/>
      <c r="AQ158" s="924"/>
      <c r="AR158" s="924"/>
      <c r="AS158" s="924"/>
      <c r="AT158" s="924"/>
      <c r="AU158" s="924"/>
      <c r="AV158" s="924"/>
      <c r="AW158" s="924"/>
      <c r="AX158" s="924"/>
    </row>
    <row r="159" spans="1:50">
      <c r="A159" s="924"/>
      <c r="B159" s="924"/>
      <c r="C159" s="924"/>
      <c r="D159" s="924"/>
      <c r="E159" s="924"/>
      <c r="F159" s="924"/>
      <c r="G159" s="924"/>
      <c r="H159" s="924"/>
      <c r="I159" s="924"/>
      <c r="J159" s="924"/>
      <c r="K159" s="924"/>
      <c r="L159" s="924"/>
      <c r="M159" s="924"/>
      <c r="N159" s="924"/>
      <c r="O159" s="924"/>
      <c r="P159" s="924"/>
      <c r="Q159" s="924"/>
      <c r="R159" s="924"/>
      <c r="S159" s="924"/>
      <c r="T159" s="924"/>
      <c r="U159" s="924"/>
      <c r="V159" s="924"/>
      <c r="W159" s="924"/>
      <c r="X159" s="924"/>
      <c r="Y159" s="924"/>
      <c r="Z159" s="924"/>
      <c r="AA159" s="924"/>
      <c r="AB159" s="924"/>
      <c r="AC159" s="924"/>
      <c r="AD159" s="924"/>
      <c r="AE159" s="924"/>
      <c r="AF159" s="924"/>
      <c r="AG159" s="924"/>
      <c r="AH159" s="924"/>
      <c r="AI159" s="924"/>
      <c r="AJ159" s="924"/>
      <c r="AK159" s="924"/>
      <c r="AL159" s="924"/>
      <c r="AM159" s="924"/>
      <c r="AN159" s="924"/>
      <c r="AO159" s="924"/>
      <c r="AP159" s="924"/>
      <c r="AQ159" s="924"/>
      <c r="AR159" s="924"/>
      <c r="AS159" s="924"/>
      <c r="AT159" s="924"/>
      <c r="AU159" s="924"/>
      <c r="AV159" s="924"/>
      <c r="AW159" s="924"/>
      <c r="AX159" s="924"/>
    </row>
    <row r="160" spans="1:50">
      <c r="A160" s="924"/>
      <c r="B160" s="924"/>
      <c r="C160" s="924"/>
      <c r="D160" s="924"/>
      <c r="E160" s="924"/>
      <c r="F160" s="924"/>
      <c r="G160" s="924"/>
      <c r="H160" s="924"/>
      <c r="I160" s="924"/>
      <c r="J160" s="924"/>
      <c r="K160" s="924"/>
      <c r="L160" s="924"/>
      <c r="M160" s="924"/>
      <c r="N160" s="924"/>
      <c r="O160" s="924"/>
      <c r="P160" s="924"/>
      <c r="Q160" s="924"/>
      <c r="R160" s="924"/>
      <c r="S160" s="924"/>
      <c r="T160" s="924"/>
      <c r="U160" s="924"/>
      <c r="V160" s="924"/>
      <c r="W160" s="924"/>
      <c r="X160" s="924"/>
      <c r="Y160" s="924"/>
      <c r="Z160" s="924"/>
      <c r="AA160" s="924"/>
      <c r="AB160" s="924"/>
      <c r="AC160" s="924"/>
      <c r="AD160" s="924"/>
      <c r="AE160" s="924"/>
      <c r="AF160" s="924"/>
      <c r="AG160" s="924"/>
      <c r="AH160" s="924"/>
      <c r="AI160" s="924"/>
      <c r="AJ160" s="924"/>
      <c r="AK160" s="924"/>
      <c r="AL160" s="924"/>
      <c r="AM160" s="924"/>
      <c r="AN160" s="924"/>
      <c r="AO160" s="924"/>
      <c r="AP160" s="924"/>
      <c r="AQ160" s="924"/>
      <c r="AR160" s="924"/>
      <c r="AS160" s="924"/>
      <c r="AT160" s="924"/>
      <c r="AU160" s="924"/>
      <c r="AV160" s="924"/>
      <c r="AW160" s="924"/>
      <c r="AX160" s="924"/>
    </row>
    <row r="161" spans="1:50">
      <c r="A161" s="924"/>
      <c r="B161" s="924"/>
      <c r="C161" s="924"/>
      <c r="D161" s="924"/>
      <c r="E161" s="924"/>
      <c r="F161" s="924"/>
      <c r="G161" s="924"/>
      <c r="H161" s="924"/>
      <c r="I161" s="924"/>
      <c r="J161" s="924"/>
      <c r="K161" s="924"/>
      <c r="L161" s="924"/>
      <c r="M161" s="924"/>
      <c r="N161" s="924"/>
      <c r="O161" s="924"/>
      <c r="P161" s="924"/>
      <c r="Q161" s="924"/>
      <c r="R161" s="924"/>
      <c r="S161" s="924"/>
      <c r="T161" s="924"/>
      <c r="U161" s="924"/>
      <c r="V161" s="924"/>
      <c r="W161" s="924"/>
      <c r="X161" s="924"/>
      <c r="Y161" s="924"/>
      <c r="Z161" s="924"/>
      <c r="AA161" s="924"/>
      <c r="AB161" s="924"/>
      <c r="AC161" s="924"/>
      <c r="AD161" s="924"/>
      <c r="AE161" s="924"/>
      <c r="AF161" s="924"/>
      <c r="AG161" s="924"/>
      <c r="AH161" s="924"/>
      <c r="AI161" s="924"/>
      <c r="AJ161" s="924"/>
      <c r="AK161" s="924"/>
      <c r="AL161" s="924"/>
      <c r="AM161" s="924"/>
      <c r="AN161" s="924"/>
      <c r="AO161" s="924"/>
      <c r="AP161" s="924"/>
      <c r="AQ161" s="924"/>
      <c r="AR161" s="924"/>
      <c r="AS161" s="924"/>
      <c r="AT161" s="924"/>
      <c r="AU161" s="924"/>
      <c r="AV161" s="924"/>
      <c r="AW161" s="924"/>
      <c r="AX161" s="924"/>
    </row>
    <row r="162" spans="1:50">
      <c r="A162" s="924"/>
      <c r="B162" s="924"/>
      <c r="C162" s="924"/>
      <c r="D162" s="924"/>
      <c r="E162" s="924"/>
      <c r="F162" s="924"/>
      <c r="G162" s="924"/>
      <c r="H162" s="924"/>
      <c r="I162" s="924"/>
      <c r="J162" s="924"/>
      <c r="K162" s="924"/>
      <c r="L162" s="924"/>
      <c r="M162" s="924"/>
      <c r="N162" s="924"/>
      <c r="O162" s="924"/>
      <c r="P162" s="924"/>
      <c r="Q162" s="924"/>
      <c r="R162" s="924"/>
      <c r="S162" s="924"/>
      <c r="T162" s="924"/>
      <c r="U162" s="924"/>
      <c r="V162" s="924"/>
      <c r="W162" s="924"/>
      <c r="X162" s="924"/>
      <c r="Y162" s="924"/>
      <c r="Z162" s="924"/>
      <c r="AA162" s="924"/>
      <c r="AB162" s="924"/>
      <c r="AC162" s="924"/>
      <c r="AD162" s="924"/>
      <c r="AE162" s="924"/>
      <c r="AF162" s="924"/>
      <c r="AG162" s="924"/>
      <c r="AH162" s="924"/>
      <c r="AI162" s="924"/>
      <c r="AJ162" s="924"/>
      <c r="AK162" s="924"/>
      <c r="AL162" s="924"/>
      <c r="AM162" s="924"/>
      <c r="AN162" s="924"/>
      <c r="AO162" s="924"/>
      <c r="AP162" s="924"/>
      <c r="AQ162" s="924"/>
      <c r="AR162" s="924"/>
      <c r="AS162" s="924"/>
      <c r="AT162" s="924"/>
      <c r="AU162" s="924"/>
      <c r="AV162" s="924"/>
      <c r="AW162" s="924"/>
      <c r="AX162" s="924"/>
    </row>
    <row r="163" spans="1:50">
      <c r="A163" s="924"/>
      <c r="B163" s="924"/>
      <c r="C163" s="924"/>
      <c r="D163" s="924"/>
      <c r="E163" s="924"/>
      <c r="F163" s="924"/>
      <c r="G163" s="924"/>
      <c r="H163" s="924"/>
      <c r="I163" s="924"/>
      <c r="J163" s="924"/>
      <c r="K163" s="924"/>
      <c r="L163" s="924"/>
      <c r="M163" s="924"/>
      <c r="N163" s="924"/>
      <c r="O163" s="924"/>
      <c r="P163" s="924"/>
      <c r="Q163" s="924"/>
      <c r="R163" s="924"/>
      <c r="S163" s="924"/>
      <c r="T163" s="924"/>
      <c r="U163" s="924"/>
      <c r="V163" s="924"/>
      <c r="W163" s="924"/>
      <c r="X163" s="924"/>
      <c r="Y163" s="924"/>
      <c r="Z163" s="924"/>
      <c r="AA163" s="924"/>
      <c r="AB163" s="924"/>
      <c r="AC163" s="924"/>
      <c r="AD163" s="924"/>
      <c r="AE163" s="924"/>
      <c r="AF163" s="924"/>
      <c r="AG163" s="924"/>
      <c r="AH163" s="924"/>
      <c r="AI163" s="924"/>
      <c r="AJ163" s="924"/>
      <c r="AK163" s="924"/>
      <c r="AL163" s="924"/>
      <c r="AM163" s="924"/>
      <c r="AN163" s="924"/>
      <c r="AO163" s="924"/>
      <c r="AP163" s="924"/>
      <c r="AQ163" s="924"/>
      <c r="AR163" s="924"/>
      <c r="AS163" s="924"/>
      <c r="AT163" s="924"/>
      <c r="AU163" s="924"/>
      <c r="AV163" s="924"/>
      <c r="AW163" s="924"/>
      <c r="AX163" s="924"/>
    </row>
    <row r="164" spans="1:50">
      <c r="A164" s="924"/>
      <c r="B164" s="924"/>
      <c r="C164" s="924"/>
      <c r="D164" s="924"/>
      <c r="E164" s="924"/>
      <c r="F164" s="924"/>
      <c r="G164" s="924"/>
      <c r="H164" s="924"/>
      <c r="I164" s="924"/>
      <c r="J164" s="924"/>
      <c r="K164" s="924"/>
      <c r="L164" s="924"/>
      <c r="M164" s="924"/>
      <c r="N164" s="924"/>
      <c r="O164" s="924"/>
      <c r="P164" s="924"/>
      <c r="Q164" s="924"/>
      <c r="R164" s="924"/>
      <c r="S164" s="924"/>
      <c r="T164" s="924"/>
      <c r="U164" s="924"/>
      <c r="V164" s="924"/>
      <c r="W164" s="924"/>
      <c r="X164" s="924"/>
      <c r="Y164" s="924"/>
      <c r="Z164" s="924"/>
      <c r="AA164" s="924"/>
      <c r="AB164" s="924"/>
      <c r="AC164" s="924"/>
      <c r="AD164" s="924"/>
      <c r="AE164" s="924"/>
      <c r="AF164" s="924"/>
      <c r="AG164" s="924"/>
      <c r="AH164" s="924"/>
      <c r="AI164" s="924"/>
      <c r="AJ164" s="924"/>
      <c r="AK164" s="924"/>
      <c r="AL164" s="924"/>
      <c r="AM164" s="924"/>
      <c r="AN164" s="924"/>
      <c r="AO164" s="924"/>
      <c r="AP164" s="924"/>
      <c r="AQ164" s="924"/>
      <c r="AR164" s="924"/>
      <c r="AS164" s="924"/>
      <c r="AT164" s="924"/>
      <c r="AU164" s="924"/>
      <c r="AV164" s="924"/>
      <c r="AW164" s="924"/>
      <c r="AX164" s="924"/>
    </row>
    <row r="165" spans="1:50">
      <c r="A165" s="924"/>
      <c r="B165" s="924"/>
      <c r="C165" s="924"/>
      <c r="D165" s="924"/>
      <c r="E165" s="924"/>
      <c r="F165" s="924"/>
      <c r="G165" s="924"/>
      <c r="H165" s="924"/>
      <c r="I165" s="924"/>
      <c r="J165" s="924"/>
      <c r="K165" s="924"/>
      <c r="L165" s="924"/>
      <c r="M165" s="924"/>
      <c r="N165" s="924"/>
      <c r="O165" s="924"/>
      <c r="P165" s="924"/>
      <c r="Q165" s="924"/>
      <c r="R165" s="924"/>
      <c r="S165" s="924"/>
      <c r="T165" s="924"/>
      <c r="U165" s="924"/>
      <c r="V165" s="924"/>
      <c r="W165" s="924"/>
      <c r="X165" s="924"/>
      <c r="Y165" s="924"/>
      <c r="Z165" s="924"/>
      <c r="AA165" s="924"/>
      <c r="AB165" s="924"/>
      <c r="AC165" s="924"/>
      <c r="AD165" s="924"/>
      <c r="AE165" s="924"/>
      <c r="AF165" s="924"/>
      <c r="AG165" s="924"/>
      <c r="AH165" s="924"/>
      <c r="AI165" s="924"/>
      <c r="AJ165" s="924"/>
      <c r="AK165" s="924"/>
      <c r="AL165" s="924"/>
      <c r="AM165" s="924"/>
      <c r="AN165" s="924"/>
      <c r="AO165" s="924"/>
      <c r="AP165" s="924"/>
      <c r="AQ165" s="924"/>
      <c r="AR165" s="924"/>
      <c r="AS165" s="924"/>
      <c r="AT165" s="924"/>
      <c r="AU165" s="924"/>
      <c r="AV165" s="924"/>
      <c r="AW165" s="924"/>
      <c r="AX165" s="924"/>
    </row>
    <row r="166" spans="1:50">
      <c r="A166" s="924"/>
      <c r="B166" s="924"/>
      <c r="C166" s="924"/>
      <c r="D166" s="924"/>
      <c r="E166" s="924"/>
      <c r="F166" s="924"/>
      <c r="G166" s="924"/>
      <c r="H166" s="924"/>
      <c r="I166" s="924"/>
      <c r="J166" s="924"/>
      <c r="K166" s="924"/>
      <c r="L166" s="924"/>
      <c r="M166" s="924"/>
      <c r="N166" s="924"/>
      <c r="O166" s="924"/>
      <c r="P166" s="924"/>
      <c r="Q166" s="924"/>
      <c r="R166" s="924"/>
      <c r="S166" s="924"/>
      <c r="T166" s="924"/>
      <c r="U166" s="924"/>
      <c r="V166" s="924"/>
      <c r="W166" s="924"/>
      <c r="X166" s="924"/>
      <c r="Y166" s="924"/>
      <c r="Z166" s="924"/>
      <c r="AA166" s="924"/>
      <c r="AB166" s="924"/>
      <c r="AC166" s="924"/>
      <c r="AD166" s="924"/>
      <c r="AE166" s="924"/>
      <c r="AF166" s="924"/>
      <c r="AG166" s="924"/>
      <c r="AH166" s="924"/>
      <c r="AI166" s="924"/>
      <c r="AJ166" s="924"/>
      <c r="AK166" s="924"/>
      <c r="AL166" s="924"/>
      <c r="AM166" s="924"/>
      <c r="AN166" s="924"/>
      <c r="AO166" s="924"/>
      <c r="AP166" s="924"/>
      <c r="AQ166" s="924"/>
      <c r="AR166" s="924"/>
      <c r="AS166" s="924"/>
      <c r="AT166" s="924"/>
      <c r="AU166" s="924"/>
      <c r="AV166" s="924"/>
      <c r="AW166" s="924"/>
      <c r="AX166" s="924"/>
    </row>
    <row r="167" spans="1:50">
      <c r="A167" s="924"/>
      <c r="B167" s="924"/>
      <c r="C167" s="924"/>
      <c r="D167" s="924"/>
      <c r="E167" s="924"/>
      <c r="F167" s="924"/>
      <c r="G167" s="924"/>
      <c r="H167" s="924"/>
      <c r="I167" s="924"/>
      <c r="J167" s="924"/>
      <c r="K167" s="924"/>
      <c r="L167" s="924"/>
      <c r="M167" s="924"/>
      <c r="N167" s="924"/>
      <c r="O167" s="924"/>
      <c r="P167" s="924"/>
      <c r="Q167" s="924"/>
      <c r="R167" s="924"/>
      <c r="S167" s="924"/>
      <c r="T167" s="924"/>
      <c r="U167" s="924"/>
      <c r="V167" s="924"/>
      <c r="W167" s="924"/>
      <c r="X167" s="924"/>
      <c r="Y167" s="924"/>
      <c r="Z167" s="924"/>
      <c r="AA167" s="924"/>
      <c r="AB167" s="924"/>
      <c r="AC167" s="924"/>
      <c r="AD167" s="924"/>
      <c r="AE167" s="924"/>
      <c r="AF167" s="924"/>
      <c r="AG167" s="924"/>
      <c r="AH167" s="924"/>
      <c r="AI167" s="924"/>
      <c r="AJ167" s="924"/>
      <c r="AK167" s="924"/>
      <c r="AL167" s="924"/>
      <c r="AM167" s="924"/>
      <c r="AN167" s="924"/>
      <c r="AO167" s="924"/>
      <c r="AP167" s="924"/>
      <c r="AQ167" s="924"/>
      <c r="AR167" s="924"/>
      <c r="AS167" s="924"/>
      <c r="AT167" s="924"/>
      <c r="AU167" s="924"/>
      <c r="AV167" s="924"/>
      <c r="AW167" s="924"/>
      <c r="AX167" s="924"/>
    </row>
    <row r="168" spans="1:50">
      <c r="A168" s="924"/>
      <c r="B168" s="924"/>
      <c r="C168" s="924"/>
      <c r="D168" s="924"/>
      <c r="E168" s="924"/>
      <c r="F168" s="924"/>
      <c r="G168" s="924"/>
      <c r="H168" s="924"/>
      <c r="I168" s="924"/>
      <c r="J168" s="924"/>
      <c r="K168" s="924"/>
      <c r="L168" s="924"/>
      <c r="M168" s="924"/>
      <c r="N168" s="924"/>
      <c r="O168" s="924"/>
      <c r="P168" s="924"/>
      <c r="Q168" s="924"/>
      <c r="R168" s="924"/>
      <c r="S168" s="924"/>
      <c r="T168" s="924"/>
      <c r="U168" s="924"/>
      <c r="V168" s="924"/>
      <c r="W168" s="924"/>
      <c r="X168" s="924"/>
      <c r="Y168" s="924"/>
      <c r="Z168" s="924"/>
      <c r="AA168" s="924"/>
      <c r="AB168" s="924"/>
      <c r="AC168" s="924"/>
      <c r="AD168" s="924"/>
      <c r="AE168" s="924"/>
      <c r="AF168" s="924"/>
      <c r="AG168" s="924"/>
      <c r="AH168" s="924"/>
      <c r="AI168" s="924"/>
      <c r="AJ168" s="924"/>
      <c r="AK168" s="924"/>
      <c r="AL168" s="924"/>
      <c r="AM168" s="924"/>
      <c r="AN168" s="924"/>
      <c r="AO168" s="924"/>
      <c r="AP168" s="924"/>
      <c r="AQ168" s="924"/>
      <c r="AR168" s="924"/>
      <c r="AS168" s="924"/>
      <c r="AT168" s="924"/>
      <c r="AU168" s="924"/>
      <c r="AV168" s="924"/>
      <c r="AW168" s="924"/>
      <c r="AX168" s="924"/>
    </row>
  </sheetData>
  <mergeCells count="51">
    <mergeCell ref="A21:B21"/>
    <mergeCell ref="B1:G1"/>
    <mergeCell ref="B2:G2"/>
    <mergeCell ref="A13:B13"/>
    <mergeCell ref="A14:B14"/>
    <mergeCell ref="A15:B15"/>
    <mergeCell ref="A16:B16"/>
    <mergeCell ref="A17:B17"/>
    <mergeCell ref="A18:B18"/>
    <mergeCell ref="A19:B19"/>
    <mergeCell ref="A20:B20"/>
    <mergeCell ref="A33:B33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61:B61"/>
    <mergeCell ref="A48:B48"/>
    <mergeCell ref="A34:B34"/>
    <mergeCell ref="A35:B35"/>
    <mergeCell ref="A36:B36"/>
    <mergeCell ref="A37:B37"/>
    <mergeCell ref="A38:B38"/>
    <mergeCell ref="A39:B39"/>
    <mergeCell ref="A40:B40"/>
    <mergeCell ref="A41:B41"/>
    <mergeCell ref="A45:B45"/>
    <mergeCell ref="A46:B46"/>
    <mergeCell ref="A47:B47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89:B89"/>
    <mergeCell ref="A85:B85"/>
    <mergeCell ref="A86:B86"/>
    <mergeCell ref="A87:B87"/>
    <mergeCell ref="A88:B88"/>
  </mergeCells>
  <conditionalFormatting sqref="K87:R88 J80:AS81 X87:AS88">
    <cfRule type="expression" dxfId="25" priority="13" stopIfTrue="1">
      <formula>ABS(J80)&gt;=2</formula>
    </cfRule>
    <cfRule type="expression" priority="14" stopIfTrue="1">
      <formula>ABS(J80)&gt;1</formula>
    </cfRule>
  </conditionalFormatting>
  <conditionalFormatting sqref="K89:R89 J82:AS82 X89:AS89">
    <cfRule type="expression" dxfId="24" priority="11" stopIfTrue="1">
      <formula>ABS(J82)&gt;=3</formula>
    </cfRule>
    <cfRule type="expression" dxfId="23" priority="12" stopIfTrue="1">
      <formula>ABS(J82)&gt;2</formula>
    </cfRule>
  </conditionalFormatting>
  <conditionalFormatting sqref="B80:W81 C35:W36 C87:W88">
    <cfRule type="expression" dxfId="22" priority="9" stopIfTrue="1">
      <formula>ABS(B35)&gt;=0.07874</formula>
    </cfRule>
    <cfRule type="expression" dxfId="21" priority="10" stopIfTrue="1">
      <formula>ABS(B35)&gt;0.03937</formula>
    </cfRule>
  </conditionalFormatting>
  <conditionalFormatting sqref="B82:W82 C89:W89">
    <cfRule type="expression" dxfId="20" priority="7" stopIfTrue="1">
      <formula>ABS(B82)&gt;=0.11811</formula>
    </cfRule>
    <cfRule type="expression" dxfId="19" priority="8" stopIfTrue="1">
      <formula>ABS(B82)&gt;0.07874</formula>
    </cfRule>
  </conditionalFormatting>
  <conditionalFormatting sqref="K35:R36 X35:AS36">
    <cfRule type="expression" dxfId="18" priority="5" stopIfTrue="1">
      <formula>ABS(K35)&gt;=2</formula>
    </cfRule>
    <cfRule type="expression" dxfId="17" priority="6" stopIfTrue="1">
      <formula>ABS(K35)&gt;1</formula>
    </cfRule>
  </conditionalFormatting>
  <conditionalFormatting sqref="K38:R38 X38:AS38">
    <cfRule type="expression" dxfId="16" priority="3" stopIfTrue="1">
      <formula>ABS(K38)&gt;=3</formula>
    </cfRule>
    <cfRule type="expression" dxfId="15" priority="4" stopIfTrue="1">
      <formula>ABS(K38)&gt;2</formula>
    </cfRule>
  </conditionalFormatting>
  <conditionalFormatting sqref="C38:W38">
    <cfRule type="expression" dxfId="14" priority="1" stopIfTrue="1">
      <formula>ABS(C38)&gt;=0.1181</formula>
    </cfRule>
    <cfRule type="expression" dxfId="13" priority="2" stopIfTrue="1">
      <formula>ABS(C38)&gt;0.07874</formula>
    </cfRule>
  </conditionalFormatting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/>
  </sheetPr>
  <dimension ref="A1:CO168"/>
  <sheetViews>
    <sheetView zoomScale="125" zoomScaleNormal="125" zoomScalePageLayoutView="12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C12" sqref="C12"/>
    </sheetView>
  </sheetViews>
  <sheetFormatPr baseColWidth="10" defaultColWidth="8.83203125" defaultRowHeight="12" x14ac:dyDescent="0"/>
  <cols>
    <col min="1" max="1" width="31" style="885" customWidth="1"/>
    <col min="2" max="2" width="9.1640625" style="885" bestFit="1" customWidth="1"/>
    <col min="3" max="6" width="8.83203125" style="885"/>
    <col min="7" max="7" width="9.1640625" style="885" bestFit="1" customWidth="1"/>
    <col min="8" max="15" width="8.83203125" style="885"/>
    <col min="16" max="16" width="10.1640625" style="885" bestFit="1" customWidth="1"/>
    <col min="17" max="47" width="8.83203125" style="885"/>
    <col min="48" max="48" width="9.1640625" style="885" bestFit="1" customWidth="1"/>
    <col min="49" max="16384" width="8.83203125" style="885"/>
  </cols>
  <sheetData>
    <row r="1" spans="1:92" ht="13" thickBot="1">
      <c r="A1" s="845" t="s">
        <v>633</v>
      </c>
      <c r="B1" s="1335" t="s">
        <v>219</v>
      </c>
      <c r="C1" s="1268"/>
      <c r="D1" s="1268"/>
      <c r="E1" s="1268"/>
      <c r="F1" s="1268"/>
      <c r="G1" s="1336"/>
      <c r="H1" s="1128"/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1128"/>
      <c r="Z1" s="1128"/>
      <c r="AA1" s="1128"/>
      <c r="AB1" s="1128"/>
      <c r="AC1" s="1128"/>
      <c r="AD1" s="1128"/>
      <c r="AE1" s="1128"/>
      <c r="AF1" s="1128"/>
      <c r="AG1" s="1128"/>
      <c r="AH1" s="1128"/>
      <c r="AI1" s="1128"/>
      <c r="AJ1" s="1128"/>
      <c r="AK1" s="1128"/>
      <c r="AL1" s="1128"/>
      <c r="AM1" s="1128"/>
      <c r="AN1" s="1128"/>
      <c r="AO1" s="1128"/>
      <c r="AP1" s="1128"/>
      <c r="AQ1" s="1128"/>
      <c r="AR1" s="1128"/>
      <c r="AS1" s="1128"/>
      <c r="AT1" s="1128"/>
      <c r="AU1" s="1128"/>
      <c r="AV1" s="1128"/>
      <c r="AW1" s="1128"/>
      <c r="AX1" s="1128"/>
      <c r="AY1" s="1128"/>
      <c r="AZ1" s="1128"/>
      <c r="BA1" s="1128"/>
      <c r="BB1" s="1128"/>
      <c r="BC1" s="1128"/>
      <c r="BD1" s="1128"/>
      <c r="BE1" s="1128"/>
      <c r="BF1" s="1128"/>
      <c r="BG1" s="1128"/>
      <c r="BH1" s="1128"/>
      <c r="BI1" s="1128"/>
      <c r="BJ1" s="1128"/>
      <c r="BK1" s="1128"/>
      <c r="BL1" s="1128"/>
      <c r="BM1" s="1128"/>
      <c r="BN1" s="1128"/>
      <c r="BO1" s="1128"/>
      <c r="BP1" s="1128"/>
      <c r="BQ1" s="1128"/>
      <c r="BR1" s="1128"/>
      <c r="BS1" s="1128"/>
      <c r="BT1" s="1128"/>
      <c r="BU1" s="1128"/>
      <c r="BV1" s="1128"/>
      <c r="BW1" s="1128"/>
      <c r="BX1" s="1128"/>
      <c r="BY1" s="1128"/>
      <c r="BZ1" s="1128"/>
      <c r="CA1" s="1128"/>
      <c r="CB1" s="1128"/>
      <c r="CC1" s="1128"/>
      <c r="CD1" s="1128"/>
      <c r="CE1" s="1128"/>
      <c r="CF1" s="1128"/>
      <c r="CG1" s="1128"/>
      <c r="CH1" s="1128"/>
      <c r="CI1" s="1128"/>
      <c r="CJ1" s="1128"/>
      <c r="CK1" s="1128"/>
      <c r="CL1" s="1128"/>
      <c r="CM1" s="1128"/>
      <c r="CN1" s="1128"/>
    </row>
    <row r="2" spans="1:92" ht="13" thickBot="1">
      <c r="A2" s="846" t="s">
        <v>634</v>
      </c>
      <c r="B2" s="1335" t="s">
        <v>220</v>
      </c>
      <c r="C2" s="1268"/>
      <c r="D2" s="1268"/>
      <c r="E2" s="1268"/>
      <c r="F2" s="1268"/>
      <c r="G2" s="1336"/>
      <c r="H2" s="1128"/>
      <c r="I2" s="1128"/>
      <c r="J2" s="1128"/>
      <c r="K2" s="1128"/>
      <c r="L2" s="1128"/>
      <c r="M2" s="1128"/>
      <c r="N2" s="1128"/>
      <c r="O2" s="1128"/>
      <c r="P2" s="1128"/>
      <c r="Q2" s="1128"/>
      <c r="R2" s="1128"/>
      <c r="S2" s="1128"/>
      <c r="T2" s="1128"/>
      <c r="U2" s="1128"/>
      <c r="V2" s="1128"/>
      <c r="W2" s="1128"/>
      <c r="X2" s="1128"/>
      <c r="Y2" s="1128"/>
      <c r="Z2" s="1128"/>
      <c r="AA2" s="1128"/>
      <c r="AB2" s="1128"/>
      <c r="AC2" s="1128"/>
      <c r="AD2" s="1128"/>
      <c r="AE2" s="1128"/>
      <c r="AF2" s="1128"/>
      <c r="AG2" s="1128"/>
      <c r="AH2" s="1128"/>
      <c r="AI2" s="1128"/>
      <c r="AJ2" s="1128"/>
      <c r="AK2" s="1128"/>
      <c r="AL2" s="1128"/>
      <c r="AM2" s="1128"/>
      <c r="AN2" s="1128"/>
      <c r="AO2" s="1128"/>
      <c r="AP2" s="1128"/>
      <c r="AQ2" s="1128"/>
      <c r="AR2" s="1128"/>
      <c r="AS2" s="1128"/>
      <c r="AT2" s="1128"/>
      <c r="AU2" s="1128"/>
      <c r="AV2" s="1128"/>
      <c r="AW2" s="1128"/>
      <c r="AX2" s="1128"/>
      <c r="AY2" s="1128"/>
      <c r="AZ2" s="1128"/>
      <c r="BA2" s="1128"/>
      <c r="BB2" s="1128"/>
      <c r="BC2" s="1128"/>
      <c r="BD2" s="1128"/>
      <c r="BE2" s="1128"/>
      <c r="BF2" s="1128"/>
      <c r="BG2" s="1128"/>
      <c r="BH2" s="1128"/>
      <c r="BI2" s="1128"/>
      <c r="BJ2" s="1128"/>
      <c r="BK2" s="1128"/>
      <c r="BL2" s="1128"/>
      <c r="BM2" s="1128"/>
      <c r="BN2" s="1128"/>
      <c r="BO2" s="1128"/>
      <c r="BP2" s="1128"/>
      <c r="BQ2" s="1128"/>
      <c r="BR2" s="1128"/>
      <c r="BS2" s="1128"/>
      <c r="BT2" s="1128"/>
      <c r="BU2" s="1128"/>
      <c r="BV2" s="1128"/>
      <c r="BW2" s="1128"/>
      <c r="BX2" s="1128"/>
      <c r="BY2" s="1128"/>
      <c r="BZ2" s="1128"/>
      <c r="CA2" s="1128"/>
      <c r="CB2" s="1128"/>
      <c r="CC2" s="1128"/>
      <c r="CD2" s="1128"/>
      <c r="CE2" s="1128"/>
      <c r="CF2" s="1128"/>
      <c r="CG2" s="1128"/>
      <c r="CH2" s="1128"/>
      <c r="CI2" s="1128"/>
      <c r="CJ2" s="1128"/>
      <c r="CK2" s="1128"/>
      <c r="CL2" s="1128"/>
      <c r="CM2" s="1128"/>
      <c r="CN2" s="1128"/>
    </row>
    <row r="3" spans="1:92" ht="13" thickBot="1">
      <c r="A3" s="846" t="s">
        <v>457</v>
      </c>
      <c r="B3" s="595">
        <v>0.2</v>
      </c>
      <c r="C3" s="924" t="s">
        <v>476</v>
      </c>
      <c r="D3" s="1046" t="s">
        <v>792</v>
      </c>
      <c r="E3" s="283"/>
      <c r="F3" s="1128"/>
      <c r="G3" s="1128"/>
      <c r="H3" s="1128"/>
      <c r="I3" s="1128"/>
      <c r="J3" s="1128"/>
      <c r="K3" s="1128"/>
      <c r="L3" s="1128"/>
      <c r="M3" s="1128"/>
      <c r="N3" s="1128"/>
      <c r="O3" s="1128"/>
      <c r="P3" s="1128"/>
      <c r="Q3" s="1128"/>
      <c r="R3" s="1128"/>
      <c r="S3" s="1128"/>
      <c r="T3" s="1128"/>
      <c r="U3" s="1128"/>
      <c r="V3" s="1128"/>
      <c r="W3" s="1128"/>
      <c r="X3" s="1128"/>
      <c r="Y3" s="1128"/>
      <c r="Z3" s="1128"/>
      <c r="AA3" s="1128"/>
      <c r="AB3" s="1128"/>
      <c r="AC3" s="1128"/>
      <c r="AD3" s="1128"/>
      <c r="AE3" s="1128"/>
      <c r="AF3" s="1128"/>
      <c r="AG3" s="1128"/>
      <c r="AH3" s="1128"/>
      <c r="AI3" s="1128"/>
      <c r="AJ3" s="1128"/>
      <c r="AK3" s="1128"/>
      <c r="AL3" s="1128"/>
      <c r="AM3" s="1128"/>
      <c r="AN3" s="1128"/>
      <c r="AO3" s="1128"/>
      <c r="AP3" s="1128"/>
      <c r="AQ3" s="1128"/>
      <c r="AR3" s="1128"/>
      <c r="AS3" s="1128"/>
      <c r="AT3" s="1128"/>
      <c r="AU3" s="1128"/>
      <c r="AV3" s="1128"/>
      <c r="AW3" s="1128"/>
      <c r="AX3" s="1128"/>
      <c r="AY3" s="1128"/>
      <c r="AZ3" s="1128"/>
      <c r="BA3" s="1128"/>
      <c r="BB3" s="1128"/>
      <c r="BC3" s="1128"/>
      <c r="BD3" s="1128"/>
      <c r="BE3" s="1128"/>
      <c r="BF3" s="1128"/>
      <c r="BG3" s="1128"/>
      <c r="BH3" s="1128"/>
      <c r="BI3" s="1128"/>
      <c r="BJ3" s="1128"/>
      <c r="BK3" s="1128"/>
      <c r="BL3" s="1128"/>
      <c r="BM3" s="1128"/>
      <c r="BN3" s="1128"/>
      <c r="BO3" s="1128"/>
      <c r="BP3" s="1128"/>
      <c r="BQ3" s="1128"/>
      <c r="BR3" s="1128"/>
      <c r="BS3" s="1128"/>
      <c r="BT3" s="1128"/>
      <c r="BU3" s="1128"/>
      <c r="BV3" s="1128"/>
      <c r="BW3" s="1128"/>
      <c r="BX3" s="1128"/>
      <c r="BY3" s="1128"/>
      <c r="BZ3" s="1128"/>
      <c r="CA3" s="1128"/>
      <c r="CB3" s="1128"/>
      <c r="CC3" s="1128"/>
      <c r="CD3" s="1128"/>
      <c r="CE3" s="1128"/>
      <c r="CF3" s="1128"/>
      <c r="CG3" s="1128"/>
      <c r="CH3" s="1128"/>
      <c r="CI3" s="1128"/>
      <c r="CJ3" s="1128"/>
      <c r="CK3" s="1128"/>
      <c r="CL3" s="1128"/>
      <c r="CM3" s="1128"/>
      <c r="CN3" s="1128"/>
    </row>
    <row r="4" spans="1:92" ht="13" thickBot="1">
      <c r="A4" s="847" t="s">
        <v>459</v>
      </c>
      <c r="B4" s="1054">
        <v>1.75</v>
      </c>
      <c r="C4" s="924" t="s">
        <v>632</v>
      </c>
      <c r="D4" s="1128" t="s">
        <v>222</v>
      </c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</row>
    <row r="5" spans="1:92" ht="13" thickBot="1">
      <c r="A5" s="824"/>
      <c r="B5" s="825"/>
      <c r="C5" s="1128"/>
      <c r="D5" s="1128"/>
      <c r="E5" s="1128"/>
      <c r="F5" s="1128"/>
      <c r="G5" s="1128"/>
      <c r="H5" s="1128"/>
      <c r="I5" s="1128"/>
      <c r="J5" s="1128"/>
      <c r="K5" s="1128"/>
      <c r="L5" s="1128"/>
      <c r="M5" s="1128"/>
      <c r="N5" s="1128"/>
      <c r="O5" s="1128"/>
      <c r="P5" s="1128"/>
      <c r="Q5" s="1128"/>
      <c r="R5" s="1128"/>
      <c r="S5" s="1128"/>
      <c r="T5" s="1128"/>
      <c r="U5" s="1128"/>
      <c r="V5" s="1128"/>
      <c r="W5" s="1128"/>
      <c r="X5" s="1128"/>
      <c r="Y5" s="1128"/>
      <c r="Z5" s="1128"/>
      <c r="AA5" s="1128"/>
      <c r="AB5" s="1128"/>
      <c r="AC5" s="1128"/>
      <c r="AD5" s="1128"/>
      <c r="AE5" s="1128"/>
      <c r="AF5" s="1128"/>
      <c r="AG5" s="1128"/>
      <c r="AH5" s="1128"/>
      <c r="AI5" s="1128"/>
      <c r="AJ5" s="1128"/>
      <c r="AK5" s="1128"/>
      <c r="AL5" s="1128"/>
      <c r="AM5" s="1128"/>
      <c r="AN5" s="1128"/>
      <c r="AO5" s="1128"/>
      <c r="AP5" s="1128"/>
      <c r="AQ5" s="1128"/>
      <c r="AR5" s="1128"/>
      <c r="AS5" s="1128"/>
      <c r="AT5" s="1128"/>
      <c r="AU5" s="1128"/>
      <c r="AV5" s="1128"/>
      <c r="AW5" s="1128"/>
      <c r="AX5" s="1128"/>
      <c r="AY5" s="1128"/>
      <c r="AZ5" s="1128"/>
      <c r="BA5" s="1128"/>
      <c r="BB5" s="1128"/>
      <c r="BC5" s="1128"/>
      <c r="BD5" s="1128"/>
      <c r="BE5" s="1128"/>
      <c r="BF5" s="1128"/>
      <c r="BG5" s="1128"/>
      <c r="BH5" s="1128"/>
      <c r="BI5" s="1128"/>
      <c r="BJ5" s="1128"/>
      <c r="BK5" s="1128"/>
      <c r="BL5" s="1128"/>
      <c r="BM5" s="1128"/>
      <c r="BN5" s="1128"/>
      <c r="BO5" s="1128"/>
      <c r="BP5" s="1128"/>
      <c r="BQ5" s="1128"/>
      <c r="BR5" s="1128"/>
      <c r="BS5" s="1128"/>
      <c r="BT5" s="1128"/>
      <c r="BU5" s="1128"/>
      <c r="BV5" s="1128"/>
      <c r="BW5" s="1128"/>
      <c r="BX5" s="1128"/>
      <c r="BY5" s="1128"/>
      <c r="BZ5" s="1128"/>
      <c r="CA5" s="1128"/>
      <c r="CB5" s="1128"/>
      <c r="CC5" s="1128"/>
      <c r="CD5" s="1128"/>
      <c r="CE5" s="1128"/>
      <c r="CF5" s="1128"/>
      <c r="CG5" s="1128"/>
      <c r="CH5" s="1128"/>
      <c r="CI5" s="1128"/>
      <c r="CJ5" s="1128"/>
      <c r="CK5" s="1128"/>
      <c r="CL5" s="1128"/>
      <c r="CM5" s="1128"/>
      <c r="CN5" s="1128"/>
    </row>
    <row r="6" spans="1:92" ht="13" thickBot="1">
      <c r="A6" s="848" t="s">
        <v>622</v>
      </c>
      <c r="B6" s="285" t="s">
        <v>476</v>
      </c>
      <c r="C6" s="854" t="s">
        <v>387</v>
      </c>
      <c r="D6" s="887"/>
      <c r="E6" s="887"/>
      <c r="F6" s="887"/>
      <c r="G6" s="887"/>
      <c r="H6" s="887"/>
      <c r="I6" s="887"/>
      <c r="J6" s="887"/>
      <c r="K6" s="887"/>
      <c r="L6" s="887"/>
      <c r="M6" s="887"/>
      <c r="N6" s="887"/>
      <c r="O6" s="887"/>
      <c r="P6" s="887"/>
      <c r="Q6" s="887"/>
      <c r="R6" s="887"/>
      <c r="S6" s="887"/>
      <c r="T6" s="887"/>
      <c r="U6" s="887"/>
      <c r="V6" s="887"/>
      <c r="W6" s="887"/>
      <c r="X6" s="887"/>
      <c r="Y6" s="887"/>
      <c r="Z6" s="887"/>
      <c r="AA6" s="887"/>
      <c r="AB6" s="887"/>
      <c r="AC6" s="887"/>
      <c r="AD6" s="887"/>
      <c r="AE6" s="887"/>
      <c r="AF6" s="887"/>
      <c r="AG6" s="887"/>
      <c r="AH6" s="887"/>
      <c r="AI6" s="887"/>
      <c r="AJ6" s="887"/>
      <c r="AK6" s="887"/>
      <c r="AL6" s="887"/>
      <c r="AM6" s="1113"/>
      <c r="AN6" s="1113"/>
      <c r="AO6" s="1113"/>
      <c r="AP6" s="1113"/>
      <c r="AQ6" s="1113"/>
      <c r="AR6" s="1113"/>
      <c r="AS6" s="1113"/>
      <c r="AT6" s="1113"/>
      <c r="AU6" s="1113"/>
      <c r="AV6" s="1113"/>
      <c r="AW6" s="887"/>
      <c r="AX6" s="887"/>
      <c r="AY6" s="887"/>
      <c r="AZ6" s="887"/>
      <c r="BA6" s="887"/>
      <c r="BB6" s="887"/>
      <c r="BC6" s="887"/>
      <c r="BD6" s="887"/>
      <c r="BE6" s="887"/>
      <c r="BF6" s="887"/>
      <c r="BG6" s="887"/>
      <c r="BH6" s="887"/>
      <c r="BI6" s="887"/>
      <c r="BJ6" s="887"/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7"/>
      <c r="BV6" s="887"/>
      <c r="BW6" s="887"/>
      <c r="BX6" s="887"/>
      <c r="BY6" s="887"/>
      <c r="BZ6" s="887"/>
      <c r="CA6" s="887"/>
      <c r="CB6" s="887"/>
      <c r="CC6" s="887"/>
      <c r="CD6" s="887"/>
      <c r="CE6" s="887"/>
      <c r="CF6" s="887"/>
      <c r="CG6" s="887"/>
      <c r="CH6" s="887"/>
      <c r="CI6" s="887"/>
      <c r="CJ6" s="887"/>
      <c r="CK6" s="887"/>
      <c r="CL6" s="887"/>
      <c r="CM6" s="887"/>
      <c r="CN6" s="887"/>
    </row>
    <row r="7" spans="1:92">
      <c r="A7" s="287" t="s">
        <v>635</v>
      </c>
      <c r="B7" s="855">
        <v>0.70899999999999996</v>
      </c>
      <c r="C7" s="856">
        <f>B7*25.4</f>
        <v>18.008599999999998</v>
      </c>
      <c r="D7" s="887"/>
      <c r="E7" s="887"/>
      <c r="F7" s="887"/>
      <c r="G7" s="887"/>
      <c r="H7" s="887"/>
      <c r="I7" s="887"/>
      <c r="J7" s="887"/>
      <c r="K7" s="887"/>
      <c r="L7" s="887"/>
      <c r="M7" s="887"/>
      <c r="N7" s="887"/>
      <c r="O7" s="887"/>
      <c r="P7" s="887"/>
      <c r="Q7" s="887"/>
      <c r="R7" s="887"/>
      <c r="S7" s="887"/>
      <c r="T7" s="887"/>
      <c r="U7" s="887"/>
      <c r="V7" s="887"/>
      <c r="W7" s="887"/>
      <c r="X7" s="887"/>
      <c r="Y7" s="887"/>
      <c r="Z7" s="887"/>
      <c r="AA7" s="887"/>
      <c r="AB7" s="887"/>
      <c r="AC7" s="887"/>
      <c r="AD7" s="887"/>
      <c r="AE7" s="887"/>
      <c r="AF7" s="887"/>
      <c r="AG7" s="887"/>
      <c r="AH7" s="887"/>
      <c r="AI7" s="887"/>
      <c r="AJ7" s="887"/>
      <c r="AK7" s="887"/>
      <c r="AL7" s="887"/>
      <c r="AM7" s="1113"/>
      <c r="AN7" s="1113"/>
      <c r="AO7" s="1113"/>
      <c r="AP7" s="1113"/>
      <c r="AQ7" s="1113"/>
      <c r="AR7" s="1113"/>
      <c r="AS7" s="1113"/>
      <c r="AT7" s="1113"/>
      <c r="AU7" s="1113"/>
      <c r="AV7" s="1113"/>
      <c r="AW7" s="887"/>
      <c r="AX7" s="887"/>
      <c r="AY7" s="887"/>
      <c r="AZ7" s="887"/>
      <c r="BA7" s="887"/>
      <c r="BB7" s="887"/>
      <c r="BC7" s="887"/>
      <c r="BD7" s="887"/>
      <c r="BE7" s="887"/>
      <c r="BF7" s="887"/>
      <c r="BG7" s="887"/>
      <c r="BH7" s="887"/>
      <c r="BI7" s="887"/>
      <c r="BJ7" s="887"/>
      <c r="BK7" s="887"/>
      <c r="BL7" s="887"/>
      <c r="BM7" s="887"/>
      <c r="BN7" s="887"/>
      <c r="BO7" s="887"/>
      <c r="BP7" s="887"/>
      <c r="BQ7" s="887"/>
      <c r="BR7" s="887"/>
      <c r="BS7" s="887"/>
      <c r="BT7" s="887"/>
      <c r="BU7" s="887"/>
      <c r="BV7" s="887"/>
      <c r="BW7" s="887"/>
      <c r="BX7" s="887"/>
      <c r="BY7" s="887"/>
      <c r="BZ7" s="887"/>
      <c r="CA7" s="887"/>
      <c r="CB7" s="887"/>
      <c r="CC7" s="887"/>
      <c r="CD7" s="887"/>
      <c r="CE7" s="887"/>
      <c r="CF7" s="887"/>
      <c r="CG7" s="887"/>
      <c r="CH7" s="887"/>
      <c r="CI7" s="887"/>
      <c r="CJ7" s="887"/>
      <c r="CK7" s="887"/>
      <c r="CL7" s="887"/>
      <c r="CM7" s="887"/>
      <c r="CN7" s="887"/>
    </row>
    <row r="8" spans="1:92">
      <c r="A8" s="288" t="s">
        <v>636</v>
      </c>
      <c r="B8" s="849">
        <v>0.39400000000000002</v>
      </c>
      <c r="C8" s="852">
        <f>B8*25.4</f>
        <v>10.0076</v>
      </c>
      <c r="D8" s="887"/>
      <c r="E8" s="887"/>
      <c r="F8" s="887"/>
      <c r="G8" s="887"/>
      <c r="H8" s="887"/>
      <c r="I8" s="887"/>
      <c r="J8" s="887"/>
      <c r="K8" s="887"/>
      <c r="L8" s="887"/>
      <c r="M8" s="887"/>
      <c r="N8" s="887"/>
      <c r="O8" s="887"/>
      <c r="P8" s="887"/>
      <c r="Q8" s="887"/>
      <c r="R8" s="887"/>
      <c r="S8" s="887"/>
      <c r="T8" s="887"/>
      <c r="U8" s="887"/>
      <c r="V8" s="887"/>
      <c r="W8" s="887"/>
      <c r="X8" s="887"/>
      <c r="Y8" s="887"/>
      <c r="Z8" s="887"/>
      <c r="AA8" s="887"/>
      <c r="AB8" s="887"/>
      <c r="AC8" s="887"/>
      <c r="AD8" s="887"/>
      <c r="AE8" s="887"/>
      <c r="AF8" s="887"/>
      <c r="AG8" s="887"/>
      <c r="AH8" s="887"/>
      <c r="AI8" s="887"/>
      <c r="AJ8" s="887"/>
      <c r="AK8" s="887"/>
      <c r="AL8" s="887"/>
      <c r="AM8" s="1113"/>
      <c r="AN8" s="1113"/>
      <c r="AO8" s="1113"/>
      <c r="AP8" s="1113"/>
      <c r="AQ8" s="1113"/>
      <c r="AR8" s="1113"/>
      <c r="AS8" s="1113"/>
      <c r="AT8" s="1113"/>
      <c r="AU8" s="1113"/>
      <c r="AV8" s="1113"/>
      <c r="AW8" s="887"/>
      <c r="AX8" s="887"/>
      <c r="AY8" s="887"/>
      <c r="AZ8" s="887"/>
      <c r="BA8" s="887"/>
      <c r="BB8" s="887"/>
      <c r="BC8" s="887"/>
      <c r="BD8" s="887"/>
      <c r="BE8" s="887"/>
      <c r="BF8" s="887"/>
      <c r="BG8" s="887"/>
      <c r="BH8" s="887"/>
      <c r="BI8" s="887"/>
      <c r="BJ8" s="887"/>
      <c r="BK8" s="887"/>
      <c r="BL8" s="887"/>
      <c r="BM8" s="887"/>
      <c r="BN8" s="887"/>
      <c r="BO8" s="887"/>
      <c r="BP8" s="887"/>
      <c r="BQ8" s="887"/>
      <c r="BR8" s="887"/>
      <c r="BS8" s="887"/>
      <c r="BT8" s="887"/>
      <c r="BU8" s="887"/>
      <c r="BV8" s="887"/>
      <c r="BW8" s="887"/>
      <c r="BX8" s="887"/>
      <c r="BY8" s="887"/>
      <c r="BZ8" s="887"/>
      <c r="CA8" s="887"/>
      <c r="CB8" s="887"/>
      <c r="CC8" s="887"/>
      <c r="CD8" s="887"/>
      <c r="CE8" s="887"/>
      <c r="CF8" s="887"/>
      <c r="CG8" s="887"/>
      <c r="CH8" s="887"/>
      <c r="CI8" s="887"/>
      <c r="CJ8" s="887"/>
      <c r="CK8" s="887"/>
      <c r="CL8" s="887"/>
      <c r="CM8" s="887"/>
      <c r="CN8" s="887"/>
    </row>
    <row r="9" spans="1:92">
      <c r="A9" s="288" t="s">
        <v>621</v>
      </c>
      <c r="B9" s="850">
        <v>3.9399999999999998E-2</v>
      </c>
      <c r="C9" s="852">
        <f>B9*25.4</f>
        <v>1.0007599999999999</v>
      </c>
      <c r="D9" s="943" t="s">
        <v>225</v>
      </c>
      <c r="E9" s="887"/>
      <c r="F9" s="887"/>
      <c r="G9" s="887"/>
      <c r="H9" s="887"/>
      <c r="I9" s="887"/>
      <c r="J9" s="887"/>
      <c r="K9" s="887"/>
      <c r="L9" s="887"/>
      <c r="M9" s="887"/>
      <c r="N9" s="887"/>
      <c r="O9" s="887"/>
      <c r="P9" s="887"/>
      <c r="Q9" s="887"/>
      <c r="R9" s="887"/>
      <c r="S9" s="887"/>
      <c r="T9" s="887"/>
      <c r="U9" s="887"/>
      <c r="V9" s="887"/>
      <c r="W9" s="887"/>
      <c r="X9" s="887"/>
      <c r="Y9" s="887"/>
      <c r="Z9" s="887"/>
      <c r="AA9" s="887"/>
      <c r="AB9" s="887"/>
      <c r="AC9" s="887"/>
      <c r="AD9" s="887"/>
      <c r="AE9" s="887"/>
      <c r="AF9" s="887"/>
      <c r="AG9" s="887"/>
      <c r="AH9" s="887"/>
      <c r="AI9" s="887"/>
      <c r="AJ9" s="887"/>
      <c r="AK9" s="887"/>
      <c r="AL9" s="887"/>
      <c r="AM9" s="1113"/>
      <c r="AN9" s="1113"/>
      <c r="AO9" s="1113"/>
      <c r="AP9" s="1113"/>
      <c r="AQ9" s="1113"/>
      <c r="AR9" s="1113"/>
      <c r="AS9" s="1113"/>
      <c r="AT9" s="1113"/>
      <c r="AU9" s="1113"/>
      <c r="AV9" s="1113"/>
      <c r="AW9" s="887"/>
      <c r="AX9" s="887"/>
      <c r="AY9" s="887"/>
      <c r="AZ9" s="887"/>
      <c r="BA9" s="887"/>
      <c r="BB9" s="887"/>
      <c r="BC9" s="887"/>
      <c r="BD9" s="887"/>
      <c r="BE9" s="887"/>
      <c r="BF9" s="887"/>
      <c r="BG9" s="887"/>
      <c r="BH9" s="887"/>
      <c r="BI9" s="887"/>
      <c r="BJ9" s="887"/>
      <c r="BK9" s="887"/>
      <c r="BL9" s="887"/>
      <c r="BM9" s="887"/>
      <c r="BN9" s="887"/>
      <c r="BO9" s="887"/>
      <c r="BP9" s="887"/>
      <c r="BQ9" s="887"/>
      <c r="BR9" s="887"/>
      <c r="BS9" s="887"/>
      <c r="BT9" s="887"/>
      <c r="BU9" s="887"/>
      <c r="BV9" s="887"/>
      <c r="BW9" s="887"/>
      <c r="BX9" s="887"/>
      <c r="BY9" s="887"/>
      <c r="BZ9" s="887"/>
      <c r="CA9" s="887"/>
      <c r="CB9" s="887"/>
      <c r="CC9" s="887"/>
      <c r="CD9" s="887"/>
      <c r="CE9" s="887"/>
      <c r="CF9" s="887"/>
      <c r="CG9" s="887"/>
      <c r="CH9" s="887"/>
      <c r="CI9" s="887"/>
      <c r="CJ9" s="887"/>
      <c r="CK9" s="887"/>
      <c r="CL9" s="887"/>
      <c r="CM9" s="887"/>
      <c r="CN9" s="887"/>
    </row>
    <row r="10" spans="1:92">
      <c r="A10" s="288" t="s">
        <v>645</v>
      </c>
      <c r="B10" s="850">
        <v>5.1180000000000003</v>
      </c>
      <c r="C10" s="852">
        <v>130</v>
      </c>
      <c r="D10" s="887"/>
      <c r="E10" s="887"/>
      <c r="F10" s="887"/>
      <c r="G10" s="887"/>
      <c r="H10" s="887"/>
      <c r="I10" s="887"/>
      <c r="J10" s="887"/>
      <c r="K10" s="887"/>
      <c r="L10" s="887"/>
      <c r="M10" s="887"/>
      <c r="N10" s="887"/>
      <c r="O10" s="887"/>
      <c r="P10" s="887"/>
      <c r="Q10" s="887"/>
      <c r="R10" s="887"/>
      <c r="S10" s="887"/>
      <c r="T10" s="887"/>
      <c r="U10" s="887"/>
      <c r="V10" s="887"/>
      <c r="W10" s="887"/>
      <c r="X10" s="887"/>
      <c r="Y10" s="887"/>
      <c r="Z10" s="887"/>
      <c r="AA10" s="887"/>
      <c r="AB10" s="887"/>
      <c r="AC10" s="887"/>
      <c r="AD10" s="887"/>
      <c r="AE10" s="887"/>
      <c r="AF10" s="887"/>
      <c r="AG10" s="887"/>
      <c r="AH10" s="887"/>
      <c r="AI10" s="887"/>
      <c r="AJ10" s="887"/>
      <c r="AK10" s="887"/>
      <c r="AL10" s="887"/>
      <c r="AM10" s="1113"/>
      <c r="AN10" s="1113"/>
      <c r="AO10" s="1113"/>
      <c r="AP10" s="1113"/>
      <c r="AQ10" s="1113"/>
      <c r="AR10" s="1113"/>
      <c r="AS10" s="1113"/>
      <c r="AT10" s="1113"/>
      <c r="AU10" s="1113"/>
      <c r="AV10" s="1113"/>
      <c r="AW10" s="887"/>
      <c r="AX10" s="887"/>
      <c r="AY10" s="887"/>
      <c r="AZ10" s="887"/>
      <c r="BA10" s="887"/>
      <c r="BB10" s="887"/>
      <c r="BC10" s="887"/>
      <c r="BD10" s="887"/>
      <c r="BE10" s="887"/>
      <c r="BF10" s="887"/>
      <c r="BG10" s="887"/>
      <c r="BH10" s="887"/>
      <c r="BI10" s="887"/>
      <c r="BJ10" s="887"/>
      <c r="BK10" s="887"/>
      <c r="BL10" s="887"/>
      <c r="BM10" s="887"/>
      <c r="BN10" s="887"/>
      <c r="BO10" s="887"/>
      <c r="BP10" s="887"/>
      <c r="BQ10" s="887"/>
      <c r="BR10" s="887"/>
      <c r="BS10" s="887"/>
      <c r="BT10" s="887"/>
      <c r="BU10" s="887"/>
      <c r="BV10" s="887"/>
      <c r="BW10" s="887"/>
      <c r="BX10" s="887"/>
      <c r="BY10" s="887"/>
      <c r="BZ10" s="887"/>
      <c r="CA10" s="887"/>
      <c r="CB10" s="887"/>
      <c r="CC10" s="887"/>
      <c r="CD10" s="887"/>
      <c r="CE10" s="887"/>
      <c r="CF10" s="887"/>
      <c r="CG10" s="887"/>
      <c r="CH10" s="887"/>
      <c r="CI10" s="887"/>
      <c r="CJ10" s="887"/>
      <c r="CK10" s="887"/>
      <c r="CL10" s="887"/>
      <c r="CM10" s="887"/>
      <c r="CN10" s="887"/>
    </row>
    <row r="11" spans="1:92" ht="13" thickBot="1">
      <c r="A11" s="290" t="s">
        <v>647</v>
      </c>
      <c r="B11" s="291">
        <v>2.1800000000000002</v>
      </c>
      <c r="C11" s="820">
        <v>55.4</v>
      </c>
      <c r="D11" s="943" t="s">
        <v>227</v>
      </c>
      <c r="E11" s="887"/>
      <c r="F11" s="887"/>
      <c r="G11" s="887"/>
      <c r="H11" s="887"/>
      <c r="I11" s="887"/>
      <c r="J11" s="887"/>
      <c r="K11" s="887"/>
      <c r="L11" s="887"/>
      <c r="M11" s="887"/>
      <c r="N11" s="887"/>
      <c r="O11" s="887"/>
      <c r="P11" s="887"/>
      <c r="Q11" s="887"/>
      <c r="R11" s="887"/>
      <c r="S11" s="887"/>
      <c r="T11" s="887"/>
      <c r="U11" s="887"/>
      <c r="V11" s="887"/>
      <c r="W11" s="887"/>
      <c r="X11" s="887"/>
      <c r="Y11" s="887"/>
      <c r="Z11" s="887"/>
      <c r="AA11" s="887"/>
      <c r="AB11" s="887"/>
      <c r="AC11" s="887"/>
      <c r="AD11" s="887"/>
      <c r="AE11" s="887"/>
      <c r="AF11" s="887"/>
      <c r="AG11" s="887"/>
      <c r="AH11" s="887"/>
      <c r="AI11" s="887"/>
      <c r="AJ11" s="887"/>
      <c r="AK11" s="887"/>
      <c r="AL11" s="887"/>
      <c r="AM11" s="1113"/>
      <c r="AN11" s="1113"/>
      <c r="AO11" s="1113"/>
      <c r="AP11" s="1113"/>
      <c r="AQ11" s="1113"/>
      <c r="AR11" s="1113"/>
      <c r="AS11" s="1113"/>
      <c r="AT11" s="1113"/>
      <c r="AU11" s="1113"/>
      <c r="AV11" s="1113"/>
      <c r="AW11" s="887"/>
      <c r="AX11" s="887"/>
      <c r="AY11" s="887"/>
      <c r="AZ11" s="887"/>
      <c r="BA11" s="887"/>
      <c r="BB11" s="887"/>
      <c r="BC11" s="887"/>
      <c r="BD11" s="887"/>
      <c r="BE11" s="887"/>
      <c r="BF11" s="887"/>
      <c r="BG11" s="887"/>
      <c r="BH11" s="887"/>
      <c r="BI11" s="887"/>
      <c r="BJ11" s="887"/>
      <c r="BK11" s="887"/>
      <c r="BL11" s="887"/>
      <c r="BM11" s="887"/>
      <c r="BN11" s="887"/>
      <c r="BO11" s="887"/>
      <c r="BP11" s="887"/>
      <c r="BQ11" s="887"/>
      <c r="BR11" s="887"/>
      <c r="BS11" s="887"/>
      <c r="BT11" s="887"/>
      <c r="BU11" s="887"/>
      <c r="BV11" s="887"/>
      <c r="BW11" s="887"/>
      <c r="BX11" s="887"/>
      <c r="BY11" s="887"/>
      <c r="BZ11" s="887"/>
      <c r="CA11" s="887"/>
      <c r="CB11" s="887"/>
      <c r="CC11" s="887"/>
      <c r="CD11" s="887"/>
      <c r="CE11" s="887"/>
      <c r="CF11" s="887"/>
      <c r="CG11" s="887"/>
      <c r="CH11" s="887"/>
      <c r="CI11" s="887"/>
      <c r="CJ11" s="887"/>
      <c r="CK11" s="887"/>
      <c r="CL11" s="887"/>
      <c r="CM11" s="887"/>
      <c r="CN11" s="887"/>
    </row>
    <row r="12" spans="1:92" ht="13" thickBot="1">
      <c r="A12" s="335"/>
      <c r="B12" s="336"/>
      <c r="C12" s="954"/>
      <c r="D12" s="954"/>
      <c r="E12" s="954"/>
      <c r="F12" s="954"/>
      <c r="G12" s="954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  <c r="AF12" s="887"/>
      <c r="AG12" s="887"/>
      <c r="AH12" s="887"/>
      <c r="AI12" s="887"/>
      <c r="AJ12" s="887"/>
      <c r="AK12" s="887"/>
      <c r="AL12" s="887"/>
      <c r="AM12" s="1113"/>
      <c r="AN12" s="1113"/>
      <c r="AO12" s="1113"/>
      <c r="AP12" s="1113"/>
      <c r="AQ12" s="1113"/>
      <c r="AR12" s="1113"/>
      <c r="AS12" s="1113"/>
      <c r="AT12" s="1113"/>
      <c r="AU12" s="1113"/>
      <c r="AV12" s="1113"/>
      <c r="AW12" s="887"/>
      <c r="AX12" s="887"/>
      <c r="AY12" s="887"/>
      <c r="AZ12" s="887"/>
      <c r="BA12" s="887"/>
      <c r="BB12" s="887"/>
      <c r="BC12" s="887"/>
      <c r="BD12" s="887"/>
      <c r="BE12" s="887"/>
      <c r="BF12" s="887"/>
      <c r="BG12" s="887"/>
      <c r="BH12" s="887"/>
      <c r="BI12" s="887"/>
      <c r="BJ12" s="887"/>
      <c r="BK12" s="887"/>
      <c r="BL12" s="887"/>
      <c r="BM12" s="887"/>
      <c r="BN12" s="887"/>
      <c r="BO12" s="887"/>
      <c r="BP12" s="887"/>
      <c r="BQ12" s="887"/>
      <c r="BR12" s="887"/>
      <c r="BS12" s="887"/>
      <c r="BT12" s="887"/>
      <c r="BU12" s="887"/>
      <c r="BV12" s="887"/>
      <c r="BW12" s="887"/>
      <c r="BX12" s="887"/>
      <c r="BY12" s="887"/>
      <c r="BZ12" s="887"/>
      <c r="CA12" s="887"/>
      <c r="CB12" s="887"/>
      <c r="CC12" s="887"/>
      <c r="CD12" s="887"/>
      <c r="CE12" s="887"/>
      <c r="CF12" s="887"/>
      <c r="CG12" s="887"/>
      <c r="CH12" s="887"/>
      <c r="CI12" s="887"/>
      <c r="CJ12" s="887"/>
      <c r="CL12" s="887"/>
      <c r="CM12" s="887"/>
      <c r="CN12" s="887"/>
    </row>
    <row r="13" spans="1:92" ht="13" thickBot="1">
      <c r="A13" s="1209" t="s">
        <v>462</v>
      </c>
      <c r="B13" s="1210"/>
      <c r="C13" s="1125" t="s">
        <v>618</v>
      </c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  <c r="N13" s="1126"/>
      <c r="O13" s="1126"/>
      <c r="P13" s="1126"/>
      <c r="Q13" s="1126"/>
      <c r="R13" s="1126"/>
      <c r="S13" s="1126"/>
      <c r="T13" s="1126"/>
      <c r="U13" s="1126"/>
      <c r="V13" s="1126"/>
      <c r="W13" s="1126"/>
      <c r="X13" s="1126"/>
      <c r="Y13" s="1126"/>
      <c r="Z13" s="1126"/>
      <c r="AA13" s="1126"/>
      <c r="AB13" s="1126"/>
      <c r="AC13" s="1126"/>
      <c r="AD13" s="1126"/>
      <c r="AE13" s="1126"/>
      <c r="AF13" s="1126"/>
      <c r="AG13" s="1126"/>
      <c r="AH13" s="1126"/>
      <c r="AI13" s="1126"/>
      <c r="AJ13" s="1126"/>
      <c r="AK13" s="1126"/>
      <c r="AL13" s="1126"/>
      <c r="AM13" s="1126"/>
      <c r="AN13" s="1126"/>
      <c r="AO13" s="1126"/>
      <c r="AP13" s="1126"/>
      <c r="AQ13" s="1126"/>
      <c r="AR13" s="1126"/>
      <c r="AS13" s="1126"/>
      <c r="AT13" s="1126"/>
      <c r="AU13" s="1126"/>
      <c r="AV13" s="1126"/>
      <c r="AW13" s="1126"/>
      <c r="AX13" s="1127"/>
      <c r="AY13" s="785" t="s">
        <v>619</v>
      </c>
      <c r="AZ13" s="948"/>
      <c r="BA13" s="948"/>
      <c r="BB13" s="948"/>
      <c r="BC13" s="948"/>
      <c r="BD13" s="948"/>
      <c r="BE13" s="948"/>
      <c r="BF13" s="948"/>
      <c r="BG13" s="948"/>
      <c r="BH13" s="948"/>
      <c r="BI13" s="948"/>
      <c r="BJ13" s="948"/>
      <c r="BK13" s="948"/>
      <c r="BL13" s="948"/>
      <c r="BM13" s="948"/>
      <c r="BN13" s="948"/>
      <c r="BO13" s="948"/>
      <c r="BP13" s="948"/>
      <c r="BQ13" s="948"/>
      <c r="BR13" s="948"/>
      <c r="BS13" s="948"/>
      <c r="BT13" s="948"/>
      <c r="BU13" s="948"/>
      <c r="BV13" s="948"/>
      <c r="BW13" s="948"/>
      <c r="BX13" s="948"/>
      <c r="BY13" s="948"/>
      <c r="BZ13" s="948"/>
      <c r="CA13" s="948"/>
      <c r="CB13" s="948"/>
      <c r="CC13" s="948"/>
      <c r="CD13" s="948"/>
      <c r="CE13" s="948"/>
      <c r="CF13" s="948"/>
      <c r="CG13" s="948"/>
      <c r="CH13" s="948"/>
      <c r="CI13" s="948"/>
      <c r="CJ13" s="1112"/>
      <c r="CL13" s="887"/>
      <c r="CM13" s="887"/>
      <c r="CN13" s="887"/>
    </row>
    <row r="14" spans="1:92" ht="13" thickBot="1">
      <c r="A14" s="1237" t="s">
        <v>637</v>
      </c>
      <c r="B14" s="1238"/>
      <c r="C14" s="1039" t="s">
        <v>677</v>
      </c>
      <c r="D14" s="1040" t="s">
        <v>675</v>
      </c>
      <c r="E14" s="1040" t="s">
        <v>678</v>
      </c>
      <c r="F14" s="1040" t="s">
        <v>679</v>
      </c>
      <c r="G14" s="1040" t="s">
        <v>680</v>
      </c>
      <c r="H14" s="1040" t="s">
        <v>681</v>
      </c>
      <c r="I14" s="1040" t="s">
        <v>682</v>
      </c>
      <c r="J14" s="1040" t="s">
        <v>532</v>
      </c>
      <c r="K14" s="1040" t="s">
        <v>413</v>
      </c>
      <c r="L14" s="1040" t="s">
        <v>533</v>
      </c>
      <c r="M14" s="1040" t="s">
        <v>593</v>
      </c>
      <c r="N14" s="1040" t="s">
        <v>592</v>
      </c>
      <c r="O14" s="1040" t="s">
        <v>485</v>
      </c>
      <c r="P14" s="1040" t="s">
        <v>606</v>
      </c>
      <c r="Q14" s="1040" t="s">
        <v>608</v>
      </c>
      <c r="R14" s="1040" t="s">
        <v>683</v>
      </c>
      <c r="S14" s="1040" t="s">
        <v>604</v>
      </c>
      <c r="T14" s="1040" t="s">
        <v>607</v>
      </c>
      <c r="U14" s="1040" t="s">
        <v>598</v>
      </c>
      <c r="V14" s="1040" t="s">
        <v>534</v>
      </c>
      <c r="W14" s="1135" t="s">
        <v>602</v>
      </c>
      <c r="X14" s="687" t="s">
        <v>684</v>
      </c>
      <c r="Y14" s="687" t="s">
        <v>605</v>
      </c>
      <c r="Z14" s="687" t="s">
        <v>603</v>
      </c>
      <c r="AA14" s="687" t="s">
        <v>610</v>
      </c>
      <c r="AB14" s="687" t="s">
        <v>614</v>
      </c>
      <c r="AC14" s="687" t="s">
        <v>613</v>
      </c>
      <c r="AD14" s="687" t="s">
        <v>615</v>
      </c>
      <c r="AE14" s="687" t="s">
        <v>601</v>
      </c>
      <c r="AF14" s="687" t="s">
        <v>599</v>
      </c>
      <c r="AG14" s="687" t="s">
        <v>600</v>
      </c>
      <c r="AH14" s="687" t="s">
        <v>597</v>
      </c>
      <c r="AI14" s="687" t="s">
        <v>596</v>
      </c>
      <c r="AJ14" s="687" t="s">
        <v>595</v>
      </c>
      <c r="AK14" s="687" t="s">
        <v>411</v>
      </c>
      <c r="AL14" s="1041" t="s">
        <v>594</v>
      </c>
      <c r="AM14" s="687" t="s">
        <v>162</v>
      </c>
      <c r="AN14" s="687" t="s">
        <v>160</v>
      </c>
      <c r="AO14" s="687" t="s">
        <v>161</v>
      </c>
      <c r="AP14" s="687" t="s">
        <v>157</v>
      </c>
      <c r="AQ14" s="687" t="s">
        <v>163</v>
      </c>
      <c r="AR14" s="687" t="s">
        <v>158</v>
      </c>
      <c r="AS14" s="687" t="s">
        <v>708</v>
      </c>
      <c r="AT14" s="687" t="s">
        <v>718</v>
      </c>
      <c r="AU14" s="687" t="s">
        <v>711</v>
      </c>
      <c r="AV14" s="687" t="s">
        <v>165</v>
      </c>
      <c r="AW14" s="687" t="s">
        <v>164</v>
      </c>
      <c r="AX14" s="687" t="s">
        <v>714</v>
      </c>
      <c r="AY14" s="1042" t="str">
        <f t="shared" ref="AY14:CH14" si="0">C14</f>
        <v>501</v>
      </c>
      <c r="AZ14" s="1024" t="str">
        <f t="shared" si="0"/>
        <v>502</v>
      </c>
      <c r="BA14" s="1024" t="str">
        <f t="shared" si="0"/>
        <v>503</v>
      </c>
      <c r="BB14" s="1024" t="str">
        <f t="shared" si="0"/>
        <v>504</v>
      </c>
      <c r="BC14" s="1024" t="str">
        <f t="shared" si="0"/>
        <v>505</v>
      </c>
      <c r="BD14" s="1024" t="str">
        <f t="shared" si="0"/>
        <v>506</v>
      </c>
      <c r="BE14" s="1024" t="str">
        <f t="shared" si="0"/>
        <v>507</v>
      </c>
      <c r="BF14" s="1024" t="str">
        <f t="shared" si="0"/>
        <v>508</v>
      </c>
      <c r="BG14" s="1024" t="str">
        <f t="shared" si="0"/>
        <v>509</v>
      </c>
      <c r="BH14" s="1024" t="str">
        <f t="shared" si="0"/>
        <v>510</v>
      </c>
      <c r="BI14" s="1024" t="str">
        <f t="shared" si="0"/>
        <v>511</v>
      </c>
      <c r="BJ14" s="1024" t="str">
        <f t="shared" si="0"/>
        <v>512</v>
      </c>
      <c r="BK14" s="1024" t="str">
        <f t="shared" si="0"/>
        <v>513</v>
      </c>
      <c r="BL14" s="1024" t="str">
        <f t="shared" si="0"/>
        <v>514</v>
      </c>
      <c r="BM14" s="1024" t="str">
        <f t="shared" si="0"/>
        <v>515</v>
      </c>
      <c r="BN14" s="1024" t="str">
        <f t="shared" si="0"/>
        <v>516</v>
      </c>
      <c r="BO14" s="1024" t="str">
        <f t="shared" si="0"/>
        <v>517</v>
      </c>
      <c r="BP14" s="1024" t="str">
        <f t="shared" si="0"/>
        <v>518</v>
      </c>
      <c r="BQ14" s="1024" t="str">
        <f t="shared" si="0"/>
        <v>519</v>
      </c>
      <c r="BR14" s="1024" t="str">
        <f t="shared" si="0"/>
        <v>520</v>
      </c>
      <c r="BS14" s="1024" t="str">
        <f t="shared" si="0"/>
        <v>521</v>
      </c>
      <c r="BT14" s="1024" t="str">
        <f t="shared" si="0"/>
        <v>522</v>
      </c>
      <c r="BU14" s="1024" t="str">
        <f t="shared" si="0"/>
        <v>523</v>
      </c>
      <c r="BV14" s="1024" t="str">
        <f t="shared" si="0"/>
        <v>524</v>
      </c>
      <c r="BW14" s="1024" t="str">
        <f t="shared" si="0"/>
        <v>525</v>
      </c>
      <c r="BX14" s="1024" t="str">
        <f t="shared" si="0"/>
        <v>526</v>
      </c>
      <c r="BY14" s="1024" t="str">
        <f t="shared" si="0"/>
        <v>527</v>
      </c>
      <c r="BZ14" s="1024" t="str">
        <f t="shared" si="0"/>
        <v>528</v>
      </c>
      <c r="CA14" s="1024" t="str">
        <f t="shared" si="0"/>
        <v>529</v>
      </c>
      <c r="CB14" s="1024" t="str">
        <f t="shared" si="0"/>
        <v>530</v>
      </c>
      <c r="CC14" s="1024" t="str">
        <f t="shared" si="0"/>
        <v>531</v>
      </c>
      <c r="CD14" s="1024" t="str">
        <f t="shared" si="0"/>
        <v>532</v>
      </c>
      <c r="CE14" s="1024" t="str">
        <f t="shared" si="0"/>
        <v>533</v>
      </c>
      <c r="CF14" s="1024" t="str">
        <f t="shared" si="0"/>
        <v>534</v>
      </c>
      <c r="CG14" s="1024" t="str">
        <f t="shared" si="0"/>
        <v>535</v>
      </c>
      <c r="CH14" s="1024" t="str">
        <f t="shared" si="0"/>
        <v>536</v>
      </c>
      <c r="CI14" s="1024" t="str">
        <f t="shared" ref="CI14:CJ14" si="1">AW14</f>
        <v>547</v>
      </c>
      <c r="CJ14" s="1142" t="str">
        <f t="shared" si="1"/>
        <v>548</v>
      </c>
      <c r="CL14" s="887"/>
      <c r="CM14" s="887"/>
      <c r="CN14" s="887"/>
    </row>
    <row r="15" spans="1:92">
      <c r="A15" s="1241" t="s">
        <v>635</v>
      </c>
      <c r="B15" s="1242"/>
      <c r="C15" s="884">
        <v>0.71050000000000002</v>
      </c>
      <c r="D15" s="883">
        <v>0.71099999999999997</v>
      </c>
      <c r="E15" s="883">
        <v>0.71199999999999997</v>
      </c>
      <c r="F15" s="882">
        <v>0.71050000000000002</v>
      </c>
      <c r="G15" s="883">
        <v>0.70950000000000002</v>
      </c>
      <c r="H15" s="883">
        <v>0.71199999999999997</v>
      </c>
      <c r="I15" s="883">
        <v>0.71</v>
      </c>
      <c r="J15" s="883">
        <v>0.71050000000000002</v>
      </c>
      <c r="K15" s="883">
        <v>0.71050000000000002</v>
      </c>
      <c r="L15" s="883">
        <v>0.70950000000000002</v>
      </c>
      <c r="M15" s="883">
        <v>0.70850000000000002</v>
      </c>
      <c r="N15" s="883">
        <v>0.71250000000000002</v>
      </c>
      <c r="O15" s="883">
        <v>0.71</v>
      </c>
      <c r="P15" s="883">
        <v>0.70899999999999996</v>
      </c>
      <c r="Q15" s="883">
        <v>0.71499999999999997</v>
      </c>
      <c r="R15" s="883">
        <v>0.71199999999999997</v>
      </c>
      <c r="S15" s="883">
        <v>0.70850000000000002</v>
      </c>
      <c r="T15" s="883">
        <v>0.71199999999999997</v>
      </c>
      <c r="U15" s="883">
        <v>0.71050000000000002</v>
      </c>
      <c r="V15" s="883">
        <v>0.70950000000000002</v>
      </c>
      <c r="W15" s="1134">
        <v>0.71109999999999995</v>
      </c>
      <c r="X15" s="955">
        <v>0.70799999999999996</v>
      </c>
      <c r="Y15" s="955">
        <v>0.70950000000000002</v>
      </c>
      <c r="Z15" s="955">
        <v>0.70950000000000002</v>
      </c>
      <c r="AA15" s="955">
        <v>0.70950000000000002</v>
      </c>
      <c r="AB15" s="955">
        <v>0.71</v>
      </c>
      <c r="AC15" s="955">
        <v>0.70950000000000002</v>
      </c>
      <c r="AD15" s="955">
        <v>0.71099999999999997</v>
      </c>
      <c r="AE15" s="955">
        <v>0.71</v>
      </c>
      <c r="AF15" s="955">
        <v>0.71350000000000002</v>
      </c>
      <c r="AG15" s="955">
        <v>0.71099999999999997</v>
      </c>
      <c r="AH15" s="955">
        <v>0.70950000000000002</v>
      </c>
      <c r="AI15" s="955">
        <v>0.70899999999999996</v>
      </c>
      <c r="AJ15" s="955">
        <v>0.71</v>
      </c>
      <c r="AK15" s="955">
        <v>0.71199999999999997</v>
      </c>
      <c r="AL15" s="955">
        <v>0.71099999999999997</v>
      </c>
      <c r="AM15" s="955">
        <v>0.70950000000000002</v>
      </c>
      <c r="AN15" s="955">
        <v>0.71050000000000002</v>
      </c>
      <c r="AO15" s="955">
        <v>0.71099999999999997</v>
      </c>
      <c r="AP15" s="955">
        <v>0.71099999999999997</v>
      </c>
      <c r="AQ15" s="955">
        <v>0.71</v>
      </c>
      <c r="AR15" s="955">
        <v>0.70750000000000002</v>
      </c>
      <c r="AS15" s="955">
        <v>0.70950000000000002</v>
      </c>
      <c r="AT15" s="955">
        <v>0.71050000000000002</v>
      </c>
      <c r="AU15" s="955">
        <v>0.70850000000000002</v>
      </c>
      <c r="AV15" s="955">
        <v>0.71050000000000002</v>
      </c>
      <c r="AW15" s="1136">
        <v>0.70850000000000002</v>
      </c>
      <c r="AX15" s="1136">
        <v>0.70950000000000002</v>
      </c>
      <c r="AY15" s="934">
        <f t="shared" ref="AY15:AY29" si="2">C15*25.4</f>
        <v>18.046699999999998</v>
      </c>
      <c r="AZ15" s="935">
        <f t="shared" ref="AZ15:AZ29" si="3">D15*25.4</f>
        <v>18.059399999999997</v>
      </c>
      <c r="BA15" s="935">
        <f t="shared" ref="BA15:BA29" si="4">E15*25.4</f>
        <v>18.084799999999998</v>
      </c>
      <c r="BB15" s="935">
        <f t="shared" ref="BB15:BB29" si="5">F15*25.4</f>
        <v>18.046699999999998</v>
      </c>
      <c r="BC15" s="935">
        <f t="shared" ref="BC15:BC29" si="6">G15*25.4</f>
        <v>18.0213</v>
      </c>
      <c r="BD15" s="935">
        <f t="shared" ref="BD15:BD29" si="7">H15*25.4</f>
        <v>18.084799999999998</v>
      </c>
      <c r="BE15" s="935">
        <f t="shared" ref="BE15:BE29" si="8">I15*25.4</f>
        <v>18.033999999999999</v>
      </c>
      <c r="BF15" s="935">
        <f t="shared" ref="BF15:BF29" si="9">J15*25.4</f>
        <v>18.046699999999998</v>
      </c>
      <c r="BG15" s="935">
        <f t="shared" ref="BG15:BG29" si="10">K15*25.4</f>
        <v>18.046699999999998</v>
      </c>
      <c r="BH15" s="935">
        <f t="shared" ref="BH15:BH29" si="11">L15*25.4</f>
        <v>18.0213</v>
      </c>
      <c r="BI15" s="935">
        <f t="shared" ref="BI15:BI29" si="12">M15*25.4</f>
        <v>17.995899999999999</v>
      </c>
      <c r="BJ15" s="935">
        <f t="shared" ref="BJ15:BJ29" si="13">N15*25.4</f>
        <v>18.0975</v>
      </c>
      <c r="BK15" s="935">
        <f t="shared" ref="BK15:BK29" si="14">O15*25.4</f>
        <v>18.033999999999999</v>
      </c>
      <c r="BL15" s="935">
        <f t="shared" ref="BL15:BL29" si="15">P15*25.4</f>
        <v>18.008599999999998</v>
      </c>
      <c r="BM15" s="935">
        <f t="shared" ref="BM15:BM29" si="16">Q15*25.4</f>
        <v>18.160999999999998</v>
      </c>
      <c r="BN15" s="935">
        <f t="shared" ref="BN15:BN29" si="17">R15*25.4</f>
        <v>18.084799999999998</v>
      </c>
      <c r="BO15" s="935">
        <f t="shared" ref="BO15:BO29" si="18">S15*25.4</f>
        <v>17.995899999999999</v>
      </c>
      <c r="BP15" s="935">
        <f t="shared" ref="BP15:BP29" si="19">T15*25.4</f>
        <v>18.084799999999998</v>
      </c>
      <c r="BQ15" s="935">
        <f t="shared" ref="BQ15:BQ29" si="20">U15*25.4</f>
        <v>18.046699999999998</v>
      </c>
      <c r="BR15" s="935">
        <f t="shared" ref="BR15:BR29" si="21">V15*25.4</f>
        <v>18.0213</v>
      </c>
      <c r="BS15" s="935">
        <f t="shared" ref="BS15:BS29" si="22">W15*25.4</f>
        <v>18.061939999999996</v>
      </c>
      <c r="BT15" s="935">
        <f t="shared" ref="BT15:BT29" si="23">X15*25.4</f>
        <v>17.983199999999997</v>
      </c>
      <c r="BU15" s="935">
        <f t="shared" ref="BU15:BU29" si="24">Y15*25.4</f>
        <v>18.0213</v>
      </c>
      <c r="BV15" s="935">
        <f t="shared" ref="BV15:BV29" si="25">Z15*25.4</f>
        <v>18.0213</v>
      </c>
      <c r="BW15" s="935">
        <f t="shared" ref="BW15:BW29" si="26">AA15*25.4</f>
        <v>18.0213</v>
      </c>
      <c r="BX15" s="935">
        <f t="shared" ref="BX15:BX29" si="27">AB15*25.4</f>
        <v>18.033999999999999</v>
      </c>
      <c r="BY15" s="935">
        <f t="shared" ref="BY15:BY29" si="28">AC15*25.4</f>
        <v>18.0213</v>
      </c>
      <c r="BZ15" s="935">
        <f t="shared" ref="BZ15:BZ29" si="29">AD15*25.4</f>
        <v>18.059399999999997</v>
      </c>
      <c r="CA15" s="935">
        <f t="shared" ref="CA15:CA29" si="30">AE15*25.4</f>
        <v>18.033999999999999</v>
      </c>
      <c r="CB15" s="935">
        <f t="shared" ref="CB15:CB29" si="31">AF15*25.4</f>
        <v>18.122900000000001</v>
      </c>
      <c r="CC15" s="935">
        <f t="shared" ref="CC15:CC29" si="32">AG15*25.4</f>
        <v>18.059399999999997</v>
      </c>
      <c r="CD15" s="935">
        <f t="shared" ref="CD15:CD29" si="33">AH15*25.4</f>
        <v>18.0213</v>
      </c>
      <c r="CE15" s="935">
        <f t="shared" ref="CE15:CE29" si="34">AI15*25.4</f>
        <v>18.008599999999998</v>
      </c>
      <c r="CF15" s="935">
        <f t="shared" ref="CF15:CF29" si="35">AJ15*25.4</f>
        <v>18.033999999999999</v>
      </c>
      <c r="CG15" s="935">
        <f t="shared" ref="CG15:CG29" si="36">AK15*25.4</f>
        <v>18.084799999999998</v>
      </c>
      <c r="CH15" s="935">
        <f t="shared" ref="CH15:CH29" si="37">AL15*25.4</f>
        <v>18.059399999999997</v>
      </c>
      <c r="CI15" s="935">
        <f t="shared" ref="CI15:CJ29" si="38">AW15*25.4</f>
        <v>17.995899999999999</v>
      </c>
      <c r="CJ15" s="109">
        <f t="shared" si="38"/>
        <v>18.0213</v>
      </c>
      <c r="CL15" s="887"/>
      <c r="CM15" s="887"/>
      <c r="CN15" s="887"/>
    </row>
    <row r="16" spans="1:92">
      <c r="A16" s="1239" t="s">
        <v>636</v>
      </c>
      <c r="B16" s="1240"/>
      <c r="C16" s="956">
        <v>0.39650000000000002</v>
      </c>
      <c r="D16" s="957">
        <v>0.39700000000000002</v>
      </c>
      <c r="E16" s="957">
        <v>0.39750000000000002</v>
      </c>
      <c r="F16" s="958">
        <v>0.39600000000000002</v>
      </c>
      <c r="G16" s="957">
        <v>0.39600000000000002</v>
      </c>
      <c r="H16" s="957">
        <v>0.39700000000000002</v>
      </c>
      <c r="I16" s="957">
        <v>0.39650000000000002</v>
      </c>
      <c r="J16" s="957">
        <v>0.39500000000000002</v>
      </c>
      <c r="K16" s="957">
        <v>0.39600000000000002</v>
      </c>
      <c r="L16" s="957">
        <v>0.39500000000000002</v>
      </c>
      <c r="M16" s="957">
        <v>0.39500000000000002</v>
      </c>
      <c r="N16" s="957">
        <v>0.39450000000000002</v>
      </c>
      <c r="O16" s="957">
        <v>0.39550000000000002</v>
      </c>
      <c r="P16" s="957">
        <v>0.39450000000000002</v>
      </c>
      <c r="Q16" s="957">
        <v>0.39550000000000002</v>
      </c>
      <c r="R16" s="957">
        <v>0.39550000000000002</v>
      </c>
      <c r="S16" s="957">
        <v>0.39150000000000001</v>
      </c>
      <c r="T16" s="957">
        <v>0.39650000000000002</v>
      </c>
      <c r="U16" s="957">
        <v>0.39550000000000002</v>
      </c>
      <c r="V16" s="957">
        <v>0.39500000000000002</v>
      </c>
      <c r="W16" s="957">
        <v>0.39550000000000002</v>
      </c>
      <c r="X16" s="959">
        <v>0.39350000000000002</v>
      </c>
      <c r="Y16" s="959">
        <v>0.39450000000000002</v>
      </c>
      <c r="Z16" s="959">
        <v>0.39450000000000002</v>
      </c>
      <c r="AA16" s="959">
        <v>0.39500000000000002</v>
      </c>
      <c r="AB16" s="959">
        <v>0.39550000000000002</v>
      </c>
      <c r="AC16" s="959">
        <v>0.39500000000000002</v>
      </c>
      <c r="AD16" s="959">
        <v>3.9649999999999998E-2</v>
      </c>
      <c r="AE16" s="959">
        <v>0.39400000000000002</v>
      </c>
      <c r="AF16" s="959">
        <v>0.39400000000000002</v>
      </c>
      <c r="AG16" s="959">
        <v>0.39650000000000002</v>
      </c>
      <c r="AH16" s="959">
        <v>0.39450000000000002</v>
      </c>
      <c r="AI16" s="959">
        <v>0.39400000000000002</v>
      </c>
      <c r="AJ16" s="959">
        <v>0.39550000000000002</v>
      </c>
      <c r="AK16" s="959">
        <v>0.39700000000000002</v>
      </c>
      <c r="AL16" s="959">
        <v>0.39650000000000002</v>
      </c>
      <c r="AM16" s="959">
        <v>0.39350000000000002</v>
      </c>
      <c r="AN16" s="959">
        <v>0.39500000000000002</v>
      </c>
      <c r="AO16" s="959">
        <v>0.39550000000000002</v>
      </c>
      <c r="AP16" s="959">
        <v>0.39450000000000002</v>
      </c>
      <c r="AQ16" s="959">
        <v>0.39550000000000002</v>
      </c>
      <c r="AR16" s="959">
        <v>0.39350000000000002</v>
      </c>
      <c r="AS16" s="959">
        <v>0.39450000000000002</v>
      </c>
      <c r="AT16" s="959">
        <v>0.39450000000000002</v>
      </c>
      <c r="AU16" s="959">
        <v>0.39350000000000002</v>
      </c>
      <c r="AV16" s="959">
        <v>0.39500000000000002</v>
      </c>
      <c r="AW16" s="1137">
        <v>0.39350000000000002</v>
      </c>
      <c r="AX16" s="1137">
        <v>0.39300000000000002</v>
      </c>
      <c r="AY16" s="900">
        <f t="shared" si="2"/>
        <v>10.071099999999999</v>
      </c>
      <c r="AZ16" s="901">
        <f t="shared" si="3"/>
        <v>10.0838</v>
      </c>
      <c r="BA16" s="901">
        <f t="shared" si="4"/>
        <v>10.096500000000001</v>
      </c>
      <c r="BB16" s="901">
        <f t="shared" si="5"/>
        <v>10.058400000000001</v>
      </c>
      <c r="BC16" s="901">
        <f t="shared" si="6"/>
        <v>10.058400000000001</v>
      </c>
      <c r="BD16" s="901">
        <f t="shared" si="7"/>
        <v>10.0838</v>
      </c>
      <c r="BE16" s="901">
        <f t="shared" si="8"/>
        <v>10.071099999999999</v>
      </c>
      <c r="BF16" s="901">
        <f t="shared" si="9"/>
        <v>10.032999999999999</v>
      </c>
      <c r="BG16" s="901">
        <f t="shared" si="10"/>
        <v>10.058400000000001</v>
      </c>
      <c r="BH16" s="901">
        <f t="shared" si="11"/>
        <v>10.032999999999999</v>
      </c>
      <c r="BI16" s="901">
        <f t="shared" si="12"/>
        <v>10.032999999999999</v>
      </c>
      <c r="BJ16" s="901">
        <f t="shared" si="13"/>
        <v>10.020300000000001</v>
      </c>
      <c r="BK16" s="901">
        <f t="shared" si="14"/>
        <v>10.0457</v>
      </c>
      <c r="BL16" s="901">
        <f t="shared" si="15"/>
        <v>10.020300000000001</v>
      </c>
      <c r="BM16" s="901">
        <f t="shared" si="16"/>
        <v>10.0457</v>
      </c>
      <c r="BN16" s="901">
        <f t="shared" si="17"/>
        <v>10.0457</v>
      </c>
      <c r="BO16" s="901">
        <f t="shared" si="18"/>
        <v>9.9441000000000006</v>
      </c>
      <c r="BP16" s="901">
        <f t="shared" si="19"/>
        <v>10.071099999999999</v>
      </c>
      <c r="BQ16" s="901">
        <f t="shared" si="20"/>
        <v>10.0457</v>
      </c>
      <c r="BR16" s="901">
        <f t="shared" si="21"/>
        <v>10.032999999999999</v>
      </c>
      <c r="BS16" s="901">
        <f t="shared" si="22"/>
        <v>10.0457</v>
      </c>
      <c r="BT16" s="901">
        <f t="shared" si="23"/>
        <v>9.9948999999999995</v>
      </c>
      <c r="BU16" s="901">
        <f t="shared" si="24"/>
        <v>10.020300000000001</v>
      </c>
      <c r="BV16" s="901">
        <f t="shared" si="25"/>
        <v>10.020300000000001</v>
      </c>
      <c r="BW16" s="901">
        <f t="shared" si="26"/>
        <v>10.032999999999999</v>
      </c>
      <c r="BX16" s="901">
        <f t="shared" si="27"/>
        <v>10.0457</v>
      </c>
      <c r="BY16" s="901">
        <f t="shared" si="28"/>
        <v>10.032999999999999</v>
      </c>
      <c r="BZ16" s="901">
        <f t="shared" si="29"/>
        <v>1.0071099999999999</v>
      </c>
      <c r="CA16" s="901">
        <f t="shared" si="30"/>
        <v>10.0076</v>
      </c>
      <c r="CB16" s="901">
        <f t="shared" si="31"/>
        <v>10.0076</v>
      </c>
      <c r="CC16" s="901">
        <f t="shared" si="32"/>
        <v>10.071099999999999</v>
      </c>
      <c r="CD16" s="901">
        <f t="shared" si="33"/>
        <v>10.020300000000001</v>
      </c>
      <c r="CE16" s="901">
        <f t="shared" si="34"/>
        <v>10.0076</v>
      </c>
      <c r="CF16" s="901">
        <f t="shared" si="35"/>
        <v>10.0457</v>
      </c>
      <c r="CG16" s="901">
        <f t="shared" si="36"/>
        <v>10.0838</v>
      </c>
      <c r="CH16" s="901">
        <f t="shared" si="37"/>
        <v>10.071099999999999</v>
      </c>
      <c r="CI16" s="901">
        <f t="shared" si="38"/>
        <v>9.9948999999999995</v>
      </c>
      <c r="CJ16" s="43">
        <f t="shared" si="38"/>
        <v>9.9822000000000006</v>
      </c>
      <c r="CL16" s="887"/>
      <c r="CM16" s="887"/>
      <c r="CN16" s="887"/>
    </row>
    <row r="17" spans="1:92">
      <c r="A17" s="1239" t="s">
        <v>638</v>
      </c>
      <c r="B17" s="1240"/>
      <c r="C17" s="960">
        <v>3.95E-2</v>
      </c>
      <c r="D17" s="958">
        <v>3.7999999999999999E-2</v>
      </c>
      <c r="E17" s="958">
        <v>3.85E-2</v>
      </c>
      <c r="F17" s="958">
        <v>3.9E-2</v>
      </c>
      <c r="G17" s="958">
        <v>3.85E-2</v>
      </c>
      <c r="H17" s="958">
        <v>3.9E-2</v>
      </c>
      <c r="I17" s="958">
        <v>3.9E-2</v>
      </c>
      <c r="J17" s="958">
        <v>3.9E-2</v>
      </c>
      <c r="K17" s="958">
        <v>3.85E-2</v>
      </c>
      <c r="L17" s="958">
        <v>3.9E-2</v>
      </c>
      <c r="M17" s="958">
        <v>3.9E-2</v>
      </c>
      <c r="N17" s="958">
        <v>3.95E-2</v>
      </c>
      <c r="O17" s="958">
        <v>3.85E-2</v>
      </c>
      <c r="P17" s="958">
        <v>3.85E-2</v>
      </c>
      <c r="Q17" s="958">
        <v>3.9E-2</v>
      </c>
      <c r="R17" s="958">
        <v>3.9E-2</v>
      </c>
      <c r="S17" s="958">
        <v>3.9E-2</v>
      </c>
      <c r="T17" s="958">
        <v>3.85E-2</v>
      </c>
      <c r="U17" s="958">
        <v>3.95E-2</v>
      </c>
      <c r="V17" s="958">
        <v>3.9E-2</v>
      </c>
      <c r="W17" s="958">
        <v>3.9E-2</v>
      </c>
      <c r="X17" s="961">
        <v>3.85E-2</v>
      </c>
      <c r="Y17" s="961">
        <v>3.85E-2</v>
      </c>
      <c r="Z17" s="961">
        <v>3.7999999999999999E-2</v>
      </c>
      <c r="AA17" s="961">
        <v>3.85E-2</v>
      </c>
      <c r="AB17" s="961">
        <v>3.85E-2</v>
      </c>
      <c r="AC17" s="961">
        <v>3.85E-2</v>
      </c>
      <c r="AD17" s="961">
        <v>3.7999999999999999E-2</v>
      </c>
      <c r="AE17" s="961">
        <v>3.85E-2</v>
      </c>
      <c r="AF17" s="961">
        <v>3.9E-2</v>
      </c>
      <c r="AG17" s="961">
        <v>3.85E-2</v>
      </c>
      <c r="AH17" s="961">
        <v>3.7999999999999999E-2</v>
      </c>
      <c r="AI17" s="961">
        <v>3.85E-2</v>
      </c>
      <c r="AJ17" s="961">
        <v>3.7999999999999999E-2</v>
      </c>
      <c r="AK17" s="1089">
        <v>3.9E-2</v>
      </c>
      <c r="AL17" s="961">
        <v>3.85E-2</v>
      </c>
      <c r="AM17" s="961">
        <v>0.39</v>
      </c>
      <c r="AN17" s="961">
        <v>0.39</v>
      </c>
      <c r="AO17" s="961">
        <v>3.85E-2</v>
      </c>
      <c r="AP17" s="961">
        <v>3.95E-2</v>
      </c>
      <c r="AQ17" s="961">
        <v>3.85E-2</v>
      </c>
      <c r="AR17" s="961">
        <v>3.85E-2</v>
      </c>
      <c r="AS17" s="961">
        <v>3.9E-2</v>
      </c>
      <c r="AT17" s="961">
        <v>3.85E-2</v>
      </c>
      <c r="AU17" s="961">
        <v>3.9E-2</v>
      </c>
      <c r="AV17" s="961">
        <v>0.04</v>
      </c>
      <c r="AW17" s="1089">
        <v>3.7999999999999999E-2</v>
      </c>
      <c r="AX17" s="1089">
        <v>3.85E-2</v>
      </c>
      <c r="AY17" s="900">
        <f t="shared" si="2"/>
        <v>1.0032999999999999</v>
      </c>
      <c r="AZ17" s="901">
        <f t="shared" si="3"/>
        <v>0.96519999999999995</v>
      </c>
      <c r="BA17" s="901">
        <f t="shared" si="4"/>
        <v>0.97789999999999988</v>
      </c>
      <c r="BB17" s="901">
        <f t="shared" si="5"/>
        <v>0.99059999999999993</v>
      </c>
      <c r="BC17" s="901">
        <f t="shared" si="6"/>
        <v>0.97789999999999988</v>
      </c>
      <c r="BD17" s="901">
        <f t="shared" si="7"/>
        <v>0.99059999999999993</v>
      </c>
      <c r="BE17" s="901">
        <f t="shared" si="8"/>
        <v>0.99059999999999993</v>
      </c>
      <c r="BF17" s="901">
        <f t="shared" si="9"/>
        <v>0.99059999999999993</v>
      </c>
      <c r="BG17" s="901">
        <f t="shared" si="10"/>
        <v>0.97789999999999988</v>
      </c>
      <c r="BH17" s="901">
        <f t="shared" si="11"/>
        <v>0.99059999999999993</v>
      </c>
      <c r="BI17" s="901">
        <f t="shared" si="12"/>
        <v>0.99059999999999993</v>
      </c>
      <c r="BJ17" s="901">
        <f t="shared" si="13"/>
        <v>1.0032999999999999</v>
      </c>
      <c r="BK17" s="901">
        <f t="shared" si="14"/>
        <v>0.97789999999999988</v>
      </c>
      <c r="BL17" s="901">
        <f t="shared" si="15"/>
        <v>0.97789999999999988</v>
      </c>
      <c r="BM17" s="901">
        <f t="shared" si="16"/>
        <v>0.99059999999999993</v>
      </c>
      <c r="BN17" s="901">
        <f t="shared" si="17"/>
        <v>0.99059999999999993</v>
      </c>
      <c r="BO17" s="901">
        <f t="shared" si="18"/>
        <v>0.99059999999999993</v>
      </c>
      <c r="BP17" s="901">
        <f t="shared" si="19"/>
        <v>0.97789999999999988</v>
      </c>
      <c r="BQ17" s="901">
        <f t="shared" si="20"/>
        <v>1.0032999999999999</v>
      </c>
      <c r="BR17" s="901">
        <f t="shared" si="21"/>
        <v>0.99059999999999993</v>
      </c>
      <c r="BS17" s="901">
        <f t="shared" si="22"/>
        <v>0.99059999999999993</v>
      </c>
      <c r="BT17" s="901">
        <f t="shared" si="23"/>
        <v>0.97789999999999988</v>
      </c>
      <c r="BU17" s="901">
        <f t="shared" si="24"/>
        <v>0.97789999999999988</v>
      </c>
      <c r="BV17" s="901">
        <f t="shared" si="25"/>
        <v>0.96519999999999995</v>
      </c>
      <c r="BW17" s="901">
        <f t="shared" si="26"/>
        <v>0.97789999999999988</v>
      </c>
      <c r="BX17" s="901">
        <f t="shared" si="27"/>
        <v>0.97789999999999988</v>
      </c>
      <c r="BY17" s="901">
        <f t="shared" si="28"/>
        <v>0.97789999999999988</v>
      </c>
      <c r="BZ17" s="901">
        <f t="shared" si="29"/>
        <v>0.96519999999999995</v>
      </c>
      <c r="CA17" s="901">
        <f t="shared" si="30"/>
        <v>0.97789999999999988</v>
      </c>
      <c r="CB17" s="901">
        <f t="shared" si="31"/>
        <v>0.99059999999999993</v>
      </c>
      <c r="CC17" s="901">
        <f t="shared" si="32"/>
        <v>0.97789999999999988</v>
      </c>
      <c r="CD17" s="901">
        <f t="shared" si="33"/>
        <v>0.96519999999999995</v>
      </c>
      <c r="CE17" s="901">
        <f t="shared" si="34"/>
        <v>0.97789999999999988</v>
      </c>
      <c r="CF17" s="901">
        <f t="shared" si="35"/>
        <v>0.96519999999999995</v>
      </c>
      <c r="CG17" s="901">
        <f t="shared" si="36"/>
        <v>0.99059999999999993</v>
      </c>
      <c r="CH17" s="901">
        <f t="shared" si="37"/>
        <v>0.97789999999999988</v>
      </c>
      <c r="CI17" s="901">
        <f t="shared" si="38"/>
        <v>0.96519999999999995</v>
      </c>
      <c r="CJ17" s="43">
        <f t="shared" si="38"/>
        <v>0.97789999999999988</v>
      </c>
      <c r="CL17" s="887"/>
      <c r="CM17" s="887"/>
      <c r="CN17" s="887"/>
    </row>
    <row r="18" spans="1:92">
      <c r="A18" s="1239" t="s">
        <v>639</v>
      </c>
      <c r="B18" s="1240"/>
      <c r="C18" s="960">
        <v>3.9E-2</v>
      </c>
      <c r="D18" s="958">
        <v>3.85E-2</v>
      </c>
      <c r="E18" s="958">
        <v>3.85E-2</v>
      </c>
      <c r="F18" s="958">
        <v>3.85E-2</v>
      </c>
      <c r="G18" s="958">
        <v>3.7999999999999999E-2</v>
      </c>
      <c r="H18" s="958">
        <v>3.9E-2</v>
      </c>
      <c r="I18" s="958">
        <v>3.9E-2</v>
      </c>
      <c r="J18" s="958">
        <v>3.85E-2</v>
      </c>
      <c r="K18" s="958">
        <v>3.9E-2</v>
      </c>
      <c r="L18" s="958">
        <v>3.9E-2</v>
      </c>
      <c r="M18" s="958">
        <v>3.9E-2</v>
      </c>
      <c r="N18" s="958">
        <v>3.9E-2</v>
      </c>
      <c r="O18" s="958">
        <v>3.85E-2</v>
      </c>
      <c r="P18" s="958">
        <v>3.9E-2</v>
      </c>
      <c r="Q18" s="958">
        <v>3.9E-2</v>
      </c>
      <c r="R18" s="958">
        <v>3.9E-2</v>
      </c>
      <c r="S18" s="958">
        <v>3.9E-2</v>
      </c>
      <c r="T18" s="958">
        <v>3.85E-2</v>
      </c>
      <c r="U18" s="958">
        <v>3.95E-2</v>
      </c>
      <c r="V18" s="958">
        <v>3.9E-2</v>
      </c>
      <c r="W18" s="958">
        <v>3.9E-2</v>
      </c>
      <c r="X18" s="961">
        <v>3.9E-2</v>
      </c>
      <c r="Y18" s="961">
        <v>3.85E-2</v>
      </c>
      <c r="Z18" s="961">
        <v>3.85E-2</v>
      </c>
      <c r="AA18" s="961">
        <v>3.85E-2</v>
      </c>
      <c r="AB18" s="961">
        <v>3.85E-2</v>
      </c>
      <c r="AC18" s="961">
        <v>3.85E-2</v>
      </c>
      <c r="AD18" s="961">
        <v>3.85E-2</v>
      </c>
      <c r="AE18" s="961">
        <v>3.85E-2</v>
      </c>
      <c r="AF18" s="961">
        <v>3.85E-2</v>
      </c>
      <c r="AG18" s="961">
        <v>3.7999999999999999E-2</v>
      </c>
      <c r="AH18" s="961">
        <v>0.03</v>
      </c>
      <c r="AI18" s="961">
        <v>3.85E-2</v>
      </c>
      <c r="AJ18" s="961">
        <v>3.7999999999999999E-2</v>
      </c>
      <c r="AK18" s="961">
        <v>3.85E-2</v>
      </c>
      <c r="AL18" s="961">
        <v>8.5000000000000006E-2</v>
      </c>
      <c r="AM18" s="961">
        <v>0.38</v>
      </c>
      <c r="AN18" s="961">
        <v>3.9E-2</v>
      </c>
      <c r="AO18" s="961">
        <v>3.85E-2</v>
      </c>
      <c r="AP18" s="961">
        <v>3.9E-2</v>
      </c>
      <c r="AQ18" s="961">
        <v>3.85E-2</v>
      </c>
      <c r="AR18" s="961">
        <v>3.7999999999999999E-2</v>
      </c>
      <c r="AS18" s="961">
        <v>3.9E-2</v>
      </c>
      <c r="AT18" s="961">
        <v>3.85E-2</v>
      </c>
      <c r="AU18" s="961">
        <v>3.85E-2</v>
      </c>
      <c r="AV18" s="961">
        <v>3.9E-2</v>
      </c>
      <c r="AW18" s="1089">
        <v>3.7999999999999999E-2</v>
      </c>
      <c r="AX18" s="1089">
        <v>3.85E-2</v>
      </c>
      <c r="AY18" s="900">
        <f t="shared" si="2"/>
        <v>0.99059999999999993</v>
      </c>
      <c r="AZ18" s="901">
        <f t="shared" si="3"/>
        <v>0.97789999999999988</v>
      </c>
      <c r="BA18" s="901">
        <f t="shared" si="4"/>
        <v>0.97789999999999988</v>
      </c>
      <c r="BB18" s="901">
        <f t="shared" si="5"/>
        <v>0.97789999999999988</v>
      </c>
      <c r="BC18" s="901">
        <f t="shared" si="6"/>
        <v>0.96519999999999995</v>
      </c>
      <c r="BD18" s="901">
        <f t="shared" si="7"/>
        <v>0.99059999999999993</v>
      </c>
      <c r="BE18" s="901">
        <f t="shared" si="8"/>
        <v>0.99059999999999993</v>
      </c>
      <c r="BF18" s="901">
        <f t="shared" si="9"/>
        <v>0.97789999999999988</v>
      </c>
      <c r="BG18" s="901">
        <f t="shared" si="10"/>
        <v>0.99059999999999993</v>
      </c>
      <c r="BH18" s="901">
        <f t="shared" si="11"/>
        <v>0.99059999999999993</v>
      </c>
      <c r="BI18" s="901">
        <f t="shared" si="12"/>
        <v>0.99059999999999993</v>
      </c>
      <c r="BJ18" s="901">
        <f t="shared" si="13"/>
        <v>0.99059999999999993</v>
      </c>
      <c r="BK18" s="901">
        <f t="shared" si="14"/>
        <v>0.97789999999999988</v>
      </c>
      <c r="BL18" s="901">
        <f t="shared" si="15"/>
        <v>0.99059999999999993</v>
      </c>
      <c r="BM18" s="901">
        <f t="shared" si="16"/>
        <v>0.99059999999999993</v>
      </c>
      <c r="BN18" s="901">
        <f t="shared" si="17"/>
        <v>0.99059999999999993</v>
      </c>
      <c r="BO18" s="901">
        <f t="shared" si="18"/>
        <v>0.99059999999999993</v>
      </c>
      <c r="BP18" s="901">
        <f t="shared" si="19"/>
        <v>0.97789999999999988</v>
      </c>
      <c r="BQ18" s="901">
        <f t="shared" si="20"/>
        <v>1.0032999999999999</v>
      </c>
      <c r="BR18" s="901">
        <f t="shared" si="21"/>
        <v>0.99059999999999993</v>
      </c>
      <c r="BS18" s="901">
        <f t="shared" si="22"/>
        <v>0.99059999999999993</v>
      </c>
      <c r="BT18" s="901">
        <f t="shared" si="23"/>
        <v>0.99059999999999993</v>
      </c>
      <c r="BU18" s="901">
        <f t="shared" si="24"/>
        <v>0.97789999999999988</v>
      </c>
      <c r="BV18" s="901">
        <f t="shared" si="25"/>
        <v>0.97789999999999988</v>
      </c>
      <c r="BW18" s="901">
        <f t="shared" si="26"/>
        <v>0.97789999999999988</v>
      </c>
      <c r="BX18" s="901">
        <f t="shared" si="27"/>
        <v>0.97789999999999988</v>
      </c>
      <c r="BY18" s="901">
        <f t="shared" si="28"/>
        <v>0.97789999999999988</v>
      </c>
      <c r="BZ18" s="901">
        <f t="shared" si="29"/>
        <v>0.97789999999999988</v>
      </c>
      <c r="CA18" s="901">
        <f t="shared" si="30"/>
        <v>0.97789999999999988</v>
      </c>
      <c r="CB18" s="901">
        <f t="shared" si="31"/>
        <v>0.97789999999999988</v>
      </c>
      <c r="CC18" s="901">
        <f t="shared" si="32"/>
        <v>0.96519999999999995</v>
      </c>
      <c r="CD18" s="901">
        <f t="shared" si="33"/>
        <v>0.7619999999999999</v>
      </c>
      <c r="CE18" s="901">
        <f t="shared" si="34"/>
        <v>0.97789999999999988</v>
      </c>
      <c r="CF18" s="901">
        <f t="shared" si="35"/>
        <v>0.96519999999999995</v>
      </c>
      <c r="CG18" s="901">
        <f t="shared" si="36"/>
        <v>0.97789999999999988</v>
      </c>
      <c r="CH18" s="901">
        <f t="shared" si="37"/>
        <v>2.1590000000000003</v>
      </c>
      <c r="CI18" s="901">
        <f t="shared" si="38"/>
        <v>0.96519999999999995</v>
      </c>
      <c r="CJ18" s="43">
        <f t="shared" si="38"/>
        <v>0.97789999999999988</v>
      </c>
      <c r="CL18" s="887"/>
      <c r="CM18" s="887"/>
      <c r="CN18" s="887"/>
    </row>
    <row r="19" spans="1:92">
      <c r="A19" s="1239" t="s">
        <v>640</v>
      </c>
      <c r="B19" s="1240"/>
      <c r="C19" s="960">
        <v>3.9E-2</v>
      </c>
      <c r="D19" s="958">
        <v>3.9E-2</v>
      </c>
      <c r="E19" s="958">
        <v>3.9E-2</v>
      </c>
      <c r="F19" s="958">
        <v>3.7999999999999999E-2</v>
      </c>
      <c r="G19" s="958">
        <v>3.85E-2</v>
      </c>
      <c r="H19" s="958">
        <v>3.95E-2</v>
      </c>
      <c r="I19" s="958">
        <v>3.9E-2</v>
      </c>
      <c r="J19" s="958">
        <v>3.85E-2</v>
      </c>
      <c r="K19" s="958">
        <v>3.9E-2</v>
      </c>
      <c r="L19" s="958">
        <v>3.95E-2</v>
      </c>
      <c r="M19" s="958">
        <v>3.9E-2</v>
      </c>
      <c r="N19" s="958">
        <v>3.9E-2</v>
      </c>
      <c r="O19" s="958">
        <v>3.85E-2</v>
      </c>
      <c r="P19" s="1090">
        <v>3.9E-2</v>
      </c>
      <c r="Q19" s="958">
        <v>3.9E-2</v>
      </c>
      <c r="R19" s="958">
        <v>3.9E-2</v>
      </c>
      <c r="S19" s="958">
        <v>3.9E-2</v>
      </c>
      <c r="T19" s="958">
        <v>3.9E-2</v>
      </c>
      <c r="U19" s="958">
        <v>3.95E-2</v>
      </c>
      <c r="V19" s="958">
        <v>3.95E-2</v>
      </c>
      <c r="W19" s="958">
        <v>3.9E-2</v>
      </c>
      <c r="X19" s="961">
        <v>3.85E-2</v>
      </c>
      <c r="Y19" s="961">
        <v>3.9E-2</v>
      </c>
      <c r="Z19" s="961">
        <v>3.85E-2</v>
      </c>
      <c r="AA19" s="961">
        <v>3.85E-2</v>
      </c>
      <c r="AB19" s="961">
        <v>3.7999999999999999E-2</v>
      </c>
      <c r="AC19" s="961">
        <v>3.95E-2</v>
      </c>
      <c r="AD19" s="961">
        <v>3.9E-2</v>
      </c>
      <c r="AE19" s="961">
        <v>3.85E-2</v>
      </c>
      <c r="AF19" s="961">
        <v>3.9E-2</v>
      </c>
      <c r="AG19" s="961">
        <v>3.85E-2</v>
      </c>
      <c r="AH19" s="961">
        <v>3.85E-2</v>
      </c>
      <c r="AI19" s="961">
        <v>3.9E-2</v>
      </c>
      <c r="AJ19" s="961">
        <v>3.85E-2</v>
      </c>
      <c r="AK19" s="961">
        <v>3.9E-2</v>
      </c>
      <c r="AL19" s="961">
        <v>3.9E-2</v>
      </c>
      <c r="AM19" s="961">
        <v>3.9E-2</v>
      </c>
      <c r="AN19" s="961">
        <v>3.9E-2</v>
      </c>
      <c r="AO19" s="961">
        <v>3.9E-2</v>
      </c>
      <c r="AP19" s="961">
        <v>3.95E-2</v>
      </c>
      <c r="AQ19" s="961">
        <v>3.9E-2</v>
      </c>
      <c r="AR19" s="961">
        <v>3.9E-2</v>
      </c>
      <c r="AS19" s="961">
        <v>0.04</v>
      </c>
      <c r="AT19" s="961">
        <v>3.9E-2</v>
      </c>
      <c r="AU19" s="961">
        <v>3.9E-2</v>
      </c>
      <c r="AV19" s="961">
        <v>3.9E-2</v>
      </c>
      <c r="AW19" s="1089">
        <v>3.85E-2</v>
      </c>
      <c r="AX19" s="1089">
        <v>3.9E-2</v>
      </c>
      <c r="AY19" s="900">
        <f t="shared" si="2"/>
        <v>0.99059999999999993</v>
      </c>
      <c r="AZ19" s="901">
        <f t="shared" si="3"/>
        <v>0.99059999999999993</v>
      </c>
      <c r="BA19" s="901">
        <f t="shared" si="4"/>
        <v>0.99059999999999993</v>
      </c>
      <c r="BB19" s="901">
        <f t="shared" si="5"/>
        <v>0.96519999999999995</v>
      </c>
      <c r="BC19" s="901">
        <f t="shared" si="6"/>
        <v>0.97789999999999988</v>
      </c>
      <c r="BD19" s="901">
        <f t="shared" si="7"/>
        <v>1.0032999999999999</v>
      </c>
      <c r="BE19" s="901">
        <f t="shared" si="8"/>
        <v>0.99059999999999993</v>
      </c>
      <c r="BF19" s="901">
        <f t="shared" si="9"/>
        <v>0.97789999999999988</v>
      </c>
      <c r="BG19" s="901">
        <f t="shared" si="10"/>
        <v>0.99059999999999993</v>
      </c>
      <c r="BH19" s="901">
        <f t="shared" si="11"/>
        <v>1.0032999999999999</v>
      </c>
      <c r="BI19" s="901">
        <f t="shared" si="12"/>
        <v>0.99059999999999993</v>
      </c>
      <c r="BJ19" s="901">
        <f t="shared" si="13"/>
        <v>0.99059999999999993</v>
      </c>
      <c r="BK19" s="901">
        <f t="shared" si="14"/>
        <v>0.97789999999999988</v>
      </c>
      <c r="BL19" s="901">
        <f t="shared" si="15"/>
        <v>0.99059999999999993</v>
      </c>
      <c r="BM19" s="901">
        <f t="shared" si="16"/>
        <v>0.99059999999999993</v>
      </c>
      <c r="BN19" s="901">
        <f t="shared" si="17"/>
        <v>0.99059999999999993</v>
      </c>
      <c r="BO19" s="901">
        <f t="shared" si="18"/>
        <v>0.99059999999999993</v>
      </c>
      <c r="BP19" s="901">
        <f t="shared" si="19"/>
        <v>0.99059999999999993</v>
      </c>
      <c r="BQ19" s="901">
        <f t="shared" si="20"/>
        <v>1.0032999999999999</v>
      </c>
      <c r="BR19" s="901">
        <f t="shared" si="21"/>
        <v>1.0032999999999999</v>
      </c>
      <c r="BS19" s="901">
        <f t="shared" si="22"/>
        <v>0.99059999999999993</v>
      </c>
      <c r="BT19" s="901">
        <f t="shared" si="23"/>
        <v>0.97789999999999988</v>
      </c>
      <c r="BU19" s="901">
        <f t="shared" si="24"/>
        <v>0.99059999999999993</v>
      </c>
      <c r="BV19" s="901">
        <f t="shared" si="25"/>
        <v>0.97789999999999988</v>
      </c>
      <c r="BW19" s="901">
        <f t="shared" si="26"/>
        <v>0.97789999999999988</v>
      </c>
      <c r="BX19" s="901">
        <f t="shared" si="27"/>
        <v>0.96519999999999995</v>
      </c>
      <c r="BY19" s="901">
        <f t="shared" si="28"/>
        <v>1.0032999999999999</v>
      </c>
      <c r="BZ19" s="901">
        <f t="shared" si="29"/>
        <v>0.99059999999999993</v>
      </c>
      <c r="CA19" s="901">
        <f t="shared" si="30"/>
        <v>0.97789999999999988</v>
      </c>
      <c r="CB19" s="901">
        <f t="shared" si="31"/>
        <v>0.99059999999999993</v>
      </c>
      <c r="CC19" s="901">
        <f t="shared" si="32"/>
        <v>0.97789999999999988</v>
      </c>
      <c r="CD19" s="901">
        <f t="shared" si="33"/>
        <v>0.97789999999999988</v>
      </c>
      <c r="CE19" s="901">
        <f t="shared" si="34"/>
        <v>0.99059999999999993</v>
      </c>
      <c r="CF19" s="901">
        <f t="shared" si="35"/>
        <v>0.97789999999999988</v>
      </c>
      <c r="CG19" s="901">
        <f t="shared" si="36"/>
        <v>0.99059999999999993</v>
      </c>
      <c r="CH19" s="901">
        <f t="shared" si="37"/>
        <v>0.99059999999999993</v>
      </c>
      <c r="CI19" s="901">
        <f t="shared" si="38"/>
        <v>0.97789999999999988</v>
      </c>
      <c r="CJ19" s="43">
        <f t="shared" si="38"/>
        <v>0.99059999999999993</v>
      </c>
      <c r="CL19" s="887"/>
      <c r="CM19" s="887"/>
      <c r="CN19" s="887"/>
    </row>
    <row r="20" spans="1:92">
      <c r="A20" s="1239" t="s">
        <v>641</v>
      </c>
      <c r="B20" s="1240"/>
      <c r="C20" s="960">
        <v>3.9E-2</v>
      </c>
      <c r="D20" s="958">
        <v>3.9E-2</v>
      </c>
      <c r="E20" s="958">
        <v>3.85E-2</v>
      </c>
      <c r="F20" s="958">
        <v>3.95E-2</v>
      </c>
      <c r="G20" s="958">
        <v>3.9E-2</v>
      </c>
      <c r="H20" s="958">
        <v>3.95E-2</v>
      </c>
      <c r="I20" s="958">
        <v>3.95E-2</v>
      </c>
      <c r="J20" s="958">
        <v>3.7999999999999999E-2</v>
      </c>
      <c r="K20" s="1090">
        <v>3.9E-2</v>
      </c>
      <c r="L20" s="958">
        <v>3.85E-2</v>
      </c>
      <c r="M20" s="958">
        <v>3.95E-2</v>
      </c>
      <c r="N20" s="958">
        <v>3.95E-2</v>
      </c>
      <c r="O20" s="958">
        <v>3.9E-2</v>
      </c>
      <c r="P20" s="958">
        <v>3.9E-2</v>
      </c>
      <c r="Q20" s="958">
        <v>0.04</v>
      </c>
      <c r="R20" s="958">
        <v>3.9E-2</v>
      </c>
      <c r="S20" s="958">
        <v>0.04</v>
      </c>
      <c r="T20" s="958">
        <v>3.95E-2</v>
      </c>
      <c r="U20" s="958">
        <v>0.04</v>
      </c>
      <c r="V20" s="958">
        <v>3.95E-2</v>
      </c>
      <c r="W20" s="958">
        <v>3.95E-2</v>
      </c>
      <c r="X20" s="961">
        <v>3.9E-2</v>
      </c>
      <c r="Y20" s="961">
        <v>3.9E-2</v>
      </c>
      <c r="Z20" s="961">
        <v>3.85E-2</v>
      </c>
      <c r="AA20" s="961">
        <v>3.9E-2</v>
      </c>
      <c r="AB20" s="961">
        <v>3.9E-2</v>
      </c>
      <c r="AC20" s="961">
        <v>3.9E-2</v>
      </c>
      <c r="AD20" s="961">
        <v>3.9E-2</v>
      </c>
      <c r="AE20" s="961">
        <v>3.9E-2</v>
      </c>
      <c r="AF20" s="961">
        <v>3.85E-2</v>
      </c>
      <c r="AG20" s="1089">
        <v>3.9E-2</v>
      </c>
      <c r="AH20" s="961">
        <v>3.85E-2</v>
      </c>
      <c r="AI20" s="961">
        <v>3.9E-2</v>
      </c>
      <c r="AJ20" s="961">
        <v>3.9E-2</v>
      </c>
      <c r="AK20" s="961">
        <v>3.9E-2</v>
      </c>
      <c r="AL20" s="961">
        <v>3.9E-2</v>
      </c>
      <c r="AM20" s="961">
        <v>3.9E-2</v>
      </c>
      <c r="AN20" s="961">
        <v>3.95E-2</v>
      </c>
      <c r="AO20" s="961">
        <v>3.9E-2</v>
      </c>
      <c r="AP20" s="961">
        <v>3.9E-2</v>
      </c>
      <c r="AQ20" s="961">
        <v>3.9E-2</v>
      </c>
      <c r="AR20" s="961">
        <v>3.9E-2</v>
      </c>
      <c r="AS20" s="1089">
        <v>3.9E-2</v>
      </c>
      <c r="AT20" s="961">
        <v>3.85E-2</v>
      </c>
      <c r="AU20" s="961">
        <v>3.9E-2</v>
      </c>
      <c r="AV20" s="961">
        <v>3.85E-2</v>
      </c>
      <c r="AW20" s="1089">
        <v>3.85E-2</v>
      </c>
      <c r="AX20" s="1089">
        <v>3.85E-2</v>
      </c>
      <c r="AY20" s="900">
        <f t="shared" si="2"/>
        <v>0.99059999999999993</v>
      </c>
      <c r="AZ20" s="901">
        <f t="shared" si="3"/>
        <v>0.99059999999999993</v>
      </c>
      <c r="BA20" s="901">
        <f t="shared" si="4"/>
        <v>0.97789999999999988</v>
      </c>
      <c r="BB20" s="901">
        <f t="shared" si="5"/>
        <v>1.0032999999999999</v>
      </c>
      <c r="BC20" s="901">
        <f t="shared" si="6"/>
        <v>0.99059999999999993</v>
      </c>
      <c r="BD20" s="901">
        <f t="shared" si="7"/>
        <v>1.0032999999999999</v>
      </c>
      <c r="BE20" s="901">
        <f t="shared" si="8"/>
        <v>1.0032999999999999</v>
      </c>
      <c r="BF20" s="901">
        <f t="shared" si="9"/>
        <v>0.96519999999999995</v>
      </c>
      <c r="BG20" s="901">
        <f t="shared" si="10"/>
        <v>0.99059999999999993</v>
      </c>
      <c r="BH20" s="901">
        <f t="shared" si="11"/>
        <v>0.97789999999999988</v>
      </c>
      <c r="BI20" s="901">
        <f t="shared" si="12"/>
        <v>1.0032999999999999</v>
      </c>
      <c r="BJ20" s="901">
        <f t="shared" si="13"/>
        <v>1.0032999999999999</v>
      </c>
      <c r="BK20" s="901">
        <f t="shared" si="14"/>
        <v>0.99059999999999993</v>
      </c>
      <c r="BL20" s="901">
        <f t="shared" si="15"/>
        <v>0.99059999999999993</v>
      </c>
      <c r="BM20" s="901">
        <f t="shared" si="16"/>
        <v>1.016</v>
      </c>
      <c r="BN20" s="901">
        <f t="shared" si="17"/>
        <v>0.99059999999999993</v>
      </c>
      <c r="BO20" s="901">
        <f t="shared" si="18"/>
        <v>1.016</v>
      </c>
      <c r="BP20" s="901">
        <f t="shared" si="19"/>
        <v>1.0032999999999999</v>
      </c>
      <c r="BQ20" s="901">
        <f t="shared" si="20"/>
        <v>1.016</v>
      </c>
      <c r="BR20" s="901">
        <f t="shared" si="21"/>
        <v>1.0032999999999999</v>
      </c>
      <c r="BS20" s="901">
        <f t="shared" si="22"/>
        <v>1.0032999999999999</v>
      </c>
      <c r="BT20" s="901">
        <f t="shared" si="23"/>
        <v>0.99059999999999993</v>
      </c>
      <c r="BU20" s="901">
        <f t="shared" si="24"/>
        <v>0.99059999999999993</v>
      </c>
      <c r="BV20" s="901">
        <f t="shared" si="25"/>
        <v>0.97789999999999988</v>
      </c>
      <c r="BW20" s="901">
        <f t="shared" si="26"/>
        <v>0.99059999999999993</v>
      </c>
      <c r="BX20" s="901">
        <f t="shared" si="27"/>
        <v>0.99059999999999993</v>
      </c>
      <c r="BY20" s="901">
        <f t="shared" si="28"/>
        <v>0.99059999999999993</v>
      </c>
      <c r="BZ20" s="901">
        <f t="shared" si="29"/>
        <v>0.99059999999999993</v>
      </c>
      <c r="CA20" s="901">
        <f t="shared" si="30"/>
        <v>0.99059999999999993</v>
      </c>
      <c r="CB20" s="901">
        <f t="shared" si="31"/>
        <v>0.97789999999999988</v>
      </c>
      <c r="CC20" s="901">
        <f t="shared" si="32"/>
        <v>0.99059999999999993</v>
      </c>
      <c r="CD20" s="901">
        <f t="shared" si="33"/>
        <v>0.97789999999999988</v>
      </c>
      <c r="CE20" s="901">
        <f t="shared" si="34"/>
        <v>0.99059999999999993</v>
      </c>
      <c r="CF20" s="901">
        <f t="shared" si="35"/>
        <v>0.99059999999999993</v>
      </c>
      <c r="CG20" s="901">
        <f t="shared" si="36"/>
        <v>0.99059999999999993</v>
      </c>
      <c r="CH20" s="901">
        <f t="shared" si="37"/>
        <v>0.99059999999999993</v>
      </c>
      <c r="CI20" s="901">
        <f t="shared" si="38"/>
        <v>0.97789999999999988</v>
      </c>
      <c r="CJ20" s="43">
        <f t="shared" si="38"/>
        <v>0.97789999999999988</v>
      </c>
      <c r="CL20" s="887"/>
      <c r="CM20" s="887"/>
      <c r="CN20" s="887"/>
    </row>
    <row r="21" spans="1:92">
      <c r="A21" s="1239" t="s">
        <v>642</v>
      </c>
      <c r="B21" s="1240"/>
      <c r="C21" s="960">
        <v>3.95E-2</v>
      </c>
      <c r="D21" s="958">
        <v>3.9E-2</v>
      </c>
      <c r="E21" s="958">
        <v>3.7999999999999999E-2</v>
      </c>
      <c r="F21" s="958">
        <v>3.95E-2</v>
      </c>
      <c r="G21" s="958">
        <v>3.9E-2</v>
      </c>
      <c r="H21" s="958">
        <v>3.95E-2</v>
      </c>
      <c r="I21" s="958">
        <v>3.9E-2</v>
      </c>
      <c r="J21" s="958">
        <v>3.85E-2</v>
      </c>
      <c r="K21" s="958">
        <v>3.9E-2</v>
      </c>
      <c r="L21" s="958">
        <v>3.9E-2</v>
      </c>
      <c r="M21" s="958">
        <v>3.9E-2</v>
      </c>
      <c r="N21" s="958">
        <v>3.95E-2</v>
      </c>
      <c r="O21" s="958">
        <v>3.9E-2</v>
      </c>
      <c r="P21" s="958">
        <v>3.9E-2</v>
      </c>
      <c r="Q21" s="958">
        <v>0.04</v>
      </c>
      <c r="R21" s="958">
        <v>3.95E-2</v>
      </c>
      <c r="S21" s="958">
        <v>3.95E-2</v>
      </c>
      <c r="T21" s="958">
        <v>3.9E-2</v>
      </c>
      <c r="U21" s="958">
        <v>3.95E-2</v>
      </c>
      <c r="V21" s="958">
        <v>3.9E-2</v>
      </c>
      <c r="W21" s="958">
        <v>3.9E-2</v>
      </c>
      <c r="X21" s="961">
        <v>3.9E-2</v>
      </c>
      <c r="Y21" s="961">
        <v>3.9E-2</v>
      </c>
      <c r="Z21" s="961">
        <v>3.85E-2</v>
      </c>
      <c r="AA21" s="961">
        <v>3.9E-2</v>
      </c>
      <c r="AB21" s="961">
        <v>3.85E-2</v>
      </c>
      <c r="AC21" s="961">
        <v>3.9E-2</v>
      </c>
      <c r="AD21" s="961">
        <v>2.9000000000000001E-2</v>
      </c>
      <c r="AE21" s="961">
        <v>3.85E-2</v>
      </c>
      <c r="AF21" s="961">
        <v>3.9E-2</v>
      </c>
      <c r="AG21" s="961">
        <v>3.9E-2</v>
      </c>
      <c r="AH21" s="961">
        <v>3.9E-2</v>
      </c>
      <c r="AI21" s="961">
        <v>3.9E-2</v>
      </c>
      <c r="AJ21" s="961">
        <v>3.85E-2</v>
      </c>
      <c r="AK21" s="961">
        <v>3.9E-2</v>
      </c>
      <c r="AL21" s="961">
        <v>3.95E-2</v>
      </c>
      <c r="AM21" s="961">
        <v>3.9E-2</v>
      </c>
      <c r="AN21" s="961">
        <v>3.9E-2</v>
      </c>
      <c r="AO21" s="961">
        <v>0.04</v>
      </c>
      <c r="AP21" s="961">
        <v>3.9E-2</v>
      </c>
      <c r="AQ21" s="961">
        <v>3.9E-2</v>
      </c>
      <c r="AR21" s="961">
        <v>8.5000000000000006E-2</v>
      </c>
      <c r="AS21" s="961">
        <v>3.95E-2</v>
      </c>
      <c r="AT21" s="961">
        <v>3.9E-2</v>
      </c>
      <c r="AU21" s="961">
        <v>3.85E-2</v>
      </c>
      <c r="AV21" s="961">
        <v>3.85E-2</v>
      </c>
      <c r="AW21" s="1089">
        <v>3.85E-2</v>
      </c>
      <c r="AX21" s="1089">
        <v>3.9E-2</v>
      </c>
      <c r="AY21" s="900">
        <f t="shared" si="2"/>
        <v>1.0032999999999999</v>
      </c>
      <c r="AZ21" s="901">
        <f t="shared" si="3"/>
        <v>0.99059999999999993</v>
      </c>
      <c r="BA21" s="901">
        <f t="shared" si="4"/>
        <v>0.96519999999999995</v>
      </c>
      <c r="BB21" s="901">
        <f t="shared" si="5"/>
        <v>1.0032999999999999</v>
      </c>
      <c r="BC21" s="901">
        <f t="shared" si="6"/>
        <v>0.99059999999999993</v>
      </c>
      <c r="BD21" s="901">
        <f t="shared" si="7"/>
        <v>1.0032999999999999</v>
      </c>
      <c r="BE21" s="901">
        <f t="shared" si="8"/>
        <v>0.99059999999999993</v>
      </c>
      <c r="BF21" s="901">
        <f t="shared" si="9"/>
        <v>0.97789999999999988</v>
      </c>
      <c r="BG21" s="901">
        <f t="shared" si="10"/>
        <v>0.99059999999999993</v>
      </c>
      <c r="BH21" s="901">
        <f t="shared" si="11"/>
        <v>0.99059999999999993</v>
      </c>
      <c r="BI21" s="901">
        <f t="shared" si="12"/>
        <v>0.99059999999999993</v>
      </c>
      <c r="BJ21" s="901">
        <f t="shared" si="13"/>
        <v>1.0032999999999999</v>
      </c>
      <c r="BK21" s="901">
        <f t="shared" si="14"/>
        <v>0.99059999999999993</v>
      </c>
      <c r="BL21" s="901">
        <f t="shared" si="15"/>
        <v>0.99059999999999993</v>
      </c>
      <c r="BM21" s="901">
        <f t="shared" si="16"/>
        <v>1.016</v>
      </c>
      <c r="BN21" s="901">
        <f t="shared" si="17"/>
        <v>1.0032999999999999</v>
      </c>
      <c r="BO21" s="901">
        <f t="shared" si="18"/>
        <v>1.0032999999999999</v>
      </c>
      <c r="BP21" s="901">
        <f t="shared" si="19"/>
        <v>0.99059999999999993</v>
      </c>
      <c r="BQ21" s="901">
        <f t="shared" si="20"/>
        <v>1.0032999999999999</v>
      </c>
      <c r="BR21" s="901">
        <f t="shared" si="21"/>
        <v>0.99059999999999993</v>
      </c>
      <c r="BS21" s="901">
        <f t="shared" si="22"/>
        <v>0.99059999999999993</v>
      </c>
      <c r="BT21" s="901">
        <f t="shared" si="23"/>
        <v>0.99059999999999993</v>
      </c>
      <c r="BU21" s="901">
        <f t="shared" si="24"/>
        <v>0.99059999999999993</v>
      </c>
      <c r="BV21" s="901">
        <f t="shared" si="25"/>
        <v>0.97789999999999988</v>
      </c>
      <c r="BW21" s="901">
        <f t="shared" si="26"/>
        <v>0.99059999999999993</v>
      </c>
      <c r="BX21" s="901">
        <f t="shared" si="27"/>
        <v>0.97789999999999988</v>
      </c>
      <c r="BY21" s="901">
        <f t="shared" si="28"/>
        <v>0.99059999999999993</v>
      </c>
      <c r="BZ21" s="901">
        <f t="shared" si="29"/>
        <v>0.73660000000000003</v>
      </c>
      <c r="CA21" s="901">
        <f t="shared" si="30"/>
        <v>0.97789999999999988</v>
      </c>
      <c r="CB21" s="901">
        <f t="shared" si="31"/>
        <v>0.99059999999999993</v>
      </c>
      <c r="CC21" s="901">
        <f t="shared" si="32"/>
        <v>0.99059999999999993</v>
      </c>
      <c r="CD21" s="901">
        <f t="shared" si="33"/>
        <v>0.99059999999999993</v>
      </c>
      <c r="CE21" s="901">
        <f t="shared" si="34"/>
        <v>0.99059999999999993</v>
      </c>
      <c r="CF21" s="901">
        <f t="shared" si="35"/>
        <v>0.97789999999999988</v>
      </c>
      <c r="CG21" s="901">
        <f t="shared" si="36"/>
        <v>0.99059999999999993</v>
      </c>
      <c r="CH21" s="901">
        <f t="shared" si="37"/>
        <v>1.0032999999999999</v>
      </c>
      <c r="CI21" s="901">
        <f t="shared" si="38"/>
        <v>0.97789999999999988</v>
      </c>
      <c r="CJ21" s="43">
        <f t="shared" si="38"/>
        <v>0.99059999999999993</v>
      </c>
      <c r="CL21" s="887"/>
      <c r="CM21" s="887"/>
      <c r="CN21" s="887"/>
    </row>
    <row r="22" spans="1:92">
      <c r="A22" s="1239" t="s">
        <v>643</v>
      </c>
      <c r="B22" s="1240"/>
      <c r="C22" s="960">
        <v>3.9E-2</v>
      </c>
      <c r="D22" s="958">
        <v>3.7999999999999999E-2</v>
      </c>
      <c r="E22" s="958">
        <v>3.7999999999999999E-2</v>
      </c>
      <c r="F22" s="958">
        <v>3.9E-2</v>
      </c>
      <c r="G22" s="958">
        <v>3.7999999999999999E-2</v>
      </c>
      <c r="H22" s="958">
        <v>3.7999999999999999E-2</v>
      </c>
      <c r="I22" s="958">
        <v>3.9E-2</v>
      </c>
      <c r="J22" s="958">
        <v>8.5000000000000006E-2</v>
      </c>
      <c r="K22" s="958">
        <v>3.85E-2</v>
      </c>
      <c r="L22" s="958">
        <v>3.9E-2</v>
      </c>
      <c r="M22" s="958">
        <v>3.9E-2</v>
      </c>
      <c r="N22" s="958">
        <v>3.9E-2</v>
      </c>
      <c r="O22" s="958">
        <v>3.85E-2</v>
      </c>
      <c r="P22" s="958">
        <v>3.85E-2</v>
      </c>
      <c r="Q22" s="958">
        <v>3.9E-2</v>
      </c>
      <c r="R22" s="958">
        <v>3.9E-2</v>
      </c>
      <c r="S22" s="958">
        <v>3.9E-2</v>
      </c>
      <c r="T22" s="958">
        <v>3.9E-2</v>
      </c>
      <c r="U22" s="958">
        <v>3.9E-2</v>
      </c>
      <c r="V22" s="958">
        <v>3.9E-2</v>
      </c>
      <c r="W22" s="958">
        <v>3.9E-2</v>
      </c>
      <c r="X22" s="961">
        <v>3.7999999999999999E-2</v>
      </c>
      <c r="Y22" s="961">
        <v>3.7999999999999999E-2</v>
      </c>
      <c r="Z22" s="961">
        <v>3.85E-2</v>
      </c>
      <c r="AA22" s="961">
        <v>3.85E-2</v>
      </c>
      <c r="AB22" s="961">
        <v>3.7999999999999999E-2</v>
      </c>
      <c r="AC22" s="961">
        <v>3.9E-2</v>
      </c>
      <c r="AD22" s="961">
        <v>3.85E-2</v>
      </c>
      <c r="AE22" s="961">
        <v>3.7999999999999999E-2</v>
      </c>
      <c r="AF22" s="961">
        <v>3.9E-2</v>
      </c>
      <c r="AG22" s="961">
        <v>3.85E-2</v>
      </c>
      <c r="AH22" s="961">
        <v>3.85E-2</v>
      </c>
      <c r="AI22" s="961">
        <v>3.9E-2</v>
      </c>
      <c r="AJ22" s="961">
        <v>3.7999999999999999E-2</v>
      </c>
      <c r="AK22" s="961">
        <v>3.85E-2</v>
      </c>
      <c r="AL22" s="961">
        <v>3.9E-2</v>
      </c>
      <c r="AM22" s="961">
        <v>3.85E-2</v>
      </c>
      <c r="AN22" s="961">
        <v>3.7999999999999999E-2</v>
      </c>
      <c r="AO22" s="961">
        <v>3.7999999999999999E-2</v>
      </c>
      <c r="AP22" s="961">
        <v>3.9E-2</v>
      </c>
      <c r="AQ22" s="961">
        <v>3.85E-2</v>
      </c>
      <c r="AR22" s="961">
        <v>3.85E-2</v>
      </c>
      <c r="AS22" s="961">
        <v>3.9E-2</v>
      </c>
      <c r="AT22" s="961">
        <v>3.9E-2</v>
      </c>
      <c r="AU22" s="961">
        <v>3.7999999999999999E-2</v>
      </c>
      <c r="AV22" s="961">
        <v>3.9E-2</v>
      </c>
      <c r="AW22" s="1089">
        <v>3.7999999999999999E-2</v>
      </c>
      <c r="AX22" s="1089">
        <v>3.9E-2</v>
      </c>
      <c r="AY22" s="900">
        <f t="shared" si="2"/>
        <v>0.99059999999999993</v>
      </c>
      <c r="AZ22" s="901">
        <f t="shared" si="3"/>
        <v>0.96519999999999995</v>
      </c>
      <c r="BA22" s="901">
        <f t="shared" si="4"/>
        <v>0.96519999999999995</v>
      </c>
      <c r="BB22" s="901">
        <f t="shared" si="5"/>
        <v>0.99059999999999993</v>
      </c>
      <c r="BC22" s="901">
        <f t="shared" si="6"/>
        <v>0.96519999999999995</v>
      </c>
      <c r="BD22" s="901">
        <f t="shared" si="7"/>
        <v>0.96519999999999995</v>
      </c>
      <c r="BE22" s="901">
        <f t="shared" si="8"/>
        <v>0.99059999999999993</v>
      </c>
      <c r="BF22" s="901">
        <f t="shared" si="9"/>
        <v>2.1590000000000003</v>
      </c>
      <c r="BG22" s="901">
        <f t="shared" si="10"/>
        <v>0.97789999999999988</v>
      </c>
      <c r="BH22" s="901">
        <f t="shared" si="11"/>
        <v>0.99059999999999993</v>
      </c>
      <c r="BI22" s="901">
        <f t="shared" si="12"/>
        <v>0.99059999999999993</v>
      </c>
      <c r="BJ22" s="901">
        <f t="shared" si="13"/>
        <v>0.99059999999999993</v>
      </c>
      <c r="BK22" s="901">
        <f t="shared" si="14"/>
        <v>0.97789999999999988</v>
      </c>
      <c r="BL22" s="901">
        <f t="shared" si="15"/>
        <v>0.97789999999999988</v>
      </c>
      <c r="BM22" s="901">
        <f t="shared" si="16"/>
        <v>0.99059999999999993</v>
      </c>
      <c r="BN22" s="901">
        <f t="shared" si="17"/>
        <v>0.99059999999999993</v>
      </c>
      <c r="BO22" s="901">
        <f t="shared" si="18"/>
        <v>0.99059999999999993</v>
      </c>
      <c r="BP22" s="901">
        <f t="shared" si="19"/>
        <v>0.99059999999999993</v>
      </c>
      <c r="BQ22" s="901">
        <f t="shared" si="20"/>
        <v>0.99059999999999993</v>
      </c>
      <c r="BR22" s="901">
        <f t="shared" si="21"/>
        <v>0.99059999999999993</v>
      </c>
      <c r="BS22" s="901">
        <f t="shared" si="22"/>
        <v>0.99059999999999993</v>
      </c>
      <c r="BT22" s="901">
        <f t="shared" si="23"/>
        <v>0.96519999999999995</v>
      </c>
      <c r="BU22" s="901">
        <f t="shared" si="24"/>
        <v>0.96519999999999995</v>
      </c>
      <c r="BV22" s="901">
        <f t="shared" si="25"/>
        <v>0.97789999999999988</v>
      </c>
      <c r="BW22" s="901">
        <f t="shared" si="26"/>
        <v>0.97789999999999988</v>
      </c>
      <c r="BX22" s="901">
        <f t="shared" si="27"/>
        <v>0.96519999999999995</v>
      </c>
      <c r="BY22" s="901">
        <f t="shared" si="28"/>
        <v>0.99059999999999993</v>
      </c>
      <c r="BZ22" s="901">
        <f t="shared" si="29"/>
        <v>0.97789999999999988</v>
      </c>
      <c r="CA22" s="901">
        <f t="shared" si="30"/>
        <v>0.96519999999999995</v>
      </c>
      <c r="CB22" s="901">
        <f t="shared" si="31"/>
        <v>0.99059999999999993</v>
      </c>
      <c r="CC22" s="901">
        <f t="shared" si="32"/>
        <v>0.97789999999999988</v>
      </c>
      <c r="CD22" s="901">
        <f t="shared" si="33"/>
        <v>0.97789999999999988</v>
      </c>
      <c r="CE22" s="901">
        <f t="shared" si="34"/>
        <v>0.99059999999999993</v>
      </c>
      <c r="CF22" s="901">
        <f t="shared" si="35"/>
        <v>0.96519999999999995</v>
      </c>
      <c r="CG22" s="901">
        <f t="shared" si="36"/>
        <v>0.97789999999999988</v>
      </c>
      <c r="CH22" s="901">
        <f t="shared" si="37"/>
        <v>0.99059999999999993</v>
      </c>
      <c r="CI22" s="901">
        <f t="shared" si="38"/>
        <v>0.96519999999999995</v>
      </c>
      <c r="CJ22" s="43">
        <f t="shared" si="38"/>
        <v>0.99059999999999993</v>
      </c>
      <c r="CL22" s="887"/>
      <c r="CM22" s="887"/>
      <c r="CN22" s="887"/>
    </row>
    <row r="23" spans="1:92">
      <c r="A23" s="1239" t="s">
        <v>644</v>
      </c>
      <c r="B23" s="1240"/>
      <c r="C23" s="956"/>
      <c r="D23" s="958"/>
      <c r="E23" s="958"/>
      <c r="F23" s="958"/>
      <c r="G23" s="958"/>
      <c r="H23" s="958"/>
      <c r="I23" s="958"/>
      <c r="J23" s="958"/>
      <c r="K23" s="958"/>
      <c r="L23" s="958"/>
      <c r="M23" s="958"/>
      <c r="N23" s="958"/>
      <c r="O23" s="958"/>
      <c r="P23" s="958"/>
      <c r="Q23" s="958"/>
      <c r="R23" s="958"/>
      <c r="S23" s="958"/>
      <c r="T23" s="958"/>
      <c r="U23" s="958"/>
      <c r="V23" s="958"/>
      <c r="W23" s="958"/>
      <c r="X23" s="958"/>
      <c r="Y23" s="958"/>
      <c r="Z23" s="958"/>
      <c r="AA23" s="958"/>
      <c r="AB23" s="958"/>
      <c r="AC23" s="958"/>
      <c r="AD23" s="958"/>
      <c r="AE23" s="958"/>
      <c r="AF23" s="958"/>
      <c r="AG23" s="958"/>
      <c r="AH23" s="958"/>
      <c r="AI23" s="958"/>
      <c r="AJ23" s="958"/>
      <c r="AK23" s="958"/>
      <c r="AL23" s="959"/>
      <c r="AM23" s="959"/>
      <c r="AN23" s="959"/>
      <c r="AO23" s="959"/>
      <c r="AP23" s="959"/>
      <c r="AQ23" s="959"/>
      <c r="AR23" s="959"/>
      <c r="AS23" s="959"/>
      <c r="AT23" s="959"/>
      <c r="AU23" s="959"/>
      <c r="AV23" s="959"/>
      <c r="AW23" s="1089"/>
      <c r="AX23" s="1090"/>
      <c r="AY23" s="900">
        <f t="shared" si="2"/>
        <v>0</v>
      </c>
      <c r="AZ23" s="901">
        <f t="shared" si="3"/>
        <v>0</v>
      </c>
      <c r="BA23" s="901">
        <f t="shared" si="4"/>
        <v>0</v>
      </c>
      <c r="BB23" s="901">
        <f t="shared" si="5"/>
        <v>0</v>
      </c>
      <c r="BC23" s="901">
        <f t="shared" si="6"/>
        <v>0</v>
      </c>
      <c r="BD23" s="901">
        <f t="shared" si="7"/>
        <v>0</v>
      </c>
      <c r="BE23" s="901">
        <f t="shared" si="8"/>
        <v>0</v>
      </c>
      <c r="BF23" s="901">
        <f t="shared" si="9"/>
        <v>0</v>
      </c>
      <c r="BG23" s="901">
        <f t="shared" si="10"/>
        <v>0</v>
      </c>
      <c r="BH23" s="901">
        <f t="shared" si="11"/>
        <v>0</v>
      </c>
      <c r="BI23" s="901">
        <f t="shared" si="12"/>
        <v>0</v>
      </c>
      <c r="BJ23" s="901">
        <f t="shared" si="13"/>
        <v>0</v>
      </c>
      <c r="BK23" s="901">
        <f t="shared" si="14"/>
        <v>0</v>
      </c>
      <c r="BL23" s="901">
        <f t="shared" si="15"/>
        <v>0</v>
      </c>
      <c r="BM23" s="901">
        <f t="shared" si="16"/>
        <v>0</v>
      </c>
      <c r="BN23" s="901">
        <f t="shared" si="17"/>
        <v>0</v>
      </c>
      <c r="BO23" s="901">
        <f t="shared" si="18"/>
        <v>0</v>
      </c>
      <c r="BP23" s="901">
        <f t="shared" si="19"/>
        <v>0</v>
      </c>
      <c r="BQ23" s="901">
        <f t="shared" si="20"/>
        <v>0</v>
      </c>
      <c r="BR23" s="901">
        <f t="shared" si="21"/>
        <v>0</v>
      </c>
      <c r="BS23" s="901">
        <f t="shared" si="22"/>
        <v>0</v>
      </c>
      <c r="BT23" s="901">
        <f t="shared" si="23"/>
        <v>0</v>
      </c>
      <c r="BU23" s="901">
        <f t="shared" si="24"/>
        <v>0</v>
      </c>
      <c r="BV23" s="901">
        <f t="shared" si="25"/>
        <v>0</v>
      </c>
      <c r="BW23" s="901">
        <f t="shared" si="26"/>
        <v>0</v>
      </c>
      <c r="BX23" s="901">
        <f t="shared" si="27"/>
        <v>0</v>
      </c>
      <c r="BY23" s="901">
        <f t="shared" si="28"/>
        <v>0</v>
      </c>
      <c r="BZ23" s="901">
        <f t="shared" si="29"/>
        <v>0</v>
      </c>
      <c r="CA23" s="901">
        <f t="shared" si="30"/>
        <v>0</v>
      </c>
      <c r="CB23" s="901">
        <f t="shared" si="31"/>
        <v>0</v>
      </c>
      <c r="CC23" s="901">
        <f t="shared" si="32"/>
        <v>0</v>
      </c>
      <c r="CD23" s="901">
        <f t="shared" si="33"/>
        <v>0</v>
      </c>
      <c r="CE23" s="901">
        <f t="shared" si="34"/>
        <v>0</v>
      </c>
      <c r="CF23" s="901">
        <f t="shared" si="35"/>
        <v>0</v>
      </c>
      <c r="CG23" s="901">
        <f t="shared" si="36"/>
        <v>0</v>
      </c>
      <c r="CH23" s="901">
        <f t="shared" si="37"/>
        <v>0</v>
      </c>
      <c r="CI23" s="901">
        <f t="shared" si="38"/>
        <v>0</v>
      </c>
      <c r="CJ23" s="43">
        <f t="shared" si="38"/>
        <v>0</v>
      </c>
      <c r="CL23" s="887"/>
      <c r="CM23" s="887"/>
      <c r="CN23" s="887"/>
    </row>
    <row r="24" spans="1:92">
      <c r="A24" s="1239" t="s">
        <v>645</v>
      </c>
      <c r="B24" s="1240"/>
      <c r="C24" s="960">
        <v>5.12</v>
      </c>
      <c r="D24" s="958">
        <v>5.1239999999999997</v>
      </c>
      <c r="E24" s="958">
        <v>5.1239999999999997</v>
      </c>
      <c r="F24" s="958">
        <v>5.1180000000000003</v>
      </c>
      <c r="G24" s="958">
        <v>5.125</v>
      </c>
      <c r="H24" s="958">
        <v>5.1219999999999999</v>
      </c>
      <c r="I24" s="958">
        <v>5.1159999999999997</v>
      </c>
      <c r="J24" s="958">
        <v>5.1234999999999999</v>
      </c>
      <c r="K24" s="958">
        <v>5.1215000000000002</v>
      </c>
      <c r="L24" s="958">
        <v>5.1174999999999997</v>
      </c>
      <c r="M24" s="958">
        <v>5.1189999999999998</v>
      </c>
      <c r="N24" s="958">
        <v>5.1280000000000001</v>
      </c>
      <c r="O24" s="958">
        <v>5.1139999999999999</v>
      </c>
      <c r="P24" s="958">
        <v>5.1224999999999996</v>
      </c>
      <c r="Q24" s="958">
        <v>5.1180000000000003</v>
      </c>
      <c r="R24" s="958">
        <v>5.1204999999999998</v>
      </c>
      <c r="S24" s="958">
        <v>5.1185</v>
      </c>
      <c r="T24" s="958">
        <v>5.1185</v>
      </c>
      <c r="U24" s="958">
        <v>5.1185</v>
      </c>
      <c r="V24" s="958">
        <v>5.1154999999999999</v>
      </c>
      <c r="W24" s="958">
        <v>5.1174999999999997</v>
      </c>
      <c r="X24" s="958">
        <v>5.1185</v>
      </c>
      <c r="Y24" s="958">
        <v>5.1189999999999998</v>
      </c>
      <c r="Z24" s="958">
        <v>5.1165000000000003</v>
      </c>
      <c r="AA24" s="958">
        <v>5.1204999999999998</v>
      </c>
      <c r="AB24" s="958">
        <v>5.1139999999999999</v>
      </c>
      <c r="AC24" s="958">
        <v>5.1210000000000004</v>
      </c>
      <c r="AD24" s="958">
        <v>5.1100000000000003</v>
      </c>
      <c r="AE24" s="958">
        <v>5.1185</v>
      </c>
      <c r="AF24" s="958">
        <v>5.1165000000000003</v>
      </c>
      <c r="AG24" s="958">
        <v>5.1180000000000003</v>
      </c>
      <c r="AH24" s="958">
        <v>5.1150000000000002</v>
      </c>
      <c r="AI24" s="958">
        <v>5.1210000000000004</v>
      </c>
      <c r="AJ24" s="958">
        <v>5.1174999999999997</v>
      </c>
      <c r="AK24" s="958">
        <v>5.1185</v>
      </c>
      <c r="AL24" s="959">
        <v>5.1159999999999997</v>
      </c>
      <c r="AM24" s="959">
        <v>5.1189999999999998</v>
      </c>
      <c r="AN24" s="959">
        <v>5.1210000000000004</v>
      </c>
      <c r="AO24" s="959">
        <v>5.1154999999999999</v>
      </c>
      <c r="AP24" s="959">
        <v>5.1204999999999998</v>
      </c>
      <c r="AQ24" s="959">
        <v>5.117</v>
      </c>
      <c r="AR24" s="959">
        <v>5.1130000000000004</v>
      </c>
      <c r="AS24" s="959">
        <v>5.1210000000000004</v>
      </c>
      <c r="AT24" s="959">
        <v>5.1195000000000004</v>
      </c>
      <c r="AU24" s="959">
        <v>5.1150000000000002</v>
      </c>
      <c r="AV24" s="959">
        <v>5.1204999999999998</v>
      </c>
      <c r="AW24" s="1089">
        <v>5.1124999999999998</v>
      </c>
      <c r="AX24" s="1090">
        <v>5.1210000000000004</v>
      </c>
      <c r="AY24" s="900">
        <f t="shared" si="2"/>
        <v>130.048</v>
      </c>
      <c r="AZ24" s="901">
        <f t="shared" si="3"/>
        <v>130.14959999999999</v>
      </c>
      <c r="BA24" s="901">
        <f t="shared" si="4"/>
        <v>130.14959999999999</v>
      </c>
      <c r="BB24" s="901">
        <f t="shared" si="5"/>
        <v>129.99719999999999</v>
      </c>
      <c r="BC24" s="901">
        <f t="shared" si="6"/>
        <v>130.17499999999998</v>
      </c>
      <c r="BD24" s="901">
        <f t="shared" si="7"/>
        <v>130.09879999999998</v>
      </c>
      <c r="BE24" s="901">
        <f t="shared" si="8"/>
        <v>129.94639999999998</v>
      </c>
      <c r="BF24" s="901">
        <f t="shared" si="9"/>
        <v>130.1369</v>
      </c>
      <c r="BG24" s="901">
        <f t="shared" si="10"/>
        <v>130.08609999999999</v>
      </c>
      <c r="BH24" s="901">
        <f t="shared" si="11"/>
        <v>129.9845</v>
      </c>
      <c r="BI24" s="901">
        <f t="shared" si="12"/>
        <v>130.02259999999998</v>
      </c>
      <c r="BJ24" s="901">
        <f t="shared" si="13"/>
        <v>130.25119999999998</v>
      </c>
      <c r="BK24" s="901">
        <f t="shared" si="14"/>
        <v>129.8956</v>
      </c>
      <c r="BL24" s="901">
        <f t="shared" si="15"/>
        <v>130.11149999999998</v>
      </c>
      <c r="BM24" s="901">
        <f t="shared" si="16"/>
        <v>129.99719999999999</v>
      </c>
      <c r="BN24" s="901">
        <f t="shared" si="17"/>
        <v>130.0607</v>
      </c>
      <c r="BO24" s="901">
        <f t="shared" si="18"/>
        <v>130.00989999999999</v>
      </c>
      <c r="BP24" s="901">
        <f t="shared" si="19"/>
        <v>130.00989999999999</v>
      </c>
      <c r="BQ24" s="901">
        <f t="shared" si="20"/>
        <v>130.00989999999999</v>
      </c>
      <c r="BR24" s="901">
        <f t="shared" si="21"/>
        <v>129.93369999999999</v>
      </c>
      <c r="BS24" s="901">
        <f t="shared" si="22"/>
        <v>129.9845</v>
      </c>
      <c r="BT24" s="901">
        <f t="shared" si="23"/>
        <v>130.00989999999999</v>
      </c>
      <c r="BU24" s="901">
        <f t="shared" si="24"/>
        <v>130.02259999999998</v>
      </c>
      <c r="BV24" s="901">
        <f t="shared" si="25"/>
        <v>129.95910000000001</v>
      </c>
      <c r="BW24" s="901">
        <f t="shared" si="26"/>
        <v>130.0607</v>
      </c>
      <c r="BX24" s="901">
        <f t="shared" si="27"/>
        <v>129.8956</v>
      </c>
      <c r="BY24" s="901">
        <f t="shared" si="28"/>
        <v>130.07339999999999</v>
      </c>
      <c r="BZ24" s="901">
        <f t="shared" si="29"/>
        <v>129.79400000000001</v>
      </c>
      <c r="CA24" s="901">
        <f t="shared" si="30"/>
        <v>130.00989999999999</v>
      </c>
      <c r="CB24" s="901">
        <f t="shared" si="31"/>
        <v>129.95910000000001</v>
      </c>
      <c r="CC24" s="901">
        <f t="shared" si="32"/>
        <v>129.99719999999999</v>
      </c>
      <c r="CD24" s="901">
        <f t="shared" si="33"/>
        <v>129.92099999999999</v>
      </c>
      <c r="CE24" s="901">
        <f t="shared" si="34"/>
        <v>130.07339999999999</v>
      </c>
      <c r="CF24" s="901">
        <f t="shared" si="35"/>
        <v>129.9845</v>
      </c>
      <c r="CG24" s="901">
        <f t="shared" si="36"/>
        <v>130.00989999999999</v>
      </c>
      <c r="CH24" s="901">
        <f t="shared" si="37"/>
        <v>129.94639999999998</v>
      </c>
      <c r="CI24" s="901">
        <f t="shared" si="38"/>
        <v>129.85749999999999</v>
      </c>
      <c r="CJ24" s="43">
        <f t="shared" si="38"/>
        <v>130.07339999999999</v>
      </c>
      <c r="CL24" s="887"/>
      <c r="CM24" s="887"/>
      <c r="CN24" s="887"/>
    </row>
    <row r="25" spans="1:92">
      <c r="A25" s="1239" t="s">
        <v>648</v>
      </c>
      <c r="B25" s="1240"/>
      <c r="C25" s="960">
        <v>2.1819999999999999</v>
      </c>
      <c r="D25" s="958">
        <v>2.19</v>
      </c>
      <c r="E25" s="958">
        <v>2.1815000000000002</v>
      </c>
      <c r="F25" s="958">
        <v>2.173</v>
      </c>
      <c r="G25" s="958">
        <v>2.1890000000000001</v>
      </c>
      <c r="H25" s="958">
        <v>2.1945000000000001</v>
      </c>
      <c r="I25" s="958">
        <v>2.1695000000000002</v>
      </c>
      <c r="J25" s="958">
        <v>2.1829999999999998</v>
      </c>
      <c r="K25" s="958">
        <v>2.173</v>
      </c>
      <c r="L25" s="958">
        <v>2.1869999999999998</v>
      </c>
      <c r="M25" s="958">
        <v>2.1234999999999999</v>
      </c>
      <c r="N25" s="958">
        <v>2.1819999999999999</v>
      </c>
      <c r="O25" s="958">
        <v>2.1795</v>
      </c>
      <c r="P25" s="958">
        <v>2.1629999999999998</v>
      </c>
      <c r="Q25" s="958">
        <v>2.1850000000000001</v>
      </c>
      <c r="R25" s="958">
        <v>2.1415000000000002</v>
      </c>
      <c r="S25" s="958">
        <v>2.1804999999999999</v>
      </c>
      <c r="T25" s="958">
        <v>2.1560000000000001</v>
      </c>
      <c r="U25" s="958">
        <v>2.1684999999999999</v>
      </c>
      <c r="V25" s="958">
        <v>2.1735000000000002</v>
      </c>
      <c r="W25" s="958">
        <v>2.161</v>
      </c>
      <c r="X25" s="958">
        <v>2.1829999999999998</v>
      </c>
      <c r="Y25" s="958">
        <v>2.1364999999999998</v>
      </c>
      <c r="Z25" s="958">
        <v>2.1840000000000002</v>
      </c>
      <c r="AA25" s="958">
        <v>2.1850000000000001</v>
      </c>
      <c r="AB25" s="958">
        <v>2.1894999999999998</v>
      </c>
      <c r="AC25" s="958">
        <v>2.1855000000000002</v>
      </c>
      <c r="AD25" s="958">
        <v>2.161</v>
      </c>
      <c r="AE25" s="958">
        <v>2.1850000000000001</v>
      </c>
      <c r="AF25" s="958">
        <v>2.1865000000000001</v>
      </c>
      <c r="AG25" s="958">
        <v>2.177</v>
      </c>
      <c r="AH25" s="958">
        <v>2.1844999999999999</v>
      </c>
      <c r="AI25" s="958">
        <v>2.1724999999999999</v>
      </c>
      <c r="AJ25" s="958">
        <v>2.1705000000000001</v>
      </c>
      <c r="AK25" s="958">
        <v>2.1800000000000002</v>
      </c>
      <c r="AL25" s="961">
        <v>2.1890000000000001</v>
      </c>
      <c r="AM25" s="961">
        <v>2.13</v>
      </c>
      <c r="AN25" s="961">
        <v>2.1595</v>
      </c>
      <c r="AO25" s="961">
        <v>2.1629999999999998</v>
      </c>
      <c r="AP25" s="961">
        <v>2.1825000000000001</v>
      </c>
      <c r="AQ25" s="961">
        <v>2.1829999999999998</v>
      </c>
      <c r="AR25" s="961">
        <v>2.1789999999999998</v>
      </c>
      <c r="AS25" s="961">
        <v>2.165</v>
      </c>
      <c r="AT25" s="961">
        <v>2.1859999999999999</v>
      </c>
      <c r="AU25" s="961">
        <v>2.1760000000000002</v>
      </c>
      <c r="AV25" s="961">
        <v>2.1875</v>
      </c>
      <c r="AW25" s="1089">
        <v>2.1575000000000002</v>
      </c>
      <c r="AX25" s="1090">
        <v>2.1785000000000001</v>
      </c>
      <c r="AY25" s="900">
        <f t="shared" si="2"/>
        <v>55.422799999999995</v>
      </c>
      <c r="AZ25" s="901">
        <f t="shared" si="3"/>
        <v>55.625999999999998</v>
      </c>
      <c r="BA25" s="901">
        <f t="shared" si="4"/>
        <v>55.4101</v>
      </c>
      <c r="BB25" s="901">
        <f t="shared" si="5"/>
        <v>55.194199999999995</v>
      </c>
      <c r="BC25" s="901">
        <f t="shared" si="6"/>
        <v>55.6006</v>
      </c>
      <c r="BD25" s="901">
        <f t="shared" si="7"/>
        <v>55.740299999999998</v>
      </c>
      <c r="BE25" s="901">
        <f t="shared" si="8"/>
        <v>55.1053</v>
      </c>
      <c r="BF25" s="901">
        <f t="shared" si="9"/>
        <v>55.448199999999993</v>
      </c>
      <c r="BG25" s="901">
        <f t="shared" si="10"/>
        <v>55.194199999999995</v>
      </c>
      <c r="BH25" s="901">
        <f t="shared" si="11"/>
        <v>55.549799999999991</v>
      </c>
      <c r="BI25" s="901">
        <f t="shared" si="12"/>
        <v>53.936899999999994</v>
      </c>
      <c r="BJ25" s="901">
        <f t="shared" si="13"/>
        <v>55.422799999999995</v>
      </c>
      <c r="BK25" s="901">
        <f t="shared" si="14"/>
        <v>55.359299999999998</v>
      </c>
      <c r="BL25" s="901">
        <f t="shared" si="15"/>
        <v>54.94019999999999</v>
      </c>
      <c r="BM25" s="901">
        <f t="shared" si="16"/>
        <v>55.498999999999995</v>
      </c>
      <c r="BN25" s="901">
        <f t="shared" si="17"/>
        <v>54.394100000000002</v>
      </c>
      <c r="BO25" s="901">
        <f t="shared" si="18"/>
        <v>55.384699999999995</v>
      </c>
      <c r="BP25" s="901">
        <f t="shared" si="19"/>
        <v>54.7624</v>
      </c>
      <c r="BQ25" s="901">
        <f t="shared" si="20"/>
        <v>55.079899999999995</v>
      </c>
      <c r="BR25" s="901">
        <f t="shared" si="21"/>
        <v>55.206900000000005</v>
      </c>
      <c r="BS25" s="901">
        <f t="shared" si="22"/>
        <v>54.889399999999995</v>
      </c>
      <c r="BT25" s="901">
        <f t="shared" si="23"/>
        <v>55.448199999999993</v>
      </c>
      <c r="BU25" s="901">
        <f t="shared" si="24"/>
        <v>54.267099999999992</v>
      </c>
      <c r="BV25" s="901">
        <f t="shared" si="25"/>
        <v>55.473599999999998</v>
      </c>
      <c r="BW25" s="901">
        <f t="shared" si="26"/>
        <v>55.498999999999995</v>
      </c>
      <c r="BX25" s="901">
        <f t="shared" si="27"/>
        <v>55.613299999999988</v>
      </c>
      <c r="BY25" s="901">
        <f t="shared" si="28"/>
        <v>55.511700000000005</v>
      </c>
      <c r="BZ25" s="901">
        <f t="shared" si="29"/>
        <v>54.889399999999995</v>
      </c>
      <c r="CA25" s="901">
        <f t="shared" si="30"/>
        <v>55.498999999999995</v>
      </c>
      <c r="CB25" s="901">
        <f t="shared" si="31"/>
        <v>55.537100000000002</v>
      </c>
      <c r="CC25" s="901">
        <f t="shared" si="32"/>
        <v>55.2958</v>
      </c>
      <c r="CD25" s="901">
        <f t="shared" si="33"/>
        <v>55.486299999999993</v>
      </c>
      <c r="CE25" s="901">
        <f t="shared" si="34"/>
        <v>55.181499999999993</v>
      </c>
      <c r="CF25" s="901">
        <f t="shared" si="35"/>
        <v>55.130699999999997</v>
      </c>
      <c r="CG25" s="901">
        <f t="shared" si="36"/>
        <v>55.372</v>
      </c>
      <c r="CH25" s="901">
        <f t="shared" si="37"/>
        <v>55.6006</v>
      </c>
      <c r="CI25" s="901">
        <f t="shared" si="38"/>
        <v>54.8005</v>
      </c>
      <c r="CJ25" s="43">
        <f t="shared" si="38"/>
        <v>55.3339</v>
      </c>
      <c r="CL25" s="887"/>
      <c r="CM25" s="887"/>
      <c r="CN25" s="887"/>
    </row>
    <row r="26" spans="1:92">
      <c r="A26" s="1239" t="s">
        <v>650</v>
      </c>
      <c r="B26" s="1240"/>
      <c r="C26" s="960">
        <v>0.33800000000000002</v>
      </c>
      <c r="D26" s="958">
        <v>0.26800000000000002</v>
      </c>
      <c r="E26" s="958">
        <v>0.26050000000000001</v>
      </c>
      <c r="F26" s="958">
        <v>0.34449999999999997</v>
      </c>
      <c r="G26" s="958">
        <v>0.248</v>
      </c>
      <c r="H26" s="958">
        <v>0.34449999999999997</v>
      </c>
      <c r="I26" s="958">
        <v>0.34949999999999998</v>
      </c>
      <c r="J26" s="958">
        <v>0.24249999999999999</v>
      </c>
      <c r="K26" s="958">
        <v>0.27400000000000002</v>
      </c>
      <c r="L26" s="958">
        <v>0.29449999999999998</v>
      </c>
      <c r="M26" s="958">
        <v>0.2215</v>
      </c>
      <c r="N26" s="958">
        <v>0.317</v>
      </c>
      <c r="O26" s="958">
        <v>0.27950000000000003</v>
      </c>
      <c r="P26" s="958">
        <v>0.23949999999999999</v>
      </c>
      <c r="Q26" s="958">
        <v>0.308</v>
      </c>
      <c r="R26" s="958">
        <v>0.217</v>
      </c>
      <c r="S26" s="958">
        <v>0.35949999999999999</v>
      </c>
      <c r="T26" s="958">
        <v>0.215</v>
      </c>
      <c r="U26" s="958">
        <v>0.29499999999999998</v>
      </c>
      <c r="V26" s="958">
        <v>0.32350000000000001</v>
      </c>
      <c r="W26" s="958">
        <v>0.29549999999999998</v>
      </c>
      <c r="X26" s="958">
        <v>0.28100000000000003</v>
      </c>
      <c r="Y26" s="958">
        <v>0.23150000000000001</v>
      </c>
      <c r="Z26" s="958">
        <v>0.28149999999999997</v>
      </c>
      <c r="AA26" s="958">
        <v>0.3125</v>
      </c>
      <c r="AB26" s="958">
        <v>0.27700000000000002</v>
      </c>
      <c r="AC26" s="958">
        <v>0.33600000000000002</v>
      </c>
      <c r="AD26" s="958">
        <v>0.255</v>
      </c>
      <c r="AE26" s="958">
        <v>0.28149999999999997</v>
      </c>
      <c r="AF26" s="958">
        <v>0.29449999999999998</v>
      </c>
      <c r="AG26" s="958">
        <v>0.25850000000000001</v>
      </c>
      <c r="AH26" s="958">
        <v>0.30449999999999999</v>
      </c>
      <c r="AI26" s="958">
        <v>0.32850000000000001</v>
      </c>
      <c r="AJ26" s="958">
        <v>0.22500000000000001</v>
      </c>
      <c r="AK26" s="958">
        <v>0.34050000000000002</v>
      </c>
      <c r="AL26" s="961">
        <v>0.32500000000000001</v>
      </c>
      <c r="AM26" s="961">
        <v>0.188</v>
      </c>
      <c r="AN26" s="961">
        <v>0.2195</v>
      </c>
      <c r="AO26" s="961">
        <v>0.20799999999999999</v>
      </c>
      <c r="AP26" s="961">
        <v>0.31900000000000001</v>
      </c>
      <c r="AQ26" s="961">
        <v>0.29749999999999999</v>
      </c>
      <c r="AR26" s="961">
        <v>0.28399999999999997</v>
      </c>
      <c r="AS26" s="961">
        <v>0.311</v>
      </c>
      <c r="AT26" s="961">
        <v>0.30449999999999999</v>
      </c>
      <c r="AU26" s="961">
        <v>0.30199999999999999</v>
      </c>
      <c r="AV26" s="961">
        <v>0.29499999999999998</v>
      </c>
      <c r="AW26" s="1089">
        <v>0.23699999999999999</v>
      </c>
      <c r="AX26" s="1090">
        <v>0.311</v>
      </c>
      <c r="AY26" s="900">
        <f t="shared" si="2"/>
        <v>8.5852000000000004</v>
      </c>
      <c r="AZ26" s="901">
        <f t="shared" si="3"/>
        <v>6.8071999999999999</v>
      </c>
      <c r="BA26" s="901">
        <f t="shared" si="4"/>
        <v>6.6166999999999998</v>
      </c>
      <c r="BB26" s="901">
        <f t="shared" si="5"/>
        <v>8.7502999999999993</v>
      </c>
      <c r="BC26" s="901">
        <f t="shared" si="6"/>
        <v>6.2991999999999999</v>
      </c>
      <c r="BD26" s="901">
        <f t="shared" si="7"/>
        <v>8.7502999999999993</v>
      </c>
      <c r="BE26" s="901">
        <f t="shared" si="8"/>
        <v>8.8772999999999982</v>
      </c>
      <c r="BF26" s="901">
        <f t="shared" si="9"/>
        <v>6.1594999999999995</v>
      </c>
      <c r="BG26" s="901">
        <f t="shared" si="10"/>
        <v>6.9596</v>
      </c>
      <c r="BH26" s="901">
        <f t="shared" si="11"/>
        <v>7.4802999999999988</v>
      </c>
      <c r="BI26" s="901">
        <f t="shared" si="12"/>
        <v>5.6261000000000001</v>
      </c>
      <c r="BJ26" s="901">
        <f t="shared" si="13"/>
        <v>8.0518000000000001</v>
      </c>
      <c r="BK26" s="901">
        <f t="shared" si="14"/>
        <v>7.0993000000000004</v>
      </c>
      <c r="BL26" s="901">
        <f t="shared" si="15"/>
        <v>6.0832999999999995</v>
      </c>
      <c r="BM26" s="901">
        <f t="shared" si="16"/>
        <v>7.823199999999999</v>
      </c>
      <c r="BN26" s="901">
        <f t="shared" si="17"/>
        <v>5.5118</v>
      </c>
      <c r="BO26" s="901">
        <f t="shared" si="18"/>
        <v>9.1312999999999995</v>
      </c>
      <c r="BP26" s="901">
        <f t="shared" si="19"/>
        <v>5.4609999999999994</v>
      </c>
      <c r="BQ26" s="901">
        <f t="shared" si="20"/>
        <v>7.4929999999999994</v>
      </c>
      <c r="BR26" s="901">
        <f t="shared" si="21"/>
        <v>8.216899999999999</v>
      </c>
      <c r="BS26" s="901">
        <f t="shared" si="22"/>
        <v>7.5056999999999992</v>
      </c>
      <c r="BT26" s="901">
        <f t="shared" si="23"/>
        <v>7.1374000000000004</v>
      </c>
      <c r="BU26" s="901">
        <f t="shared" si="24"/>
        <v>5.8800999999999997</v>
      </c>
      <c r="BV26" s="901">
        <f t="shared" si="25"/>
        <v>7.1500999999999992</v>
      </c>
      <c r="BW26" s="901">
        <f t="shared" si="26"/>
        <v>7.9375</v>
      </c>
      <c r="BX26" s="901">
        <f t="shared" si="27"/>
        <v>7.0358000000000001</v>
      </c>
      <c r="BY26" s="901">
        <f t="shared" si="28"/>
        <v>8.5343999999999998</v>
      </c>
      <c r="BZ26" s="901">
        <f t="shared" si="29"/>
        <v>6.4769999999999994</v>
      </c>
      <c r="CA26" s="901">
        <f t="shared" si="30"/>
        <v>7.1500999999999992</v>
      </c>
      <c r="CB26" s="901">
        <f t="shared" si="31"/>
        <v>7.4802999999999988</v>
      </c>
      <c r="CC26" s="901">
        <f t="shared" si="32"/>
        <v>6.5659000000000001</v>
      </c>
      <c r="CD26" s="901">
        <f t="shared" si="33"/>
        <v>7.7342999999999993</v>
      </c>
      <c r="CE26" s="901">
        <f t="shared" si="34"/>
        <v>8.3438999999999997</v>
      </c>
      <c r="CF26" s="901">
        <f t="shared" si="35"/>
        <v>5.7149999999999999</v>
      </c>
      <c r="CG26" s="901">
        <f t="shared" si="36"/>
        <v>8.6486999999999998</v>
      </c>
      <c r="CH26" s="901">
        <f t="shared" si="37"/>
        <v>8.254999999999999</v>
      </c>
      <c r="CI26" s="901">
        <f t="shared" si="38"/>
        <v>6.0197999999999992</v>
      </c>
      <c r="CJ26" s="43">
        <f t="shared" si="38"/>
        <v>7.8993999999999991</v>
      </c>
      <c r="CL26" s="887"/>
      <c r="CM26" s="887"/>
      <c r="CN26" s="887"/>
    </row>
    <row r="27" spans="1:92">
      <c r="A27" s="1239" t="s">
        <v>649</v>
      </c>
      <c r="B27" s="1240"/>
      <c r="C27" s="960">
        <v>2.1949999999999998</v>
      </c>
      <c r="D27" s="958">
        <v>2.1890000000000001</v>
      </c>
      <c r="E27" s="958">
        <v>2.1880000000000002</v>
      </c>
      <c r="F27" s="958">
        <v>2.1695000000000002</v>
      </c>
      <c r="G27" s="958">
        <v>2.1850000000000001</v>
      </c>
      <c r="H27" s="958">
        <v>2.1815000000000002</v>
      </c>
      <c r="I27" s="958">
        <v>2.1655000000000002</v>
      </c>
      <c r="J27" s="958">
        <v>2.1859999999999999</v>
      </c>
      <c r="K27" s="958">
        <v>2.17</v>
      </c>
      <c r="L27" s="958">
        <v>2.181</v>
      </c>
      <c r="M27" s="958">
        <v>2.1259999999999999</v>
      </c>
      <c r="N27" s="958">
        <v>2.1829999999999998</v>
      </c>
      <c r="O27" s="958">
        <v>2.1789999999999998</v>
      </c>
      <c r="P27" s="958">
        <v>2.1604999999999999</v>
      </c>
      <c r="Q27" s="958">
        <v>2.181</v>
      </c>
      <c r="R27" s="958">
        <v>2.1389999999999998</v>
      </c>
      <c r="S27" s="958">
        <v>2.1865000000000001</v>
      </c>
      <c r="T27" s="958">
        <v>2.149</v>
      </c>
      <c r="U27" s="958">
        <v>2.1680000000000001</v>
      </c>
      <c r="V27" s="958">
        <v>2.177</v>
      </c>
      <c r="W27" s="958">
        <v>2.1564999999999999</v>
      </c>
      <c r="X27" s="958">
        <v>2.1815000000000002</v>
      </c>
      <c r="Y27" s="958">
        <v>2.1555</v>
      </c>
      <c r="Z27" s="958">
        <v>2.1760000000000002</v>
      </c>
      <c r="AA27" s="958">
        <v>2.1819999999999999</v>
      </c>
      <c r="AB27" s="958">
        <v>2.1869999999999998</v>
      </c>
      <c r="AC27" s="958">
        <v>2.1949999999999998</v>
      </c>
      <c r="AD27" s="958">
        <v>2.1640000000000001</v>
      </c>
      <c r="AE27" s="958">
        <v>2.17</v>
      </c>
      <c r="AF27" s="958">
        <v>2.1840000000000002</v>
      </c>
      <c r="AG27" s="958">
        <v>2.1749999999999998</v>
      </c>
      <c r="AH27" s="958">
        <v>2.1819999999999999</v>
      </c>
      <c r="AI27" s="958">
        <v>2.1684999999999999</v>
      </c>
      <c r="AJ27" s="958">
        <v>2.1745000000000001</v>
      </c>
      <c r="AK27" s="958">
        <v>2.1789999999999998</v>
      </c>
      <c r="AL27" s="961">
        <v>2.1869999999999998</v>
      </c>
      <c r="AM27" s="961">
        <v>2.1244999999999998</v>
      </c>
      <c r="AN27" s="961">
        <v>2.1604999999999999</v>
      </c>
      <c r="AO27" s="961">
        <v>2.1585000000000001</v>
      </c>
      <c r="AP27" s="961">
        <v>2.1804999999999999</v>
      </c>
      <c r="AQ27" s="961">
        <v>2.1789999999999998</v>
      </c>
      <c r="AR27" s="961">
        <v>2.177</v>
      </c>
      <c r="AS27" s="961">
        <v>2.1629999999999998</v>
      </c>
      <c r="AT27" s="961">
        <v>2.1855000000000002</v>
      </c>
      <c r="AU27" s="961">
        <v>2.1815000000000002</v>
      </c>
      <c r="AV27" s="961">
        <v>2.1859999999999999</v>
      </c>
      <c r="AW27" s="1089">
        <v>2.1509999999999998</v>
      </c>
      <c r="AX27" s="1090">
        <v>2.1775000000000002</v>
      </c>
      <c r="AY27" s="900">
        <f t="shared" si="2"/>
        <v>55.752999999999993</v>
      </c>
      <c r="AZ27" s="901">
        <f t="shared" si="3"/>
        <v>55.6006</v>
      </c>
      <c r="BA27" s="901">
        <f t="shared" si="4"/>
        <v>55.575200000000002</v>
      </c>
      <c r="BB27" s="901">
        <f t="shared" si="5"/>
        <v>55.1053</v>
      </c>
      <c r="BC27" s="901">
        <f t="shared" si="6"/>
        <v>55.498999999999995</v>
      </c>
      <c r="BD27" s="901">
        <f t="shared" si="7"/>
        <v>55.4101</v>
      </c>
      <c r="BE27" s="901">
        <f t="shared" si="8"/>
        <v>55.003700000000002</v>
      </c>
      <c r="BF27" s="901">
        <f t="shared" si="9"/>
        <v>55.524399999999993</v>
      </c>
      <c r="BG27" s="901">
        <f t="shared" si="10"/>
        <v>55.117999999999995</v>
      </c>
      <c r="BH27" s="901">
        <f t="shared" si="11"/>
        <v>55.397399999999998</v>
      </c>
      <c r="BI27" s="901">
        <f t="shared" si="12"/>
        <v>54.000399999999992</v>
      </c>
      <c r="BJ27" s="901">
        <f t="shared" si="13"/>
        <v>55.448199999999993</v>
      </c>
      <c r="BK27" s="901">
        <f t="shared" si="14"/>
        <v>55.346599999999995</v>
      </c>
      <c r="BL27" s="901">
        <f t="shared" si="15"/>
        <v>54.876699999999992</v>
      </c>
      <c r="BM27" s="901">
        <f t="shared" si="16"/>
        <v>55.397399999999998</v>
      </c>
      <c r="BN27" s="901">
        <f t="shared" si="17"/>
        <v>54.33059999999999</v>
      </c>
      <c r="BO27" s="901">
        <f t="shared" si="18"/>
        <v>55.537100000000002</v>
      </c>
      <c r="BP27" s="901">
        <f t="shared" si="19"/>
        <v>54.584599999999995</v>
      </c>
      <c r="BQ27" s="901">
        <f t="shared" si="20"/>
        <v>55.0672</v>
      </c>
      <c r="BR27" s="901">
        <f t="shared" si="21"/>
        <v>55.2958</v>
      </c>
      <c r="BS27" s="901">
        <f t="shared" si="22"/>
        <v>54.775099999999995</v>
      </c>
      <c r="BT27" s="901">
        <f t="shared" si="23"/>
        <v>55.4101</v>
      </c>
      <c r="BU27" s="901">
        <f t="shared" si="24"/>
        <v>54.749699999999997</v>
      </c>
      <c r="BV27" s="901">
        <f t="shared" si="25"/>
        <v>55.270400000000002</v>
      </c>
      <c r="BW27" s="901">
        <f t="shared" si="26"/>
        <v>55.422799999999995</v>
      </c>
      <c r="BX27" s="901">
        <f t="shared" si="27"/>
        <v>55.549799999999991</v>
      </c>
      <c r="BY27" s="901">
        <f t="shared" si="28"/>
        <v>55.752999999999993</v>
      </c>
      <c r="BZ27" s="901">
        <f t="shared" si="29"/>
        <v>54.965600000000002</v>
      </c>
      <c r="CA27" s="901">
        <f t="shared" si="30"/>
        <v>55.117999999999995</v>
      </c>
      <c r="CB27" s="901">
        <f t="shared" si="31"/>
        <v>55.473599999999998</v>
      </c>
      <c r="CC27" s="901">
        <f t="shared" si="32"/>
        <v>55.24499999999999</v>
      </c>
      <c r="CD27" s="901">
        <f t="shared" si="33"/>
        <v>55.422799999999995</v>
      </c>
      <c r="CE27" s="901">
        <f t="shared" si="34"/>
        <v>55.079899999999995</v>
      </c>
      <c r="CF27" s="901">
        <f t="shared" si="35"/>
        <v>55.232300000000002</v>
      </c>
      <c r="CG27" s="901">
        <f t="shared" si="36"/>
        <v>55.346599999999995</v>
      </c>
      <c r="CH27" s="901">
        <f t="shared" si="37"/>
        <v>55.549799999999991</v>
      </c>
      <c r="CI27" s="901">
        <f t="shared" si="38"/>
        <v>54.63539999999999</v>
      </c>
      <c r="CJ27" s="43">
        <f t="shared" si="38"/>
        <v>55.308500000000002</v>
      </c>
      <c r="CL27" s="887"/>
      <c r="CM27" s="887"/>
      <c r="CN27" s="887"/>
    </row>
    <row r="28" spans="1:92">
      <c r="A28" s="1239" t="s">
        <v>651</v>
      </c>
      <c r="B28" s="1240"/>
      <c r="C28" s="960">
        <v>0.33750000000000002</v>
      </c>
      <c r="D28" s="958">
        <v>0.27600000000000002</v>
      </c>
      <c r="E28" s="958">
        <v>0.26200000000000001</v>
      </c>
      <c r="F28" s="958">
        <v>0.34799999999999998</v>
      </c>
      <c r="G28" s="958">
        <v>0.25</v>
      </c>
      <c r="H28" s="958">
        <v>0.35099999999999998</v>
      </c>
      <c r="I28" s="958">
        <v>0.34949999999999998</v>
      </c>
      <c r="J28" s="958">
        <v>0.2455</v>
      </c>
      <c r="K28" s="958">
        <v>0.27600000000000002</v>
      </c>
      <c r="L28" s="958">
        <v>0.3</v>
      </c>
      <c r="M28" s="958">
        <v>0.22600000000000001</v>
      </c>
      <c r="N28" s="958">
        <v>0.31900000000000001</v>
      </c>
      <c r="O28" s="958">
        <v>0.28499999999999998</v>
      </c>
      <c r="P28" s="958">
        <v>0.2424</v>
      </c>
      <c r="Q28" s="958">
        <v>0.3115</v>
      </c>
      <c r="R28" s="958">
        <v>0.216</v>
      </c>
      <c r="S28" s="958">
        <v>0.36399999999999999</v>
      </c>
      <c r="T28" s="958">
        <v>0.221</v>
      </c>
      <c r="U28" s="958">
        <v>0.30499999999999999</v>
      </c>
      <c r="V28" s="958">
        <v>0.32800000000000001</v>
      </c>
      <c r="W28" s="958">
        <v>0.29699999999999999</v>
      </c>
      <c r="X28" s="958">
        <v>0.28649999999999998</v>
      </c>
      <c r="Y28" s="958">
        <v>0.23400000000000001</v>
      </c>
      <c r="Z28" s="958">
        <v>0.28599999999999998</v>
      </c>
      <c r="AA28" s="958">
        <v>0.316</v>
      </c>
      <c r="AB28" s="958">
        <v>0.27850000000000003</v>
      </c>
      <c r="AC28" s="958">
        <v>0.33950000000000002</v>
      </c>
      <c r="AD28" s="958">
        <v>0.25700000000000001</v>
      </c>
      <c r="AE28" s="958">
        <v>0.28399999999999997</v>
      </c>
      <c r="AF28" s="958">
        <v>0.29499999999999998</v>
      </c>
      <c r="AG28" s="958">
        <v>0.26150000000000001</v>
      </c>
      <c r="AH28" s="958">
        <v>0.309</v>
      </c>
      <c r="AI28" s="958">
        <v>0.33100000000000002</v>
      </c>
      <c r="AJ28" s="958">
        <v>0.224</v>
      </c>
      <c r="AK28" s="958">
        <v>0.34499999999999997</v>
      </c>
      <c r="AL28" s="961">
        <v>0.32750000000000001</v>
      </c>
      <c r="AM28" s="961">
        <v>0.192</v>
      </c>
      <c r="AN28" s="961">
        <v>0.22700000000000001</v>
      </c>
      <c r="AO28" s="961">
        <v>0.214</v>
      </c>
      <c r="AP28" s="961">
        <v>0.32150000000000001</v>
      </c>
      <c r="AQ28" s="961">
        <v>0.29849999999999999</v>
      </c>
      <c r="AR28" s="961">
        <v>0.28799999999999998</v>
      </c>
      <c r="AS28" s="961">
        <v>0.30154999999999998</v>
      </c>
      <c r="AT28" s="961">
        <v>0.3105</v>
      </c>
      <c r="AU28" s="961">
        <v>0.3105</v>
      </c>
      <c r="AV28" s="961">
        <v>0.30149999999999999</v>
      </c>
      <c r="AW28" s="1089">
        <v>0.24049999999999999</v>
      </c>
      <c r="AX28" s="1090">
        <v>0.31</v>
      </c>
      <c r="AY28" s="900">
        <f t="shared" si="2"/>
        <v>8.5724999999999998</v>
      </c>
      <c r="AZ28" s="901">
        <f t="shared" si="3"/>
        <v>7.0104000000000006</v>
      </c>
      <c r="BA28" s="901">
        <f t="shared" si="4"/>
        <v>6.6547999999999998</v>
      </c>
      <c r="BB28" s="901">
        <f t="shared" si="5"/>
        <v>8.8391999999999982</v>
      </c>
      <c r="BC28" s="901">
        <f t="shared" si="6"/>
        <v>6.35</v>
      </c>
      <c r="BD28" s="901">
        <f t="shared" si="7"/>
        <v>8.9153999999999982</v>
      </c>
      <c r="BE28" s="901">
        <f t="shared" si="8"/>
        <v>8.8772999999999982</v>
      </c>
      <c r="BF28" s="901">
        <f t="shared" si="9"/>
        <v>6.2356999999999996</v>
      </c>
      <c r="BG28" s="901">
        <f t="shared" si="10"/>
        <v>7.0104000000000006</v>
      </c>
      <c r="BH28" s="901">
        <f t="shared" si="11"/>
        <v>7.6199999999999992</v>
      </c>
      <c r="BI28" s="901">
        <f t="shared" si="12"/>
        <v>5.7404000000000002</v>
      </c>
      <c r="BJ28" s="901">
        <f t="shared" si="13"/>
        <v>8.1025999999999989</v>
      </c>
      <c r="BK28" s="901">
        <f t="shared" si="14"/>
        <v>7.238999999999999</v>
      </c>
      <c r="BL28" s="901">
        <f t="shared" si="15"/>
        <v>6.1569599999999998</v>
      </c>
      <c r="BM28" s="901">
        <f t="shared" si="16"/>
        <v>7.9120999999999997</v>
      </c>
      <c r="BN28" s="901">
        <f t="shared" si="17"/>
        <v>5.4863999999999997</v>
      </c>
      <c r="BO28" s="901">
        <f t="shared" si="18"/>
        <v>9.2455999999999996</v>
      </c>
      <c r="BP28" s="901">
        <f t="shared" si="19"/>
        <v>5.6133999999999995</v>
      </c>
      <c r="BQ28" s="901">
        <f t="shared" si="20"/>
        <v>7.746999999999999</v>
      </c>
      <c r="BR28" s="901">
        <f t="shared" si="21"/>
        <v>8.3311999999999991</v>
      </c>
      <c r="BS28" s="901">
        <f t="shared" si="22"/>
        <v>7.5437999999999992</v>
      </c>
      <c r="BT28" s="901">
        <f t="shared" si="23"/>
        <v>7.277099999999999</v>
      </c>
      <c r="BU28" s="901">
        <f t="shared" si="24"/>
        <v>5.9436</v>
      </c>
      <c r="BV28" s="901">
        <f t="shared" si="25"/>
        <v>7.2643999999999993</v>
      </c>
      <c r="BW28" s="901">
        <f t="shared" si="26"/>
        <v>8.0263999999999989</v>
      </c>
      <c r="BX28" s="901">
        <f t="shared" si="27"/>
        <v>7.0739000000000001</v>
      </c>
      <c r="BY28" s="901">
        <f t="shared" si="28"/>
        <v>8.6233000000000004</v>
      </c>
      <c r="BZ28" s="901">
        <f t="shared" si="29"/>
        <v>6.5278</v>
      </c>
      <c r="CA28" s="901">
        <f t="shared" si="30"/>
        <v>7.2135999999999987</v>
      </c>
      <c r="CB28" s="901">
        <f t="shared" si="31"/>
        <v>7.4929999999999994</v>
      </c>
      <c r="CC28" s="901">
        <f t="shared" si="32"/>
        <v>6.6421000000000001</v>
      </c>
      <c r="CD28" s="901">
        <f t="shared" si="33"/>
        <v>7.8485999999999994</v>
      </c>
      <c r="CE28" s="901">
        <f t="shared" si="34"/>
        <v>8.4073999999999991</v>
      </c>
      <c r="CF28" s="901">
        <f t="shared" si="35"/>
        <v>5.6895999999999995</v>
      </c>
      <c r="CG28" s="901">
        <f t="shared" si="36"/>
        <v>8.7629999999999981</v>
      </c>
      <c r="CH28" s="901">
        <f t="shared" si="37"/>
        <v>8.3185000000000002</v>
      </c>
      <c r="CI28" s="901">
        <f t="shared" si="38"/>
        <v>6.1086999999999998</v>
      </c>
      <c r="CJ28" s="43">
        <f t="shared" si="38"/>
        <v>7.8739999999999997</v>
      </c>
      <c r="CL28" s="887"/>
      <c r="CM28" s="887"/>
      <c r="CN28" s="887"/>
    </row>
    <row r="29" spans="1:92">
      <c r="A29" s="1239" t="s">
        <v>652</v>
      </c>
      <c r="B29" s="1240"/>
      <c r="C29" s="960">
        <v>2.1945000000000001</v>
      </c>
      <c r="D29" s="958">
        <v>2.1884999999999999</v>
      </c>
      <c r="E29" s="958">
        <v>2.1840000000000002</v>
      </c>
      <c r="F29" s="958">
        <v>2.17</v>
      </c>
      <c r="G29" s="958">
        <v>2.1844999999999999</v>
      </c>
      <c r="H29" s="958">
        <v>2.1905000000000001</v>
      </c>
      <c r="I29" s="958">
        <v>2.1675</v>
      </c>
      <c r="J29" s="958">
        <v>2.1850000000000001</v>
      </c>
      <c r="K29" s="958">
        <v>2.1735000000000002</v>
      </c>
      <c r="L29" s="958">
        <v>2.1835</v>
      </c>
      <c r="M29" s="958">
        <v>2.1255000000000002</v>
      </c>
      <c r="N29" s="958">
        <v>2.181</v>
      </c>
      <c r="O29" s="958">
        <v>2.1760000000000002</v>
      </c>
      <c r="P29" s="958">
        <v>2.1589999999999998</v>
      </c>
      <c r="Q29" s="958">
        <v>2.1819999999999999</v>
      </c>
      <c r="R29" s="958">
        <v>2.1364999999999998</v>
      </c>
      <c r="S29" s="958">
        <v>2.1840000000000002</v>
      </c>
      <c r="T29" s="958">
        <v>2.15</v>
      </c>
      <c r="U29" s="958">
        <v>2.1659999999999999</v>
      </c>
      <c r="V29" s="958">
        <v>2.1795</v>
      </c>
      <c r="W29" s="958">
        <v>2.161</v>
      </c>
      <c r="X29" s="958">
        <v>2.1819999999999999</v>
      </c>
      <c r="Y29" s="958">
        <v>2.1549999999999998</v>
      </c>
      <c r="Z29" s="958">
        <v>2.1739999999999999</v>
      </c>
      <c r="AA29" s="958">
        <v>2.1829999999999998</v>
      </c>
      <c r="AB29" s="958">
        <v>2.1884999999999999</v>
      </c>
      <c r="AC29" s="958">
        <v>2.194</v>
      </c>
      <c r="AD29" s="958">
        <v>2.1549999999999998</v>
      </c>
      <c r="AE29" s="958">
        <v>2.1825000000000001</v>
      </c>
      <c r="AF29" s="958">
        <v>2.1850000000000001</v>
      </c>
      <c r="AG29" s="958">
        <v>2.1760000000000002</v>
      </c>
      <c r="AH29" s="958">
        <v>2.181</v>
      </c>
      <c r="AI29" s="958">
        <v>2.1669999999999998</v>
      </c>
      <c r="AJ29" s="958">
        <v>2.1760000000000002</v>
      </c>
      <c r="AK29" s="958">
        <v>2.1779999999999999</v>
      </c>
      <c r="AL29" s="961">
        <v>2.1855000000000002</v>
      </c>
      <c r="AM29" s="961">
        <v>2.1215000000000002</v>
      </c>
      <c r="AN29" s="961">
        <v>2.1579999999999999</v>
      </c>
      <c r="AO29" s="961">
        <v>2.1640000000000001</v>
      </c>
      <c r="AP29" s="961">
        <v>2.1825000000000001</v>
      </c>
      <c r="AQ29" s="961">
        <v>2.1779999999999999</v>
      </c>
      <c r="AR29" s="961">
        <v>2.1785000000000001</v>
      </c>
      <c r="AS29" s="961">
        <v>2.1635</v>
      </c>
      <c r="AT29" s="961">
        <v>2.1829999999999998</v>
      </c>
      <c r="AU29" s="961">
        <v>2.1789999999999998</v>
      </c>
      <c r="AV29" s="961">
        <v>2.1850000000000001</v>
      </c>
      <c r="AW29" s="1089">
        <v>2.1345000000000001</v>
      </c>
      <c r="AX29" s="1090">
        <v>2.1695000000000002</v>
      </c>
      <c r="AY29" s="900">
        <f t="shared" si="2"/>
        <v>55.740299999999998</v>
      </c>
      <c r="AZ29" s="901">
        <f t="shared" si="3"/>
        <v>55.587899999999991</v>
      </c>
      <c r="BA29" s="901">
        <f t="shared" si="4"/>
        <v>55.473599999999998</v>
      </c>
      <c r="BB29" s="901">
        <f t="shared" si="5"/>
        <v>55.117999999999995</v>
      </c>
      <c r="BC29" s="901">
        <f t="shared" si="6"/>
        <v>55.486299999999993</v>
      </c>
      <c r="BD29" s="901">
        <f t="shared" si="7"/>
        <v>55.6387</v>
      </c>
      <c r="BE29" s="901">
        <f t="shared" si="8"/>
        <v>55.054499999999997</v>
      </c>
      <c r="BF29" s="901">
        <f t="shared" si="9"/>
        <v>55.498999999999995</v>
      </c>
      <c r="BG29" s="901">
        <f t="shared" si="10"/>
        <v>55.206900000000005</v>
      </c>
      <c r="BH29" s="901">
        <f t="shared" si="11"/>
        <v>55.460899999999995</v>
      </c>
      <c r="BI29" s="901">
        <f t="shared" si="12"/>
        <v>53.987700000000004</v>
      </c>
      <c r="BJ29" s="901">
        <f t="shared" si="13"/>
        <v>55.397399999999998</v>
      </c>
      <c r="BK29" s="901">
        <f t="shared" si="14"/>
        <v>55.270400000000002</v>
      </c>
      <c r="BL29" s="901">
        <f t="shared" si="15"/>
        <v>54.838599999999992</v>
      </c>
      <c r="BM29" s="901">
        <f t="shared" si="16"/>
        <v>55.422799999999995</v>
      </c>
      <c r="BN29" s="901">
        <f t="shared" si="17"/>
        <v>54.267099999999992</v>
      </c>
      <c r="BO29" s="901">
        <f t="shared" si="18"/>
        <v>55.473599999999998</v>
      </c>
      <c r="BP29" s="901">
        <f t="shared" si="19"/>
        <v>54.609999999999992</v>
      </c>
      <c r="BQ29" s="901">
        <f t="shared" si="20"/>
        <v>55.016399999999997</v>
      </c>
      <c r="BR29" s="901">
        <f t="shared" si="21"/>
        <v>55.359299999999998</v>
      </c>
      <c r="BS29" s="901">
        <f t="shared" si="22"/>
        <v>54.889399999999995</v>
      </c>
      <c r="BT29" s="901">
        <f t="shared" si="23"/>
        <v>55.422799999999995</v>
      </c>
      <c r="BU29" s="901">
        <f t="shared" si="24"/>
        <v>54.736999999999995</v>
      </c>
      <c r="BV29" s="901">
        <f t="shared" si="25"/>
        <v>55.219599999999993</v>
      </c>
      <c r="BW29" s="901">
        <f t="shared" si="26"/>
        <v>55.448199999999993</v>
      </c>
      <c r="BX29" s="901">
        <f t="shared" si="27"/>
        <v>55.587899999999991</v>
      </c>
      <c r="BY29" s="901">
        <f t="shared" si="28"/>
        <v>55.727599999999995</v>
      </c>
      <c r="BZ29" s="901">
        <f t="shared" si="29"/>
        <v>54.736999999999995</v>
      </c>
      <c r="CA29" s="901">
        <f t="shared" si="30"/>
        <v>55.435499999999998</v>
      </c>
      <c r="CB29" s="901">
        <f t="shared" si="31"/>
        <v>55.498999999999995</v>
      </c>
      <c r="CC29" s="901">
        <f t="shared" si="32"/>
        <v>55.270400000000002</v>
      </c>
      <c r="CD29" s="901">
        <f t="shared" si="33"/>
        <v>55.397399999999998</v>
      </c>
      <c r="CE29" s="901">
        <f t="shared" si="34"/>
        <v>55.041799999999995</v>
      </c>
      <c r="CF29" s="901">
        <f t="shared" si="35"/>
        <v>55.270400000000002</v>
      </c>
      <c r="CG29" s="901">
        <f t="shared" si="36"/>
        <v>55.321199999999997</v>
      </c>
      <c r="CH29" s="901">
        <f t="shared" si="37"/>
        <v>55.511700000000005</v>
      </c>
      <c r="CI29" s="901">
        <f t="shared" si="38"/>
        <v>54.216299999999997</v>
      </c>
      <c r="CJ29" s="43">
        <f t="shared" si="38"/>
        <v>55.1053</v>
      </c>
      <c r="CL29" s="887"/>
      <c r="CM29" s="887"/>
      <c r="CN29" s="887"/>
    </row>
    <row r="30" spans="1:92">
      <c r="A30" s="1239" t="s">
        <v>620</v>
      </c>
      <c r="B30" s="1240"/>
      <c r="C30" s="962">
        <f>45/20</f>
        <v>2.25</v>
      </c>
      <c r="D30" s="963">
        <f>44/20</f>
        <v>2.2000000000000002</v>
      </c>
      <c r="E30" s="963">
        <f>44/20</f>
        <v>2.2000000000000002</v>
      </c>
      <c r="F30" s="963">
        <f>45/20</f>
        <v>2.25</v>
      </c>
      <c r="G30" s="963">
        <f>44/20</f>
        <v>2.2000000000000002</v>
      </c>
      <c r="H30" s="963">
        <f>45/20</f>
        <v>2.25</v>
      </c>
      <c r="I30" s="963">
        <f>45/20</f>
        <v>2.25</v>
      </c>
      <c r="J30" s="963">
        <f>44/20</f>
        <v>2.2000000000000002</v>
      </c>
      <c r="K30" s="963">
        <f>44/20</f>
        <v>2.2000000000000002</v>
      </c>
      <c r="L30" s="963">
        <f>44/20</f>
        <v>2.2000000000000002</v>
      </c>
      <c r="M30" s="963">
        <f>44/20</f>
        <v>2.2000000000000002</v>
      </c>
      <c r="N30" s="963">
        <f>45/20</f>
        <v>2.25</v>
      </c>
      <c r="O30" s="963">
        <v>2.2000000000000002</v>
      </c>
      <c r="P30" s="963">
        <v>2.2000000000000002</v>
      </c>
      <c r="Q30" s="963">
        <v>2.2000000000000002</v>
      </c>
      <c r="R30" s="963">
        <v>2.2000000000000002</v>
      </c>
      <c r="S30" s="963">
        <v>2.25</v>
      </c>
      <c r="T30" s="963">
        <v>2.2000000000000002</v>
      </c>
      <c r="U30" s="963">
        <v>2.25</v>
      </c>
      <c r="V30" s="963">
        <v>2.2000000000000002</v>
      </c>
      <c r="W30" s="963">
        <v>2.2000000000000002</v>
      </c>
      <c r="X30" s="963">
        <v>2.2000000000000002</v>
      </c>
      <c r="Y30" s="963">
        <v>2.2000000000000002</v>
      </c>
      <c r="Z30" s="963">
        <v>2.2000000000000002</v>
      </c>
      <c r="AA30" s="963">
        <v>2.2000000000000002</v>
      </c>
      <c r="AB30" s="963">
        <v>2.2000000000000002</v>
      </c>
      <c r="AC30" s="963">
        <v>2.25</v>
      </c>
      <c r="AD30" s="963">
        <v>2.2000000000000002</v>
      </c>
      <c r="AE30" s="963">
        <v>2.2000000000000002</v>
      </c>
      <c r="AF30" s="963">
        <v>2.2000000000000002</v>
      </c>
      <c r="AG30" s="963">
        <v>2.25</v>
      </c>
      <c r="AH30" s="963">
        <v>2.2000000000000002</v>
      </c>
      <c r="AI30" s="963">
        <v>2.2000000000000002</v>
      </c>
      <c r="AJ30" s="963">
        <v>2.2000000000000002</v>
      </c>
      <c r="AK30" s="963">
        <v>2.15</v>
      </c>
      <c r="AL30" s="964">
        <v>2.2000000000000002</v>
      </c>
      <c r="AM30" s="964">
        <v>2.2000000000000002</v>
      </c>
      <c r="AN30" s="964">
        <v>2.2000000000000002</v>
      </c>
      <c r="AO30" s="964">
        <v>2.25</v>
      </c>
      <c r="AP30" s="964">
        <v>2.2000000000000002</v>
      </c>
      <c r="AQ30" s="964">
        <v>2.2000000000000002</v>
      </c>
      <c r="AR30" s="964">
        <v>2.2000000000000002</v>
      </c>
      <c r="AS30" s="964">
        <f>45/20</f>
        <v>2.25</v>
      </c>
      <c r="AT30" s="964">
        <v>2.2000000000000002</v>
      </c>
      <c r="AU30" s="964">
        <f>45/20</f>
        <v>2.25</v>
      </c>
      <c r="AV30" s="964">
        <v>2.2000000000000002</v>
      </c>
      <c r="AW30" s="1138">
        <v>2.2000000000000002</v>
      </c>
      <c r="AX30" s="1140">
        <f>45/20</f>
        <v>2.25</v>
      </c>
      <c r="AY30" s="900">
        <f t="shared" ref="AY30:BH31" si="39">C30</f>
        <v>2.25</v>
      </c>
      <c r="AZ30" s="901">
        <f t="shared" si="39"/>
        <v>2.2000000000000002</v>
      </c>
      <c r="BA30" s="901">
        <f t="shared" si="39"/>
        <v>2.2000000000000002</v>
      </c>
      <c r="BB30" s="901">
        <f t="shared" si="39"/>
        <v>2.25</v>
      </c>
      <c r="BC30" s="901">
        <f t="shared" si="39"/>
        <v>2.2000000000000002</v>
      </c>
      <c r="BD30" s="901">
        <f t="shared" si="39"/>
        <v>2.25</v>
      </c>
      <c r="BE30" s="901">
        <f t="shared" si="39"/>
        <v>2.25</v>
      </c>
      <c r="BF30" s="901">
        <f t="shared" si="39"/>
        <v>2.2000000000000002</v>
      </c>
      <c r="BG30" s="901">
        <f t="shared" si="39"/>
        <v>2.2000000000000002</v>
      </c>
      <c r="BH30" s="901">
        <f t="shared" si="39"/>
        <v>2.2000000000000002</v>
      </c>
      <c r="BI30" s="901">
        <f t="shared" ref="BI30:BR31" si="40">M30</f>
        <v>2.2000000000000002</v>
      </c>
      <c r="BJ30" s="901">
        <f t="shared" si="40"/>
        <v>2.25</v>
      </c>
      <c r="BK30" s="901">
        <f t="shared" si="40"/>
        <v>2.2000000000000002</v>
      </c>
      <c r="BL30" s="901">
        <f t="shared" si="40"/>
        <v>2.2000000000000002</v>
      </c>
      <c r="BM30" s="901">
        <f t="shared" si="40"/>
        <v>2.2000000000000002</v>
      </c>
      <c r="BN30" s="901">
        <f t="shared" si="40"/>
        <v>2.2000000000000002</v>
      </c>
      <c r="BO30" s="901">
        <f t="shared" si="40"/>
        <v>2.25</v>
      </c>
      <c r="BP30" s="901">
        <f t="shared" si="40"/>
        <v>2.2000000000000002</v>
      </c>
      <c r="BQ30" s="901">
        <f t="shared" si="40"/>
        <v>2.25</v>
      </c>
      <c r="BR30" s="901">
        <f t="shared" si="40"/>
        <v>2.2000000000000002</v>
      </c>
      <c r="BS30" s="901">
        <f t="shared" ref="BS30:CB31" si="41">W30</f>
        <v>2.2000000000000002</v>
      </c>
      <c r="BT30" s="901">
        <f t="shared" si="41"/>
        <v>2.2000000000000002</v>
      </c>
      <c r="BU30" s="901">
        <f t="shared" si="41"/>
        <v>2.2000000000000002</v>
      </c>
      <c r="BV30" s="901">
        <f t="shared" si="41"/>
        <v>2.2000000000000002</v>
      </c>
      <c r="BW30" s="901">
        <f t="shared" si="41"/>
        <v>2.2000000000000002</v>
      </c>
      <c r="BX30" s="901">
        <f t="shared" si="41"/>
        <v>2.2000000000000002</v>
      </c>
      <c r="BY30" s="901">
        <f t="shared" si="41"/>
        <v>2.25</v>
      </c>
      <c r="BZ30" s="901">
        <f t="shared" si="41"/>
        <v>2.2000000000000002</v>
      </c>
      <c r="CA30" s="901">
        <f t="shared" si="41"/>
        <v>2.2000000000000002</v>
      </c>
      <c r="CB30" s="901">
        <f t="shared" si="41"/>
        <v>2.2000000000000002</v>
      </c>
      <c r="CC30" s="901">
        <f t="shared" ref="CC30:CH31" si="42">AG30</f>
        <v>2.25</v>
      </c>
      <c r="CD30" s="901">
        <f t="shared" si="42"/>
        <v>2.2000000000000002</v>
      </c>
      <c r="CE30" s="901">
        <f t="shared" si="42"/>
        <v>2.2000000000000002</v>
      </c>
      <c r="CF30" s="901">
        <f t="shared" si="42"/>
        <v>2.2000000000000002</v>
      </c>
      <c r="CG30" s="901">
        <f t="shared" si="42"/>
        <v>2.15</v>
      </c>
      <c r="CH30" s="901">
        <f t="shared" si="42"/>
        <v>2.2000000000000002</v>
      </c>
      <c r="CI30" s="901">
        <f t="shared" ref="CI30:CJ31" si="43">AW30</f>
        <v>2.2000000000000002</v>
      </c>
      <c r="CJ30" s="43">
        <f t="shared" si="43"/>
        <v>2.25</v>
      </c>
      <c r="CL30" s="887"/>
      <c r="CM30" s="887"/>
      <c r="CN30" s="887"/>
    </row>
    <row r="31" spans="1:92" ht="13" thickBot="1">
      <c r="A31" s="1245" t="s">
        <v>624</v>
      </c>
      <c r="B31" s="1246"/>
      <c r="C31" s="965">
        <v>11.2</v>
      </c>
      <c r="D31" s="966">
        <v>11.1</v>
      </c>
      <c r="E31" s="966">
        <v>11.1</v>
      </c>
      <c r="F31" s="966">
        <v>11.3</v>
      </c>
      <c r="G31" s="966">
        <v>11.1</v>
      </c>
      <c r="H31" s="966">
        <v>11.2</v>
      </c>
      <c r="I31" s="966">
        <v>11.2</v>
      </c>
      <c r="J31" s="966">
        <v>11</v>
      </c>
      <c r="K31" s="966">
        <v>11</v>
      </c>
      <c r="L31" s="966">
        <v>11.1</v>
      </c>
      <c r="M31" s="966">
        <v>11.1</v>
      </c>
      <c r="N31" s="966">
        <v>11.1</v>
      </c>
      <c r="O31" s="966">
        <v>11</v>
      </c>
      <c r="P31" s="966">
        <v>11.1</v>
      </c>
      <c r="Q31" s="966">
        <v>11.2</v>
      </c>
      <c r="R31" s="966">
        <v>11</v>
      </c>
      <c r="S31" s="966">
        <v>11.2</v>
      </c>
      <c r="T31" s="966">
        <v>10.9</v>
      </c>
      <c r="U31" s="966">
        <v>11.1</v>
      </c>
      <c r="V31" s="966">
        <v>11.1</v>
      </c>
      <c r="W31" s="966">
        <v>11</v>
      </c>
      <c r="X31" s="966">
        <v>11.1</v>
      </c>
      <c r="Y31" s="966">
        <v>11.2</v>
      </c>
      <c r="Z31" s="966">
        <v>11</v>
      </c>
      <c r="AA31" s="966">
        <v>11.1</v>
      </c>
      <c r="AB31" s="966">
        <v>11.2</v>
      </c>
      <c r="AC31" s="966">
        <v>11.2</v>
      </c>
      <c r="AD31" s="966">
        <v>11.1</v>
      </c>
      <c r="AE31" s="966">
        <v>11</v>
      </c>
      <c r="AF31" s="966">
        <v>11</v>
      </c>
      <c r="AG31" s="966">
        <v>11</v>
      </c>
      <c r="AH31" s="966">
        <v>11.1</v>
      </c>
      <c r="AI31" s="966">
        <v>11.1</v>
      </c>
      <c r="AJ31" s="966">
        <v>11</v>
      </c>
      <c r="AK31" s="966">
        <v>11.2</v>
      </c>
      <c r="AL31" s="967">
        <v>11.2</v>
      </c>
      <c r="AM31" s="967">
        <v>11.1</v>
      </c>
      <c r="AN31" s="967">
        <v>11</v>
      </c>
      <c r="AO31" s="967">
        <v>11</v>
      </c>
      <c r="AP31" s="967">
        <v>11.2</v>
      </c>
      <c r="AQ31" s="967">
        <v>11</v>
      </c>
      <c r="AR31" s="967">
        <v>11</v>
      </c>
      <c r="AS31" s="967">
        <v>11.1</v>
      </c>
      <c r="AT31" s="967">
        <v>11.2</v>
      </c>
      <c r="AU31" s="967">
        <v>11.2</v>
      </c>
      <c r="AV31" s="967">
        <v>11.2</v>
      </c>
      <c r="AW31" s="1139">
        <v>11.1</v>
      </c>
      <c r="AX31" s="1141">
        <v>11.2</v>
      </c>
      <c r="AY31" s="902">
        <f t="shared" si="39"/>
        <v>11.2</v>
      </c>
      <c r="AZ31" s="903">
        <f t="shared" si="39"/>
        <v>11.1</v>
      </c>
      <c r="BA31" s="903">
        <f t="shared" si="39"/>
        <v>11.1</v>
      </c>
      <c r="BB31" s="903">
        <f t="shared" si="39"/>
        <v>11.3</v>
      </c>
      <c r="BC31" s="903">
        <f t="shared" si="39"/>
        <v>11.1</v>
      </c>
      <c r="BD31" s="903">
        <f t="shared" si="39"/>
        <v>11.2</v>
      </c>
      <c r="BE31" s="903">
        <f t="shared" si="39"/>
        <v>11.2</v>
      </c>
      <c r="BF31" s="903">
        <f t="shared" si="39"/>
        <v>11</v>
      </c>
      <c r="BG31" s="903">
        <f t="shared" si="39"/>
        <v>11</v>
      </c>
      <c r="BH31" s="903">
        <f t="shared" si="39"/>
        <v>11.1</v>
      </c>
      <c r="BI31" s="903">
        <f t="shared" si="40"/>
        <v>11.1</v>
      </c>
      <c r="BJ31" s="903">
        <f t="shared" si="40"/>
        <v>11.1</v>
      </c>
      <c r="BK31" s="903">
        <f t="shared" si="40"/>
        <v>11</v>
      </c>
      <c r="BL31" s="903">
        <f t="shared" si="40"/>
        <v>11.1</v>
      </c>
      <c r="BM31" s="903">
        <f t="shared" si="40"/>
        <v>11.2</v>
      </c>
      <c r="BN31" s="903">
        <f t="shared" si="40"/>
        <v>11</v>
      </c>
      <c r="BO31" s="903">
        <f t="shared" si="40"/>
        <v>11.2</v>
      </c>
      <c r="BP31" s="903">
        <f t="shared" si="40"/>
        <v>10.9</v>
      </c>
      <c r="BQ31" s="903">
        <f t="shared" si="40"/>
        <v>11.1</v>
      </c>
      <c r="BR31" s="903">
        <f t="shared" si="40"/>
        <v>11.1</v>
      </c>
      <c r="BS31" s="903">
        <f t="shared" si="41"/>
        <v>11</v>
      </c>
      <c r="BT31" s="903">
        <f t="shared" si="41"/>
        <v>11.1</v>
      </c>
      <c r="BU31" s="903">
        <f t="shared" si="41"/>
        <v>11.2</v>
      </c>
      <c r="BV31" s="903">
        <f t="shared" si="41"/>
        <v>11</v>
      </c>
      <c r="BW31" s="903">
        <f t="shared" si="41"/>
        <v>11.1</v>
      </c>
      <c r="BX31" s="903">
        <f t="shared" si="41"/>
        <v>11.2</v>
      </c>
      <c r="BY31" s="903">
        <f t="shared" si="41"/>
        <v>11.2</v>
      </c>
      <c r="BZ31" s="903">
        <f t="shared" si="41"/>
        <v>11.1</v>
      </c>
      <c r="CA31" s="903">
        <f t="shared" si="41"/>
        <v>11</v>
      </c>
      <c r="CB31" s="903">
        <f t="shared" si="41"/>
        <v>11</v>
      </c>
      <c r="CC31" s="903">
        <f t="shared" si="42"/>
        <v>11</v>
      </c>
      <c r="CD31" s="903">
        <f t="shared" si="42"/>
        <v>11.1</v>
      </c>
      <c r="CE31" s="903">
        <f t="shared" si="42"/>
        <v>11.1</v>
      </c>
      <c r="CF31" s="903">
        <f t="shared" si="42"/>
        <v>11</v>
      </c>
      <c r="CG31" s="903">
        <f t="shared" si="42"/>
        <v>11.2</v>
      </c>
      <c r="CH31" s="903">
        <f t="shared" si="42"/>
        <v>11.2</v>
      </c>
      <c r="CI31" s="903">
        <f t="shared" si="43"/>
        <v>11.1</v>
      </c>
      <c r="CJ31" s="46">
        <f t="shared" si="43"/>
        <v>11.2</v>
      </c>
      <c r="CL31" s="887"/>
      <c r="CM31" s="887"/>
      <c r="CN31" s="887"/>
    </row>
    <row r="32" spans="1:92" ht="13" thickBot="1">
      <c r="A32" s="1247"/>
      <c r="B32" s="1248"/>
      <c r="C32" s="892"/>
      <c r="D32" s="893"/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3"/>
      <c r="R32" s="893"/>
      <c r="S32" s="893"/>
      <c r="T32" s="893"/>
      <c r="U32" s="893"/>
      <c r="V32" s="893"/>
      <c r="W32" s="893"/>
      <c r="X32" s="893"/>
      <c r="Y32" s="893"/>
      <c r="Z32" s="893"/>
      <c r="AA32" s="893"/>
      <c r="AB32" s="893"/>
      <c r="AC32" s="893"/>
      <c r="AD32" s="893"/>
      <c r="AE32" s="893"/>
      <c r="AF32" s="893"/>
      <c r="AG32" s="893"/>
      <c r="AH32" s="893"/>
      <c r="AI32" s="893"/>
      <c r="AJ32" s="893"/>
      <c r="AK32" s="893"/>
      <c r="AL32" s="945"/>
      <c r="AM32" s="945"/>
      <c r="AN32" s="945"/>
      <c r="AO32" s="945"/>
      <c r="AP32" s="945"/>
      <c r="AQ32" s="945"/>
      <c r="AR32" s="945"/>
      <c r="AS32" s="945"/>
      <c r="AT32" s="945"/>
      <c r="AU32" s="945"/>
      <c r="AV32" s="945"/>
      <c r="AW32" s="945"/>
      <c r="AX32" s="945"/>
      <c r="AY32" s="937"/>
      <c r="AZ32" s="938"/>
      <c r="BA32" s="938"/>
      <c r="BB32" s="938"/>
      <c r="BC32" s="938"/>
      <c r="BD32" s="938"/>
      <c r="BE32" s="938"/>
      <c r="BF32" s="938"/>
      <c r="BG32" s="938"/>
      <c r="BH32" s="938"/>
      <c r="BI32" s="938"/>
      <c r="BJ32" s="938"/>
      <c r="BK32" s="938"/>
      <c r="BL32" s="938"/>
      <c r="BM32" s="938"/>
      <c r="BN32" s="938"/>
      <c r="BO32" s="938"/>
      <c r="BP32" s="938"/>
      <c r="BQ32" s="938"/>
      <c r="BR32" s="938"/>
      <c r="BS32" s="938"/>
      <c r="BT32" s="938"/>
      <c r="BU32" s="938"/>
      <c r="BV32" s="938"/>
      <c r="BW32" s="938"/>
      <c r="BX32" s="938"/>
      <c r="BY32" s="938"/>
      <c r="BZ32" s="938"/>
      <c r="CA32" s="938"/>
      <c r="CB32" s="938"/>
      <c r="CC32" s="938"/>
      <c r="CD32" s="938"/>
      <c r="CE32" s="938"/>
      <c r="CF32" s="938"/>
      <c r="CG32" s="938"/>
      <c r="CH32" s="878"/>
      <c r="CI32" s="878"/>
      <c r="CJ32" s="844"/>
      <c r="CL32" s="887"/>
      <c r="CM32" s="887"/>
      <c r="CN32" s="887"/>
    </row>
    <row r="33" spans="1:92" ht="13" thickBot="1">
      <c r="A33" s="1304" t="s">
        <v>789</v>
      </c>
      <c r="B33" s="1305"/>
      <c r="C33" s="1031">
        <f t="shared" ref="C33:AX33" si="44">AVERAGE(C25,C27,C29)</f>
        <v>2.1905000000000001</v>
      </c>
      <c r="D33" s="1031">
        <f t="shared" si="44"/>
        <v>2.1891666666666665</v>
      </c>
      <c r="E33" s="1031">
        <f t="shared" si="44"/>
        <v>2.1845000000000003</v>
      </c>
      <c r="F33" s="1031">
        <f t="shared" si="44"/>
        <v>2.1708333333333334</v>
      </c>
      <c r="G33" s="1031">
        <f t="shared" si="44"/>
        <v>2.1861666666666668</v>
      </c>
      <c r="H33" s="1031">
        <f t="shared" si="44"/>
        <v>2.1888333333333336</v>
      </c>
      <c r="I33" s="1031">
        <f t="shared" si="44"/>
        <v>2.1675000000000004</v>
      </c>
      <c r="J33" s="1031">
        <f t="shared" si="44"/>
        <v>2.1846666666666668</v>
      </c>
      <c r="K33" s="1031">
        <f t="shared" si="44"/>
        <v>2.172166666666667</v>
      </c>
      <c r="L33" s="1031">
        <f t="shared" si="44"/>
        <v>2.1838333333333337</v>
      </c>
      <c r="M33" s="1031">
        <f t="shared" si="44"/>
        <v>2.125</v>
      </c>
      <c r="N33" s="1031">
        <f t="shared" si="44"/>
        <v>2.1819999999999999</v>
      </c>
      <c r="O33" s="1031">
        <f t="shared" si="44"/>
        <v>2.1781666666666664</v>
      </c>
      <c r="P33" s="1031">
        <f t="shared" si="44"/>
        <v>2.1608333333333332</v>
      </c>
      <c r="Q33" s="1031">
        <f t="shared" si="44"/>
        <v>2.1826666666666665</v>
      </c>
      <c r="R33" s="1031">
        <f t="shared" si="44"/>
        <v>2.1389999999999998</v>
      </c>
      <c r="S33" s="1031">
        <f t="shared" si="44"/>
        <v>2.1836666666666669</v>
      </c>
      <c r="T33" s="1031">
        <f t="shared" si="44"/>
        <v>2.1516666666666668</v>
      </c>
      <c r="U33" s="1031">
        <f t="shared" si="44"/>
        <v>2.1675</v>
      </c>
      <c r="V33" s="1031">
        <f t="shared" si="44"/>
        <v>2.1766666666666667</v>
      </c>
      <c r="W33" s="1031">
        <f t="shared" si="44"/>
        <v>2.1595</v>
      </c>
      <c r="X33" s="1031">
        <f t="shared" si="44"/>
        <v>2.1821666666666668</v>
      </c>
      <c r="Y33" s="1031">
        <f t="shared" si="44"/>
        <v>2.1489999999999996</v>
      </c>
      <c r="Z33" s="1031">
        <f t="shared" si="44"/>
        <v>2.1780000000000004</v>
      </c>
      <c r="AA33" s="1031">
        <f t="shared" si="44"/>
        <v>2.1833333333333331</v>
      </c>
      <c r="AB33" s="1031">
        <f t="shared" si="44"/>
        <v>2.188333333333333</v>
      </c>
      <c r="AC33" s="1031">
        <f t="shared" si="44"/>
        <v>2.1915</v>
      </c>
      <c r="AD33" s="1031">
        <f t="shared" si="44"/>
        <v>2.16</v>
      </c>
      <c r="AE33" s="1031">
        <f t="shared" si="44"/>
        <v>2.1791666666666667</v>
      </c>
      <c r="AF33" s="1031">
        <f t="shared" si="44"/>
        <v>2.1851666666666669</v>
      </c>
      <c r="AG33" s="1031">
        <f t="shared" si="44"/>
        <v>2.1760000000000002</v>
      </c>
      <c r="AH33" s="1031">
        <f t="shared" si="44"/>
        <v>2.1825000000000001</v>
      </c>
      <c r="AI33" s="1031">
        <f t="shared" si="44"/>
        <v>2.1693333333333329</v>
      </c>
      <c r="AJ33" s="1031">
        <f t="shared" si="44"/>
        <v>2.1736666666666671</v>
      </c>
      <c r="AK33" s="1031">
        <f t="shared" si="44"/>
        <v>2.1789999999999998</v>
      </c>
      <c r="AL33" s="1031">
        <f t="shared" si="44"/>
        <v>2.1871666666666667</v>
      </c>
      <c r="AM33" s="1031">
        <f t="shared" si="44"/>
        <v>2.1253333333333333</v>
      </c>
      <c r="AN33" s="1031">
        <f t="shared" si="44"/>
        <v>2.1593333333333331</v>
      </c>
      <c r="AO33" s="1031">
        <f t="shared" si="44"/>
        <v>2.1618333333333335</v>
      </c>
      <c r="AP33" s="1031">
        <f t="shared" si="44"/>
        <v>2.1818333333333331</v>
      </c>
      <c r="AQ33" s="1031">
        <f t="shared" si="44"/>
        <v>2.1800000000000002</v>
      </c>
      <c r="AR33" s="1031">
        <f t="shared" si="44"/>
        <v>2.1781666666666664</v>
      </c>
      <c r="AS33" s="1031">
        <f t="shared" si="44"/>
        <v>2.1638333333333333</v>
      </c>
      <c r="AT33" s="1031">
        <f t="shared" si="44"/>
        <v>2.1848333333333332</v>
      </c>
      <c r="AU33" s="1031">
        <f t="shared" si="44"/>
        <v>2.1788333333333334</v>
      </c>
      <c r="AV33" s="1031">
        <f t="shared" si="44"/>
        <v>2.1861666666666668</v>
      </c>
      <c r="AW33" s="1031">
        <f t="shared" si="44"/>
        <v>2.1476666666666668</v>
      </c>
      <c r="AX33" s="1031">
        <f t="shared" si="44"/>
        <v>2.1751666666666667</v>
      </c>
      <c r="AY33" s="1032">
        <f t="shared" ref="AY33:BH38" si="45">C33*25.4</f>
        <v>55.6387</v>
      </c>
      <c r="AZ33" s="1032">
        <f t="shared" si="45"/>
        <v>55.604833333333325</v>
      </c>
      <c r="BA33" s="1032">
        <f t="shared" si="45"/>
        <v>55.486300000000007</v>
      </c>
      <c r="BB33" s="1032">
        <f t="shared" si="45"/>
        <v>55.139166666666668</v>
      </c>
      <c r="BC33" s="1032">
        <f t="shared" si="45"/>
        <v>55.528633333333332</v>
      </c>
      <c r="BD33" s="1032">
        <f t="shared" si="45"/>
        <v>55.596366666666668</v>
      </c>
      <c r="BE33" s="1032">
        <f t="shared" si="45"/>
        <v>55.054500000000004</v>
      </c>
      <c r="BF33" s="1032">
        <f t="shared" si="45"/>
        <v>55.490533333333332</v>
      </c>
      <c r="BG33" s="1032">
        <f t="shared" si="45"/>
        <v>55.173033333333336</v>
      </c>
      <c r="BH33" s="1032">
        <f t="shared" si="45"/>
        <v>55.469366666666673</v>
      </c>
      <c r="BI33" s="1032">
        <f t="shared" ref="BI33:BR38" si="46">M33*25.4</f>
        <v>53.974999999999994</v>
      </c>
      <c r="BJ33" s="1032">
        <f t="shared" si="46"/>
        <v>55.422799999999995</v>
      </c>
      <c r="BK33" s="1032">
        <f t="shared" si="46"/>
        <v>55.325433333333322</v>
      </c>
      <c r="BL33" s="1032">
        <f t="shared" si="46"/>
        <v>54.885166666666656</v>
      </c>
      <c r="BM33" s="1032">
        <f t="shared" si="46"/>
        <v>55.439733333333329</v>
      </c>
      <c r="BN33" s="1032">
        <f t="shared" si="46"/>
        <v>54.33059999999999</v>
      </c>
      <c r="BO33" s="1032">
        <f t="shared" si="46"/>
        <v>55.465133333333334</v>
      </c>
      <c r="BP33" s="1032">
        <f t="shared" si="46"/>
        <v>54.652333333333331</v>
      </c>
      <c r="BQ33" s="1032">
        <f t="shared" si="46"/>
        <v>55.054499999999997</v>
      </c>
      <c r="BR33" s="1032">
        <f t="shared" si="46"/>
        <v>55.287333333333329</v>
      </c>
      <c r="BS33" s="1032">
        <f t="shared" ref="BS33:CB38" si="47">W33*25.4</f>
        <v>54.851299999999995</v>
      </c>
      <c r="BT33" s="1032">
        <f t="shared" si="47"/>
        <v>55.427033333333334</v>
      </c>
      <c r="BU33" s="1032">
        <f t="shared" si="47"/>
        <v>54.584599999999988</v>
      </c>
      <c r="BV33" s="1032">
        <f t="shared" si="47"/>
        <v>55.321200000000005</v>
      </c>
      <c r="BW33" s="1032">
        <f t="shared" si="47"/>
        <v>55.456666666666656</v>
      </c>
      <c r="BX33" s="1032">
        <f t="shared" si="47"/>
        <v>55.583666666666659</v>
      </c>
      <c r="BY33" s="1032">
        <f t="shared" si="47"/>
        <v>55.664099999999998</v>
      </c>
      <c r="BZ33" s="1032">
        <f t="shared" si="47"/>
        <v>54.863999999999997</v>
      </c>
      <c r="CA33" s="1032">
        <f t="shared" si="47"/>
        <v>55.350833333333334</v>
      </c>
      <c r="CB33" s="1032">
        <f t="shared" si="47"/>
        <v>55.503233333333334</v>
      </c>
      <c r="CC33" s="1032">
        <f t="shared" ref="CC33:CH38" si="48">AG33*25.4</f>
        <v>55.270400000000002</v>
      </c>
      <c r="CD33" s="1032">
        <f t="shared" si="48"/>
        <v>55.435499999999998</v>
      </c>
      <c r="CE33" s="1032">
        <f t="shared" si="48"/>
        <v>55.101066666666654</v>
      </c>
      <c r="CF33" s="1032">
        <f t="shared" si="48"/>
        <v>55.211133333333343</v>
      </c>
      <c r="CG33" s="1032">
        <f t="shared" si="48"/>
        <v>55.346599999999995</v>
      </c>
      <c r="CH33" s="1032">
        <f t="shared" si="48"/>
        <v>55.554033333333329</v>
      </c>
      <c r="CI33" s="1032">
        <f t="shared" ref="CI33:CJ38" si="49">AW33*25.4</f>
        <v>54.550733333333334</v>
      </c>
      <c r="CJ33" s="1143">
        <f t="shared" si="49"/>
        <v>55.249233333333329</v>
      </c>
    </row>
    <row r="34" spans="1:92">
      <c r="A34" s="1300" t="s">
        <v>623</v>
      </c>
      <c r="B34" s="1301"/>
      <c r="C34" s="904">
        <f t="shared" ref="C34:AX34" si="50">ABS(C33-AVERAGE(C26,C28))</f>
        <v>1.8527500000000001</v>
      </c>
      <c r="D34" s="904">
        <f t="shared" si="50"/>
        <v>1.9171666666666665</v>
      </c>
      <c r="E34" s="904">
        <f t="shared" si="50"/>
        <v>1.9232500000000003</v>
      </c>
      <c r="F34" s="904">
        <f t="shared" si="50"/>
        <v>1.8245833333333334</v>
      </c>
      <c r="G34" s="904">
        <f t="shared" si="50"/>
        <v>1.9371666666666667</v>
      </c>
      <c r="H34" s="904">
        <f t="shared" si="50"/>
        <v>1.8410833333333336</v>
      </c>
      <c r="I34" s="904">
        <f t="shared" si="50"/>
        <v>1.8180000000000005</v>
      </c>
      <c r="J34" s="904">
        <f t="shared" si="50"/>
        <v>1.9406666666666668</v>
      </c>
      <c r="K34" s="904">
        <f t="shared" si="50"/>
        <v>1.8971666666666671</v>
      </c>
      <c r="L34" s="904">
        <f t="shared" si="50"/>
        <v>1.8865833333333337</v>
      </c>
      <c r="M34" s="904">
        <f t="shared" si="50"/>
        <v>1.9012500000000001</v>
      </c>
      <c r="N34" s="904">
        <f t="shared" si="50"/>
        <v>1.8639999999999999</v>
      </c>
      <c r="O34" s="904">
        <f t="shared" si="50"/>
        <v>1.8959166666666665</v>
      </c>
      <c r="P34" s="904">
        <f t="shared" si="50"/>
        <v>1.9198833333333332</v>
      </c>
      <c r="Q34" s="904">
        <f t="shared" si="50"/>
        <v>1.8729166666666666</v>
      </c>
      <c r="R34" s="904">
        <f t="shared" si="50"/>
        <v>1.9224999999999999</v>
      </c>
      <c r="S34" s="904">
        <f t="shared" si="50"/>
        <v>1.8219166666666669</v>
      </c>
      <c r="T34" s="904">
        <f t="shared" si="50"/>
        <v>1.9336666666666669</v>
      </c>
      <c r="U34" s="904">
        <f t="shared" si="50"/>
        <v>1.8674999999999999</v>
      </c>
      <c r="V34" s="904">
        <f t="shared" si="50"/>
        <v>1.8509166666666668</v>
      </c>
      <c r="W34" s="904">
        <f t="shared" si="50"/>
        <v>1.8632499999999999</v>
      </c>
      <c r="X34" s="904">
        <f t="shared" si="50"/>
        <v>1.8984166666666669</v>
      </c>
      <c r="Y34" s="904">
        <f t="shared" si="50"/>
        <v>1.9162499999999996</v>
      </c>
      <c r="Z34" s="904">
        <f t="shared" si="50"/>
        <v>1.8942500000000004</v>
      </c>
      <c r="AA34" s="904">
        <f t="shared" si="50"/>
        <v>1.8690833333333332</v>
      </c>
      <c r="AB34" s="904">
        <f t="shared" si="50"/>
        <v>1.9105833333333329</v>
      </c>
      <c r="AC34" s="904">
        <f t="shared" si="50"/>
        <v>1.85375</v>
      </c>
      <c r="AD34" s="904">
        <f t="shared" si="50"/>
        <v>1.9040000000000001</v>
      </c>
      <c r="AE34" s="904">
        <f t="shared" si="50"/>
        <v>1.8964166666666666</v>
      </c>
      <c r="AF34" s="904">
        <f t="shared" si="50"/>
        <v>1.8904166666666669</v>
      </c>
      <c r="AG34" s="904">
        <f t="shared" si="50"/>
        <v>1.9160000000000001</v>
      </c>
      <c r="AH34" s="904">
        <f t="shared" si="50"/>
        <v>1.87575</v>
      </c>
      <c r="AI34" s="904">
        <f t="shared" si="50"/>
        <v>1.8395833333333329</v>
      </c>
      <c r="AJ34" s="904">
        <f t="shared" si="50"/>
        <v>1.9491666666666672</v>
      </c>
      <c r="AK34" s="904">
        <f t="shared" si="50"/>
        <v>1.8362499999999997</v>
      </c>
      <c r="AL34" s="904">
        <f t="shared" si="50"/>
        <v>1.8609166666666668</v>
      </c>
      <c r="AM34" s="904">
        <f t="shared" si="50"/>
        <v>1.9353333333333333</v>
      </c>
      <c r="AN34" s="904">
        <f t="shared" si="50"/>
        <v>1.9360833333333332</v>
      </c>
      <c r="AO34" s="904">
        <f t="shared" si="50"/>
        <v>1.9508333333333334</v>
      </c>
      <c r="AP34" s="904">
        <f t="shared" si="50"/>
        <v>1.8615833333333329</v>
      </c>
      <c r="AQ34" s="904">
        <f t="shared" si="50"/>
        <v>1.8820000000000001</v>
      </c>
      <c r="AR34" s="904">
        <f t="shared" si="50"/>
        <v>1.8921666666666663</v>
      </c>
      <c r="AS34" s="904">
        <f t="shared" si="50"/>
        <v>1.8575583333333334</v>
      </c>
      <c r="AT34" s="904">
        <f t="shared" si="50"/>
        <v>1.8773333333333331</v>
      </c>
      <c r="AU34" s="904">
        <f t="shared" si="50"/>
        <v>1.8725833333333335</v>
      </c>
      <c r="AV34" s="904">
        <f t="shared" si="50"/>
        <v>1.8879166666666669</v>
      </c>
      <c r="AW34" s="904">
        <f t="shared" si="50"/>
        <v>1.9089166666666668</v>
      </c>
      <c r="AX34" s="904">
        <f t="shared" si="50"/>
        <v>1.8646666666666667</v>
      </c>
      <c r="AY34" s="972">
        <f t="shared" si="45"/>
        <v>47.059849999999997</v>
      </c>
      <c r="AZ34" s="972">
        <f t="shared" si="45"/>
        <v>48.696033333333325</v>
      </c>
      <c r="BA34" s="972">
        <f t="shared" si="45"/>
        <v>48.850550000000005</v>
      </c>
      <c r="BB34" s="972">
        <f t="shared" si="45"/>
        <v>46.344416666666667</v>
      </c>
      <c r="BC34" s="972">
        <f t="shared" si="45"/>
        <v>49.204033333333335</v>
      </c>
      <c r="BD34" s="972">
        <f t="shared" si="45"/>
        <v>46.763516666666675</v>
      </c>
      <c r="BE34" s="972">
        <f t="shared" si="45"/>
        <v>46.177200000000013</v>
      </c>
      <c r="BF34" s="972">
        <f t="shared" si="45"/>
        <v>49.29293333333333</v>
      </c>
      <c r="BG34" s="972">
        <f t="shared" si="45"/>
        <v>48.188033333333344</v>
      </c>
      <c r="BH34" s="972">
        <f t="shared" si="45"/>
        <v>47.919216666666671</v>
      </c>
      <c r="BI34" s="972">
        <f t="shared" si="46"/>
        <v>48.29175</v>
      </c>
      <c r="BJ34" s="972">
        <f t="shared" si="46"/>
        <v>47.345599999999997</v>
      </c>
      <c r="BK34" s="972">
        <f t="shared" si="46"/>
        <v>48.156283333333327</v>
      </c>
      <c r="BL34" s="972">
        <f t="shared" si="46"/>
        <v>48.76503666666666</v>
      </c>
      <c r="BM34" s="972">
        <f t="shared" si="46"/>
        <v>47.572083333333325</v>
      </c>
      <c r="BN34" s="972">
        <f t="shared" si="46"/>
        <v>48.831499999999991</v>
      </c>
      <c r="BO34" s="972">
        <f t="shared" si="46"/>
        <v>46.276683333333338</v>
      </c>
      <c r="BP34" s="972">
        <f t="shared" si="46"/>
        <v>49.115133333333333</v>
      </c>
      <c r="BQ34" s="972">
        <f t="shared" si="46"/>
        <v>47.434499999999993</v>
      </c>
      <c r="BR34" s="972">
        <f t="shared" si="46"/>
        <v>47.013283333333334</v>
      </c>
      <c r="BS34" s="972">
        <f t="shared" si="47"/>
        <v>47.32654999999999</v>
      </c>
      <c r="BT34" s="972">
        <f t="shared" si="47"/>
        <v>48.219783333333332</v>
      </c>
      <c r="BU34" s="972">
        <f t="shared" si="47"/>
        <v>48.672749999999986</v>
      </c>
      <c r="BV34" s="972">
        <f t="shared" si="47"/>
        <v>48.11395000000001</v>
      </c>
      <c r="BW34" s="972">
        <f t="shared" si="47"/>
        <v>47.474716666666659</v>
      </c>
      <c r="BX34" s="972">
        <f t="shared" si="47"/>
        <v>48.52881666666665</v>
      </c>
      <c r="BY34" s="972">
        <f t="shared" si="47"/>
        <v>47.085249999999995</v>
      </c>
      <c r="BZ34" s="972">
        <f t="shared" si="47"/>
        <v>48.361600000000003</v>
      </c>
      <c r="CA34" s="972">
        <f t="shared" si="47"/>
        <v>48.16898333333333</v>
      </c>
      <c r="CB34" s="972">
        <f t="shared" si="47"/>
        <v>48.016583333333337</v>
      </c>
      <c r="CC34" s="972">
        <f t="shared" si="48"/>
        <v>48.666400000000003</v>
      </c>
      <c r="CD34" s="972">
        <f t="shared" si="48"/>
        <v>47.64405</v>
      </c>
      <c r="CE34" s="972">
        <f t="shared" si="48"/>
        <v>46.725416666666653</v>
      </c>
      <c r="CF34" s="972">
        <f t="shared" si="48"/>
        <v>49.508833333333342</v>
      </c>
      <c r="CG34" s="972">
        <f t="shared" si="48"/>
        <v>46.64074999999999</v>
      </c>
      <c r="CH34" s="972">
        <f t="shared" si="48"/>
        <v>47.267283333333332</v>
      </c>
      <c r="CI34" s="972">
        <f t="shared" si="49"/>
        <v>48.486483333333332</v>
      </c>
      <c r="CJ34" s="1144">
        <f t="shared" si="49"/>
        <v>47.362533333333332</v>
      </c>
      <c r="CL34" s="887"/>
      <c r="CM34" s="887"/>
      <c r="CN34" s="887"/>
    </row>
    <row r="35" spans="1:92">
      <c r="A35" s="1239" t="s">
        <v>460</v>
      </c>
      <c r="B35" s="1250"/>
      <c r="C35" s="906">
        <f t="shared" ref="C35:AX35" si="51">C25-C27</f>
        <v>-1.2999999999999901E-2</v>
      </c>
      <c r="D35" s="906">
        <f t="shared" si="51"/>
        <v>9.9999999999988987E-4</v>
      </c>
      <c r="E35" s="906">
        <f t="shared" si="51"/>
        <v>-6.4999999999999503E-3</v>
      </c>
      <c r="F35" s="906">
        <f t="shared" si="51"/>
        <v>3.4999999999998366E-3</v>
      </c>
      <c r="G35" s="906">
        <f t="shared" si="51"/>
        <v>4.0000000000000036E-3</v>
      </c>
      <c r="H35" s="906">
        <f t="shared" si="51"/>
        <v>1.2999999999999901E-2</v>
      </c>
      <c r="I35" s="906">
        <f t="shared" si="51"/>
        <v>4.0000000000000036E-3</v>
      </c>
      <c r="J35" s="906">
        <f t="shared" si="51"/>
        <v>-3.0000000000001137E-3</v>
      </c>
      <c r="K35" s="906">
        <f t="shared" si="51"/>
        <v>3.0000000000001137E-3</v>
      </c>
      <c r="L35" s="906">
        <f t="shared" si="51"/>
        <v>5.9999999999997833E-3</v>
      </c>
      <c r="M35" s="906">
        <f t="shared" si="51"/>
        <v>-2.4999999999999467E-3</v>
      </c>
      <c r="N35" s="906">
        <f t="shared" si="51"/>
        <v>-9.9999999999988987E-4</v>
      </c>
      <c r="O35" s="906">
        <f t="shared" si="51"/>
        <v>5.0000000000016698E-4</v>
      </c>
      <c r="P35" s="906">
        <f t="shared" si="51"/>
        <v>2.4999999999999467E-3</v>
      </c>
      <c r="Q35" s="906">
        <f t="shared" si="51"/>
        <v>4.0000000000000036E-3</v>
      </c>
      <c r="R35" s="906">
        <f t="shared" si="51"/>
        <v>2.5000000000003908E-3</v>
      </c>
      <c r="S35" s="906">
        <f t="shared" si="51"/>
        <v>-6.0000000000002274E-3</v>
      </c>
      <c r="T35" s="906">
        <f t="shared" si="51"/>
        <v>7.0000000000001172E-3</v>
      </c>
      <c r="U35" s="906">
        <f t="shared" si="51"/>
        <v>4.9999999999972289E-4</v>
      </c>
      <c r="V35" s="906">
        <f t="shared" si="51"/>
        <v>-3.4999999999998366E-3</v>
      </c>
      <c r="W35" s="906">
        <f t="shared" si="51"/>
        <v>4.5000000000001705E-3</v>
      </c>
      <c r="X35" s="906">
        <f t="shared" si="51"/>
        <v>1.4999999999996128E-3</v>
      </c>
      <c r="Y35" s="906">
        <f t="shared" si="51"/>
        <v>-1.9000000000000128E-2</v>
      </c>
      <c r="Z35" s="906">
        <f t="shared" si="51"/>
        <v>8.0000000000000071E-3</v>
      </c>
      <c r="AA35" s="906">
        <f t="shared" si="51"/>
        <v>3.0000000000001137E-3</v>
      </c>
      <c r="AB35" s="906">
        <f t="shared" si="51"/>
        <v>2.4999999999999467E-3</v>
      </c>
      <c r="AC35" s="906">
        <f t="shared" si="51"/>
        <v>-9.4999999999996199E-3</v>
      </c>
      <c r="AD35" s="906">
        <f t="shared" si="51"/>
        <v>-3.0000000000001137E-3</v>
      </c>
      <c r="AE35" s="906">
        <f t="shared" si="51"/>
        <v>1.5000000000000124E-2</v>
      </c>
      <c r="AF35" s="906">
        <f t="shared" si="51"/>
        <v>2.4999999999999467E-3</v>
      </c>
      <c r="AG35" s="906">
        <f t="shared" si="51"/>
        <v>2.0000000000002238E-3</v>
      </c>
      <c r="AH35" s="906">
        <f t="shared" si="51"/>
        <v>2.4999999999999467E-3</v>
      </c>
      <c r="AI35" s="906">
        <f t="shared" si="51"/>
        <v>4.0000000000000036E-3</v>
      </c>
      <c r="AJ35" s="906">
        <f t="shared" si="51"/>
        <v>-4.0000000000000036E-3</v>
      </c>
      <c r="AK35" s="906">
        <f t="shared" si="51"/>
        <v>1.000000000000334E-3</v>
      </c>
      <c r="AL35" s="906">
        <f t="shared" si="51"/>
        <v>2.0000000000002238E-3</v>
      </c>
      <c r="AM35" s="906">
        <f t="shared" si="51"/>
        <v>5.5000000000000604E-3</v>
      </c>
      <c r="AN35" s="906">
        <f t="shared" si="51"/>
        <v>-9.9999999999988987E-4</v>
      </c>
      <c r="AO35" s="906">
        <f t="shared" si="51"/>
        <v>4.4999999999997264E-3</v>
      </c>
      <c r="AP35" s="906">
        <f t="shared" si="51"/>
        <v>2.0000000000002238E-3</v>
      </c>
      <c r="AQ35" s="906">
        <f t="shared" si="51"/>
        <v>4.0000000000000036E-3</v>
      </c>
      <c r="AR35" s="906">
        <f t="shared" si="51"/>
        <v>1.9999999999997797E-3</v>
      </c>
      <c r="AS35" s="906">
        <f t="shared" si="51"/>
        <v>2.0000000000002238E-3</v>
      </c>
      <c r="AT35" s="906">
        <f t="shared" si="51"/>
        <v>4.9999999999972289E-4</v>
      </c>
      <c r="AU35" s="906">
        <f t="shared" si="51"/>
        <v>-5.5000000000000604E-3</v>
      </c>
      <c r="AV35" s="906">
        <f t="shared" si="51"/>
        <v>1.5000000000000568E-3</v>
      </c>
      <c r="AW35" s="906">
        <f t="shared" si="51"/>
        <v>6.5000000000003944E-3</v>
      </c>
      <c r="AX35" s="906">
        <f t="shared" si="51"/>
        <v>9.9999999999988987E-4</v>
      </c>
      <c r="AY35" s="973">
        <f t="shared" si="45"/>
        <v>-0.33019999999999744</v>
      </c>
      <c r="AZ35" s="973">
        <f t="shared" si="45"/>
        <v>2.5399999999997203E-2</v>
      </c>
      <c r="BA35" s="973">
        <f t="shared" si="45"/>
        <v>-0.16509999999999872</v>
      </c>
      <c r="BB35" s="973">
        <f t="shared" si="45"/>
        <v>8.8899999999995843E-2</v>
      </c>
      <c r="BC35" s="973">
        <f t="shared" si="45"/>
        <v>0.10160000000000008</v>
      </c>
      <c r="BD35" s="973">
        <f t="shared" si="45"/>
        <v>0.33019999999999744</v>
      </c>
      <c r="BE35" s="973">
        <f t="shared" si="45"/>
        <v>0.10160000000000008</v>
      </c>
      <c r="BF35" s="973">
        <f t="shared" si="45"/>
        <v>-7.6200000000002877E-2</v>
      </c>
      <c r="BG35" s="973">
        <f t="shared" si="45"/>
        <v>7.6200000000002877E-2</v>
      </c>
      <c r="BH35" s="973">
        <f t="shared" si="45"/>
        <v>0.15239999999999448</v>
      </c>
      <c r="BI35" s="973">
        <f t="shared" si="46"/>
        <v>-6.3499999999998641E-2</v>
      </c>
      <c r="BJ35" s="973">
        <f t="shared" si="46"/>
        <v>-2.5399999999997203E-2</v>
      </c>
      <c r="BK35" s="973">
        <f t="shared" si="46"/>
        <v>1.2700000000004241E-2</v>
      </c>
      <c r="BL35" s="973">
        <f t="shared" si="46"/>
        <v>6.3499999999998641E-2</v>
      </c>
      <c r="BM35" s="973">
        <f t="shared" si="46"/>
        <v>0.10160000000000008</v>
      </c>
      <c r="BN35" s="973">
        <f t="shared" si="46"/>
        <v>6.3500000000009924E-2</v>
      </c>
      <c r="BO35" s="973">
        <f t="shared" si="46"/>
        <v>-0.15240000000000575</v>
      </c>
      <c r="BP35" s="973">
        <f t="shared" si="46"/>
        <v>0.17780000000000296</v>
      </c>
      <c r="BQ35" s="973">
        <f t="shared" si="46"/>
        <v>1.269999999999296E-2</v>
      </c>
      <c r="BR35" s="973">
        <f t="shared" si="46"/>
        <v>-8.8899999999995843E-2</v>
      </c>
      <c r="BS35" s="973">
        <f t="shared" si="47"/>
        <v>0.11430000000000433</v>
      </c>
      <c r="BT35" s="973">
        <f t="shared" si="47"/>
        <v>3.8099999999990163E-2</v>
      </c>
      <c r="BU35" s="973">
        <f t="shared" si="47"/>
        <v>-0.48260000000000325</v>
      </c>
      <c r="BV35" s="973">
        <f t="shared" si="47"/>
        <v>0.20320000000000016</v>
      </c>
      <c r="BW35" s="973">
        <f t="shared" si="47"/>
        <v>7.6200000000002877E-2</v>
      </c>
      <c r="BX35" s="973">
        <f t="shared" si="47"/>
        <v>6.3499999999998641E-2</v>
      </c>
      <c r="BY35" s="973">
        <f t="shared" si="47"/>
        <v>-0.24129999999999033</v>
      </c>
      <c r="BZ35" s="973">
        <f t="shared" si="47"/>
        <v>-7.6200000000002877E-2</v>
      </c>
      <c r="CA35" s="973">
        <f t="shared" si="47"/>
        <v>0.38100000000000311</v>
      </c>
      <c r="CB35" s="973">
        <f t="shared" si="47"/>
        <v>6.3499999999998641E-2</v>
      </c>
      <c r="CC35" s="973">
        <f t="shared" si="48"/>
        <v>5.0800000000005681E-2</v>
      </c>
      <c r="CD35" s="973">
        <f t="shared" si="48"/>
        <v>6.3499999999998641E-2</v>
      </c>
      <c r="CE35" s="973">
        <f t="shared" si="48"/>
        <v>0.10160000000000008</v>
      </c>
      <c r="CF35" s="973">
        <f t="shared" si="48"/>
        <v>-0.10160000000000008</v>
      </c>
      <c r="CG35" s="973">
        <f t="shared" si="48"/>
        <v>2.5400000000008482E-2</v>
      </c>
      <c r="CH35" s="973">
        <f t="shared" si="48"/>
        <v>5.0800000000005681E-2</v>
      </c>
      <c r="CI35" s="973">
        <f t="shared" si="49"/>
        <v>0.16510000000001002</v>
      </c>
      <c r="CJ35" s="1145">
        <f t="shared" si="49"/>
        <v>2.5399999999997203E-2</v>
      </c>
      <c r="CL35" s="887"/>
      <c r="CM35" s="887"/>
      <c r="CN35" s="887"/>
    </row>
    <row r="36" spans="1:92">
      <c r="A36" s="1239" t="s">
        <v>461</v>
      </c>
      <c r="B36" s="1250"/>
      <c r="C36" s="906">
        <f t="shared" ref="C36:AX36" si="52">C27-C29</f>
        <v>4.9999999999972289E-4</v>
      </c>
      <c r="D36" s="906">
        <f t="shared" si="52"/>
        <v>5.0000000000016698E-4</v>
      </c>
      <c r="E36" s="906">
        <f t="shared" si="52"/>
        <v>4.0000000000000036E-3</v>
      </c>
      <c r="F36" s="906">
        <f t="shared" si="52"/>
        <v>-4.9999999999972289E-4</v>
      </c>
      <c r="G36" s="906">
        <f t="shared" si="52"/>
        <v>5.0000000000016698E-4</v>
      </c>
      <c r="H36" s="906">
        <f t="shared" si="52"/>
        <v>-8.999999999999897E-3</v>
      </c>
      <c r="I36" s="906">
        <f t="shared" si="52"/>
        <v>-1.9999999999997797E-3</v>
      </c>
      <c r="J36" s="906">
        <f t="shared" si="52"/>
        <v>9.9999999999988987E-4</v>
      </c>
      <c r="K36" s="906">
        <f t="shared" si="52"/>
        <v>-3.5000000000002807E-3</v>
      </c>
      <c r="L36" s="906">
        <f t="shared" si="52"/>
        <v>-2.4999999999999467E-3</v>
      </c>
      <c r="M36" s="906">
        <f t="shared" si="52"/>
        <v>4.9999999999972289E-4</v>
      </c>
      <c r="N36" s="906">
        <f t="shared" si="52"/>
        <v>1.9999999999997797E-3</v>
      </c>
      <c r="O36" s="906">
        <f t="shared" si="52"/>
        <v>2.9999999999996696E-3</v>
      </c>
      <c r="P36" s="906">
        <f t="shared" si="52"/>
        <v>1.5000000000000568E-3</v>
      </c>
      <c r="Q36" s="906">
        <f t="shared" si="52"/>
        <v>-9.9999999999988987E-4</v>
      </c>
      <c r="R36" s="906">
        <f t="shared" si="52"/>
        <v>2.4999999999999467E-3</v>
      </c>
      <c r="S36" s="906">
        <f t="shared" si="52"/>
        <v>2.4999999999999467E-3</v>
      </c>
      <c r="T36" s="906">
        <f t="shared" si="52"/>
        <v>-9.9999999999988987E-4</v>
      </c>
      <c r="U36" s="906">
        <f t="shared" si="52"/>
        <v>2.0000000000002238E-3</v>
      </c>
      <c r="V36" s="906">
        <f t="shared" si="52"/>
        <v>-2.4999999999999467E-3</v>
      </c>
      <c r="W36" s="906">
        <f t="shared" si="52"/>
        <v>-4.5000000000001705E-3</v>
      </c>
      <c r="X36" s="906">
        <f t="shared" si="52"/>
        <v>-4.9999999999972289E-4</v>
      </c>
      <c r="Y36" s="906">
        <f t="shared" si="52"/>
        <v>5.0000000000016698E-4</v>
      </c>
      <c r="Z36" s="906">
        <f t="shared" si="52"/>
        <v>2.0000000000002238E-3</v>
      </c>
      <c r="AA36" s="906">
        <f t="shared" si="52"/>
        <v>-9.9999999999988987E-4</v>
      </c>
      <c r="AB36" s="906">
        <f t="shared" si="52"/>
        <v>-1.5000000000000568E-3</v>
      </c>
      <c r="AC36" s="906">
        <f t="shared" si="52"/>
        <v>9.9999999999988987E-4</v>
      </c>
      <c r="AD36" s="906">
        <f t="shared" si="52"/>
        <v>9.0000000000003411E-3</v>
      </c>
      <c r="AE36" s="906">
        <f t="shared" si="52"/>
        <v>-1.2500000000000178E-2</v>
      </c>
      <c r="AF36" s="906">
        <f t="shared" si="52"/>
        <v>-9.9999999999988987E-4</v>
      </c>
      <c r="AG36" s="906">
        <f t="shared" si="52"/>
        <v>-1.000000000000334E-3</v>
      </c>
      <c r="AH36" s="906">
        <f t="shared" si="52"/>
        <v>9.9999999999988987E-4</v>
      </c>
      <c r="AI36" s="906">
        <f t="shared" si="52"/>
        <v>1.5000000000000568E-3</v>
      </c>
      <c r="AJ36" s="906">
        <f t="shared" si="52"/>
        <v>-1.5000000000000568E-3</v>
      </c>
      <c r="AK36" s="906">
        <f t="shared" si="52"/>
        <v>9.9999999999988987E-4</v>
      </c>
      <c r="AL36" s="906">
        <f t="shared" si="52"/>
        <v>1.4999999999996128E-3</v>
      </c>
      <c r="AM36" s="906">
        <f t="shared" ref="AM36:AR36" si="53">AM27-AM29</f>
        <v>2.9999999999996696E-3</v>
      </c>
      <c r="AN36" s="906">
        <f t="shared" si="53"/>
        <v>2.4999999999999467E-3</v>
      </c>
      <c r="AO36" s="906">
        <f t="shared" si="53"/>
        <v>-5.5000000000000604E-3</v>
      </c>
      <c r="AP36" s="906">
        <f t="shared" si="53"/>
        <v>-2.0000000000002238E-3</v>
      </c>
      <c r="AQ36" s="906">
        <f t="shared" si="53"/>
        <v>9.9999999999988987E-4</v>
      </c>
      <c r="AR36" s="906">
        <f t="shared" si="53"/>
        <v>-1.5000000000000568E-3</v>
      </c>
      <c r="AS36" s="906">
        <f t="shared" ref="AS36:AV36" si="54">AS27-AS29</f>
        <v>-5.0000000000016698E-4</v>
      </c>
      <c r="AT36" s="906">
        <f t="shared" si="54"/>
        <v>2.5000000000003908E-3</v>
      </c>
      <c r="AU36" s="906">
        <f t="shared" si="54"/>
        <v>2.5000000000003908E-3</v>
      </c>
      <c r="AV36" s="906">
        <f t="shared" si="54"/>
        <v>9.9999999999988987E-4</v>
      </c>
      <c r="AW36" s="906">
        <f t="shared" si="52"/>
        <v>1.6499999999999737E-2</v>
      </c>
      <c r="AX36" s="906">
        <f t="shared" si="52"/>
        <v>8.0000000000000071E-3</v>
      </c>
      <c r="AY36" s="973">
        <f t="shared" si="45"/>
        <v>1.269999999999296E-2</v>
      </c>
      <c r="AZ36" s="973">
        <f t="shared" si="45"/>
        <v>1.2700000000004241E-2</v>
      </c>
      <c r="BA36" s="973">
        <f t="shared" si="45"/>
        <v>0.10160000000000008</v>
      </c>
      <c r="BB36" s="973">
        <f t="shared" si="45"/>
        <v>-1.269999999999296E-2</v>
      </c>
      <c r="BC36" s="973">
        <f t="shared" si="45"/>
        <v>1.2700000000004241E-2</v>
      </c>
      <c r="BD36" s="973">
        <f t="shared" si="45"/>
        <v>-0.22859999999999736</v>
      </c>
      <c r="BE36" s="973">
        <f t="shared" si="45"/>
        <v>-5.0799999999994405E-2</v>
      </c>
      <c r="BF36" s="973">
        <f t="shared" si="45"/>
        <v>2.5399999999997203E-2</v>
      </c>
      <c r="BG36" s="973">
        <f t="shared" si="45"/>
        <v>-8.8900000000007126E-2</v>
      </c>
      <c r="BH36" s="973">
        <f t="shared" si="45"/>
        <v>-6.3499999999998641E-2</v>
      </c>
      <c r="BI36" s="973">
        <f t="shared" si="46"/>
        <v>1.269999999999296E-2</v>
      </c>
      <c r="BJ36" s="973">
        <f t="shared" si="46"/>
        <v>5.0799999999994405E-2</v>
      </c>
      <c r="BK36" s="973">
        <f t="shared" si="46"/>
        <v>7.6199999999991608E-2</v>
      </c>
      <c r="BL36" s="973">
        <f t="shared" si="46"/>
        <v>3.8100000000001438E-2</v>
      </c>
      <c r="BM36" s="973">
        <f t="shared" si="46"/>
        <v>-2.5399999999997203E-2</v>
      </c>
      <c r="BN36" s="973">
        <f t="shared" si="46"/>
        <v>6.3499999999998641E-2</v>
      </c>
      <c r="BO36" s="973">
        <f t="shared" si="46"/>
        <v>6.3499999999998641E-2</v>
      </c>
      <c r="BP36" s="973">
        <f t="shared" si="46"/>
        <v>-2.5399999999997203E-2</v>
      </c>
      <c r="BQ36" s="973">
        <f t="shared" si="46"/>
        <v>5.0800000000005681E-2</v>
      </c>
      <c r="BR36" s="973">
        <f t="shared" si="46"/>
        <v>-6.3499999999998641E-2</v>
      </c>
      <c r="BS36" s="973">
        <f t="shared" si="47"/>
        <v>-0.11430000000000433</v>
      </c>
      <c r="BT36" s="973">
        <f t="shared" si="47"/>
        <v>-1.269999999999296E-2</v>
      </c>
      <c r="BU36" s="973">
        <f t="shared" si="47"/>
        <v>1.2700000000004241E-2</v>
      </c>
      <c r="BV36" s="973">
        <f t="shared" si="47"/>
        <v>5.0800000000005681E-2</v>
      </c>
      <c r="BW36" s="973">
        <f t="shared" si="47"/>
        <v>-2.5399999999997203E-2</v>
      </c>
      <c r="BX36" s="973">
        <f t="shared" si="47"/>
        <v>-3.8100000000001438E-2</v>
      </c>
      <c r="BY36" s="973">
        <f t="shared" si="47"/>
        <v>2.5399999999997203E-2</v>
      </c>
      <c r="BZ36" s="973">
        <f t="shared" si="47"/>
        <v>0.22860000000000866</v>
      </c>
      <c r="CA36" s="973">
        <f t="shared" si="47"/>
        <v>-0.3175000000000045</v>
      </c>
      <c r="CB36" s="973">
        <f t="shared" si="47"/>
        <v>-2.5399999999997203E-2</v>
      </c>
      <c r="CC36" s="973">
        <f t="shared" si="48"/>
        <v>-2.5400000000008482E-2</v>
      </c>
      <c r="CD36" s="973">
        <f t="shared" si="48"/>
        <v>2.5399999999997203E-2</v>
      </c>
      <c r="CE36" s="973">
        <f t="shared" si="48"/>
        <v>3.8100000000001438E-2</v>
      </c>
      <c r="CF36" s="973">
        <f t="shared" si="48"/>
        <v>-3.8100000000001438E-2</v>
      </c>
      <c r="CG36" s="973">
        <f t="shared" si="48"/>
        <v>2.5399999999997203E-2</v>
      </c>
      <c r="CH36" s="973">
        <f t="shared" si="48"/>
        <v>3.8099999999990163E-2</v>
      </c>
      <c r="CI36" s="973">
        <f t="shared" si="49"/>
        <v>0.41909999999999331</v>
      </c>
      <c r="CJ36" s="1145">
        <f t="shared" si="49"/>
        <v>0.20320000000000016</v>
      </c>
      <c r="CL36" s="887"/>
      <c r="CM36" s="887"/>
      <c r="CN36" s="887"/>
    </row>
    <row r="37" spans="1:92">
      <c r="A37" s="1273" t="s">
        <v>914</v>
      </c>
      <c r="B37" s="1250"/>
      <c r="C37" s="906">
        <f t="shared" ref="C37:AX37" si="55">C33-C34</f>
        <v>0.33774999999999999</v>
      </c>
      <c r="D37" s="906">
        <f t="shared" si="55"/>
        <v>0.27200000000000002</v>
      </c>
      <c r="E37" s="906">
        <f t="shared" si="55"/>
        <v>0.26124999999999998</v>
      </c>
      <c r="F37" s="906">
        <f t="shared" si="55"/>
        <v>0.34624999999999995</v>
      </c>
      <c r="G37" s="906">
        <f t="shared" si="55"/>
        <v>0.24900000000000011</v>
      </c>
      <c r="H37" s="906">
        <f t="shared" si="55"/>
        <v>0.34775</v>
      </c>
      <c r="I37" s="906">
        <f t="shared" si="55"/>
        <v>0.34949999999999992</v>
      </c>
      <c r="J37" s="906">
        <f t="shared" si="55"/>
        <v>0.24399999999999999</v>
      </c>
      <c r="K37" s="906">
        <f t="shared" si="55"/>
        <v>0.27499999999999991</v>
      </c>
      <c r="L37" s="906">
        <f t="shared" si="55"/>
        <v>0.29725000000000001</v>
      </c>
      <c r="M37" s="906">
        <f t="shared" si="55"/>
        <v>0.22374999999999989</v>
      </c>
      <c r="N37" s="906">
        <f t="shared" si="55"/>
        <v>0.31800000000000006</v>
      </c>
      <c r="O37" s="906">
        <f t="shared" si="55"/>
        <v>0.28224999999999989</v>
      </c>
      <c r="P37" s="906">
        <f t="shared" si="55"/>
        <v>0.24095</v>
      </c>
      <c r="Q37" s="906">
        <f t="shared" si="55"/>
        <v>0.30974999999999997</v>
      </c>
      <c r="R37" s="906">
        <f t="shared" si="55"/>
        <v>0.21649999999999991</v>
      </c>
      <c r="S37" s="906">
        <f t="shared" si="55"/>
        <v>0.36175000000000002</v>
      </c>
      <c r="T37" s="906">
        <f t="shared" si="55"/>
        <v>0.21799999999999997</v>
      </c>
      <c r="U37" s="906">
        <f t="shared" si="55"/>
        <v>0.30000000000000004</v>
      </c>
      <c r="V37" s="906">
        <f t="shared" si="55"/>
        <v>0.32574999999999998</v>
      </c>
      <c r="W37" s="906">
        <f t="shared" si="55"/>
        <v>0.29625000000000012</v>
      </c>
      <c r="X37" s="906">
        <f t="shared" si="55"/>
        <v>0.28374999999999995</v>
      </c>
      <c r="Y37" s="906">
        <f t="shared" si="55"/>
        <v>0.23275000000000001</v>
      </c>
      <c r="Z37" s="906">
        <f t="shared" si="55"/>
        <v>0.28374999999999995</v>
      </c>
      <c r="AA37" s="906">
        <f t="shared" si="55"/>
        <v>0.31424999999999992</v>
      </c>
      <c r="AB37" s="906">
        <f t="shared" si="55"/>
        <v>0.27775000000000016</v>
      </c>
      <c r="AC37" s="906">
        <f t="shared" si="55"/>
        <v>0.33774999999999999</v>
      </c>
      <c r="AD37" s="906">
        <f t="shared" si="55"/>
        <v>0.25600000000000001</v>
      </c>
      <c r="AE37" s="906">
        <f t="shared" si="55"/>
        <v>0.28275000000000006</v>
      </c>
      <c r="AF37" s="906">
        <f t="shared" si="55"/>
        <v>0.29475000000000007</v>
      </c>
      <c r="AG37" s="906">
        <f t="shared" si="55"/>
        <v>0.26</v>
      </c>
      <c r="AH37" s="906">
        <f t="shared" si="55"/>
        <v>0.30675000000000008</v>
      </c>
      <c r="AI37" s="906">
        <f t="shared" si="55"/>
        <v>0.32974999999999999</v>
      </c>
      <c r="AJ37" s="906">
        <f t="shared" si="55"/>
        <v>0.22449999999999992</v>
      </c>
      <c r="AK37" s="906">
        <f t="shared" si="55"/>
        <v>0.34275000000000011</v>
      </c>
      <c r="AL37" s="906">
        <f t="shared" si="55"/>
        <v>0.32624999999999993</v>
      </c>
      <c r="AM37" s="906">
        <f t="shared" ref="AM37:AR37" si="56">AM33-AM34</f>
        <v>0.18999999999999995</v>
      </c>
      <c r="AN37" s="906">
        <f t="shared" si="56"/>
        <v>0.22324999999999995</v>
      </c>
      <c r="AO37" s="906">
        <f t="shared" si="56"/>
        <v>0.21100000000000008</v>
      </c>
      <c r="AP37" s="906">
        <f t="shared" si="56"/>
        <v>0.32025000000000015</v>
      </c>
      <c r="AQ37" s="906">
        <f t="shared" si="56"/>
        <v>0.29800000000000004</v>
      </c>
      <c r="AR37" s="906">
        <f t="shared" si="56"/>
        <v>0.28600000000000003</v>
      </c>
      <c r="AS37" s="906">
        <f t="shared" ref="AS37:AV37" si="57">AS33-AS34</f>
        <v>0.30627499999999985</v>
      </c>
      <c r="AT37" s="906">
        <f t="shared" si="57"/>
        <v>0.30750000000000011</v>
      </c>
      <c r="AU37" s="906">
        <f t="shared" si="57"/>
        <v>0.30624999999999991</v>
      </c>
      <c r="AV37" s="906">
        <f t="shared" si="57"/>
        <v>0.2982499999999999</v>
      </c>
      <c r="AW37" s="906">
        <f t="shared" si="55"/>
        <v>0.23875000000000002</v>
      </c>
      <c r="AX37" s="906">
        <f t="shared" si="55"/>
        <v>0.3105</v>
      </c>
      <c r="AY37" s="973">
        <f t="shared" si="45"/>
        <v>8.5788499999999992</v>
      </c>
      <c r="AZ37" s="973">
        <f t="shared" si="45"/>
        <v>6.9088000000000003</v>
      </c>
      <c r="BA37" s="973">
        <f t="shared" si="45"/>
        <v>6.6357499999999989</v>
      </c>
      <c r="BB37" s="973">
        <f t="shared" si="45"/>
        <v>8.7947499999999987</v>
      </c>
      <c r="BC37" s="973">
        <f t="shared" si="45"/>
        <v>6.3246000000000029</v>
      </c>
      <c r="BD37" s="973">
        <f t="shared" si="45"/>
        <v>8.8328499999999988</v>
      </c>
      <c r="BE37" s="973">
        <f t="shared" si="45"/>
        <v>8.8772999999999982</v>
      </c>
      <c r="BF37" s="973">
        <f t="shared" si="45"/>
        <v>6.1975999999999996</v>
      </c>
      <c r="BG37" s="973">
        <f t="shared" si="45"/>
        <v>6.9849999999999977</v>
      </c>
      <c r="BH37" s="973">
        <f t="shared" si="45"/>
        <v>7.5501500000000004</v>
      </c>
      <c r="BI37" s="973">
        <f t="shared" si="46"/>
        <v>5.6832499999999966</v>
      </c>
      <c r="BJ37" s="973">
        <f t="shared" si="46"/>
        <v>8.0772000000000013</v>
      </c>
      <c r="BK37" s="973">
        <f t="shared" si="46"/>
        <v>7.1691499999999966</v>
      </c>
      <c r="BL37" s="973">
        <f t="shared" si="46"/>
        <v>6.1201299999999996</v>
      </c>
      <c r="BM37" s="973">
        <f t="shared" si="46"/>
        <v>7.8676499999999985</v>
      </c>
      <c r="BN37" s="973">
        <f t="shared" si="46"/>
        <v>5.4990999999999977</v>
      </c>
      <c r="BO37" s="973">
        <f t="shared" si="46"/>
        <v>9.1884499999999996</v>
      </c>
      <c r="BP37" s="973">
        <f t="shared" si="46"/>
        <v>5.5371999999999986</v>
      </c>
      <c r="BQ37" s="973">
        <f t="shared" si="46"/>
        <v>7.620000000000001</v>
      </c>
      <c r="BR37" s="973">
        <f t="shared" si="46"/>
        <v>8.274049999999999</v>
      </c>
      <c r="BS37" s="973">
        <f t="shared" si="47"/>
        <v>7.5247500000000027</v>
      </c>
      <c r="BT37" s="973">
        <f t="shared" si="47"/>
        <v>7.2072499999999984</v>
      </c>
      <c r="BU37" s="973">
        <f t="shared" si="47"/>
        <v>5.9118500000000003</v>
      </c>
      <c r="BV37" s="973">
        <f t="shared" si="47"/>
        <v>7.2072499999999984</v>
      </c>
      <c r="BW37" s="973">
        <f t="shared" si="47"/>
        <v>7.9819499999999977</v>
      </c>
      <c r="BX37" s="973">
        <f t="shared" si="47"/>
        <v>7.0548500000000036</v>
      </c>
      <c r="BY37" s="973">
        <f t="shared" si="47"/>
        <v>8.5788499999999992</v>
      </c>
      <c r="BZ37" s="973">
        <f t="shared" si="47"/>
        <v>6.5023999999999997</v>
      </c>
      <c r="CA37" s="973">
        <f t="shared" si="47"/>
        <v>7.1818500000000007</v>
      </c>
      <c r="CB37" s="973">
        <f t="shared" si="47"/>
        <v>7.4866500000000009</v>
      </c>
      <c r="CC37" s="973">
        <f t="shared" si="48"/>
        <v>6.6040000000000001</v>
      </c>
      <c r="CD37" s="973">
        <f t="shared" si="48"/>
        <v>7.791450000000002</v>
      </c>
      <c r="CE37" s="973">
        <f t="shared" si="48"/>
        <v>8.3756499999999985</v>
      </c>
      <c r="CF37" s="973">
        <f t="shared" si="48"/>
        <v>5.7022999999999975</v>
      </c>
      <c r="CG37" s="973">
        <f t="shared" si="48"/>
        <v>8.7058500000000016</v>
      </c>
      <c r="CH37" s="973">
        <f t="shared" si="48"/>
        <v>8.2867499999999978</v>
      </c>
      <c r="CI37" s="973">
        <f t="shared" si="49"/>
        <v>6.0642500000000004</v>
      </c>
      <c r="CJ37" s="1145">
        <f t="shared" si="49"/>
        <v>7.8866999999999994</v>
      </c>
      <c r="CL37" s="923"/>
      <c r="CM37" s="887"/>
      <c r="CN37" s="887"/>
    </row>
    <row r="38" spans="1:92" ht="13" thickBot="1">
      <c r="A38" s="1299" t="s">
        <v>915</v>
      </c>
      <c r="B38" s="1244"/>
      <c r="C38" s="971">
        <f t="shared" ref="C38:AX38" si="58">C33-$B$3-C34</f>
        <v>0.13775000000000004</v>
      </c>
      <c r="D38" s="971">
        <f t="shared" si="58"/>
        <v>7.2000000000000064E-2</v>
      </c>
      <c r="E38" s="971">
        <f t="shared" si="58"/>
        <v>6.1250000000000027E-2</v>
      </c>
      <c r="F38" s="971">
        <f t="shared" si="58"/>
        <v>0.14624999999999999</v>
      </c>
      <c r="G38" s="971">
        <f t="shared" si="58"/>
        <v>4.9000000000000155E-2</v>
      </c>
      <c r="H38" s="971">
        <f t="shared" si="58"/>
        <v>0.14775000000000005</v>
      </c>
      <c r="I38" s="971">
        <f t="shared" si="58"/>
        <v>0.14949999999999997</v>
      </c>
      <c r="J38" s="971">
        <f t="shared" si="58"/>
        <v>4.4000000000000039E-2</v>
      </c>
      <c r="K38" s="971">
        <f t="shared" si="58"/>
        <v>7.4999999999999956E-2</v>
      </c>
      <c r="L38" s="971">
        <f t="shared" si="58"/>
        <v>9.7250000000000059E-2</v>
      </c>
      <c r="M38" s="971">
        <f t="shared" si="58"/>
        <v>2.3749999999999938E-2</v>
      </c>
      <c r="N38" s="971">
        <f t="shared" si="58"/>
        <v>0.1180000000000001</v>
      </c>
      <c r="O38" s="971">
        <f t="shared" si="58"/>
        <v>8.2249999999999934E-2</v>
      </c>
      <c r="P38" s="971">
        <f t="shared" si="58"/>
        <v>4.0950000000000042E-2</v>
      </c>
      <c r="Q38" s="971">
        <f t="shared" si="58"/>
        <v>0.10975000000000001</v>
      </c>
      <c r="R38" s="971">
        <f t="shared" si="58"/>
        <v>1.6499999999999959E-2</v>
      </c>
      <c r="S38" s="971">
        <f t="shared" si="58"/>
        <v>0.16175000000000006</v>
      </c>
      <c r="T38" s="971">
        <f t="shared" si="58"/>
        <v>1.8000000000000016E-2</v>
      </c>
      <c r="U38" s="971">
        <f t="shared" si="58"/>
        <v>0.10000000000000009</v>
      </c>
      <c r="V38" s="971">
        <f t="shared" si="58"/>
        <v>0.12575000000000003</v>
      </c>
      <c r="W38" s="971">
        <f t="shared" si="58"/>
        <v>9.6250000000000169E-2</v>
      </c>
      <c r="X38" s="971">
        <f t="shared" si="58"/>
        <v>8.3749999999999991E-2</v>
      </c>
      <c r="Y38" s="971">
        <f t="shared" si="58"/>
        <v>3.2750000000000057E-2</v>
      </c>
      <c r="Z38" s="971">
        <f t="shared" si="58"/>
        <v>8.3749999999999991E-2</v>
      </c>
      <c r="AA38" s="971">
        <f t="shared" si="58"/>
        <v>0.11424999999999996</v>
      </c>
      <c r="AB38" s="971">
        <f t="shared" si="58"/>
        <v>7.7750000000000208E-2</v>
      </c>
      <c r="AC38" s="971">
        <f t="shared" si="58"/>
        <v>0.13775000000000004</v>
      </c>
      <c r="AD38" s="971">
        <f t="shared" si="58"/>
        <v>5.600000000000005E-2</v>
      </c>
      <c r="AE38" s="971">
        <f t="shared" si="58"/>
        <v>8.2750000000000101E-2</v>
      </c>
      <c r="AF38" s="971">
        <f t="shared" si="58"/>
        <v>9.4750000000000112E-2</v>
      </c>
      <c r="AG38" s="971">
        <f t="shared" si="58"/>
        <v>6.0000000000000053E-2</v>
      </c>
      <c r="AH38" s="971">
        <f t="shared" si="58"/>
        <v>0.10675000000000012</v>
      </c>
      <c r="AI38" s="971">
        <f t="shared" si="58"/>
        <v>0.12975000000000003</v>
      </c>
      <c r="AJ38" s="971">
        <f t="shared" si="58"/>
        <v>2.4499999999999966E-2</v>
      </c>
      <c r="AK38" s="971">
        <f t="shared" si="58"/>
        <v>0.14275000000000015</v>
      </c>
      <c r="AL38" s="971">
        <f t="shared" si="58"/>
        <v>0.12624999999999997</v>
      </c>
      <c r="AM38" s="971">
        <f t="shared" ref="AM38:AR38" si="59">AM33-$B$3-AM34</f>
        <v>-1.0000000000000009E-2</v>
      </c>
      <c r="AN38" s="971">
        <f t="shared" si="59"/>
        <v>2.3249999999999993E-2</v>
      </c>
      <c r="AO38" s="971">
        <f t="shared" si="59"/>
        <v>1.1000000000000121E-2</v>
      </c>
      <c r="AP38" s="971">
        <f t="shared" si="59"/>
        <v>0.12025000000000019</v>
      </c>
      <c r="AQ38" s="971">
        <f t="shared" si="59"/>
        <v>9.8000000000000087E-2</v>
      </c>
      <c r="AR38" s="971">
        <f t="shared" si="59"/>
        <v>8.6000000000000076E-2</v>
      </c>
      <c r="AS38" s="971">
        <f t="shared" ref="AS38:AV38" si="60">AS33-$B$3-AS34</f>
        <v>0.1062749999999999</v>
      </c>
      <c r="AT38" s="971">
        <f t="shared" si="60"/>
        <v>0.10750000000000015</v>
      </c>
      <c r="AU38" s="971">
        <f t="shared" si="60"/>
        <v>0.10624999999999996</v>
      </c>
      <c r="AV38" s="971">
        <f t="shared" si="60"/>
        <v>9.8249999999999948E-2</v>
      </c>
      <c r="AW38" s="971">
        <f t="shared" si="58"/>
        <v>3.8750000000000062E-2</v>
      </c>
      <c r="AX38" s="971">
        <f t="shared" si="58"/>
        <v>0.11050000000000004</v>
      </c>
      <c r="AY38" s="974">
        <f t="shared" si="45"/>
        <v>3.4988500000000009</v>
      </c>
      <c r="AZ38" s="974">
        <f t="shared" si="45"/>
        <v>1.8288000000000015</v>
      </c>
      <c r="BA38" s="974">
        <f t="shared" si="45"/>
        <v>1.5557500000000006</v>
      </c>
      <c r="BB38" s="974">
        <f t="shared" si="45"/>
        <v>3.7147499999999996</v>
      </c>
      <c r="BC38" s="974">
        <f t="shared" si="45"/>
        <v>1.2446000000000039</v>
      </c>
      <c r="BD38" s="974">
        <f t="shared" si="45"/>
        <v>3.7528500000000009</v>
      </c>
      <c r="BE38" s="974">
        <f t="shared" si="45"/>
        <v>3.797299999999999</v>
      </c>
      <c r="BF38" s="974">
        <f t="shared" si="45"/>
        <v>1.117600000000001</v>
      </c>
      <c r="BG38" s="974">
        <f t="shared" si="45"/>
        <v>1.9049999999999987</v>
      </c>
      <c r="BH38" s="974">
        <f t="shared" si="45"/>
        <v>2.4701500000000012</v>
      </c>
      <c r="BI38" s="974">
        <f t="shared" si="46"/>
        <v>0.6032499999999984</v>
      </c>
      <c r="BJ38" s="974">
        <f t="shared" si="46"/>
        <v>2.9972000000000025</v>
      </c>
      <c r="BK38" s="974">
        <f t="shared" si="46"/>
        <v>2.0891499999999983</v>
      </c>
      <c r="BL38" s="974">
        <f t="shared" si="46"/>
        <v>1.0401300000000011</v>
      </c>
      <c r="BM38" s="974">
        <f t="shared" si="46"/>
        <v>2.7876500000000002</v>
      </c>
      <c r="BN38" s="974">
        <f t="shared" si="46"/>
        <v>0.41909999999999892</v>
      </c>
      <c r="BO38" s="974">
        <f t="shared" si="46"/>
        <v>4.1084500000000013</v>
      </c>
      <c r="BP38" s="974">
        <f t="shared" si="46"/>
        <v>0.45720000000000038</v>
      </c>
      <c r="BQ38" s="974">
        <f t="shared" si="46"/>
        <v>2.5400000000000023</v>
      </c>
      <c r="BR38" s="974">
        <f t="shared" si="46"/>
        <v>3.1940500000000007</v>
      </c>
      <c r="BS38" s="974">
        <f t="shared" si="47"/>
        <v>2.444750000000004</v>
      </c>
      <c r="BT38" s="974">
        <f t="shared" si="47"/>
        <v>2.1272499999999996</v>
      </c>
      <c r="BU38" s="974">
        <f t="shared" si="47"/>
        <v>0.83185000000000142</v>
      </c>
      <c r="BV38" s="974">
        <f t="shared" si="47"/>
        <v>2.1272499999999996</v>
      </c>
      <c r="BW38" s="974">
        <f t="shared" si="47"/>
        <v>2.9019499999999989</v>
      </c>
      <c r="BX38" s="974">
        <f t="shared" si="47"/>
        <v>1.9748500000000051</v>
      </c>
      <c r="BY38" s="974">
        <f t="shared" si="47"/>
        <v>3.4988500000000009</v>
      </c>
      <c r="BZ38" s="974">
        <f t="shared" si="47"/>
        <v>1.4224000000000012</v>
      </c>
      <c r="CA38" s="974">
        <f t="shared" si="47"/>
        <v>2.1018500000000024</v>
      </c>
      <c r="CB38" s="974">
        <f t="shared" si="47"/>
        <v>2.4066500000000026</v>
      </c>
      <c r="CC38" s="974">
        <f t="shared" si="48"/>
        <v>1.5240000000000014</v>
      </c>
      <c r="CD38" s="974">
        <f t="shared" si="48"/>
        <v>2.7114500000000028</v>
      </c>
      <c r="CE38" s="974">
        <f t="shared" si="48"/>
        <v>3.2956500000000006</v>
      </c>
      <c r="CF38" s="974">
        <f t="shared" si="48"/>
        <v>0.62229999999999908</v>
      </c>
      <c r="CG38" s="974">
        <f t="shared" si="48"/>
        <v>3.6258500000000038</v>
      </c>
      <c r="CH38" s="974">
        <f t="shared" si="48"/>
        <v>3.2067499999999991</v>
      </c>
      <c r="CI38" s="974">
        <f t="shared" si="49"/>
        <v>0.98425000000000151</v>
      </c>
      <c r="CJ38" s="1146">
        <f t="shared" si="49"/>
        <v>2.8067000000000011</v>
      </c>
      <c r="CL38" s="887"/>
      <c r="CM38" s="887"/>
      <c r="CN38" s="887"/>
    </row>
    <row r="39" spans="1:92">
      <c r="A39" s="1192"/>
      <c r="B39" s="1192"/>
      <c r="C39" s="887"/>
      <c r="D39" s="887"/>
      <c r="E39" s="887"/>
      <c r="F39" s="887"/>
      <c r="G39" s="887"/>
      <c r="H39" s="887"/>
      <c r="I39" s="887"/>
      <c r="J39" s="887"/>
      <c r="K39" s="887"/>
      <c r="L39" s="887"/>
      <c r="M39" s="887"/>
      <c r="N39" s="887"/>
      <c r="O39" s="887"/>
      <c r="P39" s="887"/>
      <c r="Q39" s="887"/>
      <c r="R39" s="887"/>
      <c r="S39" s="887"/>
      <c r="T39" s="887"/>
      <c r="U39" s="887"/>
      <c r="V39" s="887"/>
      <c r="W39" s="887"/>
      <c r="X39" s="887"/>
      <c r="Y39" s="887"/>
      <c r="Z39" s="887"/>
      <c r="AA39" s="887"/>
      <c r="AB39" s="887"/>
      <c r="AC39" s="887"/>
      <c r="AD39" s="887"/>
      <c r="AE39" s="887"/>
      <c r="AF39" s="887"/>
      <c r="AG39" s="887"/>
      <c r="AH39" s="887"/>
      <c r="AI39" s="887"/>
      <c r="AJ39" s="887"/>
      <c r="AK39" s="887"/>
      <c r="AL39" s="887"/>
      <c r="AM39" s="1113"/>
      <c r="AN39" s="1113"/>
      <c r="AO39" s="1113"/>
      <c r="AP39" s="1113"/>
      <c r="AQ39" s="1113"/>
      <c r="AR39" s="1113"/>
      <c r="AS39" s="1113"/>
      <c r="AT39" s="1113"/>
      <c r="AU39" s="1113"/>
      <c r="AV39" s="1113"/>
      <c r="AW39" s="887"/>
      <c r="AX39" s="887"/>
      <c r="AY39" s="887"/>
      <c r="AZ39" s="887"/>
      <c r="BA39" s="887"/>
      <c r="BB39" s="887"/>
      <c r="BC39" s="887"/>
      <c r="BD39" s="887"/>
      <c r="BE39" s="887"/>
      <c r="BF39" s="887"/>
      <c r="BG39" s="887"/>
      <c r="BH39" s="887"/>
      <c r="BI39" s="887"/>
      <c r="BJ39" s="887"/>
      <c r="BK39" s="887"/>
      <c r="BL39" s="887"/>
      <c r="BM39" s="887"/>
      <c r="BN39" s="887"/>
      <c r="BO39" s="887"/>
      <c r="BP39" s="887"/>
      <c r="BQ39" s="887"/>
      <c r="BR39" s="887"/>
      <c r="BS39" s="887"/>
      <c r="BT39" s="887"/>
      <c r="BU39" s="887"/>
      <c r="BV39" s="887"/>
      <c r="BW39" s="887"/>
      <c r="BX39" s="887"/>
      <c r="BY39" s="887"/>
      <c r="BZ39" s="887"/>
      <c r="CA39" s="887"/>
      <c r="CB39" s="887"/>
      <c r="CC39" s="887"/>
      <c r="CD39" s="887"/>
      <c r="CE39" s="887"/>
      <c r="CF39" s="887"/>
      <c r="CG39" s="887"/>
      <c r="CH39" s="887"/>
      <c r="CI39" s="887"/>
      <c r="CJ39" s="887"/>
      <c r="CL39" s="887"/>
      <c r="CM39" s="887"/>
      <c r="CN39" s="887"/>
    </row>
    <row r="40" spans="1:92">
      <c r="A40" s="1189" t="s">
        <v>517</v>
      </c>
      <c r="B40" s="1189"/>
      <c r="C40" s="887"/>
      <c r="D40" s="887"/>
      <c r="E40" s="887"/>
      <c r="F40" s="887"/>
      <c r="G40" s="887"/>
      <c r="H40" s="887"/>
      <c r="I40" s="887"/>
      <c r="J40" s="887"/>
      <c r="K40" s="887"/>
      <c r="L40" s="887"/>
      <c r="M40" s="887"/>
      <c r="N40" s="887"/>
      <c r="O40" s="887"/>
      <c r="P40" s="887"/>
      <c r="Q40" s="887"/>
      <c r="R40" s="887"/>
      <c r="S40" s="887"/>
      <c r="T40" s="887"/>
      <c r="U40" s="887"/>
      <c r="V40" s="887"/>
      <c r="W40" s="887"/>
      <c r="X40" s="887"/>
      <c r="Y40" s="887"/>
      <c r="Z40" s="887"/>
      <c r="AA40" s="887"/>
      <c r="AB40" s="887"/>
      <c r="AC40" s="887"/>
      <c r="AD40" s="887"/>
      <c r="AE40" s="887"/>
      <c r="AF40" s="887"/>
      <c r="AG40" s="887"/>
      <c r="AH40" s="887"/>
      <c r="AI40" s="887"/>
      <c r="AJ40" s="887"/>
      <c r="AK40" s="887"/>
      <c r="AL40" s="887"/>
      <c r="AM40" s="1113"/>
      <c r="AN40" s="1113"/>
      <c r="AO40" s="1113"/>
      <c r="AP40" s="1113"/>
      <c r="AQ40" s="1113"/>
      <c r="AR40" s="1113"/>
      <c r="AS40" s="1113"/>
      <c r="AT40" s="1113"/>
      <c r="AU40" s="1113"/>
      <c r="AV40" s="1113"/>
      <c r="AW40" s="887"/>
      <c r="AX40" s="887"/>
      <c r="AY40" s="887"/>
      <c r="AZ40" s="887"/>
      <c r="BA40" s="887"/>
      <c r="BB40" s="887"/>
      <c r="BC40" s="887"/>
      <c r="BD40" s="887"/>
      <c r="BE40" s="887"/>
      <c r="BF40" s="887"/>
      <c r="BG40" s="887"/>
      <c r="BH40" s="887"/>
      <c r="BI40" s="887"/>
      <c r="BJ40" s="887"/>
      <c r="BK40" s="887"/>
      <c r="BL40" s="887"/>
      <c r="BM40" s="887"/>
      <c r="BN40" s="887"/>
      <c r="BO40" s="887"/>
      <c r="BP40" s="887"/>
      <c r="BQ40" s="887"/>
      <c r="BR40" s="887"/>
      <c r="BS40" s="887"/>
      <c r="BT40" s="887"/>
      <c r="BU40" s="887"/>
      <c r="BV40" s="887"/>
      <c r="BW40" s="887"/>
      <c r="BX40" s="887"/>
      <c r="BY40" s="887"/>
      <c r="BZ40" s="887"/>
      <c r="CA40" s="887"/>
      <c r="CB40" s="887"/>
      <c r="CC40" s="887"/>
      <c r="CD40" s="887"/>
      <c r="CE40" s="887"/>
      <c r="CF40" s="887"/>
      <c r="CG40" s="887"/>
      <c r="CH40" s="887"/>
      <c r="CI40" s="887"/>
      <c r="CJ40" s="887"/>
      <c r="CL40" s="887"/>
      <c r="CM40" s="887"/>
      <c r="CN40" s="887"/>
    </row>
    <row r="41" spans="1:92" ht="13" thickBot="1">
      <c r="A41" s="1181"/>
      <c r="B41" s="1181"/>
      <c r="C41" s="887"/>
      <c r="D41" s="887"/>
      <c r="E41" s="887"/>
      <c r="F41" s="887"/>
      <c r="G41" s="887"/>
      <c r="H41" s="887"/>
      <c r="I41" s="887"/>
      <c r="J41" s="887"/>
      <c r="K41" s="887"/>
      <c r="L41" s="887"/>
      <c r="M41" s="887"/>
      <c r="N41" s="887"/>
      <c r="O41" s="887"/>
      <c r="P41" s="887"/>
      <c r="Q41" s="887"/>
      <c r="R41" s="887"/>
      <c r="S41" s="887"/>
      <c r="T41" s="887"/>
      <c r="U41" s="887"/>
      <c r="V41" s="887"/>
      <c r="W41" s="887"/>
      <c r="X41" s="887"/>
      <c r="Y41" s="887"/>
      <c r="Z41" s="887"/>
      <c r="AA41" s="887"/>
      <c r="AB41" s="887"/>
      <c r="AC41" s="887"/>
      <c r="AD41" s="887"/>
      <c r="AE41" s="887"/>
      <c r="AF41" s="887"/>
      <c r="AG41" s="887"/>
      <c r="AH41" s="887"/>
      <c r="AI41" s="887"/>
      <c r="AJ41" s="887"/>
      <c r="AK41" s="887"/>
      <c r="AL41" s="887"/>
      <c r="AM41" s="1113"/>
      <c r="AN41" s="1113"/>
      <c r="AO41" s="1113"/>
      <c r="AP41" s="1113"/>
      <c r="AQ41" s="1113"/>
      <c r="AR41" s="1113"/>
      <c r="AS41" s="1113"/>
      <c r="AT41" s="1113"/>
      <c r="AU41" s="1113"/>
      <c r="AV41" s="1113"/>
      <c r="AW41" s="887"/>
      <c r="AX41" s="887"/>
      <c r="AY41" s="887"/>
      <c r="AZ41" s="887"/>
      <c r="BA41" s="887"/>
      <c r="BB41" s="887"/>
      <c r="BC41" s="887"/>
      <c r="BD41" s="887"/>
      <c r="BE41" s="887"/>
      <c r="BF41" s="887"/>
      <c r="BG41" s="887"/>
      <c r="BH41" s="887"/>
      <c r="BI41" s="887"/>
      <c r="BJ41" s="887"/>
      <c r="BK41" s="887"/>
      <c r="BL41" s="887"/>
      <c r="BM41" s="887"/>
      <c r="BN41" s="887"/>
      <c r="BO41" s="887"/>
      <c r="BP41" s="887"/>
      <c r="BQ41" s="887"/>
      <c r="BR41" s="887"/>
      <c r="BS41" s="887"/>
      <c r="BT41" s="887"/>
      <c r="BU41" s="887"/>
      <c r="BV41" s="887"/>
      <c r="BW41" s="887"/>
      <c r="BX41" s="887"/>
      <c r="BY41" s="887"/>
      <c r="BZ41" s="887"/>
      <c r="CA41" s="887"/>
      <c r="CB41" s="887"/>
      <c r="CC41" s="887"/>
      <c r="CD41" s="887"/>
      <c r="CE41" s="887"/>
      <c r="CF41" s="887"/>
      <c r="CG41" s="887"/>
      <c r="CH41" s="887"/>
      <c r="CI41" s="887"/>
      <c r="CJ41" s="887"/>
      <c r="CL41" s="887"/>
      <c r="CM41" s="887"/>
      <c r="CN41" s="887"/>
    </row>
    <row r="42" spans="1:92" ht="13" thickBot="1">
      <c r="A42" s="927" t="s">
        <v>472</v>
      </c>
      <c r="B42" s="925">
        <v>0.2</v>
      </c>
      <c r="C42" s="924" t="s">
        <v>632</v>
      </c>
      <c r="D42" s="887"/>
      <c r="E42" s="887"/>
      <c r="F42" s="887"/>
      <c r="G42" s="887"/>
      <c r="H42" s="887"/>
      <c r="I42" s="887"/>
      <c r="J42" s="887"/>
      <c r="K42" s="887"/>
      <c r="L42" s="887"/>
      <c r="M42" s="887"/>
      <c r="N42" s="887"/>
      <c r="O42" s="887"/>
      <c r="P42" s="887"/>
      <c r="Q42" s="887"/>
      <c r="R42" s="887"/>
      <c r="S42" s="887"/>
      <c r="T42" s="887"/>
      <c r="U42" s="887"/>
      <c r="V42" s="887"/>
      <c r="W42" s="887"/>
      <c r="X42" s="887"/>
      <c r="Y42" s="887"/>
      <c r="Z42" s="887"/>
      <c r="AA42" s="887"/>
      <c r="AB42" s="887"/>
      <c r="AC42" s="887"/>
      <c r="AD42" s="887"/>
      <c r="AE42" s="887"/>
      <c r="AF42" s="887"/>
      <c r="AG42" s="887"/>
      <c r="AH42" s="887"/>
      <c r="AI42" s="887"/>
      <c r="AJ42" s="887"/>
      <c r="AK42" s="887"/>
      <c r="AL42" s="887"/>
      <c r="AM42" s="1113"/>
      <c r="AN42" s="1113"/>
      <c r="AO42" s="1113"/>
      <c r="AP42" s="1113"/>
      <c r="AQ42" s="1113"/>
      <c r="AR42" s="1113"/>
      <c r="AS42" s="1113"/>
      <c r="AT42" s="1113"/>
      <c r="AU42" s="1113"/>
      <c r="AV42" s="1113"/>
      <c r="AW42" s="887"/>
      <c r="AX42" s="887"/>
      <c r="AY42" s="887"/>
      <c r="AZ42" s="887"/>
      <c r="BA42" s="887"/>
      <c r="BB42" s="887"/>
      <c r="BC42" s="887"/>
      <c r="BD42" s="887"/>
      <c r="BE42" s="887"/>
      <c r="BF42" s="887"/>
      <c r="BG42" s="887"/>
      <c r="BH42" s="887"/>
      <c r="BI42" s="887"/>
      <c r="BJ42" s="887"/>
      <c r="BK42" s="887"/>
      <c r="BL42" s="887"/>
      <c r="BM42" s="887"/>
      <c r="BN42" s="887"/>
      <c r="BO42" s="887"/>
      <c r="BP42" s="887"/>
      <c r="BQ42" s="887"/>
      <c r="BR42" s="887"/>
      <c r="BS42" s="887"/>
      <c r="BT42" s="887"/>
      <c r="BU42" s="887"/>
      <c r="BV42" s="887"/>
      <c r="BW42" s="887"/>
      <c r="BX42" s="887"/>
      <c r="BY42" s="887"/>
      <c r="BZ42" s="887"/>
      <c r="CA42" s="887"/>
      <c r="CB42" s="887"/>
      <c r="CC42" s="887"/>
      <c r="CD42" s="887"/>
      <c r="CE42" s="887"/>
      <c r="CF42" s="887"/>
      <c r="CG42" s="887"/>
      <c r="CH42" s="887"/>
      <c r="CI42" s="887"/>
      <c r="CJ42" s="887"/>
      <c r="CL42" s="887"/>
      <c r="CM42" s="887"/>
      <c r="CN42" s="887"/>
    </row>
    <row r="43" spans="1:92" ht="13" thickBot="1">
      <c r="A43" s="928" t="s">
        <v>474</v>
      </c>
      <c r="B43" s="925">
        <v>0.2</v>
      </c>
      <c r="C43" s="924" t="s">
        <v>632</v>
      </c>
      <c r="D43" s="922"/>
      <c r="E43" s="887"/>
      <c r="F43" s="887"/>
      <c r="G43" s="887"/>
      <c r="H43" s="887"/>
      <c r="I43" s="887"/>
      <c r="J43" s="887"/>
      <c r="K43" s="887"/>
      <c r="L43" s="887"/>
      <c r="M43" s="887"/>
      <c r="N43" s="887"/>
      <c r="O43" s="887"/>
      <c r="P43" s="887"/>
      <c r="Q43" s="887"/>
      <c r="R43" s="887"/>
      <c r="S43" s="887"/>
      <c r="T43" s="887"/>
      <c r="U43" s="887"/>
      <c r="V43" s="887"/>
      <c r="W43" s="887"/>
      <c r="X43" s="887"/>
      <c r="Y43" s="887"/>
      <c r="Z43" s="887"/>
      <c r="AA43" s="887"/>
      <c r="AB43" s="887"/>
      <c r="AC43" s="887"/>
      <c r="AD43" s="887"/>
      <c r="AE43" s="887"/>
      <c r="AF43" s="887"/>
      <c r="AG43" s="887"/>
      <c r="AH43" s="887"/>
      <c r="AI43" s="887"/>
      <c r="AJ43" s="887"/>
      <c r="AK43" s="887"/>
      <c r="AL43" s="887"/>
      <c r="AM43" s="1113"/>
      <c r="AN43" s="1113"/>
      <c r="AO43" s="1113"/>
      <c r="AP43" s="1113"/>
      <c r="AQ43" s="1113"/>
      <c r="AR43" s="1113"/>
      <c r="AS43" s="1113"/>
      <c r="AT43" s="1113"/>
      <c r="AU43" s="1113"/>
      <c r="AV43" s="1113"/>
      <c r="AW43" s="887"/>
      <c r="AX43" s="887"/>
      <c r="AY43" s="887"/>
      <c r="AZ43" s="887"/>
      <c r="BA43" s="887"/>
      <c r="BB43" s="887"/>
      <c r="BC43" s="887"/>
      <c r="BD43" s="887"/>
      <c r="BE43" s="887"/>
      <c r="BF43" s="887"/>
      <c r="BG43" s="887"/>
      <c r="BH43" s="887"/>
      <c r="BI43" s="887"/>
      <c r="BJ43" s="887"/>
      <c r="BK43" s="887"/>
      <c r="BL43" s="887"/>
      <c r="BM43" s="887"/>
      <c r="BN43" s="887"/>
      <c r="BO43" s="887"/>
      <c r="BP43" s="887"/>
      <c r="BQ43" s="887"/>
      <c r="BR43" s="887"/>
      <c r="BS43" s="887"/>
      <c r="BT43" s="887"/>
      <c r="BU43" s="887"/>
      <c r="BV43" s="887"/>
      <c r="BW43" s="887"/>
      <c r="BX43" s="887"/>
      <c r="BY43" s="887"/>
      <c r="BZ43" s="887"/>
      <c r="CA43" s="887"/>
      <c r="CB43" s="887"/>
      <c r="CC43" s="887"/>
      <c r="CD43" s="887"/>
      <c r="CE43" s="887"/>
      <c r="CF43" s="887"/>
      <c r="CG43" s="887"/>
      <c r="CH43" s="887"/>
      <c r="CI43" s="887"/>
      <c r="CJ43" s="887"/>
      <c r="CL43" s="887"/>
      <c r="CM43" s="887"/>
      <c r="CN43" s="887"/>
    </row>
    <row r="44" spans="1:92" ht="13" thickBot="1">
      <c r="A44" s="929" t="s">
        <v>475</v>
      </c>
      <c r="B44" s="926">
        <v>0.2</v>
      </c>
      <c r="C44" s="924" t="s">
        <v>632</v>
      </c>
      <c r="D44" s="887"/>
      <c r="E44" s="887"/>
      <c r="F44" s="887"/>
      <c r="G44" s="887"/>
      <c r="H44" s="887"/>
      <c r="I44" s="887"/>
      <c r="J44" s="887"/>
      <c r="K44" s="887"/>
      <c r="L44" s="887"/>
      <c r="M44" s="887"/>
      <c r="N44" s="887"/>
      <c r="O44" s="887"/>
      <c r="P44" s="887"/>
      <c r="Q44" s="887"/>
      <c r="R44" s="887"/>
      <c r="S44" s="887"/>
      <c r="T44" s="887"/>
      <c r="U44" s="887"/>
      <c r="V44" s="887"/>
      <c r="W44" s="887"/>
      <c r="X44" s="887"/>
      <c r="Y44" s="887"/>
      <c r="Z44" s="887"/>
      <c r="AA44" s="887"/>
      <c r="AB44" s="887"/>
      <c r="AC44" s="887"/>
      <c r="AD44" s="887"/>
      <c r="AE44" s="887"/>
      <c r="AF44" s="887"/>
      <c r="AG44" s="887"/>
      <c r="AH44" s="887"/>
      <c r="AI44" s="887"/>
      <c r="AJ44" s="887"/>
      <c r="AK44" s="887"/>
      <c r="AL44" s="887"/>
      <c r="AM44" s="1113"/>
      <c r="AN44" s="1113"/>
      <c r="AO44" s="1113"/>
      <c r="AP44" s="1113"/>
      <c r="AQ44" s="1113"/>
      <c r="AR44" s="1113"/>
      <c r="AS44" s="1113"/>
      <c r="AT44" s="1113"/>
      <c r="AU44" s="1113"/>
      <c r="AV44" s="1113"/>
      <c r="AW44" s="887"/>
      <c r="AX44" s="887"/>
      <c r="AY44" s="887"/>
      <c r="AZ44" s="887"/>
      <c r="BA44" s="887"/>
      <c r="BB44" s="887"/>
      <c r="BC44" s="887"/>
      <c r="BD44" s="887"/>
      <c r="BE44" s="887"/>
      <c r="BF44" s="887"/>
      <c r="BG44" s="887"/>
      <c r="BH44" s="887"/>
      <c r="BI44" s="887"/>
      <c r="BJ44" s="887"/>
      <c r="BK44" s="887"/>
      <c r="BL44" s="887"/>
      <c r="BM44" s="887"/>
      <c r="BN44" s="887"/>
      <c r="BO44" s="887"/>
      <c r="BP44" s="887"/>
      <c r="BQ44" s="887"/>
      <c r="BR44" s="887"/>
      <c r="BS44" s="887"/>
      <c r="BT44" s="887"/>
      <c r="BU44" s="887"/>
      <c r="BV44" s="887"/>
      <c r="BW44" s="887"/>
      <c r="BX44" s="887"/>
      <c r="BY44" s="887"/>
      <c r="BZ44" s="887"/>
      <c r="CA44" s="887"/>
      <c r="CB44" s="887"/>
      <c r="CC44" s="887"/>
      <c r="CD44" s="887"/>
      <c r="CE44" s="887"/>
      <c r="CF44" s="887"/>
      <c r="CG44" s="887"/>
      <c r="CH44" s="887"/>
      <c r="CI44" s="887"/>
      <c r="CJ44" s="887"/>
      <c r="CL44" s="887"/>
      <c r="CM44" s="887"/>
      <c r="CN44" s="887"/>
    </row>
    <row r="45" spans="1:92" ht="13" thickBot="1">
      <c r="A45" s="1251"/>
      <c r="B45" s="1252"/>
      <c r="C45" s="785" t="s">
        <v>618</v>
      </c>
      <c r="D45" s="948"/>
      <c r="E45" s="948"/>
      <c r="F45" s="948"/>
      <c r="G45" s="948"/>
      <c r="H45" s="948"/>
      <c r="I45" s="948"/>
      <c r="J45" s="948"/>
      <c r="K45" s="948"/>
      <c r="L45" s="948"/>
      <c r="M45" s="948"/>
      <c r="N45" s="948"/>
      <c r="O45" s="948"/>
      <c r="P45" s="948"/>
      <c r="Q45" s="948"/>
      <c r="R45" s="948"/>
      <c r="S45" s="948"/>
      <c r="T45" s="948"/>
      <c r="U45" s="948"/>
      <c r="V45" s="948"/>
      <c r="W45" s="948"/>
      <c r="X45" s="948"/>
      <c r="Y45" s="948"/>
      <c r="Z45" s="948"/>
      <c r="AA45" s="948"/>
      <c r="AB45" s="948"/>
      <c r="AC45" s="948"/>
      <c r="AD45" s="948"/>
      <c r="AE45" s="948"/>
      <c r="AF45" s="948"/>
      <c r="AG45" s="948"/>
      <c r="AH45" s="948"/>
      <c r="AI45" s="948"/>
      <c r="AJ45" s="948"/>
      <c r="AK45" s="948"/>
      <c r="AL45" s="948"/>
      <c r="AM45" s="1115"/>
      <c r="AN45" s="1115"/>
      <c r="AO45" s="1115"/>
      <c r="AP45" s="1115"/>
      <c r="AQ45" s="1115"/>
      <c r="AR45" s="1115"/>
      <c r="AS45" s="1115"/>
      <c r="AT45" s="1115"/>
      <c r="AU45" s="1115"/>
      <c r="AV45" s="1115"/>
      <c r="AW45" s="948"/>
      <c r="AX45" s="948"/>
      <c r="AY45" s="785" t="s">
        <v>619</v>
      </c>
      <c r="AZ45" s="948"/>
      <c r="BA45" s="948"/>
      <c r="BB45" s="948"/>
      <c r="BC45" s="948"/>
      <c r="BD45" s="948"/>
      <c r="BE45" s="948"/>
      <c r="BF45" s="948"/>
      <c r="BG45" s="948"/>
      <c r="BH45" s="948"/>
      <c r="BI45" s="948"/>
      <c r="BJ45" s="948"/>
      <c r="BK45" s="948"/>
      <c r="BL45" s="948"/>
      <c r="BM45" s="948"/>
      <c r="BN45" s="948"/>
      <c r="BO45" s="948"/>
      <c r="BP45" s="948"/>
      <c r="BQ45" s="948"/>
      <c r="BR45" s="948"/>
      <c r="BS45" s="948"/>
      <c r="BT45" s="948"/>
      <c r="BU45" s="948"/>
      <c r="BV45" s="948"/>
      <c r="BW45" s="948"/>
      <c r="BX45" s="948"/>
      <c r="BY45" s="948"/>
      <c r="BZ45" s="948"/>
      <c r="CA45" s="948"/>
      <c r="CB45" s="948"/>
      <c r="CC45" s="948"/>
      <c r="CD45" s="948"/>
      <c r="CE45" s="948"/>
      <c r="CF45" s="948"/>
      <c r="CG45" s="948"/>
      <c r="CH45" s="948"/>
      <c r="CI45" s="948"/>
      <c r="CJ45" s="948"/>
      <c r="CL45" s="887"/>
      <c r="CM45" s="887"/>
      <c r="CN45" s="887"/>
    </row>
    <row r="46" spans="1:92" ht="13" thickBot="1">
      <c r="A46" s="1253" t="s">
        <v>637</v>
      </c>
      <c r="B46" s="1254"/>
      <c r="C46" s="1061" t="s">
        <v>677</v>
      </c>
      <c r="D46" s="711" t="s">
        <v>681</v>
      </c>
      <c r="E46" s="711" t="s">
        <v>593</v>
      </c>
      <c r="F46" s="711" t="s">
        <v>683</v>
      </c>
      <c r="G46" s="711" t="s">
        <v>602</v>
      </c>
      <c r="H46" s="711" t="s">
        <v>614</v>
      </c>
      <c r="I46" s="711" t="s">
        <v>600</v>
      </c>
      <c r="J46" s="711" t="s">
        <v>594</v>
      </c>
      <c r="K46" s="711" t="s">
        <v>163</v>
      </c>
      <c r="L46" s="711" t="s">
        <v>165</v>
      </c>
      <c r="M46" s="1029"/>
      <c r="N46" s="1029"/>
      <c r="O46" s="1029"/>
      <c r="P46" s="1029"/>
      <c r="Q46" s="1029"/>
      <c r="R46" s="1029"/>
      <c r="S46" s="1029"/>
      <c r="T46" s="1029"/>
      <c r="U46" s="1029"/>
      <c r="V46" s="1029"/>
      <c r="W46" s="1029"/>
      <c r="X46" s="1029"/>
      <c r="Y46" s="1029"/>
      <c r="Z46" s="1029"/>
      <c r="AA46" s="1029"/>
      <c r="AB46" s="1029"/>
      <c r="AC46" s="1029"/>
      <c r="AD46" s="1029"/>
      <c r="AE46" s="1029"/>
      <c r="AF46" s="1029"/>
      <c r="AG46" s="1029"/>
      <c r="AH46" s="1029"/>
      <c r="AI46" s="1029"/>
      <c r="AJ46" s="1029"/>
      <c r="AK46" s="1029"/>
      <c r="AL46" s="1030"/>
      <c r="AM46" s="1030"/>
      <c r="AN46" s="1030"/>
      <c r="AO46" s="1030"/>
      <c r="AP46" s="1030"/>
      <c r="AQ46" s="1030"/>
      <c r="AR46" s="1030"/>
      <c r="AS46" s="1030"/>
      <c r="AT46" s="1030"/>
      <c r="AU46" s="1030"/>
      <c r="AV46" s="1030"/>
      <c r="AW46" s="1030"/>
      <c r="AX46" s="1030"/>
      <c r="AY46" s="1025" t="str">
        <f t="shared" ref="AY46:CH46" si="61">C46</f>
        <v>501</v>
      </c>
      <c r="AZ46" s="1023" t="str">
        <f t="shared" si="61"/>
        <v>506</v>
      </c>
      <c r="BA46" s="1023" t="str">
        <f t="shared" si="61"/>
        <v>511</v>
      </c>
      <c r="BB46" s="1023" t="str">
        <f t="shared" si="61"/>
        <v>516</v>
      </c>
      <c r="BC46" s="1023" t="str">
        <f t="shared" si="61"/>
        <v>521</v>
      </c>
      <c r="BD46" s="1023" t="str">
        <f t="shared" si="61"/>
        <v>526</v>
      </c>
      <c r="BE46" s="1023" t="str">
        <f t="shared" si="61"/>
        <v>531</v>
      </c>
      <c r="BF46" s="1023" t="str">
        <f t="shared" si="61"/>
        <v>536</v>
      </c>
      <c r="BG46" s="1023" t="str">
        <f t="shared" si="61"/>
        <v>541</v>
      </c>
      <c r="BH46" s="1023" t="str">
        <f t="shared" si="61"/>
        <v>546</v>
      </c>
      <c r="BI46" s="1023">
        <f t="shared" si="61"/>
        <v>0</v>
      </c>
      <c r="BJ46" s="1023">
        <f t="shared" si="61"/>
        <v>0</v>
      </c>
      <c r="BK46" s="1023">
        <f t="shared" si="61"/>
        <v>0</v>
      </c>
      <c r="BL46" s="1023">
        <f t="shared" si="61"/>
        <v>0</v>
      </c>
      <c r="BM46" s="1023">
        <f t="shared" si="61"/>
        <v>0</v>
      </c>
      <c r="BN46" s="1023">
        <f t="shared" si="61"/>
        <v>0</v>
      </c>
      <c r="BO46" s="1023">
        <f t="shared" si="61"/>
        <v>0</v>
      </c>
      <c r="BP46" s="1023">
        <f t="shared" si="61"/>
        <v>0</v>
      </c>
      <c r="BQ46" s="1023">
        <f t="shared" si="61"/>
        <v>0</v>
      </c>
      <c r="BR46" s="1023">
        <f t="shared" si="61"/>
        <v>0</v>
      </c>
      <c r="BS46" s="1023">
        <f t="shared" si="61"/>
        <v>0</v>
      </c>
      <c r="BT46" s="1023">
        <f t="shared" si="61"/>
        <v>0</v>
      </c>
      <c r="BU46" s="1023">
        <f t="shared" si="61"/>
        <v>0</v>
      </c>
      <c r="BV46" s="1023">
        <f t="shared" si="61"/>
        <v>0</v>
      </c>
      <c r="BW46" s="1023">
        <f t="shared" si="61"/>
        <v>0</v>
      </c>
      <c r="BX46" s="1023">
        <f t="shared" si="61"/>
        <v>0</v>
      </c>
      <c r="BY46" s="1023">
        <f t="shared" si="61"/>
        <v>0</v>
      </c>
      <c r="BZ46" s="1023">
        <f t="shared" si="61"/>
        <v>0</v>
      </c>
      <c r="CA46" s="1023">
        <f t="shared" si="61"/>
        <v>0</v>
      </c>
      <c r="CB46" s="1023">
        <f t="shared" si="61"/>
        <v>0</v>
      </c>
      <c r="CC46" s="1023">
        <f t="shared" si="61"/>
        <v>0</v>
      </c>
      <c r="CD46" s="1023">
        <f t="shared" si="61"/>
        <v>0</v>
      </c>
      <c r="CE46" s="1023">
        <f t="shared" si="61"/>
        <v>0</v>
      </c>
      <c r="CF46" s="1023">
        <f t="shared" si="61"/>
        <v>0</v>
      </c>
      <c r="CG46" s="1023">
        <f t="shared" si="61"/>
        <v>0</v>
      </c>
      <c r="CH46" s="1023">
        <f t="shared" si="61"/>
        <v>0</v>
      </c>
      <c r="CI46" s="1023">
        <f t="shared" ref="CI46:CJ46" si="62">AW46</f>
        <v>0</v>
      </c>
      <c r="CJ46" s="1023">
        <f t="shared" si="62"/>
        <v>0</v>
      </c>
      <c r="CL46" s="887"/>
      <c r="CM46" s="887"/>
      <c r="CN46" s="887"/>
    </row>
    <row r="47" spans="1:92">
      <c r="A47" s="1255" t="s">
        <v>466</v>
      </c>
      <c r="B47" s="1256"/>
      <c r="C47" s="941">
        <v>2.1819999999999999</v>
      </c>
      <c r="D47" s="942">
        <v>2.1945000000000001</v>
      </c>
      <c r="E47" s="942">
        <v>2.2349999999999999</v>
      </c>
      <c r="F47" s="958">
        <v>2.1415000000000002</v>
      </c>
      <c r="G47" s="942">
        <v>2.161</v>
      </c>
      <c r="H47" s="942">
        <v>2.1894999999999998</v>
      </c>
      <c r="I47" s="942">
        <v>2.177</v>
      </c>
      <c r="J47" s="139">
        <v>2.1890000000000001</v>
      </c>
      <c r="K47" s="139">
        <v>2.1829999999999998</v>
      </c>
      <c r="L47" s="139">
        <v>2.1875</v>
      </c>
      <c r="M47" s="958"/>
      <c r="N47" s="958"/>
      <c r="O47" s="958"/>
      <c r="P47" s="958"/>
      <c r="Q47" s="958"/>
      <c r="R47" s="958"/>
      <c r="S47" s="958"/>
      <c r="T47" s="889"/>
      <c r="U47" s="889"/>
      <c r="V47" s="889"/>
      <c r="W47" s="889"/>
      <c r="X47" s="889"/>
      <c r="Y47" s="889"/>
      <c r="Z47" s="889"/>
      <c r="AA47" s="889"/>
      <c r="AB47" s="889"/>
      <c r="AC47" s="889"/>
      <c r="AD47" s="889"/>
      <c r="AE47" s="889"/>
      <c r="AF47" s="889"/>
      <c r="AG47" s="889"/>
      <c r="AH47" s="889"/>
      <c r="AI47" s="889"/>
      <c r="AJ47" s="889"/>
      <c r="AK47" s="889"/>
      <c r="AL47" s="946"/>
      <c r="AM47" s="946"/>
      <c r="AN47" s="946"/>
      <c r="AO47" s="946"/>
      <c r="AP47" s="946"/>
      <c r="AQ47" s="946"/>
      <c r="AR47" s="946"/>
      <c r="AS47" s="946"/>
      <c r="AT47" s="946"/>
      <c r="AU47" s="946"/>
      <c r="AV47" s="946"/>
      <c r="AW47" s="946"/>
      <c r="AX47" s="946"/>
      <c r="AY47" s="898">
        <f t="shared" ref="AY47:BH50" si="63">C47*25.4</f>
        <v>55.422799999999995</v>
      </c>
      <c r="AZ47" s="899">
        <f t="shared" si="63"/>
        <v>55.740299999999998</v>
      </c>
      <c r="BA47" s="899">
        <f t="shared" si="63"/>
        <v>56.768999999999991</v>
      </c>
      <c r="BB47" s="899">
        <f t="shared" si="63"/>
        <v>54.394100000000002</v>
      </c>
      <c r="BC47" s="899">
        <f t="shared" si="63"/>
        <v>54.889399999999995</v>
      </c>
      <c r="BD47" s="899">
        <f t="shared" si="63"/>
        <v>55.613299999999988</v>
      </c>
      <c r="BE47" s="899">
        <f t="shared" si="63"/>
        <v>55.2958</v>
      </c>
      <c r="BF47" s="899">
        <f t="shared" si="63"/>
        <v>55.6006</v>
      </c>
      <c r="BG47" s="899">
        <f t="shared" si="63"/>
        <v>55.448199999999993</v>
      </c>
      <c r="BH47" s="899">
        <f t="shared" si="63"/>
        <v>55.5625</v>
      </c>
      <c r="BI47" s="899">
        <f t="shared" ref="BI47:BR50" si="64">M47*25.4</f>
        <v>0</v>
      </c>
      <c r="BJ47" s="899">
        <f t="shared" si="64"/>
        <v>0</v>
      </c>
      <c r="BK47" s="899">
        <f t="shared" si="64"/>
        <v>0</v>
      </c>
      <c r="BL47" s="899">
        <f t="shared" si="64"/>
        <v>0</v>
      </c>
      <c r="BM47" s="899">
        <f t="shared" si="64"/>
        <v>0</v>
      </c>
      <c r="BN47" s="899">
        <f t="shared" si="64"/>
        <v>0</v>
      </c>
      <c r="BO47" s="899">
        <f t="shared" si="64"/>
        <v>0</v>
      </c>
      <c r="BP47" s="899">
        <f t="shared" si="64"/>
        <v>0</v>
      </c>
      <c r="BQ47" s="899">
        <f t="shared" si="64"/>
        <v>0</v>
      </c>
      <c r="BR47" s="899">
        <f t="shared" si="64"/>
        <v>0</v>
      </c>
      <c r="BS47" s="899">
        <f t="shared" ref="BS47:CB50" si="65">W47*25.4</f>
        <v>0</v>
      </c>
      <c r="BT47" s="899">
        <f t="shared" si="65"/>
        <v>0</v>
      </c>
      <c r="BU47" s="899">
        <f t="shared" si="65"/>
        <v>0</v>
      </c>
      <c r="BV47" s="899">
        <f t="shared" si="65"/>
        <v>0</v>
      </c>
      <c r="BW47" s="899">
        <f t="shared" si="65"/>
        <v>0</v>
      </c>
      <c r="BX47" s="899">
        <f t="shared" si="65"/>
        <v>0</v>
      </c>
      <c r="BY47" s="899">
        <f t="shared" si="65"/>
        <v>0</v>
      </c>
      <c r="BZ47" s="899">
        <f t="shared" si="65"/>
        <v>0</v>
      </c>
      <c r="CA47" s="899">
        <f t="shared" si="65"/>
        <v>0</v>
      </c>
      <c r="CB47" s="899">
        <f t="shared" si="65"/>
        <v>0</v>
      </c>
      <c r="CC47" s="899">
        <f t="shared" ref="CC47:CH50" si="66">AG47*25.4</f>
        <v>0</v>
      </c>
      <c r="CD47" s="899">
        <f t="shared" si="66"/>
        <v>0</v>
      </c>
      <c r="CE47" s="899">
        <f t="shared" si="66"/>
        <v>0</v>
      </c>
      <c r="CF47" s="899">
        <f t="shared" si="66"/>
        <v>0</v>
      </c>
      <c r="CG47" s="899">
        <f t="shared" si="66"/>
        <v>0</v>
      </c>
      <c r="CH47" s="899">
        <f t="shared" si="66"/>
        <v>0</v>
      </c>
      <c r="CI47" s="899">
        <f t="shared" ref="CI47:CJ50" si="67">AW47*25.4</f>
        <v>0</v>
      </c>
      <c r="CJ47" s="899">
        <f t="shared" si="67"/>
        <v>0</v>
      </c>
      <c r="CL47" s="887"/>
      <c r="CM47" s="887"/>
      <c r="CN47" s="887"/>
    </row>
    <row r="48" spans="1:92">
      <c r="A48" s="1257" t="s">
        <v>463</v>
      </c>
      <c r="B48" s="1258"/>
      <c r="C48" s="1131">
        <v>0.55800000000000005</v>
      </c>
      <c r="D48" s="1095">
        <v>0.56850000000000001</v>
      </c>
      <c r="E48" s="1095">
        <v>0.44350000000000001</v>
      </c>
      <c r="F48" s="958">
        <v>0.4425</v>
      </c>
      <c r="G48" s="1095">
        <v>0.51649999999999996</v>
      </c>
      <c r="H48" s="1095">
        <v>0.4955</v>
      </c>
      <c r="I48" s="1095">
        <v>0.49199999999999999</v>
      </c>
      <c r="J48" s="1106">
        <v>0.55100000000000005</v>
      </c>
      <c r="K48" s="1106">
        <v>0.51749999999999996</v>
      </c>
      <c r="L48" s="942">
        <v>0.52300000000000002</v>
      </c>
      <c r="M48" s="887"/>
      <c r="N48" s="887"/>
      <c r="O48" s="887"/>
      <c r="P48" s="887"/>
      <c r="Q48" s="887"/>
      <c r="R48" s="887"/>
      <c r="S48" s="887"/>
      <c r="T48" s="890"/>
      <c r="U48" s="890"/>
      <c r="V48" s="890"/>
      <c r="W48" s="890"/>
      <c r="X48" s="890"/>
      <c r="Y48" s="890"/>
      <c r="Z48" s="890"/>
      <c r="AA48" s="890"/>
      <c r="AB48" s="890"/>
      <c r="AC48" s="890"/>
      <c r="AD48" s="890"/>
      <c r="AE48" s="890"/>
      <c r="AF48" s="890"/>
      <c r="AG48" s="890"/>
      <c r="AH48" s="890"/>
      <c r="AI48" s="890"/>
      <c r="AJ48" s="890"/>
      <c r="AK48" s="890"/>
      <c r="AL48" s="936"/>
      <c r="AM48" s="936"/>
      <c r="AN48" s="936"/>
      <c r="AO48" s="936"/>
      <c r="AP48" s="936"/>
      <c r="AQ48" s="936"/>
      <c r="AR48" s="936"/>
      <c r="AS48" s="936"/>
      <c r="AT48" s="936"/>
      <c r="AU48" s="936"/>
      <c r="AV48" s="936"/>
      <c r="AW48" s="936"/>
      <c r="AX48" s="936"/>
      <c r="AY48" s="900">
        <f t="shared" si="63"/>
        <v>14.173200000000001</v>
      </c>
      <c r="AZ48" s="901">
        <f t="shared" si="63"/>
        <v>14.4399</v>
      </c>
      <c r="BA48" s="901">
        <f t="shared" si="63"/>
        <v>11.264899999999999</v>
      </c>
      <c r="BB48" s="901">
        <f t="shared" si="63"/>
        <v>11.2395</v>
      </c>
      <c r="BC48" s="901">
        <f t="shared" si="63"/>
        <v>13.119099999999998</v>
      </c>
      <c r="BD48" s="901">
        <f t="shared" si="63"/>
        <v>12.585699999999999</v>
      </c>
      <c r="BE48" s="901">
        <f t="shared" si="63"/>
        <v>12.496799999999999</v>
      </c>
      <c r="BF48" s="901">
        <f t="shared" si="63"/>
        <v>13.9954</v>
      </c>
      <c r="BG48" s="901">
        <f t="shared" si="63"/>
        <v>13.144499999999999</v>
      </c>
      <c r="BH48" s="901">
        <f t="shared" si="63"/>
        <v>13.2842</v>
      </c>
      <c r="BI48" s="901">
        <f t="shared" si="64"/>
        <v>0</v>
      </c>
      <c r="BJ48" s="901">
        <f t="shared" si="64"/>
        <v>0</v>
      </c>
      <c r="BK48" s="901">
        <f t="shared" si="64"/>
        <v>0</v>
      </c>
      <c r="BL48" s="901">
        <f t="shared" si="64"/>
        <v>0</v>
      </c>
      <c r="BM48" s="901">
        <f t="shared" si="64"/>
        <v>0</v>
      </c>
      <c r="BN48" s="901">
        <f t="shared" si="64"/>
        <v>0</v>
      </c>
      <c r="BO48" s="901">
        <f t="shared" si="64"/>
        <v>0</v>
      </c>
      <c r="BP48" s="901">
        <f t="shared" si="64"/>
        <v>0</v>
      </c>
      <c r="BQ48" s="901">
        <f t="shared" si="64"/>
        <v>0</v>
      </c>
      <c r="BR48" s="901">
        <f t="shared" si="64"/>
        <v>0</v>
      </c>
      <c r="BS48" s="901">
        <f t="shared" si="65"/>
        <v>0</v>
      </c>
      <c r="BT48" s="901">
        <f t="shared" si="65"/>
        <v>0</v>
      </c>
      <c r="BU48" s="901">
        <f t="shared" si="65"/>
        <v>0</v>
      </c>
      <c r="BV48" s="901">
        <f t="shared" si="65"/>
        <v>0</v>
      </c>
      <c r="BW48" s="901">
        <f t="shared" si="65"/>
        <v>0</v>
      </c>
      <c r="BX48" s="901">
        <f t="shared" si="65"/>
        <v>0</v>
      </c>
      <c r="BY48" s="901">
        <f t="shared" si="65"/>
        <v>0</v>
      </c>
      <c r="BZ48" s="901">
        <f t="shared" si="65"/>
        <v>0</v>
      </c>
      <c r="CA48" s="901">
        <f t="shared" si="65"/>
        <v>0</v>
      </c>
      <c r="CB48" s="901">
        <f t="shared" si="65"/>
        <v>0</v>
      </c>
      <c r="CC48" s="901">
        <f t="shared" si="66"/>
        <v>0</v>
      </c>
      <c r="CD48" s="901">
        <f t="shared" si="66"/>
        <v>0</v>
      </c>
      <c r="CE48" s="901">
        <f t="shared" si="66"/>
        <v>0</v>
      </c>
      <c r="CF48" s="901">
        <f t="shared" si="66"/>
        <v>0</v>
      </c>
      <c r="CG48" s="901">
        <f t="shared" si="66"/>
        <v>0</v>
      </c>
      <c r="CH48" s="901">
        <f t="shared" si="66"/>
        <v>0</v>
      </c>
      <c r="CI48" s="901">
        <f t="shared" si="67"/>
        <v>0</v>
      </c>
      <c r="CJ48" s="901">
        <f t="shared" si="67"/>
        <v>0</v>
      </c>
      <c r="CL48" s="887"/>
      <c r="CM48" s="887"/>
      <c r="CN48" s="887"/>
    </row>
    <row r="49" spans="1:92">
      <c r="A49" s="1257" t="s">
        <v>465</v>
      </c>
      <c r="B49" s="1258"/>
      <c r="C49" s="941">
        <v>0.78149999999999997</v>
      </c>
      <c r="D49" s="942">
        <v>0.78949999999999998</v>
      </c>
      <c r="E49" s="942">
        <v>0.67700000000000005</v>
      </c>
      <c r="F49" s="942">
        <v>0.66800000000000004</v>
      </c>
      <c r="G49" s="942">
        <v>0.74099999999999999</v>
      </c>
      <c r="H49" s="942">
        <v>0.72799999999999998</v>
      </c>
      <c r="I49" s="942">
        <v>0.71599999999999997</v>
      </c>
      <c r="J49" s="942">
        <v>0.77249999999999996</v>
      </c>
      <c r="K49" s="942">
        <v>0.74150000000000005</v>
      </c>
      <c r="L49" s="942">
        <v>0.74750000000000005</v>
      </c>
      <c r="M49" s="978"/>
      <c r="N49" s="979"/>
      <c r="O49" s="979"/>
      <c r="P49" s="979"/>
      <c r="Q49" s="979"/>
      <c r="R49" s="979"/>
      <c r="S49" s="980"/>
      <c r="T49" s="890"/>
      <c r="U49" s="890"/>
      <c r="V49" s="890"/>
      <c r="W49" s="890"/>
      <c r="X49" s="890"/>
      <c r="Y49" s="890"/>
      <c r="Z49" s="890"/>
      <c r="AA49" s="890"/>
      <c r="AB49" s="890"/>
      <c r="AC49" s="890"/>
      <c r="AD49" s="890"/>
      <c r="AE49" s="890"/>
      <c r="AF49" s="890"/>
      <c r="AG49" s="890"/>
      <c r="AH49" s="890"/>
      <c r="AI49" s="890"/>
      <c r="AJ49" s="890"/>
      <c r="AK49" s="890"/>
      <c r="AL49" s="936"/>
      <c r="AM49" s="936"/>
      <c r="AN49" s="936"/>
      <c r="AO49" s="936"/>
      <c r="AP49" s="936"/>
      <c r="AQ49" s="936"/>
      <c r="AR49" s="936"/>
      <c r="AS49" s="936"/>
      <c r="AT49" s="936"/>
      <c r="AU49" s="936"/>
      <c r="AV49" s="936"/>
      <c r="AW49" s="936"/>
      <c r="AX49" s="936"/>
      <c r="AY49" s="900">
        <f t="shared" si="63"/>
        <v>19.850099999999998</v>
      </c>
      <c r="AZ49" s="901">
        <f t="shared" si="63"/>
        <v>20.0533</v>
      </c>
      <c r="BA49" s="901">
        <f t="shared" si="63"/>
        <v>17.195800000000002</v>
      </c>
      <c r="BB49" s="901">
        <f t="shared" si="63"/>
        <v>16.967199999999998</v>
      </c>
      <c r="BC49" s="901">
        <f t="shared" si="63"/>
        <v>18.821399999999997</v>
      </c>
      <c r="BD49" s="901">
        <f t="shared" si="63"/>
        <v>18.491199999999999</v>
      </c>
      <c r="BE49" s="901">
        <f t="shared" si="63"/>
        <v>18.186399999999999</v>
      </c>
      <c r="BF49" s="901">
        <f t="shared" si="63"/>
        <v>19.621499999999997</v>
      </c>
      <c r="BG49" s="901">
        <f t="shared" si="63"/>
        <v>18.834099999999999</v>
      </c>
      <c r="BH49" s="901">
        <f t="shared" si="63"/>
        <v>18.986499999999999</v>
      </c>
      <c r="BI49" s="901">
        <f t="shared" si="64"/>
        <v>0</v>
      </c>
      <c r="BJ49" s="901">
        <f t="shared" si="64"/>
        <v>0</v>
      </c>
      <c r="BK49" s="901">
        <f t="shared" si="64"/>
        <v>0</v>
      </c>
      <c r="BL49" s="901">
        <f t="shared" si="64"/>
        <v>0</v>
      </c>
      <c r="BM49" s="901">
        <f t="shared" si="64"/>
        <v>0</v>
      </c>
      <c r="BN49" s="901">
        <f t="shared" si="64"/>
        <v>0</v>
      </c>
      <c r="BO49" s="901">
        <f t="shared" si="64"/>
        <v>0</v>
      </c>
      <c r="BP49" s="901">
        <f t="shared" si="64"/>
        <v>0</v>
      </c>
      <c r="BQ49" s="901">
        <f t="shared" si="64"/>
        <v>0</v>
      </c>
      <c r="BR49" s="901">
        <f t="shared" si="64"/>
        <v>0</v>
      </c>
      <c r="BS49" s="901">
        <f t="shared" si="65"/>
        <v>0</v>
      </c>
      <c r="BT49" s="901">
        <f t="shared" si="65"/>
        <v>0</v>
      </c>
      <c r="BU49" s="901">
        <f t="shared" si="65"/>
        <v>0</v>
      </c>
      <c r="BV49" s="901">
        <f t="shared" si="65"/>
        <v>0</v>
      </c>
      <c r="BW49" s="901">
        <f t="shared" si="65"/>
        <v>0</v>
      </c>
      <c r="BX49" s="901">
        <f t="shared" si="65"/>
        <v>0</v>
      </c>
      <c r="BY49" s="901">
        <f t="shared" si="65"/>
        <v>0</v>
      </c>
      <c r="BZ49" s="901">
        <f t="shared" si="65"/>
        <v>0</v>
      </c>
      <c r="CA49" s="901">
        <f t="shared" si="65"/>
        <v>0</v>
      </c>
      <c r="CB49" s="901">
        <f t="shared" si="65"/>
        <v>0</v>
      </c>
      <c r="CC49" s="901">
        <f t="shared" si="66"/>
        <v>0</v>
      </c>
      <c r="CD49" s="901">
        <f t="shared" si="66"/>
        <v>0</v>
      </c>
      <c r="CE49" s="901">
        <f t="shared" si="66"/>
        <v>0</v>
      </c>
      <c r="CF49" s="901">
        <f t="shared" si="66"/>
        <v>0</v>
      </c>
      <c r="CG49" s="901">
        <f t="shared" si="66"/>
        <v>0</v>
      </c>
      <c r="CH49" s="901">
        <f t="shared" si="66"/>
        <v>0</v>
      </c>
      <c r="CI49" s="901">
        <f t="shared" si="67"/>
        <v>0</v>
      </c>
      <c r="CJ49" s="901">
        <f t="shared" si="67"/>
        <v>0</v>
      </c>
      <c r="CL49" s="887"/>
      <c r="CM49" s="887"/>
      <c r="CN49" s="887"/>
    </row>
    <row r="50" spans="1:92" ht="13" thickBot="1">
      <c r="A50" s="1243" t="s">
        <v>464</v>
      </c>
      <c r="B50" s="1259"/>
      <c r="C50" s="949">
        <v>1.0089999999999999</v>
      </c>
      <c r="D50" s="950">
        <v>1.0135000000000001</v>
      </c>
      <c r="E50" s="950">
        <v>0.90149999999999997</v>
      </c>
      <c r="F50" s="950">
        <v>0.90100000000000002</v>
      </c>
      <c r="G50" s="950">
        <v>0.96450000000000002</v>
      </c>
      <c r="H50" s="950">
        <v>0.95950000000000002</v>
      </c>
      <c r="I50" s="950">
        <v>0.94499999999999995</v>
      </c>
      <c r="J50" s="950">
        <v>0.999</v>
      </c>
      <c r="K50" s="950">
        <v>0.97150000000000003</v>
      </c>
      <c r="L50" s="950">
        <v>0.97599999999999998</v>
      </c>
      <c r="M50" s="976"/>
      <c r="N50" s="954"/>
      <c r="O50" s="954"/>
      <c r="P50" s="954"/>
      <c r="Q50" s="954"/>
      <c r="R50" s="954"/>
      <c r="S50" s="977"/>
      <c r="T50" s="891"/>
      <c r="U50" s="891"/>
      <c r="V50" s="891"/>
      <c r="W50" s="891"/>
      <c r="X50" s="891"/>
      <c r="Y50" s="891"/>
      <c r="Z50" s="891"/>
      <c r="AA50" s="891"/>
      <c r="AB50" s="891"/>
      <c r="AC50" s="891"/>
      <c r="AD50" s="891"/>
      <c r="AE50" s="891"/>
      <c r="AF50" s="891"/>
      <c r="AG50" s="891"/>
      <c r="AH50" s="891"/>
      <c r="AI50" s="891"/>
      <c r="AJ50" s="891"/>
      <c r="AK50" s="891"/>
      <c r="AL50" s="947"/>
      <c r="AM50" s="947"/>
      <c r="AN50" s="947"/>
      <c r="AO50" s="947"/>
      <c r="AP50" s="947"/>
      <c r="AQ50" s="947"/>
      <c r="AR50" s="947"/>
      <c r="AS50" s="947"/>
      <c r="AT50" s="947"/>
      <c r="AU50" s="947"/>
      <c r="AV50" s="947"/>
      <c r="AW50" s="947"/>
      <c r="AX50" s="947"/>
      <c r="AY50" s="902">
        <f t="shared" si="63"/>
        <v>25.628599999999995</v>
      </c>
      <c r="AZ50" s="903">
        <f t="shared" si="63"/>
        <v>25.742899999999999</v>
      </c>
      <c r="BA50" s="903">
        <f t="shared" si="63"/>
        <v>22.898099999999999</v>
      </c>
      <c r="BB50" s="903">
        <f t="shared" si="63"/>
        <v>22.885400000000001</v>
      </c>
      <c r="BC50" s="903">
        <f t="shared" si="63"/>
        <v>24.4983</v>
      </c>
      <c r="BD50" s="903">
        <f t="shared" si="63"/>
        <v>24.371299999999998</v>
      </c>
      <c r="BE50" s="903">
        <f t="shared" si="63"/>
        <v>24.002999999999997</v>
      </c>
      <c r="BF50" s="903">
        <f t="shared" si="63"/>
        <v>25.374599999999997</v>
      </c>
      <c r="BG50" s="903">
        <f t="shared" si="63"/>
        <v>24.676099999999998</v>
      </c>
      <c r="BH50" s="903">
        <f t="shared" si="63"/>
        <v>24.790399999999998</v>
      </c>
      <c r="BI50" s="903">
        <f t="shared" si="64"/>
        <v>0</v>
      </c>
      <c r="BJ50" s="903">
        <f t="shared" si="64"/>
        <v>0</v>
      </c>
      <c r="BK50" s="903">
        <f t="shared" si="64"/>
        <v>0</v>
      </c>
      <c r="BL50" s="903">
        <f t="shared" si="64"/>
        <v>0</v>
      </c>
      <c r="BM50" s="903">
        <f t="shared" si="64"/>
        <v>0</v>
      </c>
      <c r="BN50" s="903">
        <f t="shared" si="64"/>
        <v>0</v>
      </c>
      <c r="BO50" s="903">
        <f t="shared" si="64"/>
        <v>0</v>
      </c>
      <c r="BP50" s="903">
        <f t="shared" si="64"/>
        <v>0</v>
      </c>
      <c r="BQ50" s="903">
        <f t="shared" si="64"/>
        <v>0</v>
      </c>
      <c r="BR50" s="903">
        <f t="shared" si="64"/>
        <v>0</v>
      </c>
      <c r="BS50" s="903">
        <f t="shared" si="65"/>
        <v>0</v>
      </c>
      <c r="BT50" s="903">
        <f t="shared" si="65"/>
        <v>0</v>
      </c>
      <c r="BU50" s="903">
        <f t="shared" si="65"/>
        <v>0</v>
      </c>
      <c r="BV50" s="903">
        <f t="shared" si="65"/>
        <v>0</v>
      </c>
      <c r="BW50" s="903">
        <f t="shared" si="65"/>
        <v>0</v>
      </c>
      <c r="BX50" s="903">
        <f t="shared" si="65"/>
        <v>0</v>
      </c>
      <c r="BY50" s="903">
        <f t="shared" si="65"/>
        <v>0</v>
      </c>
      <c r="BZ50" s="903">
        <f t="shared" si="65"/>
        <v>0</v>
      </c>
      <c r="CA50" s="903">
        <f t="shared" si="65"/>
        <v>0</v>
      </c>
      <c r="CB50" s="903">
        <f t="shared" si="65"/>
        <v>0</v>
      </c>
      <c r="CC50" s="903">
        <f t="shared" si="66"/>
        <v>0</v>
      </c>
      <c r="CD50" s="903">
        <f t="shared" si="66"/>
        <v>0</v>
      </c>
      <c r="CE50" s="903">
        <f t="shared" si="66"/>
        <v>0</v>
      </c>
      <c r="CF50" s="903">
        <f t="shared" si="66"/>
        <v>0</v>
      </c>
      <c r="CG50" s="903">
        <f t="shared" si="66"/>
        <v>0</v>
      </c>
      <c r="CH50" s="903">
        <f t="shared" si="66"/>
        <v>0</v>
      </c>
      <c r="CI50" s="903">
        <f t="shared" si="67"/>
        <v>0</v>
      </c>
      <c r="CJ50" s="903">
        <f t="shared" si="67"/>
        <v>0</v>
      </c>
      <c r="CL50" s="887"/>
      <c r="CM50" s="887"/>
      <c r="CN50" s="887"/>
    </row>
    <row r="51" spans="1:92">
      <c r="A51" s="1192"/>
      <c r="B51" s="1192"/>
      <c r="C51" s="887"/>
      <c r="D51" s="887"/>
      <c r="E51" s="887"/>
      <c r="F51" s="887"/>
      <c r="G51" s="887"/>
      <c r="H51" s="887"/>
      <c r="I51" s="887"/>
      <c r="J51" s="887"/>
      <c r="K51" s="887"/>
      <c r="L51" s="887"/>
      <c r="M51" s="887"/>
      <c r="N51" s="887"/>
      <c r="O51" s="887"/>
      <c r="P51" s="887"/>
      <c r="Q51" s="887"/>
      <c r="R51" s="887"/>
      <c r="S51" s="887"/>
      <c r="T51" s="887"/>
      <c r="U51" s="887"/>
      <c r="V51" s="887"/>
      <c r="W51" s="887"/>
      <c r="X51" s="887"/>
      <c r="Y51" s="887"/>
      <c r="Z51" s="887"/>
      <c r="AA51" s="887"/>
      <c r="AB51" s="887"/>
      <c r="AC51" s="887"/>
      <c r="AD51" s="887"/>
      <c r="AE51" s="887"/>
      <c r="AF51" s="887"/>
      <c r="AG51" s="887"/>
      <c r="AH51" s="887"/>
      <c r="AI51" s="887"/>
      <c r="AJ51" s="887"/>
      <c r="AK51" s="887"/>
      <c r="AL51" s="887"/>
      <c r="AM51" s="1113"/>
      <c r="AN51" s="1113"/>
      <c r="AO51" s="1113"/>
      <c r="AP51" s="1113"/>
      <c r="AQ51" s="1113"/>
      <c r="AR51" s="1113"/>
      <c r="AS51" s="1113"/>
      <c r="AT51" s="1113"/>
      <c r="AU51" s="1113"/>
      <c r="AV51" s="1113"/>
      <c r="AW51" s="887"/>
      <c r="AX51" s="887"/>
      <c r="AY51" s="887"/>
      <c r="AZ51" s="887"/>
      <c r="BA51" s="887"/>
      <c r="BB51" s="887"/>
      <c r="BC51" s="887"/>
      <c r="BD51" s="887"/>
      <c r="BE51" s="887"/>
      <c r="BF51" s="887"/>
      <c r="BG51" s="887"/>
      <c r="BH51" s="887"/>
      <c r="BI51" s="887"/>
      <c r="BJ51" s="887"/>
      <c r="BK51" s="887"/>
      <c r="BL51" s="887"/>
      <c r="BM51" s="887"/>
      <c r="BN51" s="887"/>
      <c r="BO51" s="887"/>
      <c r="BP51" s="887"/>
      <c r="BQ51" s="887"/>
      <c r="BR51" s="887"/>
      <c r="BS51" s="887"/>
      <c r="BT51" s="887"/>
      <c r="BU51" s="887"/>
      <c r="BV51" s="887"/>
      <c r="BW51" s="887"/>
      <c r="BX51" s="887"/>
      <c r="BY51" s="887"/>
      <c r="BZ51" s="887"/>
      <c r="CA51" s="887"/>
      <c r="CB51" s="887"/>
      <c r="CC51" s="887"/>
      <c r="CD51" s="887"/>
      <c r="CE51" s="887"/>
      <c r="CF51" s="887"/>
      <c r="CG51" s="887"/>
      <c r="CH51" s="887"/>
      <c r="CI51" s="887"/>
      <c r="CJ51" s="887"/>
      <c r="CL51" s="887"/>
      <c r="CM51" s="887"/>
      <c r="CN51" s="887"/>
    </row>
    <row r="52" spans="1:92">
      <c r="A52" s="1189" t="s">
        <v>467</v>
      </c>
      <c r="B52" s="1189"/>
      <c r="C52" s="887"/>
      <c r="D52" s="887"/>
      <c r="E52" s="887"/>
      <c r="F52" s="887"/>
      <c r="G52" s="887"/>
      <c r="H52" s="887"/>
      <c r="I52" s="887"/>
      <c r="J52" s="887"/>
      <c r="K52" s="887"/>
      <c r="L52" s="887"/>
      <c r="M52" s="887"/>
      <c r="N52" s="887"/>
      <c r="O52" s="887"/>
      <c r="P52" s="887"/>
      <c r="Q52" s="887"/>
      <c r="R52" s="887"/>
      <c r="S52" s="887"/>
      <c r="T52" s="887"/>
      <c r="U52" s="887"/>
      <c r="V52" s="887"/>
      <c r="W52" s="887"/>
      <c r="X52" s="887"/>
      <c r="Y52" s="887"/>
      <c r="Z52" s="887"/>
      <c r="AA52" s="887"/>
      <c r="AB52" s="887"/>
      <c r="AC52" s="887"/>
      <c r="AD52" s="887"/>
      <c r="AE52" s="887"/>
      <c r="AF52" s="887"/>
      <c r="AG52" s="887"/>
      <c r="AH52" s="887"/>
      <c r="AI52" s="887"/>
      <c r="AJ52" s="887"/>
      <c r="AK52" s="887"/>
      <c r="AL52" s="887"/>
      <c r="AM52" s="1113"/>
      <c r="AN52" s="1113"/>
      <c r="AO52" s="1113"/>
      <c r="AP52" s="1113"/>
      <c r="AQ52" s="1113"/>
      <c r="AR52" s="1113"/>
      <c r="AS52" s="1113"/>
      <c r="AT52" s="1113"/>
      <c r="AU52" s="1113"/>
      <c r="AV52" s="1113"/>
      <c r="AW52" s="887"/>
      <c r="AX52" s="887"/>
      <c r="AY52" s="887"/>
      <c r="AZ52" s="887"/>
      <c r="BA52" s="887"/>
      <c r="BB52" s="887"/>
      <c r="BC52" s="887"/>
      <c r="BD52" s="887"/>
      <c r="BE52" s="887"/>
      <c r="BF52" s="887"/>
      <c r="BG52" s="887"/>
      <c r="BH52" s="887"/>
      <c r="BI52" s="887"/>
      <c r="BJ52" s="887"/>
      <c r="BK52" s="887"/>
      <c r="BL52" s="887"/>
      <c r="BM52" s="887"/>
      <c r="BN52" s="887"/>
      <c r="BO52" s="887"/>
      <c r="BP52" s="887"/>
      <c r="BQ52" s="887"/>
      <c r="BR52" s="887"/>
      <c r="BS52" s="887"/>
      <c r="BT52" s="887"/>
      <c r="BU52" s="887"/>
      <c r="BV52" s="887"/>
      <c r="BW52" s="887"/>
      <c r="BX52" s="887"/>
      <c r="BY52" s="887"/>
      <c r="BZ52" s="887"/>
      <c r="CA52" s="887"/>
      <c r="CB52" s="887"/>
      <c r="CC52" s="887"/>
      <c r="CD52" s="887"/>
      <c r="CE52" s="887"/>
      <c r="CF52" s="887"/>
      <c r="CG52" s="887"/>
      <c r="CH52" s="887"/>
      <c r="CI52" s="887"/>
      <c r="CJ52" s="887"/>
      <c r="CL52" s="887"/>
      <c r="CM52" s="887"/>
      <c r="CN52" s="887"/>
    </row>
    <row r="53" spans="1:92" ht="13" thickBot="1">
      <c r="A53" s="1181"/>
      <c r="B53" s="1181"/>
      <c r="C53" s="887"/>
      <c r="D53" s="887"/>
      <c r="E53" s="887"/>
      <c r="F53" s="887"/>
      <c r="G53" s="887"/>
      <c r="H53" s="887"/>
      <c r="I53" s="887"/>
      <c r="J53" s="887"/>
      <c r="K53" s="887"/>
      <c r="L53" s="887"/>
      <c r="M53" s="887"/>
      <c r="N53" s="887"/>
      <c r="O53" s="887"/>
      <c r="P53" s="887"/>
      <c r="Q53" s="887"/>
      <c r="R53" s="887"/>
      <c r="S53" s="887"/>
      <c r="T53" s="887"/>
      <c r="U53" s="887"/>
      <c r="V53" s="887"/>
      <c r="W53" s="887"/>
      <c r="X53" s="887"/>
      <c r="Y53" s="887"/>
      <c r="Z53" s="887"/>
      <c r="AA53" s="887"/>
      <c r="AB53" s="887"/>
      <c r="AC53" s="887"/>
      <c r="AD53" s="887"/>
      <c r="AE53" s="887"/>
      <c r="AF53" s="887"/>
      <c r="AG53" s="887"/>
      <c r="AH53" s="887"/>
      <c r="AI53" s="887"/>
      <c r="AJ53" s="887"/>
      <c r="AK53" s="887"/>
      <c r="AL53" s="887"/>
      <c r="AM53" s="1113"/>
      <c r="AN53" s="1113"/>
      <c r="AO53" s="1113"/>
      <c r="AP53" s="1113"/>
      <c r="AQ53" s="1113"/>
      <c r="AR53" s="1113"/>
      <c r="AS53" s="1113"/>
      <c r="AT53" s="1113"/>
      <c r="AU53" s="1113"/>
      <c r="AV53" s="1113"/>
      <c r="AW53" s="887"/>
      <c r="AX53" s="887"/>
      <c r="AY53" s="887"/>
      <c r="AZ53" s="887"/>
      <c r="BA53" s="887"/>
      <c r="BB53" s="887"/>
      <c r="BC53" s="887"/>
      <c r="BD53" s="887"/>
      <c r="BE53" s="887"/>
      <c r="BF53" s="887"/>
      <c r="BG53" s="887"/>
      <c r="BH53" s="887"/>
      <c r="BI53" s="887"/>
      <c r="BJ53" s="887"/>
      <c r="BK53" s="887"/>
      <c r="BL53" s="887"/>
      <c r="BM53" s="887"/>
      <c r="BN53" s="887"/>
      <c r="BO53" s="887"/>
      <c r="BP53" s="887"/>
      <c r="BQ53" s="887"/>
      <c r="BR53" s="887"/>
      <c r="BS53" s="887"/>
      <c r="BT53" s="887"/>
      <c r="BU53" s="887"/>
      <c r="BV53" s="887"/>
      <c r="BW53" s="887"/>
      <c r="BX53" s="887"/>
      <c r="BY53" s="887"/>
      <c r="BZ53" s="887"/>
      <c r="CA53" s="887"/>
      <c r="CB53" s="887"/>
      <c r="CC53" s="887"/>
      <c r="CD53" s="887"/>
      <c r="CE53" s="887"/>
      <c r="CF53" s="887"/>
      <c r="CG53" s="887"/>
      <c r="CH53" s="887"/>
      <c r="CI53" s="887"/>
      <c r="CJ53" s="887"/>
      <c r="CL53" s="887"/>
      <c r="CM53" s="887"/>
      <c r="CN53" s="887"/>
    </row>
    <row r="54" spans="1:92" ht="13" thickBot="1">
      <c r="A54" s="919" t="s">
        <v>471</v>
      </c>
      <c r="B54" s="894">
        <v>2.25</v>
      </c>
      <c r="C54" s="924" t="s">
        <v>632</v>
      </c>
      <c r="D54" s="887"/>
      <c r="E54" s="887"/>
      <c r="F54" s="887"/>
      <c r="G54" s="887"/>
      <c r="H54" s="887"/>
      <c r="I54" s="887"/>
      <c r="J54" s="887"/>
      <c r="K54" s="887"/>
      <c r="L54" s="887"/>
      <c r="M54" s="887"/>
      <c r="N54" s="887"/>
      <c r="O54" s="887"/>
      <c r="P54" s="887"/>
      <c r="Q54" s="887"/>
      <c r="R54" s="887"/>
      <c r="S54" s="887"/>
      <c r="T54" s="887"/>
      <c r="U54" s="887"/>
      <c r="V54" s="887"/>
      <c r="W54" s="887"/>
      <c r="X54" s="887"/>
      <c r="Y54" s="887"/>
      <c r="Z54" s="887"/>
      <c r="AA54" s="887"/>
      <c r="AB54" s="887"/>
      <c r="AC54" s="887"/>
      <c r="AD54" s="887"/>
      <c r="AE54" s="887"/>
      <c r="AF54" s="887"/>
      <c r="AG54" s="887"/>
      <c r="AH54" s="887"/>
      <c r="AI54" s="887"/>
      <c r="AJ54" s="887"/>
      <c r="AK54" s="887"/>
      <c r="AL54" s="887"/>
      <c r="AM54" s="1113"/>
      <c r="AN54" s="1113"/>
      <c r="AO54" s="1113"/>
      <c r="AP54" s="1113"/>
      <c r="AQ54" s="1113"/>
      <c r="AR54" s="1113"/>
      <c r="AS54" s="1113"/>
      <c r="AT54" s="1113"/>
      <c r="AU54" s="1113"/>
      <c r="AV54" s="1113"/>
      <c r="AW54" s="887"/>
      <c r="AX54" s="887"/>
      <c r="AY54" s="887"/>
      <c r="AZ54" s="887"/>
      <c r="BA54" s="887"/>
      <c r="BB54" s="887"/>
      <c r="BC54" s="887"/>
      <c r="BD54" s="887"/>
      <c r="BE54" s="887"/>
      <c r="BF54" s="887"/>
      <c r="BG54" s="887"/>
      <c r="BH54" s="887"/>
      <c r="BI54" s="887"/>
      <c r="BJ54" s="887"/>
      <c r="BK54" s="887"/>
      <c r="BL54" s="887"/>
      <c r="BM54" s="887"/>
      <c r="BN54" s="887"/>
      <c r="BO54" s="887"/>
      <c r="BP54" s="887"/>
      <c r="BQ54" s="887"/>
      <c r="BR54" s="887"/>
      <c r="BS54" s="887"/>
      <c r="BT54" s="887"/>
      <c r="BU54" s="887"/>
      <c r="BV54" s="887"/>
      <c r="BW54" s="887"/>
      <c r="BX54" s="887"/>
      <c r="BY54" s="887"/>
      <c r="BZ54" s="887"/>
      <c r="CA54" s="887"/>
      <c r="CB54" s="887"/>
      <c r="CC54" s="887"/>
      <c r="CD54" s="887"/>
      <c r="CE54" s="887"/>
      <c r="CF54" s="887"/>
      <c r="CG54" s="887"/>
      <c r="CH54" s="887"/>
      <c r="CI54" s="887"/>
      <c r="CJ54" s="887"/>
      <c r="CL54" s="887"/>
      <c r="CM54" s="887"/>
      <c r="CN54" s="887"/>
    </row>
    <row r="55" spans="1:92" ht="13" thickBot="1">
      <c r="A55" s="939" t="s">
        <v>388</v>
      </c>
      <c r="B55" s="940">
        <f>(B54-B4)/B4</f>
        <v>0.2857142857142857</v>
      </c>
      <c r="C55" s="924"/>
      <c r="D55" s="887"/>
      <c r="E55" s="887"/>
      <c r="F55" s="887"/>
      <c r="G55" s="887"/>
      <c r="H55" s="887"/>
      <c r="I55" s="887"/>
      <c r="J55" s="887"/>
      <c r="K55" s="887"/>
      <c r="L55" s="887"/>
      <c r="M55" s="887"/>
      <c r="N55" s="887"/>
      <c r="O55" s="887"/>
      <c r="P55" s="887"/>
      <c r="Q55" s="887"/>
      <c r="R55" s="887"/>
      <c r="S55" s="887"/>
      <c r="T55" s="887"/>
      <c r="U55" s="887"/>
      <c r="V55" s="887"/>
      <c r="W55" s="887"/>
      <c r="X55" s="887"/>
      <c r="Y55" s="887"/>
      <c r="Z55" s="887"/>
      <c r="AA55" s="887"/>
      <c r="AB55" s="887"/>
      <c r="AC55" s="887"/>
      <c r="AD55" s="887"/>
      <c r="AE55" s="887"/>
      <c r="AF55" s="887"/>
      <c r="AG55" s="887"/>
      <c r="AH55" s="887"/>
      <c r="AI55" s="887"/>
      <c r="AJ55" s="887"/>
      <c r="AK55" s="887"/>
      <c r="AL55" s="887"/>
      <c r="AM55" s="1113"/>
      <c r="AN55" s="1113"/>
      <c r="AO55" s="1113"/>
      <c r="AP55" s="1113"/>
      <c r="AQ55" s="1113"/>
      <c r="AR55" s="1113"/>
      <c r="AS55" s="1113"/>
      <c r="AT55" s="1113"/>
      <c r="AU55" s="1113"/>
      <c r="AV55" s="1113"/>
      <c r="AW55" s="887"/>
      <c r="AX55" s="887"/>
      <c r="AY55" s="887"/>
      <c r="AZ55" s="887"/>
      <c r="BA55" s="887"/>
      <c r="BB55" s="887"/>
      <c r="BC55" s="887"/>
      <c r="BD55" s="887"/>
      <c r="BE55" s="887"/>
      <c r="BF55" s="887"/>
      <c r="BG55" s="887"/>
      <c r="BH55" s="887"/>
      <c r="BI55" s="887"/>
      <c r="BJ55" s="887"/>
      <c r="BK55" s="887"/>
      <c r="BL55" s="887"/>
      <c r="BM55" s="887"/>
      <c r="BN55" s="887"/>
      <c r="BO55" s="887"/>
      <c r="BP55" s="887"/>
      <c r="BQ55" s="887"/>
      <c r="BR55" s="887"/>
      <c r="BS55" s="887"/>
      <c r="BT55" s="887"/>
      <c r="BU55" s="887"/>
      <c r="BV55" s="887"/>
      <c r="BW55" s="887"/>
      <c r="BX55" s="887"/>
      <c r="BY55" s="887"/>
      <c r="BZ55" s="887"/>
      <c r="CA55" s="887"/>
      <c r="CB55" s="887"/>
      <c r="CC55" s="887"/>
      <c r="CD55" s="887"/>
      <c r="CE55" s="887"/>
      <c r="CF55" s="887"/>
      <c r="CG55" s="887"/>
      <c r="CH55" s="887"/>
      <c r="CI55" s="887"/>
      <c r="CJ55" s="887"/>
      <c r="CL55" s="887"/>
      <c r="CM55" s="887"/>
      <c r="CN55" s="887"/>
    </row>
    <row r="56" spans="1:92" ht="13" thickBot="1">
      <c r="A56" s="1184"/>
      <c r="B56" s="1185"/>
      <c r="C56" s="975" t="s">
        <v>618</v>
      </c>
      <c r="D56" s="944"/>
      <c r="E56" s="944"/>
      <c r="F56" s="944"/>
      <c r="G56" s="944"/>
      <c r="H56" s="944"/>
      <c r="I56" s="944"/>
      <c r="J56" s="944"/>
      <c r="K56" s="944"/>
      <c r="L56" s="944"/>
      <c r="M56" s="944"/>
      <c r="N56" s="944"/>
      <c r="O56" s="944"/>
      <c r="P56" s="944"/>
      <c r="Q56" s="944"/>
      <c r="R56" s="944"/>
      <c r="S56" s="944"/>
      <c r="T56" s="944"/>
      <c r="U56" s="944"/>
      <c r="V56" s="944"/>
      <c r="W56" s="944"/>
      <c r="X56" s="944"/>
      <c r="Y56" s="944"/>
      <c r="Z56" s="944"/>
      <c r="AA56" s="944"/>
      <c r="AB56" s="944"/>
      <c r="AC56" s="944"/>
      <c r="AD56" s="944"/>
      <c r="AE56" s="944"/>
      <c r="AF56" s="944"/>
      <c r="AG56" s="944"/>
      <c r="AH56" s="944"/>
      <c r="AI56" s="944"/>
      <c r="AJ56" s="944"/>
      <c r="AK56" s="944"/>
      <c r="AL56" s="944"/>
      <c r="AM56" s="1114"/>
      <c r="AN56" s="1114"/>
      <c r="AO56" s="1114"/>
      <c r="AP56" s="1114"/>
      <c r="AQ56" s="1114"/>
      <c r="AR56" s="1114"/>
      <c r="AS56" s="1114"/>
      <c r="AT56" s="1114"/>
      <c r="AU56" s="1114"/>
      <c r="AV56" s="1114"/>
      <c r="AW56" s="944"/>
      <c r="AX56" s="944"/>
      <c r="AY56" s="785" t="s">
        <v>619</v>
      </c>
      <c r="AZ56" s="948"/>
      <c r="BA56" s="948"/>
      <c r="BB56" s="948"/>
      <c r="BC56" s="948"/>
      <c r="BD56" s="948"/>
      <c r="BE56" s="948"/>
      <c r="BF56" s="948"/>
      <c r="BG56" s="948"/>
      <c r="BH56" s="948"/>
      <c r="BI56" s="948"/>
      <c r="BJ56" s="948"/>
      <c r="BK56" s="948"/>
      <c r="BL56" s="948"/>
      <c r="BM56" s="948"/>
      <c r="BN56" s="948"/>
      <c r="BO56" s="948"/>
      <c r="BP56" s="948"/>
      <c r="BQ56" s="948"/>
      <c r="BR56" s="948"/>
      <c r="BS56" s="948"/>
      <c r="BT56" s="948"/>
      <c r="BU56" s="948"/>
      <c r="BV56" s="948"/>
      <c r="BW56" s="948"/>
      <c r="BX56" s="948"/>
      <c r="BY56" s="948"/>
      <c r="BZ56" s="948"/>
      <c r="CA56" s="948"/>
      <c r="CB56" s="948"/>
      <c r="CC56" s="948"/>
      <c r="CD56" s="948"/>
      <c r="CE56" s="948"/>
      <c r="CF56" s="948"/>
      <c r="CG56" s="948"/>
      <c r="CH56" s="948"/>
      <c r="CI56" s="948"/>
      <c r="CJ56" s="948"/>
      <c r="CL56" s="887"/>
      <c r="CM56" s="887"/>
      <c r="CN56" s="887"/>
    </row>
    <row r="57" spans="1:92" ht="13" thickBot="1">
      <c r="A57" s="1253" t="s">
        <v>637</v>
      </c>
      <c r="B57" s="1265"/>
      <c r="C57" s="1058" t="s">
        <v>677</v>
      </c>
      <c r="D57" s="711" t="s">
        <v>681</v>
      </c>
      <c r="E57" s="711" t="s">
        <v>593</v>
      </c>
      <c r="F57" s="711" t="s">
        <v>683</v>
      </c>
      <c r="G57" s="711" t="s">
        <v>602</v>
      </c>
      <c r="H57" s="711" t="s">
        <v>614</v>
      </c>
      <c r="I57" s="711" t="s">
        <v>600</v>
      </c>
      <c r="J57" s="711" t="s">
        <v>594</v>
      </c>
      <c r="K57" s="711" t="s">
        <v>163</v>
      </c>
      <c r="L57" s="711" t="s">
        <v>165</v>
      </c>
      <c r="M57" s="1029"/>
      <c r="N57" s="1029"/>
      <c r="O57" s="1029"/>
      <c r="P57" s="1029"/>
      <c r="Q57" s="1029"/>
      <c r="R57" s="1029"/>
      <c r="S57" s="1029"/>
      <c r="T57" s="1029"/>
      <c r="U57" s="1029"/>
      <c r="V57" s="1029"/>
      <c r="W57" s="1029"/>
      <c r="X57" s="1029"/>
      <c r="Y57" s="1029"/>
      <c r="Z57" s="1029"/>
      <c r="AA57" s="1029"/>
      <c r="AB57" s="1029"/>
      <c r="AC57" s="1029"/>
      <c r="AD57" s="1029"/>
      <c r="AE57" s="1029"/>
      <c r="AF57" s="1029"/>
      <c r="AG57" s="1029"/>
      <c r="AH57" s="1029"/>
      <c r="AI57" s="1029"/>
      <c r="AJ57" s="1029"/>
      <c r="AK57" s="1029"/>
      <c r="AL57" s="1030"/>
      <c r="AM57" s="1030"/>
      <c r="AN57" s="1030"/>
      <c r="AO57" s="1030"/>
      <c r="AP57" s="1030"/>
      <c r="AQ57" s="1030"/>
      <c r="AR57" s="1030"/>
      <c r="AS57" s="1030"/>
      <c r="AT57" s="1030"/>
      <c r="AU57" s="1030"/>
      <c r="AV57" s="1030"/>
      <c r="AW57" s="1030"/>
      <c r="AX57" s="1030"/>
      <c r="AY57" s="1025" t="str">
        <f t="shared" ref="AY57:CH57" si="68">C57</f>
        <v>501</v>
      </c>
      <c r="AZ57" s="1023" t="str">
        <f t="shared" si="68"/>
        <v>506</v>
      </c>
      <c r="BA57" s="1023" t="str">
        <f t="shared" si="68"/>
        <v>511</v>
      </c>
      <c r="BB57" s="1023" t="str">
        <f t="shared" si="68"/>
        <v>516</v>
      </c>
      <c r="BC57" s="1023" t="str">
        <f t="shared" si="68"/>
        <v>521</v>
      </c>
      <c r="BD57" s="1023" t="str">
        <f t="shared" si="68"/>
        <v>526</v>
      </c>
      <c r="BE57" s="1023" t="str">
        <f t="shared" si="68"/>
        <v>531</v>
      </c>
      <c r="BF57" s="1023" t="str">
        <f t="shared" si="68"/>
        <v>536</v>
      </c>
      <c r="BG57" s="1023" t="str">
        <f t="shared" si="68"/>
        <v>541</v>
      </c>
      <c r="BH57" s="1023" t="str">
        <f t="shared" si="68"/>
        <v>546</v>
      </c>
      <c r="BI57" s="1023">
        <f t="shared" si="68"/>
        <v>0</v>
      </c>
      <c r="BJ57" s="1023">
        <f t="shared" si="68"/>
        <v>0</v>
      </c>
      <c r="BK57" s="1023">
        <f t="shared" si="68"/>
        <v>0</v>
      </c>
      <c r="BL57" s="1023">
        <f t="shared" si="68"/>
        <v>0</v>
      </c>
      <c r="BM57" s="1023">
        <f t="shared" si="68"/>
        <v>0</v>
      </c>
      <c r="BN57" s="1023">
        <f t="shared" si="68"/>
        <v>0</v>
      </c>
      <c r="BO57" s="1023">
        <f t="shared" si="68"/>
        <v>0</v>
      </c>
      <c r="BP57" s="1023">
        <f t="shared" si="68"/>
        <v>0</v>
      </c>
      <c r="BQ57" s="1023">
        <f t="shared" si="68"/>
        <v>0</v>
      </c>
      <c r="BR57" s="1023">
        <f t="shared" si="68"/>
        <v>0</v>
      </c>
      <c r="BS57" s="1023">
        <f t="shared" si="68"/>
        <v>0</v>
      </c>
      <c r="BT57" s="1023">
        <f t="shared" si="68"/>
        <v>0</v>
      </c>
      <c r="BU57" s="1023">
        <f t="shared" si="68"/>
        <v>0</v>
      </c>
      <c r="BV57" s="1023">
        <f t="shared" si="68"/>
        <v>0</v>
      </c>
      <c r="BW57" s="1023">
        <f t="shared" si="68"/>
        <v>0</v>
      </c>
      <c r="BX57" s="1023">
        <f t="shared" si="68"/>
        <v>0</v>
      </c>
      <c r="BY57" s="1023">
        <f t="shared" si="68"/>
        <v>0</v>
      </c>
      <c r="BZ57" s="1023">
        <f t="shared" si="68"/>
        <v>0</v>
      </c>
      <c r="CA57" s="1023">
        <f t="shared" si="68"/>
        <v>0</v>
      </c>
      <c r="CB57" s="1023">
        <f t="shared" si="68"/>
        <v>0</v>
      </c>
      <c r="CC57" s="1023">
        <f t="shared" si="68"/>
        <v>0</v>
      </c>
      <c r="CD57" s="1023">
        <f t="shared" si="68"/>
        <v>0</v>
      </c>
      <c r="CE57" s="1023">
        <f t="shared" si="68"/>
        <v>0</v>
      </c>
      <c r="CF57" s="1023">
        <f t="shared" si="68"/>
        <v>0</v>
      </c>
      <c r="CG57" s="1023">
        <f t="shared" si="68"/>
        <v>0</v>
      </c>
      <c r="CH57" s="1023">
        <f t="shared" si="68"/>
        <v>0</v>
      </c>
      <c r="CI57" s="1023">
        <f t="shared" ref="CI57:CJ57" si="69">AW57</f>
        <v>0</v>
      </c>
      <c r="CJ57" s="1023">
        <f t="shared" si="69"/>
        <v>0</v>
      </c>
      <c r="CL57" s="887"/>
      <c r="CM57" s="887"/>
      <c r="CN57" s="887"/>
    </row>
    <row r="58" spans="1:92">
      <c r="A58" s="1308" t="s">
        <v>470</v>
      </c>
      <c r="B58" s="1309"/>
      <c r="C58" s="941">
        <v>2.1819999999999999</v>
      </c>
      <c r="D58" s="942">
        <v>2.1945000000000001</v>
      </c>
      <c r="E58" s="942">
        <v>2.2349999999999999</v>
      </c>
      <c r="F58" s="942">
        <v>2.1415000000000002</v>
      </c>
      <c r="G58" s="942">
        <v>2.161</v>
      </c>
      <c r="H58" s="942">
        <v>2.1894999999999998</v>
      </c>
      <c r="I58" s="942">
        <v>2.177</v>
      </c>
      <c r="J58" s="139">
        <v>2.1890000000000001</v>
      </c>
      <c r="K58" s="139">
        <v>2.1829999999999998</v>
      </c>
      <c r="L58" s="139">
        <v>2.1875</v>
      </c>
      <c r="M58" s="958"/>
      <c r="N58" s="958"/>
      <c r="O58" s="958"/>
      <c r="P58" s="958"/>
      <c r="Q58" s="961"/>
      <c r="R58" s="958"/>
      <c r="S58" s="958"/>
      <c r="T58" s="958"/>
      <c r="U58" s="958"/>
      <c r="V58" s="958"/>
      <c r="W58" s="958"/>
      <c r="X58" s="958"/>
      <c r="Y58" s="958"/>
      <c r="Z58" s="958"/>
      <c r="AA58" s="958"/>
      <c r="AB58" s="958"/>
      <c r="AC58" s="958"/>
      <c r="AD58" s="958"/>
      <c r="AE58" s="958"/>
      <c r="AF58" s="958"/>
      <c r="AG58" s="958"/>
      <c r="AH58" s="958"/>
      <c r="AI58" s="889"/>
      <c r="AJ58" s="889"/>
      <c r="AK58" s="889"/>
      <c r="AL58" s="946"/>
      <c r="AM58" s="946"/>
      <c r="AN58" s="946"/>
      <c r="AO58" s="946"/>
      <c r="AP58" s="946"/>
      <c r="AQ58" s="946"/>
      <c r="AR58" s="946"/>
      <c r="AS58" s="946"/>
      <c r="AT58" s="946"/>
      <c r="AU58" s="946"/>
      <c r="AV58" s="946"/>
      <c r="AW58" s="946"/>
      <c r="AX58" s="946"/>
      <c r="AY58" s="898">
        <f t="shared" ref="AY58:BH61" si="70">C58*25.4</f>
        <v>55.422799999999995</v>
      </c>
      <c r="AZ58" s="899">
        <f t="shared" si="70"/>
        <v>55.740299999999998</v>
      </c>
      <c r="BA58" s="899">
        <f t="shared" si="70"/>
        <v>56.768999999999991</v>
      </c>
      <c r="BB58" s="899">
        <f t="shared" si="70"/>
        <v>54.394100000000002</v>
      </c>
      <c r="BC58" s="899">
        <f t="shared" si="70"/>
        <v>54.889399999999995</v>
      </c>
      <c r="BD58" s="899">
        <f t="shared" si="70"/>
        <v>55.613299999999988</v>
      </c>
      <c r="BE58" s="899">
        <f t="shared" si="70"/>
        <v>55.2958</v>
      </c>
      <c r="BF58" s="899">
        <f t="shared" si="70"/>
        <v>55.6006</v>
      </c>
      <c r="BG58" s="899">
        <f t="shared" si="70"/>
        <v>55.448199999999993</v>
      </c>
      <c r="BH58" s="899">
        <f t="shared" si="70"/>
        <v>55.5625</v>
      </c>
      <c r="BI58" s="899">
        <f t="shared" ref="BI58:BR61" si="71">M58*25.4</f>
        <v>0</v>
      </c>
      <c r="BJ58" s="899">
        <f t="shared" si="71"/>
        <v>0</v>
      </c>
      <c r="BK58" s="899">
        <f t="shared" si="71"/>
        <v>0</v>
      </c>
      <c r="BL58" s="899">
        <f t="shared" si="71"/>
        <v>0</v>
      </c>
      <c r="BM58" s="899">
        <f t="shared" si="71"/>
        <v>0</v>
      </c>
      <c r="BN58" s="899">
        <f t="shared" si="71"/>
        <v>0</v>
      </c>
      <c r="BO58" s="899">
        <f t="shared" si="71"/>
        <v>0</v>
      </c>
      <c r="BP58" s="899">
        <f t="shared" si="71"/>
        <v>0</v>
      </c>
      <c r="BQ58" s="899">
        <f t="shared" si="71"/>
        <v>0</v>
      </c>
      <c r="BR58" s="899">
        <f t="shared" si="71"/>
        <v>0</v>
      </c>
      <c r="BS58" s="899">
        <f t="shared" ref="BS58:CB61" si="72">W58*25.4</f>
        <v>0</v>
      </c>
      <c r="BT58" s="899">
        <f t="shared" si="72"/>
        <v>0</v>
      </c>
      <c r="BU58" s="899">
        <f t="shared" si="72"/>
        <v>0</v>
      </c>
      <c r="BV58" s="899">
        <f t="shared" si="72"/>
        <v>0</v>
      </c>
      <c r="BW58" s="899">
        <f t="shared" si="72"/>
        <v>0</v>
      </c>
      <c r="BX58" s="899">
        <f t="shared" si="72"/>
        <v>0</v>
      </c>
      <c r="BY58" s="899">
        <f t="shared" si="72"/>
        <v>0</v>
      </c>
      <c r="BZ58" s="899">
        <f t="shared" si="72"/>
        <v>0</v>
      </c>
      <c r="CA58" s="899">
        <f t="shared" si="72"/>
        <v>0</v>
      </c>
      <c r="CB58" s="899">
        <f t="shared" si="72"/>
        <v>0</v>
      </c>
      <c r="CC58" s="899">
        <f t="shared" ref="CC58:CH61" si="73">AG58*25.4</f>
        <v>0</v>
      </c>
      <c r="CD58" s="899">
        <f t="shared" si="73"/>
        <v>0</v>
      </c>
      <c r="CE58" s="899">
        <f t="shared" si="73"/>
        <v>0</v>
      </c>
      <c r="CF58" s="899">
        <f t="shared" si="73"/>
        <v>0</v>
      </c>
      <c r="CG58" s="899">
        <f t="shared" si="73"/>
        <v>0</v>
      </c>
      <c r="CH58" s="899">
        <f t="shared" si="73"/>
        <v>0</v>
      </c>
      <c r="CI58" s="899">
        <f t="shared" ref="CI58:CJ61" si="74">AW58*25.4</f>
        <v>0</v>
      </c>
      <c r="CJ58" s="899">
        <f t="shared" si="74"/>
        <v>0</v>
      </c>
      <c r="CL58" s="887"/>
      <c r="CM58" s="887"/>
      <c r="CN58" s="887"/>
    </row>
    <row r="59" spans="1:92">
      <c r="A59" s="1262" t="s">
        <v>588</v>
      </c>
      <c r="B59" s="1263"/>
      <c r="C59" s="1131">
        <v>0.33800000000000002</v>
      </c>
      <c r="D59" s="1095">
        <v>0.34449999999999997</v>
      </c>
      <c r="E59" s="1095">
        <v>0.2215</v>
      </c>
      <c r="F59" s="1095">
        <v>0.217</v>
      </c>
      <c r="G59" s="1095">
        <v>0.29549999999999998</v>
      </c>
      <c r="H59" s="1095">
        <v>0.27700000000000002</v>
      </c>
      <c r="I59" s="1095">
        <v>0.25850000000000001</v>
      </c>
      <c r="J59" s="1106">
        <v>0.32500000000000001</v>
      </c>
      <c r="K59" s="1106">
        <v>0.29749999999999999</v>
      </c>
      <c r="L59" s="1106">
        <v>0.29499999999999998</v>
      </c>
      <c r="M59" s="958"/>
      <c r="N59" s="958"/>
      <c r="O59" s="958"/>
      <c r="P59" s="958"/>
      <c r="Q59" s="961"/>
      <c r="R59" s="958"/>
      <c r="S59" s="958"/>
      <c r="T59" s="958"/>
      <c r="U59" s="958"/>
      <c r="V59" s="958"/>
      <c r="W59" s="958"/>
      <c r="X59" s="958"/>
      <c r="Y59" s="958"/>
      <c r="Z59" s="958"/>
      <c r="AA59" s="958"/>
      <c r="AB59" s="958"/>
      <c r="AC59" s="958"/>
      <c r="AD59" s="958"/>
      <c r="AE59" s="958"/>
      <c r="AF59" s="958"/>
      <c r="AG59" s="958"/>
      <c r="AH59" s="958"/>
      <c r="AI59" s="890"/>
      <c r="AJ59" s="890"/>
      <c r="AK59" s="890"/>
      <c r="AL59" s="936"/>
      <c r="AM59" s="936"/>
      <c r="AN59" s="936"/>
      <c r="AO59" s="936"/>
      <c r="AP59" s="936"/>
      <c r="AQ59" s="936"/>
      <c r="AR59" s="936"/>
      <c r="AS59" s="936"/>
      <c r="AT59" s="936"/>
      <c r="AU59" s="936"/>
      <c r="AV59" s="936"/>
      <c r="AW59" s="936"/>
      <c r="AX59" s="936"/>
      <c r="AY59" s="900">
        <f t="shared" si="70"/>
        <v>8.5852000000000004</v>
      </c>
      <c r="AZ59" s="901">
        <f t="shared" si="70"/>
        <v>8.7502999999999993</v>
      </c>
      <c r="BA59" s="901">
        <f t="shared" si="70"/>
        <v>5.6261000000000001</v>
      </c>
      <c r="BB59" s="901">
        <f t="shared" si="70"/>
        <v>5.5118</v>
      </c>
      <c r="BC59" s="901">
        <f t="shared" si="70"/>
        <v>7.5056999999999992</v>
      </c>
      <c r="BD59" s="901">
        <f t="shared" si="70"/>
        <v>7.0358000000000001</v>
      </c>
      <c r="BE59" s="901">
        <f t="shared" si="70"/>
        <v>6.5659000000000001</v>
      </c>
      <c r="BF59" s="901">
        <f t="shared" si="70"/>
        <v>8.254999999999999</v>
      </c>
      <c r="BG59" s="901">
        <f t="shared" si="70"/>
        <v>7.5564999999999989</v>
      </c>
      <c r="BH59" s="901">
        <f t="shared" si="70"/>
        <v>7.4929999999999994</v>
      </c>
      <c r="BI59" s="901">
        <f t="shared" si="71"/>
        <v>0</v>
      </c>
      <c r="BJ59" s="901">
        <f t="shared" si="71"/>
        <v>0</v>
      </c>
      <c r="BK59" s="901">
        <f t="shared" si="71"/>
        <v>0</v>
      </c>
      <c r="BL59" s="901">
        <f t="shared" si="71"/>
        <v>0</v>
      </c>
      <c r="BM59" s="901">
        <f t="shared" si="71"/>
        <v>0</v>
      </c>
      <c r="BN59" s="901">
        <f t="shared" si="71"/>
        <v>0</v>
      </c>
      <c r="BO59" s="901">
        <f t="shared" si="71"/>
        <v>0</v>
      </c>
      <c r="BP59" s="901">
        <f t="shared" si="71"/>
        <v>0</v>
      </c>
      <c r="BQ59" s="901">
        <f t="shared" si="71"/>
        <v>0</v>
      </c>
      <c r="BR59" s="901">
        <f t="shared" si="71"/>
        <v>0</v>
      </c>
      <c r="BS59" s="901">
        <f t="shared" si="72"/>
        <v>0</v>
      </c>
      <c r="BT59" s="901">
        <f t="shared" si="72"/>
        <v>0</v>
      </c>
      <c r="BU59" s="901">
        <f t="shared" si="72"/>
        <v>0</v>
      </c>
      <c r="BV59" s="901">
        <f t="shared" si="72"/>
        <v>0</v>
      </c>
      <c r="BW59" s="901">
        <f t="shared" si="72"/>
        <v>0</v>
      </c>
      <c r="BX59" s="901">
        <f t="shared" si="72"/>
        <v>0</v>
      </c>
      <c r="BY59" s="901">
        <f t="shared" si="72"/>
        <v>0</v>
      </c>
      <c r="BZ59" s="901">
        <f t="shared" si="72"/>
        <v>0</v>
      </c>
      <c r="CA59" s="901">
        <f t="shared" si="72"/>
        <v>0</v>
      </c>
      <c r="CB59" s="901">
        <f t="shared" si="72"/>
        <v>0</v>
      </c>
      <c r="CC59" s="901">
        <f t="shared" si="73"/>
        <v>0</v>
      </c>
      <c r="CD59" s="901">
        <f t="shared" si="73"/>
        <v>0</v>
      </c>
      <c r="CE59" s="901">
        <f t="shared" si="73"/>
        <v>0</v>
      </c>
      <c r="CF59" s="901">
        <f t="shared" si="73"/>
        <v>0</v>
      </c>
      <c r="CG59" s="901">
        <f t="shared" si="73"/>
        <v>0</v>
      </c>
      <c r="CH59" s="901">
        <f t="shared" si="73"/>
        <v>0</v>
      </c>
      <c r="CI59" s="901">
        <f t="shared" si="74"/>
        <v>0</v>
      </c>
      <c r="CJ59" s="901">
        <f t="shared" si="74"/>
        <v>0</v>
      </c>
      <c r="CL59" s="887"/>
      <c r="CM59" s="887"/>
      <c r="CN59" s="887"/>
    </row>
    <row r="60" spans="1:92">
      <c r="A60" s="1257" t="s">
        <v>589</v>
      </c>
      <c r="B60" s="1264"/>
      <c r="C60" s="951">
        <v>-0.17949999999999999</v>
      </c>
      <c r="D60" s="942">
        <v>-0.16300000000000001</v>
      </c>
      <c r="E60" s="942">
        <v>-0.28649999999999998</v>
      </c>
      <c r="F60" s="942">
        <v>-0.29899999999999999</v>
      </c>
      <c r="G60" s="942">
        <v>-0.217</v>
      </c>
      <c r="H60" s="942">
        <v>-0.2455</v>
      </c>
      <c r="I60" s="942">
        <v>-0.26200000000000001</v>
      </c>
      <c r="J60" s="942">
        <v>-0.187</v>
      </c>
      <c r="K60" s="942">
        <v>-0.222</v>
      </c>
      <c r="L60" s="942">
        <v>-0.224</v>
      </c>
      <c r="M60" s="942"/>
      <c r="N60" s="942"/>
      <c r="O60" s="942"/>
      <c r="P60" s="942"/>
      <c r="Q60" s="942"/>
      <c r="R60" s="942"/>
      <c r="S60" s="942"/>
      <c r="T60" s="942"/>
      <c r="U60" s="978"/>
      <c r="V60" s="978"/>
      <c r="W60" s="978"/>
      <c r="X60" s="985"/>
      <c r="Y60" s="979"/>
      <c r="Z60" s="985"/>
      <c r="AA60" s="979"/>
      <c r="AB60" s="985"/>
      <c r="AC60" s="979"/>
      <c r="AD60" s="985"/>
      <c r="AE60" s="979"/>
      <c r="AF60" s="985"/>
      <c r="AG60" s="980"/>
      <c r="AH60" s="980"/>
      <c r="AI60" s="890"/>
      <c r="AJ60" s="890"/>
      <c r="AK60" s="890"/>
      <c r="AL60" s="936"/>
      <c r="AM60" s="936"/>
      <c r="AN60" s="936"/>
      <c r="AO60" s="936"/>
      <c r="AP60" s="936"/>
      <c r="AQ60" s="936"/>
      <c r="AR60" s="936"/>
      <c r="AS60" s="936"/>
      <c r="AT60" s="936"/>
      <c r="AU60" s="936"/>
      <c r="AV60" s="936"/>
      <c r="AW60" s="936"/>
      <c r="AX60" s="936"/>
      <c r="AY60" s="900">
        <f t="shared" si="70"/>
        <v>-4.5592999999999995</v>
      </c>
      <c r="AZ60" s="901">
        <f t="shared" si="70"/>
        <v>-4.1402000000000001</v>
      </c>
      <c r="BA60" s="901">
        <f t="shared" si="70"/>
        <v>-7.277099999999999</v>
      </c>
      <c r="BB60" s="901">
        <f t="shared" si="70"/>
        <v>-7.5945999999999989</v>
      </c>
      <c r="BC60" s="901">
        <f t="shared" si="70"/>
        <v>-5.5118</v>
      </c>
      <c r="BD60" s="901">
        <f t="shared" si="70"/>
        <v>-6.2356999999999996</v>
      </c>
      <c r="BE60" s="901">
        <f t="shared" si="70"/>
        <v>-6.6547999999999998</v>
      </c>
      <c r="BF60" s="901">
        <f t="shared" si="70"/>
        <v>-4.7497999999999996</v>
      </c>
      <c r="BG60" s="901">
        <f t="shared" si="70"/>
        <v>-5.6387999999999998</v>
      </c>
      <c r="BH60" s="901">
        <f t="shared" si="70"/>
        <v>-5.6895999999999995</v>
      </c>
      <c r="BI60" s="901">
        <f t="shared" si="71"/>
        <v>0</v>
      </c>
      <c r="BJ60" s="901">
        <f t="shared" si="71"/>
        <v>0</v>
      </c>
      <c r="BK60" s="901">
        <f t="shared" si="71"/>
        <v>0</v>
      </c>
      <c r="BL60" s="901">
        <f t="shared" si="71"/>
        <v>0</v>
      </c>
      <c r="BM60" s="901">
        <f t="shared" si="71"/>
        <v>0</v>
      </c>
      <c r="BN60" s="901">
        <f t="shared" si="71"/>
        <v>0</v>
      </c>
      <c r="BO60" s="901">
        <f t="shared" si="71"/>
        <v>0</v>
      </c>
      <c r="BP60" s="901">
        <f t="shared" si="71"/>
        <v>0</v>
      </c>
      <c r="BQ60" s="901">
        <f t="shared" si="71"/>
        <v>0</v>
      </c>
      <c r="BR60" s="901">
        <f t="shared" si="71"/>
        <v>0</v>
      </c>
      <c r="BS60" s="901">
        <f t="shared" si="72"/>
        <v>0</v>
      </c>
      <c r="BT60" s="901">
        <f t="shared" si="72"/>
        <v>0</v>
      </c>
      <c r="BU60" s="901">
        <f t="shared" si="72"/>
        <v>0</v>
      </c>
      <c r="BV60" s="901">
        <f t="shared" si="72"/>
        <v>0</v>
      </c>
      <c r="BW60" s="901">
        <f t="shared" si="72"/>
        <v>0</v>
      </c>
      <c r="BX60" s="901">
        <f t="shared" si="72"/>
        <v>0</v>
      </c>
      <c r="BY60" s="901">
        <f t="shared" si="72"/>
        <v>0</v>
      </c>
      <c r="BZ60" s="901">
        <f t="shared" si="72"/>
        <v>0</v>
      </c>
      <c r="CA60" s="901">
        <f t="shared" si="72"/>
        <v>0</v>
      </c>
      <c r="CB60" s="901">
        <f t="shared" si="72"/>
        <v>0</v>
      </c>
      <c r="CC60" s="901">
        <f t="shared" si="73"/>
        <v>0</v>
      </c>
      <c r="CD60" s="901">
        <f t="shared" si="73"/>
        <v>0</v>
      </c>
      <c r="CE60" s="901">
        <f t="shared" si="73"/>
        <v>0</v>
      </c>
      <c r="CF60" s="901">
        <f t="shared" si="73"/>
        <v>0</v>
      </c>
      <c r="CG60" s="901">
        <f t="shared" si="73"/>
        <v>0</v>
      </c>
      <c r="CH60" s="901">
        <f t="shared" si="73"/>
        <v>0</v>
      </c>
      <c r="CI60" s="901">
        <f t="shared" si="74"/>
        <v>0</v>
      </c>
      <c r="CJ60" s="901">
        <f t="shared" si="74"/>
        <v>0</v>
      </c>
      <c r="CL60" s="887"/>
      <c r="CM60" s="887"/>
      <c r="CN60" s="887"/>
    </row>
    <row r="61" spans="1:92" ht="13" thickBot="1">
      <c r="A61" s="1243" t="s">
        <v>590</v>
      </c>
      <c r="B61" s="1244"/>
      <c r="C61" s="952">
        <v>-0.17949999999999999</v>
      </c>
      <c r="D61" s="950">
        <v>-0.16300000000000001</v>
      </c>
      <c r="E61" s="950">
        <v>-0.28499999999999998</v>
      </c>
      <c r="F61" s="950">
        <v>-0.29949999999999999</v>
      </c>
      <c r="G61" s="950">
        <v>-0.21299999999999999</v>
      </c>
      <c r="H61" s="950">
        <v>-0.2455</v>
      </c>
      <c r="I61" s="950">
        <v>-0.26100000000000001</v>
      </c>
      <c r="J61" s="950">
        <v>-0.1875</v>
      </c>
      <c r="K61" s="950">
        <v>-0.219</v>
      </c>
      <c r="L61" s="950">
        <v>-0.224</v>
      </c>
      <c r="M61" s="950"/>
      <c r="N61" s="950"/>
      <c r="O61" s="950"/>
      <c r="P61" s="950"/>
      <c r="Q61" s="950"/>
      <c r="R61" s="950"/>
      <c r="S61" s="950"/>
      <c r="T61" s="950"/>
      <c r="U61" s="976"/>
      <c r="V61" s="976"/>
      <c r="W61" s="976"/>
      <c r="X61" s="986"/>
      <c r="Y61" s="954"/>
      <c r="Z61" s="986"/>
      <c r="AA61" s="954"/>
      <c r="AB61" s="986"/>
      <c r="AC61" s="954"/>
      <c r="AD61" s="986"/>
      <c r="AE61" s="954"/>
      <c r="AF61" s="986"/>
      <c r="AG61" s="977"/>
      <c r="AH61" s="977"/>
      <c r="AI61" s="891"/>
      <c r="AJ61" s="891"/>
      <c r="AK61" s="891"/>
      <c r="AL61" s="947"/>
      <c r="AM61" s="947"/>
      <c r="AN61" s="947"/>
      <c r="AO61" s="947"/>
      <c r="AP61" s="947"/>
      <c r="AQ61" s="947"/>
      <c r="AR61" s="947"/>
      <c r="AS61" s="947"/>
      <c r="AT61" s="947"/>
      <c r="AU61" s="947"/>
      <c r="AV61" s="947"/>
      <c r="AW61" s="947"/>
      <c r="AX61" s="947"/>
      <c r="AY61" s="902">
        <f t="shared" si="70"/>
        <v>-4.5592999999999995</v>
      </c>
      <c r="AZ61" s="903">
        <f t="shared" si="70"/>
        <v>-4.1402000000000001</v>
      </c>
      <c r="BA61" s="903">
        <f t="shared" si="70"/>
        <v>-7.238999999999999</v>
      </c>
      <c r="BB61" s="903">
        <f t="shared" si="70"/>
        <v>-7.6072999999999995</v>
      </c>
      <c r="BC61" s="903">
        <f t="shared" si="70"/>
        <v>-5.4101999999999997</v>
      </c>
      <c r="BD61" s="903">
        <f t="shared" si="70"/>
        <v>-6.2356999999999996</v>
      </c>
      <c r="BE61" s="903">
        <f t="shared" si="70"/>
        <v>-6.6293999999999995</v>
      </c>
      <c r="BF61" s="903">
        <f t="shared" si="70"/>
        <v>-4.7624999999999993</v>
      </c>
      <c r="BG61" s="903">
        <f t="shared" si="70"/>
        <v>-5.5625999999999998</v>
      </c>
      <c r="BH61" s="903">
        <f t="shared" si="70"/>
        <v>-5.6895999999999995</v>
      </c>
      <c r="BI61" s="903">
        <f t="shared" si="71"/>
        <v>0</v>
      </c>
      <c r="BJ61" s="903">
        <f t="shared" si="71"/>
        <v>0</v>
      </c>
      <c r="BK61" s="903">
        <f t="shared" si="71"/>
        <v>0</v>
      </c>
      <c r="BL61" s="903">
        <f t="shared" si="71"/>
        <v>0</v>
      </c>
      <c r="BM61" s="903">
        <f t="shared" si="71"/>
        <v>0</v>
      </c>
      <c r="BN61" s="903">
        <f t="shared" si="71"/>
        <v>0</v>
      </c>
      <c r="BO61" s="903">
        <f t="shared" si="71"/>
        <v>0</v>
      </c>
      <c r="BP61" s="903">
        <f t="shared" si="71"/>
        <v>0</v>
      </c>
      <c r="BQ61" s="903">
        <f t="shared" si="71"/>
        <v>0</v>
      </c>
      <c r="BR61" s="903">
        <f t="shared" si="71"/>
        <v>0</v>
      </c>
      <c r="BS61" s="903">
        <f t="shared" si="72"/>
        <v>0</v>
      </c>
      <c r="BT61" s="903">
        <f t="shared" si="72"/>
        <v>0</v>
      </c>
      <c r="BU61" s="903">
        <f t="shared" si="72"/>
        <v>0</v>
      </c>
      <c r="BV61" s="903">
        <f t="shared" si="72"/>
        <v>0</v>
      </c>
      <c r="BW61" s="903">
        <f t="shared" si="72"/>
        <v>0</v>
      </c>
      <c r="BX61" s="903">
        <f t="shared" si="72"/>
        <v>0</v>
      </c>
      <c r="BY61" s="903">
        <f t="shared" si="72"/>
        <v>0</v>
      </c>
      <c r="BZ61" s="903">
        <f t="shared" si="72"/>
        <v>0</v>
      </c>
      <c r="CA61" s="903">
        <f t="shared" si="72"/>
        <v>0</v>
      </c>
      <c r="CB61" s="903">
        <f t="shared" si="72"/>
        <v>0</v>
      </c>
      <c r="CC61" s="903">
        <f t="shared" si="73"/>
        <v>0</v>
      </c>
      <c r="CD61" s="903">
        <f t="shared" si="73"/>
        <v>0</v>
      </c>
      <c r="CE61" s="903">
        <f t="shared" si="73"/>
        <v>0</v>
      </c>
      <c r="CF61" s="903">
        <f t="shared" si="73"/>
        <v>0</v>
      </c>
      <c r="CG61" s="903">
        <f t="shared" si="73"/>
        <v>0</v>
      </c>
      <c r="CH61" s="903">
        <f t="shared" si="73"/>
        <v>0</v>
      </c>
      <c r="CI61" s="903">
        <f t="shared" si="74"/>
        <v>0</v>
      </c>
      <c r="CJ61" s="903">
        <f t="shared" si="74"/>
        <v>0</v>
      </c>
      <c r="CL61" s="887"/>
      <c r="CM61" s="887"/>
      <c r="CN61" s="887"/>
    </row>
    <row r="62" spans="1:92" ht="13" thickBot="1">
      <c r="A62" s="895"/>
      <c r="B62" s="895"/>
      <c r="C62" s="887"/>
      <c r="D62" s="887"/>
      <c r="E62" s="887"/>
      <c r="F62" s="887"/>
      <c r="G62" s="887"/>
      <c r="H62" s="887"/>
      <c r="I62" s="887"/>
      <c r="J62" s="887"/>
      <c r="K62" s="887"/>
      <c r="L62" s="887"/>
      <c r="M62" s="887"/>
      <c r="N62" s="887"/>
      <c r="O62" s="887"/>
      <c r="P62" s="887"/>
      <c r="Q62" s="887"/>
      <c r="R62" s="887"/>
      <c r="S62" s="887"/>
      <c r="T62" s="887"/>
      <c r="U62" s="887"/>
      <c r="V62" s="887"/>
      <c r="W62" s="887"/>
      <c r="X62" s="887"/>
      <c r="Y62" s="887"/>
      <c r="Z62" s="887"/>
      <c r="AA62" s="887"/>
      <c r="AB62" s="887"/>
      <c r="AC62" s="887"/>
      <c r="AD62" s="887"/>
      <c r="AE62" s="887"/>
      <c r="AF62" s="887"/>
      <c r="AG62" s="887"/>
      <c r="AH62" s="887"/>
      <c r="AI62" s="887"/>
      <c r="AJ62" s="887"/>
      <c r="AK62" s="887"/>
      <c r="AL62" s="887"/>
      <c r="AM62" s="1113"/>
      <c r="AN62" s="1113"/>
      <c r="AO62" s="1113"/>
      <c r="AP62" s="1113"/>
      <c r="AQ62" s="1113"/>
      <c r="AR62" s="1113"/>
      <c r="AS62" s="1113"/>
      <c r="AT62" s="1113"/>
      <c r="AU62" s="1113"/>
      <c r="AV62" s="1113"/>
      <c r="AW62" s="887"/>
      <c r="AX62" s="887"/>
      <c r="AY62" s="887"/>
      <c r="AZ62" s="887"/>
      <c r="BA62" s="887"/>
      <c r="BB62" s="887"/>
      <c r="BC62" s="887"/>
      <c r="BD62" s="887"/>
      <c r="BE62" s="887"/>
      <c r="BF62" s="887"/>
      <c r="BG62" s="887"/>
      <c r="BH62" s="887"/>
      <c r="BI62" s="887"/>
      <c r="BJ62" s="887"/>
      <c r="BK62" s="887"/>
      <c r="BL62" s="887"/>
      <c r="BM62" s="887"/>
      <c r="BN62" s="887"/>
      <c r="BO62" s="887"/>
      <c r="BP62" s="887"/>
      <c r="BQ62" s="887"/>
      <c r="BR62" s="887"/>
      <c r="BS62" s="887"/>
      <c r="BT62" s="887"/>
      <c r="BU62" s="887"/>
      <c r="BV62" s="887"/>
      <c r="BW62" s="887"/>
      <c r="BX62" s="887"/>
      <c r="BY62" s="887"/>
      <c r="BZ62" s="887"/>
      <c r="CA62" s="887"/>
      <c r="CB62" s="887"/>
      <c r="CC62" s="887"/>
      <c r="CD62" s="887"/>
      <c r="CE62" s="887"/>
      <c r="CF62" s="887"/>
      <c r="CG62" s="887"/>
      <c r="CH62" s="887"/>
      <c r="CI62" s="887"/>
      <c r="CJ62" s="887"/>
      <c r="CK62" s="887"/>
      <c r="CL62" s="887"/>
      <c r="CM62" s="887"/>
      <c r="CN62" s="887"/>
    </row>
    <row r="63" spans="1:92" ht="13" thickBot="1">
      <c r="A63" s="933" t="s">
        <v>477</v>
      </c>
      <c r="B63" s="895"/>
      <c r="C63" s="887"/>
      <c r="D63" s="887"/>
      <c r="E63" s="887"/>
      <c r="F63" s="887"/>
      <c r="G63" s="887"/>
      <c r="H63" s="887"/>
      <c r="I63" s="887"/>
      <c r="J63" s="887"/>
      <c r="K63" s="887"/>
      <c r="L63" s="887"/>
      <c r="M63" s="887"/>
      <c r="N63" s="887"/>
      <c r="O63" s="887"/>
      <c r="P63" s="887"/>
      <c r="Q63" s="887"/>
      <c r="R63" s="887"/>
      <c r="S63" s="887"/>
      <c r="T63" s="887"/>
      <c r="U63" s="887"/>
      <c r="V63" s="887"/>
      <c r="W63" s="887"/>
      <c r="X63" s="887"/>
      <c r="Y63" s="887"/>
      <c r="Z63" s="887"/>
      <c r="AA63" s="887"/>
      <c r="AB63" s="887"/>
      <c r="AC63" s="887"/>
      <c r="AD63" s="887"/>
      <c r="AE63" s="887"/>
      <c r="AF63" s="887"/>
      <c r="AG63" s="887"/>
      <c r="AH63" s="887"/>
      <c r="AI63" s="887"/>
      <c r="AJ63" s="887"/>
      <c r="AK63" s="887"/>
      <c r="AL63" s="887"/>
      <c r="AM63" s="1113"/>
      <c r="AN63" s="1113"/>
      <c r="AO63" s="1113"/>
      <c r="AP63" s="1113"/>
      <c r="AQ63" s="1113"/>
      <c r="AR63" s="1113"/>
      <c r="AS63" s="1113"/>
      <c r="AT63" s="1113"/>
      <c r="AU63" s="1113"/>
      <c r="AV63" s="1113"/>
      <c r="AW63" s="887"/>
      <c r="AX63" s="887"/>
      <c r="AY63" s="887"/>
      <c r="AZ63" s="887"/>
      <c r="BA63" s="887"/>
      <c r="BB63" s="887"/>
      <c r="BC63" s="887"/>
      <c r="BD63" s="887"/>
      <c r="BE63" s="887"/>
      <c r="BF63" s="887"/>
      <c r="BG63" s="887"/>
      <c r="BH63" s="887"/>
      <c r="BI63" s="887"/>
      <c r="BJ63" s="887"/>
      <c r="BK63" s="887"/>
      <c r="BL63" s="887"/>
      <c r="BM63" s="887"/>
      <c r="BN63" s="887"/>
      <c r="BO63" s="887"/>
      <c r="BP63" s="887"/>
      <c r="BQ63" s="887"/>
      <c r="BR63" s="887"/>
      <c r="BS63" s="887"/>
      <c r="BT63" s="887"/>
      <c r="BU63" s="887"/>
      <c r="BV63" s="887"/>
      <c r="BW63" s="887"/>
      <c r="BX63" s="887"/>
      <c r="BY63" s="887"/>
      <c r="BZ63" s="887"/>
      <c r="CA63" s="887"/>
      <c r="CB63" s="887"/>
      <c r="CC63" s="887"/>
      <c r="CD63" s="887"/>
      <c r="CE63" s="887"/>
      <c r="CF63" s="887"/>
      <c r="CG63" s="887"/>
      <c r="CH63" s="887"/>
      <c r="CI63" s="887"/>
      <c r="CJ63" s="887"/>
      <c r="CK63" s="887"/>
      <c r="CL63" s="887"/>
      <c r="CM63" s="887"/>
      <c r="CN63" s="887"/>
    </row>
    <row r="64" spans="1:92">
      <c r="A64" s="921" t="s">
        <v>786</v>
      </c>
      <c r="B64" s="895"/>
      <c r="C64" s="887"/>
      <c r="D64" s="887"/>
      <c r="E64" s="887"/>
      <c r="F64" s="887"/>
      <c r="G64" s="887"/>
      <c r="H64" s="887"/>
      <c r="I64" s="887"/>
      <c r="J64" s="887"/>
      <c r="K64" s="887"/>
      <c r="L64" s="887"/>
      <c r="M64" s="887"/>
      <c r="N64" s="887"/>
      <c r="O64" s="887"/>
      <c r="P64" s="887"/>
      <c r="Q64" s="887"/>
      <c r="R64" s="887"/>
      <c r="S64" s="887"/>
      <c r="T64" s="887"/>
      <c r="U64" s="887"/>
      <c r="V64" s="887"/>
      <c r="W64" s="887"/>
      <c r="X64" s="887"/>
      <c r="Y64" s="887"/>
      <c r="Z64" s="887"/>
      <c r="AA64" s="887"/>
      <c r="AB64" s="887"/>
      <c r="AC64" s="887"/>
      <c r="AD64" s="887"/>
      <c r="AE64" s="887"/>
      <c r="AF64" s="887"/>
      <c r="AG64" s="887"/>
      <c r="AH64" s="887"/>
      <c r="AI64" s="887"/>
      <c r="AJ64" s="887"/>
      <c r="AK64" s="887"/>
      <c r="AL64" s="887"/>
      <c r="AM64" s="1113"/>
      <c r="AN64" s="1113"/>
      <c r="AO64" s="1113"/>
      <c r="AP64" s="1113"/>
      <c r="AQ64" s="1113"/>
      <c r="AR64" s="1113"/>
      <c r="AS64" s="1113"/>
      <c r="AT64" s="1113"/>
      <c r="AU64" s="1113"/>
      <c r="AV64" s="1113"/>
      <c r="AW64" s="887"/>
      <c r="AX64" s="887"/>
      <c r="AY64" s="887"/>
      <c r="AZ64" s="887"/>
      <c r="BA64" s="887"/>
      <c r="BB64" s="887"/>
      <c r="BC64" s="887"/>
      <c r="BD64" s="887"/>
      <c r="BE64" s="887"/>
      <c r="BF64" s="887"/>
      <c r="BG64" s="887"/>
      <c r="BH64" s="887"/>
      <c r="BI64" s="887"/>
      <c r="BJ64" s="887"/>
      <c r="BK64" s="887"/>
      <c r="BL64" s="887"/>
      <c r="BM64" s="887"/>
      <c r="BN64" s="887"/>
      <c r="BO64" s="887"/>
      <c r="BP64" s="887"/>
      <c r="BQ64" s="887"/>
      <c r="BR64" s="887"/>
      <c r="BS64" s="887"/>
      <c r="BT64" s="887"/>
      <c r="BU64" s="887"/>
      <c r="BV64" s="887"/>
      <c r="BW64" s="887"/>
      <c r="BX64" s="887"/>
      <c r="BY64" s="887"/>
      <c r="BZ64" s="887"/>
      <c r="CA64" s="887"/>
      <c r="CB64" s="887"/>
      <c r="CC64" s="887"/>
      <c r="CD64" s="887"/>
      <c r="CE64" s="887"/>
      <c r="CF64" s="887"/>
      <c r="CG64" s="887"/>
      <c r="CH64" s="887"/>
      <c r="CI64" s="887"/>
      <c r="CJ64" s="887"/>
      <c r="CK64" s="887"/>
      <c r="CL64" s="887"/>
      <c r="CM64" s="887"/>
      <c r="CN64" s="887"/>
    </row>
    <row r="65" spans="1:93">
      <c r="A65" s="970" t="s">
        <v>790</v>
      </c>
      <c r="B65" s="895"/>
      <c r="C65" s="887"/>
      <c r="D65" s="887"/>
      <c r="E65" s="887"/>
      <c r="F65" s="887"/>
      <c r="G65" s="887"/>
      <c r="H65" s="887"/>
      <c r="I65" s="887"/>
      <c r="J65" s="887"/>
      <c r="K65" s="887"/>
      <c r="L65" s="887"/>
      <c r="M65" s="887"/>
      <c r="N65" s="887"/>
      <c r="O65" s="887"/>
      <c r="P65" s="887"/>
      <c r="Q65" s="887"/>
      <c r="R65" s="887"/>
      <c r="S65" s="887"/>
      <c r="T65" s="887"/>
      <c r="U65" s="887"/>
      <c r="V65" s="887"/>
      <c r="W65" s="887"/>
      <c r="X65" s="887"/>
      <c r="Y65" s="887"/>
      <c r="Z65" s="887"/>
      <c r="AA65" s="887"/>
      <c r="AB65" s="887"/>
      <c r="AC65" s="887"/>
      <c r="AD65" s="887"/>
      <c r="AE65" s="887"/>
      <c r="AF65" s="887"/>
      <c r="AG65" s="887"/>
      <c r="AH65" s="887"/>
      <c r="AI65" s="887"/>
      <c r="AJ65" s="887"/>
      <c r="AK65" s="887"/>
      <c r="AL65" s="887"/>
      <c r="AM65" s="1113"/>
      <c r="AN65" s="1113"/>
      <c r="AO65" s="1113"/>
      <c r="AP65" s="1113"/>
      <c r="AQ65" s="1113"/>
      <c r="AR65" s="1113"/>
      <c r="AS65" s="1113"/>
      <c r="AT65" s="1113"/>
      <c r="AU65" s="1113"/>
      <c r="AV65" s="1113"/>
      <c r="AW65" s="887"/>
      <c r="AX65" s="887"/>
      <c r="AY65" s="887"/>
      <c r="AZ65" s="887"/>
      <c r="BA65" s="887"/>
      <c r="BB65" s="887"/>
      <c r="BC65" s="887"/>
      <c r="BD65" s="887"/>
      <c r="BE65" s="887"/>
      <c r="BF65" s="887"/>
      <c r="BG65" s="887"/>
      <c r="BH65" s="887"/>
      <c r="BI65" s="887"/>
      <c r="BJ65" s="887"/>
      <c r="BK65" s="887"/>
      <c r="BL65" s="887"/>
      <c r="BM65" s="887"/>
      <c r="BN65" s="887"/>
      <c r="BO65" s="887"/>
      <c r="BP65" s="887"/>
      <c r="BQ65" s="887"/>
      <c r="BR65" s="887"/>
      <c r="BS65" s="887"/>
      <c r="BT65" s="887"/>
      <c r="BU65" s="887"/>
      <c r="BV65" s="887"/>
      <c r="BW65" s="887"/>
      <c r="BX65" s="887"/>
      <c r="BY65" s="887"/>
      <c r="BZ65" s="887"/>
      <c r="CA65" s="887"/>
      <c r="CB65" s="887"/>
      <c r="CC65" s="887"/>
      <c r="CD65" s="887"/>
      <c r="CE65" s="887"/>
      <c r="CF65" s="887"/>
      <c r="CG65" s="887"/>
      <c r="CH65" s="887"/>
      <c r="CI65" s="887"/>
      <c r="CJ65" s="887"/>
      <c r="CK65" s="887"/>
      <c r="CL65" s="887"/>
      <c r="CM65" s="887"/>
      <c r="CN65" s="887"/>
    </row>
    <row r="66" spans="1:93">
      <c r="A66" s="887" t="s">
        <v>787</v>
      </c>
      <c r="B66" s="895"/>
      <c r="C66" s="887"/>
      <c r="D66" s="887"/>
      <c r="E66" s="887"/>
      <c r="F66" s="887"/>
      <c r="G66" s="887"/>
      <c r="H66" s="887"/>
      <c r="I66" s="887"/>
      <c r="J66" s="887"/>
      <c r="K66" s="887"/>
      <c r="L66" s="887"/>
      <c r="M66" s="887"/>
      <c r="N66" s="887"/>
      <c r="O66" s="887"/>
      <c r="P66" s="887"/>
      <c r="Q66" s="887"/>
      <c r="R66" s="887"/>
      <c r="S66" s="887"/>
      <c r="T66" s="887"/>
      <c r="U66" s="887"/>
      <c r="V66" s="887"/>
      <c r="W66" s="887"/>
      <c r="X66" s="887"/>
      <c r="Y66" s="887"/>
      <c r="Z66" s="887"/>
      <c r="AA66" s="887"/>
      <c r="AB66" s="887"/>
      <c r="AC66" s="887"/>
      <c r="AD66" s="887"/>
      <c r="AE66" s="887"/>
      <c r="AF66" s="887"/>
      <c r="AG66" s="887"/>
      <c r="AH66" s="887"/>
      <c r="AI66" s="887"/>
      <c r="AJ66" s="887"/>
      <c r="AK66" s="887"/>
      <c r="AL66" s="887"/>
      <c r="AM66" s="1113"/>
      <c r="AN66" s="1113"/>
      <c r="AO66" s="1113"/>
      <c r="AP66" s="1113"/>
      <c r="AQ66" s="1113"/>
      <c r="AR66" s="1113"/>
      <c r="AS66" s="1113"/>
      <c r="AT66" s="1113"/>
      <c r="AU66" s="1113"/>
      <c r="AV66" s="1113"/>
      <c r="AW66" s="887"/>
      <c r="AX66" s="887"/>
      <c r="AY66" s="887"/>
      <c r="AZ66" s="887"/>
      <c r="BA66" s="887"/>
      <c r="BB66" s="887"/>
      <c r="BC66" s="887"/>
      <c r="BD66" s="887"/>
      <c r="BE66" s="887"/>
      <c r="BF66" s="887"/>
      <c r="BG66" s="887"/>
      <c r="BH66" s="887"/>
      <c r="BI66" s="887"/>
      <c r="BJ66" s="887"/>
      <c r="BK66" s="887"/>
      <c r="BL66" s="887"/>
      <c r="BM66" s="887"/>
      <c r="BN66" s="887"/>
      <c r="BO66" s="887"/>
      <c r="BP66" s="887"/>
      <c r="BQ66" s="887"/>
      <c r="BR66" s="887"/>
      <c r="BS66" s="887"/>
      <c r="BT66" s="887"/>
      <c r="BU66" s="887"/>
      <c r="BV66" s="887"/>
      <c r="BW66" s="887"/>
      <c r="BX66" s="887"/>
      <c r="BY66" s="887"/>
      <c r="BZ66" s="887"/>
      <c r="CA66" s="887"/>
      <c r="CB66" s="887"/>
      <c r="CC66" s="887"/>
      <c r="CD66" s="887"/>
      <c r="CE66" s="887"/>
      <c r="CF66" s="887"/>
      <c r="CG66" s="887"/>
      <c r="CH66" s="887"/>
      <c r="CI66" s="887"/>
      <c r="CJ66" s="887"/>
      <c r="CK66" s="887"/>
      <c r="CL66" s="887"/>
      <c r="CM66" s="887"/>
      <c r="CN66" s="887"/>
    </row>
    <row r="67" spans="1:93">
      <c r="A67" s="887" t="s">
        <v>788</v>
      </c>
      <c r="B67" s="895"/>
      <c r="C67" s="887"/>
      <c r="D67" s="887"/>
      <c r="E67" s="887"/>
      <c r="F67" s="887"/>
      <c r="G67" s="887"/>
      <c r="H67" s="887"/>
      <c r="I67" s="887"/>
      <c r="J67" s="887"/>
      <c r="K67" s="887"/>
      <c r="L67" s="887"/>
      <c r="M67" s="887"/>
      <c r="N67" s="887"/>
      <c r="O67" s="887"/>
      <c r="P67" s="887"/>
      <c r="Q67" s="887"/>
      <c r="R67" s="887"/>
      <c r="S67" s="887"/>
      <c r="T67" s="887"/>
      <c r="U67" s="887"/>
      <c r="V67" s="887"/>
      <c r="W67" s="887"/>
      <c r="X67" s="887"/>
      <c r="Y67" s="887"/>
      <c r="Z67" s="887"/>
      <c r="AA67" s="887"/>
      <c r="AB67" s="887"/>
      <c r="AC67" s="887"/>
      <c r="AD67" s="887"/>
      <c r="AE67" s="887"/>
      <c r="AF67" s="887"/>
      <c r="AG67" s="887"/>
      <c r="AH67" s="887"/>
      <c r="AI67" s="887"/>
      <c r="AJ67" s="887"/>
      <c r="AK67" s="887"/>
      <c r="AL67" s="887"/>
      <c r="AM67" s="1113"/>
      <c r="AN67" s="1113"/>
      <c r="AO67" s="1113"/>
      <c r="AP67" s="1113"/>
      <c r="AQ67" s="1113"/>
      <c r="AR67" s="1113"/>
      <c r="AS67" s="1113"/>
      <c r="AT67" s="1113"/>
      <c r="AU67" s="1113"/>
      <c r="AV67" s="1113"/>
      <c r="AW67" s="887"/>
      <c r="AX67" s="887"/>
      <c r="AY67" s="887"/>
      <c r="AZ67" s="887"/>
      <c r="BA67" s="887"/>
      <c r="BB67" s="887"/>
      <c r="BC67" s="887"/>
      <c r="BD67" s="887"/>
      <c r="BE67" s="887"/>
      <c r="BF67" s="887"/>
      <c r="BG67" s="887"/>
      <c r="BH67" s="887"/>
      <c r="BI67" s="887"/>
      <c r="BJ67" s="887"/>
      <c r="BK67" s="887"/>
      <c r="BL67" s="887"/>
      <c r="BM67" s="887"/>
      <c r="BN67" s="887"/>
      <c r="BO67" s="887"/>
      <c r="BP67" s="887"/>
      <c r="BQ67" s="887"/>
      <c r="BR67" s="887"/>
      <c r="BS67" s="887"/>
      <c r="BT67" s="887"/>
      <c r="BU67" s="887"/>
      <c r="BV67" s="887"/>
      <c r="BW67" s="887"/>
      <c r="BX67" s="887"/>
      <c r="BY67" s="887"/>
      <c r="BZ67" s="887"/>
      <c r="CA67" s="887"/>
      <c r="CB67" s="887"/>
      <c r="CC67" s="887"/>
      <c r="CD67" s="887"/>
      <c r="CE67" s="887"/>
      <c r="CF67" s="887"/>
      <c r="CG67" s="887"/>
      <c r="CH67" s="887"/>
      <c r="CI67" s="887"/>
      <c r="CJ67" s="887"/>
      <c r="CK67" s="887"/>
      <c r="CL67" s="887"/>
      <c r="CM67" s="887"/>
      <c r="CN67" s="887"/>
    </row>
    <row r="68" spans="1:93">
      <c r="A68" s="283" t="s">
        <v>938</v>
      </c>
      <c r="B68" s="895"/>
      <c r="C68" s="887"/>
      <c r="D68" s="887"/>
      <c r="E68" s="887"/>
      <c r="F68" s="887"/>
      <c r="G68" s="887"/>
      <c r="H68" s="887"/>
      <c r="I68" s="887"/>
      <c r="J68" s="887"/>
      <c r="K68" s="887"/>
      <c r="L68" s="887"/>
      <c r="M68" s="887"/>
      <c r="N68" s="887"/>
      <c r="O68" s="887"/>
      <c r="P68" s="887"/>
      <c r="Q68" s="887"/>
      <c r="R68" s="887"/>
      <c r="S68" s="887"/>
      <c r="T68" s="887"/>
      <c r="U68" s="887"/>
      <c r="V68" s="887"/>
      <c r="W68" s="887"/>
      <c r="X68" s="887"/>
      <c r="Y68" s="887"/>
      <c r="Z68" s="887"/>
      <c r="AA68" s="887"/>
      <c r="AB68" s="887"/>
      <c r="AC68" s="887"/>
      <c r="AD68" s="887"/>
      <c r="AE68" s="887"/>
      <c r="AF68" s="887"/>
      <c r="AG68" s="887"/>
      <c r="AH68" s="887"/>
      <c r="AI68" s="887"/>
      <c r="AJ68" s="887"/>
      <c r="AK68" s="887"/>
      <c r="AL68" s="887"/>
      <c r="AM68" s="1113"/>
      <c r="AN68" s="1113"/>
      <c r="AO68" s="1113"/>
      <c r="AP68" s="1113"/>
      <c r="AQ68" s="1113"/>
      <c r="AR68" s="1113"/>
      <c r="AS68" s="1113"/>
      <c r="AT68" s="1113"/>
      <c r="AU68" s="1113"/>
      <c r="AV68" s="1113"/>
      <c r="AW68" s="887"/>
      <c r="AX68" s="887"/>
      <c r="AY68" s="887"/>
      <c r="AZ68" s="887"/>
      <c r="BA68" s="887"/>
      <c r="BB68" s="887"/>
      <c r="BC68" s="887"/>
      <c r="BD68" s="887"/>
      <c r="BE68" s="887"/>
      <c r="BF68" s="887"/>
      <c r="BG68" s="887"/>
      <c r="BH68" s="887"/>
      <c r="BI68" s="887"/>
      <c r="BJ68" s="887"/>
      <c r="BK68" s="887"/>
      <c r="BL68" s="887"/>
      <c r="BM68" s="887"/>
      <c r="BN68" s="887"/>
      <c r="BO68" s="887"/>
      <c r="BP68" s="887"/>
      <c r="BQ68" s="887"/>
      <c r="BR68" s="887"/>
      <c r="BS68" s="887"/>
      <c r="BT68" s="887"/>
      <c r="BU68" s="887"/>
      <c r="BV68" s="887"/>
      <c r="BW68" s="887"/>
      <c r="BX68" s="887"/>
      <c r="BY68" s="887"/>
      <c r="BZ68" s="887"/>
      <c r="CA68" s="887"/>
      <c r="CB68" s="887"/>
      <c r="CC68" s="887"/>
      <c r="CD68" s="887"/>
      <c r="CE68" s="887"/>
      <c r="CF68" s="887"/>
      <c r="CG68" s="887"/>
      <c r="CH68" s="887"/>
      <c r="CI68" s="887"/>
      <c r="CJ68" s="887"/>
      <c r="CK68" s="887"/>
      <c r="CL68" s="887"/>
      <c r="CM68" s="887"/>
      <c r="CN68" s="887"/>
    </row>
    <row r="69" spans="1:93">
      <c r="A69" s="943"/>
      <c r="B69" s="895"/>
      <c r="C69" s="887"/>
      <c r="D69" s="887"/>
      <c r="E69" s="887"/>
      <c r="F69" s="887"/>
      <c r="G69" s="887"/>
      <c r="H69" s="887"/>
      <c r="I69" s="887"/>
      <c r="J69" s="887"/>
      <c r="K69" s="887"/>
      <c r="L69" s="887"/>
      <c r="M69" s="887"/>
      <c r="N69" s="887"/>
      <c r="O69" s="887"/>
      <c r="P69" s="887"/>
      <c r="Q69" s="887"/>
      <c r="R69" s="887"/>
      <c r="S69" s="887"/>
      <c r="T69" s="887"/>
      <c r="U69" s="887"/>
      <c r="V69" s="887"/>
      <c r="W69" s="887"/>
      <c r="X69" s="887"/>
      <c r="Y69" s="887"/>
      <c r="Z69" s="887"/>
      <c r="AA69" s="887"/>
      <c r="AB69" s="887"/>
      <c r="AC69" s="887"/>
      <c r="AD69" s="887"/>
      <c r="AE69" s="887"/>
      <c r="AF69" s="887"/>
      <c r="AG69" s="887"/>
      <c r="AH69" s="887"/>
      <c r="AI69" s="887"/>
      <c r="AJ69" s="887"/>
      <c r="AK69" s="887"/>
      <c r="AL69" s="887"/>
      <c r="AM69" s="1113"/>
      <c r="AN69" s="1113"/>
      <c r="AO69" s="1113"/>
      <c r="AP69" s="1113"/>
      <c r="AQ69" s="1113"/>
      <c r="AR69" s="1113"/>
      <c r="AS69" s="1113"/>
      <c r="AT69" s="1113"/>
      <c r="AU69" s="1113"/>
      <c r="AV69" s="1113"/>
      <c r="AW69" s="887"/>
      <c r="AX69" s="887"/>
      <c r="AY69" s="887"/>
      <c r="AZ69" s="887"/>
      <c r="BA69" s="887"/>
      <c r="BB69" s="887"/>
      <c r="BC69" s="887"/>
      <c r="BD69" s="887"/>
      <c r="BE69" s="887"/>
      <c r="BF69" s="887"/>
      <c r="BG69" s="887"/>
      <c r="BH69" s="887"/>
      <c r="BI69" s="887"/>
      <c r="BJ69" s="887"/>
      <c r="BK69" s="887"/>
      <c r="BL69" s="887"/>
      <c r="BM69" s="887"/>
      <c r="BN69" s="887"/>
      <c r="BO69" s="887"/>
      <c r="BP69" s="887"/>
      <c r="BQ69" s="887"/>
      <c r="BR69" s="887"/>
      <c r="BS69" s="887"/>
      <c r="BT69" s="887"/>
      <c r="BU69" s="887"/>
      <c r="BV69" s="887"/>
      <c r="BW69" s="887"/>
      <c r="BX69" s="887"/>
      <c r="BY69" s="887"/>
      <c r="BZ69" s="887"/>
      <c r="CA69" s="887"/>
      <c r="CB69" s="887"/>
      <c r="CC69" s="887"/>
      <c r="CD69" s="887"/>
      <c r="CE69" s="887"/>
      <c r="CF69" s="887"/>
      <c r="CG69" s="887"/>
      <c r="CH69" s="887"/>
      <c r="CI69" s="887"/>
      <c r="CJ69" s="887"/>
      <c r="CK69" s="887"/>
      <c r="CL69" s="887"/>
      <c r="CM69" s="887"/>
      <c r="CN69" s="887"/>
    </row>
    <row r="70" spans="1:93">
      <c r="A70" s="943"/>
      <c r="B70" s="895"/>
      <c r="C70" s="887"/>
      <c r="D70" s="887"/>
      <c r="E70" s="887"/>
      <c r="F70" s="887"/>
      <c r="G70" s="887"/>
      <c r="H70" s="887"/>
      <c r="I70" s="887"/>
      <c r="J70" s="887"/>
      <c r="K70" s="887"/>
      <c r="L70" s="887"/>
      <c r="M70" s="887"/>
      <c r="N70" s="887"/>
      <c r="O70" s="887"/>
      <c r="P70" s="887"/>
      <c r="Q70" s="887"/>
      <c r="R70" s="887"/>
      <c r="S70" s="887"/>
      <c r="T70" s="887"/>
      <c r="U70" s="887"/>
      <c r="V70" s="887"/>
      <c r="W70" s="887"/>
      <c r="X70" s="887"/>
      <c r="Y70" s="887"/>
      <c r="Z70" s="887"/>
      <c r="AA70" s="887"/>
      <c r="AB70" s="887"/>
      <c r="AC70" s="887"/>
      <c r="AD70" s="887"/>
      <c r="AE70" s="887"/>
      <c r="AF70" s="887"/>
      <c r="AG70" s="887"/>
      <c r="AH70" s="887"/>
      <c r="AI70" s="887"/>
      <c r="AJ70" s="887"/>
      <c r="AK70" s="887"/>
      <c r="AL70" s="887"/>
      <c r="AM70" s="1113"/>
      <c r="AN70" s="1113"/>
      <c r="AO70" s="1113"/>
      <c r="AP70" s="1113"/>
      <c r="AQ70" s="1113"/>
      <c r="AR70" s="1113"/>
      <c r="AS70" s="1113"/>
      <c r="AT70" s="1113"/>
      <c r="AU70" s="1113"/>
      <c r="AV70" s="1113"/>
      <c r="AW70" s="887"/>
      <c r="AX70" s="887"/>
      <c r="AY70" s="887"/>
      <c r="AZ70" s="887"/>
      <c r="BA70" s="887"/>
      <c r="BB70" s="887"/>
      <c r="BC70" s="887"/>
      <c r="BD70" s="887"/>
      <c r="BE70" s="887"/>
      <c r="BF70" s="887"/>
      <c r="BG70" s="887"/>
      <c r="BH70" s="887"/>
      <c r="BI70" s="887"/>
      <c r="BJ70" s="887"/>
      <c r="BK70" s="887"/>
      <c r="BL70" s="887"/>
      <c r="BM70" s="887"/>
      <c r="BN70" s="887"/>
      <c r="BO70" s="887"/>
      <c r="BP70" s="887"/>
      <c r="BQ70" s="887"/>
      <c r="BR70" s="887"/>
      <c r="BS70" s="887"/>
      <c r="BT70" s="887"/>
      <c r="BU70" s="887"/>
      <c r="BV70" s="887"/>
      <c r="BW70" s="887"/>
      <c r="BX70" s="887"/>
      <c r="BY70" s="887"/>
      <c r="BZ70" s="887"/>
      <c r="CA70" s="887"/>
      <c r="CB70" s="887"/>
      <c r="CC70" s="887"/>
      <c r="CD70" s="887"/>
      <c r="CE70" s="887"/>
      <c r="CF70" s="887"/>
      <c r="CG70" s="887"/>
      <c r="CH70" s="887"/>
      <c r="CI70" s="887"/>
      <c r="CJ70" s="887"/>
      <c r="CK70" s="887"/>
      <c r="CL70" s="887"/>
      <c r="CM70" s="887"/>
      <c r="CN70" s="887"/>
    </row>
    <row r="71" spans="1:93">
      <c r="A71" s="943"/>
      <c r="B71" s="895"/>
      <c r="C71" s="887"/>
      <c r="D71" s="887"/>
      <c r="E71" s="887"/>
      <c r="F71" s="887"/>
      <c r="G71" s="887"/>
      <c r="H71" s="887"/>
      <c r="I71" s="887"/>
      <c r="J71" s="887"/>
      <c r="K71" s="887"/>
      <c r="L71" s="887"/>
      <c r="M71" s="887"/>
      <c r="N71" s="887"/>
      <c r="O71" s="887"/>
      <c r="P71" s="887"/>
      <c r="Q71" s="887"/>
      <c r="R71" s="887"/>
      <c r="S71" s="887"/>
      <c r="T71" s="887"/>
      <c r="U71" s="887"/>
      <c r="V71" s="887"/>
      <c r="W71" s="887"/>
      <c r="X71" s="887"/>
      <c r="Y71" s="887"/>
      <c r="Z71" s="887"/>
      <c r="AA71" s="887"/>
      <c r="AB71" s="887"/>
      <c r="AC71" s="887"/>
      <c r="AD71" s="887"/>
      <c r="AE71" s="887"/>
      <c r="AF71" s="887"/>
      <c r="AG71" s="887"/>
      <c r="AH71" s="887"/>
      <c r="AI71" s="887"/>
      <c r="AJ71" s="887"/>
      <c r="AK71" s="887"/>
      <c r="AL71" s="887"/>
      <c r="AM71" s="1113"/>
      <c r="AN71" s="1113"/>
      <c r="AO71" s="1113"/>
      <c r="AP71" s="1113"/>
      <c r="AQ71" s="1113"/>
      <c r="AR71" s="1113"/>
      <c r="AS71" s="1113"/>
      <c r="AT71" s="1113"/>
      <c r="AU71" s="1113"/>
      <c r="AV71" s="1113"/>
      <c r="AW71" s="887"/>
      <c r="AX71" s="887"/>
      <c r="AY71" s="887"/>
      <c r="AZ71" s="887"/>
      <c r="BA71" s="887"/>
      <c r="BB71" s="887"/>
      <c r="BC71" s="887"/>
      <c r="BD71" s="887"/>
      <c r="BE71" s="887"/>
      <c r="BF71" s="887"/>
      <c r="BG71" s="887"/>
      <c r="BH71" s="887"/>
      <c r="BI71" s="887"/>
      <c r="BJ71" s="887"/>
      <c r="BK71" s="887"/>
      <c r="BL71" s="887"/>
      <c r="BM71" s="887"/>
      <c r="BN71" s="887"/>
      <c r="BO71" s="887"/>
      <c r="BP71" s="887"/>
      <c r="BQ71" s="887"/>
      <c r="BR71" s="887"/>
      <c r="BS71" s="887"/>
      <c r="BT71" s="887"/>
      <c r="BU71" s="887"/>
      <c r="BV71" s="887"/>
      <c r="BW71" s="887"/>
      <c r="BX71" s="887"/>
      <c r="BY71" s="887"/>
      <c r="BZ71" s="887"/>
      <c r="CA71" s="887"/>
      <c r="CB71" s="887"/>
      <c r="CC71" s="887"/>
      <c r="CD71" s="887"/>
      <c r="CE71" s="887"/>
      <c r="CF71" s="887"/>
      <c r="CG71" s="887"/>
      <c r="CH71" s="887"/>
      <c r="CI71" s="887"/>
      <c r="CJ71" s="887"/>
      <c r="CK71" s="887"/>
      <c r="CL71" s="887"/>
      <c r="CM71" s="887"/>
      <c r="CN71" s="887"/>
    </row>
    <row r="72" spans="1:93">
      <c r="A72" s="943"/>
      <c r="B72" s="895"/>
      <c r="C72" s="887"/>
      <c r="D72" s="887"/>
      <c r="E72" s="887"/>
      <c r="F72" s="887"/>
      <c r="G72" s="887"/>
      <c r="H72" s="887"/>
      <c r="I72" s="887"/>
      <c r="J72" s="887"/>
      <c r="K72" s="887"/>
      <c r="L72" s="887"/>
      <c r="M72" s="887"/>
      <c r="N72" s="887"/>
      <c r="O72" s="887"/>
      <c r="P72" s="887"/>
      <c r="Q72" s="887"/>
      <c r="R72" s="887"/>
      <c r="S72" s="887"/>
      <c r="T72" s="887"/>
      <c r="U72" s="887"/>
      <c r="V72" s="887"/>
      <c r="W72" s="887"/>
      <c r="X72" s="887"/>
      <c r="Y72" s="887"/>
      <c r="Z72" s="887"/>
      <c r="AA72" s="887"/>
      <c r="AB72" s="887"/>
      <c r="AC72" s="887"/>
      <c r="AD72" s="887"/>
      <c r="AE72" s="887"/>
      <c r="AF72" s="887"/>
      <c r="AG72" s="887"/>
      <c r="AH72" s="887"/>
      <c r="AI72" s="887"/>
      <c r="AJ72" s="887"/>
      <c r="AK72" s="887"/>
      <c r="AL72" s="887"/>
      <c r="AM72" s="1113"/>
      <c r="AN72" s="1113"/>
      <c r="AO72" s="1113"/>
      <c r="AP72" s="1113"/>
      <c r="AQ72" s="1113"/>
      <c r="AR72" s="1113"/>
      <c r="AS72" s="1113"/>
      <c r="AT72" s="1113"/>
      <c r="AU72" s="1113"/>
      <c r="AV72" s="1113"/>
      <c r="AW72" s="887"/>
      <c r="AX72" s="887"/>
      <c r="AY72" s="887"/>
      <c r="AZ72" s="887"/>
      <c r="BA72" s="887"/>
      <c r="BB72" s="887"/>
      <c r="BC72" s="887"/>
      <c r="BD72" s="887"/>
      <c r="BE72" s="887"/>
      <c r="BF72" s="887"/>
      <c r="BG72" s="887"/>
      <c r="BH72" s="887"/>
      <c r="BI72" s="887"/>
      <c r="BJ72" s="887"/>
      <c r="BK72" s="887"/>
      <c r="BL72" s="887"/>
      <c r="BM72" s="887"/>
      <c r="BN72" s="887"/>
      <c r="BO72" s="887"/>
      <c r="BP72" s="887"/>
      <c r="BQ72" s="887"/>
      <c r="BR72" s="887"/>
      <c r="BS72" s="887"/>
      <c r="BT72" s="887"/>
      <c r="BU72" s="887"/>
      <c r="BV72" s="887"/>
      <c r="BW72" s="887"/>
      <c r="BX72" s="887"/>
      <c r="BY72" s="887"/>
      <c r="BZ72" s="887"/>
      <c r="CA72" s="887"/>
      <c r="CB72" s="887"/>
      <c r="CC72" s="887"/>
      <c r="CD72" s="887"/>
      <c r="CE72" s="887"/>
      <c r="CF72" s="887"/>
      <c r="CG72" s="887"/>
      <c r="CH72" s="887"/>
      <c r="CI72" s="887"/>
      <c r="CJ72" s="887"/>
      <c r="CK72" s="887"/>
      <c r="CL72" s="887"/>
      <c r="CM72" s="887"/>
      <c r="CN72" s="887"/>
    </row>
    <row r="73" spans="1:93">
      <c r="A73" s="943"/>
      <c r="B73" s="895"/>
      <c r="C73" s="887"/>
      <c r="D73" s="887"/>
      <c r="E73" s="887"/>
      <c r="F73" s="887"/>
      <c r="G73" s="887"/>
      <c r="H73" s="887"/>
      <c r="I73" s="887"/>
      <c r="J73" s="887"/>
      <c r="K73" s="887"/>
      <c r="L73" s="887"/>
      <c r="M73" s="887"/>
      <c r="N73" s="887"/>
      <c r="O73" s="887"/>
      <c r="P73" s="887"/>
      <c r="Q73" s="887"/>
      <c r="R73" s="887"/>
      <c r="S73" s="887"/>
      <c r="T73" s="887"/>
      <c r="U73" s="887"/>
      <c r="V73" s="887"/>
      <c r="W73" s="887"/>
      <c r="X73" s="887"/>
      <c r="Y73" s="887"/>
      <c r="Z73" s="887"/>
      <c r="AA73" s="887"/>
      <c r="AB73" s="887"/>
      <c r="AC73" s="887"/>
      <c r="AD73" s="887"/>
      <c r="AE73" s="887"/>
      <c r="AF73" s="887"/>
      <c r="AG73" s="887"/>
      <c r="AH73" s="887"/>
      <c r="AI73" s="887"/>
      <c r="AJ73" s="887"/>
      <c r="AK73" s="887"/>
      <c r="AL73" s="887"/>
      <c r="AM73" s="1113"/>
      <c r="AN73" s="1113"/>
      <c r="AO73" s="1113"/>
      <c r="AP73" s="1113"/>
      <c r="AQ73" s="1113"/>
      <c r="AR73" s="1113"/>
      <c r="AS73" s="1113"/>
      <c r="AT73" s="1113"/>
      <c r="AU73" s="1113"/>
      <c r="AV73" s="1113"/>
      <c r="AW73" s="887"/>
      <c r="AX73" s="887"/>
      <c r="AY73" s="887"/>
      <c r="AZ73" s="887"/>
      <c r="BA73" s="887"/>
      <c r="BB73" s="887"/>
      <c r="BC73" s="887"/>
      <c r="BD73" s="887"/>
      <c r="BE73" s="887"/>
      <c r="BF73" s="887"/>
      <c r="BG73" s="887"/>
      <c r="BH73" s="887"/>
      <c r="BI73" s="887"/>
      <c r="BJ73" s="887"/>
      <c r="BK73" s="887"/>
      <c r="BL73" s="887"/>
      <c r="BM73" s="887"/>
      <c r="BN73" s="887"/>
      <c r="BO73" s="887"/>
      <c r="BP73" s="887"/>
      <c r="BQ73" s="887"/>
      <c r="BR73" s="887"/>
      <c r="BS73" s="887"/>
      <c r="BT73" s="887"/>
      <c r="BU73" s="887"/>
      <c r="BV73" s="887"/>
      <c r="BW73" s="887"/>
      <c r="BX73" s="887"/>
      <c r="BY73" s="887"/>
      <c r="BZ73" s="887"/>
      <c r="CA73" s="887"/>
      <c r="CB73" s="887"/>
      <c r="CC73" s="887"/>
      <c r="CD73" s="887"/>
      <c r="CE73" s="887"/>
      <c r="CF73" s="887"/>
      <c r="CG73" s="887"/>
      <c r="CH73" s="887"/>
      <c r="CI73" s="887"/>
      <c r="CJ73" s="887"/>
      <c r="CK73" s="887"/>
      <c r="CL73" s="887"/>
      <c r="CM73" s="887"/>
      <c r="CN73" s="887"/>
    </row>
    <row r="74" spans="1:93">
      <c r="A74" s="943"/>
      <c r="B74" s="895"/>
      <c r="C74" s="887"/>
      <c r="D74" s="887"/>
      <c r="E74" s="887"/>
      <c r="F74" s="887"/>
      <c r="G74" s="887"/>
      <c r="H74" s="887"/>
      <c r="I74" s="887"/>
      <c r="J74" s="887"/>
      <c r="K74" s="887"/>
      <c r="L74" s="887"/>
      <c r="M74" s="887"/>
      <c r="N74" s="887"/>
      <c r="O74" s="887"/>
      <c r="P74" s="887"/>
      <c r="Q74" s="887"/>
      <c r="R74" s="887"/>
      <c r="S74" s="887"/>
      <c r="T74" s="887"/>
      <c r="U74" s="887"/>
      <c r="V74" s="887"/>
      <c r="W74" s="887"/>
      <c r="X74" s="887"/>
      <c r="Y74" s="887"/>
      <c r="Z74" s="887"/>
      <c r="AA74" s="887"/>
      <c r="AB74" s="887"/>
      <c r="AC74" s="887"/>
      <c r="AD74" s="887"/>
      <c r="AE74" s="887"/>
      <c r="AF74" s="887"/>
      <c r="AG74" s="887"/>
      <c r="AH74" s="887"/>
      <c r="AI74" s="887"/>
      <c r="AJ74" s="887"/>
      <c r="AK74" s="887"/>
      <c r="AL74" s="887"/>
      <c r="AM74" s="1113"/>
      <c r="AN74" s="1113"/>
      <c r="AO74" s="1113"/>
      <c r="AP74" s="1113"/>
      <c r="AQ74" s="1113"/>
      <c r="AR74" s="1113"/>
      <c r="AS74" s="1113"/>
      <c r="AT74" s="1113"/>
      <c r="AU74" s="1113"/>
      <c r="AV74" s="1113"/>
      <c r="AW74" s="887"/>
      <c r="AX74" s="887"/>
      <c r="AY74" s="887"/>
      <c r="AZ74" s="887"/>
      <c r="BA74" s="887"/>
      <c r="BB74" s="887"/>
      <c r="BC74" s="887"/>
      <c r="BD74" s="887"/>
      <c r="BE74" s="887"/>
      <c r="BF74" s="887"/>
      <c r="BG74" s="887"/>
      <c r="BH74" s="887"/>
      <c r="BI74" s="887"/>
      <c r="BJ74" s="887"/>
      <c r="BK74" s="887"/>
      <c r="BL74" s="887"/>
      <c r="BM74" s="887"/>
      <c r="BN74" s="887"/>
      <c r="BO74" s="887"/>
      <c r="BP74" s="887"/>
      <c r="BQ74" s="887"/>
      <c r="BR74" s="887"/>
      <c r="BS74" s="887"/>
      <c r="BT74" s="887"/>
      <c r="BU74" s="887"/>
      <c r="BV74" s="887"/>
      <c r="BW74" s="887"/>
      <c r="BX74" s="887"/>
      <c r="BY74" s="887"/>
      <c r="BZ74" s="887"/>
      <c r="CA74" s="887"/>
      <c r="CB74" s="887"/>
      <c r="CC74" s="887"/>
      <c r="CD74" s="887"/>
      <c r="CE74" s="887"/>
      <c r="CF74" s="887"/>
      <c r="CG74" s="887"/>
      <c r="CH74" s="887"/>
      <c r="CI74" s="887"/>
      <c r="CJ74" s="887"/>
      <c r="CK74" s="887"/>
      <c r="CL74" s="887"/>
      <c r="CM74" s="887"/>
      <c r="CN74" s="887"/>
    </row>
    <row r="75" spans="1:93">
      <c r="A75" s="943"/>
      <c r="B75" s="895"/>
      <c r="C75" s="887"/>
      <c r="D75" s="887"/>
      <c r="E75" s="887"/>
      <c r="F75" s="887"/>
      <c r="G75" s="887"/>
      <c r="H75" s="887"/>
      <c r="I75" s="887"/>
      <c r="J75" s="887"/>
      <c r="K75" s="887"/>
      <c r="L75" s="887"/>
      <c r="M75" s="887"/>
      <c r="N75" s="887"/>
      <c r="O75" s="887"/>
      <c r="P75" s="887"/>
      <c r="Q75" s="887"/>
      <c r="R75" s="887"/>
      <c r="S75" s="887"/>
      <c r="T75" s="887"/>
      <c r="U75" s="887"/>
      <c r="V75" s="887"/>
      <c r="W75" s="887"/>
      <c r="X75" s="887"/>
      <c r="Y75" s="887"/>
      <c r="Z75" s="887"/>
      <c r="AA75" s="887"/>
      <c r="AB75" s="887"/>
      <c r="AC75" s="887"/>
      <c r="AD75" s="887"/>
      <c r="AE75" s="887"/>
      <c r="AF75" s="887"/>
      <c r="AG75" s="887"/>
      <c r="AH75" s="887"/>
      <c r="AI75" s="887"/>
      <c r="AJ75" s="887"/>
      <c r="AK75" s="887"/>
      <c r="AL75" s="887"/>
      <c r="AM75" s="1113"/>
      <c r="AN75" s="1113"/>
      <c r="AO75" s="1113"/>
      <c r="AP75" s="1113"/>
      <c r="AQ75" s="1113"/>
      <c r="AR75" s="1113"/>
      <c r="AS75" s="1113"/>
      <c r="AT75" s="1113"/>
      <c r="AU75" s="1113"/>
      <c r="AV75" s="1113"/>
      <c r="AW75" s="887"/>
      <c r="AX75" s="887"/>
      <c r="AY75" s="887"/>
      <c r="AZ75" s="887"/>
      <c r="BA75" s="887"/>
      <c r="BB75" s="887"/>
      <c r="BC75" s="887"/>
      <c r="BD75" s="887"/>
      <c r="BE75" s="887"/>
      <c r="BF75" s="887"/>
      <c r="BG75" s="887"/>
      <c r="BH75" s="887"/>
      <c r="BI75" s="887"/>
      <c r="BJ75" s="887"/>
      <c r="BK75" s="887"/>
      <c r="BL75" s="887"/>
      <c r="BM75" s="887"/>
      <c r="BN75" s="887"/>
      <c r="BO75" s="887"/>
      <c r="BP75" s="887"/>
      <c r="BQ75" s="887"/>
      <c r="BR75" s="887"/>
      <c r="BS75" s="887"/>
      <c r="BT75" s="887"/>
      <c r="BU75" s="887"/>
      <c r="BV75" s="887"/>
      <c r="BW75" s="887"/>
      <c r="BX75" s="887"/>
      <c r="BY75" s="887"/>
      <c r="BZ75" s="887"/>
      <c r="CA75" s="887"/>
      <c r="CB75" s="887"/>
      <c r="CC75" s="887"/>
      <c r="CD75" s="887"/>
      <c r="CE75" s="887"/>
      <c r="CF75" s="887"/>
      <c r="CG75" s="887"/>
      <c r="CH75" s="887"/>
      <c r="CI75" s="887"/>
      <c r="CJ75" s="887"/>
      <c r="CK75" s="887"/>
      <c r="CL75" s="887"/>
      <c r="CM75" s="887"/>
      <c r="CN75" s="887"/>
    </row>
    <row r="76" spans="1:93">
      <c r="A76" s="887"/>
      <c r="B76" s="895"/>
      <c r="C76" s="887"/>
      <c r="D76" s="887"/>
      <c r="E76" s="887"/>
      <c r="F76" s="887"/>
      <c r="G76" s="887"/>
      <c r="H76" s="887"/>
      <c r="I76" s="887"/>
      <c r="J76" s="887"/>
      <c r="K76" s="887"/>
      <c r="L76" s="887"/>
      <c r="M76" s="887"/>
      <c r="N76" s="887"/>
      <c r="O76" s="887"/>
      <c r="P76" s="887"/>
      <c r="Q76" s="887"/>
      <c r="R76" s="887"/>
      <c r="S76" s="887"/>
      <c r="T76" s="887"/>
      <c r="U76" s="887"/>
      <c r="V76" s="887"/>
      <c r="W76" s="887"/>
      <c r="X76" s="887"/>
      <c r="Y76" s="887"/>
      <c r="Z76" s="887"/>
      <c r="AA76" s="887"/>
      <c r="AB76" s="887"/>
      <c r="AC76" s="887"/>
      <c r="AD76" s="887"/>
      <c r="AE76" s="887"/>
      <c r="AF76" s="887"/>
      <c r="AG76" s="887"/>
      <c r="AH76" s="887"/>
      <c r="AI76" s="887"/>
      <c r="AJ76" s="887"/>
      <c r="AK76" s="887"/>
      <c r="AL76" s="887"/>
      <c r="AM76" s="1113"/>
      <c r="AN76" s="1113"/>
      <c r="AO76" s="1113"/>
      <c r="AP76" s="1113"/>
      <c r="AQ76" s="1113"/>
      <c r="AR76" s="1113"/>
      <c r="AS76" s="1113"/>
      <c r="AT76" s="1113"/>
      <c r="AU76" s="1113"/>
      <c r="AV76" s="1113"/>
      <c r="AW76" s="887"/>
      <c r="AX76" s="887"/>
      <c r="AY76" s="887"/>
      <c r="AZ76" s="887"/>
      <c r="BA76" s="887"/>
      <c r="BB76" s="887"/>
      <c r="BC76" s="887"/>
      <c r="BD76" s="887"/>
      <c r="BE76" s="887"/>
      <c r="BF76" s="887"/>
      <c r="BG76" s="887"/>
      <c r="BH76" s="887"/>
      <c r="BI76" s="887"/>
      <c r="BJ76" s="887"/>
      <c r="BK76" s="887"/>
      <c r="BL76" s="887"/>
      <c r="BM76" s="887"/>
      <c r="BN76" s="887"/>
      <c r="BO76" s="887"/>
      <c r="BP76" s="887"/>
      <c r="BQ76" s="887"/>
      <c r="BR76" s="887"/>
      <c r="BS76" s="887"/>
      <c r="BT76" s="887"/>
      <c r="BU76" s="887"/>
      <c r="BV76" s="887"/>
      <c r="BW76" s="887"/>
      <c r="BX76" s="887"/>
      <c r="BY76" s="887"/>
      <c r="BZ76" s="887"/>
      <c r="CA76" s="887"/>
      <c r="CB76" s="887"/>
      <c r="CC76" s="887"/>
      <c r="CD76" s="887"/>
      <c r="CE76" s="887"/>
      <c r="CF76" s="887"/>
      <c r="CG76" s="887"/>
      <c r="CH76" s="887"/>
      <c r="CI76" s="887"/>
      <c r="CJ76" s="887"/>
      <c r="CK76" s="887"/>
      <c r="CL76" s="887"/>
      <c r="CM76" s="887"/>
      <c r="CN76" s="887"/>
    </row>
    <row r="77" spans="1:93">
      <c r="A77" s="930"/>
      <c r="B77" s="930"/>
      <c r="C77" s="930"/>
      <c r="D77" s="930"/>
      <c r="E77" s="930"/>
      <c r="F77" s="930"/>
      <c r="G77" s="930"/>
      <c r="H77" s="930"/>
      <c r="I77" s="930"/>
      <c r="J77" s="930"/>
      <c r="K77" s="930"/>
      <c r="L77" s="930"/>
      <c r="M77" s="930"/>
      <c r="N77" s="930"/>
      <c r="O77" s="930"/>
      <c r="P77" s="930"/>
      <c r="Q77" s="930"/>
      <c r="R77" s="930"/>
      <c r="S77" s="930"/>
      <c r="T77" s="930"/>
      <c r="U77" s="930"/>
      <c r="V77" s="930"/>
      <c r="W77" s="930"/>
      <c r="X77" s="930"/>
      <c r="Y77" s="930"/>
      <c r="Z77" s="930"/>
      <c r="AA77" s="930"/>
      <c r="AB77" s="930"/>
      <c r="AC77" s="930"/>
      <c r="AD77" s="930"/>
      <c r="AE77" s="930"/>
      <c r="AF77" s="930"/>
      <c r="AG77" s="930"/>
      <c r="AH77" s="930"/>
      <c r="AI77" s="930"/>
      <c r="AJ77" s="930"/>
      <c r="AK77" s="930"/>
      <c r="AL77" s="930"/>
      <c r="AM77" s="930"/>
      <c r="AN77" s="930"/>
      <c r="AO77" s="930"/>
      <c r="AP77" s="930"/>
      <c r="AQ77" s="930"/>
      <c r="AR77" s="930"/>
      <c r="AS77" s="930"/>
      <c r="AT77" s="930"/>
      <c r="AU77" s="930"/>
      <c r="AV77" s="930"/>
      <c r="AW77" s="930"/>
      <c r="AX77" s="930"/>
      <c r="AY77" s="930"/>
      <c r="AZ77" s="930"/>
      <c r="BA77" s="930"/>
      <c r="BB77" s="930"/>
      <c r="BC77" s="930"/>
      <c r="BD77" s="930"/>
      <c r="BE77" s="930"/>
      <c r="BF77" s="930"/>
      <c r="BG77" s="930"/>
      <c r="BH77" s="930"/>
      <c r="BI77" s="930"/>
      <c r="BJ77" s="930"/>
      <c r="BK77" s="930"/>
      <c r="BL77" s="930"/>
      <c r="BM77" s="930"/>
      <c r="BN77" s="930"/>
      <c r="BO77" s="930"/>
      <c r="BP77" s="930"/>
      <c r="BQ77" s="930"/>
      <c r="BR77" s="930"/>
      <c r="BS77" s="930"/>
      <c r="BT77" s="930"/>
      <c r="BU77" s="930"/>
      <c r="BV77" s="930"/>
      <c r="BW77" s="930"/>
      <c r="BX77" s="930"/>
      <c r="BY77" s="930"/>
      <c r="BZ77" s="930"/>
      <c r="CA77" s="930"/>
      <c r="CB77" s="930"/>
      <c r="CC77" s="930"/>
      <c r="CD77" s="930"/>
      <c r="CE77" s="930"/>
      <c r="CF77" s="930"/>
      <c r="CG77" s="930"/>
      <c r="CH77" s="930"/>
      <c r="CI77" s="930"/>
      <c r="CJ77" s="930"/>
      <c r="CK77" s="930"/>
      <c r="CL77" s="930"/>
      <c r="CM77" s="930"/>
      <c r="CN77" s="930"/>
      <c r="CO77" s="924"/>
    </row>
    <row r="78" spans="1:93" ht="13" thickBot="1">
      <c r="A78" s="930"/>
      <c r="B78" s="930"/>
      <c r="C78" s="930"/>
      <c r="D78" s="930"/>
      <c r="E78" s="930"/>
      <c r="F78" s="930"/>
      <c r="G78" s="930"/>
      <c r="H78" s="930"/>
      <c r="I78" s="930"/>
      <c r="J78" s="930"/>
      <c r="K78" s="930"/>
      <c r="L78" s="930"/>
      <c r="M78" s="930"/>
      <c r="N78" s="930"/>
      <c r="O78" s="930"/>
      <c r="P78" s="930"/>
      <c r="Q78" s="930"/>
      <c r="R78" s="930"/>
      <c r="S78" s="930"/>
      <c r="T78" s="930"/>
      <c r="U78" s="930"/>
      <c r="V78" s="930"/>
      <c r="W78" s="930"/>
      <c r="X78" s="930"/>
      <c r="Y78" s="930"/>
      <c r="Z78" s="930"/>
      <c r="AA78" s="930"/>
      <c r="AB78" s="930"/>
      <c r="AC78" s="930"/>
      <c r="AD78" s="930"/>
      <c r="AE78" s="930"/>
      <c r="AF78" s="930"/>
      <c r="AG78" s="930"/>
      <c r="AH78" s="930"/>
      <c r="AI78" s="930"/>
      <c r="AJ78" s="930"/>
      <c r="AK78" s="930"/>
      <c r="AL78" s="930"/>
      <c r="AM78" s="930"/>
      <c r="AN78" s="930"/>
      <c r="AO78" s="930"/>
      <c r="AP78" s="930"/>
      <c r="AQ78" s="930"/>
      <c r="AR78" s="930"/>
      <c r="AS78" s="930"/>
      <c r="AT78" s="930"/>
      <c r="AU78" s="930"/>
      <c r="AV78" s="930"/>
      <c r="AW78" s="930"/>
      <c r="AX78" s="930"/>
      <c r="AY78" s="930"/>
      <c r="AZ78" s="930"/>
      <c r="BA78" s="930"/>
      <c r="BB78" s="930"/>
      <c r="BC78" s="930"/>
      <c r="BD78" s="930"/>
      <c r="BE78" s="930"/>
      <c r="BF78" s="930"/>
      <c r="BG78" s="930"/>
      <c r="BH78" s="930"/>
      <c r="BI78" s="930"/>
      <c r="BJ78" s="930"/>
      <c r="BK78" s="930"/>
      <c r="BL78" s="930"/>
      <c r="BM78" s="930"/>
      <c r="BN78" s="930"/>
      <c r="BO78" s="930"/>
      <c r="BP78" s="930"/>
      <c r="BQ78" s="930"/>
      <c r="BR78" s="930"/>
      <c r="BS78" s="930"/>
      <c r="BT78" s="930"/>
      <c r="BU78" s="930"/>
      <c r="BV78" s="930"/>
      <c r="BW78" s="930"/>
      <c r="BX78" s="930"/>
      <c r="BY78" s="930"/>
      <c r="BZ78" s="930"/>
      <c r="CA78" s="930"/>
      <c r="CB78" s="930"/>
      <c r="CC78" s="930"/>
      <c r="CD78" s="930"/>
      <c r="CE78" s="930"/>
      <c r="CF78" s="930"/>
      <c r="CG78" s="930"/>
      <c r="CH78" s="930"/>
      <c r="CI78" s="930"/>
      <c r="CJ78" s="930"/>
      <c r="CK78" s="930"/>
      <c r="CL78" s="930"/>
      <c r="CM78" s="930"/>
      <c r="CN78" s="930"/>
      <c r="CO78" s="924"/>
    </row>
    <row r="79" spans="1:93" ht="12.75" customHeight="1">
      <c r="A79" s="1220" t="s">
        <v>759</v>
      </c>
      <c r="B79" s="1221"/>
      <c r="C79" s="1221"/>
      <c r="D79" s="1221"/>
      <c r="E79" s="1221"/>
      <c r="F79" s="1221"/>
      <c r="G79" s="1221"/>
      <c r="H79" s="1221"/>
      <c r="I79" s="1221"/>
      <c r="J79" s="1221"/>
      <c r="K79" s="1221"/>
      <c r="L79" s="1221"/>
      <c r="M79" s="1221"/>
      <c r="N79" s="1221"/>
      <c r="O79" s="1221"/>
      <c r="P79" s="1221"/>
      <c r="Q79" s="1221"/>
      <c r="R79" s="1221"/>
      <c r="S79" s="1221"/>
      <c r="T79" s="1221"/>
      <c r="U79" s="1221"/>
      <c r="V79" s="1221"/>
      <c r="W79" s="1221"/>
      <c r="X79" s="1221"/>
      <c r="Y79" s="1221"/>
      <c r="Z79" s="1221"/>
      <c r="AA79" s="1221"/>
      <c r="AB79" s="1221"/>
      <c r="AC79" s="1221"/>
      <c r="AD79" s="1221"/>
      <c r="AE79" s="1221"/>
      <c r="AF79" s="1221"/>
      <c r="AG79" s="1221"/>
      <c r="AH79" s="1221"/>
      <c r="AI79" s="1221"/>
      <c r="AJ79" s="1221"/>
      <c r="AK79" s="1221"/>
      <c r="AL79" s="1221"/>
      <c r="AM79" s="1221"/>
      <c r="AN79" s="1221"/>
      <c r="AO79" s="1221"/>
      <c r="AP79" s="1221"/>
      <c r="AQ79" s="1221"/>
      <c r="AR79" s="1221"/>
      <c r="AS79" s="1221"/>
      <c r="AT79" s="1221"/>
      <c r="AU79" s="1221"/>
      <c r="AV79" s="1221"/>
      <c r="AW79" s="1221"/>
      <c r="AX79" s="1221"/>
      <c r="AY79" s="1221"/>
      <c r="AZ79" s="1221"/>
      <c r="BA79" s="1221"/>
      <c r="BB79" s="1221"/>
      <c r="BC79" s="1221"/>
      <c r="BD79" s="1221"/>
      <c r="BE79" s="1221"/>
      <c r="BF79" s="1221"/>
      <c r="BG79" s="1221"/>
      <c r="BH79" s="1221"/>
      <c r="BI79" s="1221"/>
      <c r="BJ79" s="1221"/>
      <c r="BK79" s="1221"/>
      <c r="BL79" s="1221"/>
      <c r="BM79" s="1221"/>
      <c r="BN79" s="1221"/>
      <c r="BO79" s="1221"/>
      <c r="BP79" s="1221"/>
      <c r="BQ79" s="1221"/>
      <c r="BR79" s="1221"/>
      <c r="BS79" s="1221"/>
      <c r="BT79" s="1221"/>
      <c r="BU79" s="1221"/>
      <c r="BV79" s="1221"/>
      <c r="BW79" s="1221"/>
      <c r="BX79" s="1221"/>
      <c r="BY79" s="1221"/>
      <c r="BZ79" s="1221"/>
      <c r="CA79" s="1221"/>
      <c r="CB79" s="1221"/>
      <c r="CC79" s="1221"/>
      <c r="CD79" s="1221"/>
      <c r="CE79" s="1221"/>
      <c r="CF79" s="1221"/>
      <c r="CG79" s="1221"/>
      <c r="CH79" s="1221"/>
      <c r="CI79" s="1221"/>
      <c r="CJ79" s="1221"/>
      <c r="CK79" s="1221"/>
      <c r="CL79" s="1221"/>
      <c r="CM79" s="1221"/>
      <c r="CN79" s="1222"/>
      <c r="CO79" s="924"/>
    </row>
    <row r="80" spans="1:93" ht="13.5" customHeight="1" thickBot="1">
      <c r="A80" s="1223"/>
      <c r="B80" s="1224"/>
      <c r="C80" s="1224"/>
      <c r="D80" s="1224"/>
      <c r="E80" s="1224"/>
      <c r="F80" s="1224"/>
      <c r="G80" s="1224"/>
      <c r="H80" s="1224"/>
      <c r="I80" s="1224"/>
      <c r="J80" s="1224"/>
      <c r="K80" s="1224"/>
      <c r="L80" s="1224"/>
      <c r="M80" s="1224"/>
      <c r="N80" s="1224"/>
      <c r="O80" s="1224"/>
      <c r="P80" s="1224"/>
      <c r="Q80" s="1224"/>
      <c r="R80" s="1224"/>
      <c r="S80" s="1224"/>
      <c r="T80" s="1224"/>
      <c r="U80" s="1224"/>
      <c r="V80" s="1224"/>
      <c r="W80" s="1224"/>
      <c r="X80" s="1224"/>
      <c r="Y80" s="1224"/>
      <c r="Z80" s="1224"/>
      <c r="AA80" s="1224"/>
      <c r="AB80" s="1224"/>
      <c r="AC80" s="1224"/>
      <c r="AD80" s="1224"/>
      <c r="AE80" s="1224"/>
      <c r="AF80" s="1224"/>
      <c r="AG80" s="1224"/>
      <c r="AH80" s="1224"/>
      <c r="AI80" s="1224"/>
      <c r="AJ80" s="1224"/>
      <c r="AK80" s="1224"/>
      <c r="AL80" s="1224"/>
      <c r="AM80" s="1224"/>
      <c r="AN80" s="1224"/>
      <c r="AO80" s="1224"/>
      <c r="AP80" s="1224"/>
      <c r="AQ80" s="1224"/>
      <c r="AR80" s="1224"/>
      <c r="AS80" s="1224"/>
      <c r="AT80" s="1224"/>
      <c r="AU80" s="1224"/>
      <c r="AV80" s="1224"/>
      <c r="AW80" s="1224"/>
      <c r="AX80" s="1224"/>
      <c r="AY80" s="1224"/>
      <c r="AZ80" s="1224"/>
      <c r="BA80" s="1224"/>
      <c r="BB80" s="1224"/>
      <c r="BC80" s="1224"/>
      <c r="BD80" s="1224"/>
      <c r="BE80" s="1224"/>
      <c r="BF80" s="1224"/>
      <c r="BG80" s="1224"/>
      <c r="BH80" s="1224"/>
      <c r="BI80" s="1224"/>
      <c r="BJ80" s="1224"/>
      <c r="BK80" s="1224"/>
      <c r="BL80" s="1224"/>
      <c r="BM80" s="1224"/>
      <c r="BN80" s="1224"/>
      <c r="BO80" s="1224"/>
      <c r="BP80" s="1224"/>
      <c r="BQ80" s="1224"/>
      <c r="BR80" s="1224"/>
      <c r="BS80" s="1224"/>
      <c r="BT80" s="1224"/>
      <c r="BU80" s="1224"/>
      <c r="BV80" s="1224"/>
      <c r="BW80" s="1224"/>
      <c r="BX80" s="1224"/>
      <c r="BY80" s="1224"/>
      <c r="BZ80" s="1224"/>
      <c r="CA80" s="1224"/>
      <c r="CB80" s="1224"/>
      <c r="CC80" s="1224"/>
      <c r="CD80" s="1224"/>
      <c r="CE80" s="1224"/>
      <c r="CF80" s="1224"/>
      <c r="CG80" s="1224"/>
      <c r="CH80" s="1224"/>
      <c r="CI80" s="1224"/>
      <c r="CJ80" s="1224"/>
      <c r="CK80" s="1224"/>
      <c r="CL80" s="1224"/>
      <c r="CM80" s="1224"/>
      <c r="CN80" s="1225"/>
      <c r="CO80" s="924"/>
    </row>
    <row r="81" spans="1:93" ht="23">
      <c r="A81" s="931"/>
      <c r="B81" s="931"/>
      <c r="C81" s="931"/>
      <c r="D81" s="931"/>
      <c r="E81" s="931"/>
      <c r="F81" s="931"/>
      <c r="G81" s="931"/>
      <c r="H81" s="931"/>
      <c r="I81" s="931"/>
      <c r="J81" s="931"/>
      <c r="K81" s="931"/>
      <c r="L81" s="931"/>
      <c r="M81" s="931"/>
      <c r="N81" s="931"/>
      <c r="O81" s="931"/>
      <c r="P81" s="931"/>
      <c r="Q81" s="931"/>
      <c r="R81" s="931"/>
      <c r="S81" s="931"/>
      <c r="T81" s="931"/>
      <c r="U81" s="931"/>
      <c r="V81" s="931"/>
      <c r="W81" s="931"/>
      <c r="X81" s="931"/>
      <c r="Y81" s="931"/>
      <c r="Z81" s="931"/>
      <c r="AA81" s="931"/>
      <c r="AB81" s="931"/>
      <c r="AC81" s="931"/>
      <c r="AD81" s="931"/>
      <c r="AE81" s="931"/>
      <c r="AF81" s="931"/>
      <c r="AG81" s="931"/>
      <c r="AH81" s="931"/>
      <c r="AI81" s="931"/>
      <c r="AJ81" s="931"/>
      <c r="AK81" s="931"/>
      <c r="AL81" s="931"/>
      <c r="AM81" s="931"/>
      <c r="AN81" s="931"/>
      <c r="AO81" s="931"/>
      <c r="AP81" s="931"/>
      <c r="AQ81" s="931"/>
      <c r="AR81" s="931"/>
      <c r="AS81" s="931"/>
      <c r="AT81" s="931"/>
      <c r="AU81" s="931"/>
      <c r="AV81" s="931"/>
      <c r="AW81" s="931"/>
      <c r="AX81" s="931"/>
      <c r="AY81" s="931"/>
      <c r="AZ81" s="931"/>
      <c r="BA81" s="931"/>
      <c r="BB81" s="931"/>
      <c r="BC81" s="931"/>
      <c r="BD81" s="931"/>
      <c r="BE81" s="931"/>
      <c r="BF81" s="931"/>
      <c r="BG81" s="931"/>
      <c r="BH81" s="931"/>
      <c r="BI81" s="931"/>
      <c r="BJ81" s="931"/>
      <c r="BK81" s="931"/>
      <c r="BL81" s="931"/>
      <c r="BM81" s="931"/>
      <c r="BN81" s="931"/>
      <c r="BO81" s="931"/>
      <c r="BP81" s="931"/>
      <c r="BQ81" s="931"/>
      <c r="BR81" s="931"/>
      <c r="BS81" s="931"/>
      <c r="BT81" s="931"/>
      <c r="BU81" s="931"/>
      <c r="BV81" s="931"/>
      <c r="BW81" s="931"/>
      <c r="BX81" s="931"/>
      <c r="BY81" s="931"/>
      <c r="BZ81" s="931"/>
      <c r="CA81" s="931"/>
      <c r="CB81" s="931"/>
      <c r="CC81" s="931"/>
      <c r="CD81" s="931"/>
      <c r="CE81" s="931"/>
      <c r="CF81" s="931"/>
      <c r="CG81" s="931"/>
      <c r="CH81" s="931"/>
      <c r="CI81" s="931"/>
      <c r="CJ81" s="931"/>
      <c r="CK81" s="931"/>
      <c r="CL81" s="931"/>
      <c r="CM81" s="931"/>
      <c r="CN81" s="931"/>
      <c r="CO81" s="924"/>
    </row>
    <row r="82" spans="1:93">
      <c r="A82" s="920" t="s">
        <v>478</v>
      </c>
      <c r="B82" s="924"/>
      <c r="C82" s="924"/>
      <c r="D82" s="924"/>
      <c r="E82" s="924"/>
      <c r="F82" s="924"/>
      <c r="G82" s="924"/>
      <c r="H82" s="924"/>
      <c r="I82" s="924"/>
      <c r="J82" s="924"/>
      <c r="K82" s="924"/>
      <c r="L82" s="924"/>
      <c r="M82" s="924"/>
      <c r="N82" s="924"/>
      <c r="O82" s="924"/>
      <c r="P82" s="924"/>
      <c r="Q82" s="924"/>
      <c r="R82" s="924"/>
      <c r="S82" s="924"/>
      <c r="T82" s="924"/>
      <c r="U82" s="924"/>
      <c r="V82" s="924"/>
      <c r="W82" s="924"/>
      <c r="X82" s="924"/>
      <c r="Y82" s="924"/>
      <c r="Z82" s="924"/>
      <c r="AA82" s="924"/>
      <c r="AB82" s="924"/>
      <c r="AC82" s="924"/>
      <c r="AD82" s="924"/>
      <c r="AE82" s="924"/>
      <c r="AF82" s="924"/>
      <c r="AG82" s="924"/>
      <c r="AH82" s="924"/>
      <c r="AI82" s="924"/>
      <c r="AJ82" s="924"/>
      <c r="AK82" s="924"/>
      <c r="AL82" s="924"/>
      <c r="AM82" s="924"/>
      <c r="AN82" s="924"/>
      <c r="AO82" s="924"/>
      <c r="AP82" s="924"/>
      <c r="AQ82" s="924"/>
      <c r="AR82" s="924"/>
      <c r="AS82" s="924"/>
      <c r="AT82" s="924"/>
      <c r="AU82" s="924"/>
      <c r="AV82" s="924"/>
      <c r="AW82" s="924"/>
      <c r="AX82" s="924"/>
      <c r="AY82" s="924"/>
      <c r="AZ82" s="924"/>
      <c r="BA82" s="924"/>
      <c r="BB82" s="924"/>
      <c r="BC82" s="924"/>
      <c r="BD82" s="924"/>
      <c r="BE82" s="924"/>
      <c r="BF82" s="924"/>
      <c r="BG82" s="924"/>
      <c r="BH82" s="924"/>
      <c r="BI82" s="924"/>
      <c r="BJ82" s="924"/>
      <c r="BK82" s="924"/>
      <c r="BL82" s="924"/>
      <c r="BM82" s="924"/>
      <c r="BN82" s="924"/>
      <c r="BO82" s="924"/>
      <c r="BP82" s="924"/>
      <c r="BQ82" s="924"/>
      <c r="BR82" s="924"/>
      <c r="BS82" s="924"/>
      <c r="BT82" s="924"/>
      <c r="BU82" s="924"/>
      <c r="BV82" s="924"/>
      <c r="BW82" s="924"/>
      <c r="BX82" s="924"/>
      <c r="BY82" s="924"/>
      <c r="BZ82" s="924"/>
      <c r="CA82" s="924"/>
      <c r="CB82" s="924"/>
      <c r="CC82" s="924"/>
      <c r="CD82" s="924"/>
      <c r="CE82" s="924"/>
      <c r="CF82" s="924"/>
      <c r="CG82" s="924"/>
      <c r="CH82" s="924"/>
      <c r="CI82" s="924"/>
      <c r="CJ82" s="924"/>
      <c r="CK82" s="924"/>
      <c r="CL82" s="924"/>
      <c r="CM82" s="924"/>
      <c r="CN82" s="924"/>
      <c r="CO82" s="924"/>
    </row>
    <row r="83" spans="1:93" ht="13" thickBot="1">
      <c r="A83" s="920"/>
      <c r="B83" s="924"/>
      <c r="C83" s="924"/>
      <c r="D83" s="924"/>
      <c r="E83" s="924"/>
      <c r="F83" s="924"/>
      <c r="G83" s="924"/>
      <c r="H83" s="924"/>
      <c r="I83" s="924"/>
      <c r="J83" s="924"/>
      <c r="K83" s="924"/>
      <c r="L83" s="924"/>
      <c r="M83" s="924"/>
      <c r="N83" s="924"/>
      <c r="O83" s="924"/>
      <c r="P83" s="924"/>
      <c r="Q83" s="924"/>
      <c r="R83" s="924"/>
      <c r="S83" s="924"/>
      <c r="T83" s="924"/>
      <c r="U83" s="924"/>
      <c r="V83" s="924"/>
      <c r="W83" s="924"/>
      <c r="X83" s="924"/>
      <c r="Y83" s="924"/>
      <c r="Z83" s="924"/>
      <c r="AA83" s="924"/>
      <c r="AB83" s="924"/>
      <c r="AC83" s="924"/>
      <c r="AD83" s="924"/>
      <c r="AE83" s="924"/>
      <c r="AF83" s="924"/>
      <c r="AG83" s="924"/>
      <c r="AH83" s="924"/>
      <c r="AI83" s="924"/>
      <c r="AJ83" s="924"/>
      <c r="AK83" s="924"/>
      <c r="AL83" s="924"/>
      <c r="AM83" s="924"/>
      <c r="AN83" s="924"/>
      <c r="AO83" s="924"/>
      <c r="AP83" s="924"/>
      <c r="AQ83" s="924"/>
      <c r="AR83" s="924"/>
      <c r="AS83" s="924"/>
      <c r="AT83" s="924"/>
      <c r="AU83" s="924"/>
      <c r="AV83" s="924"/>
      <c r="AW83" s="924"/>
      <c r="AX83" s="924"/>
      <c r="AY83" s="924"/>
      <c r="AZ83" s="924"/>
      <c r="BA83" s="924"/>
      <c r="BB83" s="924"/>
      <c r="BC83" s="924"/>
      <c r="BD83" s="924"/>
      <c r="BE83" s="924"/>
      <c r="BF83" s="924"/>
      <c r="BG83" s="924"/>
      <c r="BH83" s="924"/>
      <c r="BI83" s="924"/>
      <c r="BJ83" s="924"/>
      <c r="BK83" s="924"/>
      <c r="BL83" s="924"/>
      <c r="BM83" s="924"/>
      <c r="BN83" s="924"/>
      <c r="BO83" s="924"/>
      <c r="BP83" s="924"/>
      <c r="BQ83" s="924"/>
      <c r="BR83" s="924"/>
      <c r="BS83" s="924"/>
      <c r="BT83" s="924"/>
      <c r="BU83" s="924"/>
      <c r="BV83" s="924"/>
      <c r="BW83" s="924"/>
      <c r="BX83" s="924"/>
      <c r="BY83" s="924"/>
      <c r="BZ83" s="924"/>
      <c r="CA83" s="924"/>
      <c r="CB83" s="924"/>
      <c r="CC83" s="924"/>
      <c r="CD83" s="924"/>
      <c r="CE83" s="924"/>
      <c r="CF83" s="924"/>
      <c r="CG83" s="924"/>
      <c r="CH83" s="924"/>
      <c r="CI83" s="924"/>
      <c r="CJ83" s="924"/>
      <c r="CK83" s="924"/>
      <c r="CL83" s="924"/>
      <c r="CM83" s="924"/>
      <c r="CN83" s="924"/>
      <c r="CO83" s="924"/>
    </row>
    <row r="84" spans="1:93" ht="13" thickBot="1">
      <c r="A84" s="918"/>
      <c r="B84" s="1215" t="s">
        <v>618</v>
      </c>
      <c r="C84" s="1216"/>
      <c r="D84" s="1216"/>
      <c r="E84" s="1216"/>
      <c r="F84" s="1216"/>
      <c r="G84" s="1216"/>
      <c r="H84" s="1216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60"/>
      <c r="AJ84" s="1260"/>
      <c r="AK84" s="1260"/>
      <c r="AL84" s="944"/>
      <c r="AM84" s="1114"/>
      <c r="AN84" s="1114"/>
      <c r="AO84" s="1114"/>
      <c r="AP84" s="1114"/>
      <c r="AQ84" s="1114"/>
      <c r="AR84" s="1114"/>
      <c r="AS84" s="1114"/>
      <c r="AT84" s="1114"/>
      <c r="AU84" s="1114"/>
      <c r="AV84" s="1114"/>
      <c r="AW84" s="944"/>
      <c r="AX84" s="944"/>
      <c r="AY84" s="1184" t="s">
        <v>619</v>
      </c>
      <c r="AZ84" s="1214"/>
      <c r="BA84" s="1214"/>
      <c r="BB84" s="1214"/>
      <c r="BC84" s="1214"/>
      <c r="BD84" s="1214"/>
      <c r="BE84" s="1214"/>
      <c r="BF84" s="1214"/>
      <c r="BG84" s="1214"/>
      <c r="BH84" s="1214"/>
      <c r="BI84" s="1214"/>
      <c r="BJ84" s="1214"/>
      <c r="BK84" s="1214"/>
      <c r="BL84" s="1214"/>
      <c r="BM84" s="1214"/>
      <c r="BN84" s="1214"/>
      <c r="BO84" s="1214"/>
      <c r="BP84" s="1214"/>
      <c r="BQ84" s="1214"/>
      <c r="BR84" s="1214"/>
      <c r="BS84" s="1214"/>
      <c r="BT84" s="1214"/>
      <c r="BU84" s="1214"/>
      <c r="BV84" s="1214"/>
      <c r="BW84" s="1214"/>
      <c r="BX84" s="1214"/>
      <c r="BY84" s="1214"/>
      <c r="BZ84" s="1214"/>
      <c r="CA84" s="1214"/>
      <c r="CB84" s="1214"/>
      <c r="CC84" s="1214"/>
      <c r="CD84" s="1214"/>
      <c r="CE84" s="1214"/>
      <c r="CF84" s="1214"/>
      <c r="CG84" s="1214"/>
      <c r="CH84" s="1185"/>
      <c r="CI84" s="879"/>
      <c r="CJ84" s="879"/>
      <c r="CK84" s="924"/>
      <c r="CL84" s="924"/>
      <c r="CM84" s="924"/>
      <c r="CN84" s="924"/>
      <c r="CO84" s="924"/>
    </row>
    <row r="85" spans="1:93" ht="14" thickTop="1" thickBot="1">
      <c r="A85" s="1306" t="s">
        <v>637</v>
      </c>
      <c r="B85" s="1307"/>
      <c r="C85" s="1043" t="str">
        <f t="shared" ref="C85:AL85" si="75">C14</f>
        <v>501</v>
      </c>
      <c r="D85" s="1027" t="str">
        <f t="shared" si="75"/>
        <v>502</v>
      </c>
      <c r="E85" s="1027" t="str">
        <f t="shared" si="75"/>
        <v>503</v>
      </c>
      <c r="F85" s="1027" t="str">
        <f t="shared" si="75"/>
        <v>504</v>
      </c>
      <c r="G85" s="1027" t="str">
        <f t="shared" si="75"/>
        <v>505</v>
      </c>
      <c r="H85" s="1027" t="str">
        <f t="shared" si="75"/>
        <v>506</v>
      </c>
      <c r="I85" s="1027" t="str">
        <f t="shared" si="75"/>
        <v>507</v>
      </c>
      <c r="J85" s="1027" t="str">
        <f t="shared" si="75"/>
        <v>508</v>
      </c>
      <c r="K85" s="1027" t="str">
        <f t="shared" si="75"/>
        <v>509</v>
      </c>
      <c r="L85" s="1027" t="str">
        <f t="shared" si="75"/>
        <v>510</v>
      </c>
      <c r="M85" s="1027" t="str">
        <f t="shared" si="75"/>
        <v>511</v>
      </c>
      <c r="N85" s="1027" t="str">
        <f t="shared" si="75"/>
        <v>512</v>
      </c>
      <c r="O85" s="1027" t="str">
        <f t="shared" si="75"/>
        <v>513</v>
      </c>
      <c r="P85" s="1027" t="str">
        <f t="shared" si="75"/>
        <v>514</v>
      </c>
      <c r="Q85" s="1027" t="str">
        <f t="shared" si="75"/>
        <v>515</v>
      </c>
      <c r="R85" s="1027" t="str">
        <f t="shared" si="75"/>
        <v>516</v>
      </c>
      <c r="S85" s="1027" t="str">
        <f t="shared" si="75"/>
        <v>517</v>
      </c>
      <c r="T85" s="1027" t="str">
        <f t="shared" si="75"/>
        <v>518</v>
      </c>
      <c r="U85" s="1027" t="str">
        <f t="shared" si="75"/>
        <v>519</v>
      </c>
      <c r="V85" s="1027" t="str">
        <f t="shared" si="75"/>
        <v>520</v>
      </c>
      <c r="W85" s="1027" t="str">
        <f t="shared" si="75"/>
        <v>521</v>
      </c>
      <c r="X85" s="1027" t="str">
        <f t="shared" si="75"/>
        <v>522</v>
      </c>
      <c r="Y85" s="1027" t="str">
        <f t="shared" si="75"/>
        <v>523</v>
      </c>
      <c r="Z85" s="1027" t="str">
        <f t="shared" si="75"/>
        <v>524</v>
      </c>
      <c r="AA85" s="1027" t="str">
        <f t="shared" si="75"/>
        <v>525</v>
      </c>
      <c r="AB85" s="1027" t="str">
        <f t="shared" si="75"/>
        <v>526</v>
      </c>
      <c r="AC85" s="1027" t="str">
        <f t="shared" si="75"/>
        <v>527</v>
      </c>
      <c r="AD85" s="1027" t="str">
        <f t="shared" si="75"/>
        <v>528</v>
      </c>
      <c r="AE85" s="1027" t="str">
        <f t="shared" si="75"/>
        <v>529</v>
      </c>
      <c r="AF85" s="1027" t="str">
        <f t="shared" si="75"/>
        <v>530</v>
      </c>
      <c r="AG85" s="1027" t="str">
        <f t="shared" si="75"/>
        <v>531</v>
      </c>
      <c r="AH85" s="1027" t="str">
        <f t="shared" si="75"/>
        <v>532</v>
      </c>
      <c r="AI85" s="1027" t="str">
        <f t="shared" si="75"/>
        <v>533</v>
      </c>
      <c r="AJ85" s="1027" t="str">
        <f t="shared" si="75"/>
        <v>534</v>
      </c>
      <c r="AK85" s="1027" t="str">
        <f t="shared" si="75"/>
        <v>535</v>
      </c>
      <c r="AL85" s="1027" t="str">
        <f t="shared" si="75"/>
        <v>536</v>
      </c>
      <c r="AM85" s="1044"/>
      <c r="AN85" s="1044"/>
      <c r="AO85" s="1044"/>
      <c r="AP85" s="1044"/>
      <c r="AQ85" s="1044"/>
      <c r="AR85" s="1044"/>
      <c r="AS85" s="1044"/>
      <c r="AT85" s="1044"/>
      <c r="AU85" s="1044"/>
      <c r="AV85" s="1044"/>
      <c r="AW85" s="1044"/>
      <c r="AX85" s="1044"/>
      <c r="AY85" s="1045" t="str">
        <f t="shared" ref="AY85:CH85" si="76">C85</f>
        <v>501</v>
      </c>
      <c r="AZ85" s="1026" t="str">
        <f t="shared" si="76"/>
        <v>502</v>
      </c>
      <c r="BA85" s="1026" t="str">
        <f t="shared" si="76"/>
        <v>503</v>
      </c>
      <c r="BB85" s="1026" t="str">
        <f t="shared" si="76"/>
        <v>504</v>
      </c>
      <c r="BC85" s="1026" t="str">
        <f t="shared" si="76"/>
        <v>505</v>
      </c>
      <c r="BD85" s="1026" t="str">
        <f t="shared" si="76"/>
        <v>506</v>
      </c>
      <c r="BE85" s="1026" t="str">
        <f t="shared" si="76"/>
        <v>507</v>
      </c>
      <c r="BF85" s="1026" t="str">
        <f t="shared" si="76"/>
        <v>508</v>
      </c>
      <c r="BG85" s="1026" t="str">
        <f t="shared" si="76"/>
        <v>509</v>
      </c>
      <c r="BH85" s="1026" t="str">
        <f t="shared" si="76"/>
        <v>510</v>
      </c>
      <c r="BI85" s="1026" t="str">
        <f t="shared" si="76"/>
        <v>511</v>
      </c>
      <c r="BJ85" s="1026" t="str">
        <f t="shared" si="76"/>
        <v>512</v>
      </c>
      <c r="BK85" s="1026" t="str">
        <f t="shared" si="76"/>
        <v>513</v>
      </c>
      <c r="BL85" s="1026" t="str">
        <f t="shared" si="76"/>
        <v>514</v>
      </c>
      <c r="BM85" s="1026" t="str">
        <f t="shared" si="76"/>
        <v>515</v>
      </c>
      <c r="BN85" s="1026" t="str">
        <f t="shared" si="76"/>
        <v>516</v>
      </c>
      <c r="BO85" s="1026" t="str">
        <f t="shared" si="76"/>
        <v>517</v>
      </c>
      <c r="BP85" s="1026" t="str">
        <f t="shared" si="76"/>
        <v>518</v>
      </c>
      <c r="BQ85" s="1026" t="str">
        <f t="shared" si="76"/>
        <v>519</v>
      </c>
      <c r="BR85" s="1026" t="str">
        <f t="shared" si="76"/>
        <v>520</v>
      </c>
      <c r="BS85" s="1026" t="str">
        <f t="shared" si="76"/>
        <v>521</v>
      </c>
      <c r="BT85" s="1026" t="str">
        <f t="shared" si="76"/>
        <v>522</v>
      </c>
      <c r="BU85" s="1026" t="str">
        <f t="shared" si="76"/>
        <v>523</v>
      </c>
      <c r="BV85" s="1026" t="str">
        <f t="shared" si="76"/>
        <v>524</v>
      </c>
      <c r="BW85" s="1026" t="str">
        <f t="shared" si="76"/>
        <v>525</v>
      </c>
      <c r="BX85" s="1026" t="str">
        <f t="shared" si="76"/>
        <v>526</v>
      </c>
      <c r="BY85" s="1026" t="str">
        <f t="shared" si="76"/>
        <v>527</v>
      </c>
      <c r="BZ85" s="1026" t="str">
        <f t="shared" si="76"/>
        <v>528</v>
      </c>
      <c r="CA85" s="1026" t="str">
        <f t="shared" si="76"/>
        <v>529</v>
      </c>
      <c r="CB85" s="1026" t="str">
        <f t="shared" si="76"/>
        <v>530</v>
      </c>
      <c r="CC85" s="1026" t="str">
        <f t="shared" si="76"/>
        <v>531</v>
      </c>
      <c r="CD85" s="1026" t="str">
        <f t="shared" si="76"/>
        <v>532</v>
      </c>
      <c r="CE85" s="1026" t="str">
        <f t="shared" si="76"/>
        <v>533</v>
      </c>
      <c r="CF85" s="1026" t="str">
        <f t="shared" si="76"/>
        <v>534</v>
      </c>
      <c r="CG85" s="1026" t="str">
        <f t="shared" si="76"/>
        <v>535</v>
      </c>
      <c r="CH85" s="1026" t="str">
        <f t="shared" si="76"/>
        <v>536</v>
      </c>
      <c r="CI85" s="880"/>
      <c r="CJ85" s="880"/>
      <c r="CK85" s="924"/>
      <c r="CL85" s="924"/>
      <c r="CM85" s="924"/>
      <c r="CN85" s="924"/>
      <c r="CO85" s="924"/>
    </row>
    <row r="86" spans="1:93">
      <c r="A86" s="1310" t="s">
        <v>623</v>
      </c>
      <c r="B86" s="1311"/>
      <c r="C86" s="904">
        <f t="shared" ref="C86:AX88" si="77">C34</f>
        <v>1.8527500000000001</v>
      </c>
      <c r="D86" s="905">
        <f t="shared" si="77"/>
        <v>1.9171666666666665</v>
      </c>
      <c r="E86" s="905">
        <f t="shared" si="77"/>
        <v>1.9232500000000003</v>
      </c>
      <c r="F86" s="905">
        <f t="shared" si="77"/>
        <v>1.8245833333333334</v>
      </c>
      <c r="G86" s="905">
        <f t="shared" si="77"/>
        <v>1.9371666666666667</v>
      </c>
      <c r="H86" s="905">
        <f t="shared" si="77"/>
        <v>1.8410833333333336</v>
      </c>
      <c r="I86" s="905">
        <f t="shared" si="77"/>
        <v>1.8180000000000005</v>
      </c>
      <c r="J86" s="905">
        <f t="shared" si="77"/>
        <v>1.9406666666666668</v>
      </c>
      <c r="K86" s="905">
        <f t="shared" si="77"/>
        <v>1.8971666666666671</v>
      </c>
      <c r="L86" s="905">
        <f t="shared" si="77"/>
        <v>1.8865833333333337</v>
      </c>
      <c r="M86" s="905">
        <f t="shared" si="77"/>
        <v>1.9012500000000001</v>
      </c>
      <c r="N86" s="905">
        <f t="shared" si="77"/>
        <v>1.8639999999999999</v>
      </c>
      <c r="O86" s="905">
        <f t="shared" si="77"/>
        <v>1.8959166666666665</v>
      </c>
      <c r="P86" s="905">
        <f t="shared" si="77"/>
        <v>1.9198833333333332</v>
      </c>
      <c r="Q86" s="905">
        <f t="shared" si="77"/>
        <v>1.8729166666666666</v>
      </c>
      <c r="R86" s="905">
        <f t="shared" si="77"/>
        <v>1.9224999999999999</v>
      </c>
      <c r="S86" s="905">
        <f t="shared" si="77"/>
        <v>1.8219166666666669</v>
      </c>
      <c r="T86" s="905">
        <f t="shared" si="77"/>
        <v>1.9336666666666669</v>
      </c>
      <c r="U86" s="905">
        <f t="shared" si="77"/>
        <v>1.8674999999999999</v>
      </c>
      <c r="V86" s="905">
        <f t="shared" si="77"/>
        <v>1.8509166666666668</v>
      </c>
      <c r="W86" s="905">
        <f t="shared" si="77"/>
        <v>1.8632499999999999</v>
      </c>
      <c r="X86" s="905">
        <f t="shared" si="77"/>
        <v>1.8984166666666669</v>
      </c>
      <c r="Y86" s="905">
        <f t="shared" si="77"/>
        <v>1.9162499999999996</v>
      </c>
      <c r="Z86" s="905">
        <f t="shared" si="77"/>
        <v>1.8942500000000004</v>
      </c>
      <c r="AA86" s="905">
        <f t="shared" si="77"/>
        <v>1.8690833333333332</v>
      </c>
      <c r="AB86" s="905">
        <f t="shared" si="77"/>
        <v>1.9105833333333329</v>
      </c>
      <c r="AC86" s="905">
        <f t="shared" si="77"/>
        <v>1.85375</v>
      </c>
      <c r="AD86" s="905">
        <f t="shared" si="77"/>
        <v>1.9040000000000001</v>
      </c>
      <c r="AE86" s="905">
        <f t="shared" si="77"/>
        <v>1.8964166666666666</v>
      </c>
      <c r="AF86" s="905">
        <f t="shared" si="77"/>
        <v>1.8904166666666669</v>
      </c>
      <c r="AG86" s="905">
        <f t="shared" si="77"/>
        <v>1.9160000000000001</v>
      </c>
      <c r="AH86" s="905">
        <f t="shared" si="77"/>
        <v>1.87575</v>
      </c>
      <c r="AI86" s="905">
        <f t="shared" si="77"/>
        <v>1.8395833333333329</v>
      </c>
      <c r="AJ86" s="905">
        <f t="shared" si="77"/>
        <v>1.9491666666666672</v>
      </c>
      <c r="AK86" s="905">
        <f t="shared" si="77"/>
        <v>1.8362499999999997</v>
      </c>
      <c r="AL86" s="905">
        <f t="shared" si="77"/>
        <v>1.8609166666666668</v>
      </c>
      <c r="AM86" s="905"/>
      <c r="AN86" s="905"/>
      <c r="AO86" s="905"/>
      <c r="AP86" s="905"/>
      <c r="AQ86" s="905"/>
      <c r="AR86" s="905"/>
      <c r="AS86" s="905"/>
      <c r="AT86" s="905"/>
      <c r="AU86" s="905"/>
      <c r="AV86" s="905"/>
      <c r="AW86" s="905">
        <f t="shared" si="77"/>
        <v>1.9089166666666668</v>
      </c>
      <c r="AX86" s="905">
        <f t="shared" si="77"/>
        <v>1.8646666666666667</v>
      </c>
      <c r="AY86" s="904">
        <f t="shared" ref="AY86:BH89" si="78">C86*25.4</f>
        <v>47.059849999999997</v>
      </c>
      <c r="AZ86" s="905">
        <f t="shared" si="78"/>
        <v>48.696033333333325</v>
      </c>
      <c r="BA86" s="905">
        <f t="shared" si="78"/>
        <v>48.850550000000005</v>
      </c>
      <c r="BB86" s="905">
        <f t="shared" si="78"/>
        <v>46.344416666666667</v>
      </c>
      <c r="BC86" s="905">
        <f t="shared" si="78"/>
        <v>49.204033333333335</v>
      </c>
      <c r="BD86" s="905">
        <f t="shared" si="78"/>
        <v>46.763516666666675</v>
      </c>
      <c r="BE86" s="905">
        <f t="shared" si="78"/>
        <v>46.177200000000013</v>
      </c>
      <c r="BF86" s="905">
        <f t="shared" si="78"/>
        <v>49.29293333333333</v>
      </c>
      <c r="BG86" s="905">
        <f t="shared" si="78"/>
        <v>48.188033333333344</v>
      </c>
      <c r="BH86" s="905">
        <f t="shared" si="78"/>
        <v>47.919216666666671</v>
      </c>
      <c r="BI86" s="905">
        <f t="shared" ref="BI86:BR89" si="79">M86*25.4</f>
        <v>48.29175</v>
      </c>
      <c r="BJ86" s="905">
        <f t="shared" si="79"/>
        <v>47.345599999999997</v>
      </c>
      <c r="BK86" s="905">
        <f t="shared" si="79"/>
        <v>48.156283333333327</v>
      </c>
      <c r="BL86" s="905">
        <f t="shared" si="79"/>
        <v>48.76503666666666</v>
      </c>
      <c r="BM86" s="905">
        <f t="shared" si="79"/>
        <v>47.572083333333325</v>
      </c>
      <c r="BN86" s="905">
        <f t="shared" si="79"/>
        <v>48.831499999999991</v>
      </c>
      <c r="BO86" s="905">
        <f t="shared" si="79"/>
        <v>46.276683333333338</v>
      </c>
      <c r="BP86" s="905">
        <f t="shared" si="79"/>
        <v>49.115133333333333</v>
      </c>
      <c r="BQ86" s="905">
        <f t="shared" si="79"/>
        <v>47.434499999999993</v>
      </c>
      <c r="BR86" s="905">
        <f t="shared" si="79"/>
        <v>47.013283333333334</v>
      </c>
      <c r="BS86" s="905">
        <f t="shared" ref="BS86:CB89" si="80">W86*25.4</f>
        <v>47.32654999999999</v>
      </c>
      <c r="BT86" s="905">
        <f t="shared" si="80"/>
        <v>48.219783333333332</v>
      </c>
      <c r="BU86" s="905">
        <f t="shared" si="80"/>
        <v>48.672749999999986</v>
      </c>
      <c r="BV86" s="905">
        <f t="shared" si="80"/>
        <v>48.11395000000001</v>
      </c>
      <c r="BW86" s="905">
        <f t="shared" si="80"/>
        <v>47.474716666666659</v>
      </c>
      <c r="BX86" s="905">
        <f t="shared" si="80"/>
        <v>48.52881666666665</v>
      </c>
      <c r="BY86" s="905">
        <f t="shared" si="80"/>
        <v>47.085249999999995</v>
      </c>
      <c r="BZ86" s="905">
        <f t="shared" si="80"/>
        <v>48.361600000000003</v>
      </c>
      <c r="CA86" s="905">
        <f t="shared" si="80"/>
        <v>48.16898333333333</v>
      </c>
      <c r="CB86" s="905">
        <f t="shared" si="80"/>
        <v>48.016583333333337</v>
      </c>
      <c r="CC86" s="905">
        <f t="shared" ref="CC86:CH89" si="81">AG86*25.4</f>
        <v>48.666400000000003</v>
      </c>
      <c r="CD86" s="905">
        <f t="shared" si="81"/>
        <v>47.64405</v>
      </c>
      <c r="CE86" s="905">
        <f t="shared" si="81"/>
        <v>46.725416666666653</v>
      </c>
      <c r="CF86" s="905">
        <f t="shared" si="81"/>
        <v>49.508833333333342</v>
      </c>
      <c r="CG86" s="905">
        <f t="shared" si="81"/>
        <v>46.64074999999999</v>
      </c>
      <c r="CH86" s="905">
        <f t="shared" si="81"/>
        <v>47.267283333333332</v>
      </c>
      <c r="CI86" s="881"/>
      <c r="CJ86" s="881"/>
      <c r="CK86" s="924"/>
      <c r="CL86" s="924"/>
      <c r="CM86" s="924"/>
      <c r="CN86" s="924"/>
      <c r="CO86" s="924"/>
    </row>
    <row r="87" spans="1:93">
      <c r="A87" s="1312" t="s">
        <v>479</v>
      </c>
      <c r="B87" s="1313"/>
      <c r="C87" s="906">
        <f t="shared" si="77"/>
        <v>-1.2999999999999901E-2</v>
      </c>
      <c r="D87" s="907">
        <f t="shared" si="77"/>
        <v>9.9999999999988987E-4</v>
      </c>
      <c r="E87" s="907">
        <f t="shared" si="77"/>
        <v>-6.4999999999999503E-3</v>
      </c>
      <c r="F87" s="907">
        <f t="shared" si="77"/>
        <v>3.4999999999998366E-3</v>
      </c>
      <c r="G87" s="907">
        <f t="shared" si="77"/>
        <v>4.0000000000000036E-3</v>
      </c>
      <c r="H87" s="907">
        <f t="shared" si="77"/>
        <v>1.2999999999999901E-2</v>
      </c>
      <c r="I87" s="907">
        <f t="shared" si="77"/>
        <v>4.0000000000000036E-3</v>
      </c>
      <c r="J87" s="907">
        <f t="shared" si="77"/>
        <v>-3.0000000000001137E-3</v>
      </c>
      <c r="K87" s="907">
        <f t="shared" si="77"/>
        <v>3.0000000000001137E-3</v>
      </c>
      <c r="L87" s="907">
        <f t="shared" si="77"/>
        <v>5.9999999999997833E-3</v>
      </c>
      <c r="M87" s="907">
        <f t="shared" si="77"/>
        <v>-2.4999999999999467E-3</v>
      </c>
      <c r="N87" s="907">
        <f t="shared" si="77"/>
        <v>-9.9999999999988987E-4</v>
      </c>
      <c r="O87" s="907">
        <f t="shared" si="77"/>
        <v>5.0000000000016698E-4</v>
      </c>
      <c r="P87" s="907">
        <f t="shared" si="77"/>
        <v>2.4999999999999467E-3</v>
      </c>
      <c r="Q87" s="907">
        <f t="shared" si="77"/>
        <v>4.0000000000000036E-3</v>
      </c>
      <c r="R87" s="907">
        <f t="shared" si="77"/>
        <v>2.5000000000003908E-3</v>
      </c>
      <c r="S87" s="907">
        <f t="shared" si="77"/>
        <v>-6.0000000000002274E-3</v>
      </c>
      <c r="T87" s="907">
        <f t="shared" si="77"/>
        <v>7.0000000000001172E-3</v>
      </c>
      <c r="U87" s="907">
        <f t="shared" si="77"/>
        <v>4.9999999999972289E-4</v>
      </c>
      <c r="V87" s="907">
        <f t="shared" si="77"/>
        <v>-3.4999999999998366E-3</v>
      </c>
      <c r="W87" s="907">
        <f t="shared" si="77"/>
        <v>4.5000000000001705E-3</v>
      </c>
      <c r="X87" s="907">
        <f t="shared" si="77"/>
        <v>1.4999999999996128E-3</v>
      </c>
      <c r="Y87" s="907">
        <f t="shared" si="77"/>
        <v>-1.9000000000000128E-2</v>
      </c>
      <c r="Z87" s="907">
        <f t="shared" si="77"/>
        <v>8.0000000000000071E-3</v>
      </c>
      <c r="AA87" s="907">
        <f t="shared" si="77"/>
        <v>3.0000000000001137E-3</v>
      </c>
      <c r="AB87" s="907">
        <f t="shared" si="77"/>
        <v>2.4999999999999467E-3</v>
      </c>
      <c r="AC87" s="907">
        <f t="shared" si="77"/>
        <v>-9.4999999999996199E-3</v>
      </c>
      <c r="AD87" s="907">
        <f t="shared" si="77"/>
        <v>-3.0000000000001137E-3</v>
      </c>
      <c r="AE87" s="907">
        <f t="shared" si="77"/>
        <v>1.5000000000000124E-2</v>
      </c>
      <c r="AF87" s="907">
        <f t="shared" si="77"/>
        <v>2.4999999999999467E-3</v>
      </c>
      <c r="AG87" s="907">
        <f t="shared" si="77"/>
        <v>2.0000000000002238E-3</v>
      </c>
      <c r="AH87" s="907">
        <f t="shared" si="77"/>
        <v>2.4999999999999467E-3</v>
      </c>
      <c r="AI87" s="907">
        <f t="shared" si="77"/>
        <v>4.0000000000000036E-3</v>
      </c>
      <c r="AJ87" s="907">
        <f t="shared" si="77"/>
        <v>-4.0000000000000036E-3</v>
      </c>
      <c r="AK87" s="907">
        <f t="shared" si="77"/>
        <v>1.000000000000334E-3</v>
      </c>
      <c r="AL87" s="907">
        <f t="shared" si="77"/>
        <v>2.0000000000002238E-3</v>
      </c>
      <c r="AM87" s="907"/>
      <c r="AN87" s="907"/>
      <c r="AO87" s="907"/>
      <c r="AP87" s="907"/>
      <c r="AQ87" s="907"/>
      <c r="AR87" s="907"/>
      <c r="AS87" s="907"/>
      <c r="AT87" s="907"/>
      <c r="AU87" s="907"/>
      <c r="AV87" s="907"/>
      <c r="AW87" s="907">
        <f t="shared" si="77"/>
        <v>6.5000000000003944E-3</v>
      </c>
      <c r="AX87" s="907">
        <f t="shared" si="77"/>
        <v>9.9999999999988987E-4</v>
      </c>
      <c r="AY87" s="906">
        <f t="shared" si="78"/>
        <v>-0.33019999999999744</v>
      </c>
      <c r="AZ87" s="907">
        <f t="shared" si="78"/>
        <v>2.5399999999997203E-2</v>
      </c>
      <c r="BA87" s="907">
        <f t="shared" si="78"/>
        <v>-0.16509999999999872</v>
      </c>
      <c r="BB87" s="907">
        <f t="shared" si="78"/>
        <v>8.8899999999995843E-2</v>
      </c>
      <c r="BC87" s="907">
        <f t="shared" si="78"/>
        <v>0.10160000000000008</v>
      </c>
      <c r="BD87" s="907">
        <f t="shared" si="78"/>
        <v>0.33019999999999744</v>
      </c>
      <c r="BE87" s="907">
        <f t="shared" si="78"/>
        <v>0.10160000000000008</v>
      </c>
      <c r="BF87" s="907">
        <f t="shared" si="78"/>
        <v>-7.6200000000002877E-2</v>
      </c>
      <c r="BG87" s="907">
        <f t="shared" si="78"/>
        <v>7.6200000000002877E-2</v>
      </c>
      <c r="BH87" s="907">
        <f t="shared" si="78"/>
        <v>0.15239999999999448</v>
      </c>
      <c r="BI87" s="907">
        <f t="shared" si="79"/>
        <v>-6.3499999999998641E-2</v>
      </c>
      <c r="BJ87" s="907">
        <f t="shared" si="79"/>
        <v>-2.5399999999997203E-2</v>
      </c>
      <c r="BK87" s="907">
        <f t="shared" si="79"/>
        <v>1.2700000000004241E-2</v>
      </c>
      <c r="BL87" s="907">
        <f t="shared" si="79"/>
        <v>6.3499999999998641E-2</v>
      </c>
      <c r="BM87" s="907">
        <f t="shared" si="79"/>
        <v>0.10160000000000008</v>
      </c>
      <c r="BN87" s="907">
        <f t="shared" si="79"/>
        <v>6.3500000000009924E-2</v>
      </c>
      <c r="BO87" s="907">
        <f t="shared" si="79"/>
        <v>-0.15240000000000575</v>
      </c>
      <c r="BP87" s="907">
        <f t="shared" si="79"/>
        <v>0.17780000000000296</v>
      </c>
      <c r="BQ87" s="907">
        <f t="shared" si="79"/>
        <v>1.269999999999296E-2</v>
      </c>
      <c r="BR87" s="907">
        <f t="shared" si="79"/>
        <v>-8.8899999999995843E-2</v>
      </c>
      <c r="BS87" s="907">
        <f t="shared" si="80"/>
        <v>0.11430000000000433</v>
      </c>
      <c r="BT87" s="907">
        <f t="shared" si="80"/>
        <v>3.8099999999990163E-2</v>
      </c>
      <c r="BU87" s="907">
        <f t="shared" si="80"/>
        <v>-0.48260000000000325</v>
      </c>
      <c r="BV87" s="907">
        <f t="shared" si="80"/>
        <v>0.20320000000000016</v>
      </c>
      <c r="BW87" s="907">
        <f t="shared" si="80"/>
        <v>7.6200000000002877E-2</v>
      </c>
      <c r="BX87" s="907">
        <f t="shared" si="80"/>
        <v>6.3499999999998641E-2</v>
      </c>
      <c r="BY87" s="907">
        <f t="shared" si="80"/>
        <v>-0.24129999999999033</v>
      </c>
      <c r="BZ87" s="907">
        <f t="shared" si="80"/>
        <v>-7.6200000000002877E-2</v>
      </c>
      <c r="CA87" s="907">
        <f t="shared" si="80"/>
        <v>0.38100000000000311</v>
      </c>
      <c r="CB87" s="907">
        <f t="shared" si="80"/>
        <v>6.3499999999998641E-2</v>
      </c>
      <c r="CC87" s="907">
        <f t="shared" si="81"/>
        <v>5.0800000000005681E-2</v>
      </c>
      <c r="CD87" s="907">
        <f t="shared" si="81"/>
        <v>6.3499999999998641E-2</v>
      </c>
      <c r="CE87" s="907">
        <f t="shared" si="81"/>
        <v>0.10160000000000008</v>
      </c>
      <c r="CF87" s="907">
        <f t="shared" si="81"/>
        <v>-0.10160000000000008</v>
      </c>
      <c r="CG87" s="907">
        <f t="shared" si="81"/>
        <v>2.5400000000008482E-2</v>
      </c>
      <c r="CH87" s="907">
        <f t="shared" si="81"/>
        <v>5.0800000000005681E-2</v>
      </c>
      <c r="CI87" s="881"/>
      <c r="CJ87" s="881"/>
      <c r="CK87" s="924"/>
      <c r="CL87" s="924"/>
      <c r="CM87" s="924"/>
      <c r="CN87" s="924"/>
      <c r="CO87" s="924"/>
    </row>
    <row r="88" spans="1:93">
      <c r="A88" s="1310" t="s">
        <v>480</v>
      </c>
      <c r="B88" s="1311"/>
      <c r="C88" s="906">
        <f t="shared" si="77"/>
        <v>4.9999999999972289E-4</v>
      </c>
      <c r="D88" s="907">
        <f t="shared" si="77"/>
        <v>5.0000000000016698E-4</v>
      </c>
      <c r="E88" s="907">
        <f t="shared" si="77"/>
        <v>4.0000000000000036E-3</v>
      </c>
      <c r="F88" s="907">
        <f t="shared" si="77"/>
        <v>-4.9999999999972289E-4</v>
      </c>
      <c r="G88" s="907">
        <f t="shared" si="77"/>
        <v>5.0000000000016698E-4</v>
      </c>
      <c r="H88" s="907">
        <f t="shared" si="77"/>
        <v>-8.999999999999897E-3</v>
      </c>
      <c r="I88" s="907">
        <f t="shared" si="77"/>
        <v>-1.9999999999997797E-3</v>
      </c>
      <c r="J88" s="907">
        <f t="shared" si="77"/>
        <v>9.9999999999988987E-4</v>
      </c>
      <c r="K88" s="907">
        <f t="shared" si="77"/>
        <v>-3.5000000000002807E-3</v>
      </c>
      <c r="L88" s="907">
        <f t="shared" si="77"/>
        <v>-2.4999999999999467E-3</v>
      </c>
      <c r="M88" s="907">
        <f t="shared" si="77"/>
        <v>4.9999999999972289E-4</v>
      </c>
      <c r="N88" s="907">
        <f t="shared" si="77"/>
        <v>1.9999999999997797E-3</v>
      </c>
      <c r="O88" s="907">
        <f t="shared" si="77"/>
        <v>2.9999999999996696E-3</v>
      </c>
      <c r="P88" s="907">
        <f t="shared" si="77"/>
        <v>1.5000000000000568E-3</v>
      </c>
      <c r="Q88" s="907">
        <f t="shared" si="77"/>
        <v>-9.9999999999988987E-4</v>
      </c>
      <c r="R88" s="907">
        <f t="shared" si="77"/>
        <v>2.4999999999999467E-3</v>
      </c>
      <c r="S88" s="907">
        <f t="shared" si="77"/>
        <v>2.4999999999999467E-3</v>
      </c>
      <c r="T88" s="907">
        <f t="shared" si="77"/>
        <v>-9.9999999999988987E-4</v>
      </c>
      <c r="U88" s="907">
        <f t="shared" si="77"/>
        <v>2.0000000000002238E-3</v>
      </c>
      <c r="V88" s="907">
        <f t="shared" si="77"/>
        <v>-2.4999999999999467E-3</v>
      </c>
      <c r="W88" s="907">
        <f t="shared" si="77"/>
        <v>-4.5000000000001705E-3</v>
      </c>
      <c r="X88" s="907">
        <f t="shared" si="77"/>
        <v>-4.9999999999972289E-4</v>
      </c>
      <c r="Y88" s="907">
        <f t="shared" si="77"/>
        <v>5.0000000000016698E-4</v>
      </c>
      <c r="Z88" s="907">
        <f t="shared" si="77"/>
        <v>2.0000000000002238E-3</v>
      </c>
      <c r="AA88" s="907">
        <f t="shared" si="77"/>
        <v>-9.9999999999988987E-4</v>
      </c>
      <c r="AB88" s="907">
        <f t="shared" si="77"/>
        <v>-1.5000000000000568E-3</v>
      </c>
      <c r="AC88" s="907">
        <f t="shared" si="77"/>
        <v>9.9999999999988987E-4</v>
      </c>
      <c r="AD88" s="907">
        <f t="shared" si="77"/>
        <v>9.0000000000003411E-3</v>
      </c>
      <c r="AE88" s="907">
        <f t="shared" si="77"/>
        <v>-1.2500000000000178E-2</v>
      </c>
      <c r="AF88" s="907">
        <f t="shared" si="77"/>
        <v>-9.9999999999988987E-4</v>
      </c>
      <c r="AG88" s="907">
        <f t="shared" si="77"/>
        <v>-1.000000000000334E-3</v>
      </c>
      <c r="AH88" s="907">
        <f t="shared" si="77"/>
        <v>9.9999999999988987E-4</v>
      </c>
      <c r="AI88" s="907">
        <f t="shared" si="77"/>
        <v>1.5000000000000568E-3</v>
      </c>
      <c r="AJ88" s="907">
        <f t="shared" si="77"/>
        <v>-1.5000000000000568E-3</v>
      </c>
      <c r="AK88" s="907">
        <f t="shared" si="77"/>
        <v>9.9999999999988987E-4</v>
      </c>
      <c r="AL88" s="907">
        <f t="shared" si="77"/>
        <v>1.4999999999996128E-3</v>
      </c>
      <c r="AM88" s="907"/>
      <c r="AN88" s="907"/>
      <c r="AO88" s="907"/>
      <c r="AP88" s="907"/>
      <c r="AQ88" s="907"/>
      <c r="AR88" s="907"/>
      <c r="AS88" s="907"/>
      <c r="AT88" s="907"/>
      <c r="AU88" s="907"/>
      <c r="AV88" s="907"/>
      <c r="AW88" s="907">
        <f t="shared" si="77"/>
        <v>1.6499999999999737E-2</v>
      </c>
      <c r="AX88" s="907">
        <f t="shared" si="77"/>
        <v>8.0000000000000071E-3</v>
      </c>
      <c r="AY88" s="906">
        <f t="shared" si="78"/>
        <v>1.269999999999296E-2</v>
      </c>
      <c r="AZ88" s="907">
        <f t="shared" si="78"/>
        <v>1.2700000000004241E-2</v>
      </c>
      <c r="BA88" s="907">
        <f t="shared" si="78"/>
        <v>0.10160000000000008</v>
      </c>
      <c r="BB88" s="907">
        <f t="shared" si="78"/>
        <v>-1.269999999999296E-2</v>
      </c>
      <c r="BC88" s="907">
        <f t="shared" si="78"/>
        <v>1.2700000000004241E-2</v>
      </c>
      <c r="BD88" s="907">
        <f t="shared" si="78"/>
        <v>-0.22859999999999736</v>
      </c>
      <c r="BE88" s="907">
        <f t="shared" si="78"/>
        <v>-5.0799999999994405E-2</v>
      </c>
      <c r="BF88" s="907">
        <f t="shared" si="78"/>
        <v>2.5399999999997203E-2</v>
      </c>
      <c r="BG88" s="907">
        <f t="shared" si="78"/>
        <v>-8.8900000000007126E-2</v>
      </c>
      <c r="BH88" s="907">
        <f t="shared" si="78"/>
        <v>-6.3499999999998641E-2</v>
      </c>
      <c r="BI88" s="907">
        <f t="shared" si="79"/>
        <v>1.269999999999296E-2</v>
      </c>
      <c r="BJ88" s="907">
        <f t="shared" si="79"/>
        <v>5.0799999999994405E-2</v>
      </c>
      <c r="BK88" s="907">
        <f t="shared" si="79"/>
        <v>7.6199999999991608E-2</v>
      </c>
      <c r="BL88" s="907">
        <f t="shared" si="79"/>
        <v>3.8100000000001438E-2</v>
      </c>
      <c r="BM88" s="907">
        <f t="shared" si="79"/>
        <v>-2.5399999999997203E-2</v>
      </c>
      <c r="BN88" s="907">
        <f t="shared" si="79"/>
        <v>6.3499999999998641E-2</v>
      </c>
      <c r="BO88" s="907">
        <f t="shared" si="79"/>
        <v>6.3499999999998641E-2</v>
      </c>
      <c r="BP88" s="907">
        <f t="shared" si="79"/>
        <v>-2.5399999999997203E-2</v>
      </c>
      <c r="BQ88" s="907">
        <f t="shared" si="79"/>
        <v>5.0800000000005681E-2</v>
      </c>
      <c r="BR88" s="907">
        <f t="shared" si="79"/>
        <v>-6.3499999999998641E-2</v>
      </c>
      <c r="BS88" s="907">
        <f t="shared" si="80"/>
        <v>-0.11430000000000433</v>
      </c>
      <c r="BT88" s="907">
        <f t="shared" si="80"/>
        <v>-1.269999999999296E-2</v>
      </c>
      <c r="BU88" s="907">
        <f t="shared" si="80"/>
        <v>1.2700000000004241E-2</v>
      </c>
      <c r="BV88" s="907">
        <f t="shared" si="80"/>
        <v>5.0800000000005681E-2</v>
      </c>
      <c r="BW88" s="907">
        <f t="shared" si="80"/>
        <v>-2.5399999999997203E-2</v>
      </c>
      <c r="BX88" s="907">
        <f t="shared" si="80"/>
        <v>-3.8100000000001438E-2</v>
      </c>
      <c r="BY88" s="907">
        <f t="shared" si="80"/>
        <v>2.5399999999997203E-2</v>
      </c>
      <c r="BZ88" s="907">
        <f t="shared" si="80"/>
        <v>0.22860000000000866</v>
      </c>
      <c r="CA88" s="907">
        <f t="shared" si="80"/>
        <v>-0.3175000000000045</v>
      </c>
      <c r="CB88" s="907">
        <f t="shared" si="80"/>
        <v>-2.5399999999997203E-2</v>
      </c>
      <c r="CC88" s="907">
        <f t="shared" si="81"/>
        <v>-2.5400000000008482E-2</v>
      </c>
      <c r="CD88" s="907">
        <f t="shared" si="81"/>
        <v>2.5399999999997203E-2</v>
      </c>
      <c r="CE88" s="907">
        <f t="shared" si="81"/>
        <v>3.8100000000001438E-2</v>
      </c>
      <c r="CF88" s="907">
        <f t="shared" si="81"/>
        <v>-3.8100000000001438E-2</v>
      </c>
      <c r="CG88" s="907">
        <f t="shared" si="81"/>
        <v>2.5399999999997203E-2</v>
      </c>
      <c r="CH88" s="907">
        <f t="shared" si="81"/>
        <v>3.8099999999990163E-2</v>
      </c>
      <c r="CI88" s="881"/>
      <c r="CJ88" s="881"/>
      <c r="CK88" s="924"/>
      <c r="CL88" s="924"/>
      <c r="CM88" s="924"/>
      <c r="CN88" s="924"/>
      <c r="CO88" s="924"/>
    </row>
    <row r="89" spans="1:93" ht="13" thickBot="1">
      <c r="A89" s="1314" t="s">
        <v>586</v>
      </c>
      <c r="B89" s="1315"/>
      <c r="C89" s="908">
        <f t="shared" ref="C89:AX89" si="82">C38</f>
        <v>0.13775000000000004</v>
      </c>
      <c r="D89" s="909">
        <f t="shared" si="82"/>
        <v>7.2000000000000064E-2</v>
      </c>
      <c r="E89" s="909">
        <f t="shared" si="82"/>
        <v>6.1250000000000027E-2</v>
      </c>
      <c r="F89" s="909">
        <f t="shared" si="82"/>
        <v>0.14624999999999999</v>
      </c>
      <c r="G89" s="909">
        <f t="shared" si="82"/>
        <v>4.9000000000000155E-2</v>
      </c>
      <c r="H89" s="909">
        <f t="shared" si="82"/>
        <v>0.14775000000000005</v>
      </c>
      <c r="I89" s="909">
        <f t="shared" si="82"/>
        <v>0.14949999999999997</v>
      </c>
      <c r="J89" s="909">
        <f t="shared" si="82"/>
        <v>4.4000000000000039E-2</v>
      </c>
      <c r="K89" s="909">
        <f t="shared" si="82"/>
        <v>7.4999999999999956E-2</v>
      </c>
      <c r="L89" s="909">
        <f t="shared" si="82"/>
        <v>9.7250000000000059E-2</v>
      </c>
      <c r="M89" s="909">
        <f t="shared" si="82"/>
        <v>2.3749999999999938E-2</v>
      </c>
      <c r="N89" s="909">
        <f t="shared" si="82"/>
        <v>0.1180000000000001</v>
      </c>
      <c r="O89" s="909">
        <f t="shared" si="82"/>
        <v>8.2249999999999934E-2</v>
      </c>
      <c r="P89" s="909">
        <f t="shared" si="82"/>
        <v>4.0950000000000042E-2</v>
      </c>
      <c r="Q89" s="909">
        <f t="shared" si="82"/>
        <v>0.10975000000000001</v>
      </c>
      <c r="R89" s="909">
        <f t="shared" si="82"/>
        <v>1.6499999999999959E-2</v>
      </c>
      <c r="S89" s="909">
        <f t="shared" si="82"/>
        <v>0.16175000000000006</v>
      </c>
      <c r="T89" s="909">
        <f t="shared" si="82"/>
        <v>1.8000000000000016E-2</v>
      </c>
      <c r="U89" s="909">
        <f t="shared" si="82"/>
        <v>0.10000000000000009</v>
      </c>
      <c r="V89" s="909">
        <f t="shared" si="82"/>
        <v>0.12575000000000003</v>
      </c>
      <c r="W89" s="909">
        <f t="shared" si="82"/>
        <v>9.6250000000000169E-2</v>
      </c>
      <c r="X89" s="909">
        <f t="shared" si="82"/>
        <v>8.3749999999999991E-2</v>
      </c>
      <c r="Y89" s="909">
        <f t="shared" si="82"/>
        <v>3.2750000000000057E-2</v>
      </c>
      <c r="Z89" s="909">
        <f t="shared" si="82"/>
        <v>8.3749999999999991E-2</v>
      </c>
      <c r="AA89" s="909">
        <f t="shared" si="82"/>
        <v>0.11424999999999996</v>
      </c>
      <c r="AB89" s="909">
        <f t="shared" si="82"/>
        <v>7.7750000000000208E-2</v>
      </c>
      <c r="AC89" s="909">
        <f t="shared" si="82"/>
        <v>0.13775000000000004</v>
      </c>
      <c r="AD89" s="909">
        <f t="shared" si="82"/>
        <v>5.600000000000005E-2</v>
      </c>
      <c r="AE89" s="909">
        <f t="shared" si="82"/>
        <v>8.2750000000000101E-2</v>
      </c>
      <c r="AF89" s="909">
        <f t="shared" si="82"/>
        <v>9.4750000000000112E-2</v>
      </c>
      <c r="AG89" s="909">
        <f t="shared" si="82"/>
        <v>6.0000000000000053E-2</v>
      </c>
      <c r="AH89" s="909">
        <f t="shared" si="82"/>
        <v>0.10675000000000012</v>
      </c>
      <c r="AI89" s="909">
        <f t="shared" si="82"/>
        <v>0.12975000000000003</v>
      </c>
      <c r="AJ89" s="909">
        <f t="shared" si="82"/>
        <v>2.4499999999999966E-2</v>
      </c>
      <c r="AK89" s="909">
        <f t="shared" si="82"/>
        <v>0.14275000000000015</v>
      </c>
      <c r="AL89" s="909">
        <f t="shared" si="82"/>
        <v>0.12624999999999997</v>
      </c>
      <c r="AM89" s="909"/>
      <c r="AN89" s="909"/>
      <c r="AO89" s="909"/>
      <c r="AP89" s="909"/>
      <c r="AQ89" s="909"/>
      <c r="AR89" s="909"/>
      <c r="AS89" s="909"/>
      <c r="AT89" s="909"/>
      <c r="AU89" s="909"/>
      <c r="AV89" s="909"/>
      <c r="AW89" s="909">
        <f t="shared" si="82"/>
        <v>3.8750000000000062E-2</v>
      </c>
      <c r="AX89" s="909">
        <f t="shared" si="82"/>
        <v>0.11050000000000004</v>
      </c>
      <c r="AY89" s="908">
        <f t="shared" si="78"/>
        <v>3.4988500000000009</v>
      </c>
      <c r="AZ89" s="909">
        <f t="shared" si="78"/>
        <v>1.8288000000000015</v>
      </c>
      <c r="BA89" s="909">
        <f t="shared" si="78"/>
        <v>1.5557500000000006</v>
      </c>
      <c r="BB89" s="909">
        <f t="shared" si="78"/>
        <v>3.7147499999999996</v>
      </c>
      <c r="BC89" s="909">
        <f t="shared" si="78"/>
        <v>1.2446000000000039</v>
      </c>
      <c r="BD89" s="909">
        <f t="shared" si="78"/>
        <v>3.7528500000000009</v>
      </c>
      <c r="BE89" s="909">
        <f t="shared" si="78"/>
        <v>3.797299999999999</v>
      </c>
      <c r="BF89" s="909">
        <f t="shared" si="78"/>
        <v>1.117600000000001</v>
      </c>
      <c r="BG89" s="909">
        <f t="shared" si="78"/>
        <v>1.9049999999999987</v>
      </c>
      <c r="BH89" s="909">
        <f t="shared" si="78"/>
        <v>2.4701500000000012</v>
      </c>
      <c r="BI89" s="909">
        <f t="shared" si="79"/>
        <v>0.6032499999999984</v>
      </c>
      <c r="BJ89" s="909">
        <f t="shared" si="79"/>
        <v>2.9972000000000025</v>
      </c>
      <c r="BK89" s="909">
        <f t="shared" si="79"/>
        <v>2.0891499999999983</v>
      </c>
      <c r="BL89" s="909">
        <f t="shared" si="79"/>
        <v>1.0401300000000011</v>
      </c>
      <c r="BM89" s="909">
        <f t="shared" si="79"/>
        <v>2.7876500000000002</v>
      </c>
      <c r="BN89" s="909">
        <f t="shared" si="79"/>
        <v>0.41909999999999892</v>
      </c>
      <c r="BO89" s="909">
        <f t="shared" si="79"/>
        <v>4.1084500000000013</v>
      </c>
      <c r="BP89" s="909">
        <f t="shared" si="79"/>
        <v>0.45720000000000038</v>
      </c>
      <c r="BQ89" s="909">
        <f t="shared" si="79"/>
        <v>2.5400000000000023</v>
      </c>
      <c r="BR89" s="909">
        <f t="shared" si="79"/>
        <v>3.1940500000000007</v>
      </c>
      <c r="BS89" s="909">
        <f t="shared" si="80"/>
        <v>2.444750000000004</v>
      </c>
      <c r="BT89" s="909">
        <f t="shared" si="80"/>
        <v>2.1272499999999996</v>
      </c>
      <c r="BU89" s="909">
        <f t="shared" si="80"/>
        <v>0.83185000000000142</v>
      </c>
      <c r="BV89" s="909">
        <f t="shared" si="80"/>
        <v>2.1272499999999996</v>
      </c>
      <c r="BW89" s="909">
        <f t="shared" si="80"/>
        <v>2.9019499999999989</v>
      </c>
      <c r="BX89" s="909">
        <f t="shared" si="80"/>
        <v>1.9748500000000051</v>
      </c>
      <c r="BY89" s="909">
        <f t="shared" si="80"/>
        <v>3.4988500000000009</v>
      </c>
      <c r="BZ89" s="909">
        <f t="shared" si="80"/>
        <v>1.4224000000000012</v>
      </c>
      <c r="CA89" s="909">
        <f t="shared" si="80"/>
        <v>2.1018500000000024</v>
      </c>
      <c r="CB89" s="909">
        <f t="shared" si="80"/>
        <v>2.4066500000000026</v>
      </c>
      <c r="CC89" s="909">
        <f t="shared" si="81"/>
        <v>1.5240000000000014</v>
      </c>
      <c r="CD89" s="909">
        <f t="shared" si="81"/>
        <v>2.7114500000000028</v>
      </c>
      <c r="CE89" s="909">
        <f t="shared" si="81"/>
        <v>3.2956500000000006</v>
      </c>
      <c r="CF89" s="909">
        <f t="shared" si="81"/>
        <v>0.62229999999999908</v>
      </c>
      <c r="CG89" s="909">
        <f t="shared" si="81"/>
        <v>3.6258500000000038</v>
      </c>
      <c r="CH89" s="909">
        <f t="shared" si="81"/>
        <v>3.2067499999999991</v>
      </c>
      <c r="CI89" s="881"/>
      <c r="CJ89" s="881"/>
      <c r="CK89" s="924"/>
      <c r="CL89" s="924"/>
      <c r="CM89" s="924"/>
      <c r="CN89" s="924"/>
      <c r="CO89" s="924"/>
    </row>
    <row r="90" spans="1:93" ht="13" thickTop="1">
      <c r="A90" s="924"/>
      <c r="B90" s="924"/>
      <c r="C90" s="924"/>
      <c r="D90" s="924"/>
      <c r="E90" s="924"/>
      <c r="F90" s="924"/>
      <c r="G90" s="924"/>
      <c r="H90" s="924"/>
      <c r="I90" s="924"/>
      <c r="J90" s="924"/>
      <c r="K90" s="924"/>
      <c r="L90" s="924"/>
      <c r="M90" s="924"/>
      <c r="N90" s="924"/>
      <c r="O90" s="924"/>
      <c r="P90" s="924"/>
      <c r="Q90" s="924"/>
      <c r="R90" s="924"/>
      <c r="S90" s="924"/>
      <c r="T90" s="924"/>
      <c r="U90" s="924"/>
      <c r="V90" s="924"/>
      <c r="W90" s="924"/>
      <c r="X90" s="924"/>
      <c r="Y90" s="924"/>
      <c r="Z90" s="924"/>
      <c r="AA90" s="924"/>
      <c r="AB90" s="924"/>
      <c r="AC90" s="924"/>
      <c r="AD90" s="924"/>
      <c r="AE90" s="924"/>
      <c r="AF90" s="924"/>
      <c r="AG90" s="924"/>
      <c r="AH90" s="924"/>
      <c r="AI90" s="924"/>
      <c r="AJ90" s="924"/>
      <c r="AK90" s="924"/>
      <c r="AL90" s="924"/>
      <c r="AM90" s="924"/>
      <c r="AN90" s="924"/>
      <c r="AO90" s="924"/>
      <c r="AP90" s="924"/>
      <c r="AQ90" s="924"/>
      <c r="AR90" s="924"/>
      <c r="AS90" s="924"/>
      <c r="AT90" s="924"/>
      <c r="AU90" s="924"/>
      <c r="AV90" s="924"/>
      <c r="AW90" s="924"/>
      <c r="AX90" s="924"/>
      <c r="AY90" s="924"/>
      <c r="AZ90" s="924"/>
      <c r="BA90" s="924"/>
      <c r="BB90" s="924"/>
      <c r="BC90" s="924"/>
      <c r="BD90" s="924"/>
      <c r="BE90" s="924"/>
      <c r="BF90" s="924"/>
      <c r="BG90" s="924"/>
      <c r="BH90" s="924"/>
      <c r="BI90" s="924"/>
      <c r="BJ90" s="924"/>
      <c r="BK90" s="924"/>
      <c r="BL90" s="924"/>
      <c r="BM90" s="924"/>
      <c r="BN90" s="924"/>
      <c r="BO90" s="924"/>
      <c r="BP90" s="924"/>
      <c r="BQ90" s="924"/>
      <c r="BR90" s="924"/>
      <c r="BS90" s="924"/>
      <c r="BT90" s="924"/>
      <c r="BU90" s="924"/>
      <c r="BV90" s="924"/>
      <c r="BW90" s="924"/>
      <c r="BX90" s="924"/>
      <c r="BY90" s="924"/>
      <c r="BZ90" s="924"/>
      <c r="CA90" s="924"/>
      <c r="CB90" s="924"/>
      <c r="CC90" s="924"/>
      <c r="CD90" s="924"/>
      <c r="CE90" s="924"/>
      <c r="CF90" s="924"/>
      <c r="CG90" s="924"/>
      <c r="CH90" s="924"/>
      <c r="CI90" s="924"/>
      <c r="CJ90" s="924"/>
      <c r="CK90" s="924"/>
      <c r="CL90" s="924"/>
      <c r="CM90" s="924"/>
      <c r="CN90" s="924"/>
      <c r="CO90" s="924"/>
    </row>
    <row r="91" spans="1:93">
      <c r="A91" s="920" t="s">
        <v>517</v>
      </c>
      <c r="B91" s="924"/>
      <c r="C91" s="924"/>
      <c r="D91" s="924"/>
      <c r="E91" s="924"/>
      <c r="F91" s="924"/>
      <c r="G91" s="924"/>
      <c r="H91" s="924"/>
      <c r="I91" s="924"/>
      <c r="J91" s="924"/>
      <c r="K91" s="924"/>
      <c r="L91" s="924"/>
      <c r="M91" s="924"/>
      <c r="N91" s="924"/>
      <c r="O91" s="924"/>
      <c r="P91" s="924"/>
      <c r="Q91" s="924"/>
      <c r="R91" s="924"/>
      <c r="S91" s="924"/>
      <c r="T91" s="924"/>
      <c r="U91" s="924"/>
      <c r="V91" s="924"/>
      <c r="W91" s="924"/>
      <c r="X91" s="924"/>
      <c r="Y91" s="924"/>
      <c r="Z91" s="924"/>
      <c r="AA91" s="924"/>
      <c r="AB91" s="924"/>
      <c r="AC91" s="924"/>
      <c r="AD91" s="924"/>
      <c r="AE91" s="924"/>
      <c r="AF91" s="924"/>
      <c r="AG91" s="924"/>
      <c r="AH91" s="924"/>
      <c r="AI91" s="924"/>
      <c r="AJ91" s="924"/>
      <c r="AK91" s="924"/>
      <c r="AL91" s="924"/>
      <c r="AM91" s="924"/>
      <c r="AN91" s="924"/>
      <c r="AO91" s="924"/>
      <c r="AP91" s="924"/>
      <c r="AQ91" s="924"/>
      <c r="AR91" s="924"/>
      <c r="AS91" s="924"/>
      <c r="AT91" s="924"/>
      <c r="AU91" s="924"/>
      <c r="AV91" s="924"/>
      <c r="AW91" s="924"/>
      <c r="AX91" s="924"/>
      <c r="AY91" s="924"/>
      <c r="AZ91" s="924"/>
      <c r="BA91" s="924"/>
      <c r="BB91" s="924"/>
      <c r="BC91" s="924"/>
      <c r="BD91" s="924"/>
      <c r="BE91" s="924"/>
      <c r="BF91" s="924"/>
      <c r="BG91" s="924"/>
      <c r="BH91" s="924"/>
      <c r="BI91" s="924"/>
      <c r="BJ91" s="924"/>
      <c r="BK91" s="924"/>
      <c r="BL91" s="924"/>
      <c r="BM91" s="924"/>
      <c r="BN91" s="924"/>
      <c r="BO91" s="924"/>
      <c r="BP91" s="924"/>
      <c r="BQ91" s="924"/>
      <c r="BR91" s="924"/>
      <c r="BS91" s="924"/>
      <c r="BT91" s="924"/>
      <c r="BU91" s="924"/>
      <c r="BV91" s="924"/>
      <c r="BW91" s="924"/>
      <c r="BX91" s="924"/>
      <c r="BY91" s="924"/>
      <c r="BZ91" s="924"/>
      <c r="CA91" s="924"/>
      <c r="CB91" s="924"/>
      <c r="CC91" s="924"/>
      <c r="CD91" s="924"/>
      <c r="CE91" s="924"/>
      <c r="CF91" s="924"/>
      <c r="CG91" s="924"/>
      <c r="CH91" s="924"/>
      <c r="CI91" s="924"/>
      <c r="CJ91" s="924"/>
      <c r="CK91" s="924"/>
      <c r="CL91" s="924"/>
      <c r="CM91" s="924"/>
      <c r="CN91" s="924"/>
      <c r="CO91" s="924"/>
    </row>
    <row r="92" spans="1:93">
      <c r="A92" s="924"/>
      <c r="B92" s="924"/>
      <c r="C92" s="924"/>
      <c r="D92" s="924"/>
      <c r="E92" s="924"/>
      <c r="F92" s="924"/>
      <c r="G92" s="924"/>
      <c r="H92" s="924"/>
      <c r="I92" s="924"/>
      <c r="J92" s="924"/>
      <c r="K92" s="924"/>
      <c r="L92" s="924"/>
      <c r="M92" s="924"/>
      <c r="N92" s="924"/>
      <c r="O92" s="924"/>
      <c r="P92" s="924"/>
      <c r="Q92" s="924"/>
      <c r="R92" s="924"/>
      <c r="S92" s="924"/>
      <c r="T92" s="924"/>
      <c r="U92" s="924"/>
      <c r="V92" s="924"/>
      <c r="W92" s="924"/>
      <c r="X92" s="924"/>
      <c r="Y92" s="924"/>
      <c r="Z92" s="924"/>
      <c r="AA92" s="924"/>
      <c r="AB92" s="924"/>
      <c r="AC92" s="924"/>
      <c r="AD92" s="924"/>
      <c r="AE92" s="924"/>
      <c r="AF92" s="924"/>
      <c r="AG92" s="924"/>
      <c r="AH92" s="924"/>
      <c r="AI92" s="924"/>
      <c r="AJ92" s="924"/>
      <c r="AK92" s="924"/>
      <c r="AL92" s="924"/>
      <c r="AM92" s="924"/>
      <c r="AN92" s="924"/>
      <c r="AO92" s="924"/>
      <c r="AP92" s="924"/>
      <c r="AQ92" s="924"/>
      <c r="AR92" s="924"/>
      <c r="AS92" s="924"/>
      <c r="AT92" s="924"/>
      <c r="AU92" s="924"/>
      <c r="AV92" s="924"/>
      <c r="AW92" s="924"/>
      <c r="AX92" s="924"/>
      <c r="AY92" s="924"/>
      <c r="AZ92" s="924"/>
      <c r="BA92" s="924"/>
      <c r="BB92" s="924"/>
      <c r="BC92" s="924"/>
      <c r="BD92" s="924"/>
      <c r="BE92" s="924"/>
      <c r="BF92" s="924"/>
      <c r="BG92" s="924"/>
      <c r="BH92" s="924"/>
      <c r="BI92" s="924"/>
      <c r="BJ92" s="924"/>
      <c r="BK92" s="924"/>
      <c r="BL92" s="924"/>
      <c r="BM92" s="924"/>
      <c r="BN92" s="924"/>
      <c r="BO92" s="924"/>
      <c r="BP92" s="924"/>
      <c r="BQ92" s="924"/>
      <c r="BR92" s="924"/>
      <c r="BS92" s="924"/>
      <c r="BT92" s="924"/>
      <c r="BU92" s="924"/>
      <c r="BV92" s="924"/>
      <c r="BW92" s="924"/>
      <c r="BX92" s="924"/>
      <c r="BY92" s="924"/>
      <c r="BZ92" s="924"/>
      <c r="CA92" s="924"/>
      <c r="CB92" s="924"/>
      <c r="CC92" s="924"/>
      <c r="CD92" s="924"/>
      <c r="CE92" s="924"/>
      <c r="CF92" s="924"/>
      <c r="CG92" s="924"/>
      <c r="CH92" s="924"/>
      <c r="CI92" s="924"/>
      <c r="CJ92" s="924"/>
      <c r="CK92" s="924"/>
      <c r="CL92" s="924"/>
      <c r="CM92" s="924"/>
      <c r="CN92" s="924"/>
      <c r="CO92" s="924"/>
    </row>
    <row r="93" spans="1:93">
      <c r="A93" s="924"/>
      <c r="B93" s="924"/>
      <c r="C93" s="924"/>
      <c r="D93" s="924"/>
      <c r="E93" s="924"/>
      <c r="F93" s="924"/>
      <c r="G93" s="924"/>
      <c r="H93" s="924"/>
      <c r="I93" s="924"/>
      <c r="J93" s="924"/>
      <c r="K93" s="924"/>
      <c r="L93" s="924"/>
      <c r="M93" s="924"/>
      <c r="N93" s="924"/>
      <c r="O93" s="924"/>
      <c r="P93" s="924"/>
      <c r="Q93" s="924"/>
      <c r="R93" s="924"/>
      <c r="S93" s="924"/>
      <c r="T93" s="924"/>
      <c r="U93" s="924"/>
      <c r="V93" s="924"/>
      <c r="W93" s="924"/>
      <c r="X93" s="924"/>
      <c r="Y93" s="924"/>
      <c r="Z93" s="924"/>
      <c r="AA93" s="924"/>
      <c r="AB93" s="924"/>
      <c r="AC93" s="924"/>
      <c r="AD93" s="924"/>
      <c r="AE93" s="924"/>
      <c r="AF93" s="924"/>
      <c r="AG93" s="924"/>
      <c r="AH93" s="924"/>
      <c r="AI93" s="924"/>
      <c r="AJ93" s="924"/>
      <c r="AK93" s="924"/>
      <c r="AL93" s="924"/>
      <c r="AM93" s="924"/>
      <c r="AN93" s="924"/>
      <c r="AO93" s="924"/>
      <c r="AP93" s="924"/>
      <c r="AQ93" s="924"/>
      <c r="AR93" s="924"/>
      <c r="AS93" s="924"/>
      <c r="AT93" s="924"/>
      <c r="AU93" s="924"/>
      <c r="AV93" s="924"/>
      <c r="AW93" s="924"/>
      <c r="AX93" s="924"/>
      <c r="AY93" s="924"/>
      <c r="AZ93" s="924"/>
      <c r="BA93" s="924"/>
      <c r="BB93" s="924"/>
      <c r="BC93" s="924"/>
      <c r="BD93" s="924"/>
      <c r="BE93" s="924"/>
      <c r="BF93" s="924"/>
      <c r="BG93" s="924"/>
      <c r="BH93" s="924"/>
      <c r="BI93" s="924"/>
      <c r="BJ93" s="924"/>
      <c r="BK93" s="924"/>
      <c r="BL93" s="924"/>
      <c r="BM93" s="924"/>
      <c r="BN93" s="924"/>
      <c r="BO93" s="924"/>
      <c r="BP93" s="924"/>
      <c r="BQ93" s="924"/>
      <c r="BR93" s="924"/>
      <c r="BS93" s="924"/>
      <c r="BT93" s="924"/>
      <c r="BU93" s="924"/>
      <c r="BV93" s="924"/>
      <c r="BW93" s="924"/>
      <c r="BX93" s="924"/>
      <c r="BY93" s="924"/>
      <c r="BZ93" s="924"/>
      <c r="CA93" s="924"/>
      <c r="CB93" s="924"/>
      <c r="CC93" s="924"/>
      <c r="CD93" s="924"/>
      <c r="CE93" s="924"/>
      <c r="CF93" s="924"/>
      <c r="CG93" s="924"/>
      <c r="CH93" s="924"/>
      <c r="CI93" s="924"/>
      <c r="CJ93" s="924"/>
      <c r="CK93" s="924"/>
      <c r="CL93" s="924"/>
      <c r="CM93" s="924"/>
      <c r="CN93" s="924"/>
      <c r="CO93" s="924"/>
    </row>
    <row r="94" spans="1:93">
      <c r="A94" s="924"/>
      <c r="B94" s="924"/>
      <c r="C94" s="924"/>
      <c r="D94" s="924"/>
      <c r="E94" s="924"/>
      <c r="F94" s="924"/>
      <c r="G94" s="924"/>
      <c r="H94" s="924"/>
      <c r="I94" s="924"/>
      <c r="J94" s="924"/>
      <c r="K94" s="924"/>
      <c r="L94" s="924"/>
      <c r="M94" s="924"/>
      <c r="N94" s="924"/>
      <c r="O94" s="924"/>
      <c r="P94" s="924"/>
      <c r="Q94" s="924"/>
      <c r="R94" s="924"/>
      <c r="S94" s="924"/>
      <c r="T94" s="924"/>
      <c r="U94" s="924"/>
      <c r="V94" s="924"/>
      <c r="W94" s="924"/>
      <c r="X94" s="924"/>
      <c r="Y94" s="924"/>
      <c r="Z94" s="924"/>
      <c r="AA94" s="924"/>
      <c r="AB94" s="924"/>
      <c r="AC94" s="924"/>
      <c r="AD94" s="924"/>
      <c r="AE94" s="924"/>
      <c r="AF94" s="924"/>
      <c r="AG94" s="924"/>
      <c r="AH94" s="924"/>
      <c r="AI94" s="924"/>
      <c r="AJ94" s="924"/>
      <c r="AK94" s="924"/>
      <c r="AL94" s="924"/>
      <c r="AM94" s="924"/>
      <c r="AN94" s="924"/>
      <c r="AO94" s="924"/>
      <c r="AP94" s="924"/>
      <c r="AQ94" s="924"/>
      <c r="AR94" s="924"/>
      <c r="AS94" s="924"/>
      <c r="AT94" s="924"/>
      <c r="AU94" s="924"/>
      <c r="AV94" s="924"/>
      <c r="AW94" s="924"/>
      <c r="AX94" s="924"/>
      <c r="AY94" s="924"/>
      <c r="AZ94" s="924"/>
      <c r="BA94" s="924"/>
      <c r="BB94" s="924"/>
      <c r="BC94" s="924"/>
      <c r="BD94" s="924"/>
      <c r="BE94" s="924"/>
      <c r="BF94" s="924"/>
      <c r="BG94" s="924"/>
      <c r="BH94" s="924"/>
      <c r="BI94" s="924"/>
      <c r="BJ94" s="924"/>
      <c r="BK94" s="924"/>
      <c r="BL94" s="924"/>
      <c r="BM94" s="924"/>
      <c r="BN94" s="924"/>
      <c r="BO94" s="924"/>
      <c r="BP94" s="924"/>
      <c r="BQ94" s="924"/>
      <c r="BR94" s="924"/>
      <c r="BS94" s="924"/>
      <c r="BT94" s="924"/>
      <c r="BU94" s="924"/>
      <c r="BV94" s="924"/>
      <c r="BW94" s="924"/>
      <c r="BX94" s="924"/>
      <c r="BY94" s="924"/>
      <c r="BZ94" s="924"/>
      <c r="CA94" s="924"/>
      <c r="CB94" s="924"/>
      <c r="CC94" s="924"/>
      <c r="CD94" s="924"/>
      <c r="CE94" s="924"/>
      <c r="CF94" s="924"/>
      <c r="CG94" s="924"/>
      <c r="CH94" s="924"/>
      <c r="CI94" s="924"/>
      <c r="CJ94" s="924"/>
      <c r="CK94" s="924"/>
      <c r="CL94" s="924"/>
      <c r="CM94" s="924"/>
      <c r="CN94" s="924"/>
      <c r="CO94" s="924"/>
    </row>
    <row r="95" spans="1:93">
      <c r="A95" s="924"/>
      <c r="B95" s="924"/>
      <c r="C95" s="924"/>
      <c r="D95" s="924"/>
      <c r="E95" s="924"/>
      <c r="F95" s="924"/>
      <c r="G95" s="924"/>
      <c r="H95" s="924"/>
      <c r="I95" s="924"/>
      <c r="J95" s="924"/>
      <c r="K95" s="924"/>
      <c r="L95" s="924"/>
      <c r="M95" s="924"/>
      <c r="N95" s="924"/>
      <c r="O95" s="924"/>
      <c r="P95" s="924"/>
      <c r="Q95" s="924"/>
      <c r="R95" s="924"/>
      <c r="S95" s="924"/>
      <c r="T95" s="924"/>
      <c r="U95" s="924"/>
      <c r="V95" s="924"/>
      <c r="W95" s="924"/>
      <c r="X95" s="924"/>
      <c r="Y95" s="924"/>
      <c r="Z95" s="924"/>
      <c r="AA95" s="924"/>
      <c r="AB95" s="924"/>
      <c r="AC95" s="924"/>
      <c r="AD95" s="924"/>
      <c r="AE95" s="924"/>
      <c r="AF95" s="924"/>
      <c r="AG95" s="924"/>
      <c r="AH95" s="924"/>
      <c r="AI95" s="924"/>
      <c r="AJ95" s="924"/>
      <c r="AK95" s="924"/>
      <c r="AL95" s="924"/>
      <c r="AM95" s="924"/>
      <c r="AN95" s="924"/>
      <c r="AO95" s="924"/>
      <c r="AP95" s="924"/>
      <c r="AQ95" s="924"/>
      <c r="AR95" s="924"/>
      <c r="AS95" s="924"/>
      <c r="AT95" s="924"/>
      <c r="AU95" s="924"/>
      <c r="AV95" s="924"/>
      <c r="AW95" s="924"/>
      <c r="AX95" s="924"/>
      <c r="AY95" s="924"/>
      <c r="AZ95" s="924"/>
      <c r="BA95" s="924"/>
      <c r="BB95" s="924"/>
      <c r="BC95" s="924"/>
      <c r="BD95" s="924"/>
      <c r="BE95" s="924"/>
      <c r="BF95" s="924"/>
      <c r="BG95" s="924"/>
      <c r="BH95" s="924"/>
      <c r="BI95" s="924"/>
      <c r="BJ95" s="924"/>
      <c r="BK95" s="924"/>
      <c r="BL95" s="924"/>
      <c r="BM95" s="924"/>
      <c r="BN95" s="924"/>
      <c r="BO95" s="924"/>
      <c r="BP95" s="924"/>
      <c r="BQ95" s="924"/>
      <c r="BR95" s="924"/>
      <c r="BS95" s="924"/>
      <c r="BT95" s="924"/>
      <c r="BU95" s="924"/>
      <c r="BV95" s="924"/>
      <c r="BW95" s="924"/>
      <c r="BX95" s="924"/>
      <c r="BY95" s="924"/>
      <c r="BZ95" s="924"/>
      <c r="CA95" s="924"/>
      <c r="CB95" s="924"/>
      <c r="CC95" s="924"/>
      <c r="CD95" s="924"/>
      <c r="CE95" s="924"/>
      <c r="CF95" s="924"/>
      <c r="CG95" s="924"/>
      <c r="CH95" s="924"/>
      <c r="CI95" s="924"/>
      <c r="CJ95" s="924"/>
      <c r="CK95" s="924"/>
      <c r="CL95" s="924"/>
      <c r="CM95" s="924"/>
      <c r="CN95" s="924"/>
      <c r="CO95" s="924"/>
    </row>
    <row r="96" spans="1:93">
      <c r="A96" s="924"/>
      <c r="B96" s="924"/>
      <c r="C96" s="924"/>
      <c r="D96" s="924"/>
      <c r="E96" s="924"/>
      <c r="F96" s="924"/>
      <c r="G96" s="924"/>
      <c r="H96" s="924"/>
      <c r="I96" s="924"/>
      <c r="J96" s="924"/>
      <c r="K96" s="924"/>
      <c r="L96" s="924"/>
      <c r="M96" s="924"/>
      <c r="N96" s="924"/>
      <c r="O96" s="924"/>
      <c r="P96" s="924"/>
      <c r="Q96" s="924"/>
      <c r="R96" s="924"/>
      <c r="S96" s="924"/>
      <c r="T96" s="924"/>
      <c r="U96" s="924"/>
      <c r="V96" s="924"/>
      <c r="W96" s="924"/>
      <c r="X96" s="924"/>
      <c r="Y96" s="924"/>
      <c r="Z96" s="924"/>
      <c r="AA96" s="924"/>
      <c r="AB96" s="924"/>
      <c r="AC96" s="924"/>
      <c r="AD96" s="924"/>
      <c r="AE96" s="924"/>
      <c r="AF96" s="924"/>
      <c r="AG96" s="924"/>
      <c r="AH96" s="924"/>
      <c r="AI96" s="924"/>
      <c r="AJ96" s="924"/>
      <c r="AK96" s="924"/>
      <c r="AL96" s="924"/>
      <c r="AM96" s="924"/>
      <c r="AN96" s="924"/>
      <c r="AO96" s="924"/>
      <c r="AP96" s="924"/>
      <c r="AQ96" s="924"/>
      <c r="AR96" s="924"/>
      <c r="AS96" s="924"/>
      <c r="AT96" s="924"/>
      <c r="AU96" s="924"/>
      <c r="AV96" s="924"/>
      <c r="AW96" s="924"/>
      <c r="AX96" s="924"/>
      <c r="AY96" s="924"/>
      <c r="AZ96" s="924"/>
      <c r="BA96" s="924"/>
      <c r="BB96" s="924"/>
      <c r="BC96" s="924"/>
      <c r="BD96" s="924"/>
      <c r="BE96" s="924"/>
      <c r="BF96" s="924"/>
      <c r="BG96" s="924"/>
      <c r="BH96" s="924"/>
      <c r="BI96" s="924"/>
      <c r="BJ96" s="924"/>
      <c r="BK96" s="924"/>
      <c r="BL96" s="924"/>
      <c r="BM96" s="924"/>
      <c r="BN96" s="924"/>
      <c r="BO96" s="924"/>
      <c r="BP96" s="924"/>
      <c r="BQ96" s="924"/>
      <c r="BR96" s="924"/>
      <c r="BS96" s="924"/>
      <c r="BT96" s="924"/>
      <c r="BU96" s="924"/>
      <c r="BV96" s="924"/>
      <c r="BW96" s="924"/>
      <c r="BX96" s="924"/>
      <c r="BY96" s="924"/>
      <c r="BZ96" s="924"/>
      <c r="CA96" s="924"/>
      <c r="CB96" s="924"/>
      <c r="CC96" s="924"/>
      <c r="CD96" s="924"/>
      <c r="CE96" s="924"/>
      <c r="CF96" s="924"/>
      <c r="CG96" s="924"/>
      <c r="CH96" s="924"/>
      <c r="CI96" s="924"/>
      <c r="CJ96" s="924"/>
      <c r="CK96" s="924"/>
      <c r="CL96" s="924"/>
      <c r="CM96" s="924"/>
      <c r="CN96" s="924"/>
      <c r="CO96" s="924"/>
    </row>
    <row r="97" spans="1:93">
      <c r="A97" s="924"/>
      <c r="B97" s="924"/>
      <c r="C97" s="924"/>
      <c r="D97" s="924"/>
      <c r="E97" s="924"/>
      <c r="F97" s="924"/>
      <c r="G97" s="924"/>
      <c r="H97" s="924"/>
      <c r="I97" s="924"/>
      <c r="J97" s="924"/>
      <c r="K97" s="924"/>
      <c r="L97" s="924"/>
      <c r="M97" s="924"/>
      <c r="N97" s="924"/>
      <c r="O97" s="924"/>
      <c r="P97" s="924"/>
      <c r="Q97" s="924"/>
      <c r="R97" s="924"/>
      <c r="S97" s="924"/>
      <c r="T97" s="924"/>
      <c r="U97" s="924"/>
      <c r="V97" s="924"/>
      <c r="W97" s="924"/>
      <c r="X97" s="924"/>
      <c r="Y97" s="924"/>
      <c r="Z97" s="924"/>
      <c r="AA97" s="924"/>
      <c r="AB97" s="924"/>
      <c r="AC97" s="924"/>
      <c r="AD97" s="924"/>
      <c r="AE97" s="924"/>
      <c r="AF97" s="924"/>
      <c r="AG97" s="924"/>
      <c r="AH97" s="924"/>
      <c r="AI97" s="924"/>
      <c r="AJ97" s="924"/>
      <c r="AK97" s="924"/>
      <c r="AL97" s="924"/>
      <c r="AM97" s="924"/>
      <c r="AN97" s="924"/>
      <c r="AO97" s="924"/>
      <c r="AP97" s="924"/>
      <c r="AQ97" s="924"/>
      <c r="AR97" s="924"/>
      <c r="AS97" s="924"/>
      <c r="AT97" s="924"/>
      <c r="AU97" s="924"/>
      <c r="AV97" s="924"/>
      <c r="AW97" s="924"/>
      <c r="AX97" s="924"/>
      <c r="AY97" s="924"/>
      <c r="AZ97" s="924"/>
      <c r="BA97" s="924"/>
      <c r="BB97" s="924"/>
      <c r="BC97" s="924"/>
      <c r="BD97" s="924"/>
      <c r="BE97" s="924"/>
      <c r="BF97" s="924"/>
      <c r="BG97" s="924"/>
      <c r="BH97" s="924"/>
      <c r="BI97" s="924"/>
      <c r="BJ97" s="924"/>
      <c r="BK97" s="924"/>
      <c r="BL97" s="924"/>
      <c r="BM97" s="924"/>
      <c r="BN97" s="924"/>
      <c r="BO97" s="924"/>
      <c r="BP97" s="924"/>
      <c r="BQ97" s="924"/>
      <c r="BR97" s="924"/>
      <c r="BS97" s="924"/>
      <c r="BT97" s="924"/>
      <c r="BU97" s="924"/>
      <c r="BV97" s="924"/>
      <c r="BW97" s="924"/>
      <c r="BX97" s="924"/>
      <c r="BY97" s="924"/>
      <c r="BZ97" s="924"/>
      <c r="CA97" s="924"/>
      <c r="CB97" s="924"/>
      <c r="CC97" s="924"/>
      <c r="CD97" s="924"/>
      <c r="CE97" s="924"/>
      <c r="CF97" s="924"/>
      <c r="CG97" s="924"/>
      <c r="CH97" s="924"/>
      <c r="CI97" s="924"/>
      <c r="CJ97" s="924"/>
      <c r="CK97" s="924"/>
      <c r="CL97" s="924"/>
      <c r="CM97" s="924"/>
      <c r="CN97" s="924"/>
      <c r="CO97" s="924"/>
    </row>
    <row r="98" spans="1:93">
      <c r="A98" s="924"/>
      <c r="B98" s="924"/>
      <c r="C98" s="924"/>
      <c r="D98" s="924"/>
      <c r="E98" s="924"/>
      <c r="F98" s="924"/>
      <c r="G98" s="924"/>
      <c r="H98" s="924"/>
      <c r="I98" s="924"/>
      <c r="J98" s="924"/>
      <c r="K98" s="924"/>
      <c r="L98" s="924"/>
      <c r="M98" s="924"/>
      <c r="N98" s="924"/>
      <c r="O98" s="924"/>
      <c r="P98" s="924"/>
      <c r="Q98" s="924"/>
      <c r="R98" s="924"/>
      <c r="S98" s="924"/>
      <c r="T98" s="924"/>
      <c r="U98" s="924"/>
      <c r="V98" s="924"/>
      <c r="W98" s="924"/>
      <c r="X98" s="924"/>
      <c r="Y98" s="924"/>
      <c r="Z98" s="924"/>
      <c r="AA98" s="924"/>
      <c r="AB98" s="924"/>
      <c r="AC98" s="924"/>
      <c r="AD98" s="924"/>
      <c r="AE98" s="924"/>
      <c r="AF98" s="924"/>
      <c r="AG98" s="924"/>
      <c r="AH98" s="924"/>
      <c r="AI98" s="924"/>
      <c r="AJ98" s="924"/>
      <c r="AK98" s="924"/>
      <c r="AL98" s="924"/>
      <c r="AM98" s="924"/>
      <c r="AN98" s="924"/>
      <c r="AO98" s="924"/>
      <c r="AP98" s="924"/>
      <c r="AQ98" s="924"/>
      <c r="AR98" s="924"/>
      <c r="AS98" s="924"/>
      <c r="AT98" s="924"/>
      <c r="AU98" s="924"/>
      <c r="AV98" s="924"/>
      <c r="AW98" s="924"/>
      <c r="AX98" s="924"/>
      <c r="AY98" s="924"/>
      <c r="AZ98" s="924"/>
      <c r="BA98" s="924"/>
      <c r="BB98" s="924"/>
      <c r="BC98" s="924"/>
      <c r="BD98" s="924"/>
      <c r="BE98" s="924"/>
      <c r="BF98" s="924"/>
      <c r="BG98" s="924"/>
      <c r="BH98" s="924"/>
      <c r="BI98" s="924"/>
      <c r="BJ98" s="924"/>
      <c r="BK98" s="924"/>
      <c r="BL98" s="924"/>
      <c r="BM98" s="924"/>
      <c r="BN98" s="924"/>
      <c r="BO98" s="924"/>
      <c r="BP98" s="924"/>
      <c r="BQ98" s="924"/>
      <c r="BR98" s="924"/>
      <c r="BS98" s="924"/>
      <c r="BT98" s="924"/>
      <c r="BU98" s="924"/>
      <c r="BV98" s="924"/>
      <c r="BW98" s="924"/>
      <c r="BX98" s="924"/>
      <c r="BY98" s="924"/>
      <c r="BZ98" s="924"/>
      <c r="CA98" s="924"/>
      <c r="CB98" s="924"/>
      <c r="CC98" s="924"/>
      <c r="CD98" s="924"/>
      <c r="CE98" s="924"/>
      <c r="CF98" s="924"/>
      <c r="CG98" s="924"/>
      <c r="CH98" s="924"/>
      <c r="CI98" s="924"/>
      <c r="CJ98" s="924"/>
      <c r="CK98" s="924"/>
      <c r="CL98" s="924"/>
      <c r="CM98" s="924"/>
      <c r="CN98" s="924"/>
      <c r="CO98" s="924"/>
    </row>
    <row r="99" spans="1:93">
      <c r="A99" s="924"/>
      <c r="B99" s="924"/>
      <c r="C99" s="924"/>
      <c r="D99" s="924"/>
      <c r="E99" s="924"/>
      <c r="F99" s="924"/>
      <c r="G99" s="924"/>
      <c r="H99" s="924"/>
      <c r="I99" s="924"/>
      <c r="J99" s="924"/>
      <c r="K99" s="924"/>
      <c r="L99" s="924"/>
      <c r="M99" s="924"/>
      <c r="N99" s="924"/>
      <c r="O99" s="924"/>
      <c r="P99" s="924"/>
      <c r="Q99" s="924"/>
      <c r="R99" s="924"/>
      <c r="S99" s="924"/>
      <c r="T99" s="924"/>
      <c r="U99" s="924"/>
      <c r="V99" s="924"/>
      <c r="W99" s="924"/>
      <c r="X99" s="924"/>
      <c r="Y99" s="924"/>
      <c r="Z99" s="924"/>
      <c r="AA99" s="924"/>
      <c r="AB99" s="924"/>
      <c r="AC99" s="924"/>
      <c r="AD99" s="924"/>
      <c r="AE99" s="924"/>
      <c r="AF99" s="924"/>
      <c r="AG99" s="924"/>
      <c r="AH99" s="924"/>
      <c r="AI99" s="924"/>
      <c r="AJ99" s="924"/>
      <c r="AK99" s="924"/>
      <c r="AL99" s="924"/>
      <c r="AM99" s="924"/>
      <c r="AN99" s="924"/>
      <c r="AO99" s="924"/>
      <c r="AP99" s="924"/>
      <c r="AQ99" s="924"/>
      <c r="AR99" s="924"/>
      <c r="AS99" s="924"/>
      <c r="AT99" s="924"/>
      <c r="AU99" s="924"/>
      <c r="AV99" s="924"/>
      <c r="AW99" s="924"/>
      <c r="AX99" s="924"/>
      <c r="AY99" s="924"/>
      <c r="AZ99" s="924"/>
      <c r="BA99" s="924"/>
      <c r="BB99" s="924"/>
      <c r="BC99" s="924"/>
      <c r="BD99" s="910" t="s">
        <v>758</v>
      </c>
      <c r="BE99" s="910"/>
      <c r="BF99" s="910"/>
      <c r="BG99" s="910"/>
      <c r="BH99" s="910"/>
      <c r="BI99" s="910"/>
      <c r="BJ99" s="910"/>
      <c r="BK99" s="910"/>
      <c r="BL99" s="910"/>
      <c r="BM99" s="910"/>
      <c r="BN99" s="910"/>
      <c r="BO99" s="910"/>
      <c r="BP99" s="910"/>
      <c r="BQ99" s="910"/>
      <c r="BR99" s="910"/>
      <c r="BS99" s="910"/>
      <c r="BT99" s="910"/>
      <c r="BU99" s="910"/>
      <c r="BV99" s="910"/>
      <c r="BW99" s="910"/>
      <c r="BX99" s="910"/>
      <c r="BY99" s="910"/>
      <c r="BZ99" s="910"/>
      <c r="CA99" s="910"/>
      <c r="CB99" s="910"/>
      <c r="CC99" s="910"/>
      <c r="CD99" s="910"/>
      <c r="CE99" s="910"/>
      <c r="CF99" s="910"/>
      <c r="CG99" s="910"/>
      <c r="CH99" s="910"/>
      <c r="CI99" s="910"/>
      <c r="CJ99" s="910"/>
      <c r="CK99" s="910"/>
      <c r="CL99" s="910"/>
      <c r="CM99" s="910"/>
      <c r="CN99" s="910"/>
      <c r="CO99" s="924"/>
    </row>
    <row r="100" spans="1:93">
      <c r="A100" s="924"/>
      <c r="B100" s="924"/>
      <c r="C100" s="924"/>
      <c r="D100" s="924"/>
      <c r="E100" s="924"/>
      <c r="F100" s="924"/>
      <c r="G100" s="924"/>
      <c r="H100" s="924"/>
      <c r="I100" s="924"/>
      <c r="J100" s="924"/>
      <c r="K100" s="924"/>
      <c r="L100" s="924"/>
      <c r="M100" s="924"/>
      <c r="N100" s="924"/>
      <c r="O100" s="924"/>
      <c r="P100" s="924"/>
      <c r="Q100" s="924"/>
      <c r="R100" s="924"/>
      <c r="S100" s="924"/>
      <c r="T100" s="924"/>
      <c r="U100" s="924"/>
      <c r="V100" s="924"/>
      <c r="W100" s="924"/>
      <c r="X100" s="924"/>
      <c r="Y100" s="924"/>
      <c r="Z100" s="924"/>
      <c r="AA100" s="924"/>
      <c r="AB100" s="924"/>
      <c r="AC100" s="924"/>
      <c r="AD100" s="924"/>
      <c r="AE100" s="924"/>
      <c r="AF100" s="924"/>
      <c r="AG100" s="924"/>
      <c r="AH100" s="924"/>
      <c r="AI100" s="924"/>
      <c r="AJ100" s="924"/>
      <c r="AK100" s="924"/>
      <c r="AL100" s="924"/>
      <c r="AM100" s="924"/>
      <c r="AN100" s="924"/>
      <c r="AO100" s="924"/>
      <c r="AP100" s="924"/>
      <c r="AQ100" s="924"/>
      <c r="AR100" s="924"/>
      <c r="AS100" s="924"/>
      <c r="AT100" s="924"/>
      <c r="AU100" s="924"/>
      <c r="AV100" s="924"/>
      <c r="AW100" s="924"/>
      <c r="AX100" s="924"/>
      <c r="AY100" s="924"/>
      <c r="AZ100" s="924"/>
      <c r="BA100" s="924"/>
      <c r="BB100" s="924"/>
      <c r="BC100" s="924"/>
      <c r="BD100" s="910"/>
      <c r="BE100" s="910"/>
      <c r="BF100" s="910"/>
      <c r="BG100" s="910"/>
      <c r="BH100" s="910"/>
      <c r="BI100" s="910"/>
      <c r="BJ100" s="910"/>
      <c r="BK100" s="910"/>
      <c r="BL100" s="910"/>
      <c r="BM100" s="910"/>
      <c r="BN100" s="910"/>
      <c r="BO100" s="910"/>
      <c r="BP100" s="910"/>
      <c r="BQ100" s="910"/>
      <c r="BR100" s="910"/>
      <c r="BS100" s="910"/>
      <c r="BT100" s="910"/>
      <c r="BU100" s="910"/>
      <c r="BV100" s="910"/>
      <c r="BW100" s="910"/>
      <c r="BX100" s="910"/>
      <c r="BY100" s="910"/>
      <c r="BZ100" s="910"/>
      <c r="CA100" s="910"/>
      <c r="CB100" s="910"/>
      <c r="CC100" s="910"/>
      <c r="CD100" s="910"/>
      <c r="CE100" s="910"/>
      <c r="CF100" s="910"/>
      <c r="CG100" s="910"/>
      <c r="CH100" s="910"/>
      <c r="CI100" s="910"/>
      <c r="CJ100" s="910"/>
      <c r="CK100" s="910"/>
      <c r="CL100" s="910"/>
      <c r="CM100" s="910"/>
      <c r="CN100" s="910"/>
    </row>
    <row r="101" spans="1:93">
      <c r="A101" s="924"/>
      <c r="B101" s="924"/>
      <c r="C101" s="924"/>
      <c r="D101" s="924"/>
      <c r="E101" s="924"/>
      <c r="F101" s="924"/>
      <c r="G101" s="924"/>
      <c r="H101" s="924"/>
      <c r="I101" s="924"/>
      <c r="J101" s="924"/>
      <c r="K101" s="924"/>
      <c r="L101" s="924"/>
      <c r="M101" s="924"/>
      <c r="N101" s="924"/>
      <c r="O101" s="924"/>
      <c r="P101" s="924"/>
      <c r="Q101" s="924"/>
      <c r="R101" s="924"/>
      <c r="S101" s="924"/>
      <c r="T101" s="924"/>
      <c r="U101" s="924"/>
      <c r="V101" s="924"/>
      <c r="W101" s="924"/>
      <c r="X101" s="924"/>
      <c r="Y101" s="924"/>
      <c r="Z101" s="924"/>
      <c r="AA101" s="924"/>
      <c r="AB101" s="924"/>
      <c r="AC101" s="924"/>
      <c r="AD101" s="924"/>
      <c r="AE101" s="924"/>
      <c r="AF101" s="924"/>
      <c r="AG101" s="924"/>
      <c r="AH101" s="924"/>
      <c r="AI101" s="924"/>
      <c r="AJ101" s="924"/>
      <c r="AK101" s="924"/>
      <c r="AL101" s="924"/>
      <c r="AM101" s="924"/>
      <c r="AN101" s="924"/>
      <c r="AO101" s="924"/>
      <c r="AP101" s="924"/>
      <c r="AQ101" s="924"/>
      <c r="AR101" s="924"/>
      <c r="AS101" s="924"/>
      <c r="AT101" s="924"/>
      <c r="AU101" s="924"/>
      <c r="AV101" s="924"/>
      <c r="AW101" s="924"/>
      <c r="AX101" s="924"/>
      <c r="AY101" s="924"/>
      <c r="AZ101" s="924"/>
      <c r="BA101" s="924"/>
      <c r="BB101" s="924"/>
      <c r="BC101" s="924"/>
      <c r="BD101" s="910"/>
      <c r="BE101" s="911" t="str">
        <f t="shared" ref="BE101:CJ101" si="83">"Blade S/N "&amp;C46</f>
        <v>Blade S/N 501</v>
      </c>
      <c r="BF101" s="911" t="str">
        <f t="shared" si="83"/>
        <v>Blade S/N 506</v>
      </c>
      <c r="BG101" s="911" t="str">
        <f t="shared" si="83"/>
        <v>Blade S/N 511</v>
      </c>
      <c r="BH101" s="911" t="str">
        <f t="shared" si="83"/>
        <v>Blade S/N 516</v>
      </c>
      <c r="BI101" s="911" t="str">
        <f t="shared" si="83"/>
        <v>Blade S/N 521</v>
      </c>
      <c r="BJ101" s="911" t="str">
        <f t="shared" si="83"/>
        <v>Blade S/N 526</v>
      </c>
      <c r="BK101" s="911" t="str">
        <f t="shared" si="83"/>
        <v>Blade S/N 531</v>
      </c>
      <c r="BL101" s="911" t="str">
        <f t="shared" si="83"/>
        <v>Blade S/N 536</v>
      </c>
      <c r="BM101" s="911" t="str">
        <f t="shared" si="83"/>
        <v>Blade S/N 541</v>
      </c>
      <c r="BN101" s="911" t="str">
        <f t="shared" si="83"/>
        <v>Blade S/N 546</v>
      </c>
      <c r="BO101" s="911" t="str">
        <f t="shared" si="83"/>
        <v xml:space="preserve">Blade S/N </v>
      </c>
      <c r="BP101" s="911" t="str">
        <f t="shared" si="83"/>
        <v xml:space="preserve">Blade S/N </v>
      </c>
      <c r="BQ101" s="911" t="str">
        <f t="shared" si="83"/>
        <v xml:space="preserve">Blade S/N </v>
      </c>
      <c r="BR101" s="911" t="str">
        <f t="shared" si="83"/>
        <v xml:space="preserve">Blade S/N </v>
      </c>
      <c r="BS101" s="911" t="str">
        <f t="shared" si="83"/>
        <v xml:space="preserve">Blade S/N </v>
      </c>
      <c r="BT101" s="911" t="str">
        <f t="shared" si="83"/>
        <v xml:space="preserve">Blade S/N </v>
      </c>
      <c r="BU101" s="911" t="str">
        <f t="shared" si="83"/>
        <v xml:space="preserve">Blade S/N </v>
      </c>
      <c r="BV101" s="911" t="str">
        <f t="shared" si="83"/>
        <v xml:space="preserve">Blade S/N </v>
      </c>
      <c r="BW101" s="911" t="str">
        <f t="shared" si="83"/>
        <v xml:space="preserve">Blade S/N </v>
      </c>
      <c r="BX101" s="911" t="str">
        <f t="shared" si="83"/>
        <v xml:space="preserve">Blade S/N </v>
      </c>
      <c r="BY101" s="911" t="str">
        <f t="shared" si="83"/>
        <v xml:space="preserve">Blade S/N </v>
      </c>
      <c r="BZ101" s="911" t="str">
        <f t="shared" si="83"/>
        <v xml:space="preserve">Blade S/N </v>
      </c>
      <c r="CA101" s="911" t="str">
        <f t="shared" si="83"/>
        <v xml:space="preserve">Blade S/N </v>
      </c>
      <c r="CB101" s="911" t="str">
        <f t="shared" si="83"/>
        <v xml:space="preserve">Blade S/N </v>
      </c>
      <c r="CC101" s="911" t="str">
        <f t="shared" si="83"/>
        <v xml:space="preserve">Blade S/N </v>
      </c>
      <c r="CD101" s="911" t="str">
        <f t="shared" si="83"/>
        <v xml:space="preserve">Blade S/N </v>
      </c>
      <c r="CE101" s="911" t="str">
        <f t="shared" si="83"/>
        <v xml:space="preserve">Blade S/N </v>
      </c>
      <c r="CF101" s="911" t="str">
        <f t="shared" si="83"/>
        <v xml:space="preserve">Blade S/N </v>
      </c>
      <c r="CG101" s="911" t="str">
        <f t="shared" si="83"/>
        <v xml:space="preserve">Blade S/N </v>
      </c>
      <c r="CH101" s="911" t="str">
        <f t="shared" si="83"/>
        <v xml:space="preserve">Blade S/N </v>
      </c>
      <c r="CI101" s="911" t="str">
        <f t="shared" si="83"/>
        <v xml:space="preserve">Blade S/N </v>
      </c>
      <c r="CJ101" s="911" t="str">
        <f t="shared" si="83"/>
        <v xml:space="preserve">Blade S/N </v>
      </c>
      <c r="CK101" s="911" t="str">
        <f>"Blade S/N "&amp;AJ46</f>
        <v xml:space="preserve">Blade S/N </v>
      </c>
      <c r="CL101" s="911" t="str">
        <f>"Blade S/N "&amp;AK46</f>
        <v xml:space="preserve">Blade S/N </v>
      </c>
      <c r="CM101" s="887"/>
      <c r="CN101" s="887"/>
    </row>
    <row r="102" spans="1:93">
      <c r="A102" s="924"/>
      <c r="B102" s="924"/>
      <c r="C102" s="924"/>
      <c r="D102" s="924"/>
      <c r="E102" s="924"/>
      <c r="F102" s="924"/>
      <c r="G102" s="924"/>
      <c r="H102" s="924"/>
      <c r="I102" s="924"/>
      <c r="J102" s="924"/>
      <c r="K102" s="924"/>
      <c r="L102" s="924"/>
      <c r="M102" s="924"/>
      <c r="N102" s="924"/>
      <c r="O102" s="924"/>
      <c r="P102" s="924"/>
      <c r="Q102" s="924"/>
      <c r="R102" s="924"/>
      <c r="S102" s="924"/>
      <c r="T102" s="924"/>
      <c r="U102" s="924"/>
      <c r="V102" s="924"/>
      <c r="W102" s="924"/>
      <c r="X102" s="924"/>
      <c r="Y102" s="924"/>
      <c r="Z102" s="924"/>
      <c r="AA102" s="924"/>
      <c r="AB102" s="924"/>
      <c r="AC102" s="924"/>
      <c r="AD102" s="924"/>
      <c r="AE102" s="924"/>
      <c r="AF102" s="924"/>
      <c r="AG102" s="924"/>
      <c r="AH102" s="924"/>
      <c r="AI102" s="924"/>
      <c r="AJ102" s="924"/>
      <c r="AK102" s="924"/>
      <c r="AL102" s="924"/>
      <c r="AM102" s="924"/>
      <c r="AN102" s="924"/>
      <c r="AO102" s="924"/>
      <c r="AP102" s="924"/>
      <c r="AQ102" s="924"/>
      <c r="AR102" s="924"/>
      <c r="AS102" s="924"/>
      <c r="AT102" s="924"/>
      <c r="AU102" s="924"/>
      <c r="AV102" s="924"/>
      <c r="AW102" s="924"/>
      <c r="AX102" s="924"/>
      <c r="AY102" s="924"/>
      <c r="AZ102" s="924"/>
      <c r="BA102" s="924"/>
      <c r="BB102" s="924"/>
      <c r="BC102" s="924"/>
      <c r="BD102" s="912">
        <f>B42</f>
        <v>0.2</v>
      </c>
      <c r="BE102" s="913">
        <f t="shared" ref="BE102:CJ104" si="84">AY48-AY$47</f>
        <v>-41.249599999999994</v>
      </c>
      <c r="BF102" s="913">
        <f t="shared" si="84"/>
        <v>-41.300399999999996</v>
      </c>
      <c r="BG102" s="913">
        <f t="shared" si="84"/>
        <v>-45.504099999999994</v>
      </c>
      <c r="BH102" s="913">
        <f t="shared" si="84"/>
        <v>-43.154600000000002</v>
      </c>
      <c r="BI102" s="913">
        <f t="shared" si="84"/>
        <v>-41.770299999999999</v>
      </c>
      <c r="BJ102" s="913">
        <f t="shared" si="84"/>
        <v>-43.027599999999993</v>
      </c>
      <c r="BK102" s="913">
        <f t="shared" si="84"/>
        <v>-42.798999999999999</v>
      </c>
      <c r="BL102" s="913">
        <f t="shared" si="84"/>
        <v>-41.605199999999996</v>
      </c>
      <c r="BM102" s="913">
        <f t="shared" si="84"/>
        <v>-42.303699999999992</v>
      </c>
      <c r="BN102" s="913">
        <f t="shared" si="84"/>
        <v>-42.278300000000002</v>
      </c>
      <c r="BO102" s="913">
        <f t="shared" si="84"/>
        <v>0</v>
      </c>
      <c r="BP102" s="913">
        <f t="shared" si="84"/>
        <v>0</v>
      </c>
      <c r="BQ102" s="913">
        <f t="shared" si="84"/>
        <v>0</v>
      </c>
      <c r="BR102" s="913">
        <f t="shared" si="84"/>
        <v>0</v>
      </c>
      <c r="BS102" s="913">
        <f t="shared" si="84"/>
        <v>0</v>
      </c>
      <c r="BT102" s="913">
        <f t="shared" si="84"/>
        <v>0</v>
      </c>
      <c r="BU102" s="913">
        <f t="shared" si="84"/>
        <v>0</v>
      </c>
      <c r="BV102" s="913">
        <f t="shared" si="84"/>
        <v>0</v>
      </c>
      <c r="BW102" s="913">
        <f t="shared" si="84"/>
        <v>0</v>
      </c>
      <c r="BX102" s="913">
        <f t="shared" si="84"/>
        <v>0</v>
      </c>
      <c r="BY102" s="913">
        <f t="shared" si="84"/>
        <v>0</v>
      </c>
      <c r="BZ102" s="913">
        <f t="shared" si="84"/>
        <v>0</v>
      </c>
      <c r="CA102" s="913">
        <f t="shared" si="84"/>
        <v>0</v>
      </c>
      <c r="CB102" s="913">
        <f t="shared" si="84"/>
        <v>0</v>
      </c>
      <c r="CC102" s="913">
        <f t="shared" si="84"/>
        <v>0</v>
      </c>
      <c r="CD102" s="913">
        <f t="shared" si="84"/>
        <v>0</v>
      </c>
      <c r="CE102" s="913">
        <f t="shared" si="84"/>
        <v>0</v>
      </c>
      <c r="CF102" s="913">
        <f t="shared" si="84"/>
        <v>0</v>
      </c>
      <c r="CG102" s="913">
        <f t="shared" si="84"/>
        <v>0</v>
      </c>
      <c r="CH102" s="913">
        <f t="shared" si="84"/>
        <v>0</v>
      </c>
      <c r="CI102" s="913">
        <f t="shared" si="84"/>
        <v>0</v>
      </c>
      <c r="CJ102" s="913">
        <f t="shared" si="84"/>
        <v>0</v>
      </c>
      <c r="CK102" s="913">
        <f t="shared" ref="CK102:CL104" si="85">CF48-CF$47</f>
        <v>0</v>
      </c>
      <c r="CL102" s="913">
        <f t="shared" si="85"/>
        <v>0</v>
      </c>
      <c r="CM102" s="887"/>
      <c r="CN102" s="887"/>
    </row>
    <row r="103" spans="1:93">
      <c r="A103" s="924"/>
      <c r="B103" s="924"/>
      <c r="C103" s="924"/>
      <c r="D103" s="924"/>
      <c r="E103" s="924"/>
      <c r="F103" s="924"/>
      <c r="G103" s="924"/>
      <c r="H103" s="924"/>
      <c r="I103" s="924"/>
      <c r="J103" s="924"/>
      <c r="K103" s="924"/>
      <c r="L103" s="924"/>
      <c r="M103" s="924"/>
      <c r="N103" s="924"/>
      <c r="O103" s="924"/>
      <c r="P103" s="924"/>
      <c r="Q103" s="924"/>
      <c r="R103" s="924"/>
      <c r="S103" s="924"/>
      <c r="T103" s="924"/>
      <c r="U103" s="924"/>
      <c r="V103" s="924"/>
      <c r="W103" s="924"/>
      <c r="X103" s="924"/>
      <c r="Y103" s="924"/>
      <c r="Z103" s="924"/>
      <c r="AA103" s="924"/>
      <c r="AB103" s="924"/>
      <c r="AC103" s="924"/>
      <c r="AD103" s="924"/>
      <c r="AE103" s="924"/>
      <c r="AF103" s="924"/>
      <c r="AG103" s="924"/>
      <c r="AH103" s="924"/>
      <c r="AI103" s="924"/>
      <c r="AJ103" s="924"/>
      <c r="AK103" s="924"/>
      <c r="AL103" s="924"/>
      <c r="AM103" s="924"/>
      <c r="AN103" s="924"/>
      <c r="AO103" s="924"/>
      <c r="AP103" s="924"/>
      <c r="AQ103" s="924"/>
      <c r="AR103" s="924"/>
      <c r="AS103" s="924"/>
      <c r="AT103" s="924"/>
      <c r="AU103" s="924"/>
      <c r="AV103" s="924"/>
      <c r="AW103" s="924"/>
      <c r="AX103" s="924"/>
      <c r="AY103" s="924"/>
      <c r="AZ103" s="924"/>
      <c r="BA103" s="924"/>
      <c r="BB103" s="924"/>
      <c r="BC103" s="924"/>
      <c r="BD103" s="912">
        <f>B43</f>
        <v>0.2</v>
      </c>
      <c r="BE103" s="913">
        <f t="shared" si="84"/>
        <v>-35.572699999999998</v>
      </c>
      <c r="BF103" s="913">
        <f t="shared" si="84"/>
        <v>-35.686999999999998</v>
      </c>
      <c r="BG103" s="913">
        <f t="shared" si="84"/>
        <v>-39.573199999999986</v>
      </c>
      <c r="BH103" s="913">
        <f t="shared" si="84"/>
        <v>-37.426900000000003</v>
      </c>
      <c r="BI103" s="913">
        <f t="shared" si="84"/>
        <v>-36.067999999999998</v>
      </c>
      <c r="BJ103" s="913">
        <f t="shared" si="84"/>
        <v>-37.122099999999989</v>
      </c>
      <c r="BK103" s="913">
        <f t="shared" si="84"/>
        <v>-37.109400000000001</v>
      </c>
      <c r="BL103" s="913">
        <f t="shared" si="84"/>
        <v>-35.979100000000003</v>
      </c>
      <c r="BM103" s="913">
        <f t="shared" si="84"/>
        <v>-36.614099999999993</v>
      </c>
      <c r="BN103" s="913">
        <f t="shared" si="84"/>
        <v>-36.576000000000001</v>
      </c>
      <c r="BO103" s="913">
        <f t="shared" si="84"/>
        <v>0</v>
      </c>
      <c r="BP103" s="913">
        <f t="shared" si="84"/>
        <v>0</v>
      </c>
      <c r="BQ103" s="913">
        <f t="shared" si="84"/>
        <v>0</v>
      </c>
      <c r="BR103" s="913">
        <f t="shared" si="84"/>
        <v>0</v>
      </c>
      <c r="BS103" s="913">
        <f t="shared" si="84"/>
        <v>0</v>
      </c>
      <c r="BT103" s="913">
        <f t="shared" si="84"/>
        <v>0</v>
      </c>
      <c r="BU103" s="913">
        <f t="shared" si="84"/>
        <v>0</v>
      </c>
      <c r="BV103" s="913">
        <f t="shared" si="84"/>
        <v>0</v>
      </c>
      <c r="BW103" s="913">
        <f t="shared" si="84"/>
        <v>0</v>
      </c>
      <c r="BX103" s="913">
        <f t="shared" si="84"/>
        <v>0</v>
      </c>
      <c r="BY103" s="913">
        <f t="shared" si="84"/>
        <v>0</v>
      </c>
      <c r="BZ103" s="913">
        <f t="shared" si="84"/>
        <v>0</v>
      </c>
      <c r="CA103" s="913">
        <f t="shared" si="84"/>
        <v>0</v>
      </c>
      <c r="CB103" s="913">
        <f t="shared" si="84"/>
        <v>0</v>
      </c>
      <c r="CC103" s="913">
        <f t="shared" si="84"/>
        <v>0</v>
      </c>
      <c r="CD103" s="913">
        <f t="shared" si="84"/>
        <v>0</v>
      </c>
      <c r="CE103" s="913">
        <f t="shared" si="84"/>
        <v>0</v>
      </c>
      <c r="CF103" s="913">
        <f t="shared" si="84"/>
        <v>0</v>
      </c>
      <c r="CG103" s="913">
        <f t="shared" si="84"/>
        <v>0</v>
      </c>
      <c r="CH103" s="913">
        <f t="shared" si="84"/>
        <v>0</v>
      </c>
      <c r="CI103" s="913">
        <f t="shared" si="84"/>
        <v>0</v>
      </c>
      <c r="CJ103" s="913">
        <f t="shared" si="84"/>
        <v>0</v>
      </c>
      <c r="CK103" s="913">
        <f t="shared" si="85"/>
        <v>0</v>
      </c>
      <c r="CL103" s="913">
        <f t="shared" si="85"/>
        <v>0</v>
      </c>
      <c r="CM103" s="887"/>
      <c r="CN103" s="887"/>
    </row>
    <row r="104" spans="1:93">
      <c r="A104" s="924"/>
      <c r="B104" s="924"/>
      <c r="C104" s="924"/>
      <c r="D104" s="924"/>
      <c r="E104" s="924"/>
      <c r="F104" s="924"/>
      <c r="G104" s="924"/>
      <c r="H104" s="924"/>
      <c r="I104" s="924"/>
      <c r="J104" s="924"/>
      <c r="K104" s="924"/>
      <c r="L104" s="924"/>
      <c r="M104" s="924"/>
      <c r="N104" s="924"/>
      <c r="O104" s="924"/>
      <c r="P104" s="924"/>
      <c r="Q104" s="924"/>
      <c r="R104" s="924"/>
      <c r="S104" s="924"/>
      <c r="T104" s="924"/>
      <c r="U104" s="924"/>
      <c r="V104" s="924"/>
      <c r="W104" s="924"/>
      <c r="X104" s="924"/>
      <c r="Y104" s="924"/>
      <c r="Z104" s="924"/>
      <c r="AA104" s="924"/>
      <c r="AB104" s="924"/>
      <c r="AC104" s="924"/>
      <c r="AD104" s="924"/>
      <c r="AE104" s="924"/>
      <c r="AF104" s="924"/>
      <c r="AG104" s="924"/>
      <c r="AH104" s="924"/>
      <c r="AI104" s="924"/>
      <c r="AJ104" s="924"/>
      <c r="AK104" s="924"/>
      <c r="AL104" s="924"/>
      <c r="AM104" s="924"/>
      <c r="AN104" s="924"/>
      <c r="AO104" s="924"/>
      <c r="AP104" s="924"/>
      <c r="AQ104" s="924"/>
      <c r="AR104" s="924"/>
      <c r="AS104" s="924"/>
      <c r="AT104" s="924"/>
      <c r="AU104" s="924"/>
      <c r="AV104" s="924"/>
      <c r="AW104" s="924"/>
      <c r="AX104" s="924"/>
      <c r="AY104" s="924"/>
      <c r="AZ104" s="924"/>
      <c r="BA104" s="924"/>
      <c r="BB104" s="924"/>
      <c r="BC104" s="924"/>
      <c r="BD104" s="912">
        <f>B44</f>
        <v>0.2</v>
      </c>
      <c r="BE104" s="913">
        <f t="shared" si="84"/>
        <v>-29.7942</v>
      </c>
      <c r="BF104" s="913">
        <f t="shared" si="84"/>
        <v>-29.997399999999999</v>
      </c>
      <c r="BG104" s="913">
        <f t="shared" si="84"/>
        <v>-33.870899999999992</v>
      </c>
      <c r="BH104" s="913">
        <f t="shared" si="84"/>
        <v>-31.508700000000001</v>
      </c>
      <c r="BI104" s="913">
        <f t="shared" si="84"/>
        <v>-30.391099999999994</v>
      </c>
      <c r="BJ104" s="913">
        <f t="shared" si="84"/>
        <v>-31.24199999999999</v>
      </c>
      <c r="BK104" s="913">
        <f t="shared" si="84"/>
        <v>-31.292800000000003</v>
      </c>
      <c r="BL104" s="913">
        <f t="shared" si="84"/>
        <v>-30.226000000000003</v>
      </c>
      <c r="BM104" s="913">
        <f t="shared" si="84"/>
        <v>-30.772099999999995</v>
      </c>
      <c r="BN104" s="913">
        <f t="shared" si="84"/>
        <v>-30.772100000000002</v>
      </c>
      <c r="BO104" s="913">
        <f t="shared" si="84"/>
        <v>0</v>
      </c>
      <c r="BP104" s="913">
        <f t="shared" si="84"/>
        <v>0</v>
      </c>
      <c r="BQ104" s="913">
        <f t="shared" si="84"/>
        <v>0</v>
      </c>
      <c r="BR104" s="913">
        <f t="shared" si="84"/>
        <v>0</v>
      </c>
      <c r="BS104" s="913">
        <f t="shared" si="84"/>
        <v>0</v>
      </c>
      <c r="BT104" s="913">
        <f t="shared" si="84"/>
        <v>0</v>
      </c>
      <c r="BU104" s="913">
        <f t="shared" si="84"/>
        <v>0</v>
      </c>
      <c r="BV104" s="913">
        <f t="shared" si="84"/>
        <v>0</v>
      </c>
      <c r="BW104" s="913">
        <f t="shared" si="84"/>
        <v>0</v>
      </c>
      <c r="BX104" s="913">
        <f t="shared" si="84"/>
        <v>0</v>
      </c>
      <c r="BY104" s="913">
        <f t="shared" si="84"/>
        <v>0</v>
      </c>
      <c r="BZ104" s="913">
        <f t="shared" si="84"/>
        <v>0</v>
      </c>
      <c r="CA104" s="913">
        <f t="shared" si="84"/>
        <v>0</v>
      </c>
      <c r="CB104" s="913">
        <f t="shared" si="84"/>
        <v>0</v>
      </c>
      <c r="CC104" s="913">
        <f t="shared" si="84"/>
        <v>0</v>
      </c>
      <c r="CD104" s="913">
        <f t="shared" si="84"/>
        <v>0</v>
      </c>
      <c r="CE104" s="913">
        <f t="shared" si="84"/>
        <v>0</v>
      </c>
      <c r="CF104" s="913">
        <f t="shared" si="84"/>
        <v>0</v>
      </c>
      <c r="CG104" s="913">
        <f t="shared" si="84"/>
        <v>0</v>
      </c>
      <c r="CH104" s="913">
        <f t="shared" si="84"/>
        <v>0</v>
      </c>
      <c r="CI104" s="913">
        <f t="shared" si="84"/>
        <v>0</v>
      </c>
      <c r="CJ104" s="913">
        <f t="shared" si="84"/>
        <v>0</v>
      </c>
      <c r="CK104" s="913">
        <f t="shared" si="85"/>
        <v>0</v>
      </c>
      <c r="CL104" s="913">
        <f t="shared" si="85"/>
        <v>0</v>
      </c>
      <c r="CM104" s="887"/>
      <c r="CN104" s="887"/>
    </row>
    <row r="105" spans="1:93">
      <c r="A105" s="924"/>
      <c r="B105" s="924"/>
      <c r="C105" s="924"/>
      <c r="D105" s="924"/>
      <c r="E105" s="924"/>
      <c r="F105" s="924"/>
      <c r="G105" s="924"/>
      <c r="H105" s="924"/>
      <c r="I105" s="924"/>
      <c r="J105" s="924"/>
      <c r="K105" s="924"/>
      <c r="L105" s="924"/>
      <c r="M105" s="924"/>
      <c r="N105" s="924"/>
      <c r="O105" s="924"/>
      <c r="P105" s="924"/>
      <c r="Q105" s="924"/>
      <c r="R105" s="924"/>
      <c r="S105" s="924"/>
      <c r="T105" s="924"/>
      <c r="U105" s="924"/>
      <c r="V105" s="924"/>
      <c r="W105" s="924"/>
      <c r="X105" s="924"/>
      <c r="Y105" s="924"/>
      <c r="Z105" s="924"/>
      <c r="AA105" s="924"/>
      <c r="AB105" s="924"/>
      <c r="AC105" s="924"/>
      <c r="AD105" s="924"/>
      <c r="AE105" s="924"/>
      <c r="AF105" s="924"/>
      <c r="AG105" s="924"/>
      <c r="AH105" s="924"/>
      <c r="AI105" s="924"/>
      <c r="AJ105" s="924"/>
      <c r="AK105" s="924"/>
      <c r="AL105" s="924"/>
      <c r="AM105" s="924"/>
      <c r="AN105" s="924"/>
      <c r="AO105" s="924"/>
      <c r="AP105" s="924"/>
      <c r="AQ105" s="924"/>
      <c r="AR105" s="924"/>
      <c r="AS105" s="924"/>
      <c r="AT105" s="924"/>
      <c r="AU105" s="924"/>
      <c r="AV105" s="924"/>
      <c r="AW105" s="924"/>
      <c r="AX105" s="924"/>
      <c r="AY105" s="924"/>
      <c r="AZ105" s="924"/>
      <c r="BA105" s="924"/>
      <c r="BB105" s="924"/>
      <c r="BC105" s="924"/>
      <c r="BD105" s="924"/>
      <c r="BE105" s="924"/>
      <c r="BF105" s="924"/>
      <c r="BG105" s="924"/>
      <c r="BH105" s="924"/>
      <c r="BI105" s="924"/>
      <c r="BJ105" s="924"/>
      <c r="BK105" s="924"/>
      <c r="BL105" s="924"/>
      <c r="BM105" s="924"/>
      <c r="BN105" s="924"/>
      <c r="BO105" s="924"/>
      <c r="BP105" s="924"/>
      <c r="BQ105" s="924"/>
      <c r="BR105" s="924"/>
      <c r="BS105" s="924"/>
      <c r="BT105" s="924"/>
      <c r="BU105" s="924"/>
      <c r="BV105" s="924"/>
      <c r="BW105" s="924"/>
      <c r="BX105" s="924"/>
      <c r="BY105" s="924"/>
      <c r="BZ105" s="924"/>
      <c r="CA105" s="924"/>
      <c r="CB105" s="924"/>
      <c r="CC105" s="924"/>
      <c r="CD105" s="924"/>
      <c r="CE105" s="924"/>
      <c r="CF105" s="924"/>
      <c r="CG105" s="924"/>
      <c r="CH105" s="924"/>
      <c r="CI105" s="924"/>
      <c r="CJ105" s="924"/>
      <c r="CK105" s="924"/>
      <c r="CL105" s="924"/>
      <c r="CM105" s="887"/>
      <c r="CN105" s="887"/>
    </row>
    <row r="106" spans="1:93">
      <c r="A106" s="924"/>
      <c r="B106" s="924"/>
      <c r="C106" s="924"/>
      <c r="D106" s="924"/>
      <c r="E106" s="924"/>
      <c r="F106" s="924"/>
      <c r="G106" s="924"/>
      <c r="H106" s="924"/>
      <c r="I106" s="924"/>
      <c r="J106" s="924"/>
      <c r="K106" s="924"/>
      <c r="L106" s="924"/>
      <c r="M106" s="924"/>
      <c r="N106" s="924"/>
      <c r="O106" s="924"/>
      <c r="P106" s="924"/>
      <c r="Q106" s="924"/>
      <c r="R106" s="924"/>
      <c r="S106" s="924"/>
      <c r="T106" s="924"/>
      <c r="U106" s="924"/>
      <c r="V106" s="924"/>
      <c r="W106" s="924"/>
      <c r="X106" s="924"/>
      <c r="Y106" s="924"/>
      <c r="Z106" s="924"/>
      <c r="AA106" s="924"/>
      <c r="AB106" s="924"/>
      <c r="AC106" s="924"/>
      <c r="AD106" s="924"/>
      <c r="AE106" s="924"/>
      <c r="AF106" s="924"/>
      <c r="AG106" s="924"/>
      <c r="AH106" s="924"/>
      <c r="AI106" s="924"/>
      <c r="AJ106" s="924"/>
      <c r="AK106" s="924"/>
      <c r="AL106" s="924"/>
      <c r="AM106" s="924"/>
      <c r="AN106" s="924"/>
      <c r="AO106" s="924"/>
      <c r="AP106" s="924"/>
      <c r="AQ106" s="924"/>
      <c r="AR106" s="924"/>
      <c r="AS106" s="924"/>
      <c r="AT106" s="924"/>
      <c r="AU106" s="924"/>
      <c r="AV106" s="924"/>
      <c r="AW106" s="924"/>
      <c r="AX106" s="924"/>
      <c r="AY106" s="924"/>
      <c r="AZ106" s="924"/>
      <c r="BA106" s="924"/>
      <c r="BB106" s="924"/>
      <c r="BC106" s="924"/>
      <c r="BD106" s="924"/>
      <c r="BE106" s="924"/>
      <c r="BF106" s="924"/>
      <c r="BG106" s="924"/>
      <c r="BH106" s="924"/>
      <c r="BI106" s="924"/>
      <c r="BJ106" s="924"/>
      <c r="BK106" s="924"/>
      <c r="BL106" s="924"/>
      <c r="BM106" s="924"/>
      <c r="BN106" s="924"/>
      <c r="BO106" s="924"/>
      <c r="BP106" s="924"/>
      <c r="BQ106" s="924"/>
      <c r="BR106" s="924"/>
      <c r="BS106" s="924"/>
      <c r="BT106" s="924"/>
      <c r="BU106" s="924"/>
      <c r="BV106" s="924"/>
      <c r="BW106" s="924"/>
      <c r="BX106" s="924"/>
      <c r="BY106" s="924"/>
      <c r="BZ106" s="924"/>
      <c r="CA106" s="924"/>
      <c r="CB106" s="924"/>
      <c r="CC106" s="924"/>
      <c r="CD106" s="924"/>
      <c r="CE106" s="924"/>
      <c r="CF106" s="924"/>
      <c r="CG106" s="924"/>
      <c r="CH106" s="924"/>
      <c r="CI106" s="924"/>
      <c r="CJ106" s="924"/>
      <c r="CK106" s="924"/>
      <c r="CL106" s="924"/>
      <c r="CM106" s="924"/>
      <c r="CN106" s="924"/>
      <c r="CO106" s="924"/>
    </row>
    <row r="107" spans="1:93">
      <c r="A107" s="924"/>
      <c r="B107" s="924"/>
      <c r="C107" s="924"/>
      <c r="D107" s="924"/>
      <c r="E107" s="924"/>
      <c r="F107" s="924"/>
      <c r="G107" s="924"/>
      <c r="H107" s="924"/>
      <c r="I107" s="924"/>
      <c r="J107" s="924"/>
      <c r="K107" s="924"/>
      <c r="L107" s="924"/>
      <c r="M107" s="924"/>
      <c r="N107" s="924"/>
      <c r="O107" s="924"/>
      <c r="P107" s="924"/>
      <c r="Q107" s="924"/>
      <c r="R107" s="924"/>
      <c r="S107" s="924"/>
      <c r="T107" s="924"/>
      <c r="U107" s="924"/>
      <c r="V107" s="924"/>
      <c r="W107" s="924"/>
      <c r="X107" s="924"/>
      <c r="Y107" s="924"/>
      <c r="Z107" s="924"/>
      <c r="AA107" s="924"/>
      <c r="AB107" s="924"/>
      <c r="AC107" s="924"/>
      <c r="AD107" s="924"/>
      <c r="AE107" s="924"/>
      <c r="AF107" s="924"/>
      <c r="AG107" s="924"/>
      <c r="AH107" s="924"/>
      <c r="AI107" s="924"/>
      <c r="AJ107" s="924"/>
      <c r="AK107" s="924"/>
      <c r="AL107" s="924"/>
      <c r="AM107" s="924"/>
      <c r="AN107" s="924"/>
      <c r="AO107" s="924"/>
      <c r="AP107" s="924"/>
      <c r="AQ107" s="924"/>
      <c r="AR107" s="924"/>
      <c r="AS107" s="924"/>
      <c r="AT107" s="924"/>
      <c r="AU107" s="924"/>
      <c r="AV107" s="924"/>
      <c r="AW107" s="924"/>
      <c r="AX107" s="924"/>
      <c r="AY107" s="924"/>
      <c r="AZ107" s="924"/>
      <c r="BA107" s="924"/>
      <c r="BB107" s="924"/>
      <c r="BC107" s="924"/>
      <c r="BD107" s="924"/>
      <c r="BE107" s="924"/>
      <c r="BF107" s="924"/>
      <c r="BG107" s="924"/>
      <c r="BH107" s="924"/>
      <c r="BI107" s="924"/>
      <c r="BJ107" s="924"/>
      <c r="BK107" s="924"/>
      <c r="BL107" s="924"/>
      <c r="BM107" s="924"/>
      <c r="BN107" s="924"/>
      <c r="BO107" s="924"/>
      <c r="BP107" s="924"/>
      <c r="BQ107" s="924"/>
      <c r="BR107" s="924"/>
      <c r="BS107" s="924"/>
      <c r="BT107" s="924"/>
      <c r="BU107" s="924"/>
      <c r="BV107" s="924"/>
      <c r="BW107" s="924"/>
      <c r="BX107" s="924"/>
      <c r="BY107" s="924"/>
      <c r="BZ107" s="924"/>
      <c r="CA107" s="924"/>
      <c r="CB107" s="924"/>
      <c r="CC107" s="924"/>
      <c r="CD107" s="924"/>
      <c r="CE107" s="924"/>
      <c r="CF107" s="924"/>
      <c r="CG107" s="924"/>
      <c r="CH107" s="924"/>
      <c r="CI107" s="924"/>
      <c r="CJ107" s="924"/>
      <c r="CK107" s="924"/>
      <c r="CL107" s="924"/>
      <c r="CM107" s="924"/>
      <c r="CN107" s="924"/>
      <c r="CO107" s="924"/>
    </row>
    <row r="108" spans="1:93">
      <c r="A108" s="924"/>
      <c r="B108" s="924"/>
      <c r="C108" s="924"/>
      <c r="D108" s="924"/>
      <c r="E108" s="924"/>
      <c r="F108" s="924"/>
      <c r="G108" s="924"/>
      <c r="H108" s="924"/>
      <c r="I108" s="924"/>
      <c r="J108" s="924"/>
      <c r="K108" s="924"/>
      <c r="L108" s="924"/>
      <c r="M108" s="924"/>
      <c r="N108" s="924"/>
      <c r="O108" s="924"/>
      <c r="P108" s="924"/>
      <c r="Q108" s="924"/>
      <c r="R108" s="924"/>
      <c r="S108" s="924"/>
      <c r="T108" s="924"/>
      <c r="U108" s="924"/>
      <c r="V108" s="924"/>
      <c r="W108" s="924"/>
      <c r="X108" s="924"/>
      <c r="Y108" s="924"/>
      <c r="Z108" s="924"/>
      <c r="AA108" s="924"/>
      <c r="AB108" s="924"/>
      <c r="AC108" s="924"/>
      <c r="AD108" s="924"/>
      <c r="AE108" s="924"/>
      <c r="AF108" s="924"/>
      <c r="AG108" s="924"/>
      <c r="AH108" s="924"/>
      <c r="AI108" s="924"/>
      <c r="AJ108" s="924"/>
      <c r="AK108" s="924"/>
      <c r="AL108" s="924"/>
      <c r="AM108" s="924"/>
      <c r="AN108" s="924"/>
      <c r="AO108" s="924"/>
      <c r="AP108" s="924"/>
      <c r="AQ108" s="924"/>
      <c r="AR108" s="924"/>
      <c r="AS108" s="924"/>
      <c r="AT108" s="924"/>
      <c r="AU108" s="924"/>
      <c r="AV108" s="924"/>
      <c r="AW108" s="924"/>
      <c r="AX108" s="924"/>
      <c r="AY108" s="924"/>
      <c r="AZ108" s="924"/>
      <c r="BA108" s="924"/>
      <c r="BB108" s="924"/>
      <c r="BC108" s="924"/>
      <c r="BD108" s="924"/>
      <c r="BE108" s="924"/>
      <c r="BF108" s="924"/>
      <c r="BG108" s="924"/>
      <c r="BH108" s="924"/>
      <c r="BI108" s="924"/>
      <c r="BJ108" s="924"/>
      <c r="BK108" s="924"/>
      <c r="BL108" s="924"/>
      <c r="BM108" s="924"/>
      <c r="BN108" s="924"/>
      <c r="BO108" s="924"/>
      <c r="BP108" s="924"/>
      <c r="BQ108" s="924"/>
      <c r="BR108" s="924"/>
      <c r="BS108" s="924"/>
      <c r="BT108" s="924"/>
      <c r="BU108" s="924"/>
      <c r="BV108" s="924"/>
      <c r="BW108" s="924"/>
      <c r="BX108" s="924"/>
      <c r="BY108" s="924"/>
      <c r="BZ108" s="924"/>
      <c r="CA108" s="924"/>
      <c r="CB108" s="924"/>
      <c r="CC108" s="924"/>
      <c r="CD108" s="924"/>
      <c r="CE108" s="924"/>
      <c r="CF108" s="924"/>
      <c r="CG108" s="924"/>
      <c r="CH108" s="924"/>
      <c r="CI108" s="924"/>
      <c r="CJ108" s="924"/>
      <c r="CK108" s="924"/>
      <c r="CL108" s="924"/>
      <c r="CM108" s="924"/>
      <c r="CN108" s="924"/>
      <c r="CO108" s="924"/>
    </row>
    <row r="109" spans="1:93">
      <c r="A109" s="924"/>
      <c r="B109" s="924"/>
      <c r="C109" s="924"/>
      <c r="D109" s="924"/>
      <c r="E109" s="924"/>
      <c r="F109" s="924"/>
      <c r="G109" s="924"/>
      <c r="H109" s="924"/>
      <c r="I109" s="924"/>
      <c r="J109" s="924"/>
      <c r="K109" s="924"/>
      <c r="L109" s="924"/>
      <c r="M109" s="924"/>
      <c r="N109" s="924"/>
      <c r="O109" s="924"/>
      <c r="P109" s="924"/>
      <c r="Q109" s="924"/>
      <c r="R109" s="924"/>
      <c r="S109" s="924"/>
      <c r="T109" s="924"/>
      <c r="U109" s="924"/>
      <c r="V109" s="924"/>
      <c r="W109" s="924"/>
      <c r="X109" s="924"/>
      <c r="Y109" s="924"/>
      <c r="Z109" s="924"/>
      <c r="AA109" s="924"/>
      <c r="AB109" s="924"/>
      <c r="AC109" s="924"/>
      <c r="AD109" s="924"/>
      <c r="AE109" s="924"/>
      <c r="AF109" s="924"/>
      <c r="AG109" s="924"/>
      <c r="AH109" s="924"/>
      <c r="AI109" s="924"/>
      <c r="AJ109" s="924"/>
      <c r="AK109" s="924"/>
      <c r="AL109" s="924"/>
      <c r="AM109" s="924"/>
      <c r="AN109" s="924"/>
      <c r="AO109" s="924"/>
      <c r="AP109" s="924"/>
      <c r="AQ109" s="924"/>
      <c r="AR109" s="924"/>
      <c r="AS109" s="924"/>
      <c r="AT109" s="924"/>
      <c r="AU109" s="924"/>
      <c r="AV109" s="924"/>
      <c r="AW109" s="924"/>
      <c r="AX109" s="924"/>
      <c r="AY109" s="924"/>
      <c r="AZ109" s="924"/>
      <c r="BA109" s="924"/>
      <c r="BB109" s="924"/>
      <c r="BC109" s="924"/>
      <c r="BD109" s="924"/>
      <c r="BE109" s="924"/>
      <c r="BF109" s="924"/>
      <c r="BG109" s="924"/>
      <c r="BH109" s="924"/>
      <c r="BI109" s="924"/>
      <c r="BJ109" s="924"/>
      <c r="BK109" s="924"/>
      <c r="BL109" s="924"/>
      <c r="BM109" s="924"/>
      <c r="BN109" s="924"/>
      <c r="BO109" s="924"/>
      <c r="BP109" s="924"/>
      <c r="BQ109" s="924"/>
      <c r="BR109" s="924"/>
      <c r="BS109" s="924"/>
      <c r="BT109" s="924"/>
      <c r="BU109" s="924"/>
      <c r="BV109" s="924"/>
      <c r="BW109" s="924"/>
      <c r="BX109" s="924"/>
      <c r="BY109" s="924"/>
      <c r="BZ109" s="924"/>
      <c r="CA109" s="924"/>
      <c r="CB109" s="924"/>
      <c r="CC109" s="924"/>
      <c r="CD109" s="924"/>
      <c r="CE109" s="924"/>
      <c r="CF109" s="924"/>
      <c r="CG109" s="924"/>
      <c r="CH109" s="924"/>
      <c r="CI109" s="924"/>
      <c r="CJ109" s="924"/>
      <c r="CK109" s="924"/>
      <c r="CL109" s="924"/>
      <c r="CM109" s="918"/>
      <c r="CN109" s="918"/>
      <c r="CO109" s="924"/>
    </row>
    <row r="110" spans="1:93">
      <c r="A110" s="924"/>
      <c r="B110" s="924"/>
      <c r="C110" s="924"/>
      <c r="D110" s="924"/>
      <c r="E110" s="924"/>
      <c r="F110" s="924"/>
      <c r="G110" s="924"/>
      <c r="H110" s="924"/>
      <c r="I110" s="924"/>
      <c r="J110" s="924"/>
      <c r="K110" s="924"/>
      <c r="L110" s="924"/>
      <c r="M110" s="924"/>
      <c r="N110" s="924"/>
      <c r="O110" s="924"/>
      <c r="P110" s="924"/>
      <c r="Q110" s="924"/>
      <c r="R110" s="924"/>
      <c r="S110" s="924"/>
      <c r="T110" s="924"/>
      <c r="U110" s="924"/>
      <c r="V110" s="924"/>
      <c r="W110" s="924"/>
      <c r="X110" s="924"/>
      <c r="Y110" s="924"/>
      <c r="Z110" s="924"/>
      <c r="AA110" s="924"/>
      <c r="AB110" s="924"/>
      <c r="AC110" s="924"/>
      <c r="AD110" s="924"/>
      <c r="AE110" s="924"/>
      <c r="AF110" s="924"/>
      <c r="AG110" s="924"/>
      <c r="AH110" s="924"/>
      <c r="AI110" s="924"/>
      <c r="AJ110" s="924"/>
      <c r="AK110" s="924"/>
      <c r="AL110" s="924"/>
      <c r="AM110" s="924"/>
      <c r="AN110" s="924"/>
      <c r="AO110" s="924"/>
      <c r="AP110" s="924"/>
      <c r="AQ110" s="924"/>
      <c r="AR110" s="924"/>
      <c r="AS110" s="924"/>
      <c r="AT110" s="924"/>
      <c r="AU110" s="924"/>
      <c r="AV110" s="924"/>
      <c r="AW110" s="924"/>
      <c r="AX110" s="924"/>
      <c r="AY110" s="924"/>
      <c r="AZ110" s="924"/>
      <c r="BA110" s="924"/>
      <c r="BB110" s="924"/>
      <c r="BC110" s="924"/>
      <c r="BD110" s="924"/>
      <c r="BE110" s="924"/>
      <c r="BF110" s="924"/>
      <c r="BG110" s="924"/>
      <c r="BH110" s="924"/>
      <c r="BI110" s="924"/>
      <c r="BJ110" s="924"/>
      <c r="BK110" s="924"/>
      <c r="BL110" s="924"/>
      <c r="BM110" s="924"/>
      <c r="BN110" s="924"/>
      <c r="BO110" s="924"/>
      <c r="BP110" s="924"/>
      <c r="BQ110" s="924"/>
      <c r="BR110" s="924"/>
      <c r="BS110" s="924"/>
      <c r="BT110" s="924"/>
      <c r="BU110" s="924"/>
      <c r="BV110" s="924"/>
      <c r="BW110" s="924"/>
      <c r="BX110" s="924"/>
      <c r="BY110" s="924"/>
      <c r="BZ110" s="924"/>
      <c r="CA110" s="924"/>
      <c r="CB110" s="924"/>
      <c r="CC110" s="924"/>
      <c r="CD110" s="924"/>
      <c r="CE110" s="924"/>
      <c r="CF110" s="924"/>
      <c r="CG110" s="924"/>
      <c r="CH110" s="924"/>
      <c r="CI110" s="924"/>
      <c r="CJ110" s="924"/>
      <c r="CK110" s="924"/>
      <c r="CL110" s="924"/>
      <c r="CM110" s="924"/>
      <c r="CN110" s="924"/>
      <c r="CO110" s="924"/>
    </row>
    <row r="111" spans="1:93">
      <c r="A111" s="924"/>
      <c r="B111" s="924"/>
      <c r="C111" s="924"/>
      <c r="D111" s="924"/>
      <c r="E111" s="924"/>
      <c r="F111" s="924"/>
      <c r="G111" s="924"/>
      <c r="H111" s="924"/>
      <c r="I111" s="924"/>
      <c r="J111" s="924"/>
      <c r="K111" s="924"/>
      <c r="L111" s="924"/>
      <c r="M111" s="924"/>
      <c r="N111" s="924"/>
      <c r="O111" s="924"/>
      <c r="P111" s="924"/>
      <c r="Q111" s="924"/>
      <c r="R111" s="924"/>
      <c r="S111" s="924"/>
      <c r="T111" s="924"/>
      <c r="U111" s="924"/>
      <c r="V111" s="924"/>
      <c r="W111" s="924"/>
      <c r="X111" s="924"/>
      <c r="Y111" s="924"/>
      <c r="Z111" s="924"/>
      <c r="AA111" s="924"/>
      <c r="AB111" s="924"/>
      <c r="AC111" s="924"/>
      <c r="AD111" s="924"/>
      <c r="AE111" s="924"/>
      <c r="AF111" s="924"/>
      <c r="AG111" s="924"/>
      <c r="AH111" s="924"/>
      <c r="AI111" s="924"/>
      <c r="AJ111" s="924"/>
      <c r="AK111" s="924"/>
      <c r="AL111" s="924"/>
      <c r="AM111" s="924"/>
      <c r="AN111" s="924"/>
      <c r="AO111" s="924"/>
      <c r="AP111" s="924"/>
      <c r="AQ111" s="924"/>
      <c r="AR111" s="924"/>
      <c r="AS111" s="924"/>
      <c r="AT111" s="924"/>
      <c r="AU111" s="924"/>
      <c r="AV111" s="924"/>
      <c r="AW111" s="924"/>
      <c r="AX111" s="924"/>
      <c r="AY111" s="924"/>
      <c r="AZ111" s="924"/>
      <c r="BA111" s="924"/>
      <c r="BB111" s="924"/>
      <c r="BC111" s="924"/>
      <c r="BD111" s="924"/>
      <c r="BE111" s="924"/>
      <c r="BF111" s="924"/>
      <c r="BG111" s="924"/>
      <c r="BH111" s="924"/>
      <c r="BI111" s="924"/>
      <c r="BJ111" s="924"/>
      <c r="BK111" s="924"/>
      <c r="BL111" s="924"/>
      <c r="BM111" s="924"/>
      <c r="BN111" s="924"/>
      <c r="BO111" s="924"/>
      <c r="BP111" s="924"/>
      <c r="BQ111" s="924"/>
      <c r="BR111" s="924"/>
      <c r="BS111" s="924"/>
      <c r="BT111" s="924"/>
      <c r="BU111" s="924"/>
      <c r="BV111" s="924"/>
      <c r="BW111" s="924"/>
      <c r="BX111" s="924"/>
      <c r="BY111" s="924"/>
      <c r="BZ111" s="924"/>
      <c r="CA111" s="924"/>
      <c r="CB111" s="924"/>
      <c r="CC111" s="924"/>
      <c r="CD111" s="924"/>
      <c r="CE111" s="924"/>
      <c r="CF111" s="924"/>
      <c r="CG111" s="924"/>
      <c r="CH111" s="924"/>
      <c r="CI111" s="924"/>
      <c r="CJ111" s="924"/>
      <c r="CK111" s="924"/>
      <c r="CL111" s="924"/>
      <c r="CM111" s="924"/>
      <c r="CN111" s="924"/>
      <c r="CO111" s="924"/>
    </row>
    <row r="112" spans="1:93">
      <c r="A112" s="924"/>
      <c r="B112" s="924"/>
      <c r="C112" s="924"/>
      <c r="D112" s="924"/>
      <c r="E112" s="924"/>
      <c r="F112" s="924"/>
      <c r="G112" s="924"/>
      <c r="H112" s="924"/>
      <c r="I112" s="924"/>
      <c r="J112" s="924"/>
      <c r="K112" s="924"/>
      <c r="L112" s="924"/>
      <c r="M112" s="924"/>
      <c r="N112" s="924"/>
      <c r="O112" s="924"/>
      <c r="P112" s="924"/>
      <c r="Q112" s="924"/>
      <c r="R112" s="924"/>
      <c r="S112" s="924"/>
      <c r="T112" s="924"/>
      <c r="U112" s="924"/>
      <c r="V112" s="924"/>
      <c r="W112" s="924"/>
      <c r="X112" s="924"/>
      <c r="Y112" s="924"/>
      <c r="Z112" s="924"/>
      <c r="AA112" s="924"/>
      <c r="AB112" s="924"/>
      <c r="AC112" s="924"/>
      <c r="AD112" s="924"/>
      <c r="AE112" s="924"/>
      <c r="AF112" s="924"/>
      <c r="AG112" s="924"/>
      <c r="AH112" s="924"/>
      <c r="AI112" s="924"/>
      <c r="AJ112" s="924"/>
      <c r="AK112" s="924"/>
      <c r="AL112" s="924"/>
      <c r="AM112" s="924"/>
      <c r="AN112" s="924"/>
      <c r="AO112" s="924"/>
      <c r="AP112" s="924"/>
      <c r="AQ112" s="924"/>
      <c r="AR112" s="924"/>
      <c r="AS112" s="924"/>
      <c r="AT112" s="924"/>
      <c r="AU112" s="924"/>
      <c r="AV112" s="924"/>
      <c r="AW112" s="924"/>
      <c r="AX112" s="924"/>
      <c r="AY112" s="924"/>
      <c r="AZ112" s="924"/>
      <c r="BA112" s="924"/>
      <c r="BB112" s="924"/>
      <c r="BC112" s="924"/>
      <c r="BD112" s="924"/>
      <c r="BE112" s="924"/>
      <c r="BF112" s="924"/>
      <c r="BG112" s="924"/>
      <c r="BH112" s="924"/>
      <c r="BI112" s="924"/>
      <c r="BJ112" s="924"/>
      <c r="BK112" s="924"/>
      <c r="BL112" s="924"/>
      <c r="BM112" s="924"/>
      <c r="BN112" s="924"/>
      <c r="BO112" s="924"/>
      <c r="BP112" s="924"/>
      <c r="BQ112" s="924"/>
      <c r="BR112" s="924"/>
      <c r="BS112" s="924"/>
      <c r="BT112" s="924"/>
      <c r="BU112" s="924"/>
      <c r="BV112" s="924"/>
      <c r="BW112" s="924"/>
      <c r="BX112" s="924"/>
      <c r="BY112" s="924"/>
      <c r="BZ112" s="924"/>
      <c r="CA112" s="924"/>
      <c r="CB112" s="924"/>
      <c r="CC112" s="924"/>
      <c r="CD112" s="924"/>
      <c r="CE112" s="924"/>
      <c r="CF112" s="924"/>
      <c r="CG112" s="924"/>
      <c r="CH112" s="924"/>
      <c r="CI112" s="924"/>
      <c r="CJ112" s="924"/>
      <c r="CK112" s="924"/>
      <c r="CL112" s="924"/>
      <c r="CM112" s="924"/>
      <c r="CN112" s="924"/>
      <c r="CO112" s="924"/>
    </row>
    <row r="113" spans="1:93">
      <c r="A113" s="924"/>
      <c r="B113" s="924"/>
      <c r="C113" s="924"/>
      <c r="D113" s="924"/>
      <c r="E113" s="924"/>
      <c r="F113" s="924"/>
      <c r="G113" s="924"/>
      <c r="H113" s="924"/>
      <c r="I113" s="924"/>
      <c r="J113" s="924"/>
      <c r="K113" s="924"/>
      <c r="L113" s="924"/>
      <c r="M113" s="924"/>
      <c r="N113" s="924"/>
      <c r="O113" s="924"/>
      <c r="P113" s="924"/>
      <c r="Q113" s="924"/>
      <c r="R113" s="924"/>
      <c r="S113" s="924"/>
      <c r="T113" s="924"/>
      <c r="U113" s="924"/>
      <c r="V113" s="924"/>
      <c r="W113" s="924"/>
      <c r="X113" s="924"/>
      <c r="Y113" s="924"/>
      <c r="Z113" s="924"/>
      <c r="AA113" s="924"/>
      <c r="AB113" s="924"/>
      <c r="AC113" s="924"/>
      <c r="AD113" s="924"/>
      <c r="AE113" s="924"/>
      <c r="AF113" s="924"/>
      <c r="AG113" s="924"/>
      <c r="AH113" s="924"/>
      <c r="AI113" s="924"/>
      <c r="AJ113" s="924"/>
      <c r="AK113" s="924"/>
      <c r="AL113" s="924"/>
      <c r="AM113" s="924"/>
      <c r="AN113" s="924"/>
      <c r="AO113" s="924"/>
      <c r="AP113" s="924"/>
      <c r="AQ113" s="924"/>
      <c r="AR113" s="924"/>
      <c r="AS113" s="924"/>
      <c r="AT113" s="924"/>
      <c r="AU113" s="924"/>
      <c r="AV113" s="924"/>
      <c r="AW113" s="924"/>
      <c r="AX113" s="924"/>
      <c r="AY113" s="924"/>
      <c r="AZ113" s="924"/>
      <c r="BA113" s="924"/>
      <c r="BB113" s="924"/>
      <c r="BC113" s="924"/>
      <c r="BD113" s="924"/>
      <c r="BE113" s="924"/>
      <c r="BF113" s="924"/>
      <c r="BG113" s="924"/>
      <c r="BH113" s="924"/>
      <c r="BI113" s="924"/>
      <c r="BJ113" s="924"/>
      <c r="BK113" s="924"/>
      <c r="BL113" s="924"/>
      <c r="BM113" s="924"/>
      <c r="BN113" s="924"/>
      <c r="BO113" s="924"/>
      <c r="BP113" s="924"/>
      <c r="BQ113" s="924"/>
      <c r="BR113" s="924"/>
      <c r="BS113" s="924"/>
      <c r="BT113" s="924"/>
      <c r="BU113" s="924"/>
      <c r="BV113" s="924"/>
      <c r="BW113" s="924"/>
      <c r="BX113" s="924"/>
      <c r="BY113" s="924"/>
      <c r="BZ113" s="924"/>
      <c r="CA113" s="924"/>
      <c r="CB113" s="924"/>
      <c r="CC113" s="924"/>
      <c r="CD113" s="924"/>
      <c r="CE113" s="924"/>
      <c r="CF113" s="924"/>
      <c r="CG113" s="924"/>
      <c r="CH113" s="924"/>
      <c r="CI113" s="924"/>
      <c r="CJ113" s="924"/>
      <c r="CK113" s="924"/>
      <c r="CL113" s="924"/>
      <c r="CM113" s="924"/>
      <c r="CN113" s="924"/>
      <c r="CO113" s="924"/>
    </row>
    <row r="114" spans="1:93">
      <c r="A114" s="924"/>
      <c r="B114" s="924"/>
      <c r="C114" s="924"/>
      <c r="D114" s="924"/>
      <c r="E114" s="924"/>
      <c r="F114" s="924"/>
      <c r="G114" s="924"/>
      <c r="H114" s="924"/>
      <c r="I114" s="924"/>
      <c r="J114" s="924"/>
      <c r="K114" s="924"/>
      <c r="L114" s="924"/>
      <c r="M114" s="924"/>
      <c r="N114" s="924"/>
      <c r="O114" s="924"/>
      <c r="P114" s="924"/>
      <c r="Q114" s="924"/>
      <c r="R114" s="924"/>
      <c r="S114" s="924"/>
      <c r="T114" s="924"/>
      <c r="U114" s="924"/>
      <c r="V114" s="924"/>
      <c r="W114" s="924"/>
      <c r="X114" s="924"/>
      <c r="Y114" s="924"/>
      <c r="Z114" s="924"/>
      <c r="AA114" s="924"/>
      <c r="AB114" s="924"/>
      <c r="AC114" s="924"/>
      <c r="AD114" s="924"/>
      <c r="AE114" s="924"/>
      <c r="AF114" s="924"/>
      <c r="AG114" s="924"/>
      <c r="AH114" s="924"/>
      <c r="AI114" s="924"/>
      <c r="AJ114" s="924"/>
      <c r="AK114" s="924"/>
      <c r="AL114" s="924"/>
      <c r="AM114" s="924"/>
      <c r="AN114" s="924"/>
      <c r="AO114" s="924"/>
      <c r="AP114" s="924"/>
      <c r="AQ114" s="924"/>
      <c r="AR114" s="924"/>
      <c r="AS114" s="924"/>
      <c r="AT114" s="924"/>
      <c r="AU114" s="924"/>
      <c r="AV114" s="924"/>
      <c r="AW114" s="924"/>
      <c r="AX114" s="924"/>
      <c r="AY114" s="924"/>
      <c r="AZ114" s="924"/>
      <c r="BA114" s="924"/>
      <c r="BB114" s="924"/>
      <c r="BC114" s="924"/>
      <c r="BD114" s="924"/>
      <c r="BE114" s="924"/>
      <c r="BF114" s="924"/>
      <c r="BG114" s="924"/>
      <c r="BH114" s="924"/>
      <c r="BI114" s="924"/>
      <c r="BJ114" s="924"/>
      <c r="BK114" s="924"/>
      <c r="BL114" s="924"/>
      <c r="BM114" s="924"/>
      <c r="BN114" s="924"/>
      <c r="BO114" s="924"/>
      <c r="BP114" s="924"/>
      <c r="BQ114" s="924"/>
      <c r="BR114" s="924"/>
      <c r="BS114" s="924"/>
      <c r="BT114" s="924"/>
      <c r="BU114" s="924"/>
      <c r="BV114" s="924"/>
      <c r="BW114" s="924"/>
      <c r="BX114" s="924"/>
      <c r="BY114" s="924"/>
      <c r="BZ114" s="924"/>
      <c r="CA114" s="924"/>
      <c r="CB114" s="924"/>
      <c r="CC114" s="924"/>
      <c r="CD114" s="924"/>
      <c r="CE114" s="924"/>
      <c r="CF114" s="924"/>
      <c r="CG114" s="924"/>
      <c r="CH114" s="924"/>
      <c r="CI114" s="924"/>
      <c r="CJ114" s="924"/>
      <c r="CK114" s="924"/>
      <c r="CL114" s="924"/>
      <c r="CM114" s="924"/>
      <c r="CN114" s="924"/>
      <c r="CO114" s="924"/>
    </row>
    <row r="115" spans="1:93">
      <c r="A115" s="924"/>
      <c r="B115" s="924"/>
      <c r="C115" s="924"/>
      <c r="D115" s="924"/>
      <c r="E115" s="924"/>
      <c r="F115" s="924"/>
      <c r="G115" s="924"/>
      <c r="H115" s="924"/>
      <c r="I115" s="924"/>
      <c r="J115" s="924"/>
      <c r="K115" s="924"/>
      <c r="L115" s="924"/>
      <c r="M115" s="924"/>
      <c r="N115" s="924"/>
      <c r="O115" s="924"/>
      <c r="P115" s="924"/>
      <c r="Q115" s="924"/>
      <c r="R115" s="924"/>
      <c r="S115" s="924"/>
      <c r="T115" s="924"/>
      <c r="U115" s="924"/>
      <c r="V115" s="924"/>
      <c r="W115" s="924"/>
      <c r="X115" s="924"/>
      <c r="Y115" s="924"/>
      <c r="Z115" s="924"/>
      <c r="AA115" s="924"/>
      <c r="AB115" s="924"/>
      <c r="AC115" s="924"/>
      <c r="AD115" s="924"/>
      <c r="AE115" s="924"/>
      <c r="AF115" s="924"/>
      <c r="AG115" s="924"/>
      <c r="AH115" s="924"/>
      <c r="AI115" s="924"/>
      <c r="AJ115" s="924"/>
      <c r="AK115" s="924"/>
      <c r="AL115" s="924"/>
      <c r="AM115" s="924"/>
      <c r="AN115" s="924"/>
      <c r="AO115" s="924"/>
      <c r="AP115" s="924"/>
      <c r="AQ115" s="924"/>
      <c r="AR115" s="924"/>
      <c r="AS115" s="924"/>
      <c r="AT115" s="924"/>
      <c r="AU115" s="924"/>
      <c r="AV115" s="924"/>
      <c r="AW115" s="924"/>
      <c r="AX115" s="924"/>
      <c r="AY115" s="924"/>
      <c r="AZ115" s="924"/>
      <c r="BA115" s="924"/>
      <c r="BB115" s="924"/>
      <c r="BC115" s="924"/>
      <c r="BD115" s="924"/>
      <c r="BE115" s="924"/>
      <c r="BF115" s="924"/>
      <c r="BG115" s="924"/>
      <c r="BH115" s="924"/>
      <c r="BI115" s="924"/>
      <c r="BJ115" s="924"/>
      <c r="BK115" s="924"/>
      <c r="BL115" s="924"/>
      <c r="BM115" s="924"/>
      <c r="BN115" s="924"/>
      <c r="BO115" s="924"/>
      <c r="BP115" s="924"/>
      <c r="BQ115" s="924"/>
      <c r="BR115" s="924"/>
      <c r="BS115" s="924"/>
      <c r="BT115" s="924"/>
      <c r="BU115" s="924"/>
      <c r="BV115" s="924"/>
      <c r="BW115" s="924"/>
      <c r="BX115" s="924"/>
      <c r="BY115" s="924"/>
      <c r="BZ115" s="924"/>
      <c r="CA115" s="924"/>
      <c r="CB115" s="924"/>
      <c r="CC115" s="924"/>
      <c r="CD115" s="924"/>
      <c r="CE115" s="924"/>
      <c r="CF115" s="924"/>
      <c r="CG115" s="924"/>
      <c r="CH115" s="924"/>
      <c r="CI115" s="924"/>
      <c r="CJ115" s="924"/>
      <c r="CK115" s="924"/>
      <c r="CL115" s="924"/>
      <c r="CM115" s="924"/>
      <c r="CN115" s="924"/>
      <c r="CO115" s="924"/>
    </row>
    <row r="116" spans="1:93">
      <c r="A116" s="924"/>
      <c r="B116" s="924"/>
      <c r="C116" s="924"/>
      <c r="D116" s="924"/>
      <c r="E116" s="924"/>
      <c r="F116" s="924"/>
      <c r="G116" s="924"/>
      <c r="H116" s="924"/>
      <c r="I116" s="924"/>
      <c r="J116" s="924"/>
      <c r="K116" s="924"/>
      <c r="L116" s="924"/>
      <c r="M116" s="924"/>
      <c r="N116" s="924"/>
      <c r="O116" s="924"/>
      <c r="P116" s="924"/>
      <c r="Q116" s="924"/>
      <c r="R116" s="924"/>
      <c r="S116" s="924"/>
      <c r="T116" s="924"/>
      <c r="U116" s="924"/>
      <c r="V116" s="924"/>
      <c r="W116" s="924"/>
      <c r="X116" s="924"/>
      <c r="Y116" s="924"/>
      <c r="Z116" s="924"/>
      <c r="AA116" s="924"/>
      <c r="AB116" s="924"/>
      <c r="AC116" s="924"/>
      <c r="AD116" s="924"/>
      <c r="AE116" s="924"/>
      <c r="AF116" s="924"/>
      <c r="AG116" s="924"/>
      <c r="AH116" s="924"/>
      <c r="AI116" s="924"/>
      <c r="AJ116" s="924"/>
      <c r="AK116" s="924"/>
      <c r="AL116" s="924"/>
      <c r="AM116" s="924"/>
      <c r="AN116" s="924"/>
      <c r="AO116" s="924"/>
      <c r="AP116" s="924"/>
      <c r="AQ116" s="924"/>
      <c r="AR116" s="924"/>
      <c r="AS116" s="924"/>
      <c r="AT116" s="924"/>
      <c r="AU116" s="924"/>
      <c r="AV116" s="924"/>
      <c r="AW116" s="924"/>
      <c r="AX116" s="924"/>
      <c r="AY116" s="924"/>
      <c r="AZ116" s="924"/>
      <c r="BA116" s="924"/>
      <c r="BB116" s="924"/>
      <c r="BC116" s="924"/>
      <c r="BD116" s="924"/>
      <c r="BE116" s="924"/>
      <c r="BF116" s="924"/>
      <c r="BG116" s="924"/>
      <c r="BH116" s="924"/>
      <c r="BI116" s="924"/>
      <c r="BJ116" s="924"/>
      <c r="BK116" s="924"/>
      <c r="BL116" s="924"/>
      <c r="BM116" s="924"/>
      <c r="BN116" s="924"/>
      <c r="BO116" s="924"/>
      <c r="BP116" s="924"/>
      <c r="BQ116" s="924"/>
      <c r="BR116" s="924"/>
      <c r="BS116" s="924"/>
      <c r="BT116" s="924"/>
      <c r="BU116" s="924"/>
      <c r="BV116" s="924"/>
      <c r="BW116" s="924"/>
      <c r="BX116" s="924"/>
      <c r="BY116" s="924"/>
      <c r="BZ116" s="924"/>
      <c r="CA116" s="924"/>
      <c r="CB116" s="924"/>
      <c r="CC116" s="924"/>
      <c r="CD116" s="924"/>
      <c r="CE116" s="924"/>
      <c r="CF116" s="924"/>
      <c r="CG116" s="924"/>
      <c r="CH116" s="924"/>
      <c r="CI116" s="924"/>
      <c r="CJ116" s="924"/>
      <c r="CK116" s="924"/>
      <c r="CL116" s="924"/>
      <c r="CM116" s="924"/>
      <c r="CN116" s="924"/>
      <c r="CO116" s="924"/>
    </row>
    <row r="117" spans="1:93">
      <c r="A117" s="924"/>
      <c r="B117" s="924"/>
      <c r="C117" s="924"/>
      <c r="D117" s="924"/>
      <c r="E117" s="924"/>
      <c r="F117" s="924"/>
      <c r="G117" s="924"/>
      <c r="H117" s="924"/>
      <c r="I117" s="924"/>
      <c r="J117" s="924"/>
      <c r="K117" s="924"/>
      <c r="L117" s="924"/>
      <c r="M117" s="924"/>
      <c r="N117" s="924"/>
      <c r="O117" s="924"/>
      <c r="P117" s="924"/>
      <c r="Q117" s="924"/>
      <c r="R117" s="924"/>
      <c r="S117" s="924"/>
      <c r="T117" s="924"/>
      <c r="U117" s="924"/>
      <c r="V117" s="924"/>
      <c r="W117" s="924"/>
      <c r="X117" s="924"/>
      <c r="Y117" s="924"/>
      <c r="Z117" s="924"/>
      <c r="AA117" s="924"/>
      <c r="AB117" s="924"/>
      <c r="AC117" s="924"/>
      <c r="AD117" s="924"/>
      <c r="AE117" s="924"/>
      <c r="AF117" s="924"/>
      <c r="AG117" s="924"/>
      <c r="AH117" s="924"/>
      <c r="AI117" s="924"/>
      <c r="AJ117" s="924"/>
      <c r="AK117" s="924"/>
      <c r="AL117" s="924"/>
      <c r="AM117" s="924"/>
      <c r="AN117" s="924"/>
      <c r="AO117" s="924"/>
      <c r="AP117" s="924"/>
      <c r="AQ117" s="924"/>
      <c r="AR117" s="924"/>
      <c r="AS117" s="924"/>
      <c r="AT117" s="924"/>
      <c r="AU117" s="924"/>
      <c r="AV117" s="924"/>
      <c r="AW117" s="924"/>
      <c r="AX117" s="924"/>
      <c r="AY117" s="924"/>
      <c r="AZ117" s="924"/>
      <c r="BA117" s="924"/>
      <c r="BB117" s="924"/>
      <c r="BC117" s="924"/>
      <c r="BD117" s="924"/>
      <c r="BE117" s="924"/>
      <c r="BF117" s="924"/>
      <c r="BG117" s="924"/>
      <c r="BH117" s="924"/>
      <c r="BI117" s="924"/>
      <c r="BJ117" s="924"/>
      <c r="BK117" s="924"/>
      <c r="BL117" s="924"/>
      <c r="BM117" s="924"/>
      <c r="BN117" s="924"/>
      <c r="BO117" s="924"/>
      <c r="BP117" s="924"/>
      <c r="BQ117" s="924"/>
      <c r="BR117" s="924"/>
      <c r="BS117" s="924"/>
      <c r="BT117" s="924"/>
      <c r="BU117" s="924"/>
      <c r="BV117" s="924"/>
      <c r="BW117" s="924"/>
      <c r="BX117" s="924"/>
      <c r="BY117" s="924"/>
      <c r="BZ117" s="924"/>
      <c r="CA117" s="924"/>
      <c r="CB117" s="924"/>
      <c r="CC117" s="924"/>
      <c r="CD117" s="924"/>
      <c r="CE117" s="924"/>
      <c r="CF117" s="924"/>
      <c r="CG117" s="924"/>
      <c r="CH117" s="924"/>
      <c r="CI117" s="924"/>
      <c r="CJ117" s="924"/>
      <c r="CK117" s="924"/>
      <c r="CL117" s="924"/>
      <c r="CM117" s="924"/>
      <c r="CN117" s="924"/>
      <c r="CO117" s="924"/>
    </row>
    <row r="118" spans="1:93">
      <c r="A118" s="924"/>
      <c r="B118" s="924"/>
      <c r="C118" s="924"/>
      <c r="D118" s="924"/>
      <c r="E118" s="924"/>
      <c r="F118" s="924"/>
      <c r="G118" s="924"/>
      <c r="H118" s="924"/>
      <c r="I118" s="924"/>
      <c r="J118" s="924"/>
      <c r="K118" s="924"/>
      <c r="L118" s="924"/>
      <c r="M118" s="924"/>
      <c r="N118" s="924"/>
      <c r="O118" s="924"/>
      <c r="P118" s="924"/>
      <c r="Q118" s="924"/>
      <c r="R118" s="924"/>
      <c r="S118" s="924"/>
      <c r="T118" s="924"/>
      <c r="U118" s="924"/>
      <c r="V118" s="924"/>
      <c r="W118" s="924"/>
      <c r="X118" s="924"/>
      <c r="Y118" s="924"/>
      <c r="Z118" s="924"/>
      <c r="AA118" s="924"/>
      <c r="AB118" s="924"/>
      <c r="AC118" s="924"/>
      <c r="AD118" s="924"/>
      <c r="AE118" s="924"/>
      <c r="AF118" s="924"/>
      <c r="AG118" s="924"/>
      <c r="AH118" s="924"/>
      <c r="AI118" s="924"/>
      <c r="AJ118" s="924"/>
      <c r="AK118" s="924"/>
      <c r="AL118" s="924"/>
      <c r="AM118" s="924"/>
      <c r="AN118" s="924"/>
      <c r="AO118" s="924"/>
      <c r="AP118" s="924"/>
      <c r="AQ118" s="924"/>
      <c r="AR118" s="924"/>
      <c r="AS118" s="924"/>
      <c r="AT118" s="924"/>
      <c r="AU118" s="924"/>
      <c r="AV118" s="924"/>
      <c r="AW118" s="924"/>
      <c r="AX118" s="924"/>
      <c r="AY118" s="924"/>
      <c r="AZ118" s="924"/>
      <c r="BA118" s="924"/>
      <c r="BB118" s="924"/>
      <c r="BC118" s="924"/>
      <c r="BD118" s="924"/>
      <c r="BE118" s="924"/>
      <c r="BF118" s="924"/>
      <c r="BG118" s="924"/>
      <c r="BH118" s="924"/>
      <c r="BI118" s="924"/>
      <c r="BJ118" s="924"/>
      <c r="BK118" s="924"/>
      <c r="BL118" s="924"/>
      <c r="BM118" s="924"/>
      <c r="BN118" s="924"/>
      <c r="BO118" s="924"/>
      <c r="BP118" s="924"/>
      <c r="BQ118" s="924"/>
      <c r="BR118" s="924"/>
      <c r="BS118" s="924"/>
      <c r="BT118" s="924"/>
      <c r="BU118" s="924"/>
      <c r="BV118" s="924"/>
      <c r="BW118" s="924"/>
      <c r="BX118" s="924"/>
      <c r="BY118" s="924"/>
      <c r="BZ118" s="924"/>
      <c r="CA118" s="924"/>
      <c r="CB118" s="924"/>
      <c r="CC118" s="924"/>
      <c r="CD118" s="924"/>
      <c r="CE118" s="924"/>
      <c r="CF118" s="924"/>
      <c r="CG118" s="924"/>
      <c r="CH118" s="924"/>
      <c r="CI118" s="924"/>
      <c r="CJ118" s="924"/>
      <c r="CK118" s="924"/>
      <c r="CL118" s="924"/>
      <c r="CM118" s="924"/>
      <c r="CN118" s="924"/>
      <c r="CO118" s="924"/>
    </row>
    <row r="119" spans="1:93">
      <c r="A119" s="924"/>
      <c r="B119" s="924"/>
      <c r="C119" s="924"/>
      <c r="D119" s="924"/>
      <c r="E119" s="924"/>
      <c r="F119" s="924"/>
      <c r="G119" s="924"/>
      <c r="H119" s="924"/>
      <c r="I119" s="924"/>
      <c r="J119" s="924"/>
      <c r="K119" s="924"/>
      <c r="L119" s="924"/>
      <c r="M119" s="924"/>
      <c r="N119" s="924"/>
      <c r="O119" s="924"/>
      <c r="P119" s="924"/>
      <c r="Q119" s="924"/>
      <c r="R119" s="924"/>
      <c r="S119" s="924"/>
      <c r="T119" s="924"/>
      <c r="U119" s="924"/>
      <c r="V119" s="924"/>
      <c r="W119" s="924"/>
      <c r="X119" s="924"/>
      <c r="Y119" s="924"/>
      <c r="Z119" s="924"/>
      <c r="AA119" s="924"/>
      <c r="AB119" s="924"/>
      <c r="AC119" s="924"/>
      <c r="AD119" s="924"/>
      <c r="AE119" s="924"/>
      <c r="AF119" s="924"/>
      <c r="AG119" s="924"/>
      <c r="AH119" s="924"/>
      <c r="AI119" s="924"/>
      <c r="AJ119" s="924"/>
      <c r="AK119" s="924"/>
      <c r="AL119" s="924"/>
      <c r="AM119" s="924"/>
      <c r="AN119" s="924"/>
      <c r="AO119" s="924"/>
      <c r="AP119" s="924"/>
      <c r="AQ119" s="924"/>
      <c r="AR119" s="924"/>
      <c r="AS119" s="924"/>
      <c r="AT119" s="924"/>
      <c r="AU119" s="924"/>
      <c r="AV119" s="924"/>
      <c r="AW119" s="924"/>
      <c r="AX119" s="924"/>
      <c r="AY119" s="924"/>
      <c r="AZ119" s="924"/>
      <c r="BA119" s="924"/>
      <c r="BB119" s="924"/>
      <c r="BC119" s="924"/>
      <c r="BD119" s="924"/>
      <c r="BE119" s="924"/>
      <c r="BF119" s="924"/>
      <c r="BG119" s="924"/>
      <c r="BH119" s="924"/>
      <c r="BI119" s="924"/>
      <c r="BJ119" s="924"/>
      <c r="BK119" s="924"/>
      <c r="BL119" s="924"/>
      <c r="BM119" s="924"/>
      <c r="BN119" s="924"/>
      <c r="BO119" s="924"/>
      <c r="BP119" s="924"/>
      <c r="BQ119" s="924"/>
      <c r="BR119" s="924"/>
      <c r="BS119" s="924"/>
      <c r="BT119" s="924"/>
      <c r="BU119" s="924"/>
      <c r="BV119" s="924"/>
      <c r="BW119" s="924"/>
      <c r="BX119" s="924"/>
      <c r="BY119" s="924"/>
      <c r="BZ119" s="924"/>
      <c r="CA119" s="924"/>
      <c r="CB119" s="924"/>
      <c r="CC119" s="924"/>
      <c r="CD119" s="924"/>
      <c r="CE119" s="924"/>
      <c r="CF119" s="924"/>
      <c r="CG119" s="924"/>
      <c r="CH119" s="924"/>
      <c r="CI119" s="924"/>
      <c r="CJ119" s="924"/>
      <c r="CK119" s="924"/>
      <c r="CL119" s="924"/>
      <c r="CM119" s="924"/>
      <c r="CN119" s="924"/>
      <c r="CO119" s="924"/>
    </row>
    <row r="120" spans="1:93">
      <c r="A120" s="924"/>
      <c r="B120" s="924"/>
      <c r="C120" s="924"/>
      <c r="D120" s="924"/>
      <c r="E120" s="924"/>
      <c r="F120" s="924"/>
      <c r="G120" s="924"/>
      <c r="H120" s="924"/>
      <c r="I120" s="924"/>
      <c r="J120" s="924"/>
      <c r="K120" s="924"/>
      <c r="L120" s="924"/>
      <c r="M120" s="924"/>
      <c r="N120" s="924"/>
      <c r="O120" s="924"/>
      <c r="P120" s="924"/>
      <c r="Q120" s="924"/>
      <c r="R120" s="924"/>
      <c r="S120" s="924"/>
      <c r="T120" s="924"/>
      <c r="U120" s="924"/>
      <c r="V120" s="924"/>
      <c r="W120" s="924"/>
      <c r="X120" s="924"/>
      <c r="Y120" s="924"/>
      <c r="Z120" s="924"/>
      <c r="AA120" s="924"/>
      <c r="AB120" s="924"/>
      <c r="AC120" s="924"/>
      <c r="AD120" s="924"/>
      <c r="AE120" s="924"/>
      <c r="AF120" s="924"/>
      <c r="AG120" s="924"/>
      <c r="AH120" s="924"/>
      <c r="AI120" s="924"/>
      <c r="AJ120" s="924"/>
      <c r="AK120" s="924"/>
      <c r="AL120" s="924"/>
      <c r="AM120" s="924"/>
      <c r="AN120" s="924"/>
      <c r="AO120" s="924"/>
      <c r="AP120" s="924"/>
      <c r="AQ120" s="924"/>
      <c r="AR120" s="924"/>
      <c r="AS120" s="924"/>
      <c r="AT120" s="924"/>
      <c r="AU120" s="924"/>
      <c r="AV120" s="924"/>
      <c r="AW120" s="924"/>
      <c r="AX120" s="924"/>
      <c r="AY120" s="924"/>
      <c r="AZ120" s="924"/>
      <c r="BA120" s="924"/>
      <c r="BB120" s="924"/>
      <c r="BC120" s="924"/>
      <c r="BD120" s="924"/>
      <c r="BE120" s="924"/>
      <c r="BF120" s="924"/>
      <c r="BG120" s="924"/>
      <c r="BH120" s="924"/>
      <c r="BI120" s="924"/>
      <c r="BJ120" s="924"/>
      <c r="BK120" s="924"/>
      <c r="BL120" s="924"/>
      <c r="BM120" s="924"/>
      <c r="BN120" s="924"/>
      <c r="BO120" s="924"/>
      <c r="BP120" s="924"/>
      <c r="BQ120" s="924"/>
      <c r="BR120" s="924"/>
      <c r="BS120" s="924"/>
      <c r="BT120" s="924"/>
      <c r="BU120" s="924"/>
      <c r="BV120" s="924"/>
      <c r="BW120" s="924"/>
      <c r="BX120" s="924"/>
      <c r="BY120" s="924"/>
      <c r="BZ120" s="924"/>
      <c r="CA120" s="924"/>
      <c r="CB120" s="924"/>
      <c r="CC120" s="924"/>
      <c r="CD120" s="924"/>
      <c r="CE120" s="924"/>
      <c r="CF120" s="924"/>
      <c r="CG120" s="924"/>
      <c r="CH120" s="924"/>
      <c r="CI120" s="924"/>
      <c r="CJ120" s="924"/>
      <c r="CK120" s="924"/>
      <c r="CL120" s="924"/>
      <c r="CM120" s="924"/>
      <c r="CN120" s="924"/>
      <c r="CO120" s="924"/>
    </row>
    <row r="121" spans="1:93">
      <c r="A121" s="924"/>
      <c r="B121" s="924"/>
      <c r="C121" s="924"/>
      <c r="D121" s="924"/>
      <c r="E121" s="924"/>
      <c r="F121" s="924"/>
      <c r="G121" s="924"/>
      <c r="H121" s="924"/>
      <c r="I121" s="924"/>
      <c r="J121" s="924"/>
      <c r="K121" s="924"/>
      <c r="L121" s="924"/>
      <c r="M121" s="924"/>
      <c r="N121" s="924"/>
      <c r="O121" s="924"/>
      <c r="P121" s="924"/>
      <c r="Q121" s="924"/>
      <c r="R121" s="924"/>
      <c r="S121" s="924"/>
      <c r="T121" s="924"/>
      <c r="U121" s="924"/>
      <c r="V121" s="924"/>
      <c r="W121" s="924"/>
      <c r="X121" s="924"/>
      <c r="Y121" s="924"/>
      <c r="Z121" s="924"/>
      <c r="AA121" s="924"/>
      <c r="AB121" s="924"/>
      <c r="AC121" s="924"/>
      <c r="AD121" s="924"/>
      <c r="AE121" s="924"/>
      <c r="AF121" s="924"/>
      <c r="AG121" s="924"/>
      <c r="AH121" s="924"/>
      <c r="AI121" s="924"/>
      <c r="AJ121" s="924"/>
      <c r="AK121" s="924"/>
      <c r="AL121" s="924"/>
      <c r="AM121" s="924"/>
      <c r="AN121" s="924"/>
      <c r="AO121" s="924"/>
      <c r="AP121" s="924"/>
      <c r="AQ121" s="924"/>
      <c r="AR121" s="924"/>
      <c r="AS121" s="924"/>
      <c r="AT121" s="924"/>
      <c r="AU121" s="924"/>
      <c r="AV121" s="924"/>
      <c r="AW121" s="924"/>
      <c r="AX121" s="924"/>
      <c r="AY121" s="924"/>
      <c r="AZ121" s="924"/>
      <c r="BA121" s="924"/>
      <c r="BB121" s="924"/>
      <c r="BC121" s="924"/>
      <c r="BD121" s="924"/>
      <c r="BE121" s="924"/>
      <c r="BF121" s="924"/>
      <c r="BG121" s="924"/>
      <c r="BH121" s="924"/>
      <c r="BI121" s="924"/>
      <c r="BJ121" s="924"/>
      <c r="BK121" s="924"/>
      <c r="BL121" s="924"/>
      <c r="BM121" s="924"/>
      <c r="BN121" s="924"/>
      <c r="BO121" s="924"/>
      <c r="BP121" s="924"/>
      <c r="BQ121" s="924"/>
      <c r="BR121" s="924"/>
      <c r="BS121" s="924"/>
      <c r="BT121" s="924"/>
      <c r="BU121" s="924"/>
      <c r="BV121" s="924"/>
      <c r="BW121" s="924"/>
      <c r="BX121" s="924"/>
      <c r="BY121" s="924"/>
      <c r="BZ121" s="924"/>
      <c r="CA121" s="924"/>
      <c r="CB121" s="924"/>
      <c r="CC121" s="924"/>
      <c r="CD121" s="924"/>
      <c r="CE121" s="924"/>
      <c r="CF121" s="924"/>
      <c r="CG121" s="924"/>
      <c r="CH121" s="924"/>
      <c r="CI121" s="924"/>
      <c r="CJ121" s="924"/>
      <c r="CK121" s="924"/>
      <c r="CL121" s="924"/>
      <c r="CM121" s="924"/>
      <c r="CN121" s="924"/>
      <c r="CO121" s="924"/>
    </row>
    <row r="122" spans="1:93">
      <c r="A122" s="924"/>
      <c r="B122" s="924"/>
      <c r="C122" s="924"/>
      <c r="D122" s="924"/>
      <c r="E122" s="924"/>
      <c r="F122" s="924"/>
      <c r="G122" s="924"/>
      <c r="H122" s="924"/>
      <c r="I122" s="924"/>
      <c r="J122" s="924"/>
      <c r="K122" s="924"/>
      <c r="L122" s="924"/>
      <c r="M122" s="924"/>
      <c r="N122" s="924"/>
      <c r="O122" s="924"/>
      <c r="P122" s="924"/>
      <c r="Q122" s="924"/>
      <c r="R122" s="924"/>
      <c r="S122" s="924"/>
      <c r="T122" s="924"/>
      <c r="U122" s="924"/>
      <c r="V122" s="924"/>
      <c r="W122" s="924"/>
      <c r="X122" s="924"/>
      <c r="Y122" s="924"/>
      <c r="Z122" s="924"/>
      <c r="AA122" s="924"/>
      <c r="AB122" s="924"/>
      <c r="AC122" s="924"/>
      <c r="AD122" s="924"/>
      <c r="AE122" s="924"/>
      <c r="AF122" s="924"/>
      <c r="AG122" s="924"/>
      <c r="AH122" s="924"/>
      <c r="AI122" s="924"/>
      <c r="AJ122" s="924"/>
      <c r="AK122" s="924"/>
      <c r="AL122" s="924"/>
      <c r="AM122" s="924"/>
      <c r="AN122" s="924"/>
      <c r="AO122" s="924"/>
      <c r="AP122" s="924"/>
      <c r="AQ122" s="924"/>
      <c r="AR122" s="924"/>
      <c r="AS122" s="924"/>
      <c r="AT122" s="924"/>
      <c r="AU122" s="924"/>
      <c r="AV122" s="924"/>
      <c r="AW122" s="924"/>
      <c r="AX122" s="924"/>
      <c r="AY122" s="924"/>
      <c r="AZ122" s="924"/>
      <c r="BA122" s="924"/>
      <c r="BB122" s="924"/>
      <c r="BC122" s="924"/>
      <c r="BD122" s="924"/>
      <c r="BE122" s="924"/>
      <c r="BF122" s="924"/>
      <c r="BG122" s="924"/>
      <c r="BH122" s="924"/>
      <c r="BI122" s="924"/>
      <c r="BJ122" s="924"/>
      <c r="BK122" s="924"/>
      <c r="BL122" s="924"/>
      <c r="BM122" s="924"/>
      <c r="BN122" s="924"/>
      <c r="BO122" s="924"/>
      <c r="BP122" s="924"/>
      <c r="BQ122" s="924"/>
      <c r="BR122" s="924"/>
      <c r="BS122" s="924"/>
      <c r="BT122" s="924"/>
      <c r="BU122" s="924"/>
      <c r="BV122" s="924"/>
      <c r="BW122" s="924"/>
      <c r="BX122" s="924"/>
      <c r="BY122" s="924"/>
      <c r="BZ122" s="924"/>
      <c r="CA122" s="924"/>
      <c r="CB122" s="924"/>
      <c r="CC122" s="924"/>
      <c r="CD122" s="924"/>
      <c r="CE122" s="924"/>
      <c r="CF122" s="924"/>
      <c r="CG122" s="924"/>
      <c r="CH122" s="924"/>
      <c r="CI122" s="924"/>
      <c r="CJ122" s="924"/>
      <c r="CK122" s="924"/>
      <c r="CL122" s="924"/>
      <c r="CM122" s="924"/>
      <c r="CN122" s="924"/>
      <c r="CO122" s="924"/>
    </row>
    <row r="123" spans="1:93" ht="13" thickBot="1">
      <c r="A123" s="924"/>
      <c r="B123" s="924"/>
      <c r="C123" s="924"/>
      <c r="D123" s="924"/>
      <c r="E123" s="924"/>
      <c r="F123" s="924"/>
      <c r="G123" s="924"/>
      <c r="H123" s="924"/>
      <c r="I123" s="924"/>
      <c r="J123" s="924"/>
      <c r="K123" s="924"/>
      <c r="L123" s="924"/>
      <c r="M123" s="924"/>
      <c r="N123" s="924"/>
      <c r="O123" s="924"/>
      <c r="P123" s="924"/>
      <c r="Q123" s="924"/>
      <c r="R123" s="924"/>
      <c r="S123" s="924"/>
      <c r="T123" s="924"/>
      <c r="U123" s="924"/>
      <c r="V123" s="924"/>
      <c r="W123" s="924"/>
      <c r="X123" s="924"/>
      <c r="Y123" s="924"/>
      <c r="Z123" s="924"/>
      <c r="AA123" s="924"/>
      <c r="AB123" s="924"/>
      <c r="AC123" s="924"/>
      <c r="AD123" s="924"/>
      <c r="AE123" s="924"/>
      <c r="AF123" s="924"/>
      <c r="AG123" s="924"/>
      <c r="AH123" s="924"/>
      <c r="AI123" s="924"/>
      <c r="AJ123" s="924"/>
      <c r="AK123" s="924"/>
      <c r="AL123" s="924"/>
      <c r="AM123" s="924"/>
      <c r="AN123" s="924"/>
      <c r="AO123" s="924"/>
      <c r="AP123" s="924"/>
      <c r="AQ123" s="924"/>
      <c r="AR123" s="924"/>
      <c r="AS123" s="924"/>
      <c r="AT123" s="924"/>
      <c r="AU123" s="924"/>
      <c r="AV123" s="924"/>
      <c r="AW123" s="924"/>
      <c r="AX123" s="924"/>
      <c r="AY123" s="924"/>
      <c r="AZ123" s="924"/>
      <c r="BA123" s="924"/>
      <c r="BB123" s="924"/>
      <c r="BC123" s="924"/>
      <c r="BD123" s="924"/>
      <c r="BE123" s="924"/>
      <c r="BF123" s="924"/>
      <c r="BG123" s="924"/>
      <c r="BH123" s="924"/>
      <c r="BI123" s="924"/>
      <c r="BJ123" s="924"/>
      <c r="BK123" s="924"/>
      <c r="BL123" s="924"/>
      <c r="BM123" s="924"/>
      <c r="BN123" s="924"/>
      <c r="BO123" s="924"/>
      <c r="BP123" s="924"/>
      <c r="BQ123" s="924"/>
      <c r="BR123" s="924"/>
      <c r="BS123" s="924"/>
      <c r="BT123" s="924"/>
      <c r="BU123" s="924"/>
      <c r="BV123" s="924"/>
      <c r="BW123" s="924"/>
      <c r="BX123" s="924"/>
      <c r="BY123" s="924"/>
      <c r="BZ123" s="924"/>
      <c r="CA123" s="924"/>
      <c r="CB123" s="924"/>
      <c r="CC123" s="924"/>
      <c r="CD123" s="924"/>
      <c r="CE123" s="924"/>
      <c r="CF123" s="924"/>
      <c r="CG123" s="924"/>
      <c r="CH123" s="924"/>
      <c r="CI123" s="924"/>
      <c r="CJ123" s="924"/>
      <c r="CK123" s="924"/>
      <c r="CL123" s="924"/>
      <c r="CM123" s="924"/>
      <c r="CN123" s="924"/>
      <c r="CO123" s="924"/>
    </row>
    <row r="124" spans="1:93" ht="13" thickBot="1">
      <c r="A124" s="914" t="s">
        <v>637</v>
      </c>
      <c r="B124" s="896" t="str">
        <f t="shared" ref="B124:AI124" si="86">C46</f>
        <v>501</v>
      </c>
      <c r="C124" s="897" t="str">
        <f t="shared" si="86"/>
        <v>506</v>
      </c>
      <c r="D124" s="897" t="str">
        <f t="shared" si="86"/>
        <v>511</v>
      </c>
      <c r="E124" s="897" t="str">
        <f t="shared" si="86"/>
        <v>516</v>
      </c>
      <c r="F124" s="897" t="str">
        <f>G46</f>
        <v>521</v>
      </c>
      <c r="G124" s="897" t="str">
        <f t="shared" si="86"/>
        <v>526</v>
      </c>
      <c r="H124" s="897" t="str">
        <f t="shared" si="86"/>
        <v>531</v>
      </c>
      <c r="I124" s="897" t="str">
        <f t="shared" si="86"/>
        <v>536</v>
      </c>
      <c r="J124" s="897" t="str">
        <f t="shared" si="86"/>
        <v>541</v>
      </c>
      <c r="K124" s="897" t="str">
        <f t="shared" si="86"/>
        <v>546</v>
      </c>
      <c r="L124" s="897">
        <f t="shared" si="86"/>
        <v>0</v>
      </c>
      <c r="M124" s="897">
        <f t="shared" si="86"/>
        <v>0</v>
      </c>
      <c r="N124" s="897">
        <f t="shared" si="86"/>
        <v>0</v>
      </c>
      <c r="O124" s="897">
        <f t="shared" si="86"/>
        <v>0</v>
      </c>
      <c r="P124" s="897">
        <f t="shared" si="86"/>
        <v>0</v>
      </c>
      <c r="Q124" s="897">
        <f t="shared" si="86"/>
        <v>0</v>
      </c>
      <c r="R124" s="897">
        <f t="shared" si="86"/>
        <v>0</v>
      </c>
      <c r="S124" s="897">
        <f t="shared" si="86"/>
        <v>0</v>
      </c>
      <c r="T124" s="897">
        <f t="shared" si="86"/>
        <v>0</v>
      </c>
      <c r="U124" s="897">
        <f t="shared" si="86"/>
        <v>0</v>
      </c>
      <c r="V124" s="897">
        <f t="shared" si="86"/>
        <v>0</v>
      </c>
      <c r="W124" s="897">
        <f t="shared" si="86"/>
        <v>0</v>
      </c>
      <c r="X124" s="897">
        <f t="shared" si="86"/>
        <v>0</v>
      </c>
      <c r="Y124" s="897">
        <f t="shared" si="86"/>
        <v>0</v>
      </c>
      <c r="Z124" s="897">
        <f t="shared" si="86"/>
        <v>0</v>
      </c>
      <c r="AA124" s="897">
        <f t="shared" si="86"/>
        <v>0</v>
      </c>
      <c r="AB124" s="897">
        <f t="shared" si="86"/>
        <v>0</v>
      </c>
      <c r="AC124" s="897">
        <f t="shared" si="86"/>
        <v>0</v>
      </c>
      <c r="AD124" s="897">
        <f t="shared" si="86"/>
        <v>0</v>
      </c>
      <c r="AE124" s="897">
        <f t="shared" si="86"/>
        <v>0</v>
      </c>
      <c r="AF124" s="897">
        <f t="shared" si="86"/>
        <v>0</v>
      </c>
      <c r="AG124" s="897">
        <f t="shared" si="86"/>
        <v>0</v>
      </c>
      <c r="AH124" s="897">
        <f t="shared" si="86"/>
        <v>0</v>
      </c>
      <c r="AI124" s="897">
        <f t="shared" si="86"/>
        <v>0</v>
      </c>
      <c r="AJ124" s="897">
        <f>AK46</f>
        <v>0</v>
      </c>
      <c r="AK124" s="897" t="e">
        <f>#REF!</f>
        <v>#REF!</v>
      </c>
      <c r="AL124" s="953"/>
      <c r="AM124" s="953"/>
      <c r="AN124" s="953"/>
      <c r="AO124" s="953"/>
      <c r="AP124" s="953"/>
      <c r="AQ124" s="953"/>
      <c r="AR124" s="953"/>
      <c r="AS124" s="953"/>
      <c r="AT124" s="953"/>
      <c r="AU124" s="953"/>
      <c r="AV124" s="953"/>
      <c r="AW124" s="953"/>
      <c r="AX124" s="953"/>
      <c r="AY124" s="932"/>
      <c r="AZ124" s="924"/>
      <c r="BA124" s="924"/>
      <c r="BB124" s="924"/>
      <c r="BC124" s="924"/>
      <c r="BD124" s="924"/>
      <c r="BE124" s="924"/>
      <c r="BF124" s="924"/>
      <c r="BG124" s="924"/>
      <c r="BH124" s="924"/>
      <c r="BI124" s="924"/>
      <c r="BJ124" s="924"/>
      <c r="BK124" s="924"/>
      <c r="BL124" s="924"/>
      <c r="BM124" s="924"/>
      <c r="BN124" s="924"/>
      <c r="BO124" s="924"/>
      <c r="BP124" s="924"/>
      <c r="BQ124" s="924"/>
      <c r="BR124" s="924"/>
      <c r="BS124" s="924"/>
      <c r="BT124" s="924"/>
      <c r="BU124" s="924"/>
      <c r="BV124" s="924"/>
      <c r="BW124" s="924"/>
      <c r="BX124" s="924"/>
      <c r="BY124" s="924"/>
      <c r="BZ124" s="924"/>
      <c r="CA124" s="924"/>
      <c r="CB124" s="924"/>
      <c r="CC124" s="924"/>
      <c r="CD124" s="924"/>
      <c r="CE124" s="924"/>
      <c r="CF124" s="924"/>
      <c r="CG124" s="924"/>
      <c r="CH124" s="924"/>
      <c r="CI124" s="924"/>
      <c r="CJ124" s="924"/>
      <c r="CK124" s="924"/>
      <c r="CL124" s="924"/>
      <c r="CM124" s="924"/>
      <c r="CN124" s="924"/>
      <c r="CO124" s="924"/>
    </row>
    <row r="125" spans="1:93" ht="13" thickBot="1">
      <c r="A125" s="915" t="s">
        <v>587</v>
      </c>
      <c r="B125" s="916">
        <f t="shared" ref="B125:R125" si="87">RSQ(BE102:BE104,$BD102:$BD104)</f>
        <v>6.4120552054460027E-32</v>
      </c>
      <c r="C125" s="917">
        <f t="shared" si="87"/>
        <v>2.6344812621865274E-31</v>
      </c>
      <c r="D125" s="917">
        <f t="shared" si="87"/>
        <v>2.4867656638667677E-31</v>
      </c>
      <c r="E125" s="917">
        <f t="shared" si="87"/>
        <v>5.5832467245856645E-31</v>
      </c>
      <c r="F125" s="917">
        <f t="shared" si="87"/>
        <v>1.0397404913461884E-30</v>
      </c>
      <c r="G125" s="917">
        <f t="shared" si="87"/>
        <v>2.4231766854131578E-31</v>
      </c>
      <c r="H125" s="917">
        <f t="shared" si="87"/>
        <v>6.3554701607597373E-32</v>
      </c>
      <c r="I125" s="917">
        <f t="shared" si="87"/>
        <v>5.8483071524766773E-31</v>
      </c>
      <c r="J125" s="917">
        <f t="shared" si="87"/>
        <v>2.5309567617610114E-31</v>
      </c>
      <c r="K125" s="917">
        <f t="shared" si="87"/>
        <v>2.5422252282001429E-31</v>
      </c>
      <c r="L125" s="917" t="e">
        <f t="shared" si="87"/>
        <v>#DIV/0!</v>
      </c>
      <c r="M125" s="917" t="e">
        <f t="shared" si="87"/>
        <v>#DIV/0!</v>
      </c>
      <c r="N125" s="917" t="e">
        <f t="shared" si="87"/>
        <v>#DIV/0!</v>
      </c>
      <c r="O125" s="917" t="e">
        <f t="shared" si="87"/>
        <v>#DIV/0!</v>
      </c>
      <c r="P125" s="917" t="e">
        <f t="shared" si="87"/>
        <v>#DIV/0!</v>
      </c>
      <c r="Q125" s="917" t="e">
        <f t="shared" si="87"/>
        <v>#DIV/0!</v>
      </c>
      <c r="R125" s="917" t="e">
        <f t="shared" si="87"/>
        <v>#DIV/0!</v>
      </c>
      <c r="S125" s="917" t="e">
        <f t="shared" ref="S125:AK125" si="88">RSQ(DG103:DG105,$BD102:$BD104)</f>
        <v>#DIV/0!</v>
      </c>
      <c r="T125" s="917" t="e">
        <f t="shared" si="88"/>
        <v>#DIV/0!</v>
      </c>
      <c r="U125" s="917" t="e">
        <f t="shared" si="88"/>
        <v>#DIV/0!</v>
      </c>
      <c r="V125" s="917" t="e">
        <f t="shared" si="88"/>
        <v>#DIV/0!</v>
      </c>
      <c r="W125" s="917" t="e">
        <f t="shared" si="88"/>
        <v>#DIV/0!</v>
      </c>
      <c r="X125" s="917" t="e">
        <f t="shared" si="88"/>
        <v>#DIV/0!</v>
      </c>
      <c r="Y125" s="917" t="e">
        <f t="shared" si="88"/>
        <v>#DIV/0!</v>
      </c>
      <c r="Z125" s="917" t="e">
        <f t="shared" si="88"/>
        <v>#DIV/0!</v>
      </c>
      <c r="AA125" s="917" t="e">
        <f t="shared" si="88"/>
        <v>#DIV/0!</v>
      </c>
      <c r="AB125" s="917" t="e">
        <f t="shared" si="88"/>
        <v>#DIV/0!</v>
      </c>
      <c r="AC125" s="917" t="e">
        <f t="shared" si="88"/>
        <v>#DIV/0!</v>
      </c>
      <c r="AD125" s="917" t="e">
        <f t="shared" si="88"/>
        <v>#DIV/0!</v>
      </c>
      <c r="AE125" s="917" t="e">
        <f t="shared" si="88"/>
        <v>#DIV/0!</v>
      </c>
      <c r="AF125" s="917" t="e">
        <f t="shared" si="88"/>
        <v>#DIV/0!</v>
      </c>
      <c r="AG125" s="917" t="e">
        <f t="shared" si="88"/>
        <v>#DIV/0!</v>
      </c>
      <c r="AH125" s="917" t="e">
        <f t="shared" si="88"/>
        <v>#DIV/0!</v>
      </c>
      <c r="AI125" s="917" t="e">
        <f t="shared" si="88"/>
        <v>#DIV/0!</v>
      </c>
      <c r="AJ125" s="917" t="e">
        <f t="shared" si="88"/>
        <v>#DIV/0!</v>
      </c>
      <c r="AK125" s="917" t="e">
        <f t="shared" si="88"/>
        <v>#DIV/0!</v>
      </c>
      <c r="AL125" s="918"/>
      <c r="AM125" s="918"/>
      <c r="AN125" s="918"/>
      <c r="AO125" s="918"/>
      <c r="AP125" s="918"/>
      <c r="AQ125" s="918"/>
      <c r="AR125" s="918"/>
      <c r="AS125" s="918"/>
      <c r="AT125" s="918"/>
      <c r="AU125" s="918"/>
      <c r="AV125" s="918"/>
      <c r="AW125" s="918"/>
      <c r="AX125" s="918"/>
      <c r="AY125" s="924"/>
      <c r="AZ125" s="924"/>
      <c r="BA125" s="924"/>
      <c r="BB125" s="924"/>
      <c r="BC125" s="924"/>
      <c r="BD125" s="924"/>
      <c r="BE125" s="924"/>
      <c r="BF125" s="924"/>
      <c r="BG125" s="924"/>
      <c r="BH125" s="924"/>
      <c r="BI125" s="924"/>
      <c r="BJ125" s="924"/>
      <c r="BK125" s="924"/>
      <c r="BL125" s="924"/>
      <c r="BM125" s="924"/>
      <c r="BN125" s="924"/>
      <c r="BO125" s="924"/>
      <c r="BP125" s="924"/>
      <c r="BQ125" s="924"/>
      <c r="BR125" s="924"/>
      <c r="BS125" s="924"/>
      <c r="BT125" s="924"/>
      <c r="BU125" s="924"/>
      <c r="BV125" s="924"/>
      <c r="BW125" s="924"/>
      <c r="BX125" s="924"/>
      <c r="BY125" s="924"/>
      <c r="BZ125" s="924"/>
      <c r="CA125" s="924"/>
      <c r="CB125" s="924"/>
      <c r="CC125" s="924"/>
      <c r="CD125" s="924"/>
      <c r="CE125" s="924"/>
      <c r="CF125" s="924"/>
      <c r="CG125" s="924"/>
      <c r="CH125" s="924"/>
      <c r="CI125" s="924"/>
      <c r="CJ125" s="924"/>
      <c r="CK125" s="924"/>
      <c r="CL125" s="924"/>
      <c r="CM125" s="924"/>
      <c r="CN125" s="924"/>
      <c r="CO125" s="924"/>
    </row>
    <row r="126" spans="1:93">
      <c r="A126" s="924"/>
      <c r="B126" s="924"/>
      <c r="C126" s="924"/>
      <c r="D126" s="924"/>
      <c r="E126" s="924"/>
      <c r="F126" s="924"/>
      <c r="G126" s="924"/>
      <c r="H126" s="924"/>
      <c r="I126" s="924"/>
      <c r="J126" s="924"/>
      <c r="K126" s="924"/>
      <c r="L126" s="924"/>
      <c r="M126" s="924"/>
      <c r="N126" s="924"/>
      <c r="O126" s="924"/>
      <c r="P126" s="924"/>
      <c r="Q126" s="924"/>
      <c r="R126" s="924"/>
      <c r="S126" s="924"/>
      <c r="T126" s="924"/>
      <c r="U126" s="924"/>
      <c r="V126" s="924"/>
      <c r="W126" s="924"/>
      <c r="X126" s="924"/>
      <c r="Y126" s="924"/>
      <c r="Z126" s="924"/>
      <c r="AA126" s="924"/>
      <c r="AB126" s="924"/>
      <c r="AC126" s="924"/>
      <c r="AD126" s="924"/>
      <c r="AE126" s="924"/>
      <c r="AF126" s="924"/>
      <c r="AG126" s="924"/>
      <c r="AH126" s="924"/>
      <c r="AI126" s="924"/>
      <c r="AJ126" s="924"/>
      <c r="AK126" s="924"/>
      <c r="AL126" s="924"/>
      <c r="AM126" s="924"/>
      <c r="AN126" s="924"/>
      <c r="AO126" s="924"/>
      <c r="AP126" s="924"/>
      <c r="AQ126" s="924"/>
      <c r="AR126" s="924"/>
      <c r="AS126" s="924"/>
      <c r="AT126" s="924"/>
      <c r="AU126" s="924"/>
      <c r="AV126" s="924"/>
      <c r="AW126" s="924"/>
      <c r="AX126" s="924"/>
      <c r="AY126" s="924"/>
      <c r="AZ126" s="924"/>
      <c r="BA126" s="924"/>
      <c r="BB126" s="924"/>
      <c r="BC126" s="924"/>
      <c r="BD126" s="924"/>
      <c r="BE126" s="924"/>
      <c r="BF126" s="924"/>
      <c r="BG126" s="924"/>
      <c r="BH126" s="924"/>
      <c r="BI126" s="924"/>
      <c r="BJ126" s="924"/>
      <c r="BK126" s="924"/>
      <c r="BL126" s="924"/>
      <c r="BM126" s="924"/>
      <c r="BN126" s="924"/>
      <c r="BO126" s="924"/>
      <c r="BP126" s="924"/>
      <c r="BQ126" s="924"/>
      <c r="BR126" s="924"/>
      <c r="BS126" s="924"/>
      <c r="BT126" s="924"/>
      <c r="BU126" s="924"/>
      <c r="BV126" s="924"/>
      <c r="BW126" s="924"/>
      <c r="BX126" s="924"/>
      <c r="BY126" s="924"/>
      <c r="BZ126" s="924"/>
      <c r="CA126" s="924"/>
      <c r="CB126" s="924"/>
      <c r="CC126" s="924"/>
      <c r="CD126" s="924"/>
      <c r="CE126" s="924"/>
      <c r="CF126" s="924"/>
      <c r="CG126" s="924"/>
      <c r="CH126" s="924"/>
      <c r="CI126" s="924"/>
      <c r="CJ126" s="924"/>
      <c r="CK126" s="924"/>
      <c r="CL126" s="924"/>
      <c r="CM126" s="924"/>
      <c r="CN126" s="924"/>
      <c r="CO126" s="924"/>
    </row>
    <row r="127" spans="1:93">
      <c r="A127" s="920" t="s">
        <v>687</v>
      </c>
      <c r="B127" s="924"/>
      <c r="C127" s="924"/>
      <c r="D127" s="924"/>
      <c r="E127" s="924"/>
      <c r="F127" s="924"/>
      <c r="G127" s="924"/>
      <c r="H127" s="924"/>
      <c r="I127" s="924"/>
      <c r="J127" s="924"/>
      <c r="K127" s="924"/>
      <c r="L127" s="924"/>
      <c r="M127" s="924"/>
      <c r="N127" s="924"/>
      <c r="O127" s="924"/>
      <c r="P127" s="924"/>
      <c r="Q127" s="924"/>
      <c r="R127" s="924"/>
      <c r="S127" s="924"/>
      <c r="T127" s="924"/>
      <c r="U127" s="924"/>
      <c r="V127" s="924"/>
      <c r="W127" s="924"/>
      <c r="X127" s="924"/>
      <c r="Y127" s="924"/>
      <c r="Z127" s="924"/>
      <c r="AA127" s="924"/>
      <c r="AB127" s="924"/>
      <c r="AC127" s="924"/>
      <c r="AD127" s="924"/>
      <c r="AE127" s="924"/>
      <c r="AF127" s="924"/>
      <c r="AG127" s="924"/>
      <c r="AH127" s="924"/>
      <c r="AI127" s="924"/>
      <c r="AJ127" s="924"/>
      <c r="AK127" s="924"/>
      <c r="AL127" s="924"/>
      <c r="AM127" s="924"/>
      <c r="AN127" s="924"/>
      <c r="AO127" s="924"/>
      <c r="AP127" s="924"/>
      <c r="AQ127" s="924"/>
      <c r="AR127" s="924"/>
      <c r="AS127" s="924"/>
      <c r="AT127" s="924"/>
      <c r="AU127" s="924"/>
      <c r="AV127" s="924"/>
      <c r="AW127" s="924"/>
      <c r="AX127" s="924"/>
      <c r="AY127" s="924"/>
      <c r="AZ127" s="924"/>
      <c r="BA127" s="924"/>
      <c r="BB127" s="924"/>
      <c r="BC127" s="924"/>
      <c r="BD127" s="924"/>
      <c r="BE127" s="924"/>
      <c r="BF127" s="924"/>
      <c r="BG127" s="924"/>
      <c r="BH127" s="924"/>
      <c r="BI127" s="924"/>
      <c r="BJ127" s="924"/>
      <c r="BK127" s="924"/>
      <c r="BL127" s="924"/>
      <c r="BM127" s="924"/>
      <c r="BN127" s="924"/>
      <c r="BO127" s="924"/>
      <c r="BP127" s="924"/>
      <c r="BQ127" s="924"/>
      <c r="BR127" s="924"/>
      <c r="BS127" s="924"/>
      <c r="BT127" s="924"/>
      <c r="BU127" s="924"/>
      <c r="BV127" s="924"/>
      <c r="BW127" s="924"/>
      <c r="BX127" s="924"/>
      <c r="BY127" s="924"/>
      <c r="BZ127" s="924"/>
      <c r="CA127" s="924"/>
      <c r="CB127" s="924"/>
      <c r="CC127" s="924"/>
      <c r="CD127" s="924"/>
      <c r="CE127" s="924"/>
      <c r="CF127" s="924"/>
      <c r="CG127" s="924"/>
      <c r="CH127" s="924"/>
      <c r="CI127" s="924"/>
      <c r="CJ127" s="924"/>
      <c r="CK127" s="924"/>
      <c r="CL127" s="924"/>
      <c r="CM127" s="924"/>
      <c r="CN127" s="924"/>
      <c r="CO127" s="924"/>
    </row>
    <row r="128" spans="1:93">
      <c r="A128" s="924"/>
      <c r="B128" s="924"/>
      <c r="C128" s="924"/>
      <c r="D128" s="924"/>
      <c r="E128" s="924"/>
      <c r="F128" s="924"/>
      <c r="G128" s="924"/>
      <c r="H128" s="924"/>
      <c r="I128" s="924"/>
      <c r="J128" s="924"/>
      <c r="K128" s="924"/>
      <c r="L128" s="924"/>
      <c r="M128" s="924"/>
      <c r="N128" s="924"/>
      <c r="O128" s="924"/>
      <c r="P128" s="924"/>
      <c r="Q128" s="924"/>
      <c r="R128" s="924"/>
      <c r="S128" s="924"/>
      <c r="T128" s="924"/>
      <c r="U128" s="924"/>
      <c r="V128" s="924"/>
      <c r="W128" s="924"/>
      <c r="X128" s="924"/>
      <c r="Y128" s="924"/>
      <c r="Z128" s="924"/>
      <c r="AA128" s="924"/>
      <c r="AB128" s="924"/>
      <c r="AC128" s="924"/>
      <c r="AD128" s="924"/>
      <c r="AE128" s="924"/>
      <c r="AF128" s="924"/>
      <c r="AG128" s="924"/>
      <c r="AH128" s="924"/>
      <c r="AI128" s="924"/>
      <c r="AJ128" s="924"/>
      <c r="AK128" s="924"/>
      <c r="AL128" s="924"/>
      <c r="AM128" s="924"/>
      <c r="AN128" s="924"/>
      <c r="AO128" s="924"/>
      <c r="AP128" s="924"/>
      <c r="AQ128" s="924"/>
      <c r="AR128" s="924"/>
      <c r="AS128" s="924"/>
      <c r="AT128" s="924"/>
      <c r="AU128" s="924"/>
      <c r="AV128" s="924"/>
      <c r="AW128" s="924"/>
      <c r="AX128" s="924"/>
      <c r="AY128" s="924"/>
      <c r="AZ128" s="924"/>
      <c r="BA128" s="924"/>
      <c r="BB128" s="924"/>
      <c r="BC128" s="924"/>
      <c r="BD128" s="924"/>
      <c r="BE128" s="924"/>
      <c r="BF128" s="924"/>
      <c r="BG128" s="924"/>
      <c r="BH128" s="924"/>
      <c r="BI128" s="924"/>
      <c r="BJ128" s="924"/>
      <c r="BK128" s="924"/>
      <c r="BL128" s="924"/>
      <c r="BM128" s="924"/>
      <c r="BN128" s="924"/>
      <c r="BO128" s="924"/>
      <c r="BP128" s="924"/>
      <c r="BQ128" s="924"/>
      <c r="BR128" s="924"/>
      <c r="BS128" s="924"/>
      <c r="BT128" s="924"/>
      <c r="BU128" s="924"/>
      <c r="BV128" s="924"/>
      <c r="BW128" s="924"/>
      <c r="BX128" s="924"/>
      <c r="BY128" s="924"/>
      <c r="BZ128" s="924"/>
      <c r="CA128" s="924"/>
      <c r="CB128" s="924"/>
      <c r="CC128" s="924"/>
      <c r="CD128" s="924"/>
      <c r="CE128" s="924"/>
      <c r="CF128" s="924"/>
      <c r="CG128" s="924"/>
      <c r="CH128" s="924"/>
      <c r="CI128" s="924"/>
      <c r="CJ128" s="924"/>
      <c r="CK128" s="924"/>
      <c r="CL128" s="924"/>
      <c r="CM128" s="924"/>
      <c r="CN128" s="924"/>
      <c r="CO128" s="924"/>
    </row>
    <row r="129" spans="1:93">
      <c r="A129" s="924"/>
      <c r="B129" s="924"/>
      <c r="C129" s="924"/>
      <c r="D129" s="924"/>
      <c r="E129" s="924"/>
      <c r="F129" s="924"/>
      <c r="G129" s="924"/>
      <c r="H129" s="924"/>
      <c r="I129" s="924"/>
      <c r="J129" s="924"/>
      <c r="K129" s="924"/>
      <c r="L129" s="924"/>
      <c r="M129" s="924"/>
      <c r="N129" s="924"/>
      <c r="O129" s="924"/>
      <c r="P129" s="924"/>
      <c r="Q129" s="924"/>
      <c r="R129" s="924"/>
      <c r="S129" s="924"/>
      <c r="T129" s="924"/>
      <c r="U129" s="924"/>
      <c r="V129" s="924"/>
      <c r="W129" s="924"/>
      <c r="X129" s="924"/>
      <c r="Y129" s="924"/>
      <c r="Z129" s="924"/>
      <c r="AA129" s="924"/>
      <c r="AB129" s="924"/>
      <c r="AC129" s="924"/>
      <c r="AD129" s="924"/>
      <c r="AE129" s="924"/>
      <c r="AF129" s="924"/>
      <c r="AG129" s="924"/>
      <c r="AH129" s="924"/>
      <c r="AI129" s="924"/>
      <c r="AJ129" s="924"/>
      <c r="AK129" s="924"/>
      <c r="AL129" s="924"/>
      <c r="AM129" s="924"/>
      <c r="AN129" s="924"/>
      <c r="AO129" s="924"/>
      <c r="AP129" s="924"/>
      <c r="AQ129" s="924"/>
      <c r="AR129" s="924"/>
      <c r="AS129" s="924"/>
      <c r="AT129" s="924"/>
      <c r="AU129" s="924"/>
      <c r="AV129" s="924"/>
      <c r="AW129" s="924"/>
      <c r="AX129" s="924"/>
      <c r="AY129" s="924"/>
      <c r="AZ129" s="924"/>
      <c r="BA129" s="924"/>
      <c r="BB129" s="924"/>
      <c r="BC129" s="924"/>
      <c r="BD129" s="924"/>
      <c r="BE129" s="924"/>
      <c r="BF129" s="924"/>
      <c r="BG129" s="924"/>
      <c r="BH129" s="924"/>
      <c r="BI129" s="924"/>
      <c r="BJ129" s="924"/>
      <c r="BK129" s="924"/>
      <c r="BL129" s="924"/>
      <c r="BM129" s="924"/>
      <c r="BN129" s="924"/>
      <c r="BO129" s="924"/>
      <c r="BP129" s="924"/>
      <c r="BQ129" s="924"/>
      <c r="BR129" s="924"/>
      <c r="BS129" s="924"/>
      <c r="BT129" s="924"/>
      <c r="BU129" s="924"/>
      <c r="BV129" s="924"/>
      <c r="BW129" s="924"/>
      <c r="BX129" s="924"/>
      <c r="BY129" s="924"/>
      <c r="BZ129" s="924"/>
      <c r="CA129" s="924"/>
      <c r="CB129" s="924"/>
      <c r="CC129" s="924"/>
      <c r="CD129" s="924"/>
      <c r="CE129" s="924"/>
      <c r="CF129" s="924"/>
      <c r="CG129" s="924"/>
      <c r="CH129" s="924"/>
      <c r="CI129" s="924"/>
      <c r="CJ129" s="924"/>
      <c r="CK129" s="924"/>
      <c r="CL129" s="924"/>
      <c r="CM129" s="924"/>
      <c r="CN129" s="924"/>
      <c r="CO129" s="924"/>
    </row>
    <row r="130" spans="1:93">
      <c r="A130" s="924"/>
      <c r="B130" s="924"/>
      <c r="C130" s="924"/>
      <c r="D130" s="924"/>
      <c r="E130" s="924"/>
      <c r="F130" s="924"/>
      <c r="G130" s="924"/>
      <c r="H130" s="924"/>
      <c r="I130" s="924"/>
      <c r="J130" s="924"/>
      <c r="K130" s="924"/>
      <c r="L130" s="924"/>
      <c r="M130" s="924"/>
      <c r="N130" s="924"/>
      <c r="O130" s="924"/>
      <c r="P130" s="924"/>
      <c r="Q130" s="924"/>
      <c r="R130" s="924"/>
      <c r="S130" s="924"/>
      <c r="T130" s="924"/>
      <c r="U130" s="924"/>
      <c r="V130" s="924"/>
      <c r="W130" s="924"/>
      <c r="X130" s="924"/>
      <c r="Y130" s="924"/>
      <c r="Z130" s="924"/>
      <c r="AA130" s="924"/>
      <c r="AB130" s="924"/>
      <c r="AC130" s="924"/>
      <c r="AD130" s="924"/>
      <c r="AE130" s="924"/>
      <c r="AF130" s="924"/>
      <c r="AG130" s="924"/>
      <c r="AH130" s="924"/>
      <c r="AI130" s="924"/>
      <c r="AJ130" s="924"/>
      <c r="AK130" s="924"/>
      <c r="AL130" s="924"/>
      <c r="AM130" s="924"/>
      <c r="AN130" s="924"/>
      <c r="AO130" s="924"/>
      <c r="AP130" s="924"/>
      <c r="AQ130" s="924"/>
      <c r="AR130" s="924"/>
      <c r="AS130" s="924"/>
      <c r="AT130" s="924"/>
      <c r="AU130" s="924"/>
      <c r="AV130" s="924"/>
      <c r="AW130" s="924"/>
      <c r="AX130" s="924"/>
      <c r="AY130" s="924"/>
      <c r="AZ130" s="924"/>
      <c r="BA130" s="924"/>
      <c r="BB130" s="924"/>
      <c r="BC130" s="924"/>
      <c r="BD130" s="924"/>
      <c r="BE130" s="924"/>
      <c r="BF130" s="924"/>
      <c r="BG130" s="924"/>
      <c r="BH130" s="924"/>
      <c r="BI130" s="924"/>
      <c r="BJ130" s="924"/>
      <c r="BK130" s="924"/>
      <c r="BL130" s="924"/>
      <c r="BM130" s="924"/>
      <c r="BN130" s="924"/>
      <c r="BO130" s="924"/>
      <c r="BP130" s="924"/>
      <c r="BQ130" s="924"/>
      <c r="BR130" s="924"/>
      <c r="BS130" s="924"/>
      <c r="BT130" s="924"/>
      <c r="BU130" s="924"/>
      <c r="BV130" s="924"/>
      <c r="BW130" s="924"/>
      <c r="BX130" s="924"/>
      <c r="BY130" s="924"/>
      <c r="BZ130" s="924"/>
      <c r="CA130" s="924"/>
      <c r="CB130" s="924"/>
      <c r="CC130" s="924"/>
      <c r="CD130" s="924"/>
      <c r="CE130" s="924"/>
      <c r="CF130" s="924"/>
      <c r="CG130" s="924"/>
      <c r="CH130" s="924"/>
      <c r="CI130" s="924"/>
      <c r="CJ130" s="924"/>
      <c r="CK130" s="924"/>
      <c r="CL130" s="924"/>
      <c r="CM130" s="924"/>
      <c r="CN130" s="924"/>
      <c r="CO130" s="924"/>
    </row>
    <row r="131" spans="1:93">
      <c r="A131" s="924"/>
      <c r="B131" s="924"/>
      <c r="C131" s="924"/>
      <c r="D131" s="924"/>
      <c r="E131" s="924"/>
      <c r="F131" s="924"/>
      <c r="G131" s="924"/>
      <c r="H131" s="924"/>
      <c r="I131" s="924"/>
      <c r="J131" s="924"/>
      <c r="K131" s="924"/>
      <c r="L131" s="924"/>
      <c r="M131" s="924"/>
      <c r="N131" s="924"/>
      <c r="O131" s="924"/>
      <c r="P131" s="924"/>
      <c r="Q131" s="924"/>
      <c r="R131" s="924"/>
      <c r="S131" s="924"/>
      <c r="T131" s="924"/>
      <c r="U131" s="924"/>
      <c r="V131" s="924"/>
      <c r="W131" s="924"/>
      <c r="X131" s="924"/>
      <c r="Y131" s="924"/>
      <c r="Z131" s="924"/>
      <c r="AA131" s="924"/>
      <c r="AB131" s="924"/>
      <c r="AC131" s="924"/>
      <c r="AD131" s="924"/>
      <c r="AE131" s="924"/>
      <c r="AF131" s="924"/>
      <c r="AG131" s="924"/>
      <c r="AH131" s="924"/>
      <c r="AI131" s="924"/>
      <c r="AJ131" s="924"/>
      <c r="AK131" s="924"/>
      <c r="AL131" s="924"/>
      <c r="AM131" s="924"/>
      <c r="AN131" s="924"/>
      <c r="AO131" s="924"/>
      <c r="AP131" s="924"/>
      <c r="AQ131" s="924"/>
      <c r="AR131" s="924"/>
      <c r="AS131" s="924"/>
      <c r="AT131" s="924"/>
      <c r="AU131" s="924"/>
      <c r="AV131" s="924"/>
      <c r="AW131" s="924"/>
      <c r="AX131" s="924"/>
      <c r="AY131" s="924"/>
      <c r="AZ131" s="924"/>
      <c r="BA131" s="924"/>
      <c r="BB131" s="924"/>
      <c r="BC131" s="924"/>
      <c r="BD131" s="924"/>
      <c r="BE131" s="924"/>
      <c r="BF131" s="924"/>
      <c r="BG131" s="924"/>
      <c r="BH131" s="924"/>
      <c r="BI131" s="924"/>
      <c r="BJ131" s="924"/>
      <c r="BK131" s="924"/>
      <c r="BL131" s="924"/>
      <c r="BM131" s="924"/>
      <c r="BN131" s="924"/>
      <c r="BO131" s="924"/>
      <c r="BP131" s="924"/>
      <c r="BQ131" s="924"/>
      <c r="BR131" s="924"/>
      <c r="BS131" s="924"/>
      <c r="BT131" s="924"/>
      <c r="BU131" s="924"/>
      <c r="BV131" s="924"/>
      <c r="BW131" s="924"/>
      <c r="BX131" s="924"/>
      <c r="BY131" s="924"/>
      <c r="BZ131" s="924"/>
      <c r="CA131" s="924"/>
      <c r="CB131" s="924"/>
      <c r="CC131" s="924"/>
      <c r="CD131" s="924"/>
      <c r="CE131" s="924"/>
      <c r="CF131" s="924"/>
      <c r="CG131" s="924"/>
      <c r="CH131" s="924"/>
      <c r="CI131" s="924"/>
      <c r="CJ131" s="924"/>
      <c r="CK131" s="924"/>
      <c r="CL131" s="924"/>
      <c r="CM131" s="924"/>
      <c r="CN131" s="924"/>
      <c r="CO131" s="924"/>
    </row>
    <row r="132" spans="1:93">
      <c r="A132" s="924"/>
      <c r="B132" s="924"/>
      <c r="C132" s="924"/>
      <c r="D132" s="924"/>
      <c r="E132" s="924"/>
      <c r="F132" s="924"/>
      <c r="G132" s="924"/>
      <c r="H132" s="924"/>
      <c r="I132" s="924"/>
      <c r="J132" s="924"/>
      <c r="K132" s="924"/>
      <c r="L132" s="924"/>
      <c r="M132" s="924"/>
      <c r="N132" s="924"/>
      <c r="O132" s="924"/>
      <c r="P132" s="924"/>
      <c r="Q132" s="924"/>
      <c r="R132" s="924"/>
      <c r="S132" s="924"/>
      <c r="T132" s="924"/>
      <c r="U132" s="924"/>
      <c r="V132" s="924"/>
      <c r="W132" s="924"/>
      <c r="X132" s="924"/>
      <c r="Y132" s="924"/>
      <c r="Z132" s="924"/>
      <c r="AA132" s="924"/>
      <c r="AB132" s="924"/>
      <c r="AC132" s="924"/>
      <c r="AD132" s="924"/>
      <c r="AE132" s="924"/>
      <c r="AF132" s="924"/>
      <c r="AG132" s="924"/>
      <c r="AH132" s="924"/>
      <c r="AI132" s="924"/>
      <c r="AJ132" s="924"/>
      <c r="AK132" s="924"/>
      <c r="AL132" s="924"/>
      <c r="AM132" s="924"/>
      <c r="AN132" s="924"/>
      <c r="AO132" s="924"/>
      <c r="AP132" s="924"/>
      <c r="AQ132" s="924"/>
      <c r="AR132" s="924"/>
      <c r="AS132" s="924"/>
      <c r="AT132" s="924"/>
      <c r="AU132" s="924"/>
      <c r="AV132" s="924"/>
      <c r="AW132" s="924"/>
      <c r="AX132" s="924"/>
      <c r="AY132" s="924"/>
      <c r="AZ132" s="924"/>
      <c r="BA132" s="924"/>
      <c r="BB132" s="924"/>
      <c r="BC132" s="924"/>
      <c r="BD132" s="924"/>
      <c r="BE132" s="924"/>
      <c r="BF132" s="924"/>
      <c r="BG132" s="924"/>
      <c r="BH132" s="924"/>
      <c r="BI132" s="924"/>
      <c r="BJ132" s="924"/>
      <c r="BK132" s="924"/>
      <c r="BL132" s="924"/>
      <c r="BM132" s="924"/>
      <c r="BN132" s="924"/>
      <c r="BO132" s="924"/>
      <c r="BP132" s="924"/>
      <c r="BQ132" s="924"/>
      <c r="BR132" s="924"/>
      <c r="BS132" s="924"/>
      <c r="BT132" s="924"/>
      <c r="BU132" s="924"/>
      <c r="BV132" s="924"/>
      <c r="BW132" s="924"/>
      <c r="BX132" s="924"/>
      <c r="BY132" s="924"/>
      <c r="BZ132" s="924"/>
      <c r="CA132" s="924"/>
      <c r="CB132" s="924"/>
      <c r="CC132" s="924"/>
      <c r="CD132" s="924"/>
      <c r="CE132" s="924"/>
      <c r="CF132" s="924"/>
      <c r="CG132" s="924"/>
      <c r="CH132" s="924"/>
      <c r="CI132" s="924"/>
      <c r="CJ132" s="924"/>
      <c r="CK132" s="924"/>
      <c r="CL132" s="924"/>
      <c r="CM132" s="924"/>
      <c r="CN132" s="924"/>
      <c r="CO132" s="924"/>
    </row>
    <row r="133" spans="1:93">
      <c r="A133" s="924"/>
      <c r="B133" s="924"/>
      <c r="C133" s="924"/>
      <c r="D133" s="924"/>
      <c r="E133" s="924"/>
      <c r="F133" s="924"/>
      <c r="G133" s="924"/>
      <c r="H133" s="924"/>
      <c r="I133" s="924"/>
      <c r="J133" s="924"/>
      <c r="K133" s="924"/>
      <c r="L133" s="924"/>
      <c r="M133" s="924"/>
      <c r="N133" s="924"/>
      <c r="O133" s="924"/>
      <c r="P133" s="924"/>
      <c r="Q133" s="924"/>
      <c r="R133" s="924"/>
      <c r="S133" s="924"/>
      <c r="T133" s="924"/>
      <c r="U133" s="924"/>
      <c r="V133" s="924"/>
      <c r="W133" s="924"/>
      <c r="X133" s="924"/>
      <c r="Y133" s="924"/>
      <c r="Z133" s="924"/>
      <c r="AA133" s="924"/>
      <c r="AB133" s="924"/>
      <c r="AC133" s="924"/>
      <c r="AD133" s="924"/>
      <c r="AE133" s="924"/>
      <c r="AF133" s="924"/>
      <c r="AG133" s="924"/>
      <c r="AH133" s="924"/>
      <c r="AI133" s="924"/>
      <c r="AJ133" s="924"/>
      <c r="AK133" s="924"/>
      <c r="AL133" s="924"/>
      <c r="AM133" s="924"/>
      <c r="AN133" s="924"/>
      <c r="AO133" s="924"/>
      <c r="AP133" s="924"/>
      <c r="AQ133" s="924"/>
      <c r="AR133" s="924"/>
      <c r="AS133" s="924"/>
      <c r="AT133" s="924"/>
      <c r="AU133" s="924"/>
      <c r="AV133" s="924"/>
      <c r="AW133" s="924"/>
      <c r="AX133" s="924"/>
      <c r="AY133" s="924"/>
      <c r="AZ133" s="924"/>
      <c r="BA133" s="924"/>
      <c r="BB133" s="924"/>
      <c r="BC133" s="924"/>
      <c r="BD133" s="924"/>
      <c r="BE133" s="924"/>
      <c r="BF133" s="924"/>
      <c r="BG133" s="924"/>
      <c r="BH133" s="924"/>
      <c r="BI133" s="924"/>
      <c r="BJ133" s="924"/>
      <c r="BK133" s="924"/>
      <c r="BL133" s="924"/>
      <c r="BM133" s="924"/>
      <c r="BN133" s="924"/>
      <c r="BO133" s="924"/>
      <c r="BP133" s="924"/>
      <c r="BQ133" s="924"/>
      <c r="BR133" s="924"/>
      <c r="BS133" s="924"/>
      <c r="BT133" s="924"/>
      <c r="BU133" s="924"/>
      <c r="BV133" s="924"/>
      <c r="BW133" s="924"/>
      <c r="BX133" s="924"/>
      <c r="BY133" s="924"/>
      <c r="BZ133" s="924"/>
      <c r="CA133" s="924"/>
      <c r="CB133" s="924"/>
      <c r="CC133" s="924"/>
      <c r="CD133" s="924"/>
      <c r="CE133" s="924"/>
      <c r="CF133" s="924"/>
      <c r="CG133" s="924"/>
      <c r="CH133" s="924"/>
      <c r="CI133" s="924"/>
      <c r="CJ133" s="924"/>
      <c r="CK133" s="924"/>
      <c r="CL133" s="924"/>
      <c r="CM133" s="924"/>
      <c r="CN133" s="924"/>
      <c r="CO133" s="924"/>
    </row>
    <row r="134" spans="1:93">
      <c r="A134" s="924"/>
      <c r="B134" s="924"/>
      <c r="C134" s="924"/>
      <c r="D134" s="924"/>
      <c r="E134" s="924"/>
      <c r="F134" s="924"/>
      <c r="G134" s="924"/>
      <c r="H134" s="924"/>
      <c r="I134" s="924"/>
      <c r="J134" s="924"/>
      <c r="K134" s="924"/>
      <c r="L134" s="924"/>
      <c r="M134" s="924"/>
      <c r="N134" s="924"/>
      <c r="O134" s="924"/>
      <c r="P134" s="924"/>
      <c r="Q134" s="924"/>
      <c r="R134" s="924"/>
      <c r="S134" s="924"/>
      <c r="T134" s="924"/>
      <c r="U134" s="924"/>
      <c r="V134" s="924"/>
      <c r="W134" s="924"/>
      <c r="X134" s="924"/>
      <c r="Y134" s="924"/>
      <c r="Z134" s="924"/>
      <c r="AA134" s="924"/>
      <c r="AB134" s="924"/>
      <c r="AC134" s="924"/>
      <c r="AD134" s="924"/>
      <c r="AE134" s="924"/>
      <c r="AF134" s="924"/>
      <c r="AG134" s="924"/>
      <c r="AH134" s="924"/>
      <c r="AI134" s="924"/>
      <c r="AJ134" s="924"/>
      <c r="AK134" s="924"/>
      <c r="AL134" s="924"/>
      <c r="AM134" s="924"/>
      <c r="AN134" s="924"/>
      <c r="AO134" s="924"/>
      <c r="AP134" s="924"/>
      <c r="AQ134" s="924"/>
      <c r="AR134" s="924"/>
      <c r="AS134" s="924"/>
      <c r="AT134" s="924"/>
      <c r="AU134" s="924"/>
      <c r="AV134" s="924"/>
      <c r="AW134" s="924"/>
      <c r="AX134" s="924"/>
      <c r="AY134" s="924"/>
      <c r="AZ134" s="924"/>
      <c r="BA134" s="924"/>
      <c r="BB134" s="924"/>
      <c r="BC134" s="924"/>
      <c r="BD134" s="924"/>
      <c r="BE134" s="924"/>
      <c r="BF134" s="924"/>
      <c r="BG134" s="924"/>
      <c r="BH134" s="924"/>
      <c r="BI134" s="924"/>
      <c r="BJ134" s="924"/>
      <c r="BK134" s="924"/>
      <c r="BL134" s="924"/>
      <c r="BM134" s="924"/>
      <c r="BN134" s="924"/>
      <c r="BO134" s="924"/>
      <c r="BP134" s="924"/>
      <c r="BQ134" s="924"/>
      <c r="BR134" s="924"/>
      <c r="BS134" s="924"/>
      <c r="BT134" s="924"/>
      <c r="BU134" s="924"/>
      <c r="BV134" s="924"/>
      <c r="BW134" s="924"/>
      <c r="BX134" s="924"/>
      <c r="BY134" s="924"/>
      <c r="BZ134" s="924"/>
      <c r="CA134" s="924"/>
      <c r="CB134" s="924"/>
      <c r="CC134" s="924"/>
      <c r="CD134" s="924"/>
      <c r="CE134" s="924"/>
      <c r="CF134" s="924"/>
      <c r="CG134" s="924"/>
      <c r="CH134" s="924"/>
      <c r="CI134" s="924"/>
      <c r="CJ134" s="924"/>
      <c r="CK134" s="924"/>
      <c r="CL134" s="924"/>
      <c r="CM134" s="887"/>
      <c r="CN134" s="887"/>
    </row>
    <row r="135" spans="1:93">
      <c r="A135" s="924"/>
      <c r="B135" s="924"/>
      <c r="C135" s="924"/>
      <c r="D135" s="924"/>
      <c r="E135" s="924"/>
      <c r="F135" s="924"/>
      <c r="G135" s="924"/>
      <c r="H135" s="924"/>
      <c r="I135" s="924"/>
      <c r="J135" s="924"/>
      <c r="K135" s="924"/>
      <c r="L135" s="924"/>
      <c r="M135" s="924"/>
      <c r="N135" s="924"/>
      <c r="O135" s="924"/>
      <c r="P135" s="924"/>
      <c r="Q135" s="924"/>
      <c r="R135" s="924"/>
      <c r="S135" s="924"/>
      <c r="T135" s="924"/>
      <c r="U135" s="924"/>
      <c r="V135" s="924"/>
      <c r="W135" s="924"/>
      <c r="X135" s="924"/>
      <c r="Y135" s="924"/>
      <c r="Z135" s="924"/>
      <c r="AA135" s="924"/>
      <c r="AB135" s="924"/>
      <c r="AC135" s="924"/>
      <c r="AD135" s="924"/>
      <c r="AE135" s="924"/>
      <c r="AF135" s="924"/>
      <c r="AG135" s="924"/>
      <c r="AH135" s="924"/>
      <c r="AI135" s="924"/>
      <c r="AJ135" s="924"/>
      <c r="AK135" s="924"/>
      <c r="AL135" s="924"/>
      <c r="AM135" s="924"/>
      <c r="AN135" s="924"/>
      <c r="AO135" s="924"/>
      <c r="AP135" s="924"/>
      <c r="AQ135" s="924"/>
      <c r="AR135" s="924"/>
      <c r="AS135" s="924"/>
      <c r="AT135" s="924"/>
      <c r="AU135" s="924"/>
      <c r="AV135" s="924"/>
      <c r="AW135" s="924"/>
      <c r="AX135" s="924"/>
      <c r="AY135" s="924"/>
      <c r="AZ135" s="924"/>
      <c r="BA135" s="924"/>
      <c r="BB135" s="924"/>
      <c r="BC135" s="924"/>
      <c r="BD135" s="924"/>
      <c r="BE135" s="910" t="s">
        <v>758</v>
      </c>
      <c r="BF135" s="910"/>
      <c r="BG135" s="910"/>
      <c r="BH135" s="910"/>
      <c r="BI135" s="910"/>
      <c r="BJ135" s="910"/>
      <c r="BK135" s="910"/>
      <c r="BL135" s="910"/>
      <c r="BM135" s="910"/>
      <c r="BN135" s="910"/>
      <c r="BO135" s="910"/>
      <c r="BP135" s="910"/>
      <c r="BQ135" s="910"/>
      <c r="BR135" s="910"/>
      <c r="BS135" s="910"/>
      <c r="BT135" s="910"/>
      <c r="BU135" s="910"/>
      <c r="BV135" s="910"/>
      <c r="BW135" s="910"/>
      <c r="BX135" s="910"/>
      <c r="BY135" s="910"/>
      <c r="BZ135" s="910"/>
      <c r="CA135" s="910"/>
      <c r="CB135" s="910"/>
      <c r="CC135" s="910"/>
      <c r="CD135" s="910"/>
      <c r="CE135" s="910"/>
      <c r="CF135" s="910"/>
      <c r="CG135" s="910"/>
      <c r="CH135" s="910"/>
      <c r="CI135" s="910"/>
      <c r="CJ135" s="910"/>
      <c r="CK135" s="910"/>
      <c r="CL135" s="910"/>
      <c r="CM135" s="910"/>
      <c r="CN135" s="910"/>
    </row>
    <row r="136" spans="1:93">
      <c r="A136" s="924"/>
      <c r="B136" s="924"/>
      <c r="C136" s="924"/>
      <c r="D136" s="924"/>
      <c r="E136" s="924"/>
      <c r="F136" s="924"/>
      <c r="G136" s="924"/>
      <c r="H136" s="924"/>
      <c r="I136" s="924"/>
      <c r="J136" s="924"/>
      <c r="K136" s="924"/>
      <c r="L136" s="924"/>
      <c r="M136" s="924"/>
      <c r="N136" s="924"/>
      <c r="O136" s="924"/>
      <c r="P136" s="924"/>
      <c r="Q136" s="924"/>
      <c r="R136" s="924"/>
      <c r="S136" s="924"/>
      <c r="T136" s="924"/>
      <c r="U136" s="924"/>
      <c r="V136" s="924"/>
      <c r="W136" s="924"/>
      <c r="X136" s="924"/>
      <c r="Y136" s="924"/>
      <c r="Z136" s="924"/>
      <c r="AA136" s="924"/>
      <c r="AB136" s="924"/>
      <c r="AC136" s="924"/>
      <c r="AD136" s="924"/>
      <c r="AE136" s="924"/>
      <c r="AF136" s="924"/>
      <c r="AG136" s="924"/>
      <c r="AH136" s="924"/>
      <c r="AI136" s="924"/>
      <c r="AJ136" s="924"/>
      <c r="AK136" s="924"/>
      <c r="AL136" s="924"/>
      <c r="AM136" s="924"/>
      <c r="AN136" s="924"/>
      <c r="AO136" s="924"/>
      <c r="AP136" s="924"/>
      <c r="AQ136" s="924"/>
      <c r="AR136" s="924"/>
      <c r="AS136" s="924"/>
      <c r="AT136" s="924"/>
      <c r="AU136" s="924"/>
      <c r="AV136" s="924"/>
      <c r="AW136" s="924"/>
      <c r="AX136" s="924"/>
      <c r="AY136" s="924"/>
      <c r="AZ136" s="924"/>
      <c r="BA136" s="924"/>
      <c r="BB136" s="924"/>
      <c r="BC136" s="924"/>
      <c r="BD136" s="924"/>
      <c r="BE136" s="910"/>
      <c r="BF136" s="910"/>
      <c r="BG136" s="910"/>
      <c r="BH136" s="910"/>
      <c r="BI136" s="910"/>
      <c r="BJ136" s="910"/>
      <c r="BK136" s="910"/>
      <c r="BL136" s="910"/>
      <c r="BM136" s="910"/>
      <c r="BN136" s="910"/>
      <c r="BO136" s="910"/>
      <c r="BP136" s="910"/>
      <c r="BQ136" s="910"/>
      <c r="BR136" s="910"/>
      <c r="BS136" s="910"/>
      <c r="BT136" s="910"/>
      <c r="BU136" s="910"/>
      <c r="BV136" s="910"/>
      <c r="BW136" s="910"/>
      <c r="BX136" s="910"/>
      <c r="BY136" s="910"/>
      <c r="BZ136" s="910"/>
      <c r="CA136" s="910"/>
      <c r="CB136" s="910"/>
      <c r="CC136" s="910"/>
      <c r="CD136" s="910"/>
      <c r="CE136" s="910"/>
      <c r="CF136" s="910"/>
      <c r="CG136" s="910"/>
      <c r="CH136" s="910"/>
      <c r="CI136" s="910"/>
      <c r="CJ136" s="910"/>
      <c r="CK136" s="910"/>
      <c r="CL136" s="910"/>
      <c r="CM136" s="910"/>
      <c r="CN136" s="910"/>
    </row>
    <row r="137" spans="1:93">
      <c r="A137" s="924"/>
      <c r="B137" s="924"/>
      <c r="C137" s="924"/>
      <c r="D137" s="924"/>
      <c r="E137" s="924"/>
      <c r="F137" s="924"/>
      <c r="G137" s="924"/>
      <c r="H137" s="924"/>
      <c r="I137" s="924"/>
      <c r="J137" s="924"/>
      <c r="K137" s="924"/>
      <c r="L137" s="924"/>
      <c r="M137" s="924"/>
      <c r="N137" s="924"/>
      <c r="O137" s="924"/>
      <c r="P137" s="924"/>
      <c r="Q137" s="924"/>
      <c r="R137" s="924"/>
      <c r="S137" s="924"/>
      <c r="T137" s="924"/>
      <c r="U137" s="924"/>
      <c r="V137" s="924"/>
      <c r="W137" s="924"/>
      <c r="X137" s="924"/>
      <c r="Y137" s="924"/>
      <c r="Z137" s="924"/>
      <c r="AA137" s="924"/>
      <c r="AB137" s="924"/>
      <c r="AC137" s="924"/>
      <c r="AD137" s="924"/>
      <c r="AE137" s="924"/>
      <c r="AF137" s="924"/>
      <c r="AG137" s="924"/>
      <c r="AH137" s="924"/>
      <c r="AI137" s="924"/>
      <c r="AJ137" s="924"/>
      <c r="AK137" s="924"/>
      <c r="AL137" s="924"/>
      <c r="AM137" s="924"/>
      <c r="AN137" s="924"/>
      <c r="AO137" s="924"/>
      <c r="AP137" s="924"/>
      <c r="AQ137" s="924"/>
      <c r="AR137" s="924"/>
      <c r="AS137" s="924"/>
      <c r="AT137" s="924"/>
      <c r="AU137" s="924"/>
      <c r="AV137" s="924"/>
      <c r="AW137" s="924"/>
      <c r="AX137" s="924"/>
      <c r="AY137" s="924"/>
      <c r="AZ137" s="924"/>
      <c r="BA137" s="924"/>
      <c r="BB137" s="924"/>
      <c r="BC137" s="924"/>
      <c r="BD137" s="924"/>
      <c r="BE137" s="910"/>
      <c r="BF137" s="911" t="str">
        <f t="shared" ref="BF137:CJ137" si="89">"Blade S/N "&amp;C57</f>
        <v>Blade S/N 501</v>
      </c>
      <c r="BG137" s="911" t="str">
        <f t="shared" si="89"/>
        <v>Blade S/N 506</v>
      </c>
      <c r="BH137" s="911" t="str">
        <f t="shared" si="89"/>
        <v>Blade S/N 511</v>
      </c>
      <c r="BI137" s="911" t="str">
        <f t="shared" si="89"/>
        <v>Blade S/N 516</v>
      </c>
      <c r="BJ137" s="911" t="str">
        <f t="shared" si="89"/>
        <v>Blade S/N 521</v>
      </c>
      <c r="BK137" s="911" t="str">
        <f t="shared" si="89"/>
        <v>Blade S/N 526</v>
      </c>
      <c r="BL137" s="911" t="str">
        <f t="shared" si="89"/>
        <v>Blade S/N 531</v>
      </c>
      <c r="BM137" s="911" t="str">
        <f t="shared" si="89"/>
        <v>Blade S/N 536</v>
      </c>
      <c r="BN137" s="911" t="str">
        <f t="shared" si="89"/>
        <v>Blade S/N 541</v>
      </c>
      <c r="BO137" s="911" t="str">
        <f t="shared" si="89"/>
        <v>Blade S/N 546</v>
      </c>
      <c r="BP137" s="911" t="str">
        <f t="shared" si="89"/>
        <v xml:space="preserve">Blade S/N </v>
      </c>
      <c r="BQ137" s="911" t="str">
        <f t="shared" si="89"/>
        <v xml:space="preserve">Blade S/N </v>
      </c>
      <c r="BR137" s="911" t="str">
        <f t="shared" si="89"/>
        <v xml:space="preserve">Blade S/N </v>
      </c>
      <c r="BS137" s="911" t="str">
        <f t="shared" si="89"/>
        <v xml:space="preserve">Blade S/N </v>
      </c>
      <c r="BT137" s="911" t="str">
        <f t="shared" si="89"/>
        <v xml:space="preserve">Blade S/N </v>
      </c>
      <c r="BU137" s="911" t="str">
        <f t="shared" si="89"/>
        <v xml:space="preserve">Blade S/N </v>
      </c>
      <c r="BV137" s="911" t="str">
        <f t="shared" si="89"/>
        <v xml:space="preserve">Blade S/N </v>
      </c>
      <c r="BW137" s="911" t="str">
        <f t="shared" si="89"/>
        <v xml:space="preserve">Blade S/N </v>
      </c>
      <c r="BX137" s="911" t="str">
        <f t="shared" si="89"/>
        <v xml:space="preserve">Blade S/N </v>
      </c>
      <c r="BY137" s="911" t="str">
        <f t="shared" si="89"/>
        <v xml:space="preserve">Blade S/N </v>
      </c>
      <c r="BZ137" s="911" t="str">
        <f t="shared" si="89"/>
        <v xml:space="preserve">Blade S/N </v>
      </c>
      <c r="CA137" s="911" t="str">
        <f t="shared" si="89"/>
        <v xml:space="preserve">Blade S/N </v>
      </c>
      <c r="CB137" s="911" t="str">
        <f t="shared" si="89"/>
        <v xml:space="preserve">Blade S/N </v>
      </c>
      <c r="CC137" s="911" t="str">
        <f t="shared" si="89"/>
        <v xml:space="preserve">Blade S/N </v>
      </c>
      <c r="CD137" s="911" t="str">
        <f t="shared" si="89"/>
        <v xml:space="preserve">Blade S/N </v>
      </c>
      <c r="CE137" s="911" t="str">
        <f t="shared" si="89"/>
        <v xml:space="preserve">Blade S/N </v>
      </c>
      <c r="CF137" s="911" t="str">
        <f t="shared" si="89"/>
        <v xml:space="preserve">Blade S/N </v>
      </c>
      <c r="CG137" s="911" t="str">
        <f t="shared" si="89"/>
        <v xml:space="preserve">Blade S/N </v>
      </c>
      <c r="CH137" s="911" t="str">
        <f t="shared" si="89"/>
        <v xml:space="preserve">Blade S/N </v>
      </c>
      <c r="CI137" s="911" t="str">
        <f t="shared" si="89"/>
        <v xml:space="preserve">Blade S/N </v>
      </c>
      <c r="CJ137" s="911" t="str">
        <f t="shared" si="89"/>
        <v xml:space="preserve">Blade S/N </v>
      </c>
      <c r="CK137" s="911" t="str">
        <f>"Blade S/N "&amp;AI57</f>
        <v xml:space="preserve">Blade S/N </v>
      </c>
      <c r="CL137" s="911" t="str">
        <f>"Blade S/N "&amp;AJ57</f>
        <v xml:space="preserve">Blade S/N </v>
      </c>
      <c r="CM137" s="911" t="str">
        <f>"Blade S/N "&amp;AK57</f>
        <v xml:space="preserve">Blade S/N </v>
      </c>
      <c r="CN137" s="911" t="e">
        <f>"Blade S/N "&amp;#REF!</f>
        <v>#REF!</v>
      </c>
    </row>
    <row r="138" spans="1:93">
      <c r="A138" s="924"/>
      <c r="B138" s="924"/>
      <c r="C138" s="924"/>
      <c r="D138" s="924"/>
      <c r="E138" s="924"/>
      <c r="F138" s="924"/>
      <c r="G138" s="924"/>
      <c r="H138" s="924"/>
      <c r="I138" s="924"/>
      <c r="J138" s="924"/>
      <c r="K138" s="924"/>
      <c r="L138" s="924"/>
      <c r="M138" s="924"/>
      <c r="N138" s="924"/>
      <c r="O138" s="924"/>
      <c r="P138" s="924"/>
      <c r="Q138" s="924"/>
      <c r="R138" s="924"/>
      <c r="S138" s="924"/>
      <c r="T138" s="924"/>
      <c r="U138" s="924"/>
      <c r="V138" s="924"/>
      <c r="W138" s="924"/>
      <c r="X138" s="924"/>
      <c r="Y138" s="924"/>
      <c r="Z138" s="924"/>
      <c r="AA138" s="924"/>
      <c r="AB138" s="924"/>
      <c r="AC138" s="924"/>
      <c r="AD138" s="924"/>
      <c r="AE138" s="924"/>
      <c r="AF138" s="924"/>
      <c r="AG138" s="924"/>
      <c r="AH138" s="924"/>
      <c r="AI138" s="924"/>
      <c r="AJ138" s="924"/>
      <c r="AK138" s="924"/>
      <c r="AL138" s="924"/>
      <c r="AM138" s="924"/>
      <c r="AN138" s="924"/>
      <c r="AO138" s="924"/>
      <c r="AP138" s="924"/>
      <c r="AQ138" s="924"/>
      <c r="AR138" s="924"/>
      <c r="AS138" s="924"/>
      <c r="AT138" s="924"/>
      <c r="AU138" s="924"/>
      <c r="AV138" s="924"/>
      <c r="AW138" s="924"/>
      <c r="AX138" s="924"/>
      <c r="AY138" s="924"/>
      <c r="AZ138" s="924"/>
      <c r="BA138" s="924"/>
      <c r="BB138" s="924"/>
      <c r="BC138" s="924"/>
      <c r="BD138" s="924"/>
      <c r="BE138" s="910">
        <v>0</v>
      </c>
      <c r="BF138" s="913">
        <f t="shared" ref="BF138:CJ138" si="90">AY58</f>
        <v>55.422799999999995</v>
      </c>
      <c r="BG138" s="913">
        <f t="shared" si="90"/>
        <v>55.740299999999998</v>
      </c>
      <c r="BH138" s="913">
        <f t="shared" si="90"/>
        <v>56.768999999999991</v>
      </c>
      <c r="BI138" s="913">
        <f t="shared" si="90"/>
        <v>54.394100000000002</v>
      </c>
      <c r="BJ138" s="913">
        <f t="shared" si="90"/>
        <v>54.889399999999995</v>
      </c>
      <c r="BK138" s="913">
        <f t="shared" si="90"/>
        <v>55.613299999999988</v>
      </c>
      <c r="BL138" s="913">
        <f t="shared" si="90"/>
        <v>55.2958</v>
      </c>
      <c r="BM138" s="913">
        <f t="shared" si="90"/>
        <v>55.6006</v>
      </c>
      <c r="BN138" s="913">
        <f t="shared" si="90"/>
        <v>55.448199999999993</v>
      </c>
      <c r="BO138" s="913">
        <f t="shared" si="90"/>
        <v>55.5625</v>
      </c>
      <c r="BP138" s="913">
        <f t="shared" si="90"/>
        <v>0</v>
      </c>
      <c r="BQ138" s="913">
        <f t="shared" si="90"/>
        <v>0</v>
      </c>
      <c r="BR138" s="913">
        <f t="shared" si="90"/>
        <v>0</v>
      </c>
      <c r="BS138" s="913">
        <f t="shared" si="90"/>
        <v>0</v>
      </c>
      <c r="BT138" s="913">
        <f t="shared" si="90"/>
        <v>0</v>
      </c>
      <c r="BU138" s="913">
        <f t="shared" si="90"/>
        <v>0</v>
      </c>
      <c r="BV138" s="913">
        <f t="shared" si="90"/>
        <v>0</v>
      </c>
      <c r="BW138" s="913">
        <f t="shared" si="90"/>
        <v>0</v>
      </c>
      <c r="BX138" s="913">
        <f t="shared" si="90"/>
        <v>0</v>
      </c>
      <c r="BY138" s="913">
        <f t="shared" si="90"/>
        <v>0</v>
      </c>
      <c r="BZ138" s="913">
        <f t="shared" si="90"/>
        <v>0</v>
      </c>
      <c r="CA138" s="913">
        <f t="shared" si="90"/>
        <v>0</v>
      </c>
      <c r="CB138" s="913">
        <f t="shared" si="90"/>
        <v>0</v>
      </c>
      <c r="CC138" s="913">
        <f t="shared" si="90"/>
        <v>0</v>
      </c>
      <c r="CD138" s="913">
        <f t="shared" si="90"/>
        <v>0</v>
      </c>
      <c r="CE138" s="913">
        <f t="shared" si="90"/>
        <v>0</v>
      </c>
      <c r="CF138" s="913">
        <f t="shared" si="90"/>
        <v>0</v>
      </c>
      <c r="CG138" s="913">
        <f t="shared" si="90"/>
        <v>0</v>
      </c>
      <c r="CH138" s="913">
        <f t="shared" si="90"/>
        <v>0</v>
      </c>
      <c r="CI138" s="913">
        <f t="shared" si="90"/>
        <v>0</v>
      </c>
      <c r="CJ138" s="913">
        <f t="shared" si="90"/>
        <v>0</v>
      </c>
      <c r="CK138" s="913">
        <f>CE58</f>
        <v>0</v>
      </c>
      <c r="CL138" s="913">
        <f>CF58</f>
        <v>0</v>
      </c>
      <c r="CM138" s="913">
        <f>CG58</f>
        <v>0</v>
      </c>
      <c r="CN138" s="913" t="e">
        <f>#REF!</f>
        <v>#REF!</v>
      </c>
    </row>
    <row r="139" spans="1:93">
      <c r="A139" s="924"/>
      <c r="B139" s="924"/>
      <c r="C139" s="924"/>
      <c r="D139" s="924"/>
      <c r="E139" s="924"/>
      <c r="F139" s="924"/>
      <c r="G139" s="924"/>
      <c r="H139" s="924"/>
      <c r="I139" s="924"/>
      <c r="J139" s="924"/>
      <c r="K139" s="924"/>
      <c r="L139" s="924"/>
      <c r="M139" s="924"/>
      <c r="N139" s="924"/>
      <c r="O139" s="924"/>
      <c r="P139" s="924"/>
      <c r="Q139" s="924"/>
      <c r="R139" s="924"/>
      <c r="S139" s="924"/>
      <c r="T139" s="924"/>
      <c r="U139" s="924"/>
      <c r="V139" s="924"/>
      <c r="W139" s="924"/>
      <c r="X139" s="924"/>
      <c r="Y139" s="924"/>
      <c r="Z139" s="924"/>
      <c r="AA139" s="924"/>
      <c r="AB139" s="924"/>
      <c r="AC139" s="924"/>
      <c r="AD139" s="924"/>
      <c r="AE139" s="924"/>
      <c r="AF139" s="924"/>
      <c r="AG139" s="924"/>
      <c r="AH139" s="924"/>
      <c r="AI139" s="924"/>
      <c r="AJ139" s="924"/>
      <c r="AK139" s="924"/>
      <c r="AL139" s="924"/>
      <c r="AM139" s="924"/>
      <c r="AN139" s="924"/>
      <c r="AO139" s="924"/>
      <c r="AP139" s="924"/>
      <c r="AQ139" s="924"/>
      <c r="AR139" s="924"/>
      <c r="AS139" s="924"/>
      <c r="AT139" s="924"/>
      <c r="AU139" s="924"/>
      <c r="AV139" s="924"/>
      <c r="AW139" s="924"/>
      <c r="AX139" s="924"/>
      <c r="AY139" s="924"/>
      <c r="AZ139" s="924"/>
      <c r="BA139" s="924"/>
      <c r="BB139" s="924"/>
      <c r="BC139" s="924"/>
      <c r="BD139" s="924"/>
      <c r="BE139" s="912">
        <f>B4</f>
        <v>1.75</v>
      </c>
      <c r="BF139" s="913">
        <f t="shared" ref="BF139:CJ141" si="91">AY59-AY$58</f>
        <v>-46.837599999999995</v>
      </c>
      <c r="BG139" s="913">
        <f t="shared" si="91"/>
        <v>-46.989999999999995</v>
      </c>
      <c r="BH139" s="913">
        <f t="shared" si="91"/>
        <v>-51.14289999999999</v>
      </c>
      <c r="BI139" s="913">
        <f t="shared" si="91"/>
        <v>-48.882300000000001</v>
      </c>
      <c r="BJ139" s="913">
        <f t="shared" si="91"/>
        <v>-47.383699999999997</v>
      </c>
      <c r="BK139" s="913">
        <f t="shared" si="91"/>
        <v>-48.577499999999986</v>
      </c>
      <c r="BL139" s="913">
        <f t="shared" si="91"/>
        <v>-48.729900000000001</v>
      </c>
      <c r="BM139" s="913">
        <f t="shared" si="91"/>
        <v>-47.345600000000005</v>
      </c>
      <c r="BN139" s="913">
        <f t="shared" si="91"/>
        <v>-47.891699999999993</v>
      </c>
      <c r="BO139" s="913">
        <f t="shared" si="91"/>
        <v>-48.069499999999998</v>
      </c>
      <c r="BP139" s="913">
        <f t="shared" si="91"/>
        <v>0</v>
      </c>
      <c r="BQ139" s="913">
        <f t="shared" si="91"/>
        <v>0</v>
      </c>
      <c r="BR139" s="913">
        <f t="shared" si="91"/>
        <v>0</v>
      </c>
      <c r="BS139" s="913">
        <f t="shared" si="91"/>
        <v>0</v>
      </c>
      <c r="BT139" s="913">
        <f t="shared" si="91"/>
        <v>0</v>
      </c>
      <c r="BU139" s="913">
        <f t="shared" si="91"/>
        <v>0</v>
      </c>
      <c r="BV139" s="913">
        <f t="shared" si="91"/>
        <v>0</v>
      </c>
      <c r="BW139" s="913">
        <f t="shared" si="91"/>
        <v>0</v>
      </c>
      <c r="BX139" s="913">
        <f t="shared" si="91"/>
        <v>0</v>
      </c>
      <c r="BY139" s="913">
        <f t="shared" si="91"/>
        <v>0</v>
      </c>
      <c r="BZ139" s="913">
        <f t="shared" si="91"/>
        <v>0</v>
      </c>
      <c r="CA139" s="913">
        <f t="shared" si="91"/>
        <v>0</v>
      </c>
      <c r="CB139" s="913">
        <f t="shared" si="91"/>
        <v>0</v>
      </c>
      <c r="CC139" s="913">
        <f t="shared" si="91"/>
        <v>0</v>
      </c>
      <c r="CD139" s="913">
        <f t="shared" si="91"/>
        <v>0</v>
      </c>
      <c r="CE139" s="913">
        <f t="shared" si="91"/>
        <v>0</v>
      </c>
      <c r="CF139" s="913">
        <f t="shared" si="91"/>
        <v>0</v>
      </c>
      <c r="CG139" s="913">
        <f t="shared" si="91"/>
        <v>0</v>
      </c>
      <c r="CH139" s="913">
        <f t="shared" si="91"/>
        <v>0</v>
      </c>
      <c r="CI139" s="913">
        <f t="shared" si="91"/>
        <v>0</v>
      </c>
      <c r="CJ139" s="913">
        <f t="shared" si="91"/>
        <v>0</v>
      </c>
      <c r="CK139" s="913">
        <f t="shared" ref="CK139:CM141" si="92">CE59-CE$58</f>
        <v>0</v>
      </c>
      <c r="CL139" s="913">
        <f t="shared" si="92"/>
        <v>0</v>
      </c>
      <c r="CM139" s="913">
        <f t="shared" si="92"/>
        <v>0</v>
      </c>
      <c r="CN139" s="913" t="e">
        <f>#REF!-#REF!</f>
        <v>#REF!</v>
      </c>
    </row>
    <row r="140" spans="1:93">
      <c r="A140" s="924"/>
      <c r="B140" s="924"/>
      <c r="C140" s="924"/>
      <c r="D140" s="924"/>
      <c r="E140" s="924"/>
      <c r="F140" s="924"/>
      <c r="G140" s="924"/>
      <c r="H140" s="924"/>
      <c r="I140" s="924"/>
      <c r="J140" s="924"/>
      <c r="K140" s="924"/>
      <c r="L140" s="924"/>
      <c r="M140" s="924"/>
      <c r="N140" s="924"/>
      <c r="O140" s="924"/>
      <c r="P140" s="924"/>
      <c r="Q140" s="924"/>
      <c r="R140" s="924"/>
      <c r="S140" s="924"/>
      <c r="T140" s="924"/>
      <c r="U140" s="924"/>
      <c r="V140" s="924"/>
      <c r="W140" s="924"/>
      <c r="X140" s="924"/>
      <c r="Y140" s="924"/>
      <c r="Z140" s="924"/>
      <c r="AA140" s="924"/>
      <c r="AB140" s="924"/>
      <c r="AC140" s="924"/>
      <c r="AD140" s="924"/>
      <c r="AE140" s="924"/>
      <c r="AF140" s="924"/>
      <c r="AG140" s="924"/>
      <c r="AH140" s="924"/>
      <c r="AI140" s="924"/>
      <c r="AJ140" s="924"/>
      <c r="AK140" s="924"/>
      <c r="AL140" s="924"/>
      <c r="AM140" s="924"/>
      <c r="AN140" s="924"/>
      <c r="AO140" s="924"/>
      <c r="AP140" s="924"/>
      <c r="AQ140" s="924"/>
      <c r="AR140" s="924"/>
      <c r="AS140" s="924"/>
      <c r="AT140" s="924"/>
      <c r="AU140" s="924"/>
      <c r="AV140" s="924"/>
      <c r="AW140" s="924"/>
      <c r="AX140" s="924"/>
      <c r="AY140" s="924"/>
      <c r="AZ140" s="924"/>
      <c r="BA140" s="924"/>
      <c r="BB140" s="924"/>
      <c r="BC140" s="924"/>
      <c r="BD140" s="924"/>
      <c r="BE140" s="912">
        <f>B54</f>
        <v>2.25</v>
      </c>
      <c r="BF140" s="913">
        <f t="shared" si="91"/>
        <v>-59.982099999999996</v>
      </c>
      <c r="BG140" s="913">
        <f t="shared" si="91"/>
        <v>-59.880499999999998</v>
      </c>
      <c r="BH140" s="913">
        <f t="shared" si="91"/>
        <v>-64.046099999999996</v>
      </c>
      <c r="BI140" s="913">
        <f t="shared" si="91"/>
        <v>-61.988700000000001</v>
      </c>
      <c r="BJ140" s="913">
        <f t="shared" si="91"/>
        <v>-60.401199999999996</v>
      </c>
      <c r="BK140" s="913">
        <f t="shared" si="91"/>
        <v>-61.84899999999999</v>
      </c>
      <c r="BL140" s="913">
        <f t="shared" si="91"/>
        <v>-61.950600000000001</v>
      </c>
      <c r="BM140" s="913">
        <f t="shared" si="91"/>
        <v>-60.3504</v>
      </c>
      <c r="BN140" s="913">
        <f t="shared" si="91"/>
        <v>-61.086999999999989</v>
      </c>
      <c r="BO140" s="913">
        <f t="shared" si="91"/>
        <v>-61.252099999999999</v>
      </c>
      <c r="BP140" s="913">
        <f t="shared" si="91"/>
        <v>0</v>
      </c>
      <c r="BQ140" s="913">
        <f t="shared" si="91"/>
        <v>0</v>
      </c>
      <c r="BR140" s="913">
        <f t="shared" si="91"/>
        <v>0</v>
      </c>
      <c r="BS140" s="913">
        <f t="shared" si="91"/>
        <v>0</v>
      </c>
      <c r="BT140" s="913">
        <f t="shared" si="91"/>
        <v>0</v>
      </c>
      <c r="BU140" s="913">
        <f t="shared" si="91"/>
        <v>0</v>
      </c>
      <c r="BV140" s="913">
        <f t="shared" si="91"/>
        <v>0</v>
      </c>
      <c r="BW140" s="913">
        <f t="shared" si="91"/>
        <v>0</v>
      </c>
      <c r="BX140" s="913">
        <f t="shared" si="91"/>
        <v>0</v>
      </c>
      <c r="BY140" s="913">
        <f t="shared" si="91"/>
        <v>0</v>
      </c>
      <c r="BZ140" s="913">
        <f t="shared" si="91"/>
        <v>0</v>
      </c>
      <c r="CA140" s="913">
        <f t="shared" si="91"/>
        <v>0</v>
      </c>
      <c r="CB140" s="913">
        <f t="shared" si="91"/>
        <v>0</v>
      </c>
      <c r="CC140" s="913">
        <f t="shared" si="91"/>
        <v>0</v>
      </c>
      <c r="CD140" s="913">
        <f t="shared" si="91"/>
        <v>0</v>
      </c>
      <c r="CE140" s="913">
        <f t="shared" si="91"/>
        <v>0</v>
      </c>
      <c r="CF140" s="913">
        <f t="shared" si="91"/>
        <v>0</v>
      </c>
      <c r="CG140" s="913">
        <f t="shared" si="91"/>
        <v>0</v>
      </c>
      <c r="CH140" s="913">
        <f t="shared" si="91"/>
        <v>0</v>
      </c>
      <c r="CI140" s="913">
        <f t="shared" si="91"/>
        <v>0</v>
      </c>
      <c r="CJ140" s="913">
        <f t="shared" si="91"/>
        <v>0</v>
      </c>
      <c r="CK140" s="913">
        <f t="shared" si="92"/>
        <v>0</v>
      </c>
      <c r="CL140" s="913">
        <f t="shared" si="92"/>
        <v>0</v>
      </c>
      <c r="CM140" s="913">
        <f t="shared" si="92"/>
        <v>0</v>
      </c>
      <c r="CN140" s="913" t="e">
        <f>#REF!-#REF!</f>
        <v>#REF!</v>
      </c>
    </row>
    <row r="141" spans="1:93">
      <c r="A141" s="924"/>
      <c r="B141" s="924"/>
      <c r="C141" s="924"/>
      <c r="D141" s="924"/>
      <c r="E141" s="924"/>
      <c r="F141" s="924"/>
      <c r="G141" s="924"/>
      <c r="H141" s="924"/>
      <c r="I141" s="924"/>
      <c r="J141" s="924"/>
      <c r="K141" s="924"/>
      <c r="L141" s="924"/>
      <c r="M141" s="924"/>
      <c r="N141" s="924"/>
      <c r="O141" s="924"/>
      <c r="P141" s="924"/>
      <c r="Q141" s="924"/>
      <c r="R141" s="924"/>
      <c r="S141" s="924"/>
      <c r="T141" s="924"/>
      <c r="U141" s="924"/>
      <c r="V141" s="924"/>
      <c r="W141" s="924"/>
      <c r="X141" s="924"/>
      <c r="Y141" s="924"/>
      <c r="Z141" s="924"/>
      <c r="AA141" s="924"/>
      <c r="AB141" s="924"/>
      <c r="AC141" s="924"/>
      <c r="AD141" s="924"/>
      <c r="AE141" s="924"/>
      <c r="AF141" s="924"/>
      <c r="AG141" s="924"/>
      <c r="AH141" s="924"/>
      <c r="AI141" s="924"/>
      <c r="AJ141" s="924"/>
      <c r="AK141" s="924"/>
      <c r="AL141" s="924"/>
      <c r="AM141" s="924"/>
      <c r="AN141" s="924"/>
      <c r="AO141" s="924"/>
      <c r="AP141" s="924"/>
      <c r="AQ141" s="924"/>
      <c r="AR141" s="924"/>
      <c r="AS141" s="924"/>
      <c r="AT141" s="924"/>
      <c r="AU141" s="924"/>
      <c r="AV141" s="924"/>
      <c r="AW141" s="924"/>
      <c r="AX141" s="924"/>
      <c r="AY141" s="924"/>
      <c r="AZ141" s="924"/>
      <c r="BA141" s="924"/>
      <c r="BB141" s="924"/>
      <c r="BC141" s="924"/>
      <c r="BD141" s="924"/>
      <c r="BE141" s="912">
        <f>B54</f>
        <v>2.25</v>
      </c>
      <c r="BF141" s="913">
        <f t="shared" si="91"/>
        <v>-59.982099999999996</v>
      </c>
      <c r="BG141" s="913">
        <f t="shared" si="91"/>
        <v>-59.880499999999998</v>
      </c>
      <c r="BH141" s="913">
        <f t="shared" si="91"/>
        <v>-64.007999999999996</v>
      </c>
      <c r="BI141" s="913">
        <f t="shared" si="91"/>
        <v>-62.001400000000004</v>
      </c>
      <c r="BJ141" s="913">
        <f t="shared" si="91"/>
        <v>-60.299599999999998</v>
      </c>
      <c r="BK141" s="913">
        <f t="shared" si="91"/>
        <v>-61.84899999999999</v>
      </c>
      <c r="BL141" s="913">
        <f t="shared" si="91"/>
        <v>-61.925199999999997</v>
      </c>
      <c r="BM141" s="913">
        <f t="shared" si="91"/>
        <v>-60.363100000000003</v>
      </c>
      <c r="BN141" s="913">
        <f t="shared" si="91"/>
        <v>-61.010799999999989</v>
      </c>
      <c r="BO141" s="913">
        <f t="shared" si="91"/>
        <v>-61.252099999999999</v>
      </c>
      <c r="BP141" s="913">
        <f t="shared" si="91"/>
        <v>0</v>
      </c>
      <c r="BQ141" s="913">
        <f t="shared" si="91"/>
        <v>0</v>
      </c>
      <c r="BR141" s="913">
        <f t="shared" si="91"/>
        <v>0</v>
      </c>
      <c r="BS141" s="913">
        <f t="shared" si="91"/>
        <v>0</v>
      </c>
      <c r="BT141" s="913">
        <f t="shared" si="91"/>
        <v>0</v>
      </c>
      <c r="BU141" s="913">
        <f t="shared" si="91"/>
        <v>0</v>
      </c>
      <c r="BV141" s="913">
        <f t="shared" si="91"/>
        <v>0</v>
      </c>
      <c r="BW141" s="913">
        <f t="shared" si="91"/>
        <v>0</v>
      </c>
      <c r="BX141" s="913">
        <f t="shared" si="91"/>
        <v>0</v>
      </c>
      <c r="BY141" s="913">
        <f t="shared" si="91"/>
        <v>0</v>
      </c>
      <c r="BZ141" s="913">
        <f t="shared" si="91"/>
        <v>0</v>
      </c>
      <c r="CA141" s="913">
        <f t="shared" si="91"/>
        <v>0</v>
      </c>
      <c r="CB141" s="913">
        <f t="shared" si="91"/>
        <v>0</v>
      </c>
      <c r="CC141" s="913">
        <f t="shared" si="91"/>
        <v>0</v>
      </c>
      <c r="CD141" s="913">
        <f t="shared" si="91"/>
        <v>0</v>
      </c>
      <c r="CE141" s="913">
        <f t="shared" si="91"/>
        <v>0</v>
      </c>
      <c r="CF141" s="913">
        <f t="shared" si="91"/>
        <v>0</v>
      </c>
      <c r="CG141" s="913">
        <f t="shared" si="91"/>
        <v>0</v>
      </c>
      <c r="CH141" s="913">
        <f t="shared" si="91"/>
        <v>0</v>
      </c>
      <c r="CI141" s="913">
        <f t="shared" si="91"/>
        <v>0</v>
      </c>
      <c r="CJ141" s="913">
        <f t="shared" si="91"/>
        <v>0</v>
      </c>
      <c r="CK141" s="913">
        <f t="shared" si="92"/>
        <v>0</v>
      </c>
      <c r="CL141" s="913">
        <f t="shared" si="92"/>
        <v>0</v>
      </c>
      <c r="CM141" s="913">
        <f t="shared" si="92"/>
        <v>0</v>
      </c>
      <c r="CN141" s="913" t="e">
        <f>#REF!-#REF!</f>
        <v>#REF!</v>
      </c>
      <c r="CO141" s="924"/>
    </row>
    <row r="142" spans="1:93">
      <c r="A142" s="924"/>
      <c r="B142" s="924"/>
      <c r="C142" s="924"/>
      <c r="D142" s="924"/>
      <c r="E142" s="924"/>
      <c r="F142" s="924"/>
      <c r="G142" s="924"/>
      <c r="H142" s="924"/>
      <c r="I142" s="924"/>
      <c r="J142" s="924"/>
      <c r="K142" s="924"/>
      <c r="L142" s="924"/>
      <c r="M142" s="924"/>
      <c r="N142" s="924"/>
      <c r="O142" s="924"/>
      <c r="P142" s="924"/>
      <c r="Q142" s="924"/>
      <c r="R142" s="924"/>
      <c r="S142" s="924"/>
      <c r="T142" s="924"/>
      <c r="U142" s="924"/>
      <c r="V142" s="924"/>
      <c r="W142" s="924"/>
      <c r="X142" s="924"/>
      <c r="Y142" s="924"/>
      <c r="Z142" s="924"/>
      <c r="AA142" s="924"/>
      <c r="AB142" s="924"/>
      <c r="AC142" s="924"/>
      <c r="AD142" s="924"/>
      <c r="AE142" s="924"/>
      <c r="AF142" s="924"/>
      <c r="AG142" s="924"/>
      <c r="AH142" s="924"/>
      <c r="AI142" s="924"/>
      <c r="AJ142" s="924"/>
      <c r="AK142" s="924"/>
      <c r="AL142" s="924"/>
      <c r="AM142" s="924"/>
      <c r="AN142" s="924"/>
      <c r="AO142" s="924"/>
      <c r="AP142" s="924"/>
      <c r="AQ142" s="924"/>
      <c r="AR142" s="924"/>
      <c r="AS142" s="924"/>
      <c r="AT142" s="924"/>
      <c r="AU142" s="924"/>
      <c r="AV142" s="924"/>
      <c r="AW142" s="924"/>
      <c r="AX142" s="924"/>
      <c r="AY142" s="924"/>
      <c r="AZ142" s="924"/>
      <c r="BA142" s="924"/>
      <c r="BB142" s="924"/>
      <c r="BC142" s="924"/>
      <c r="BD142" s="924"/>
      <c r="BE142" s="924"/>
      <c r="BF142" s="924"/>
      <c r="BG142" s="924"/>
      <c r="BH142" s="924"/>
      <c r="BI142" s="924"/>
      <c r="BJ142" s="924"/>
      <c r="BK142" s="924"/>
      <c r="BL142" s="924"/>
      <c r="BM142" s="924"/>
      <c r="BN142" s="924"/>
      <c r="BO142" s="924"/>
      <c r="BP142" s="924"/>
      <c r="BQ142" s="924"/>
      <c r="BR142" s="924"/>
      <c r="BS142" s="924"/>
      <c r="BT142" s="924"/>
      <c r="BU142" s="924"/>
      <c r="BV142" s="924"/>
      <c r="BW142" s="924"/>
      <c r="BX142" s="924"/>
      <c r="BY142" s="924"/>
      <c r="BZ142" s="924"/>
      <c r="CA142" s="924"/>
      <c r="CB142" s="924"/>
      <c r="CC142" s="924"/>
      <c r="CD142" s="924"/>
      <c r="CE142" s="924"/>
      <c r="CF142" s="924"/>
      <c r="CG142" s="924"/>
      <c r="CH142" s="924"/>
      <c r="CI142" s="924"/>
      <c r="CJ142" s="924"/>
      <c r="CK142" s="924"/>
      <c r="CL142" s="924"/>
      <c r="CM142" s="924"/>
      <c r="CN142" s="924"/>
      <c r="CO142" s="924"/>
    </row>
    <row r="143" spans="1:93">
      <c r="A143" s="924"/>
      <c r="B143" s="924"/>
      <c r="C143" s="924"/>
      <c r="D143" s="924"/>
      <c r="E143" s="924"/>
      <c r="F143" s="924"/>
      <c r="G143" s="924"/>
      <c r="H143" s="924"/>
      <c r="I143" s="924"/>
      <c r="J143" s="924"/>
      <c r="K143" s="924"/>
      <c r="L143" s="924"/>
      <c r="M143" s="924"/>
      <c r="N143" s="924"/>
      <c r="O143" s="924"/>
      <c r="P143" s="924"/>
      <c r="Q143" s="924"/>
      <c r="R143" s="924"/>
      <c r="S143" s="924"/>
      <c r="T143" s="924"/>
      <c r="U143" s="924"/>
      <c r="V143" s="924"/>
      <c r="W143" s="924"/>
      <c r="X143" s="924"/>
      <c r="Y143" s="924"/>
      <c r="Z143" s="924"/>
      <c r="AA143" s="924"/>
      <c r="AB143" s="924"/>
      <c r="AC143" s="924"/>
      <c r="AD143" s="924"/>
      <c r="AE143" s="924"/>
      <c r="AF143" s="924"/>
      <c r="AG143" s="924"/>
      <c r="AH143" s="924"/>
      <c r="AI143" s="924"/>
      <c r="AJ143" s="924"/>
      <c r="AK143" s="924"/>
      <c r="AL143" s="924"/>
      <c r="AM143" s="924"/>
      <c r="AN143" s="924"/>
      <c r="AO143" s="924"/>
      <c r="AP143" s="924"/>
      <c r="AQ143" s="924"/>
      <c r="AR143" s="924"/>
      <c r="AS143" s="924"/>
      <c r="AT143" s="924"/>
      <c r="AU143" s="924"/>
      <c r="AV143" s="924"/>
      <c r="AW143" s="924"/>
      <c r="AX143" s="924"/>
      <c r="AY143" s="924"/>
      <c r="AZ143" s="924"/>
      <c r="BA143" s="924"/>
      <c r="BB143" s="924"/>
      <c r="BC143" s="924"/>
      <c r="BD143" s="924"/>
      <c r="BE143" s="924"/>
      <c r="BF143" s="924"/>
      <c r="BG143" s="924"/>
      <c r="BH143" s="924"/>
      <c r="BI143" s="924"/>
      <c r="BJ143" s="924"/>
      <c r="BK143" s="924"/>
      <c r="BL143" s="924"/>
      <c r="BM143" s="924"/>
      <c r="BN143" s="924"/>
      <c r="BO143" s="924"/>
      <c r="BP143" s="924"/>
      <c r="BQ143" s="924"/>
      <c r="BR143" s="924"/>
      <c r="BS143" s="924"/>
      <c r="BT143" s="924"/>
      <c r="BU143" s="924"/>
      <c r="BV143" s="924"/>
      <c r="BW143" s="924"/>
      <c r="BX143" s="924"/>
      <c r="BY143" s="924"/>
      <c r="BZ143" s="924"/>
      <c r="CA143" s="924"/>
      <c r="CB143" s="924"/>
      <c r="CC143" s="924"/>
      <c r="CD143" s="924"/>
      <c r="CE143" s="924"/>
      <c r="CF143" s="924"/>
      <c r="CG143" s="924"/>
      <c r="CH143" s="924"/>
      <c r="CI143" s="924"/>
      <c r="CJ143" s="924"/>
      <c r="CK143" s="924"/>
      <c r="CL143" s="924"/>
      <c r="CM143" s="924"/>
      <c r="CN143" s="924"/>
      <c r="CO143" s="924"/>
    </row>
    <row r="144" spans="1:93">
      <c r="A144" s="924"/>
      <c r="B144" s="924"/>
      <c r="C144" s="924"/>
      <c r="D144" s="924"/>
      <c r="E144" s="924"/>
      <c r="F144" s="924"/>
      <c r="G144" s="924"/>
      <c r="H144" s="924"/>
      <c r="I144" s="924"/>
      <c r="J144" s="924"/>
      <c r="K144" s="924"/>
      <c r="L144" s="924"/>
      <c r="M144" s="924"/>
      <c r="N144" s="924"/>
      <c r="O144" s="924"/>
      <c r="P144" s="924"/>
      <c r="Q144" s="924"/>
      <c r="R144" s="924"/>
      <c r="S144" s="924"/>
      <c r="T144" s="924"/>
      <c r="U144" s="924"/>
      <c r="V144" s="924"/>
      <c r="W144" s="924"/>
      <c r="X144" s="924"/>
      <c r="Y144" s="924"/>
      <c r="Z144" s="924"/>
      <c r="AA144" s="924"/>
      <c r="AB144" s="924"/>
      <c r="AC144" s="924"/>
      <c r="AD144" s="924"/>
      <c r="AE144" s="924"/>
      <c r="AF144" s="924"/>
      <c r="AG144" s="924"/>
      <c r="AH144" s="924"/>
      <c r="AI144" s="924"/>
      <c r="AJ144" s="924"/>
      <c r="AK144" s="924"/>
      <c r="AL144" s="924"/>
      <c r="AM144" s="924"/>
      <c r="AN144" s="924"/>
      <c r="AO144" s="924"/>
      <c r="AP144" s="924"/>
      <c r="AQ144" s="924"/>
      <c r="AR144" s="924"/>
      <c r="AS144" s="924"/>
      <c r="AT144" s="924"/>
      <c r="AU144" s="924"/>
      <c r="AV144" s="924"/>
      <c r="AW144" s="924"/>
      <c r="AX144" s="924"/>
      <c r="AY144" s="924"/>
      <c r="AZ144" s="924"/>
      <c r="BA144" s="924"/>
      <c r="BB144" s="924"/>
      <c r="BC144" s="924"/>
      <c r="BD144" s="924"/>
      <c r="BE144" s="924"/>
      <c r="BF144" s="924"/>
      <c r="BG144" s="924"/>
      <c r="BH144" s="924"/>
      <c r="BI144" s="924"/>
      <c r="BJ144" s="924"/>
      <c r="BK144" s="924"/>
      <c r="BL144" s="924"/>
      <c r="BM144" s="924"/>
      <c r="BN144" s="924"/>
      <c r="BO144" s="924"/>
      <c r="BP144" s="924"/>
      <c r="BQ144" s="924"/>
      <c r="BR144" s="924"/>
      <c r="BS144" s="924"/>
      <c r="BT144" s="924"/>
      <c r="BU144" s="924"/>
      <c r="BV144" s="924"/>
      <c r="BW144" s="924"/>
      <c r="BX144" s="924"/>
      <c r="BY144" s="924"/>
      <c r="BZ144" s="924"/>
      <c r="CA144" s="924"/>
      <c r="CB144" s="924"/>
      <c r="CC144" s="924"/>
      <c r="CD144" s="924"/>
      <c r="CE144" s="924"/>
      <c r="CF144" s="924"/>
      <c r="CG144" s="924"/>
      <c r="CH144" s="924"/>
      <c r="CI144" s="924"/>
      <c r="CJ144" s="924"/>
      <c r="CK144" s="924"/>
      <c r="CL144" s="924"/>
      <c r="CM144" s="924"/>
      <c r="CN144" s="924"/>
      <c r="CO144" s="924"/>
    </row>
    <row r="145" spans="1:93">
      <c r="A145" s="924"/>
      <c r="B145" s="924"/>
      <c r="C145" s="924"/>
      <c r="D145" s="924"/>
      <c r="E145" s="924"/>
      <c r="F145" s="924"/>
      <c r="G145" s="924"/>
      <c r="H145" s="924"/>
      <c r="I145" s="924"/>
      <c r="J145" s="924"/>
      <c r="K145" s="924"/>
      <c r="L145" s="924"/>
      <c r="M145" s="924"/>
      <c r="N145" s="924"/>
      <c r="O145" s="924"/>
      <c r="P145" s="924"/>
      <c r="Q145" s="924"/>
      <c r="R145" s="924"/>
      <c r="S145" s="924"/>
      <c r="T145" s="924"/>
      <c r="U145" s="924"/>
      <c r="V145" s="924"/>
      <c r="W145" s="924"/>
      <c r="X145" s="924"/>
      <c r="Y145" s="924"/>
      <c r="Z145" s="924"/>
      <c r="AA145" s="924"/>
      <c r="AB145" s="924"/>
      <c r="AC145" s="924"/>
      <c r="AD145" s="924"/>
      <c r="AE145" s="924"/>
      <c r="AF145" s="924"/>
      <c r="AG145" s="924"/>
      <c r="AH145" s="924"/>
      <c r="AI145" s="924"/>
      <c r="AJ145" s="924"/>
      <c r="AK145" s="924"/>
      <c r="AL145" s="924"/>
      <c r="AM145" s="924"/>
      <c r="AN145" s="924"/>
      <c r="AO145" s="924"/>
      <c r="AP145" s="924"/>
      <c r="AQ145" s="924"/>
      <c r="AR145" s="924"/>
      <c r="AS145" s="924"/>
      <c r="AT145" s="924"/>
      <c r="AU145" s="924"/>
      <c r="AV145" s="924"/>
      <c r="AW145" s="924"/>
      <c r="AX145" s="924"/>
      <c r="AY145" s="924"/>
      <c r="AZ145" s="924"/>
      <c r="BA145" s="924"/>
      <c r="BB145" s="924"/>
      <c r="BC145" s="924"/>
      <c r="BD145" s="924"/>
      <c r="BE145" s="924"/>
      <c r="BF145" s="924"/>
      <c r="BG145" s="924"/>
      <c r="BH145" s="924"/>
      <c r="BI145" s="924"/>
      <c r="BJ145" s="924"/>
      <c r="BK145" s="924"/>
      <c r="BL145" s="924"/>
      <c r="BM145" s="924"/>
      <c r="BN145" s="924"/>
      <c r="BO145" s="924"/>
      <c r="BP145" s="924"/>
      <c r="BQ145" s="924"/>
      <c r="BR145" s="924"/>
      <c r="BS145" s="924"/>
      <c r="BT145" s="924"/>
      <c r="BU145" s="924"/>
      <c r="BV145" s="924"/>
      <c r="BW145" s="924"/>
      <c r="BX145" s="924"/>
      <c r="BY145" s="924"/>
      <c r="BZ145" s="924"/>
      <c r="CA145" s="924"/>
      <c r="CB145" s="924"/>
      <c r="CC145" s="924"/>
      <c r="CD145" s="924"/>
      <c r="CE145" s="924"/>
      <c r="CF145" s="924"/>
      <c r="CG145" s="924"/>
      <c r="CH145" s="924"/>
      <c r="CI145" s="924"/>
      <c r="CJ145" s="924"/>
      <c r="CK145" s="924"/>
      <c r="CL145" s="924"/>
      <c r="CM145" s="924"/>
      <c r="CN145" s="924"/>
      <c r="CO145" s="924"/>
    </row>
    <row r="146" spans="1:93">
      <c r="A146" s="924"/>
      <c r="B146" s="924"/>
      <c r="C146" s="924"/>
      <c r="D146" s="924"/>
      <c r="E146" s="924"/>
      <c r="F146" s="924"/>
      <c r="G146" s="924"/>
      <c r="H146" s="924"/>
      <c r="I146" s="924"/>
      <c r="J146" s="924"/>
      <c r="K146" s="924"/>
      <c r="L146" s="924"/>
      <c r="M146" s="924"/>
      <c r="N146" s="924"/>
      <c r="O146" s="924"/>
      <c r="P146" s="924"/>
      <c r="Q146" s="924"/>
      <c r="R146" s="924"/>
      <c r="S146" s="924"/>
      <c r="T146" s="924"/>
      <c r="U146" s="924"/>
      <c r="V146" s="924"/>
      <c r="W146" s="924"/>
      <c r="X146" s="924"/>
      <c r="Y146" s="924"/>
      <c r="Z146" s="924"/>
      <c r="AA146" s="924"/>
      <c r="AB146" s="924"/>
      <c r="AC146" s="924"/>
      <c r="AD146" s="924"/>
      <c r="AE146" s="924"/>
      <c r="AF146" s="924"/>
      <c r="AG146" s="924"/>
      <c r="AH146" s="924"/>
      <c r="AI146" s="924"/>
      <c r="AJ146" s="924"/>
      <c r="AK146" s="924"/>
      <c r="AL146" s="924"/>
      <c r="AM146" s="924"/>
      <c r="AN146" s="924"/>
      <c r="AO146" s="924"/>
      <c r="AP146" s="924"/>
      <c r="AQ146" s="924"/>
      <c r="AR146" s="924"/>
      <c r="AS146" s="924"/>
      <c r="AT146" s="924"/>
      <c r="AU146" s="924"/>
      <c r="AV146" s="924"/>
      <c r="AW146" s="924"/>
      <c r="AX146" s="924"/>
      <c r="AY146" s="924"/>
      <c r="AZ146" s="924"/>
      <c r="BA146" s="924"/>
      <c r="BB146" s="924"/>
      <c r="BC146" s="924"/>
      <c r="BD146" s="924"/>
      <c r="BE146" s="924"/>
      <c r="BF146" s="924"/>
      <c r="BG146" s="924"/>
      <c r="BH146" s="924"/>
      <c r="BI146" s="924"/>
      <c r="BJ146" s="924"/>
      <c r="BK146" s="924"/>
      <c r="BL146" s="924"/>
      <c r="BM146" s="924"/>
      <c r="BN146" s="924"/>
      <c r="BO146" s="924"/>
      <c r="BP146" s="924"/>
      <c r="BQ146" s="924"/>
      <c r="BR146" s="924"/>
      <c r="BS146" s="924"/>
      <c r="BT146" s="924"/>
      <c r="BU146" s="924"/>
      <c r="BV146" s="924"/>
      <c r="BW146" s="924"/>
      <c r="BX146" s="924"/>
      <c r="BY146" s="924"/>
      <c r="BZ146" s="924"/>
      <c r="CA146" s="924"/>
      <c r="CB146" s="924"/>
      <c r="CC146" s="924"/>
      <c r="CD146" s="924"/>
      <c r="CE146" s="924"/>
      <c r="CF146" s="924"/>
      <c r="CG146" s="924"/>
      <c r="CH146" s="924"/>
      <c r="CI146" s="924"/>
      <c r="CJ146" s="924"/>
      <c r="CK146" s="924"/>
      <c r="CL146" s="924"/>
      <c r="CM146" s="924"/>
      <c r="CN146" s="924"/>
      <c r="CO146" s="924"/>
    </row>
    <row r="147" spans="1:93">
      <c r="A147" s="924"/>
      <c r="B147" s="924"/>
      <c r="C147" s="924"/>
      <c r="D147" s="924"/>
      <c r="E147" s="924"/>
      <c r="F147" s="924"/>
      <c r="G147" s="924"/>
      <c r="H147" s="924"/>
      <c r="I147" s="924"/>
      <c r="J147" s="924"/>
      <c r="K147" s="924"/>
      <c r="L147" s="924"/>
      <c r="M147" s="924"/>
      <c r="N147" s="924"/>
      <c r="O147" s="924"/>
      <c r="P147" s="924"/>
      <c r="Q147" s="924"/>
      <c r="R147" s="924"/>
      <c r="S147" s="924"/>
      <c r="T147" s="924"/>
      <c r="U147" s="924"/>
      <c r="V147" s="924"/>
      <c r="W147" s="924"/>
      <c r="X147" s="924"/>
      <c r="Y147" s="924"/>
      <c r="Z147" s="924"/>
      <c r="AA147" s="924"/>
      <c r="AB147" s="924"/>
      <c r="AC147" s="924"/>
      <c r="AD147" s="924"/>
      <c r="AE147" s="924"/>
      <c r="AF147" s="924"/>
      <c r="AG147" s="924"/>
      <c r="AH147" s="924"/>
      <c r="AI147" s="924"/>
      <c r="AJ147" s="924"/>
      <c r="AK147" s="924"/>
      <c r="AL147" s="924"/>
      <c r="AM147" s="924"/>
      <c r="AN147" s="924"/>
      <c r="AO147" s="924"/>
      <c r="AP147" s="924"/>
      <c r="AQ147" s="924"/>
      <c r="AR147" s="924"/>
      <c r="AS147" s="924"/>
      <c r="AT147" s="924"/>
      <c r="AU147" s="924"/>
      <c r="AV147" s="924"/>
      <c r="AW147" s="924"/>
      <c r="AX147" s="924"/>
      <c r="AY147" s="924"/>
      <c r="AZ147" s="924"/>
      <c r="BA147" s="924"/>
      <c r="BB147" s="924"/>
      <c r="BC147" s="924"/>
      <c r="BD147" s="924"/>
      <c r="BE147" s="924"/>
      <c r="BF147" s="924"/>
      <c r="BG147" s="924"/>
      <c r="BH147" s="924"/>
      <c r="BI147" s="924"/>
      <c r="BJ147" s="924"/>
      <c r="BK147" s="924"/>
      <c r="BL147" s="924"/>
      <c r="BM147" s="924"/>
      <c r="BN147" s="924"/>
      <c r="BO147" s="924"/>
      <c r="BP147" s="924"/>
      <c r="BQ147" s="924"/>
      <c r="BR147" s="924"/>
      <c r="BS147" s="924"/>
      <c r="BT147" s="924"/>
      <c r="BU147" s="924"/>
      <c r="BV147" s="924"/>
      <c r="BW147" s="924"/>
      <c r="BX147" s="924"/>
      <c r="BY147" s="924"/>
      <c r="BZ147" s="924"/>
      <c r="CA147" s="924"/>
      <c r="CB147" s="924"/>
      <c r="CC147" s="924"/>
      <c r="CD147" s="924"/>
      <c r="CE147" s="924"/>
      <c r="CF147" s="924"/>
      <c r="CG147" s="924"/>
      <c r="CH147" s="924"/>
      <c r="CI147" s="924"/>
      <c r="CJ147" s="924"/>
      <c r="CK147" s="924"/>
      <c r="CL147" s="924"/>
      <c r="CM147" s="924"/>
      <c r="CN147" s="924"/>
      <c r="CO147" s="924"/>
    </row>
    <row r="148" spans="1:93">
      <c r="A148" s="924"/>
      <c r="B148" s="924"/>
      <c r="C148" s="924"/>
      <c r="D148" s="924"/>
      <c r="E148" s="924"/>
      <c r="F148" s="924"/>
      <c r="G148" s="924"/>
      <c r="H148" s="924"/>
      <c r="I148" s="924"/>
      <c r="J148" s="924"/>
      <c r="K148" s="924"/>
      <c r="L148" s="924"/>
      <c r="M148" s="924"/>
      <c r="N148" s="924"/>
      <c r="O148" s="924"/>
      <c r="P148" s="924"/>
      <c r="Q148" s="924"/>
      <c r="R148" s="924"/>
      <c r="S148" s="924"/>
      <c r="T148" s="924"/>
      <c r="U148" s="924"/>
      <c r="V148" s="924"/>
      <c r="W148" s="924"/>
      <c r="X148" s="924"/>
      <c r="Y148" s="924"/>
      <c r="Z148" s="924"/>
      <c r="AA148" s="924"/>
      <c r="AB148" s="924"/>
      <c r="AC148" s="924"/>
      <c r="AD148" s="924"/>
      <c r="AE148" s="924"/>
      <c r="AF148" s="924"/>
      <c r="AG148" s="924"/>
      <c r="AH148" s="924"/>
      <c r="AI148" s="924"/>
      <c r="AJ148" s="924"/>
      <c r="AK148" s="924"/>
      <c r="AL148" s="924"/>
      <c r="AM148" s="924"/>
      <c r="AN148" s="924"/>
      <c r="AO148" s="924"/>
      <c r="AP148" s="924"/>
      <c r="AQ148" s="924"/>
      <c r="AR148" s="924"/>
      <c r="AS148" s="924"/>
      <c r="AT148" s="924"/>
      <c r="AU148" s="924"/>
      <c r="AV148" s="924"/>
      <c r="AW148" s="924"/>
      <c r="AX148" s="924"/>
      <c r="AY148" s="924"/>
      <c r="AZ148" s="924"/>
      <c r="BA148" s="924"/>
      <c r="BB148" s="924"/>
      <c r="BC148" s="924"/>
      <c r="BD148" s="924"/>
      <c r="BE148" s="924"/>
      <c r="BF148" s="924"/>
      <c r="BG148" s="924"/>
      <c r="BH148" s="924"/>
      <c r="BI148" s="924"/>
      <c r="BJ148" s="924"/>
      <c r="BK148" s="924"/>
      <c r="BL148" s="924"/>
      <c r="BM148" s="924"/>
      <c r="BN148" s="924"/>
      <c r="BO148" s="924"/>
      <c r="BP148" s="924"/>
      <c r="BQ148" s="924"/>
      <c r="BR148" s="924"/>
      <c r="BS148" s="924"/>
      <c r="BT148" s="924"/>
      <c r="BU148" s="924"/>
      <c r="BV148" s="924"/>
      <c r="BW148" s="924"/>
      <c r="BX148" s="924"/>
      <c r="BY148" s="924"/>
      <c r="BZ148" s="924"/>
      <c r="CA148" s="924"/>
      <c r="CB148" s="924"/>
      <c r="CC148" s="924"/>
      <c r="CD148" s="924"/>
      <c r="CE148" s="924"/>
      <c r="CF148" s="924"/>
      <c r="CG148" s="924"/>
      <c r="CH148" s="924"/>
      <c r="CI148" s="924"/>
      <c r="CJ148" s="924"/>
      <c r="CK148" s="924"/>
      <c r="CL148" s="924"/>
      <c r="CM148" s="924"/>
      <c r="CN148" s="924"/>
      <c r="CO148" s="924"/>
    </row>
    <row r="149" spans="1:93">
      <c r="A149" s="924"/>
      <c r="B149" s="924"/>
      <c r="C149" s="924"/>
      <c r="D149" s="924"/>
      <c r="E149" s="924"/>
      <c r="F149" s="924"/>
      <c r="G149" s="924"/>
      <c r="H149" s="924"/>
      <c r="I149" s="924"/>
      <c r="J149" s="924"/>
      <c r="K149" s="924"/>
      <c r="L149" s="924"/>
      <c r="M149" s="924"/>
      <c r="N149" s="924"/>
      <c r="O149" s="924"/>
      <c r="P149" s="924"/>
      <c r="Q149" s="924"/>
      <c r="R149" s="924"/>
      <c r="S149" s="924"/>
      <c r="T149" s="924"/>
      <c r="U149" s="924"/>
      <c r="V149" s="924"/>
      <c r="W149" s="924"/>
      <c r="X149" s="924"/>
      <c r="Y149" s="924"/>
      <c r="Z149" s="924"/>
      <c r="AA149" s="924"/>
      <c r="AB149" s="924"/>
      <c r="AC149" s="924"/>
      <c r="AD149" s="924"/>
      <c r="AE149" s="924"/>
      <c r="AF149" s="924"/>
      <c r="AG149" s="924"/>
      <c r="AH149" s="924"/>
      <c r="AI149" s="924"/>
      <c r="AJ149" s="924"/>
      <c r="AK149" s="924"/>
      <c r="AL149" s="924"/>
      <c r="AM149" s="924"/>
      <c r="AN149" s="924"/>
      <c r="AO149" s="924"/>
      <c r="AP149" s="924"/>
      <c r="AQ149" s="924"/>
      <c r="AR149" s="924"/>
      <c r="AS149" s="924"/>
      <c r="AT149" s="924"/>
      <c r="AU149" s="924"/>
      <c r="AV149" s="924"/>
      <c r="AW149" s="924"/>
      <c r="AX149" s="924"/>
      <c r="AY149" s="924"/>
      <c r="AZ149" s="924"/>
      <c r="BA149" s="924"/>
      <c r="BB149" s="924"/>
      <c r="BC149" s="924"/>
      <c r="BD149" s="924"/>
      <c r="BE149" s="924"/>
      <c r="BF149" s="924"/>
      <c r="BG149" s="924"/>
      <c r="BH149" s="924"/>
      <c r="BI149" s="924"/>
      <c r="BJ149" s="924"/>
      <c r="BK149" s="924"/>
      <c r="BL149" s="924"/>
      <c r="BM149" s="924"/>
      <c r="BN149" s="924"/>
      <c r="BO149" s="924"/>
      <c r="BP149" s="924"/>
      <c r="BQ149" s="924"/>
      <c r="BR149" s="924"/>
      <c r="BS149" s="924"/>
      <c r="BT149" s="924"/>
      <c r="BU149" s="924"/>
      <c r="BV149" s="924"/>
      <c r="BW149" s="924"/>
      <c r="BX149" s="924"/>
      <c r="BY149" s="924"/>
      <c r="BZ149" s="924"/>
      <c r="CA149" s="924"/>
      <c r="CB149" s="924"/>
      <c r="CC149" s="924"/>
      <c r="CD149" s="924"/>
      <c r="CE149" s="924"/>
      <c r="CF149" s="924"/>
      <c r="CG149" s="924"/>
      <c r="CH149" s="924"/>
      <c r="CI149" s="924"/>
      <c r="CJ149" s="924"/>
      <c r="CK149" s="924"/>
      <c r="CL149" s="924"/>
      <c r="CM149" s="924"/>
      <c r="CN149" s="924"/>
      <c r="CO149" s="924"/>
    </row>
    <row r="150" spans="1:93">
      <c r="A150" s="924"/>
      <c r="B150" s="924"/>
      <c r="C150" s="924"/>
      <c r="D150" s="924"/>
      <c r="E150" s="924"/>
      <c r="F150" s="924"/>
      <c r="G150" s="924"/>
      <c r="H150" s="924"/>
      <c r="I150" s="924"/>
      <c r="J150" s="924"/>
      <c r="K150" s="924"/>
      <c r="L150" s="924"/>
      <c r="M150" s="924"/>
      <c r="N150" s="924"/>
      <c r="O150" s="924"/>
      <c r="P150" s="924"/>
      <c r="Q150" s="924"/>
      <c r="R150" s="924"/>
      <c r="S150" s="924"/>
      <c r="T150" s="924"/>
      <c r="U150" s="924"/>
      <c r="V150" s="924"/>
      <c r="W150" s="924"/>
      <c r="X150" s="924"/>
      <c r="Y150" s="924"/>
      <c r="Z150" s="924"/>
      <c r="AA150" s="924"/>
      <c r="AB150" s="924"/>
      <c r="AC150" s="924"/>
      <c r="AD150" s="924"/>
      <c r="AE150" s="924"/>
      <c r="AF150" s="924"/>
      <c r="AG150" s="924"/>
      <c r="AH150" s="924"/>
      <c r="AI150" s="924"/>
      <c r="AJ150" s="924"/>
      <c r="AK150" s="924"/>
      <c r="AL150" s="924"/>
      <c r="AM150" s="924"/>
      <c r="AN150" s="924"/>
      <c r="AO150" s="924"/>
      <c r="AP150" s="924"/>
      <c r="AQ150" s="924"/>
      <c r="AR150" s="924"/>
      <c r="AS150" s="924"/>
      <c r="AT150" s="924"/>
      <c r="AU150" s="924"/>
      <c r="AV150" s="924"/>
      <c r="AW150" s="924"/>
      <c r="AX150" s="924"/>
      <c r="AY150" s="924"/>
      <c r="AZ150" s="924"/>
      <c r="BA150" s="924"/>
      <c r="BB150" s="924"/>
      <c r="BC150" s="924"/>
      <c r="BD150" s="924"/>
      <c r="BE150" s="924"/>
      <c r="BF150" s="924"/>
      <c r="BG150" s="924"/>
      <c r="BH150" s="924"/>
      <c r="BI150" s="924"/>
      <c r="BJ150" s="924"/>
      <c r="BK150" s="924"/>
      <c r="BL150" s="924"/>
      <c r="BM150" s="924"/>
      <c r="BN150" s="924"/>
      <c r="BO150" s="924"/>
      <c r="BP150" s="924"/>
      <c r="BQ150" s="924"/>
      <c r="BR150" s="924"/>
      <c r="BS150" s="924"/>
      <c r="BT150" s="924"/>
      <c r="BU150" s="924"/>
      <c r="BV150" s="924"/>
      <c r="BW150" s="924"/>
      <c r="BX150" s="924"/>
      <c r="BY150" s="924"/>
      <c r="BZ150" s="924"/>
      <c r="CA150" s="924"/>
      <c r="CB150" s="924"/>
      <c r="CC150" s="924"/>
      <c r="CD150" s="924"/>
      <c r="CE150" s="924"/>
      <c r="CF150" s="924"/>
      <c r="CG150" s="924"/>
      <c r="CH150" s="924"/>
      <c r="CI150" s="924"/>
      <c r="CJ150" s="924"/>
      <c r="CK150" s="924"/>
      <c r="CL150" s="924"/>
      <c r="CM150" s="924"/>
      <c r="CN150" s="924"/>
      <c r="CO150" s="924"/>
    </row>
    <row r="151" spans="1:93">
      <c r="A151" s="924"/>
      <c r="B151" s="924"/>
      <c r="C151" s="924"/>
      <c r="D151" s="924"/>
      <c r="E151" s="924"/>
      <c r="F151" s="924"/>
      <c r="G151" s="924"/>
      <c r="H151" s="924"/>
      <c r="I151" s="924"/>
      <c r="J151" s="924"/>
      <c r="K151" s="924"/>
      <c r="L151" s="924"/>
      <c r="M151" s="924"/>
      <c r="N151" s="924"/>
      <c r="O151" s="924"/>
      <c r="P151" s="924"/>
      <c r="Q151" s="924"/>
      <c r="R151" s="924"/>
      <c r="S151" s="924"/>
      <c r="T151" s="924"/>
      <c r="U151" s="924"/>
      <c r="V151" s="924"/>
      <c r="W151" s="924"/>
      <c r="X151" s="924"/>
      <c r="Y151" s="924"/>
      <c r="Z151" s="924"/>
      <c r="AA151" s="924"/>
      <c r="AB151" s="924"/>
      <c r="AC151" s="924"/>
      <c r="AD151" s="924"/>
      <c r="AE151" s="924"/>
      <c r="AF151" s="924"/>
      <c r="AG151" s="924"/>
      <c r="AH151" s="924"/>
      <c r="AI151" s="924"/>
      <c r="AJ151" s="924"/>
      <c r="AK151" s="924"/>
      <c r="AL151" s="924"/>
      <c r="AM151" s="924"/>
      <c r="AN151" s="924"/>
      <c r="AO151" s="924"/>
      <c r="AP151" s="924"/>
      <c r="AQ151" s="924"/>
      <c r="AR151" s="924"/>
      <c r="AS151" s="924"/>
      <c r="AT151" s="924"/>
      <c r="AU151" s="924"/>
      <c r="AV151" s="924"/>
      <c r="AW151" s="924"/>
      <c r="AX151" s="924"/>
      <c r="AY151" s="924"/>
      <c r="AZ151" s="924"/>
      <c r="BA151" s="924"/>
      <c r="BB151" s="924"/>
      <c r="BC151" s="924"/>
      <c r="BD151" s="924"/>
      <c r="BE151" s="924"/>
      <c r="BF151" s="924"/>
      <c r="BG151" s="924"/>
      <c r="BH151" s="924"/>
      <c r="BI151" s="924"/>
      <c r="BJ151" s="924"/>
      <c r="BK151" s="924"/>
      <c r="BL151" s="924"/>
      <c r="BM151" s="924"/>
      <c r="BN151" s="924"/>
      <c r="BO151" s="924"/>
      <c r="BP151" s="924"/>
      <c r="BQ151" s="924"/>
      <c r="BR151" s="924"/>
      <c r="BS151" s="924"/>
      <c r="BT151" s="924"/>
      <c r="BU151" s="924"/>
      <c r="BV151" s="924"/>
      <c r="BW151" s="924"/>
      <c r="BX151" s="924"/>
      <c r="BY151" s="924"/>
      <c r="BZ151" s="924"/>
      <c r="CA151" s="924"/>
      <c r="CB151" s="924"/>
      <c r="CC151" s="924"/>
      <c r="CD151" s="924"/>
      <c r="CE151" s="924"/>
      <c r="CF151" s="924"/>
      <c r="CG151" s="924"/>
      <c r="CH151" s="924"/>
      <c r="CI151" s="924"/>
      <c r="CJ151" s="924"/>
      <c r="CK151" s="924"/>
      <c r="CL151" s="924"/>
      <c r="CM151" s="924"/>
      <c r="CN151" s="924"/>
      <c r="CO151" s="924"/>
    </row>
    <row r="152" spans="1:93">
      <c r="A152" s="924"/>
      <c r="B152" s="924"/>
      <c r="C152" s="924"/>
      <c r="D152" s="924"/>
      <c r="E152" s="924"/>
      <c r="F152" s="924"/>
      <c r="G152" s="924"/>
      <c r="H152" s="924"/>
      <c r="I152" s="924"/>
      <c r="J152" s="924"/>
      <c r="K152" s="924"/>
      <c r="L152" s="924"/>
      <c r="M152" s="924"/>
      <c r="N152" s="924"/>
      <c r="O152" s="924"/>
      <c r="P152" s="924"/>
      <c r="Q152" s="924"/>
      <c r="R152" s="924"/>
      <c r="S152" s="924"/>
      <c r="T152" s="924"/>
      <c r="U152" s="924"/>
      <c r="V152" s="924"/>
      <c r="W152" s="924"/>
      <c r="X152" s="924"/>
      <c r="Y152" s="924"/>
      <c r="Z152" s="924"/>
      <c r="AA152" s="924"/>
      <c r="AB152" s="924"/>
      <c r="AC152" s="924"/>
      <c r="AD152" s="924"/>
      <c r="AE152" s="924"/>
      <c r="AF152" s="924"/>
      <c r="AG152" s="924"/>
      <c r="AH152" s="924"/>
      <c r="AI152" s="924"/>
      <c r="AJ152" s="924"/>
      <c r="AK152" s="924"/>
      <c r="AL152" s="924"/>
      <c r="AM152" s="924"/>
      <c r="AN152" s="924"/>
      <c r="AO152" s="924"/>
      <c r="AP152" s="924"/>
      <c r="AQ152" s="924"/>
      <c r="AR152" s="924"/>
      <c r="AS152" s="924"/>
      <c r="AT152" s="924"/>
      <c r="AU152" s="924"/>
      <c r="AV152" s="924"/>
      <c r="AW152" s="924"/>
      <c r="AX152" s="924"/>
      <c r="AY152" s="924"/>
      <c r="AZ152" s="924"/>
      <c r="BA152" s="924"/>
      <c r="BB152" s="924"/>
      <c r="BC152" s="924"/>
      <c r="BD152" s="924"/>
      <c r="BE152" s="924"/>
      <c r="BF152" s="924"/>
      <c r="BG152" s="924"/>
      <c r="BH152" s="924"/>
      <c r="BI152" s="924"/>
      <c r="BJ152" s="924"/>
      <c r="BK152" s="924"/>
      <c r="BL152" s="924"/>
      <c r="BM152" s="924"/>
      <c r="BN152" s="924"/>
      <c r="BO152" s="924"/>
      <c r="BP152" s="924"/>
      <c r="BQ152" s="924"/>
      <c r="BR152" s="924"/>
      <c r="BS152" s="924"/>
      <c r="BT152" s="924"/>
      <c r="BU152" s="924"/>
      <c r="BV152" s="924"/>
      <c r="BW152" s="924"/>
      <c r="BX152" s="924"/>
      <c r="BY152" s="924"/>
      <c r="BZ152" s="924"/>
      <c r="CA152" s="924"/>
      <c r="CB152" s="924"/>
      <c r="CC152" s="924"/>
      <c r="CD152" s="924"/>
      <c r="CE152" s="924"/>
      <c r="CF152" s="924"/>
      <c r="CG152" s="924"/>
      <c r="CH152" s="924"/>
      <c r="CI152" s="924"/>
      <c r="CJ152" s="924"/>
      <c r="CK152" s="924"/>
      <c r="CL152" s="924"/>
      <c r="CM152" s="924"/>
      <c r="CN152" s="924"/>
      <c r="CO152" s="924"/>
    </row>
    <row r="153" spans="1:93">
      <c r="A153" s="924"/>
      <c r="B153" s="924"/>
      <c r="C153" s="924"/>
      <c r="D153" s="924"/>
      <c r="E153" s="924"/>
      <c r="F153" s="924"/>
      <c r="G153" s="924"/>
      <c r="H153" s="924"/>
      <c r="I153" s="924"/>
      <c r="J153" s="924"/>
      <c r="K153" s="924"/>
      <c r="L153" s="924"/>
      <c r="M153" s="924"/>
      <c r="N153" s="924"/>
      <c r="O153" s="924"/>
      <c r="P153" s="924"/>
      <c r="Q153" s="924"/>
      <c r="R153" s="924"/>
      <c r="S153" s="924"/>
      <c r="T153" s="924"/>
      <c r="U153" s="924"/>
      <c r="V153" s="924"/>
      <c r="W153" s="924"/>
      <c r="X153" s="924"/>
      <c r="Y153" s="924"/>
      <c r="Z153" s="924"/>
      <c r="AA153" s="924"/>
      <c r="AB153" s="924"/>
      <c r="AC153" s="924"/>
      <c r="AD153" s="924"/>
      <c r="AE153" s="924"/>
      <c r="AF153" s="924"/>
      <c r="AG153" s="924"/>
      <c r="AH153" s="924"/>
      <c r="AI153" s="924"/>
      <c r="AJ153" s="924"/>
      <c r="AK153" s="924"/>
      <c r="AL153" s="924"/>
      <c r="AM153" s="924"/>
      <c r="AN153" s="924"/>
      <c r="AO153" s="924"/>
      <c r="AP153" s="924"/>
      <c r="AQ153" s="924"/>
      <c r="AR153" s="924"/>
      <c r="AS153" s="924"/>
      <c r="AT153" s="924"/>
      <c r="AU153" s="924"/>
      <c r="AV153" s="924"/>
      <c r="AW153" s="924"/>
      <c r="AX153" s="924"/>
      <c r="AY153" s="924"/>
      <c r="AZ153" s="924"/>
      <c r="BA153" s="924"/>
      <c r="BB153" s="924"/>
      <c r="BC153" s="924"/>
      <c r="BD153" s="924"/>
      <c r="BE153" s="924"/>
      <c r="BF153" s="924"/>
      <c r="BG153" s="924"/>
      <c r="BH153" s="924"/>
      <c r="BI153" s="924"/>
      <c r="BJ153" s="924"/>
      <c r="BK153" s="924"/>
      <c r="BL153" s="924"/>
      <c r="BM153" s="924"/>
      <c r="BN153" s="924"/>
      <c r="BO153" s="924"/>
      <c r="BP153" s="924"/>
      <c r="BQ153" s="924"/>
      <c r="BR153" s="924"/>
      <c r="BS153" s="924"/>
      <c r="BT153" s="924"/>
      <c r="BU153" s="924"/>
      <c r="BV153" s="924"/>
      <c r="BW153" s="924"/>
      <c r="BX153" s="924"/>
      <c r="BY153" s="924"/>
      <c r="BZ153" s="924"/>
      <c r="CA153" s="924"/>
      <c r="CB153" s="924"/>
      <c r="CC153" s="924"/>
      <c r="CD153" s="924"/>
      <c r="CE153" s="924"/>
      <c r="CF153" s="924"/>
      <c r="CG153" s="924"/>
      <c r="CH153" s="924"/>
      <c r="CI153" s="924"/>
      <c r="CJ153" s="924"/>
      <c r="CK153" s="924"/>
      <c r="CL153" s="924"/>
      <c r="CM153" s="924"/>
      <c r="CN153" s="924"/>
      <c r="CO153" s="924"/>
    </row>
    <row r="154" spans="1:93">
      <c r="A154" s="924"/>
      <c r="B154" s="924"/>
      <c r="C154" s="924"/>
      <c r="D154" s="924"/>
      <c r="E154" s="924"/>
      <c r="F154" s="924"/>
      <c r="G154" s="924"/>
      <c r="H154" s="924"/>
      <c r="I154" s="924"/>
      <c r="J154" s="924"/>
      <c r="K154" s="924"/>
      <c r="L154" s="924"/>
      <c r="M154" s="924"/>
      <c r="N154" s="924"/>
      <c r="O154" s="924"/>
      <c r="P154" s="924"/>
      <c r="Q154" s="924"/>
      <c r="R154" s="924"/>
      <c r="S154" s="924"/>
      <c r="T154" s="924"/>
      <c r="U154" s="924"/>
      <c r="V154" s="924"/>
      <c r="W154" s="924"/>
      <c r="X154" s="924"/>
      <c r="Y154" s="924"/>
      <c r="Z154" s="924"/>
      <c r="AA154" s="924"/>
      <c r="AB154" s="924"/>
      <c r="AC154" s="924"/>
      <c r="AD154" s="924"/>
      <c r="AE154" s="924"/>
      <c r="AF154" s="924"/>
      <c r="AG154" s="924"/>
      <c r="AH154" s="924"/>
      <c r="AI154" s="924"/>
      <c r="AJ154" s="924"/>
      <c r="AK154" s="924"/>
      <c r="AL154" s="924"/>
      <c r="AM154" s="924"/>
      <c r="AN154" s="924"/>
      <c r="AO154" s="924"/>
      <c r="AP154" s="924"/>
      <c r="AQ154" s="924"/>
      <c r="AR154" s="924"/>
      <c r="AS154" s="924"/>
      <c r="AT154" s="924"/>
      <c r="AU154" s="924"/>
      <c r="AV154" s="924"/>
      <c r="AW154" s="924"/>
      <c r="AX154" s="924"/>
      <c r="AY154" s="924"/>
      <c r="AZ154" s="924"/>
      <c r="BA154" s="924"/>
      <c r="BB154" s="924"/>
      <c r="BC154" s="924"/>
      <c r="BD154" s="924"/>
      <c r="BE154" s="924"/>
      <c r="BF154" s="924"/>
      <c r="BG154" s="924"/>
      <c r="BH154" s="924"/>
      <c r="BI154" s="924"/>
      <c r="BJ154" s="924"/>
      <c r="BK154" s="924"/>
      <c r="BL154" s="924"/>
      <c r="BM154" s="924"/>
      <c r="BN154" s="924"/>
      <c r="BO154" s="924"/>
      <c r="BP154" s="924"/>
      <c r="BQ154" s="924"/>
      <c r="BR154" s="924"/>
      <c r="BS154" s="924"/>
      <c r="BT154" s="924"/>
      <c r="BU154" s="924"/>
      <c r="BV154" s="924"/>
      <c r="BW154" s="924"/>
      <c r="BX154" s="924"/>
      <c r="BY154" s="924"/>
      <c r="BZ154" s="924"/>
      <c r="CA154" s="924"/>
      <c r="CB154" s="924"/>
      <c r="CC154" s="924"/>
      <c r="CD154" s="924"/>
      <c r="CE154" s="924"/>
      <c r="CF154" s="924"/>
      <c r="CG154" s="924"/>
      <c r="CH154" s="924"/>
      <c r="CI154" s="924"/>
      <c r="CJ154" s="924"/>
      <c r="CK154" s="924"/>
      <c r="CL154" s="924"/>
      <c r="CM154" s="924"/>
      <c r="CN154" s="924"/>
      <c r="CO154" s="924"/>
    </row>
    <row r="155" spans="1:93">
      <c r="A155" s="924"/>
      <c r="B155" s="924"/>
      <c r="C155" s="924"/>
      <c r="D155" s="924"/>
      <c r="E155" s="924"/>
      <c r="F155" s="924"/>
      <c r="G155" s="924"/>
      <c r="H155" s="924"/>
      <c r="I155" s="924"/>
      <c r="J155" s="924"/>
      <c r="K155" s="924"/>
      <c r="L155" s="924"/>
      <c r="M155" s="924"/>
      <c r="N155" s="924"/>
      <c r="O155" s="924"/>
      <c r="P155" s="924"/>
      <c r="Q155" s="924"/>
      <c r="R155" s="924"/>
      <c r="S155" s="924"/>
      <c r="T155" s="924"/>
      <c r="U155" s="924"/>
      <c r="V155" s="924"/>
      <c r="W155" s="924"/>
      <c r="X155" s="924"/>
      <c r="Y155" s="924"/>
      <c r="Z155" s="924"/>
      <c r="AA155" s="924"/>
      <c r="AB155" s="924"/>
      <c r="AC155" s="924"/>
      <c r="AD155" s="924"/>
      <c r="AE155" s="924"/>
      <c r="AF155" s="924"/>
      <c r="AG155" s="924"/>
      <c r="AH155" s="924"/>
      <c r="AI155" s="924"/>
      <c r="AJ155" s="924"/>
      <c r="AK155" s="924"/>
      <c r="AL155" s="924"/>
      <c r="AM155" s="924"/>
      <c r="AN155" s="924"/>
      <c r="AO155" s="924"/>
      <c r="AP155" s="924"/>
      <c r="AQ155" s="924"/>
      <c r="AR155" s="924"/>
      <c r="AS155" s="924"/>
      <c r="AT155" s="924"/>
      <c r="AU155" s="924"/>
      <c r="AV155" s="924"/>
      <c r="AW155" s="924"/>
      <c r="AX155" s="924"/>
      <c r="AY155" s="924"/>
      <c r="AZ155" s="924"/>
      <c r="BA155" s="924"/>
      <c r="BB155" s="924"/>
      <c r="BC155" s="924"/>
      <c r="BD155" s="924"/>
      <c r="BE155" s="924"/>
      <c r="BF155" s="924"/>
      <c r="BG155" s="924"/>
      <c r="BH155" s="924"/>
      <c r="BI155" s="924"/>
      <c r="BJ155" s="924"/>
      <c r="BK155" s="924"/>
      <c r="BL155" s="924"/>
      <c r="BM155" s="924"/>
      <c r="BN155" s="924"/>
      <c r="BO155" s="924"/>
      <c r="BP155" s="924"/>
      <c r="BQ155" s="924"/>
      <c r="BR155" s="924"/>
      <c r="BS155" s="924"/>
      <c r="BT155" s="924"/>
      <c r="BU155" s="924"/>
      <c r="BV155" s="924"/>
      <c r="BW155" s="924"/>
      <c r="BX155" s="924"/>
      <c r="BY155" s="924"/>
      <c r="BZ155" s="924"/>
      <c r="CA155" s="924"/>
      <c r="CB155" s="924"/>
      <c r="CC155" s="924"/>
      <c r="CD155" s="924"/>
      <c r="CE155" s="924"/>
      <c r="CF155" s="924"/>
      <c r="CG155" s="924"/>
      <c r="CH155" s="924"/>
      <c r="CI155" s="924"/>
      <c r="CJ155" s="924"/>
      <c r="CK155" s="924"/>
      <c r="CL155" s="924"/>
      <c r="CM155" s="924"/>
      <c r="CN155" s="924"/>
      <c r="CO155" s="924"/>
    </row>
    <row r="156" spans="1:93">
      <c r="A156" s="924"/>
      <c r="B156" s="924"/>
      <c r="C156" s="924"/>
      <c r="D156" s="924"/>
      <c r="E156" s="924"/>
      <c r="F156" s="924"/>
      <c r="G156" s="924"/>
      <c r="H156" s="924"/>
      <c r="I156" s="924"/>
      <c r="J156" s="924"/>
      <c r="K156" s="924"/>
      <c r="L156" s="924"/>
      <c r="M156" s="924"/>
      <c r="N156" s="924"/>
      <c r="O156" s="924"/>
      <c r="P156" s="924"/>
      <c r="Q156" s="924"/>
      <c r="R156" s="924"/>
      <c r="S156" s="924"/>
      <c r="T156" s="924"/>
      <c r="U156" s="924"/>
      <c r="V156" s="924"/>
      <c r="W156" s="924"/>
      <c r="X156" s="924"/>
      <c r="Y156" s="924"/>
      <c r="Z156" s="924"/>
      <c r="AA156" s="924"/>
      <c r="AB156" s="924"/>
      <c r="AC156" s="924"/>
      <c r="AD156" s="924"/>
      <c r="AE156" s="924"/>
      <c r="AF156" s="924"/>
      <c r="AG156" s="924"/>
      <c r="AH156" s="924"/>
      <c r="AI156" s="924"/>
      <c r="AJ156" s="924"/>
      <c r="AK156" s="924"/>
      <c r="AL156" s="924"/>
      <c r="AM156" s="924"/>
      <c r="AN156" s="924"/>
      <c r="AO156" s="924"/>
      <c r="AP156" s="924"/>
      <c r="AQ156" s="924"/>
      <c r="AR156" s="924"/>
      <c r="AS156" s="924"/>
      <c r="AT156" s="924"/>
      <c r="AU156" s="924"/>
      <c r="AV156" s="924"/>
      <c r="AW156" s="924"/>
      <c r="AX156" s="924"/>
      <c r="AY156" s="924"/>
      <c r="AZ156" s="924"/>
      <c r="BA156" s="924"/>
      <c r="BB156" s="924"/>
      <c r="BC156" s="924"/>
      <c r="BD156" s="924"/>
      <c r="BE156" s="924"/>
      <c r="BF156" s="924"/>
      <c r="BG156" s="924"/>
      <c r="BH156" s="924"/>
      <c r="BI156" s="924"/>
      <c r="BJ156" s="924"/>
      <c r="BK156" s="924"/>
      <c r="BL156" s="924"/>
      <c r="BM156" s="924"/>
      <c r="BN156" s="924"/>
      <c r="BO156" s="924"/>
      <c r="BP156" s="924"/>
      <c r="BQ156" s="924"/>
      <c r="BR156" s="924"/>
      <c r="BS156" s="924"/>
      <c r="BT156" s="924"/>
      <c r="BU156" s="924"/>
      <c r="BV156" s="924"/>
      <c r="BW156" s="924"/>
      <c r="BX156" s="924"/>
      <c r="BY156" s="924"/>
      <c r="BZ156" s="924"/>
      <c r="CA156" s="924"/>
      <c r="CB156" s="924"/>
      <c r="CC156" s="924"/>
      <c r="CD156" s="924"/>
      <c r="CE156" s="924"/>
      <c r="CF156" s="924"/>
      <c r="CG156" s="924"/>
      <c r="CH156" s="924"/>
      <c r="CI156" s="924"/>
      <c r="CJ156" s="924"/>
      <c r="CK156" s="924"/>
      <c r="CL156" s="924"/>
      <c r="CM156" s="924"/>
      <c r="CN156" s="924"/>
      <c r="CO156" s="924"/>
    </row>
    <row r="157" spans="1:93">
      <c r="A157" s="924"/>
      <c r="B157" s="924"/>
      <c r="C157" s="924"/>
      <c r="D157" s="924"/>
      <c r="E157" s="924"/>
      <c r="F157" s="924"/>
      <c r="G157" s="924"/>
      <c r="H157" s="924"/>
      <c r="I157" s="924"/>
      <c r="J157" s="924"/>
      <c r="K157" s="924"/>
      <c r="L157" s="924"/>
      <c r="M157" s="924"/>
      <c r="N157" s="924"/>
      <c r="O157" s="924"/>
      <c r="P157" s="924"/>
      <c r="Q157" s="924"/>
      <c r="R157" s="924"/>
      <c r="S157" s="924"/>
      <c r="T157" s="924"/>
      <c r="U157" s="924"/>
      <c r="V157" s="924"/>
      <c r="W157" s="924"/>
      <c r="X157" s="924"/>
      <c r="Y157" s="924"/>
      <c r="Z157" s="924"/>
      <c r="AA157" s="924"/>
      <c r="AB157" s="924"/>
      <c r="AC157" s="924"/>
      <c r="AD157" s="924"/>
      <c r="AE157" s="924"/>
      <c r="AF157" s="924"/>
      <c r="AG157" s="924"/>
      <c r="AH157" s="924"/>
      <c r="AI157" s="924"/>
      <c r="AJ157" s="924"/>
      <c r="AK157" s="924"/>
      <c r="AL157" s="924"/>
      <c r="AM157" s="924"/>
      <c r="AN157" s="924"/>
      <c r="AO157" s="924"/>
      <c r="AP157" s="924"/>
      <c r="AQ157" s="924"/>
      <c r="AR157" s="924"/>
      <c r="AS157" s="924"/>
      <c r="AT157" s="924"/>
      <c r="AU157" s="924"/>
      <c r="AV157" s="924"/>
      <c r="AW157" s="924"/>
      <c r="AX157" s="924"/>
      <c r="AY157" s="924"/>
      <c r="AZ157" s="924"/>
      <c r="BA157" s="924"/>
      <c r="BB157" s="924"/>
      <c r="BC157" s="924"/>
      <c r="BD157" s="924"/>
      <c r="BE157" s="924"/>
      <c r="BF157" s="924"/>
      <c r="BG157" s="924"/>
      <c r="BH157" s="924"/>
      <c r="BI157" s="924"/>
      <c r="BJ157" s="924"/>
      <c r="BK157" s="924"/>
      <c r="BL157" s="924"/>
      <c r="BM157" s="924"/>
      <c r="BN157" s="924"/>
      <c r="BO157" s="924"/>
      <c r="BP157" s="924"/>
      <c r="BQ157" s="924"/>
      <c r="BR157" s="924"/>
      <c r="BS157" s="924"/>
      <c r="BT157" s="924"/>
      <c r="BU157" s="924"/>
      <c r="BV157" s="924"/>
      <c r="BW157" s="924"/>
      <c r="BX157" s="924"/>
      <c r="BY157" s="924"/>
      <c r="BZ157" s="924"/>
      <c r="CA157" s="924"/>
      <c r="CB157" s="924"/>
      <c r="CC157" s="924"/>
      <c r="CD157" s="924"/>
      <c r="CE157" s="924"/>
      <c r="CF157" s="924"/>
      <c r="CG157" s="924"/>
      <c r="CH157" s="924"/>
      <c r="CI157" s="924"/>
      <c r="CJ157" s="924"/>
      <c r="CK157" s="924"/>
      <c r="CL157" s="924"/>
      <c r="CM157" s="924"/>
      <c r="CN157" s="924"/>
      <c r="CO157" s="924"/>
    </row>
    <row r="158" spans="1:93">
      <c r="A158" s="924"/>
      <c r="B158" s="924"/>
      <c r="C158" s="924"/>
      <c r="D158" s="924"/>
      <c r="E158" s="924"/>
      <c r="F158" s="924"/>
      <c r="G158" s="924"/>
      <c r="H158" s="924"/>
      <c r="I158" s="924"/>
      <c r="J158" s="924"/>
      <c r="K158" s="924"/>
      <c r="L158" s="924"/>
      <c r="M158" s="924"/>
      <c r="N158" s="924"/>
      <c r="O158" s="924"/>
      <c r="P158" s="924"/>
      <c r="Q158" s="924"/>
      <c r="R158" s="924"/>
      <c r="S158" s="924"/>
      <c r="T158" s="924"/>
      <c r="U158" s="924"/>
      <c r="V158" s="924"/>
      <c r="W158" s="924"/>
      <c r="X158" s="924"/>
      <c r="Y158" s="924"/>
      <c r="Z158" s="924"/>
      <c r="AA158" s="924"/>
      <c r="AB158" s="924"/>
      <c r="AC158" s="924"/>
      <c r="AD158" s="924"/>
      <c r="AE158" s="924"/>
      <c r="AF158" s="924"/>
      <c r="AG158" s="924"/>
      <c r="AH158" s="924"/>
      <c r="AI158" s="924"/>
      <c r="AJ158" s="924"/>
      <c r="AK158" s="924"/>
      <c r="AL158" s="924"/>
      <c r="AM158" s="924"/>
      <c r="AN158" s="924"/>
      <c r="AO158" s="924"/>
      <c r="AP158" s="924"/>
      <c r="AQ158" s="924"/>
      <c r="AR158" s="924"/>
      <c r="AS158" s="924"/>
      <c r="AT158" s="924"/>
      <c r="AU158" s="924"/>
      <c r="AV158" s="924"/>
      <c r="AW158" s="924"/>
      <c r="AX158" s="924"/>
      <c r="AY158" s="924"/>
      <c r="AZ158" s="924"/>
      <c r="BA158" s="924"/>
      <c r="BB158" s="924"/>
      <c r="BC158" s="924"/>
      <c r="BD158" s="924"/>
      <c r="BE158" s="924"/>
      <c r="BF158" s="924"/>
      <c r="BG158" s="924"/>
      <c r="BH158" s="924"/>
      <c r="BI158" s="924"/>
      <c r="BJ158" s="924"/>
      <c r="BK158" s="924"/>
      <c r="BL158" s="924"/>
      <c r="BM158" s="924"/>
      <c r="BN158" s="924"/>
      <c r="BO158" s="924"/>
      <c r="BP158" s="924"/>
      <c r="BQ158" s="924"/>
      <c r="BR158" s="924"/>
      <c r="BS158" s="924"/>
      <c r="BT158" s="924"/>
      <c r="BU158" s="924"/>
      <c r="BV158" s="924"/>
      <c r="BW158" s="924"/>
      <c r="BX158" s="924"/>
      <c r="BY158" s="924"/>
      <c r="BZ158" s="924"/>
      <c r="CA158" s="924"/>
      <c r="CB158" s="924"/>
      <c r="CC158" s="924"/>
      <c r="CD158" s="924"/>
      <c r="CE158" s="924"/>
      <c r="CF158" s="924"/>
      <c r="CG158" s="924"/>
      <c r="CH158" s="924"/>
      <c r="CI158" s="924"/>
      <c r="CJ158" s="924"/>
      <c r="CK158" s="924"/>
      <c r="CL158" s="924"/>
      <c r="CM158" s="924"/>
      <c r="CN158" s="924"/>
      <c r="CO158" s="924"/>
    </row>
    <row r="159" spans="1:93">
      <c r="A159" s="924"/>
      <c r="B159" s="924"/>
      <c r="C159" s="924"/>
      <c r="D159" s="924"/>
      <c r="E159" s="924"/>
      <c r="F159" s="924"/>
      <c r="G159" s="924"/>
      <c r="H159" s="924"/>
      <c r="I159" s="924"/>
      <c r="J159" s="924"/>
      <c r="K159" s="924"/>
      <c r="L159" s="924"/>
      <c r="M159" s="924"/>
      <c r="N159" s="924"/>
      <c r="O159" s="924"/>
      <c r="P159" s="924"/>
      <c r="Q159" s="924"/>
      <c r="R159" s="924"/>
      <c r="S159" s="924"/>
      <c r="T159" s="924"/>
      <c r="U159" s="924"/>
      <c r="V159" s="924"/>
      <c r="W159" s="924"/>
      <c r="X159" s="924"/>
      <c r="Y159" s="924"/>
      <c r="Z159" s="924"/>
      <c r="AA159" s="924"/>
      <c r="AB159" s="924"/>
      <c r="AC159" s="924"/>
      <c r="AD159" s="924"/>
      <c r="AE159" s="924"/>
      <c r="AF159" s="924"/>
      <c r="AG159" s="924"/>
      <c r="AH159" s="924"/>
      <c r="AI159" s="924"/>
      <c r="AJ159" s="924"/>
      <c r="AK159" s="924"/>
      <c r="AL159" s="924"/>
      <c r="AM159" s="924"/>
      <c r="AN159" s="924"/>
      <c r="AO159" s="924"/>
      <c r="AP159" s="924"/>
      <c r="AQ159" s="924"/>
      <c r="AR159" s="924"/>
      <c r="AS159" s="924"/>
      <c r="AT159" s="924"/>
      <c r="AU159" s="924"/>
      <c r="AV159" s="924"/>
      <c r="AW159" s="924"/>
      <c r="AX159" s="924"/>
      <c r="AY159" s="924"/>
      <c r="AZ159" s="924"/>
      <c r="BA159" s="924"/>
      <c r="BB159" s="924"/>
      <c r="BC159" s="924"/>
      <c r="BD159" s="924"/>
      <c r="BE159" s="924"/>
      <c r="BF159" s="924"/>
      <c r="BG159" s="924"/>
      <c r="BH159" s="924"/>
      <c r="BI159" s="924"/>
      <c r="BJ159" s="924"/>
      <c r="BK159" s="924"/>
      <c r="BL159" s="924"/>
      <c r="BM159" s="924"/>
      <c r="BN159" s="924"/>
      <c r="BO159" s="924"/>
      <c r="BP159" s="924"/>
      <c r="BQ159" s="924"/>
      <c r="BR159" s="924"/>
      <c r="BS159" s="924"/>
      <c r="BT159" s="924"/>
      <c r="BU159" s="924"/>
      <c r="BV159" s="924"/>
      <c r="BW159" s="924"/>
      <c r="BX159" s="924"/>
      <c r="BY159" s="924"/>
      <c r="BZ159" s="924"/>
      <c r="CA159" s="924"/>
      <c r="CB159" s="924"/>
      <c r="CC159" s="924"/>
      <c r="CD159" s="924"/>
      <c r="CE159" s="924"/>
      <c r="CF159" s="924"/>
      <c r="CG159" s="924"/>
      <c r="CH159" s="924"/>
      <c r="CI159" s="924"/>
      <c r="CJ159" s="924"/>
      <c r="CK159" s="924"/>
      <c r="CL159" s="924"/>
      <c r="CM159" s="924"/>
      <c r="CN159" s="924"/>
      <c r="CO159" s="924"/>
    </row>
    <row r="160" spans="1:93">
      <c r="A160" s="924"/>
      <c r="B160" s="924"/>
      <c r="C160" s="924"/>
      <c r="D160" s="924"/>
      <c r="E160" s="924"/>
      <c r="F160" s="924"/>
      <c r="G160" s="924"/>
      <c r="H160" s="924"/>
      <c r="I160" s="924"/>
      <c r="J160" s="924"/>
      <c r="K160" s="924"/>
      <c r="L160" s="924"/>
      <c r="M160" s="924"/>
      <c r="N160" s="924"/>
      <c r="O160" s="924"/>
      <c r="P160" s="924"/>
      <c r="Q160" s="924"/>
      <c r="R160" s="924"/>
      <c r="S160" s="924"/>
      <c r="T160" s="924"/>
      <c r="U160" s="924"/>
      <c r="V160" s="924"/>
      <c r="W160" s="924"/>
      <c r="X160" s="924"/>
      <c r="Y160" s="924"/>
      <c r="Z160" s="924"/>
      <c r="AA160" s="924"/>
      <c r="AB160" s="924"/>
      <c r="AC160" s="924"/>
      <c r="AD160" s="924"/>
      <c r="AE160" s="924"/>
      <c r="AF160" s="924"/>
      <c r="AG160" s="924"/>
      <c r="AH160" s="924"/>
      <c r="AI160" s="924"/>
      <c r="AJ160" s="924"/>
      <c r="AK160" s="924"/>
      <c r="AL160" s="924"/>
      <c r="AM160" s="924"/>
      <c r="AN160" s="924"/>
      <c r="AO160" s="924"/>
      <c r="AP160" s="924"/>
      <c r="AQ160" s="924"/>
      <c r="AR160" s="924"/>
      <c r="AS160" s="924"/>
      <c r="AT160" s="924"/>
      <c r="AU160" s="924"/>
      <c r="AV160" s="924"/>
      <c r="AW160" s="924"/>
      <c r="AX160" s="924"/>
      <c r="AY160" s="924"/>
      <c r="AZ160" s="924"/>
      <c r="BA160" s="924"/>
      <c r="BB160" s="924"/>
      <c r="BC160" s="924"/>
      <c r="BD160" s="924"/>
      <c r="BE160" s="924"/>
      <c r="BF160" s="924"/>
      <c r="BG160" s="924"/>
      <c r="BH160" s="924"/>
      <c r="BI160" s="924"/>
      <c r="BJ160" s="924"/>
      <c r="BK160" s="924"/>
      <c r="BL160" s="924"/>
      <c r="BM160" s="924"/>
      <c r="BN160" s="924"/>
      <c r="BO160" s="924"/>
      <c r="BP160" s="924"/>
      <c r="BQ160" s="924"/>
      <c r="BR160" s="924"/>
      <c r="BS160" s="924"/>
      <c r="BT160" s="924"/>
      <c r="BU160" s="924"/>
      <c r="BV160" s="924"/>
      <c r="BW160" s="924"/>
      <c r="BX160" s="924"/>
      <c r="BY160" s="924"/>
      <c r="BZ160" s="924"/>
      <c r="CA160" s="924"/>
      <c r="CB160" s="924"/>
      <c r="CC160" s="924"/>
      <c r="CD160" s="924"/>
      <c r="CE160" s="924"/>
      <c r="CF160" s="924"/>
      <c r="CG160" s="924"/>
      <c r="CH160" s="924"/>
      <c r="CI160" s="924"/>
      <c r="CJ160" s="924"/>
      <c r="CK160" s="924"/>
      <c r="CL160" s="924"/>
      <c r="CM160" s="924"/>
      <c r="CN160" s="924"/>
      <c r="CO160" s="924"/>
    </row>
    <row r="161" spans="1:93">
      <c r="A161" s="924"/>
      <c r="B161" s="924"/>
      <c r="C161" s="924"/>
      <c r="D161" s="924"/>
      <c r="E161" s="924"/>
      <c r="F161" s="924"/>
      <c r="G161" s="924"/>
      <c r="H161" s="924"/>
      <c r="I161" s="924"/>
      <c r="J161" s="924"/>
      <c r="K161" s="924"/>
      <c r="L161" s="924"/>
      <c r="M161" s="924"/>
      <c r="N161" s="924"/>
      <c r="O161" s="924"/>
      <c r="P161" s="924"/>
      <c r="Q161" s="924"/>
      <c r="R161" s="924"/>
      <c r="S161" s="924"/>
      <c r="T161" s="924"/>
      <c r="U161" s="924"/>
      <c r="V161" s="924"/>
      <c r="W161" s="924"/>
      <c r="X161" s="924"/>
      <c r="Y161" s="924"/>
      <c r="Z161" s="924"/>
      <c r="AA161" s="924"/>
      <c r="AB161" s="924"/>
      <c r="AC161" s="924"/>
      <c r="AD161" s="924"/>
      <c r="AE161" s="924"/>
      <c r="AF161" s="924"/>
      <c r="AG161" s="924"/>
      <c r="AH161" s="924"/>
      <c r="AI161" s="924"/>
      <c r="AJ161" s="924"/>
      <c r="AK161" s="924"/>
      <c r="AL161" s="924"/>
      <c r="AM161" s="924"/>
      <c r="AN161" s="924"/>
      <c r="AO161" s="924"/>
      <c r="AP161" s="924"/>
      <c r="AQ161" s="924"/>
      <c r="AR161" s="924"/>
      <c r="AS161" s="924"/>
      <c r="AT161" s="924"/>
      <c r="AU161" s="924"/>
      <c r="AV161" s="924"/>
      <c r="AW161" s="924"/>
      <c r="AX161" s="924"/>
      <c r="AY161" s="924"/>
      <c r="AZ161" s="924"/>
      <c r="BA161" s="924"/>
      <c r="BB161" s="924"/>
      <c r="BC161" s="924"/>
      <c r="BD161" s="924"/>
      <c r="BE161" s="924"/>
      <c r="BF161" s="924"/>
      <c r="BG161" s="924"/>
      <c r="BH161" s="924"/>
      <c r="BI161" s="924"/>
      <c r="BJ161" s="924"/>
      <c r="BK161" s="924"/>
      <c r="BL161" s="924"/>
      <c r="BM161" s="924"/>
      <c r="BN161" s="924"/>
      <c r="BO161" s="924"/>
      <c r="BP161" s="924"/>
      <c r="BQ161" s="924"/>
      <c r="BR161" s="924"/>
      <c r="BS161" s="924"/>
      <c r="BT161" s="924"/>
      <c r="BU161" s="924"/>
      <c r="BV161" s="924"/>
      <c r="BW161" s="924"/>
      <c r="BX161" s="924"/>
      <c r="BY161" s="924"/>
      <c r="BZ161" s="924"/>
      <c r="CA161" s="924"/>
      <c r="CB161" s="924"/>
      <c r="CC161" s="924"/>
      <c r="CD161" s="924"/>
      <c r="CE161" s="924"/>
      <c r="CF161" s="924"/>
      <c r="CG161" s="924"/>
      <c r="CH161" s="924"/>
      <c r="CI161" s="924"/>
      <c r="CJ161" s="924"/>
      <c r="CK161" s="924"/>
      <c r="CL161" s="924"/>
      <c r="CM161" s="924"/>
      <c r="CN161" s="924"/>
      <c r="CO161" s="924"/>
    </row>
    <row r="162" spans="1:93">
      <c r="A162" s="924"/>
      <c r="B162" s="924"/>
      <c r="C162" s="924"/>
      <c r="D162" s="924"/>
      <c r="E162" s="924"/>
      <c r="F162" s="924"/>
      <c r="G162" s="924"/>
      <c r="H162" s="924"/>
      <c r="I162" s="924"/>
      <c r="J162" s="924"/>
      <c r="K162" s="924"/>
      <c r="L162" s="924"/>
      <c r="M162" s="924"/>
      <c r="N162" s="924"/>
      <c r="O162" s="924"/>
      <c r="P162" s="924"/>
      <c r="Q162" s="924"/>
      <c r="R162" s="924"/>
      <c r="S162" s="924"/>
      <c r="T162" s="924"/>
      <c r="U162" s="924"/>
      <c r="V162" s="924"/>
      <c r="W162" s="924"/>
      <c r="X162" s="924"/>
      <c r="Y162" s="924"/>
      <c r="Z162" s="924"/>
      <c r="AA162" s="924"/>
      <c r="AB162" s="924"/>
      <c r="AC162" s="924"/>
      <c r="AD162" s="924"/>
      <c r="AE162" s="924"/>
      <c r="AF162" s="924"/>
      <c r="AG162" s="924"/>
      <c r="AH162" s="924"/>
      <c r="AI162" s="924"/>
      <c r="AJ162" s="924"/>
      <c r="AK162" s="924"/>
      <c r="AL162" s="924"/>
      <c r="AM162" s="924"/>
      <c r="AN162" s="924"/>
      <c r="AO162" s="924"/>
      <c r="AP162" s="924"/>
      <c r="AQ162" s="924"/>
      <c r="AR162" s="924"/>
      <c r="AS162" s="924"/>
      <c r="AT162" s="924"/>
      <c r="AU162" s="924"/>
      <c r="AV162" s="924"/>
      <c r="AW162" s="924"/>
      <c r="AX162" s="924"/>
      <c r="AY162" s="924"/>
      <c r="AZ162" s="924"/>
      <c r="BA162" s="924"/>
      <c r="BB162" s="924"/>
      <c r="BC162" s="924"/>
      <c r="BD162" s="924"/>
      <c r="BE162" s="924"/>
      <c r="BF162" s="924"/>
      <c r="BG162" s="924"/>
      <c r="BH162" s="924"/>
      <c r="BI162" s="924"/>
      <c r="BJ162" s="924"/>
      <c r="BK162" s="924"/>
      <c r="BL162" s="924"/>
      <c r="BM162" s="924"/>
      <c r="BN162" s="924"/>
      <c r="BO162" s="924"/>
      <c r="BP162" s="924"/>
      <c r="BQ162" s="924"/>
      <c r="BR162" s="924"/>
      <c r="BS162" s="924"/>
      <c r="BT162" s="924"/>
      <c r="BU162" s="924"/>
      <c r="BV162" s="924"/>
      <c r="BW162" s="924"/>
      <c r="BX162" s="924"/>
      <c r="BY162" s="924"/>
      <c r="BZ162" s="924"/>
      <c r="CA162" s="924"/>
      <c r="CB162" s="924"/>
      <c r="CC162" s="924"/>
      <c r="CD162" s="924"/>
      <c r="CE162" s="924"/>
      <c r="CF162" s="924"/>
      <c r="CG162" s="924"/>
      <c r="CH162" s="924"/>
      <c r="CI162" s="924"/>
      <c r="CJ162" s="924"/>
      <c r="CK162" s="924"/>
      <c r="CL162" s="924"/>
      <c r="CM162" s="924"/>
      <c r="CN162" s="924"/>
      <c r="CO162" s="924"/>
    </row>
    <row r="163" spans="1:93">
      <c r="A163" s="924"/>
      <c r="B163" s="924"/>
      <c r="C163" s="924"/>
      <c r="D163" s="924"/>
      <c r="E163" s="924"/>
      <c r="F163" s="924"/>
      <c r="G163" s="924"/>
      <c r="H163" s="924"/>
      <c r="I163" s="924"/>
      <c r="J163" s="924"/>
      <c r="K163" s="924"/>
      <c r="L163" s="924"/>
      <c r="M163" s="924"/>
      <c r="N163" s="924"/>
      <c r="O163" s="924"/>
      <c r="P163" s="924"/>
      <c r="Q163" s="924"/>
      <c r="R163" s="924"/>
      <c r="S163" s="924"/>
      <c r="T163" s="924"/>
      <c r="U163" s="924"/>
      <c r="V163" s="924"/>
      <c r="W163" s="924"/>
      <c r="X163" s="924"/>
      <c r="Y163" s="924"/>
      <c r="Z163" s="924"/>
      <c r="AA163" s="924"/>
      <c r="AB163" s="924"/>
      <c r="AC163" s="924"/>
      <c r="AD163" s="924"/>
      <c r="AE163" s="924"/>
      <c r="AF163" s="924"/>
      <c r="AG163" s="924"/>
      <c r="AH163" s="924"/>
      <c r="AI163" s="924"/>
      <c r="AJ163" s="924"/>
      <c r="AK163" s="924"/>
      <c r="AL163" s="924"/>
      <c r="AM163" s="924"/>
      <c r="AN163" s="924"/>
      <c r="AO163" s="924"/>
      <c r="AP163" s="924"/>
      <c r="AQ163" s="924"/>
      <c r="AR163" s="924"/>
      <c r="AS163" s="924"/>
      <c r="AT163" s="924"/>
      <c r="AU163" s="924"/>
      <c r="AV163" s="924"/>
      <c r="AW163" s="924"/>
      <c r="AX163" s="924"/>
      <c r="AY163" s="924"/>
      <c r="AZ163" s="924"/>
      <c r="BA163" s="924"/>
      <c r="BB163" s="924"/>
      <c r="BC163" s="924"/>
      <c r="BD163" s="924"/>
      <c r="BE163" s="924"/>
      <c r="BF163" s="924"/>
      <c r="BG163" s="924"/>
      <c r="BH163" s="924"/>
      <c r="BI163" s="924"/>
      <c r="BJ163" s="924"/>
      <c r="BK163" s="924"/>
      <c r="BL163" s="924"/>
      <c r="BM163" s="924"/>
      <c r="BN163" s="924"/>
      <c r="BO163" s="924"/>
      <c r="BP163" s="924"/>
      <c r="BQ163" s="924"/>
      <c r="BR163" s="924"/>
      <c r="BS163" s="924"/>
      <c r="BT163" s="924"/>
      <c r="BU163" s="924"/>
      <c r="BV163" s="924"/>
      <c r="BW163" s="924"/>
      <c r="BX163" s="924"/>
      <c r="BY163" s="924"/>
      <c r="BZ163" s="924"/>
      <c r="CA163" s="924"/>
      <c r="CB163" s="924"/>
      <c r="CC163" s="924"/>
      <c r="CD163" s="924"/>
      <c r="CE163" s="924"/>
      <c r="CF163" s="924"/>
      <c r="CG163" s="924"/>
      <c r="CH163" s="924"/>
      <c r="CI163" s="924"/>
      <c r="CJ163" s="924"/>
      <c r="CK163" s="924"/>
      <c r="CL163" s="924"/>
      <c r="CM163" s="924"/>
      <c r="CN163" s="924"/>
      <c r="CO163" s="924"/>
    </row>
    <row r="164" spans="1:93">
      <c r="A164" s="924"/>
      <c r="B164" s="924"/>
      <c r="C164" s="924"/>
      <c r="D164" s="924"/>
      <c r="E164" s="924"/>
      <c r="F164" s="924"/>
      <c r="G164" s="924"/>
      <c r="H164" s="924"/>
      <c r="I164" s="924"/>
      <c r="J164" s="924"/>
      <c r="K164" s="924"/>
      <c r="L164" s="924"/>
      <c r="M164" s="924"/>
      <c r="N164" s="924"/>
      <c r="O164" s="924"/>
      <c r="P164" s="924"/>
      <c r="Q164" s="924"/>
      <c r="R164" s="924"/>
      <c r="S164" s="924"/>
      <c r="T164" s="924"/>
      <c r="U164" s="924"/>
      <c r="V164" s="924"/>
      <c r="W164" s="924"/>
      <c r="X164" s="924"/>
      <c r="Y164" s="924"/>
      <c r="Z164" s="924"/>
      <c r="AA164" s="924"/>
      <c r="AB164" s="924"/>
      <c r="AC164" s="924"/>
      <c r="AD164" s="924"/>
      <c r="AE164" s="924"/>
      <c r="AF164" s="924"/>
      <c r="AG164" s="924"/>
      <c r="AH164" s="924"/>
      <c r="AI164" s="924"/>
      <c r="AJ164" s="924"/>
      <c r="AK164" s="924"/>
      <c r="AL164" s="924"/>
      <c r="AM164" s="924"/>
      <c r="AN164" s="924"/>
      <c r="AO164" s="924"/>
      <c r="AP164" s="924"/>
      <c r="AQ164" s="924"/>
      <c r="AR164" s="924"/>
      <c r="AS164" s="924"/>
      <c r="AT164" s="924"/>
      <c r="AU164" s="924"/>
      <c r="AV164" s="924"/>
      <c r="AW164" s="924"/>
      <c r="AX164" s="924"/>
      <c r="AY164" s="924"/>
      <c r="AZ164" s="924"/>
      <c r="BA164" s="924"/>
      <c r="BB164" s="924"/>
      <c r="BC164" s="924"/>
      <c r="BD164" s="924"/>
      <c r="BE164" s="924"/>
      <c r="BF164" s="924"/>
      <c r="BG164" s="924"/>
      <c r="BH164" s="924"/>
      <c r="BI164" s="924"/>
      <c r="BJ164" s="924"/>
      <c r="BK164" s="924"/>
      <c r="BL164" s="924"/>
      <c r="BM164" s="924"/>
      <c r="BN164" s="924"/>
      <c r="BO164" s="924"/>
      <c r="BP164" s="924"/>
      <c r="BQ164" s="924"/>
      <c r="BR164" s="924"/>
      <c r="BS164" s="924"/>
      <c r="BT164" s="924"/>
      <c r="BU164" s="924"/>
      <c r="BV164" s="924"/>
      <c r="BW164" s="924"/>
      <c r="BX164" s="924"/>
      <c r="BY164" s="924"/>
      <c r="BZ164" s="924"/>
      <c r="CA164" s="924"/>
      <c r="CB164" s="924"/>
      <c r="CC164" s="924"/>
      <c r="CD164" s="924"/>
      <c r="CE164" s="924"/>
      <c r="CF164" s="924"/>
      <c r="CG164" s="924"/>
      <c r="CH164" s="924"/>
      <c r="CI164" s="924"/>
      <c r="CJ164" s="924"/>
      <c r="CK164" s="924"/>
      <c r="CL164" s="924"/>
      <c r="CM164" s="924"/>
      <c r="CN164" s="924"/>
      <c r="CO164" s="924"/>
    </row>
    <row r="165" spans="1:93">
      <c r="A165" s="924"/>
      <c r="B165" s="924"/>
      <c r="C165" s="924"/>
      <c r="D165" s="924"/>
      <c r="E165" s="924"/>
      <c r="F165" s="924"/>
      <c r="G165" s="924"/>
      <c r="H165" s="924"/>
      <c r="I165" s="924"/>
      <c r="J165" s="924"/>
      <c r="K165" s="924"/>
      <c r="L165" s="924"/>
      <c r="M165" s="924"/>
      <c r="N165" s="924"/>
      <c r="O165" s="924"/>
      <c r="P165" s="924"/>
      <c r="Q165" s="924"/>
      <c r="R165" s="924"/>
      <c r="S165" s="924"/>
      <c r="T165" s="924"/>
      <c r="U165" s="924"/>
      <c r="V165" s="924"/>
      <c r="W165" s="924"/>
      <c r="X165" s="924"/>
      <c r="Y165" s="924"/>
      <c r="Z165" s="924"/>
      <c r="AA165" s="924"/>
      <c r="AB165" s="924"/>
      <c r="AC165" s="924"/>
      <c r="AD165" s="924"/>
      <c r="AE165" s="924"/>
      <c r="AF165" s="924"/>
      <c r="AG165" s="924"/>
      <c r="AH165" s="924"/>
      <c r="AI165" s="924"/>
      <c r="AJ165" s="924"/>
      <c r="AK165" s="924"/>
      <c r="AL165" s="924"/>
      <c r="AM165" s="924"/>
      <c r="AN165" s="924"/>
      <c r="AO165" s="924"/>
      <c r="AP165" s="924"/>
      <c r="AQ165" s="924"/>
      <c r="AR165" s="924"/>
      <c r="AS165" s="924"/>
      <c r="AT165" s="924"/>
      <c r="AU165" s="924"/>
      <c r="AV165" s="924"/>
      <c r="AW165" s="924"/>
      <c r="AX165" s="924"/>
      <c r="AY165" s="924"/>
      <c r="AZ165" s="924"/>
      <c r="BA165" s="924"/>
      <c r="BB165" s="924"/>
      <c r="BC165" s="924"/>
      <c r="BD165" s="924"/>
      <c r="BE165" s="924"/>
      <c r="BF165" s="924"/>
      <c r="BG165" s="924"/>
      <c r="BH165" s="924"/>
      <c r="BI165" s="924"/>
      <c r="BJ165" s="924"/>
      <c r="BK165" s="924"/>
      <c r="BL165" s="924"/>
      <c r="BM165" s="924"/>
      <c r="BN165" s="924"/>
      <c r="BO165" s="924"/>
      <c r="BP165" s="924"/>
      <c r="BQ165" s="924"/>
      <c r="BR165" s="924"/>
      <c r="BS165" s="924"/>
      <c r="BT165" s="924"/>
      <c r="BU165" s="924"/>
      <c r="BV165" s="924"/>
      <c r="BW165" s="924"/>
      <c r="BX165" s="924"/>
      <c r="BY165" s="924"/>
      <c r="BZ165" s="924"/>
      <c r="CA165" s="924"/>
      <c r="CB165" s="924"/>
      <c r="CC165" s="924"/>
      <c r="CD165" s="924"/>
      <c r="CE165" s="924"/>
      <c r="CF165" s="924"/>
      <c r="CG165" s="924"/>
      <c r="CH165" s="924"/>
      <c r="CI165" s="924"/>
      <c r="CJ165" s="924"/>
      <c r="CK165" s="924"/>
      <c r="CL165" s="924"/>
      <c r="CM165" s="924"/>
      <c r="CN165" s="924"/>
      <c r="CO165" s="924"/>
    </row>
    <row r="166" spans="1:93">
      <c r="A166" s="924"/>
      <c r="B166" s="924"/>
      <c r="C166" s="924"/>
      <c r="D166" s="924"/>
      <c r="E166" s="924"/>
      <c r="F166" s="924"/>
      <c r="G166" s="924"/>
      <c r="H166" s="924"/>
      <c r="I166" s="924"/>
      <c r="J166" s="924"/>
      <c r="K166" s="924"/>
      <c r="L166" s="924"/>
      <c r="M166" s="924"/>
      <c r="N166" s="924"/>
      <c r="O166" s="924"/>
      <c r="P166" s="924"/>
      <c r="Q166" s="924"/>
      <c r="R166" s="924"/>
      <c r="S166" s="924"/>
      <c r="T166" s="924"/>
      <c r="U166" s="924"/>
      <c r="V166" s="924"/>
      <c r="W166" s="924"/>
      <c r="X166" s="924"/>
      <c r="Y166" s="924"/>
      <c r="Z166" s="924"/>
      <c r="AA166" s="924"/>
      <c r="AB166" s="924"/>
      <c r="AC166" s="924"/>
      <c r="AD166" s="924"/>
      <c r="AE166" s="924"/>
      <c r="AF166" s="924"/>
      <c r="AG166" s="924"/>
      <c r="AH166" s="924"/>
      <c r="AI166" s="924"/>
      <c r="AJ166" s="924"/>
      <c r="AK166" s="924"/>
      <c r="AL166" s="924"/>
      <c r="AM166" s="924"/>
      <c r="AN166" s="924"/>
      <c r="AO166" s="924"/>
      <c r="AP166" s="924"/>
      <c r="AQ166" s="924"/>
      <c r="AR166" s="924"/>
      <c r="AS166" s="924"/>
      <c r="AT166" s="924"/>
      <c r="AU166" s="924"/>
      <c r="AV166" s="924"/>
      <c r="AW166" s="924"/>
      <c r="AX166" s="924"/>
      <c r="AY166" s="924"/>
      <c r="AZ166" s="924"/>
      <c r="BA166" s="924"/>
      <c r="BB166" s="924"/>
      <c r="BC166" s="924"/>
      <c r="BD166" s="924"/>
      <c r="BE166" s="924"/>
      <c r="BF166" s="924"/>
      <c r="BG166" s="924"/>
      <c r="BH166" s="924"/>
      <c r="BI166" s="924"/>
      <c r="BJ166" s="924"/>
      <c r="BK166" s="924"/>
      <c r="BL166" s="924"/>
      <c r="BM166" s="924"/>
      <c r="BN166" s="924"/>
      <c r="BO166" s="924"/>
      <c r="BP166" s="924"/>
      <c r="BQ166" s="924"/>
      <c r="BR166" s="924"/>
      <c r="BS166" s="924"/>
      <c r="BT166" s="924"/>
      <c r="BU166" s="924"/>
      <c r="BV166" s="924"/>
      <c r="BW166" s="924"/>
      <c r="BX166" s="924"/>
      <c r="BY166" s="924"/>
      <c r="BZ166" s="924"/>
      <c r="CA166" s="924"/>
      <c r="CB166" s="924"/>
      <c r="CC166" s="924"/>
      <c r="CD166" s="924"/>
      <c r="CE166" s="924"/>
      <c r="CF166" s="924"/>
      <c r="CG166" s="924"/>
      <c r="CH166" s="924"/>
      <c r="CI166" s="924"/>
      <c r="CJ166" s="924"/>
      <c r="CK166" s="924"/>
      <c r="CL166" s="924"/>
      <c r="CM166" s="924"/>
      <c r="CN166" s="924"/>
      <c r="CO166" s="924"/>
    </row>
    <row r="167" spans="1:93">
      <c r="A167" s="924"/>
      <c r="B167" s="924"/>
      <c r="C167" s="924"/>
      <c r="D167" s="924"/>
      <c r="E167" s="924"/>
      <c r="F167" s="924"/>
      <c r="G167" s="924"/>
      <c r="H167" s="924"/>
      <c r="I167" s="924"/>
      <c r="J167" s="924"/>
      <c r="K167" s="924"/>
      <c r="L167" s="924"/>
      <c r="M167" s="924"/>
      <c r="N167" s="924"/>
      <c r="O167" s="924"/>
      <c r="P167" s="924"/>
      <c r="Q167" s="924"/>
      <c r="R167" s="924"/>
      <c r="S167" s="924"/>
      <c r="T167" s="924"/>
      <c r="U167" s="924"/>
      <c r="V167" s="924"/>
      <c r="W167" s="924"/>
      <c r="X167" s="924"/>
      <c r="Y167" s="924"/>
      <c r="Z167" s="924"/>
      <c r="AA167" s="924"/>
      <c r="AB167" s="924"/>
      <c r="AC167" s="924"/>
      <c r="AD167" s="924"/>
      <c r="AE167" s="924"/>
      <c r="AF167" s="924"/>
      <c r="AG167" s="924"/>
      <c r="AH167" s="924"/>
      <c r="AI167" s="924"/>
      <c r="AJ167" s="924"/>
      <c r="AK167" s="924"/>
      <c r="AL167" s="924"/>
      <c r="AM167" s="924"/>
      <c r="AN167" s="924"/>
      <c r="AO167" s="924"/>
      <c r="AP167" s="924"/>
      <c r="AQ167" s="924"/>
      <c r="AR167" s="924"/>
      <c r="AS167" s="924"/>
      <c r="AT167" s="924"/>
      <c r="AU167" s="924"/>
      <c r="AV167" s="924"/>
      <c r="AW167" s="924"/>
      <c r="AX167" s="924"/>
      <c r="AY167" s="924"/>
      <c r="AZ167" s="924"/>
      <c r="BA167" s="924"/>
      <c r="BB167" s="924"/>
      <c r="BC167" s="924"/>
      <c r="BD167" s="924"/>
      <c r="BE167" s="924"/>
      <c r="BF167" s="924"/>
      <c r="BG167" s="924"/>
      <c r="BH167" s="924"/>
      <c r="BI167" s="924"/>
      <c r="BJ167" s="924"/>
      <c r="BK167" s="924"/>
      <c r="BL167" s="924"/>
      <c r="BM167" s="924"/>
      <c r="BN167" s="924"/>
      <c r="BO167" s="924"/>
      <c r="BP167" s="924"/>
      <c r="BQ167" s="924"/>
      <c r="BR167" s="924"/>
      <c r="BS167" s="924"/>
      <c r="BT167" s="924"/>
      <c r="BU167" s="924"/>
      <c r="BV167" s="924"/>
      <c r="BW167" s="924"/>
      <c r="BX167" s="924"/>
      <c r="BY167" s="924"/>
      <c r="BZ167" s="924"/>
      <c r="CA167" s="924"/>
      <c r="CB167" s="924"/>
      <c r="CC167" s="924"/>
      <c r="CD167" s="924"/>
      <c r="CE167" s="924"/>
      <c r="CF167" s="924"/>
      <c r="CG167" s="924"/>
      <c r="CH167" s="924"/>
      <c r="CI167" s="924"/>
      <c r="CJ167" s="924"/>
      <c r="CK167" s="924"/>
      <c r="CL167" s="924"/>
      <c r="CM167" s="924"/>
      <c r="CN167" s="924"/>
      <c r="CO167" s="924"/>
    </row>
    <row r="168" spans="1:93">
      <c r="A168" s="924"/>
      <c r="B168" s="924"/>
      <c r="C168" s="924"/>
      <c r="D168" s="924"/>
      <c r="E168" s="924"/>
      <c r="F168" s="924"/>
      <c r="G168" s="924"/>
      <c r="H168" s="924"/>
      <c r="I168" s="924"/>
      <c r="J168" s="924"/>
      <c r="K168" s="924"/>
      <c r="L168" s="924"/>
      <c r="M168" s="924"/>
      <c r="N168" s="924"/>
      <c r="O168" s="924"/>
      <c r="P168" s="924"/>
      <c r="Q168" s="924"/>
      <c r="R168" s="924"/>
      <c r="S168" s="924"/>
      <c r="T168" s="924"/>
      <c r="U168" s="924"/>
      <c r="V168" s="924"/>
      <c r="W168" s="924"/>
      <c r="X168" s="924"/>
      <c r="Y168" s="924"/>
      <c r="Z168" s="924"/>
      <c r="AA168" s="924"/>
      <c r="AB168" s="924"/>
      <c r="AC168" s="924"/>
      <c r="AD168" s="924"/>
      <c r="AE168" s="924"/>
      <c r="AF168" s="924"/>
      <c r="AG168" s="924"/>
      <c r="AH168" s="924"/>
      <c r="AI168" s="924"/>
      <c r="AJ168" s="924"/>
      <c r="AK168" s="924"/>
      <c r="AL168" s="924"/>
      <c r="AM168" s="924"/>
      <c r="AN168" s="924"/>
      <c r="AO168" s="924"/>
      <c r="AP168" s="924"/>
      <c r="AQ168" s="924"/>
      <c r="AR168" s="924"/>
      <c r="AS168" s="924"/>
      <c r="AT168" s="924"/>
      <c r="AU168" s="924"/>
      <c r="AV168" s="924"/>
      <c r="AW168" s="924"/>
      <c r="AX168" s="924"/>
      <c r="AY168" s="924"/>
      <c r="AZ168" s="924"/>
      <c r="BA168" s="924"/>
      <c r="BB168" s="924"/>
      <c r="BC168" s="924"/>
      <c r="BD168" s="924"/>
      <c r="BE168" s="924"/>
      <c r="BF168" s="924"/>
      <c r="BG168" s="924"/>
      <c r="BH168" s="924"/>
      <c r="BI168" s="924"/>
      <c r="BJ168" s="924"/>
      <c r="BK168" s="924"/>
      <c r="BL168" s="924"/>
      <c r="BM168" s="924"/>
      <c r="BN168" s="924"/>
      <c r="BO168" s="924"/>
      <c r="BP168" s="924"/>
      <c r="BQ168" s="924"/>
      <c r="BR168" s="924"/>
      <c r="BS168" s="924"/>
      <c r="BT168" s="924"/>
      <c r="BU168" s="924"/>
      <c r="BV168" s="924"/>
      <c r="BW168" s="924"/>
      <c r="BX168" s="924"/>
      <c r="BY168" s="924"/>
      <c r="BZ168" s="924"/>
      <c r="CA168" s="924"/>
      <c r="CB168" s="924"/>
      <c r="CC168" s="924"/>
      <c r="CD168" s="924"/>
      <c r="CE168" s="924"/>
      <c r="CF168" s="924"/>
      <c r="CG168" s="924"/>
      <c r="CH168" s="924"/>
      <c r="CI168" s="924"/>
      <c r="CJ168" s="924"/>
      <c r="CK168" s="924"/>
      <c r="CL168" s="924"/>
      <c r="CM168" s="924"/>
      <c r="CN168" s="924"/>
      <c r="CO168" s="924"/>
    </row>
  </sheetData>
  <mergeCells count="54">
    <mergeCell ref="A21:B21"/>
    <mergeCell ref="B1:G1"/>
    <mergeCell ref="B2:G2"/>
    <mergeCell ref="A13:B13"/>
    <mergeCell ref="A14:B14"/>
    <mergeCell ref="A15:B15"/>
    <mergeCell ref="A16:B16"/>
    <mergeCell ref="A17:B17"/>
    <mergeCell ref="A18:B18"/>
    <mergeCell ref="A19:B19"/>
    <mergeCell ref="A20:B20"/>
    <mergeCell ref="A33:B33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48:B48"/>
    <mergeCell ref="A34:B34"/>
    <mergeCell ref="A35:B35"/>
    <mergeCell ref="A36:B36"/>
    <mergeCell ref="A37:B37"/>
    <mergeCell ref="A38:B38"/>
    <mergeCell ref="A39:B39"/>
    <mergeCell ref="A40:B40"/>
    <mergeCell ref="A41:B41"/>
    <mergeCell ref="A45:B45"/>
    <mergeCell ref="A46:B46"/>
    <mergeCell ref="A47:B47"/>
    <mergeCell ref="A79:CN80"/>
    <mergeCell ref="A49:B49"/>
    <mergeCell ref="A50:B50"/>
    <mergeCell ref="A51:B51"/>
    <mergeCell ref="A52:B52"/>
    <mergeCell ref="A53:B53"/>
    <mergeCell ref="A56:B56"/>
    <mergeCell ref="A57:B57"/>
    <mergeCell ref="A58:B58"/>
    <mergeCell ref="A59:B59"/>
    <mergeCell ref="A60:B60"/>
    <mergeCell ref="A61:B61"/>
    <mergeCell ref="A89:B89"/>
    <mergeCell ref="B84:AK84"/>
    <mergeCell ref="AY84:CH84"/>
    <mergeCell ref="A85:B85"/>
    <mergeCell ref="A86:B86"/>
    <mergeCell ref="A87:B87"/>
    <mergeCell ref="A88:B88"/>
  </mergeCells>
  <conditionalFormatting sqref="K87:R88 J80:CJ81 AI87:CJ88">
    <cfRule type="expression" dxfId="12" priority="13" stopIfTrue="1">
      <formula>ABS(J80)&gt;=2</formula>
    </cfRule>
    <cfRule type="expression" priority="14" stopIfTrue="1">
      <formula>ABS(J80)&gt;1</formula>
    </cfRule>
  </conditionalFormatting>
  <conditionalFormatting sqref="K89:R89 J82:CJ82 AI89:CJ89">
    <cfRule type="expression" dxfId="11" priority="11" stopIfTrue="1">
      <formula>ABS(J82)&gt;=3</formula>
    </cfRule>
    <cfRule type="expression" dxfId="10" priority="12" stopIfTrue="1">
      <formula>ABS(J82)&gt;2</formula>
    </cfRule>
  </conditionalFormatting>
  <conditionalFormatting sqref="B80:AX81 C87:AX88 C35:AX36">
    <cfRule type="expression" dxfId="9" priority="9" stopIfTrue="1">
      <formula>ABS(B35)&gt;=0.07874</formula>
    </cfRule>
    <cfRule type="expression" dxfId="8" priority="10" stopIfTrue="1">
      <formula>ABS(B35)&gt;0.03937</formula>
    </cfRule>
  </conditionalFormatting>
  <conditionalFormatting sqref="B82:AX82 C89:AX89">
    <cfRule type="expression" dxfId="7" priority="7" stopIfTrue="1">
      <formula>ABS(B82)&gt;=0.11811</formula>
    </cfRule>
    <cfRule type="expression" dxfId="6" priority="8" stopIfTrue="1">
      <formula>ABS(B82)&gt;0.07874</formula>
    </cfRule>
  </conditionalFormatting>
  <conditionalFormatting sqref="K35:R36 AI35:CJ36">
    <cfRule type="expression" dxfId="5" priority="5" stopIfTrue="1">
      <formula>ABS(K35)&gt;=2</formula>
    </cfRule>
    <cfRule type="expression" dxfId="4" priority="6" stopIfTrue="1">
      <formula>ABS(K35)&gt;1</formula>
    </cfRule>
  </conditionalFormatting>
  <conditionalFormatting sqref="K38:R38 AI38:CJ38">
    <cfRule type="expression" dxfId="3" priority="3" stopIfTrue="1">
      <formula>ABS(K38)&gt;=3</formula>
    </cfRule>
    <cfRule type="expression" dxfId="2" priority="4" stopIfTrue="1">
      <formula>ABS(K38)&gt;2</formula>
    </cfRule>
  </conditionalFormatting>
  <conditionalFormatting sqref="C38:AX38">
    <cfRule type="expression" dxfId="1" priority="1" stopIfTrue="1">
      <formula>ABS(C38)&gt;=0.1181</formula>
    </cfRule>
    <cfRule type="expression" dxfId="0" priority="2" stopIfTrue="1">
      <formula>ABS(C38)&gt;0.07874</formula>
    </cfRule>
  </conditionalFormatting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54" sqref="M53:M54"/>
    </sheetView>
  </sheetViews>
  <sheetFormatPr baseColWidth="10" defaultRowHeight="12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1"/>
  <sheetViews>
    <sheetView workbookViewId="0">
      <selection activeCell="C43" sqref="C43"/>
    </sheetView>
  </sheetViews>
  <sheetFormatPr baseColWidth="10" defaultColWidth="9.1640625" defaultRowHeight="12" x14ac:dyDescent="0"/>
  <cols>
    <col min="1" max="1" width="30.1640625" style="10" customWidth="1"/>
    <col min="2" max="2" width="11.83203125" style="10" customWidth="1"/>
    <col min="3" max="16384" width="9.1640625" style="10"/>
  </cols>
  <sheetData>
    <row r="1" spans="1:18" ht="13" thickBot="1">
      <c r="A1" s="118" t="s">
        <v>633</v>
      </c>
      <c r="B1" s="1195" t="s">
        <v>389</v>
      </c>
      <c r="C1" s="1195"/>
      <c r="D1" s="1195"/>
      <c r="E1" s="1195"/>
      <c r="F1" s="1195"/>
      <c r="G1" s="1196"/>
    </row>
    <row r="2" spans="1:18" ht="13" thickBot="1">
      <c r="A2" s="119" t="s">
        <v>634</v>
      </c>
      <c r="B2" s="1197" t="s">
        <v>390</v>
      </c>
      <c r="C2" s="1197"/>
      <c r="D2" s="1197"/>
      <c r="E2" s="1197"/>
      <c r="F2" s="1197"/>
      <c r="G2" s="1198"/>
    </row>
    <row r="3" spans="1:18" ht="13" thickBot="1">
      <c r="A3" s="119" t="s">
        <v>457</v>
      </c>
      <c r="B3" s="116">
        <v>1.5730000000000001E-2</v>
      </c>
      <c r="C3" s="88" t="s">
        <v>476</v>
      </c>
    </row>
    <row r="4" spans="1:18" ht="13" thickBot="1">
      <c r="A4" s="120" t="s">
        <v>459</v>
      </c>
      <c r="B4" s="117">
        <v>1.44</v>
      </c>
      <c r="C4" s="88" t="s">
        <v>632</v>
      </c>
      <c r="D4" s="10" t="s">
        <v>401</v>
      </c>
    </row>
    <row r="5" spans="1:18" ht="13" thickBot="1">
      <c r="A5" s="77"/>
      <c r="B5" s="78"/>
    </row>
    <row r="6" spans="1:18" ht="13" thickBot="1">
      <c r="A6" s="126" t="s">
        <v>622</v>
      </c>
      <c r="B6" s="131" t="s">
        <v>476</v>
      </c>
      <c r="C6" s="132" t="s">
        <v>387</v>
      </c>
    </row>
    <row r="7" spans="1:18">
      <c r="A7" s="79" t="s">
        <v>635</v>
      </c>
      <c r="B7" s="133">
        <v>0.70865999999999996</v>
      </c>
      <c r="C7" s="134">
        <f>B7*25.4</f>
        <v>17.999963999999999</v>
      </c>
    </row>
    <row r="8" spans="1:18">
      <c r="A8" s="80" t="s">
        <v>636</v>
      </c>
      <c r="B8" s="127">
        <v>0.39400000000000002</v>
      </c>
      <c r="C8" s="130">
        <f>B8*25.4</f>
        <v>10.0076</v>
      </c>
    </row>
    <row r="9" spans="1:18">
      <c r="A9" s="80" t="s">
        <v>621</v>
      </c>
      <c r="B9" s="128">
        <v>0.03</v>
      </c>
      <c r="C9" s="130">
        <f>B9*25.4</f>
        <v>0.7619999999999999</v>
      </c>
    </row>
    <row r="10" spans="1:18">
      <c r="A10" s="80" t="s">
        <v>645</v>
      </c>
      <c r="B10" s="128">
        <v>5.1180000000000003</v>
      </c>
      <c r="C10" s="130">
        <f>B10*25.4</f>
        <v>129.99719999999999</v>
      </c>
    </row>
    <row r="11" spans="1:18" ht="13" thickBot="1">
      <c r="A11" s="81" t="s">
        <v>647</v>
      </c>
      <c r="B11" s="129">
        <v>3.09</v>
      </c>
      <c r="C11" s="70">
        <f>B11*25.4</f>
        <v>78.48599999999999</v>
      </c>
    </row>
    <row r="12" spans="1:18" ht="13" thickBot="1">
      <c r="A12" s="9"/>
      <c r="B12" s="11"/>
    </row>
    <row r="13" spans="1:18" ht="13" thickBot="1">
      <c r="A13" s="1209" t="s">
        <v>462</v>
      </c>
      <c r="B13" s="1210"/>
      <c r="C13" s="1202" t="s">
        <v>618</v>
      </c>
      <c r="D13" s="1203"/>
      <c r="E13" s="1203"/>
      <c r="F13" s="1203"/>
      <c r="G13" s="1203"/>
      <c r="H13" s="1203"/>
      <c r="I13" s="1203"/>
      <c r="J13" s="1204"/>
      <c r="K13" s="1184" t="s">
        <v>619</v>
      </c>
      <c r="L13" s="1214"/>
      <c r="M13" s="1214"/>
      <c r="N13" s="1214"/>
      <c r="O13" s="1214"/>
      <c r="P13" s="1214"/>
      <c r="Q13" s="1214"/>
      <c r="R13" s="1185"/>
    </row>
    <row r="14" spans="1:18" ht="13" thickBot="1">
      <c r="A14" s="1205" t="s">
        <v>637</v>
      </c>
      <c r="B14" s="1206"/>
      <c r="C14" s="101" t="s">
        <v>391</v>
      </c>
      <c r="D14" s="102" t="s">
        <v>392</v>
      </c>
      <c r="E14" s="102" t="s">
        <v>393</v>
      </c>
      <c r="F14" s="102" t="s">
        <v>394</v>
      </c>
      <c r="G14" s="102"/>
      <c r="H14" s="102"/>
      <c r="I14" s="102"/>
      <c r="J14" s="103"/>
      <c r="K14" s="35" t="str">
        <f t="shared" ref="K14:R14" si="0">C14</f>
        <v>001</v>
      </c>
      <c r="L14" s="36" t="str">
        <f t="shared" si="0"/>
        <v>002</v>
      </c>
      <c r="M14" s="36" t="str">
        <f t="shared" si="0"/>
        <v>004</v>
      </c>
      <c r="N14" s="36" t="str">
        <f t="shared" si="0"/>
        <v>005</v>
      </c>
      <c r="O14" s="36">
        <f t="shared" si="0"/>
        <v>0</v>
      </c>
      <c r="P14" s="36">
        <f t="shared" si="0"/>
        <v>0</v>
      </c>
      <c r="Q14" s="36">
        <f t="shared" si="0"/>
        <v>0</v>
      </c>
      <c r="R14" s="37">
        <f t="shared" si="0"/>
        <v>0</v>
      </c>
    </row>
    <row r="15" spans="1:18">
      <c r="A15" s="1207" t="s">
        <v>635</v>
      </c>
      <c r="B15" s="1208"/>
      <c r="C15" s="105">
        <v>0.70850000000000002</v>
      </c>
      <c r="D15" s="104">
        <v>0.70799999999999996</v>
      </c>
      <c r="E15" s="104">
        <v>0.70799999999999996</v>
      </c>
      <c r="F15" s="104">
        <v>0.70850000000000002</v>
      </c>
      <c r="G15" s="104"/>
      <c r="H15" s="104"/>
      <c r="I15" s="104"/>
      <c r="J15" s="110"/>
      <c r="K15" s="107">
        <f t="shared" ref="K15:K29" si="1">C15*25.4</f>
        <v>17.995899999999999</v>
      </c>
      <c r="L15" s="108">
        <f t="shared" ref="L15:L29" si="2">D15*25.4</f>
        <v>17.983199999999997</v>
      </c>
      <c r="M15" s="108">
        <f t="shared" ref="M15:M29" si="3">E15*25.4</f>
        <v>17.983199999999997</v>
      </c>
      <c r="N15" s="108">
        <f t="shared" ref="N15:N29" si="4">F15*25.4</f>
        <v>17.995899999999999</v>
      </c>
      <c r="O15" s="108">
        <f t="shared" ref="O15:O29" si="5">G15*25.4</f>
        <v>0</v>
      </c>
      <c r="P15" s="108">
        <f t="shared" ref="P15:P29" si="6">H15*25.4</f>
        <v>0</v>
      </c>
      <c r="Q15" s="108">
        <f t="shared" ref="Q15:Q29" si="7">I15*25.4</f>
        <v>0</v>
      </c>
      <c r="R15" s="109">
        <f t="shared" ref="R15:R29" si="8">J15*25.4</f>
        <v>0</v>
      </c>
    </row>
    <row r="16" spans="1:18">
      <c r="A16" s="1182" t="s">
        <v>636</v>
      </c>
      <c r="B16" s="1183"/>
      <c r="C16" s="30">
        <v>0.39300000000000002</v>
      </c>
      <c r="D16" s="19">
        <v>0.39300000000000002</v>
      </c>
      <c r="E16" s="19">
        <v>0.39300000000000002</v>
      </c>
      <c r="F16" s="19">
        <v>0.39300000000000002</v>
      </c>
      <c r="G16" s="19"/>
      <c r="H16" s="19"/>
      <c r="I16" s="19"/>
      <c r="J16" s="111"/>
      <c r="K16" s="41">
        <f t="shared" si="1"/>
        <v>9.9822000000000006</v>
      </c>
      <c r="L16" s="42">
        <f t="shared" si="2"/>
        <v>9.9822000000000006</v>
      </c>
      <c r="M16" s="42">
        <f t="shared" si="3"/>
        <v>9.9822000000000006</v>
      </c>
      <c r="N16" s="42">
        <f t="shared" si="4"/>
        <v>9.9822000000000006</v>
      </c>
      <c r="O16" s="42">
        <f t="shared" si="5"/>
        <v>0</v>
      </c>
      <c r="P16" s="42">
        <f t="shared" si="6"/>
        <v>0</v>
      </c>
      <c r="Q16" s="42">
        <f t="shared" si="7"/>
        <v>0</v>
      </c>
      <c r="R16" s="43">
        <f t="shared" si="8"/>
        <v>0</v>
      </c>
    </row>
    <row r="17" spans="1:18">
      <c r="A17" s="1182" t="s">
        <v>638</v>
      </c>
      <c r="B17" s="1183"/>
      <c r="C17" s="137">
        <v>3.0499999999999999E-2</v>
      </c>
      <c r="D17" s="138">
        <v>3.005E-2</v>
      </c>
      <c r="E17" s="138">
        <v>3.1E-2</v>
      </c>
      <c r="F17" s="138">
        <v>3.1199999999999999E-2</v>
      </c>
      <c r="G17" s="138"/>
      <c r="H17" s="138"/>
      <c r="I17" s="138"/>
      <c r="J17" s="139"/>
      <c r="K17" s="41">
        <f t="shared" si="1"/>
        <v>0.77469999999999994</v>
      </c>
      <c r="L17" s="42">
        <f t="shared" si="2"/>
        <v>0.76327</v>
      </c>
      <c r="M17" s="42">
        <f t="shared" si="3"/>
        <v>0.78739999999999999</v>
      </c>
      <c r="N17" s="42">
        <f t="shared" si="4"/>
        <v>0.79247999999999996</v>
      </c>
      <c r="O17" s="42">
        <f t="shared" si="5"/>
        <v>0</v>
      </c>
      <c r="P17" s="42">
        <f t="shared" si="6"/>
        <v>0</v>
      </c>
      <c r="Q17" s="42">
        <f t="shared" si="7"/>
        <v>0</v>
      </c>
      <c r="R17" s="43">
        <f t="shared" si="8"/>
        <v>0</v>
      </c>
    </row>
    <row r="18" spans="1:18">
      <c r="A18" s="1182" t="s">
        <v>639</v>
      </c>
      <c r="B18" s="1183"/>
      <c r="C18" s="137">
        <v>3.2000000000000001E-2</v>
      </c>
      <c r="D18" s="138">
        <v>3.2250000000000001E-2</v>
      </c>
      <c r="E18" s="138">
        <v>3.2300000000000002E-2</v>
      </c>
      <c r="F18" s="138">
        <v>3.1800000000000002E-2</v>
      </c>
      <c r="G18" s="138"/>
      <c r="H18" s="138"/>
      <c r="I18" s="138"/>
      <c r="J18" s="139"/>
      <c r="K18" s="41">
        <f t="shared" si="1"/>
        <v>0.81279999999999997</v>
      </c>
      <c r="L18" s="42">
        <f t="shared" si="2"/>
        <v>0.81914999999999993</v>
      </c>
      <c r="M18" s="42">
        <f t="shared" si="3"/>
        <v>0.82042000000000004</v>
      </c>
      <c r="N18" s="42">
        <f t="shared" si="4"/>
        <v>0.80771999999999999</v>
      </c>
      <c r="O18" s="42">
        <f t="shared" si="5"/>
        <v>0</v>
      </c>
      <c r="P18" s="42">
        <f t="shared" si="6"/>
        <v>0</v>
      </c>
      <c r="Q18" s="42">
        <f t="shared" si="7"/>
        <v>0</v>
      </c>
      <c r="R18" s="43">
        <f t="shared" si="8"/>
        <v>0</v>
      </c>
    </row>
    <row r="19" spans="1:18">
      <c r="A19" s="1182" t="s">
        <v>640</v>
      </c>
      <c r="B19" s="1183"/>
      <c r="C19" s="137">
        <v>3.245E-2</v>
      </c>
      <c r="D19" s="138">
        <v>3.3700000000000001E-2</v>
      </c>
      <c r="E19" s="138">
        <v>3.2349999999999997E-2</v>
      </c>
      <c r="F19" s="138">
        <v>3.1899999999999998E-2</v>
      </c>
      <c r="G19" s="138"/>
      <c r="H19" s="138"/>
      <c r="I19" s="138"/>
      <c r="J19" s="139"/>
      <c r="K19" s="41">
        <f t="shared" si="1"/>
        <v>0.82422999999999991</v>
      </c>
      <c r="L19" s="42">
        <f t="shared" si="2"/>
        <v>0.85597999999999996</v>
      </c>
      <c r="M19" s="42">
        <f t="shared" si="3"/>
        <v>0.82168999999999992</v>
      </c>
      <c r="N19" s="42">
        <f t="shared" si="4"/>
        <v>0.81025999999999987</v>
      </c>
      <c r="O19" s="42">
        <f t="shared" si="5"/>
        <v>0</v>
      </c>
      <c r="P19" s="42">
        <f t="shared" si="6"/>
        <v>0</v>
      </c>
      <c r="Q19" s="42">
        <f t="shared" si="7"/>
        <v>0</v>
      </c>
      <c r="R19" s="43">
        <f t="shared" si="8"/>
        <v>0</v>
      </c>
    </row>
    <row r="20" spans="1:18">
      <c r="A20" s="1182" t="s">
        <v>641</v>
      </c>
      <c r="B20" s="1183"/>
      <c r="C20" s="137">
        <v>3.2349999999999997E-2</v>
      </c>
      <c r="D20" s="138">
        <v>3.2349999999999997E-2</v>
      </c>
      <c r="E20" s="138">
        <v>3.3000000000000002E-2</v>
      </c>
      <c r="F20" s="138">
        <v>3.2899999999999999E-2</v>
      </c>
      <c r="G20" s="138"/>
      <c r="H20" s="138"/>
      <c r="I20" s="138"/>
      <c r="J20" s="139"/>
      <c r="K20" s="41">
        <f t="shared" si="1"/>
        <v>0.82168999999999992</v>
      </c>
      <c r="L20" s="42">
        <f t="shared" si="2"/>
        <v>0.82168999999999992</v>
      </c>
      <c r="M20" s="42">
        <f t="shared" si="3"/>
        <v>0.83819999999999995</v>
      </c>
      <c r="N20" s="42">
        <f t="shared" si="4"/>
        <v>0.83565999999999996</v>
      </c>
      <c r="O20" s="42">
        <f t="shared" si="5"/>
        <v>0</v>
      </c>
      <c r="P20" s="42">
        <f t="shared" si="6"/>
        <v>0</v>
      </c>
      <c r="Q20" s="42">
        <f t="shared" si="7"/>
        <v>0</v>
      </c>
      <c r="R20" s="43">
        <f t="shared" si="8"/>
        <v>0</v>
      </c>
    </row>
    <row r="21" spans="1:18">
      <c r="A21" s="1182" t="s">
        <v>642</v>
      </c>
      <c r="B21" s="1183"/>
      <c r="C21" s="137">
        <v>3.2000000000000001E-2</v>
      </c>
      <c r="D21" s="138">
        <v>3.2649999999999998E-2</v>
      </c>
      <c r="E21" s="138">
        <v>3.2649999999999998E-2</v>
      </c>
      <c r="F21" s="138">
        <v>3.2000000000000001E-2</v>
      </c>
      <c r="G21" s="138"/>
      <c r="H21" s="138"/>
      <c r="I21" s="138"/>
      <c r="J21" s="139"/>
      <c r="K21" s="41">
        <f t="shared" si="1"/>
        <v>0.81279999999999997</v>
      </c>
      <c r="L21" s="42">
        <f t="shared" si="2"/>
        <v>0.82930999999999988</v>
      </c>
      <c r="M21" s="42">
        <f t="shared" si="3"/>
        <v>0.82930999999999988</v>
      </c>
      <c r="N21" s="42">
        <f t="shared" si="4"/>
        <v>0.81279999999999997</v>
      </c>
      <c r="O21" s="42">
        <f t="shared" si="5"/>
        <v>0</v>
      </c>
      <c r="P21" s="42">
        <f t="shared" si="6"/>
        <v>0</v>
      </c>
      <c r="Q21" s="42">
        <f t="shared" si="7"/>
        <v>0</v>
      </c>
      <c r="R21" s="43">
        <f t="shared" si="8"/>
        <v>0</v>
      </c>
    </row>
    <row r="22" spans="1:18">
      <c r="A22" s="1182" t="s">
        <v>643</v>
      </c>
      <c r="B22" s="1183"/>
      <c r="C22" s="137">
        <v>3.065E-2</v>
      </c>
      <c r="D22" s="138">
        <v>3.0599999999999999E-2</v>
      </c>
      <c r="E22" s="138">
        <v>3.0200000000000001E-2</v>
      </c>
      <c r="F22" s="138">
        <v>3.0099999999999998E-2</v>
      </c>
      <c r="G22" s="138"/>
      <c r="H22" s="138"/>
      <c r="I22" s="138"/>
      <c r="J22" s="139"/>
      <c r="K22" s="41">
        <f t="shared" si="1"/>
        <v>0.77850999999999992</v>
      </c>
      <c r="L22" s="42">
        <f t="shared" si="2"/>
        <v>0.77723999999999993</v>
      </c>
      <c r="M22" s="42">
        <f t="shared" si="3"/>
        <v>0.76707999999999998</v>
      </c>
      <c r="N22" s="42">
        <f t="shared" si="4"/>
        <v>0.76453999999999989</v>
      </c>
      <c r="O22" s="42">
        <f t="shared" si="5"/>
        <v>0</v>
      </c>
      <c r="P22" s="42">
        <f t="shared" si="6"/>
        <v>0</v>
      </c>
      <c r="Q22" s="42">
        <f t="shared" si="7"/>
        <v>0</v>
      </c>
      <c r="R22" s="43">
        <f t="shared" si="8"/>
        <v>0</v>
      </c>
    </row>
    <row r="23" spans="1:18">
      <c r="A23" s="1182" t="s">
        <v>644</v>
      </c>
      <c r="B23" s="1183"/>
      <c r="C23" s="30">
        <v>1.0669999999999999</v>
      </c>
      <c r="D23" s="19">
        <v>1.0629999999999999</v>
      </c>
      <c r="E23" s="19">
        <v>1.0589999999999999</v>
      </c>
      <c r="F23" s="19">
        <v>1.0489999999999999</v>
      </c>
      <c r="G23" s="19"/>
      <c r="H23" s="19"/>
      <c r="I23" s="19"/>
      <c r="J23" s="111"/>
      <c r="K23" s="41">
        <f t="shared" si="1"/>
        <v>27.101799999999997</v>
      </c>
      <c r="L23" s="42">
        <f t="shared" si="2"/>
        <v>27.000199999999996</v>
      </c>
      <c r="M23" s="42">
        <f t="shared" si="3"/>
        <v>26.898599999999998</v>
      </c>
      <c r="N23" s="42">
        <f t="shared" si="4"/>
        <v>26.644599999999997</v>
      </c>
      <c r="O23" s="42">
        <f t="shared" si="5"/>
        <v>0</v>
      </c>
      <c r="P23" s="42">
        <f t="shared" si="6"/>
        <v>0</v>
      </c>
      <c r="Q23" s="42">
        <f t="shared" si="7"/>
        <v>0</v>
      </c>
      <c r="R23" s="43">
        <f t="shared" si="8"/>
        <v>0</v>
      </c>
    </row>
    <row r="24" spans="1:18">
      <c r="A24" s="1182" t="s">
        <v>645</v>
      </c>
      <c r="B24" s="1183"/>
      <c r="C24" s="30">
        <v>5.1189999999999998</v>
      </c>
      <c r="D24" s="19">
        <v>5.12</v>
      </c>
      <c r="E24" s="19">
        <v>5.1180000000000003</v>
      </c>
      <c r="F24" s="19">
        <v>5.1180000000000003</v>
      </c>
      <c r="G24" s="19"/>
      <c r="H24" s="19"/>
      <c r="I24" s="19"/>
      <c r="J24" s="111"/>
      <c r="K24" s="41">
        <f t="shared" si="1"/>
        <v>130.02259999999998</v>
      </c>
      <c r="L24" s="42">
        <f t="shared" si="2"/>
        <v>130.048</v>
      </c>
      <c r="M24" s="42">
        <f t="shared" si="3"/>
        <v>129.99719999999999</v>
      </c>
      <c r="N24" s="42">
        <f t="shared" si="4"/>
        <v>129.99719999999999</v>
      </c>
      <c r="O24" s="42">
        <f t="shared" si="5"/>
        <v>0</v>
      </c>
      <c r="P24" s="42">
        <f t="shared" si="6"/>
        <v>0</v>
      </c>
      <c r="Q24" s="42">
        <f t="shared" si="7"/>
        <v>0</v>
      </c>
      <c r="R24" s="43">
        <f t="shared" si="8"/>
        <v>0</v>
      </c>
    </row>
    <row r="25" spans="1:18">
      <c r="A25" s="1182" t="s">
        <v>648</v>
      </c>
      <c r="B25" s="1183"/>
      <c r="C25" s="30">
        <v>0</v>
      </c>
      <c r="D25" s="19">
        <v>0</v>
      </c>
      <c r="E25" s="19">
        <v>0</v>
      </c>
      <c r="F25" s="19">
        <v>0</v>
      </c>
      <c r="G25" s="19"/>
      <c r="H25" s="19"/>
      <c r="I25" s="19"/>
      <c r="J25" s="111"/>
      <c r="K25" s="41">
        <f t="shared" si="1"/>
        <v>0</v>
      </c>
      <c r="L25" s="42">
        <f t="shared" si="2"/>
        <v>0</v>
      </c>
      <c r="M25" s="42">
        <f t="shared" si="3"/>
        <v>0</v>
      </c>
      <c r="N25" s="42">
        <f t="shared" si="4"/>
        <v>0</v>
      </c>
      <c r="O25" s="42">
        <f t="shared" si="5"/>
        <v>0</v>
      </c>
      <c r="P25" s="42">
        <f t="shared" si="6"/>
        <v>0</v>
      </c>
      <c r="Q25" s="42">
        <f t="shared" si="7"/>
        <v>0</v>
      </c>
      <c r="R25" s="43">
        <f t="shared" si="8"/>
        <v>0</v>
      </c>
    </row>
    <row r="26" spans="1:18">
      <c r="A26" s="1182" t="s">
        <v>650</v>
      </c>
      <c r="B26" s="1183"/>
      <c r="C26" s="30">
        <v>3.2290000000000001</v>
      </c>
      <c r="D26" s="19">
        <v>3.16</v>
      </c>
      <c r="E26" s="19">
        <v>3.2189999999999999</v>
      </c>
      <c r="F26" s="19">
        <v>3.2810000000000001</v>
      </c>
      <c r="G26" s="19"/>
      <c r="H26" s="19"/>
      <c r="I26" s="19"/>
      <c r="J26" s="111"/>
      <c r="K26" s="41">
        <f t="shared" si="1"/>
        <v>82.016599999999997</v>
      </c>
      <c r="L26" s="42">
        <f t="shared" si="2"/>
        <v>80.263999999999996</v>
      </c>
      <c r="M26" s="42">
        <f t="shared" si="3"/>
        <v>81.762599999999992</v>
      </c>
      <c r="N26" s="42">
        <f t="shared" si="4"/>
        <v>83.337400000000002</v>
      </c>
      <c r="O26" s="42">
        <f t="shared" si="5"/>
        <v>0</v>
      </c>
      <c r="P26" s="42">
        <f t="shared" si="6"/>
        <v>0</v>
      </c>
      <c r="Q26" s="42">
        <f t="shared" si="7"/>
        <v>0</v>
      </c>
      <c r="R26" s="43">
        <f t="shared" si="8"/>
        <v>0</v>
      </c>
    </row>
    <row r="27" spans="1:18">
      <c r="A27" s="1182" t="s">
        <v>649</v>
      </c>
      <c r="B27" s="1183"/>
      <c r="C27" s="30">
        <v>3.0000000000000001E-3</v>
      </c>
      <c r="D27" s="19">
        <v>1E-3</v>
      </c>
      <c r="E27" s="19">
        <v>6.0000000000000001E-3</v>
      </c>
      <c r="F27" s="19">
        <v>2E-3</v>
      </c>
      <c r="G27" s="19"/>
      <c r="H27" s="19"/>
      <c r="I27" s="19"/>
      <c r="J27" s="111"/>
      <c r="K27" s="41">
        <f t="shared" si="1"/>
        <v>7.6200000000000004E-2</v>
      </c>
      <c r="L27" s="42">
        <f t="shared" si="2"/>
        <v>2.5399999999999999E-2</v>
      </c>
      <c r="M27" s="42">
        <f t="shared" si="3"/>
        <v>0.15240000000000001</v>
      </c>
      <c r="N27" s="42">
        <f t="shared" si="4"/>
        <v>5.0799999999999998E-2</v>
      </c>
      <c r="O27" s="42">
        <f t="shared" si="5"/>
        <v>0</v>
      </c>
      <c r="P27" s="42">
        <f t="shared" si="6"/>
        <v>0</v>
      </c>
      <c r="Q27" s="42">
        <f t="shared" si="7"/>
        <v>0</v>
      </c>
      <c r="R27" s="43">
        <f t="shared" si="8"/>
        <v>0</v>
      </c>
    </row>
    <row r="28" spans="1:18">
      <c r="A28" s="1182" t="s">
        <v>651</v>
      </c>
      <c r="B28" s="1183"/>
      <c r="C28" s="30">
        <v>3.2250000000000001</v>
      </c>
      <c r="D28" s="19">
        <v>3.1579999999999999</v>
      </c>
      <c r="E28" s="19">
        <v>3.23</v>
      </c>
      <c r="F28" s="19">
        <v>3.286</v>
      </c>
      <c r="G28" s="19"/>
      <c r="H28" s="19"/>
      <c r="I28" s="19"/>
      <c r="J28" s="111"/>
      <c r="K28" s="41">
        <f t="shared" si="1"/>
        <v>81.914999999999992</v>
      </c>
      <c r="L28" s="42">
        <f t="shared" si="2"/>
        <v>80.213200000000001</v>
      </c>
      <c r="M28" s="42">
        <f t="shared" si="3"/>
        <v>82.042000000000002</v>
      </c>
      <c r="N28" s="42">
        <f t="shared" si="4"/>
        <v>83.464399999999998</v>
      </c>
      <c r="O28" s="42">
        <f t="shared" si="5"/>
        <v>0</v>
      </c>
      <c r="P28" s="42">
        <f t="shared" si="6"/>
        <v>0</v>
      </c>
      <c r="Q28" s="42">
        <f t="shared" si="7"/>
        <v>0</v>
      </c>
      <c r="R28" s="43">
        <f t="shared" si="8"/>
        <v>0</v>
      </c>
    </row>
    <row r="29" spans="1:18">
      <c r="A29" s="1182" t="s">
        <v>652</v>
      </c>
      <c r="B29" s="1183"/>
      <c r="C29" s="30">
        <v>2E-3</v>
      </c>
      <c r="D29" s="19">
        <v>1E-3</v>
      </c>
      <c r="E29" s="19">
        <v>1E-3</v>
      </c>
      <c r="F29" s="19">
        <v>1E-3</v>
      </c>
      <c r="G29" s="19"/>
      <c r="H29" s="19"/>
      <c r="I29" s="19"/>
      <c r="J29" s="111"/>
      <c r="K29" s="41">
        <f t="shared" si="1"/>
        <v>5.0799999999999998E-2</v>
      </c>
      <c r="L29" s="42">
        <f t="shared" si="2"/>
        <v>2.5399999999999999E-2</v>
      </c>
      <c r="M29" s="42">
        <f t="shared" si="3"/>
        <v>2.5399999999999999E-2</v>
      </c>
      <c r="N29" s="42">
        <f t="shared" si="4"/>
        <v>2.5399999999999999E-2</v>
      </c>
      <c r="O29" s="42">
        <f t="shared" si="5"/>
        <v>0</v>
      </c>
      <c r="P29" s="42">
        <f t="shared" si="6"/>
        <v>0</v>
      </c>
      <c r="Q29" s="42">
        <f t="shared" si="7"/>
        <v>0</v>
      </c>
      <c r="R29" s="43">
        <f t="shared" si="8"/>
        <v>0</v>
      </c>
    </row>
    <row r="30" spans="1:18">
      <c r="A30" s="1182" t="s">
        <v>620</v>
      </c>
      <c r="B30" s="1183"/>
      <c r="C30" s="106">
        <v>1.74</v>
      </c>
      <c r="D30" s="21">
        <v>1.68</v>
      </c>
      <c r="E30" s="21">
        <v>1.71</v>
      </c>
      <c r="F30" s="21">
        <v>1.67</v>
      </c>
      <c r="G30" s="21"/>
      <c r="H30" s="21"/>
      <c r="I30" s="21"/>
      <c r="J30" s="112"/>
      <c r="K30" s="41">
        <f t="shared" ref="K30:R30" si="9">C30</f>
        <v>1.74</v>
      </c>
      <c r="L30" s="42">
        <f t="shared" si="9"/>
        <v>1.68</v>
      </c>
      <c r="M30" s="42">
        <f t="shared" si="9"/>
        <v>1.71</v>
      </c>
      <c r="N30" s="42">
        <f t="shared" si="9"/>
        <v>1.67</v>
      </c>
      <c r="O30" s="42">
        <f t="shared" si="9"/>
        <v>0</v>
      </c>
      <c r="P30" s="42">
        <f t="shared" si="9"/>
        <v>0</v>
      </c>
      <c r="Q30" s="42">
        <f t="shared" si="9"/>
        <v>0</v>
      </c>
      <c r="R30" s="43">
        <f t="shared" si="9"/>
        <v>0</v>
      </c>
    </row>
    <row r="31" spans="1:18">
      <c r="A31" s="1182" t="s">
        <v>647</v>
      </c>
      <c r="B31" s="1183"/>
      <c r="C31" s="30">
        <v>3.0680000000000001</v>
      </c>
      <c r="D31" s="19">
        <v>3.1720000000000002</v>
      </c>
      <c r="E31" s="19">
        <v>3.1379999999999999</v>
      </c>
      <c r="F31" s="19">
        <v>3.0449999999999999</v>
      </c>
      <c r="G31" s="19"/>
      <c r="H31" s="19"/>
      <c r="I31" s="19"/>
      <c r="J31" s="111"/>
      <c r="K31" s="41">
        <f>C31*25.4</f>
        <v>77.927199999999999</v>
      </c>
      <c r="L31" s="42">
        <f t="shared" ref="L31:R31" si="10">D31*25.4</f>
        <v>80.568799999999996</v>
      </c>
      <c r="M31" s="42">
        <f t="shared" si="10"/>
        <v>79.705199999999991</v>
      </c>
      <c r="N31" s="42">
        <f t="shared" si="10"/>
        <v>77.342999999999989</v>
      </c>
      <c r="O31" s="42">
        <f t="shared" si="10"/>
        <v>0</v>
      </c>
      <c r="P31" s="42">
        <f t="shared" si="10"/>
        <v>0</v>
      </c>
      <c r="Q31" s="42">
        <f t="shared" si="10"/>
        <v>0</v>
      </c>
      <c r="R31" s="43">
        <f t="shared" si="10"/>
        <v>0</v>
      </c>
    </row>
    <row r="32" spans="1:18" ht="13" thickBot="1">
      <c r="A32" s="1228" t="s">
        <v>624</v>
      </c>
      <c r="B32" s="1229"/>
      <c r="C32" s="121">
        <v>8.4</v>
      </c>
      <c r="D32" s="122">
        <v>8.4</v>
      </c>
      <c r="E32" s="122">
        <v>8.5</v>
      </c>
      <c r="F32" s="122">
        <v>8.4</v>
      </c>
      <c r="G32" s="122"/>
      <c r="H32" s="122"/>
      <c r="I32" s="122"/>
      <c r="J32" s="123"/>
      <c r="K32" s="44">
        <f>C32</f>
        <v>8.4</v>
      </c>
      <c r="L32" s="45">
        <f t="shared" ref="L32:Q32" si="11">D32</f>
        <v>8.4</v>
      </c>
      <c r="M32" s="45">
        <f t="shared" si="11"/>
        <v>8.5</v>
      </c>
      <c r="N32" s="45">
        <f t="shared" si="11"/>
        <v>8.4</v>
      </c>
      <c r="O32" s="45">
        <f t="shared" si="11"/>
        <v>0</v>
      </c>
      <c r="P32" s="45">
        <f t="shared" si="11"/>
        <v>0</v>
      </c>
      <c r="Q32" s="45">
        <f t="shared" si="11"/>
        <v>0</v>
      </c>
      <c r="R32" s="46">
        <f>J32</f>
        <v>0</v>
      </c>
    </row>
    <row r="33" spans="1:19" ht="13" thickBot="1">
      <c r="A33" s="1187"/>
      <c r="B33" s="1188"/>
      <c r="C33" s="25"/>
      <c r="D33" s="26"/>
      <c r="E33" s="26"/>
      <c r="F33" s="26"/>
      <c r="G33" s="26"/>
      <c r="H33" s="26"/>
      <c r="I33" s="26"/>
      <c r="J33" s="27"/>
      <c r="K33" s="113"/>
      <c r="L33" s="114"/>
      <c r="M33" s="114"/>
      <c r="N33" s="114"/>
      <c r="O33" s="114"/>
      <c r="P33" s="114"/>
      <c r="Q33" s="114"/>
      <c r="R33" s="115"/>
    </row>
    <row r="34" spans="1:19">
      <c r="A34" s="1207" t="s">
        <v>623</v>
      </c>
      <c r="B34" s="1230"/>
      <c r="C34" s="47">
        <f>ABS(C25-AVERAGE(C26,C28))</f>
        <v>3.2270000000000003</v>
      </c>
      <c r="D34" s="47">
        <f t="shared" ref="D34:J34" si="12">ABS(D25-AVERAGE(D26,D28))</f>
        <v>3.1589999999999998</v>
      </c>
      <c r="E34" s="47">
        <f t="shared" si="12"/>
        <v>3.2244999999999999</v>
      </c>
      <c r="F34" s="47">
        <f t="shared" si="12"/>
        <v>3.2835000000000001</v>
      </c>
      <c r="G34" s="47" t="e">
        <f t="shared" si="12"/>
        <v>#DIV/0!</v>
      </c>
      <c r="H34" s="47" t="e">
        <f t="shared" si="12"/>
        <v>#DIV/0!</v>
      </c>
      <c r="I34" s="47" t="e">
        <f t="shared" si="12"/>
        <v>#DIV/0!</v>
      </c>
      <c r="J34" s="47" t="e">
        <f t="shared" si="12"/>
        <v>#DIV/0!</v>
      </c>
      <c r="K34" s="84">
        <f t="shared" ref="K34:R38" si="13">C34*25.4</f>
        <v>81.965800000000002</v>
      </c>
      <c r="L34" s="48">
        <f t="shared" si="13"/>
        <v>80.238599999999991</v>
      </c>
      <c r="M34" s="48">
        <f t="shared" si="13"/>
        <v>81.902299999999997</v>
      </c>
      <c r="N34" s="48">
        <f t="shared" si="13"/>
        <v>83.400899999999993</v>
      </c>
      <c r="O34" s="48" t="e">
        <f t="shared" si="13"/>
        <v>#DIV/0!</v>
      </c>
      <c r="P34" s="48" t="e">
        <f t="shared" si="13"/>
        <v>#DIV/0!</v>
      </c>
      <c r="Q34" s="48" t="e">
        <f t="shared" si="13"/>
        <v>#DIV/0!</v>
      </c>
      <c r="R34" s="49" t="e">
        <f t="shared" si="13"/>
        <v>#DIV/0!</v>
      </c>
    </row>
    <row r="35" spans="1:19">
      <c r="A35" s="1182" t="s">
        <v>460</v>
      </c>
      <c r="B35" s="1186"/>
      <c r="C35" s="50">
        <f>C25-C27</f>
        <v>-3.0000000000000001E-3</v>
      </c>
      <c r="D35" s="50">
        <f t="shared" ref="D35:J35" si="14">D25-D27</f>
        <v>-1E-3</v>
      </c>
      <c r="E35" s="50">
        <f t="shared" si="14"/>
        <v>-6.0000000000000001E-3</v>
      </c>
      <c r="F35" s="50">
        <f t="shared" si="14"/>
        <v>-2E-3</v>
      </c>
      <c r="G35" s="50">
        <f t="shared" si="14"/>
        <v>0</v>
      </c>
      <c r="H35" s="50">
        <f t="shared" si="14"/>
        <v>0</v>
      </c>
      <c r="I35" s="50">
        <f t="shared" si="14"/>
        <v>0</v>
      </c>
      <c r="J35" s="50">
        <f t="shared" si="14"/>
        <v>0</v>
      </c>
      <c r="K35" s="85">
        <f t="shared" si="13"/>
        <v>-7.6200000000000004E-2</v>
      </c>
      <c r="L35" s="51">
        <f t="shared" si="13"/>
        <v>-2.5399999999999999E-2</v>
      </c>
      <c r="M35" s="51">
        <f t="shared" si="13"/>
        <v>-0.15240000000000001</v>
      </c>
      <c r="N35" s="51">
        <f t="shared" si="13"/>
        <v>-5.0799999999999998E-2</v>
      </c>
      <c r="O35" s="51">
        <f t="shared" si="13"/>
        <v>0</v>
      </c>
      <c r="P35" s="51">
        <f t="shared" si="13"/>
        <v>0</v>
      </c>
      <c r="Q35" s="51">
        <f t="shared" si="13"/>
        <v>0</v>
      </c>
      <c r="R35" s="52">
        <f t="shared" si="13"/>
        <v>0</v>
      </c>
    </row>
    <row r="36" spans="1:19">
      <c r="A36" s="1182" t="s">
        <v>461</v>
      </c>
      <c r="B36" s="1186"/>
      <c r="C36" s="50">
        <f>C27-C29</f>
        <v>1E-3</v>
      </c>
      <c r="D36" s="50">
        <f t="shared" ref="D36:J36" si="15">D27-D29</f>
        <v>0</v>
      </c>
      <c r="E36" s="50">
        <f t="shared" si="15"/>
        <v>5.0000000000000001E-3</v>
      </c>
      <c r="F36" s="50">
        <f t="shared" si="15"/>
        <v>1E-3</v>
      </c>
      <c r="G36" s="50">
        <f t="shared" si="15"/>
        <v>0</v>
      </c>
      <c r="H36" s="50">
        <f t="shared" si="15"/>
        <v>0</v>
      </c>
      <c r="I36" s="50">
        <f t="shared" si="15"/>
        <v>0</v>
      </c>
      <c r="J36" s="50">
        <f t="shared" si="15"/>
        <v>0</v>
      </c>
      <c r="K36" s="85">
        <f t="shared" si="13"/>
        <v>2.5399999999999999E-2</v>
      </c>
      <c r="L36" s="51">
        <f t="shared" si="13"/>
        <v>0</v>
      </c>
      <c r="M36" s="51">
        <f t="shared" si="13"/>
        <v>0.127</v>
      </c>
      <c r="N36" s="51">
        <f t="shared" si="13"/>
        <v>2.5399999999999999E-2</v>
      </c>
      <c r="O36" s="51">
        <f t="shared" si="13"/>
        <v>0</v>
      </c>
      <c r="P36" s="51">
        <f t="shared" si="13"/>
        <v>0</v>
      </c>
      <c r="Q36" s="51">
        <f t="shared" si="13"/>
        <v>0</v>
      </c>
      <c r="R36" s="52">
        <f t="shared" si="13"/>
        <v>0</v>
      </c>
    </row>
    <row r="37" spans="1:19">
      <c r="A37" s="1182" t="s">
        <v>585</v>
      </c>
      <c r="B37" s="1186"/>
      <c r="C37" s="124">
        <f>C31-C34</f>
        <v>-0.15900000000000025</v>
      </c>
      <c r="D37" s="124">
        <f t="shared" ref="D37:J37" si="16">D31-D34</f>
        <v>1.3000000000000345E-2</v>
      </c>
      <c r="E37" s="124">
        <f t="shared" si="16"/>
        <v>-8.6500000000000021E-2</v>
      </c>
      <c r="F37" s="124">
        <f t="shared" si="16"/>
        <v>-0.23850000000000016</v>
      </c>
      <c r="G37" s="124" t="e">
        <f t="shared" si="16"/>
        <v>#DIV/0!</v>
      </c>
      <c r="H37" s="124" t="e">
        <f t="shared" si="16"/>
        <v>#DIV/0!</v>
      </c>
      <c r="I37" s="124" t="e">
        <f t="shared" si="16"/>
        <v>#DIV/0!</v>
      </c>
      <c r="J37" s="124" t="e">
        <f t="shared" si="16"/>
        <v>#DIV/0!</v>
      </c>
      <c r="K37" s="85">
        <f t="shared" si="13"/>
        <v>-4.038600000000006</v>
      </c>
      <c r="L37" s="51">
        <f t="shared" si="13"/>
        <v>0.33020000000000871</v>
      </c>
      <c r="M37" s="51">
        <f t="shared" si="13"/>
        <v>-2.1971000000000003</v>
      </c>
      <c r="N37" s="51">
        <f t="shared" si="13"/>
        <v>-6.0579000000000036</v>
      </c>
      <c r="O37" s="51" t="e">
        <f t="shared" si="13"/>
        <v>#DIV/0!</v>
      </c>
      <c r="P37" s="51" t="e">
        <f t="shared" si="13"/>
        <v>#DIV/0!</v>
      </c>
      <c r="Q37" s="51" t="e">
        <f t="shared" si="13"/>
        <v>#DIV/0!</v>
      </c>
      <c r="R37" s="52" t="e">
        <f t="shared" si="13"/>
        <v>#DIV/0!</v>
      </c>
      <c r="S37" s="87"/>
    </row>
    <row r="38" spans="1:19" ht="13" thickBot="1">
      <c r="A38" s="1193" t="s">
        <v>586</v>
      </c>
      <c r="B38" s="1213"/>
      <c r="C38" s="125">
        <f>C31-$B$3-C34</f>
        <v>-0.17473000000000027</v>
      </c>
      <c r="D38" s="125">
        <f t="shared" ref="D38:J38" si="17">D31-$B$3-D34</f>
        <v>-2.7299999999996771E-3</v>
      </c>
      <c r="E38" s="125">
        <f t="shared" si="17"/>
        <v>-0.10223000000000004</v>
      </c>
      <c r="F38" s="125">
        <f t="shared" si="17"/>
        <v>-0.25423000000000018</v>
      </c>
      <c r="G38" s="125" t="e">
        <f t="shared" si="17"/>
        <v>#DIV/0!</v>
      </c>
      <c r="H38" s="125" t="e">
        <f t="shared" si="17"/>
        <v>#DIV/0!</v>
      </c>
      <c r="I38" s="125" t="e">
        <f t="shared" si="17"/>
        <v>#DIV/0!</v>
      </c>
      <c r="J38" s="125" t="e">
        <f t="shared" si="17"/>
        <v>#DIV/0!</v>
      </c>
      <c r="K38" s="86">
        <f t="shared" si="13"/>
        <v>-4.4381420000000071</v>
      </c>
      <c r="L38" s="54">
        <f t="shared" si="13"/>
        <v>-6.9341999999991799E-2</v>
      </c>
      <c r="M38" s="54">
        <f t="shared" si="13"/>
        <v>-2.596642000000001</v>
      </c>
      <c r="N38" s="54">
        <f t="shared" si="13"/>
        <v>-6.4574420000000039</v>
      </c>
      <c r="O38" s="54" t="e">
        <f t="shared" si="13"/>
        <v>#DIV/0!</v>
      </c>
      <c r="P38" s="54" t="e">
        <f t="shared" si="13"/>
        <v>#DIV/0!</v>
      </c>
      <c r="Q38" s="54" t="e">
        <f t="shared" si="13"/>
        <v>#DIV/0!</v>
      </c>
      <c r="R38" s="55" t="e">
        <f t="shared" si="13"/>
        <v>#DIV/0!</v>
      </c>
    </row>
    <row r="39" spans="1:19">
      <c r="A39" s="1192"/>
      <c r="B39" s="1192"/>
    </row>
    <row r="40" spans="1:19">
      <c r="A40" s="1189" t="s">
        <v>517</v>
      </c>
      <c r="B40" s="1189"/>
    </row>
    <row r="41" spans="1:19" ht="13" thickBot="1">
      <c r="A41" s="1181"/>
      <c r="B41" s="1181"/>
    </row>
    <row r="42" spans="1:19" ht="13" thickBot="1">
      <c r="A42" s="94" t="s">
        <v>472</v>
      </c>
      <c r="B42" s="92">
        <v>0.85</v>
      </c>
      <c r="C42" s="88" t="s">
        <v>632</v>
      </c>
    </row>
    <row r="43" spans="1:19" ht="13" thickBot="1">
      <c r="A43" s="95" t="s">
        <v>474</v>
      </c>
      <c r="B43" s="92">
        <v>1.17</v>
      </c>
      <c r="C43" s="88" t="s">
        <v>632</v>
      </c>
      <c r="D43" s="83"/>
    </row>
    <row r="44" spans="1:19" ht="13" thickBot="1">
      <c r="A44" s="96" t="s">
        <v>475</v>
      </c>
      <c r="B44" s="93">
        <v>1.44</v>
      </c>
      <c r="C44" s="88" t="s">
        <v>632</v>
      </c>
    </row>
    <row r="45" spans="1:19" ht="13" thickBot="1">
      <c r="A45" s="1211"/>
      <c r="B45" s="1212"/>
      <c r="C45" s="1184" t="s">
        <v>618</v>
      </c>
      <c r="D45" s="1214"/>
      <c r="E45" s="1214"/>
      <c r="F45" s="1214"/>
      <c r="G45" s="1214"/>
      <c r="H45" s="1214"/>
      <c r="I45" s="1214"/>
      <c r="J45" s="1185"/>
      <c r="K45" s="1184" t="s">
        <v>619</v>
      </c>
      <c r="L45" s="1214"/>
      <c r="M45" s="1214"/>
      <c r="N45" s="1214"/>
      <c r="O45" s="1214"/>
      <c r="P45" s="1214"/>
      <c r="Q45" s="1214"/>
      <c r="R45" s="1185"/>
    </row>
    <row r="46" spans="1:19" ht="13" thickBot="1">
      <c r="A46" s="1179" t="s">
        <v>637</v>
      </c>
      <c r="B46" s="1201"/>
      <c r="C46" s="28" t="s">
        <v>391</v>
      </c>
      <c r="D46" s="13" t="s">
        <v>392</v>
      </c>
      <c r="E46" s="13" t="s">
        <v>393</v>
      </c>
      <c r="F46" s="13" t="s">
        <v>394</v>
      </c>
      <c r="G46" s="13"/>
      <c r="H46" s="13"/>
      <c r="I46" s="13"/>
      <c r="J46" s="14"/>
      <c r="K46" s="35" t="str">
        <f t="shared" ref="K46:R46" si="18">C46</f>
        <v>001</v>
      </c>
      <c r="L46" s="36" t="str">
        <f t="shared" si="18"/>
        <v>002</v>
      </c>
      <c r="M46" s="36" t="str">
        <f t="shared" si="18"/>
        <v>004</v>
      </c>
      <c r="N46" s="36" t="str">
        <f t="shared" si="18"/>
        <v>005</v>
      </c>
      <c r="O46" s="36">
        <f t="shared" si="18"/>
        <v>0</v>
      </c>
      <c r="P46" s="36">
        <f t="shared" si="18"/>
        <v>0</v>
      </c>
      <c r="Q46" s="36">
        <f t="shared" si="18"/>
        <v>0</v>
      </c>
      <c r="R46" s="37">
        <f t="shared" si="18"/>
        <v>0</v>
      </c>
    </row>
    <row r="47" spans="1:19">
      <c r="A47" s="1199" t="s">
        <v>466</v>
      </c>
      <c r="B47" s="1200"/>
      <c r="C47" s="29">
        <v>0</v>
      </c>
      <c r="D47" s="16">
        <v>0</v>
      </c>
      <c r="E47" s="16">
        <v>0</v>
      </c>
      <c r="F47" s="16">
        <v>0</v>
      </c>
      <c r="G47" s="16"/>
      <c r="H47" s="16"/>
      <c r="I47" s="16"/>
      <c r="J47" s="17"/>
      <c r="K47" s="38">
        <f t="shared" ref="K47:R50" si="19">C47*25.4</f>
        <v>0</v>
      </c>
      <c r="L47" s="39">
        <f t="shared" si="19"/>
        <v>0</v>
      </c>
      <c r="M47" s="39">
        <f t="shared" si="19"/>
        <v>0</v>
      </c>
      <c r="N47" s="39">
        <f t="shared" si="19"/>
        <v>0</v>
      </c>
      <c r="O47" s="39">
        <f t="shared" si="19"/>
        <v>0</v>
      </c>
      <c r="P47" s="39">
        <f t="shared" si="19"/>
        <v>0</v>
      </c>
      <c r="Q47" s="39">
        <f t="shared" si="19"/>
        <v>0</v>
      </c>
      <c r="R47" s="40">
        <f t="shared" si="19"/>
        <v>0</v>
      </c>
    </row>
    <row r="48" spans="1:19">
      <c r="A48" s="1190" t="s">
        <v>463</v>
      </c>
      <c r="B48" s="1191"/>
      <c r="C48" s="30">
        <v>1.792</v>
      </c>
      <c r="D48" s="19">
        <v>1.6559999999999999</v>
      </c>
      <c r="E48" s="19">
        <v>1.754</v>
      </c>
      <c r="F48" s="19">
        <v>1.8480000000000001</v>
      </c>
      <c r="G48" s="19"/>
      <c r="H48" s="19"/>
      <c r="I48" s="19"/>
      <c r="J48" s="20"/>
      <c r="K48" s="41">
        <f t="shared" si="19"/>
        <v>45.516799999999996</v>
      </c>
      <c r="L48" s="42">
        <f t="shared" si="19"/>
        <v>42.062399999999997</v>
      </c>
      <c r="M48" s="42">
        <f t="shared" si="19"/>
        <v>44.551600000000001</v>
      </c>
      <c r="N48" s="42">
        <f t="shared" si="19"/>
        <v>46.9392</v>
      </c>
      <c r="O48" s="42">
        <f t="shared" si="19"/>
        <v>0</v>
      </c>
      <c r="P48" s="42">
        <f t="shared" si="19"/>
        <v>0</v>
      </c>
      <c r="Q48" s="42">
        <f t="shared" si="19"/>
        <v>0</v>
      </c>
      <c r="R48" s="43">
        <f t="shared" si="19"/>
        <v>0</v>
      </c>
    </row>
    <row r="49" spans="1:18">
      <c r="A49" s="1190" t="s">
        <v>465</v>
      </c>
      <c r="B49" s="1191"/>
      <c r="C49" s="30">
        <v>2.6160000000000001</v>
      </c>
      <c r="D49" s="19">
        <v>2.5019999999999998</v>
      </c>
      <c r="E49" s="19">
        <v>2.59</v>
      </c>
      <c r="F49" s="19">
        <v>2.66</v>
      </c>
      <c r="G49" s="19"/>
      <c r="H49" s="19"/>
      <c r="I49" s="19"/>
      <c r="J49" s="20"/>
      <c r="K49" s="41">
        <f t="shared" si="19"/>
        <v>66.446399999999997</v>
      </c>
      <c r="L49" s="42">
        <f t="shared" si="19"/>
        <v>63.550799999999988</v>
      </c>
      <c r="M49" s="42">
        <f t="shared" si="19"/>
        <v>65.785999999999987</v>
      </c>
      <c r="N49" s="42">
        <f t="shared" si="19"/>
        <v>67.563999999999993</v>
      </c>
      <c r="O49" s="42">
        <f t="shared" si="19"/>
        <v>0</v>
      </c>
      <c r="P49" s="42">
        <f t="shared" si="19"/>
        <v>0</v>
      </c>
      <c r="Q49" s="42">
        <f t="shared" si="19"/>
        <v>0</v>
      </c>
      <c r="R49" s="43">
        <f t="shared" si="19"/>
        <v>0</v>
      </c>
    </row>
    <row r="50" spans="1:18" ht="13" thickBot="1">
      <c r="A50" s="1193" t="s">
        <v>464</v>
      </c>
      <c r="B50" s="1194"/>
      <c r="C50" s="31">
        <v>3.2250000000000001</v>
      </c>
      <c r="D50" s="23">
        <v>3.1589999999999998</v>
      </c>
      <c r="E50" s="23">
        <v>3.22</v>
      </c>
      <c r="F50" s="23">
        <v>3.2810000000000001</v>
      </c>
      <c r="G50" s="23"/>
      <c r="H50" s="23"/>
      <c r="I50" s="23"/>
      <c r="J50" s="24"/>
      <c r="K50" s="44">
        <f t="shared" si="19"/>
        <v>81.914999999999992</v>
      </c>
      <c r="L50" s="45">
        <f t="shared" si="19"/>
        <v>80.238599999999991</v>
      </c>
      <c r="M50" s="45">
        <f t="shared" si="19"/>
        <v>81.787999999999997</v>
      </c>
      <c r="N50" s="45">
        <f t="shared" si="19"/>
        <v>83.337400000000002</v>
      </c>
      <c r="O50" s="45">
        <f t="shared" si="19"/>
        <v>0</v>
      </c>
      <c r="P50" s="45">
        <f t="shared" si="19"/>
        <v>0</v>
      </c>
      <c r="Q50" s="45">
        <f t="shared" si="19"/>
        <v>0</v>
      </c>
      <c r="R50" s="46">
        <f t="shared" si="19"/>
        <v>0</v>
      </c>
    </row>
    <row r="51" spans="1:18">
      <c r="A51" s="1192"/>
      <c r="B51" s="1192"/>
    </row>
    <row r="52" spans="1:18">
      <c r="A52" s="1189" t="s">
        <v>467</v>
      </c>
      <c r="B52" s="1189"/>
    </row>
    <row r="53" spans="1:18" ht="13" thickBot="1">
      <c r="A53" s="1181"/>
      <c r="B53" s="1181"/>
    </row>
    <row r="54" spans="1:18" ht="13" thickBot="1">
      <c r="A54" s="75" t="s">
        <v>471</v>
      </c>
      <c r="B54" s="32">
        <v>1.7</v>
      </c>
      <c r="C54" s="88" t="s">
        <v>632</v>
      </c>
    </row>
    <row r="55" spans="1:18" ht="13" thickBot="1">
      <c r="A55" s="135" t="s">
        <v>388</v>
      </c>
      <c r="B55" s="136">
        <f>(B54-B4)/B4</f>
        <v>0.18055555555555558</v>
      </c>
      <c r="C55" s="88"/>
    </row>
    <row r="56" spans="1:18" ht="13" thickBot="1">
      <c r="A56" s="1184"/>
      <c r="B56" s="1185"/>
      <c r="C56" s="1202" t="s">
        <v>618</v>
      </c>
      <c r="D56" s="1203"/>
      <c r="E56" s="1203"/>
      <c r="F56" s="1203"/>
      <c r="G56" s="1203"/>
      <c r="H56" s="1203"/>
      <c r="I56" s="1203"/>
      <c r="J56" s="1204"/>
      <c r="K56" s="1184" t="s">
        <v>619</v>
      </c>
      <c r="L56" s="1214"/>
      <c r="M56" s="1214"/>
      <c r="N56" s="1214"/>
      <c r="O56" s="1214"/>
      <c r="P56" s="1214"/>
      <c r="Q56" s="1214"/>
      <c r="R56" s="1185"/>
    </row>
    <row r="57" spans="1:18" ht="13" thickBot="1">
      <c r="A57" s="1179" t="s">
        <v>637</v>
      </c>
      <c r="B57" s="1180"/>
      <c r="C57" s="12" t="s">
        <v>394</v>
      </c>
      <c r="D57" s="13"/>
      <c r="E57" s="13"/>
      <c r="F57" s="13"/>
      <c r="G57" s="13"/>
      <c r="H57" s="13"/>
      <c r="I57" s="13"/>
      <c r="J57" s="14"/>
      <c r="K57" s="35" t="str">
        <f t="shared" ref="K57:R57" si="20">C57</f>
        <v>005</v>
      </c>
      <c r="L57" s="36">
        <f t="shared" si="20"/>
        <v>0</v>
      </c>
      <c r="M57" s="36">
        <f t="shared" si="20"/>
        <v>0</v>
      </c>
      <c r="N57" s="36">
        <f t="shared" si="20"/>
        <v>0</v>
      </c>
      <c r="O57" s="36">
        <f t="shared" si="20"/>
        <v>0</v>
      </c>
      <c r="P57" s="36">
        <f t="shared" si="20"/>
        <v>0</v>
      </c>
      <c r="Q57" s="36">
        <f t="shared" si="20"/>
        <v>0</v>
      </c>
      <c r="R57" s="37">
        <f t="shared" si="20"/>
        <v>0</v>
      </c>
    </row>
    <row r="58" spans="1:18">
      <c r="A58" s="1199" t="s">
        <v>470</v>
      </c>
      <c r="B58" s="1218"/>
      <c r="C58" s="15">
        <v>0</v>
      </c>
      <c r="D58" s="16"/>
      <c r="E58" s="16"/>
      <c r="F58" s="16"/>
      <c r="G58" s="16"/>
      <c r="H58" s="16"/>
      <c r="I58" s="16"/>
      <c r="J58" s="17"/>
      <c r="K58" s="38">
        <f t="shared" ref="K58:R61" si="21">C58*25.4</f>
        <v>0</v>
      </c>
      <c r="L58" s="39">
        <f t="shared" si="21"/>
        <v>0</v>
      </c>
      <c r="M58" s="39">
        <f t="shared" si="21"/>
        <v>0</v>
      </c>
      <c r="N58" s="39">
        <f t="shared" si="21"/>
        <v>0</v>
      </c>
      <c r="O58" s="39">
        <f t="shared" si="21"/>
        <v>0</v>
      </c>
      <c r="P58" s="39">
        <f t="shared" si="21"/>
        <v>0</v>
      </c>
      <c r="Q58" s="39">
        <f t="shared" si="21"/>
        <v>0</v>
      </c>
      <c r="R58" s="40">
        <f t="shared" si="21"/>
        <v>0</v>
      </c>
    </row>
    <row r="59" spans="1:18">
      <c r="A59" s="1226" t="s">
        <v>588</v>
      </c>
      <c r="B59" s="1227"/>
      <c r="C59" s="18">
        <v>3.2810000000000001</v>
      </c>
      <c r="D59" s="19"/>
      <c r="E59" s="19"/>
      <c r="F59" s="19"/>
      <c r="G59" s="19"/>
      <c r="H59" s="19"/>
      <c r="I59" s="19"/>
      <c r="J59" s="20"/>
      <c r="K59" s="41">
        <f t="shared" si="21"/>
        <v>83.337400000000002</v>
      </c>
      <c r="L59" s="42">
        <f t="shared" si="21"/>
        <v>0</v>
      </c>
      <c r="M59" s="42">
        <f t="shared" si="21"/>
        <v>0</v>
      </c>
      <c r="N59" s="42">
        <f t="shared" si="21"/>
        <v>0</v>
      </c>
      <c r="O59" s="42">
        <f t="shared" si="21"/>
        <v>0</v>
      </c>
      <c r="P59" s="42">
        <f t="shared" si="21"/>
        <v>0</v>
      </c>
      <c r="Q59" s="42">
        <f t="shared" si="21"/>
        <v>0</v>
      </c>
      <c r="R59" s="43">
        <f t="shared" si="21"/>
        <v>0</v>
      </c>
    </row>
    <row r="60" spans="1:18">
      <c r="A60" s="1190" t="s">
        <v>589</v>
      </c>
      <c r="B60" s="1219"/>
      <c r="C60" s="18">
        <v>3.7759999999999998</v>
      </c>
      <c r="D60" s="19"/>
      <c r="E60" s="19"/>
      <c r="F60" s="19"/>
      <c r="G60" s="19"/>
      <c r="H60" s="19"/>
      <c r="I60" s="19"/>
      <c r="J60" s="20"/>
      <c r="K60" s="41">
        <f t="shared" si="21"/>
        <v>95.910399999999996</v>
      </c>
      <c r="L60" s="42">
        <f t="shared" si="21"/>
        <v>0</v>
      </c>
      <c r="M60" s="42">
        <f t="shared" si="21"/>
        <v>0</v>
      </c>
      <c r="N60" s="42">
        <f t="shared" si="21"/>
        <v>0</v>
      </c>
      <c r="O60" s="42">
        <f t="shared" si="21"/>
        <v>0</v>
      </c>
      <c r="P60" s="42">
        <f t="shared" si="21"/>
        <v>0</v>
      </c>
      <c r="Q60" s="42">
        <f t="shared" si="21"/>
        <v>0</v>
      </c>
      <c r="R60" s="43">
        <f t="shared" si="21"/>
        <v>0</v>
      </c>
    </row>
    <row r="61" spans="1:18" ht="13" thickBot="1">
      <c r="A61" s="1193" t="s">
        <v>590</v>
      </c>
      <c r="B61" s="1213"/>
      <c r="C61" s="22">
        <v>3.7759999999999998</v>
      </c>
      <c r="D61" s="23"/>
      <c r="E61" s="23"/>
      <c r="F61" s="23"/>
      <c r="G61" s="23"/>
      <c r="H61" s="23"/>
      <c r="I61" s="23"/>
      <c r="J61" s="24"/>
      <c r="K61" s="44">
        <f t="shared" si="21"/>
        <v>95.910399999999996</v>
      </c>
      <c r="L61" s="45">
        <f t="shared" si="21"/>
        <v>0</v>
      </c>
      <c r="M61" s="45">
        <f t="shared" si="21"/>
        <v>0</v>
      </c>
      <c r="N61" s="45">
        <f t="shared" si="21"/>
        <v>0</v>
      </c>
      <c r="O61" s="45">
        <f t="shared" si="21"/>
        <v>0</v>
      </c>
      <c r="P61" s="45">
        <f t="shared" si="21"/>
        <v>0</v>
      </c>
      <c r="Q61" s="45">
        <f t="shared" si="21"/>
        <v>0</v>
      </c>
      <c r="R61" s="46">
        <f t="shared" si="21"/>
        <v>0</v>
      </c>
    </row>
    <row r="62" spans="1:18" ht="13" thickBot="1">
      <c r="A62" s="33"/>
      <c r="B62" s="33"/>
    </row>
    <row r="63" spans="1:18" ht="13" thickBot="1">
      <c r="A63" s="100" t="s">
        <v>477</v>
      </c>
      <c r="B63" s="33"/>
    </row>
    <row r="64" spans="1:18">
      <c r="A64" s="82" t="s">
        <v>402</v>
      </c>
      <c r="B64" s="33"/>
    </row>
    <row r="65" spans="1:28">
      <c r="B65" s="33"/>
    </row>
    <row r="66" spans="1:28">
      <c r="B66" s="33"/>
    </row>
    <row r="67" spans="1:28">
      <c r="B67" s="33"/>
    </row>
    <row r="68" spans="1:28">
      <c r="B68" s="33"/>
    </row>
    <row r="69" spans="1:28">
      <c r="B69" s="33"/>
    </row>
    <row r="70" spans="1:28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88"/>
      <c r="W70" s="88"/>
      <c r="X70" s="88"/>
      <c r="Y70" s="88"/>
      <c r="Z70" s="88"/>
      <c r="AA70" s="88"/>
      <c r="AB70" s="88"/>
    </row>
    <row r="71" spans="1:28" ht="13" thickBot="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88"/>
      <c r="W71" s="88"/>
      <c r="X71" s="88"/>
      <c r="Y71" s="88"/>
      <c r="Z71" s="88"/>
      <c r="AA71" s="88"/>
      <c r="AB71" s="88"/>
    </row>
    <row r="72" spans="1:28" ht="15.75" customHeight="1">
      <c r="A72" s="1220" t="s">
        <v>759</v>
      </c>
      <c r="B72" s="1221"/>
      <c r="C72" s="1221"/>
      <c r="D72" s="1221"/>
      <c r="E72" s="1221"/>
      <c r="F72" s="1221"/>
      <c r="G72" s="1221"/>
      <c r="H72" s="1221"/>
      <c r="I72" s="1221"/>
      <c r="J72" s="1221"/>
      <c r="K72" s="1221"/>
      <c r="L72" s="1221"/>
      <c r="M72" s="1221"/>
      <c r="N72" s="1221"/>
      <c r="O72" s="1221"/>
      <c r="P72" s="1221"/>
      <c r="Q72" s="1221"/>
      <c r="R72" s="1221"/>
      <c r="S72" s="1221"/>
      <c r="T72" s="1221"/>
      <c r="U72" s="1222"/>
      <c r="V72" s="88"/>
      <c r="W72" s="88"/>
      <c r="X72" s="88"/>
      <c r="Y72" s="88"/>
      <c r="Z72" s="88"/>
      <c r="AA72" s="88"/>
      <c r="AB72" s="88"/>
    </row>
    <row r="73" spans="1:28" ht="13" thickBot="1">
      <c r="A73" s="1223"/>
      <c r="B73" s="1224"/>
      <c r="C73" s="1224"/>
      <c r="D73" s="1224"/>
      <c r="E73" s="1224"/>
      <c r="F73" s="1224"/>
      <c r="G73" s="1224"/>
      <c r="H73" s="1224"/>
      <c r="I73" s="1224"/>
      <c r="J73" s="1224"/>
      <c r="K73" s="1224"/>
      <c r="L73" s="1224"/>
      <c r="M73" s="1224"/>
      <c r="N73" s="1224"/>
      <c r="O73" s="1224"/>
      <c r="P73" s="1224"/>
      <c r="Q73" s="1224"/>
      <c r="R73" s="1224"/>
      <c r="S73" s="1224"/>
      <c r="T73" s="1224"/>
      <c r="U73" s="1225"/>
      <c r="V73" s="88"/>
      <c r="W73" s="88"/>
      <c r="X73" s="88"/>
      <c r="Y73" s="88"/>
      <c r="Z73" s="88"/>
      <c r="AA73" s="88"/>
      <c r="AB73" s="88"/>
    </row>
    <row r="74" spans="1:28" ht="12.7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88"/>
      <c r="W74" s="88"/>
      <c r="X74" s="88"/>
      <c r="Y74" s="88"/>
      <c r="Z74" s="88"/>
      <c r="AA74" s="88"/>
      <c r="AB74" s="88"/>
    </row>
    <row r="75" spans="1:28">
      <c r="A75" s="76" t="s">
        <v>478</v>
      </c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3" thickBot="1">
      <c r="A76" s="76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3" thickBot="1">
      <c r="A77" s="71"/>
      <c r="B77" s="1215" t="s">
        <v>618</v>
      </c>
      <c r="C77" s="1216"/>
      <c r="D77" s="1216"/>
      <c r="E77" s="1216"/>
      <c r="F77" s="1216"/>
      <c r="G77" s="1216"/>
      <c r="H77" s="1216"/>
      <c r="I77" s="1217"/>
      <c r="J77" s="1184" t="s">
        <v>619</v>
      </c>
      <c r="K77" s="1214"/>
      <c r="L77" s="1214"/>
      <c r="M77" s="1214"/>
      <c r="N77" s="1214"/>
      <c r="O77" s="1214"/>
      <c r="P77" s="1214"/>
      <c r="Q77" s="1185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3" thickBot="1">
      <c r="A78" s="66" t="s">
        <v>637</v>
      </c>
      <c r="B78" s="56" t="str">
        <f t="shared" ref="B78:I78" si="22">C14</f>
        <v>001</v>
      </c>
      <c r="C78" s="57" t="str">
        <f t="shared" si="22"/>
        <v>002</v>
      </c>
      <c r="D78" s="57" t="str">
        <f t="shared" si="22"/>
        <v>004</v>
      </c>
      <c r="E78" s="57" t="str">
        <f t="shared" si="22"/>
        <v>005</v>
      </c>
      <c r="F78" s="57">
        <f t="shared" si="22"/>
        <v>0</v>
      </c>
      <c r="G78" s="57">
        <f t="shared" si="22"/>
        <v>0</v>
      </c>
      <c r="H78" s="57">
        <f t="shared" si="22"/>
        <v>0</v>
      </c>
      <c r="I78" s="58">
        <f t="shared" si="22"/>
        <v>0</v>
      </c>
      <c r="J78" s="59" t="str">
        <f t="shared" ref="J78:Q78" si="23">B78</f>
        <v>001</v>
      </c>
      <c r="K78" s="60" t="str">
        <f t="shared" si="23"/>
        <v>002</v>
      </c>
      <c r="L78" s="60" t="str">
        <f t="shared" si="23"/>
        <v>004</v>
      </c>
      <c r="M78" s="60" t="str">
        <f t="shared" si="23"/>
        <v>005</v>
      </c>
      <c r="N78" s="60">
        <f t="shared" si="23"/>
        <v>0</v>
      </c>
      <c r="O78" s="60">
        <f t="shared" si="23"/>
        <v>0</v>
      </c>
      <c r="P78" s="60">
        <f t="shared" si="23"/>
        <v>0</v>
      </c>
      <c r="Q78" s="61">
        <f t="shared" si="23"/>
        <v>0</v>
      </c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>
      <c r="A79" s="72" t="s">
        <v>623</v>
      </c>
      <c r="B79" s="47">
        <f t="shared" ref="B79:I81" si="24">C34</f>
        <v>3.2270000000000003</v>
      </c>
      <c r="C79" s="48">
        <f t="shared" si="24"/>
        <v>3.1589999999999998</v>
      </c>
      <c r="D79" s="48">
        <f t="shared" si="24"/>
        <v>3.2244999999999999</v>
      </c>
      <c r="E79" s="48">
        <f t="shared" si="24"/>
        <v>3.2835000000000001</v>
      </c>
      <c r="F79" s="48" t="e">
        <f t="shared" si="24"/>
        <v>#DIV/0!</v>
      </c>
      <c r="G79" s="48" t="e">
        <f t="shared" si="24"/>
        <v>#DIV/0!</v>
      </c>
      <c r="H79" s="48" t="e">
        <f t="shared" si="24"/>
        <v>#DIV/0!</v>
      </c>
      <c r="I79" s="49" t="e">
        <f t="shared" si="24"/>
        <v>#DIV/0!</v>
      </c>
      <c r="J79" s="47">
        <f t="shared" ref="J79:Q82" si="25">B79*25.4</f>
        <v>81.965800000000002</v>
      </c>
      <c r="K79" s="48">
        <f t="shared" si="25"/>
        <v>80.238599999999991</v>
      </c>
      <c r="L79" s="48">
        <f t="shared" si="25"/>
        <v>81.902299999999997</v>
      </c>
      <c r="M79" s="48">
        <f t="shared" si="25"/>
        <v>83.400899999999993</v>
      </c>
      <c r="N79" s="48" t="e">
        <f t="shared" si="25"/>
        <v>#DIV/0!</v>
      </c>
      <c r="O79" s="48" t="e">
        <f t="shared" si="25"/>
        <v>#DIV/0!</v>
      </c>
      <c r="P79" s="48" t="e">
        <f t="shared" si="25"/>
        <v>#DIV/0!</v>
      </c>
      <c r="Q79" s="49" t="e">
        <f t="shared" si="25"/>
        <v>#DIV/0!</v>
      </c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>
      <c r="A80" s="73" t="s">
        <v>479</v>
      </c>
      <c r="B80" s="50">
        <f t="shared" si="24"/>
        <v>-3.0000000000000001E-3</v>
      </c>
      <c r="C80" s="51">
        <f t="shared" si="24"/>
        <v>-1E-3</v>
      </c>
      <c r="D80" s="51">
        <f t="shared" si="24"/>
        <v>-6.0000000000000001E-3</v>
      </c>
      <c r="E80" s="51">
        <f t="shared" si="24"/>
        <v>-2E-3</v>
      </c>
      <c r="F80" s="51">
        <f t="shared" si="24"/>
        <v>0</v>
      </c>
      <c r="G80" s="51">
        <f t="shared" si="24"/>
        <v>0</v>
      </c>
      <c r="H80" s="51">
        <f t="shared" si="24"/>
        <v>0</v>
      </c>
      <c r="I80" s="52">
        <f t="shared" si="24"/>
        <v>0</v>
      </c>
      <c r="J80" s="50">
        <f t="shared" si="25"/>
        <v>-7.6200000000000004E-2</v>
      </c>
      <c r="K80" s="51">
        <f t="shared" si="25"/>
        <v>-2.5399999999999999E-2</v>
      </c>
      <c r="L80" s="51">
        <f t="shared" si="25"/>
        <v>-0.15240000000000001</v>
      </c>
      <c r="M80" s="51">
        <f t="shared" si="25"/>
        <v>-5.0799999999999998E-2</v>
      </c>
      <c r="N80" s="51">
        <f t="shared" si="25"/>
        <v>0</v>
      </c>
      <c r="O80" s="51">
        <f t="shared" si="25"/>
        <v>0</v>
      </c>
      <c r="P80" s="51">
        <f t="shared" si="25"/>
        <v>0</v>
      </c>
      <c r="Q80" s="52">
        <f t="shared" si="25"/>
        <v>0</v>
      </c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30">
      <c r="A81" s="73" t="s">
        <v>480</v>
      </c>
      <c r="B81" s="50">
        <f t="shared" si="24"/>
        <v>1E-3</v>
      </c>
      <c r="C81" s="51">
        <f t="shared" si="24"/>
        <v>0</v>
      </c>
      <c r="D81" s="51">
        <f t="shared" si="24"/>
        <v>5.0000000000000001E-3</v>
      </c>
      <c r="E81" s="51">
        <f t="shared" si="24"/>
        <v>1E-3</v>
      </c>
      <c r="F81" s="51">
        <f t="shared" si="24"/>
        <v>0</v>
      </c>
      <c r="G81" s="51">
        <f t="shared" si="24"/>
        <v>0</v>
      </c>
      <c r="H81" s="51">
        <f t="shared" si="24"/>
        <v>0</v>
      </c>
      <c r="I81" s="52">
        <f t="shared" si="24"/>
        <v>0</v>
      </c>
      <c r="J81" s="50">
        <f t="shared" si="25"/>
        <v>2.5399999999999999E-2</v>
      </c>
      <c r="K81" s="51">
        <f t="shared" si="25"/>
        <v>0</v>
      </c>
      <c r="L81" s="51">
        <f t="shared" si="25"/>
        <v>0.127</v>
      </c>
      <c r="M81" s="51">
        <f t="shared" si="25"/>
        <v>2.5399999999999999E-2</v>
      </c>
      <c r="N81" s="51">
        <f t="shared" si="25"/>
        <v>0</v>
      </c>
      <c r="O81" s="51">
        <f t="shared" si="25"/>
        <v>0</v>
      </c>
      <c r="P81" s="51">
        <f t="shared" si="25"/>
        <v>0</v>
      </c>
      <c r="Q81" s="52">
        <f t="shared" si="25"/>
        <v>0</v>
      </c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30" ht="13" thickBot="1">
      <c r="A82" s="74" t="s">
        <v>586</v>
      </c>
      <c r="B82" s="53">
        <f t="shared" ref="B82:I82" si="26">C38</f>
        <v>-0.17473000000000027</v>
      </c>
      <c r="C82" s="54">
        <f t="shared" si="26"/>
        <v>-2.7299999999996771E-3</v>
      </c>
      <c r="D82" s="54">
        <f t="shared" si="26"/>
        <v>-0.10223000000000004</v>
      </c>
      <c r="E82" s="54">
        <f t="shared" si="26"/>
        <v>-0.25423000000000018</v>
      </c>
      <c r="F82" s="54" t="e">
        <f t="shared" si="26"/>
        <v>#DIV/0!</v>
      </c>
      <c r="G82" s="54" t="e">
        <f t="shared" si="26"/>
        <v>#DIV/0!</v>
      </c>
      <c r="H82" s="54" t="e">
        <f t="shared" si="26"/>
        <v>#DIV/0!</v>
      </c>
      <c r="I82" s="55" t="e">
        <f t="shared" si="26"/>
        <v>#DIV/0!</v>
      </c>
      <c r="J82" s="53">
        <f t="shared" si="25"/>
        <v>-4.4381420000000071</v>
      </c>
      <c r="K82" s="54">
        <f t="shared" si="25"/>
        <v>-6.9341999999991799E-2</v>
      </c>
      <c r="L82" s="54">
        <f t="shared" si="25"/>
        <v>-2.596642000000001</v>
      </c>
      <c r="M82" s="54">
        <f t="shared" si="25"/>
        <v>-6.4574420000000039</v>
      </c>
      <c r="N82" s="54" t="e">
        <f t="shared" si="25"/>
        <v>#DIV/0!</v>
      </c>
      <c r="O82" s="54" t="e">
        <f t="shared" si="25"/>
        <v>#DIV/0!</v>
      </c>
      <c r="P82" s="54" t="e">
        <f t="shared" si="25"/>
        <v>#DIV/0!</v>
      </c>
      <c r="Q82" s="55" t="e">
        <f t="shared" si="25"/>
        <v>#DIV/0!</v>
      </c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30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30">
      <c r="A84" s="76" t="s">
        <v>517</v>
      </c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30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30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30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30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30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30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30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30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30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V93" s="62" t="s">
        <v>758</v>
      </c>
      <c r="W93" s="62"/>
      <c r="X93" s="62"/>
      <c r="Y93" s="62"/>
      <c r="Z93" s="62"/>
      <c r="AA93" s="62"/>
      <c r="AB93" s="62"/>
      <c r="AC93" s="62"/>
      <c r="AD93" s="62"/>
    </row>
    <row r="94" spans="1:30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V94" s="62"/>
      <c r="W94" s="62"/>
      <c r="X94" s="62"/>
      <c r="Y94" s="62"/>
      <c r="Z94" s="62"/>
      <c r="AA94" s="62"/>
      <c r="AB94" s="62"/>
      <c r="AC94" s="62"/>
      <c r="AD94" s="62"/>
    </row>
    <row r="95" spans="1:30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V95" s="62"/>
      <c r="W95" s="63" t="str">
        <f t="shared" ref="W95:AD95" si="27">"Blade S/N "&amp;C46</f>
        <v>Blade S/N 001</v>
      </c>
      <c r="X95" s="63" t="str">
        <f t="shared" si="27"/>
        <v>Blade S/N 002</v>
      </c>
      <c r="Y95" s="63" t="str">
        <f t="shared" si="27"/>
        <v>Blade S/N 004</v>
      </c>
      <c r="Z95" s="63" t="str">
        <f t="shared" si="27"/>
        <v>Blade S/N 005</v>
      </c>
      <c r="AA95" s="63" t="str">
        <f t="shared" si="27"/>
        <v xml:space="preserve">Blade S/N </v>
      </c>
      <c r="AB95" s="63" t="str">
        <f t="shared" si="27"/>
        <v xml:space="preserve">Blade S/N </v>
      </c>
      <c r="AC95" s="63" t="str">
        <f t="shared" si="27"/>
        <v xml:space="preserve">Blade S/N </v>
      </c>
      <c r="AD95" s="63" t="str">
        <f t="shared" si="27"/>
        <v xml:space="preserve">Blade S/N </v>
      </c>
    </row>
    <row r="96" spans="1:30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V96" s="64">
        <f>B42</f>
        <v>0.85</v>
      </c>
      <c r="W96" s="65">
        <f t="shared" ref="W96:AD98" si="28">K48-K$47</f>
        <v>45.516799999999996</v>
      </c>
      <c r="X96" s="65">
        <f t="shared" si="28"/>
        <v>42.062399999999997</v>
      </c>
      <c r="Y96" s="65">
        <f t="shared" si="28"/>
        <v>44.551600000000001</v>
      </c>
      <c r="Z96" s="65">
        <f t="shared" si="28"/>
        <v>46.9392</v>
      </c>
      <c r="AA96" s="65">
        <f t="shared" si="28"/>
        <v>0</v>
      </c>
      <c r="AB96" s="65">
        <f t="shared" si="28"/>
        <v>0</v>
      </c>
      <c r="AC96" s="65">
        <f t="shared" si="28"/>
        <v>0</v>
      </c>
      <c r="AD96" s="65">
        <f t="shared" si="28"/>
        <v>0</v>
      </c>
    </row>
    <row r="97" spans="1:30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V97" s="64">
        <f>B43</f>
        <v>1.17</v>
      </c>
      <c r="W97" s="65">
        <f t="shared" si="28"/>
        <v>66.446399999999997</v>
      </c>
      <c r="X97" s="65">
        <f t="shared" si="28"/>
        <v>63.550799999999988</v>
      </c>
      <c r="Y97" s="65">
        <f t="shared" si="28"/>
        <v>65.785999999999987</v>
      </c>
      <c r="Z97" s="65">
        <f t="shared" si="28"/>
        <v>67.563999999999993</v>
      </c>
      <c r="AA97" s="65">
        <f t="shared" si="28"/>
        <v>0</v>
      </c>
      <c r="AB97" s="65">
        <f t="shared" si="28"/>
        <v>0</v>
      </c>
      <c r="AC97" s="65">
        <f t="shared" si="28"/>
        <v>0</v>
      </c>
      <c r="AD97" s="65">
        <f t="shared" si="28"/>
        <v>0</v>
      </c>
    </row>
    <row r="98" spans="1:30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V98" s="64">
        <f>B44</f>
        <v>1.44</v>
      </c>
      <c r="W98" s="65">
        <f t="shared" si="28"/>
        <v>81.914999999999992</v>
      </c>
      <c r="X98" s="65">
        <f t="shared" si="28"/>
        <v>80.238599999999991</v>
      </c>
      <c r="Y98" s="65">
        <f t="shared" si="28"/>
        <v>81.787999999999997</v>
      </c>
      <c r="Z98" s="65">
        <f t="shared" si="28"/>
        <v>83.337400000000002</v>
      </c>
      <c r="AA98" s="65">
        <f t="shared" si="28"/>
        <v>0</v>
      </c>
      <c r="AB98" s="65">
        <f t="shared" si="28"/>
        <v>0</v>
      </c>
      <c r="AC98" s="65">
        <f t="shared" si="28"/>
        <v>0</v>
      </c>
      <c r="AD98" s="65">
        <f t="shared" si="28"/>
        <v>0</v>
      </c>
    </row>
    <row r="99" spans="1:30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30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30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30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71"/>
      <c r="U102" s="71"/>
      <c r="V102" s="71"/>
      <c r="W102" s="71"/>
      <c r="X102" s="71"/>
      <c r="Y102" s="88"/>
      <c r="Z102" s="71"/>
      <c r="AA102" s="88"/>
      <c r="AB102" s="88"/>
    </row>
    <row r="103" spans="1:30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30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30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30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30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30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30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30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30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30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30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30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30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30" ht="13" thickBo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30" ht="13" thickBot="1">
      <c r="A117" s="66" t="s">
        <v>637</v>
      </c>
      <c r="B117" s="35" t="str">
        <f t="shared" ref="B117:I117" si="29">C46</f>
        <v>001</v>
      </c>
      <c r="C117" s="36" t="str">
        <f t="shared" si="29"/>
        <v>002</v>
      </c>
      <c r="D117" s="36" t="str">
        <f t="shared" si="29"/>
        <v>004</v>
      </c>
      <c r="E117" s="36" t="str">
        <f t="shared" si="29"/>
        <v>005</v>
      </c>
      <c r="F117" s="36">
        <f t="shared" si="29"/>
        <v>0</v>
      </c>
      <c r="G117" s="36">
        <f t="shared" si="29"/>
        <v>0</v>
      </c>
      <c r="H117" s="36">
        <f t="shared" si="29"/>
        <v>0</v>
      </c>
      <c r="I117" s="37">
        <f t="shared" si="29"/>
        <v>0</v>
      </c>
      <c r="J117" s="99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30" ht="13" thickBot="1">
      <c r="A118" s="67" t="s">
        <v>587</v>
      </c>
      <c r="B118" s="68">
        <f t="shared" ref="B118:I118" si="30">RSQ(W96:W98,$V96:$V98)</f>
        <v>0.99859306024414118</v>
      </c>
      <c r="C118" s="69">
        <f t="shared" si="30"/>
        <v>0.99944386149517972</v>
      </c>
      <c r="D118" s="69">
        <f t="shared" si="30"/>
        <v>0.9989723768808183</v>
      </c>
      <c r="E118" s="69">
        <f t="shared" si="30"/>
        <v>0.99922107724176235</v>
      </c>
      <c r="F118" s="69" t="e">
        <f t="shared" si="30"/>
        <v>#DIV/0!</v>
      </c>
      <c r="G118" s="69" t="e">
        <f t="shared" si="30"/>
        <v>#DIV/0!</v>
      </c>
      <c r="H118" s="69" t="e">
        <f t="shared" si="30"/>
        <v>#DIV/0!</v>
      </c>
      <c r="I118" s="70" t="e">
        <f t="shared" si="30"/>
        <v>#DIV/0!</v>
      </c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30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30">
      <c r="A120" s="76" t="s">
        <v>687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30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30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30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30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30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30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30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V127" s="62" t="s">
        <v>758</v>
      </c>
      <c r="W127" s="62"/>
      <c r="X127" s="62"/>
      <c r="Y127" s="62"/>
      <c r="Z127" s="62"/>
      <c r="AA127" s="62"/>
      <c r="AB127" s="62"/>
      <c r="AC127" s="62"/>
      <c r="AD127" s="62"/>
    </row>
    <row r="128" spans="1:30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1:30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V129" s="62"/>
      <c r="W129" s="63" t="str">
        <f t="shared" ref="W129:AD129" si="31">"Blade S/N "&amp;C57</f>
        <v>Blade S/N 005</v>
      </c>
      <c r="X129" s="63" t="str">
        <f t="shared" si="31"/>
        <v xml:space="preserve">Blade S/N </v>
      </c>
      <c r="Y129" s="63" t="str">
        <f t="shared" si="31"/>
        <v xml:space="preserve">Blade S/N </v>
      </c>
      <c r="Z129" s="63" t="str">
        <f t="shared" si="31"/>
        <v xml:space="preserve">Blade S/N </v>
      </c>
      <c r="AA129" s="63" t="str">
        <f t="shared" si="31"/>
        <v xml:space="preserve">Blade S/N </v>
      </c>
      <c r="AB129" s="63" t="str">
        <f t="shared" si="31"/>
        <v xml:space="preserve">Blade S/N </v>
      </c>
      <c r="AC129" s="63" t="str">
        <f t="shared" si="31"/>
        <v xml:space="preserve">Blade S/N </v>
      </c>
      <c r="AD129" s="63" t="str">
        <f t="shared" si="31"/>
        <v xml:space="preserve">Blade S/N </v>
      </c>
    </row>
    <row r="130" spans="1:30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V130" s="62">
        <v>0</v>
      </c>
      <c r="W130" s="65">
        <f t="shared" ref="W130:AD130" si="32">K58</f>
        <v>0</v>
      </c>
      <c r="X130" s="65">
        <f t="shared" si="32"/>
        <v>0</v>
      </c>
      <c r="Y130" s="65">
        <f t="shared" si="32"/>
        <v>0</v>
      </c>
      <c r="Z130" s="65">
        <f t="shared" si="32"/>
        <v>0</v>
      </c>
      <c r="AA130" s="65">
        <f t="shared" si="32"/>
        <v>0</v>
      </c>
      <c r="AB130" s="65">
        <f t="shared" si="32"/>
        <v>0</v>
      </c>
      <c r="AC130" s="65">
        <f t="shared" si="32"/>
        <v>0</v>
      </c>
      <c r="AD130" s="65">
        <f t="shared" si="32"/>
        <v>0</v>
      </c>
    </row>
    <row r="131" spans="1:30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V131" s="64">
        <f>B4</f>
        <v>1.44</v>
      </c>
      <c r="W131" s="65">
        <f t="shared" ref="W131:AD133" si="33">K59-K$58</f>
        <v>83.337400000000002</v>
      </c>
      <c r="X131" s="65">
        <f t="shared" si="33"/>
        <v>0</v>
      </c>
      <c r="Y131" s="65">
        <f t="shared" si="33"/>
        <v>0</v>
      </c>
      <c r="Z131" s="65">
        <f t="shared" si="33"/>
        <v>0</v>
      </c>
      <c r="AA131" s="65">
        <f t="shared" si="33"/>
        <v>0</v>
      </c>
      <c r="AB131" s="65">
        <f t="shared" si="33"/>
        <v>0</v>
      </c>
      <c r="AC131" s="65">
        <f t="shared" si="33"/>
        <v>0</v>
      </c>
      <c r="AD131" s="65">
        <f t="shared" si="33"/>
        <v>0</v>
      </c>
    </row>
    <row r="132" spans="1:30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V132" s="64">
        <f>B54</f>
        <v>1.7</v>
      </c>
      <c r="W132" s="65">
        <f t="shared" si="33"/>
        <v>95.910399999999996</v>
      </c>
      <c r="X132" s="65">
        <f t="shared" si="33"/>
        <v>0</v>
      </c>
      <c r="Y132" s="65">
        <f t="shared" si="33"/>
        <v>0</v>
      </c>
      <c r="Z132" s="65">
        <f t="shared" si="33"/>
        <v>0</v>
      </c>
      <c r="AA132" s="65">
        <f t="shared" si="33"/>
        <v>0</v>
      </c>
      <c r="AB132" s="65">
        <f t="shared" si="33"/>
        <v>0</v>
      </c>
      <c r="AC132" s="65">
        <f t="shared" si="33"/>
        <v>0</v>
      </c>
      <c r="AD132" s="65">
        <f t="shared" si="33"/>
        <v>0</v>
      </c>
    </row>
    <row r="133" spans="1:30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V133" s="64">
        <f>B54</f>
        <v>1.7</v>
      </c>
      <c r="W133" s="65">
        <f t="shared" si="33"/>
        <v>95.910399999999996</v>
      </c>
      <c r="X133" s="65">
        <f t="shared" si="33"/>
        <v>0</v>
      </c>
      <c r="Y133" s="65">
        <f t="shared" si="33"/>
        <v>0</v>
      </c>
      <c r="Z133" s="65">
        <f t="shared" si="33"/>
        <v>0</v>
      </c>
      <c r="AA133" s="65">
        <f t="shared" si="33"/>
        <v>0</v>
      </c>
      <c r="AB133" s="65">
        <f t="shared" si="33"/>
        <v>0</v>
      </c>
      <c r="AC133" s="65">
        <f t="shared" si="33"/>
        <v>0</v>
      </c>
      <c r="AD133" s="65">
        <f t="shared" si="33"/>
        <v>0</v>
      </c>
    </row>
    <row r="134" spans="1:30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30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30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30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30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30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30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30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30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30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30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</sheetData>
  <sheetProtection password="E9FE" sheet="1" objects="1" scenarios="1"/>
  <mergeCells count="55">
    <mergeCell ref="K13:R13"/>
    <mergeCell ref="C45:J45"/>
    <mergeCell ref="C56:J56"/>
    <mergeCell ref="B77:I77"/>
    <mergeCell ref="A61:B61"/>
    <mergeCell ref="J77:Q77"/>
    <mergeCell ref="A58:B58"/>
    <mergeCell ref="A60:B60"/>
    <mergeCell ref="A72:U73"/>
    <mergeCell ref="A59:B59"/>
    <mergeCell ref="K45:R45"/>
    <mergeCell ref="K56:R56"/>
    <mergeCell ref="A32:B32"/>
    <mergeCell ref="A34:B34"/>
    <mergeCell ref="A36:B36"/>
    <mergeCell ref="A39:B39"/>
    <mergeCell ref="A16:B16"/>
    <mergeCell ref="A17:B17"/>
    <mergeCell ref="A41:B41"/>
    <mergeCell ref="A45:B45"/>
    <mergeCell ref="A38:B38"/>
    <mergeCell ref="A30:B30"/>
    <mergeCell ref="A18:B18"/>
    <mergeCell ref="B1:G1"/>
    <mergeCell ref="B2:G2"/>
    <mergeCell ref="A47:B47"/>
    <mergeCell ref="A46:B46"/>
    <mergeCell ref="C13:J13"/>
    <mergeCell ref="A21:B21"/>
    <mergeCell ref="A14:B14"/>
    <mergeCell ref="A31:B31"/>
    <mergeCell ref="A22:B22"/>
    <mergeCell ref="A15:B15"/>
    <mergeCell ref="A13:B13"/>
    <mergeCell ref="A19:B19"/>
    <mergeCell ref="A20:B20"/>
    <mergeCell ref="A27:B27"/>
    <mergeCell ref="A28:B28"/>
    <mergeCell ref="A25:B25"/>
    <mergeCell ref="A57:B57"/>
    <mergeCell ref="A53:B53"/>
    <mergeCell ref="A29:B29"/>
    <mergeCell ref="A23:B23"/>
    <mergeCell ref="A24:B24"/>
    <mergeCell ref="A56:B56"/>
    <mergeCell ref="A37:B37"/>
    <mergeCell ref="A35:B35"/>
    <mergeCell ref="A33:B33"/>
    <mergeCell ref="A40:B40"/>
    <mergeCell ref="A26:B26"/>
    <mergeCell ref="A52:B52"/>
    <mergeCell ref="A48:B48"/>
    <mergeCell ref="A49:B49"/>
    <mergeCell ref="A51:B51"/>
    <mergeCell ref="A50:B50"/>
  </mergeCells>
  <phoneticPr fontId="3" type="noConversion"/>
  <conditionalFormatting sqref="J80:Q81">
    <cfRule type="expression" dxfId="771" priority="1" stopIfTrue="1">
      <formula>ABS(J80)&gt;=2</formula>
    </cfRule>
    <cfRule type="expression" priority="2" stopIfTrue="1">
      <formula>ABS(J80)&gt;1</formula>
    </cfRule>
  </conditionalFormatting>
  <conditionalFormatting sqref="J82:Q82">
    <cfRule type="expression" dxfId="770" priority="3" stopIfTrue="1">
      <formula>ABS(J82)&gt;=3</formula>
    </cfRule>
    <cfRule type="expression" dxfId="769" priority="4" stopIfTrue="1">
      <formula>ABS(J82)&gt;2</formula>
    </cfRule>
  </conditionalFormatting>
  <conditionalFormatting sqref="B80:I81 C35:J36">
    <cfRule type="expression" dxfId="768" priority="5" stopIfTrue="1">
      <formula>ABS(B35)&gt;=0.07874</formula>
    </cfRule>
    <cfRule type="expression" dxfId="767" priority="6" stopIfTrue="1">
      <formula>ABS(B35)&gt;0.03937</formula>
    </cfRule>
  </conditionalFormatting>
  <conditionalFormatting sqref="B82:I82">
    <cfRule type="expression" dxfId="766" priority="7" stopIfTrue="1">
      <formula>ABS(B82)&gt;=0.11811</formula>
    </cfRule>
    <cfRule type="expression" dxfId="765" priority="8" stopIfTrue="1">
      <formula>ABS(B82)&gt;0.07874</formula>
    </cfRule>
  </conditionalFormatting>
  <conditionalFormatting sqref="K35:R36">
    <cfRule type="expression" dxfId="764" priority="9" stopIfTrue="1">
      <formula>ABS(K35)&gt;=2</formula>
    </cfRule>
    <cfRule type="expression" dxfId="763" priority="10" stopIfTrue="1">
      <formula>ABS(K35)&gt;1</formula>
    </cfRule>
  </conditionalFormatting>
  <conditionalFormatting sqref="K38:R38">
    <cfRule type="expression" dxfId="762" priority="11" stopIfTrue="1">
      <formula>ABS(K38)&gt;=3</formula>
    </cfRule>
    <cfRule type="expression" dxfId="761" priority="12" stopIfTrue="1">
      <formula>ABS(K38)&gt;2</formula>
    </cfRule>
  </conditionalFormatting>
  <conditionalFormatting sqref="C38:J38">
    <cfRule type="expression" dxfId="760" priority="13" stopIfTrue="1">
      <formula>ABS(C38)&gt;=0.1181</formula>
    </cfRule>
    <cfRule type="expression" dxfId="759" priority="14" stopIfTrue="1">
      <formula>ABS(C38)&gt;0.07874</formula>
    </cfRule>
  </conditionalFormatting>
  <pageMargins left="0.75" right="0.75" top="1" bottom="1" header="0.5" footer="0.5"/>
  <headerFooter alignWithMargins="0"/>
  <rowBreaks count="1" manualBreakCount="1">
    <brk id="69" max="27" man="1"/>
  </rowBreaks>
  <colBreaks count="1" manualBreakCount="1">
    <brk id="21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1"/>
  <sheetViews>
    <sheetView workbookViewId="0">
      <selection activeCell="F29" sqref="F29"/>
    </sheetView>
  </sheetViews>
  <sheetFormatPr baseColWidth="10" defaultColWidth="9.1640625" defaultRowHeight="12" x14ac:dyDescent="0"/>
  <cols>
    <col min="1" max="1" width="30.1640625" style="10" customWidth="1"/>
    <col min="2" max="2" width="11.83203125" style="10" customWidth="1"/>
    <col min="3" max="16384" width="9.1640625" style="10"/>
  </cols>
  <sheetData>
    <row r="1" spans="1:18" ht="13" thickBot="1">
      <c r="A1" s="118" t="s">
        <v>633</v>
      </c>
      <c r="B1" s="1195" t="s">
        <v>395</v>
      </c>
      <c r="C1" s="1195"/>
      <c r="D1" s="1195"/>
      <c r="E1" s="1195"/>
      <c r="F1" s="1195"/>
      <c r="G1" s="1196"/>
    </row>
    <row r="2" spans="1:18" ht="13" thickBot="1">
      <c r="A2" s="119" t="s">
        <v>634</v>
      </c>
      <c r="B2" s="1197" t="s">
        <v>396</v>
      </c>
      <c r="C2" s="1197"/>
      <c r="D2" s="1197"/>
      <c r="E2" s="1197"/>
      <c r="F2" s="1197"/>
      <c r="G2" s="1198"/>
    </row>
    <row r="3" spans="1:18" ht="13" thickBot="1">
      <c r="A3" s="119" t="s">
        <v>457</v>
      </c>
      <c r="B3" s="116">
        <v>4.2040000000000001E-2</v>
      </c>
      <c r="C3" s="88" t="s">
        <v>476</v>
      </c>
    </row>
    <row r="4" spans="1:18" ht="13" thickBot="1">
      <c r="A4" s="120" t="s">
        <v>459</v>
      </c>
      <c r="B4" s="117">
        <v>6.09</v>
      </c>
      <c r="C4" s="88" t="s">
        <v>632</v>
      </c>
    </row>
    <row r="5" spans="1:18" ht="13" thickBot="1">
      <c r="A5" s="77"/>
      <c r="B5" s="78"/>
    </row>
    <row r="6" spans="1:18" ht="13" thickBot="1">
      <c r="A6" s="126" t="s">
        <v>622</v>
      </c>
      <c r="B6" s="131" t="s">
        <v>476</v>
      </c>
      <c r="C6" s="132" t="s">
        <v>387</v>
      </c>
    </row>
    <row r="7" spans="1:18">
      <c r="A7" s="79" t="s">
        <v>635</v>
      </c>
      <c r="B7" s="133">
        <v>1.26</v>
      </c>
      <c r="C7" s="134">
        <f>B7*25.4</f>
        <v>32.003999999999998</v>
      </c>
    </row>
    <row r="8" spans="1:18">
      <c r="A8" s="80" t="s">
        <v>636</v>
      </c>
      <c r="B8" s="127">
        <v>0.63</v>
      </c>
      <c r="C8" s="130">
        <f>B8*25.4</f>
        <v>16.001999999999999</v>
      </c>
    </row>
    <row r="9" spans="1:18">
      <c r="A9" s="80" t="s">
        <v>621</v>
      </c>
      <c r="B9" s="128">
        <v>5.0999999999999997E-2</v>
      </c>
      <c r="C9" s="130">
        <f>B9*25.4</f>
        <v>1.2953999999999999</v>
      </c>
    </row>
    <row r="10" spans="1:18">
      <c r="A10" s="80" t="s">
        <v>645</v>
      </c>
      <c r="B10" s="128">
        <v>5.3150000000000004</v>
      </c>
      <c r="C10" s="130">
        <f>B10*25.4</f>
        <v>135.001</v>
      </c>
    </row>
    <row r="11" spans="1:18" ht="13" thickBot="1">
      <c r="A11" s="81" t="s">
        <v>647</v>
      </c>
      <c r="B11" s="129">
        <v>1.98</v>
      </c>
      <c r="C11" s="70">
        <f>B11*25.4</f>
        <v>50.291999999999994</v>
      </c>
    </row>
    <row r="12" spans="1:18" ht="13" thickBot="1">
      <c r="A12" s="9"/>
      <c r="B12" s="11"/>
    </row>
    <row r="13" spans="1:18" ht="13" thickBot="1">
      <c r="A13" s="1209" t="s">
        <v>462</v>
      </c>
      <c r="B13" s="1210"/>
      <c r="C13" s="1202" t="s">
        <v>618</v>
      </c>
      <c r="D13" s="1203"/>
      <c r="E13" s="1203"/>
      <c r="F13" s="1203"/>
      <c r="G13" s="1203"/>
      <c r="H13" s="1203"/>
      <c r="I13" s="1203"/>
      <c r="J13" s="1204"/>
      <c r="K13" s="1184" t="s">
        <v>619</v>
      </c>
      <c r="L13" s="1214"/>
      <c r="M13" s="1214"/>
      <c r="N13" s="1214"/>
      <c r="O13" s="1214"/>
      <c r="P13" s="1214"/>
      <c r="Q13" s="1214"/>
      <c r="R13" s="1185"/>
    </row>
    <row r="14" spans="1:18" ht="13" thickBot="1">
      <c r="A14" s="1205" t="s">
        <v>637</v>
      </c>
      <c r="B14" s="1206"/>
      <c r="C14" s="101" t="s">
        <v>397</v>
      </c>
      <c r="D14" s="102" t="s">
        <v>393</v>
      </c>
      <c r="E14" s="102" t="s">
        <v>394</v>
      </c>
      <c r="F14" s="102" t="s">
        <v>398</v>
      </c>
      <c r="G14" s="102"/>
      <c r="H14" s="102"/>
      <c r="I14" s="102"/>
      <c r="J14" s="103"/>
      <c r="K14" s="35" t="str">
        <f t="shared" ref="K14:R14" si="0">C14</f>
        <v>003</v>
      </c>
      <c r="L14" s="36" t="str">
        <f t="shared" si="0"/>
        <v>004</v>
      </c>
      <c r="M14" s="36" t="str">
        <f t="shared" si="0"/>
        <v>005</v>
      </c>
      <c r="N14" s="36" t="str">
        <f t="shared" si="0"/>
        <v>006</v>
      </c>
      <c r="O14" s="36">
        <f t="shared" si="0"/>
        <v>0</v>
      </c>
      <c r="P14" s="36">
        <f t="shared" si="0"/>
        <v>0</v>
      </c>
      <c r="Q14" s="36">
        <f t="shared" si="0"/>
        <v>0</v>
      </c>
      <c r="R14" s="37">
        <f t="shared" si="0"/>
        <v>0</v>
      </c>
    </row>
    <row r="15" spans="1:18">
      <c r="A15" s="1207" t="s">
        <v>635</v>
      </c>
      <c r="B15" s="1208"/>
      <c r="C15" s="105">
        <v>1.26</v>
      </c>
      <c r="D15" s="104">
        <v>1.2589999999999999</v>
      </c>
      <c r="E15" s="104">
        <v>1.26</v>
      </c>
      <c r="F15" s="104">
        <v>1.26</v>
      </c>
      <c r="G15" s="104"/>
      <c r="H15" s="104"/>
      <c r="I15" s="104"/>
      <c r="J15" s="110"/>
      <c r="K15" s="107">
        <f t="shared" ref="K15:K29" si="1">C15*25.4</f>
        <v>32.003999999999998</v>
      </c>
      <c r="L15" s="108">
        <f t="shared" ref="L15:L29" si="2">D15*25.4</f>
        <v>31.978599999999997</v>
      </c>
      <c r="M15" s="108">
        <f t="shared" ref="M15:M29" si="3">E15*25.4</f>
        <v>32.003999999999998</v>
      </c>
      <c r="N15" s="108">
        <f t="shared" ref="N15:N29" si="4">F15*25.4</f>
        <v>32.003999999999998</v>
      </c>
      <c r="O15" s="108">
        <f t="shared" ref="O15:O29" si="5">G15*25.4</f>
        <v>0</v>
      </c>
      <c r="P15" s="108">
        <f t="shared" ref="P15:P29" si="6">H15*25.4</f>
        <v>0</v>
      </c>
      <c r="Q15" s="108">
        <f t="shared" ref="Q15:Q29" si="7">I15*25.4</f>
        <v>0</v>
      </c>
      <c r="R15" s="109">
        <f t="shared" ref="R15:R29" si="8">J15*25.4</f>
        <v>0</v>
      </c>
    </row>
    <row r="16" spans="1:18">
      <c r="A16" s="1182" t="s">
        <v>636</v>
      </c>
      <c r="B16" s="1183"/>
      <c r="C16" s="30">
        <v>0.63</v>
      </c>
      <c r="D16" s="19">
        <v>0.63</v>
      </c>
      <c r="E16" s="19">
        <v>0.63</v>
      </c>
      <c r="F16" s="19">
        <v>0.63100000000000001</v>
      </c>
      <c r="G16" s="19"/>
      <c r="H16" s="19"/>
      <c r="I16" s="19"/>
      <c r="J16" s="111"/>
      <c r="K16" s="41">
        <f t="shared" si="1"/>
        <v>16.001999999999999</v>
      </c>
      <c r="L16" s="42">
        <f t="shared" si="2"/>
        <v>16.001999999999999</v>
      </c>
      <c r="M16" s="42">
        <f t="shared" si="3"/>
        <v>16.001999999999999</v>
      </c>
      <c r="N16" s="42">
        <f t="shared" si="4"/>
        <v>16.0274</v>
      </c>
      <c r="O16" s="42">
        <f t="shared" si="5"/>
        <v>0</v>
      </c>
      <c r="P16" s="42">
        <f t="shared" si="6"/>
        <v>0</v>
      </c>
      <c r="Q16" s="42">
        <f t="shared" si="7"/>
        <v>0</v>
      </c>
      <c r="R16" s="43">
        <f t="shared" si="8"/>
        <v>0</v>
      </c>
    </row>
    <row r="17" spans="1:18">
      <c r="A17" s="1182" t="s">
        <v>638</v>
      </c>
      <c r="B17" s="1183"/>
      <c r="C17" s="137">
        <v>5.1499999999999997E-2</v>
      </c>
      <c r="D17" s="138">
        <v>5.1200000000000002E-2</v>
      </c>
      <c r="E17" s="138">
        <v>5.1299999999999998E-2</v>
      </c>
      <c r="F17" s="138">
        <v>5.1200000000000002E-2</v>
      </c>
      <c r="G17" s="138"/>
      <c r="H17" s="138"/>
      <c r="I17" s="138"/>
      <c r="J17" s="139"/>
      <c r="K17" s="41">
        <f t="shared" si="1"/>
        <v>1.3080999999999998</v>
      </c>
      <c r="L17" s="42">
        <f t="shared" si="2"/>
        <v>1.3004800000000001</v>
      </c>
      <c r="M17" s="42">
        <f t="shared" si="3"/>
        <v>1.3030199999999998</v>
      </c>
      <c r="N17" s="42">
        <f t="shared" si="4"/>
        <v>1.3004800000000001</v>
      </c>
      <c r="O17" s="42">
        <f t="shared" si="5"/>
        <v>0</v>
      </c>
      <c r="P17" s="42">
        <f t="shared" si="6"/>
        <v>0</v>
      </c>
      <c r="Q17" s="42">
        <f t="shared" si="7"/>
        <v>0</v>
      </c>
      <c r="R17" s="43">
        <f t="shared" si="8"/>
        <v>0</v>
      </c>
    </row>
    <row r="18" spans="1:18">
      <c r="A18" s="1182" t="s">
        <v>639</v>
      </c>
      <c r="B18" s="1183"/>
      <c r="C18" s="137">
        <v>5.2650000000000002E-2</v>
      </c>
      <c r="D18" s="138">
        <v>5.3800000000000001E-2</v>
      </c>
      <c r="E18" s="138">
        <v>5.1999999999999998E-2</v>
      </c>
      <c r="F18" s="138">
        <v>5.3499999999999999E-2</v>
      </c>
      <c r="G18" s="138"/>
      <c r="H18" s="138"/>
      <c r="I18" s="138"/>
      <c r="J18" s="139"/>
      <c r="K18" s="41">
        <f t="shared" si="1"/>
        <v>1.33731</v>
      </c>
      <c r="L18" s="42">
        <f t="shared" si="2"/>
        <v>1.36652</v>
      </c>
      <c r="M18" s="42">
        <f t="shared" si="3"/>
        <v>1.3208</v>
      </c>
      <c r="N18" s="42">
        <f t="shared" si="4"/>
        <v>1.3589</v>
      </c>
      <c r="O18" s="42">
        <f t="shared" si="5"/>
        <v>0</v>
      </c>
      <c r="P18" s="42">
        <f t="shared" si="6"/>
        <v>0</v>
      </c>
      <c r="Q18" s="42">
        <f t="shared" si="7"/>
        <v>0</v>
      </c>
      <c r="R18" s="43">
        <f t="shared" si="8"/>
        <v>0</v>
      </c>
    </row>
    <row r="19" spans="1:18">
      <c r="A19" s="1182" t="s">
        <v>640</v>
      </c>
      <c r="B19" s="1183"/>
      <c r="C19" s="137">
        <v>5.21E-2</v>
      </c>
      <c r="D19" s="138">
        <v>5.1900000000000002E-2</v>
      </c>
      <c r="E19" s="138">
        <v>5.21E-2</v>
      </c>
      <c r="F19" s="138">
        <v>5.1799999999999999E-2</v>
      </c>
      <c r="G19" s="138"/>
      <c r="H19" s="138"/>
      <c r="I19" s="138"/>
      <c r="J19" s="139"/>
      <c r="K19" s="41">
        <f t="shared" si="1"/>
        <v>1.32334</v>
      </c>
      <c r="L19" s="42">
        <f t="shared" si="2"/>
        <v>1.31826</v>
      </c>
      <c r="M19" s="42">
        <f t="shared" si="3"/>
        <v>1.32334</v>
      </c>
      <c r="N19" s="42">
        <f t="shared" si="4"/>
        <v>1.31572</v>
      </c>
      <c r="O19" s="42">
        <f t="shared" si="5"/>
        <v>0</v>
      </c>
      <c r="P19" s="42">
        <f t="shared" si="6"/>
        <v>0</v>
      </c>
      <c r="Q19" s="42">
        <f t="shared" si="7"/>
        <v>0</v>
      </c>
      <c r="R19" s="43">
        <f t="shared" si="8"/>
        <v>0</v>
      </c>
    </row>
    <row r="20" spans="1:18">
      <c r="A20" s="1182" t="s">
        <v>641</v>
      </c>
      <c r="B20" s="1183"/>
      <c r="C20" s="137">
        <v>5.2600000000000001E-2</v>
      </c>
      <c r="D20" s="138">
        <v>5.1999999999999998E-2</v>
      </c>
      <c r="E20" s="138">
        <v>5.2200000000000003E-2</v>
      </c>
      <c r="F20" s="138">
        <v>5.2249999999999998E-2</v>
      </c>
      <c r="G20" s="138"/>
      <c r="H20" s="138"/>
      <c r="I20" s="138"/>
      <c r="J20" s="139"/>
      <c r="K20" s="41">
        <f t="shared" si="1"/>
        <v>1.3360399999999999</v>
      </c>
      <c r="L20" s="42">
        <f t="shared" si="2"/>
        <v>1.3208</v>
      </c>
      <c r="M20" s="42">
        <f t="shared" si="3"/>
        <v>1.3258799999999999</v>
      </c>
      <c r="N20" s="42">
        <f t="shared" si="4"/>
        <v>1.3271499999999998</v>
      </c>
      <c r="O20" s="42">
        <f t="shared" si="5"/>
        <v>0</v>
      </c>
      <c r="P20" s="42">
        <f t="shared" si="6"/>
        <v>0</v>
      </c>
      <c r="Q20" s="42">
        <f t="shared" si="7"/>
        <v>0</v>
      </c>
      <c r="R20" s="43">
        <f t="shared" si="8"/>
        <v>0</v>
      </c>
    </row>
    <row r="21" spans="1:18">
      <c r="A21" s="1182" t="s">
        <v>642</v>
      </c>
      <c r="B21" s="1183"/>
      <c r="C21" s="137">
        <v>5.21E-2</v>
      </c>
      <c r="D21" s="138">
        <v>5.16E-2</v>
      </c>
      <c r="E21" s="138">
        <v>5.1700000000000003E-2</v>
      </c>
      <c r="F21" s="138">
        <v>5.1400000000000001E-2</v>
      </c>
      <c r="G21" s="138"/>
      <c r="H21" s="138"/>
      <c r="I21" s="138"/>
      <c r="J21" s="139"/>
      <c r="K21" s="41">
        <f t="shared" si="1"/>
        <v>1.32334</v>
      </c>
      <c r="L21" s="42">
        <f t="shared" si="2"/>
        <v>1.31064</v>
      </c>
      <c r="M21" s="42">
        <f t="shared" si="3"/>
        <v>1.31318</v>
      </c>
      <c r="N21" s="42">
        <f t="shared" si="4"/>
        <v>1.3055600000000001</v>
      </c>
      <c r="O21" s="42">
        <f t="shared" si="5"/>
        <v>0</v>
      </c>
      <c r="P21" s="42">
        <f t="shared" si="6"/>
        <v>0</v>
      </c>
      <c r="Q21" s="42">
        <f t="shared" si="7"/>
        <v>0</v>
      </c>
      <c r="R21" s="43">
        <f t="shared" si="8"/>
        <v>0</v>
      </c>
    </row>
    <row r="22" spans="1:18">
      <c r="A22" s="1182" t="s">
        <v>643</v>
      </c>
      <c r="B22" s="1183"/>
      <c r="C22" s="137">
        <v>5.1299999999999998E-2</v>
      </c>
      <c r="D22" s="138">
        <v>5.0900000000000001E-2</v>
      </c>
      <c r="E22" s="138">
        <v>5.0999999999999997E-2</v>
      </c>
      <c r="F22" s="138">
        <v>5.0900000000000001E-2</v>
      </c>
      <c r="G22" s="138"/>
      <c r="H22" s="138"/>
      <c r="I22" s="138"/>
      <c r="J22" s="139"/>
      <c r="K22" s="41">
        <f t="shared" si="1"/>
        <v>1.3030199999999998</v>
      </c>
      <c r="L22" s="42">
        <f t="shared" si="2"/>
        <v>1.2928599999999999</v>
      </c>
      <c r="M22" s="42">
        <f t="shared" si="3"/>
        <v>1.2953999999999999</v>
      </c>
      <c r="N22" s="42">
        <f t="shared" si="4"/>
        <v>1.2928599999999999</v>
      </c>
      <c r="O22" s="42">
        <f t="shared" si="5"/>
        <v>0</v>
      </c>
      <c r="P22" s="42">
        <f t="shared" si="6"/>
        <v>0</v>
      </c>
      <c r="Q22" s="42">
        <f t="shared" si="7"/>
        <v>0</v>
      </c>
      <c r="R22" s="43">
        <f t="shared" si="8"/>
        <v>0</v>
      </c>
    </row>
    <row r="23" spans="1:18">
      <c r="A23" s="1182" t="s">
        <v>644</v>
      </c>
      <c r="B23" s="1183"/>
      <c r="C23" s="30"/>
      <c r="D23" s="19"/>
      <c r="E23" s="19"/>
      <c r="F23" s="19"/>
      <c r="G23" s="19"/>
      <c r="H23" s="19"/>
      <c r="I23" s="19"/>
      <c r="J23" s="111"/>
      <c r="K23" s="41">
        <f t="shared" si="1"/>
        <v>0</v>
      </c>
      <c r="L23" s="42">
        <f t="shared" si="2"/>
        <v>0</v>
      </c>
      <c r="M23" s="42">
        <f t="shared" si="3"/>
        <v>0</v>
      </c>
      <c r="N23" s="42">
        <f t="shared" si="4"/>
        <v>0</v>
      </c>
      <c r="O23" s="42">
        <f t="shared" si="5"/>
        <v>0</v>
      </c>
      <c r="P23" s="42">
        <f t="shared" si="6"/>
        <v>0</v>
      </c>
      <c r="Q23" s="42">
        <f t="shared" si="7"/>
        <v>0</v>
      </c>
      <c r="R23" s="43">
        <f t="shared" si="8"/>
        <v>0</v>
      </c>
    </row>
    <row r="24" spans="1:18">
      <c r="A24" s="1182" t="s">
        <v>645</v>
      </c>
      <c r="B24" s="1183"/>
      <c r="C24" s="30">
        <v>5.3109999999999999</v>
      </c>
      <c r="D24" s="19">
        <v>5.3129999999999997</v>
      </c>
      <c r="E24" s="19">
        <v>5.3109999999999999</v>
      </c>
      <c r="F24" s="19">
        <v>5.31</v>
      </c>
      <c r="G24" s="19"/>
      <c r="H24" s="19"/>
      <c r="I24" s="19"/>
      <c r="J24" s="111"/>
      <c r="K24" s="41">
        <f t="shared" si="1"/>
        <v>134.89939999999999</v>
      </c>
      <c r="L24" s="42">
        <f t="shared" si="2"/>
        <v>134.9502</v>
      </c>
      <c r="M24" s="42">
        <f t="shared" si="3"/>
        <v>134.89939999999999</v>
      </c>
      <c r="N24" s="42">
        <f t="shared" si="4"/>
        <v>134.874</v>
      </c>
      <c r="O24" s="42">
        <f t="shared" si="5"/>
        <v>0</v>
      </c>
      <c r="P24" s="42">
        <f t="shared" si="6"/>
        <v>0</v>
      </c>
      <c r="Q24" s="42">
        <f t="shared" si="7"/>
        <v>0</v>
      </c>
      <c r="R24" s="43">
        <f t="shared" si="8"/>
        <v>0</v>
      </c>
    </row>
    <row r="25" spans="1:18">
      <c r="A25" s="1182" t="s">
        <v>648</v>
      </c>
      <c r="B25" s="1183"/>
      <c r="C25" s="30">
        <v>0</v>
      </c>
      <c r="D25" s="19">
        <v>0</v>
      </c>
      <c r="E25" s="19">
        <v>0</v>
      </c>
      <c r="F25" s="19">
        <v>0</v>
      </c>
      <c r="G25" s="19"/>
      <c r="H25" s="19"/>
      <c r="I25" s="19"/>
      <c r="J25" s="111"/>
      <c r="K25" s="41">
        <f t="shared" si="1"/>
        <v>0</v>
      </c>
      <c r="L25" s="42">
        <f t="shared" si="2"/>
        <v>0</v>
      </c>
      <c r="M25" s="42">
        <f t="shared" si="3"/>
        <v>0</v>
      </c>
      <c r="N25" s="42">
        <f t="shared" si="4"/>
        <v>0</v>
      </c>
      <c r="O25" s="42">
        <f t="shared" si="5"/>
        <v>0</v>
      </c>
      <c r="P25" s="42">
        <f t="shared" si="6"/>
        <v>0</v>
      </c>
      <c r="Q25" s="42">
        <f t="shared" si="7"/>
        <v>0</v>
      </c>
      <c r="R25" s="43">
        <f t="shared" si="8"/>
        <v>0</v>
      </c>
    </row>
    <row r="26" spans="1:18">
      <c r="A26" s="1182" t="s">
        <v>650</v>
      </c>
      <c r="B26" s="1183"/>
      <c r="C26" s="30">
        <v>1.786</v>
      </c>
      <c r="D26" s="19">
        <v>1.871</v>
      </c>
      <c r="E26" s="19">
        <v>1.859</v>
      </c>
      <c r="F26" s="19">
        <v>1.861</v>
      </c>
      <c r="G26" s="19"/>
      <c r="H26" s="19"/>
      <c r="I26" s="19"/>
      <c r="J26" s="111"/>
      <c r="K26" s="41">
        <f t="shared" si="1"/>
        <v>45.364399999999996</v>
      </c>
      <c r="L26" s="42">
        <f t="shared" si="2"/>
        <v>47.523399999999995</v>
      </c>
      <c r="M26" s="42">
        <f t="shared" si="3"/>
        <v>47.218599999999995</v>
      </c>
      <c r="N26" s="42">
        <f t="shared" si="4"/>
        <v>47.269399999999997</v>
      </c>
      <c r="O26" s="42">
        <f t="shared" si="5"/>
        <v>0</v>
      </c>
      <c r="P26" s="42">
        <f t="shared" si="6"/>
        <v>0</v>
      </c>
      <c r="Q26" s="42">
        <f t="shared" si="7"/>
        <v>0</v>
      </c>
      <c r="R26" s="43">
        <f t="shared" si="8"/>
        <v>0</v>
      </c>
    </row>
    <row r="27" spans="1:18">
      <c r="A27" s="1182" t="s">
        <v>649</v>
      </c>
      <c r="B27" s="1183"/>
      <c r="C27" s="30">
        <v>4.0000000000000001E-3</v>
      </c>
      <c r="D27" s="19">
        <v>3.0000000000000001E-3</v>
      </c>
      <c r="E27" s="19">
        <v>5.0000000000000001E-3</v>
      </c>
      <c r="F27" s="19">
        <v>2E-3</v>
      </c>
      <c r="G27" s="19"/>
      <c r="H27" s="19"/>
      <c r="I27" s="19"/>
      <c r="J27" s="111"/>
      <c r="K27" s="41">
        <f t="shared" si="1"/>
        <v>0.1016</v>
      </c>
      <c r="L27" s="42">
        <f t="shared" si="2"/>
        <v>7.6200000000000004E-2</v>
      </c>
      <c r="M27" s="42">
        <f t="shared" si="3"/>
        <v>0.127</v>
      </c>
      <c r="N27" s="42">
        <f t="shared" si="4"/>
        <v>5.0799999999999998E-2</v>
      </c>
      <c r="O27" s="42">
        <f t="shared" si="5"/>
        <v>0</v>
      </c>
      <c r="P27" s="42">
        <f t="shared" si="6"/>
        <v>0</v>
      </c>
      <c r="Q27" s="42">
        <f t="shared" si="7"/>
        <v>0</v>
      </c>
      <c r="R27" s="43">
        <f t="shared" si="8"/>
        <v>0</v>
      </c>
    </row>
    <row r="28" spans="1:18">
      <c r="A28" s="1182" t="s">
        <v>651</v>
      </c>
      <c r="B28" s="1183"/>
      <c r="C28" s="30">
        <v>1.784</v>
      </c>
      <c r="D28" s="19">
        <v>1.87</v>
      </c>
      <c r="E28" s="19">
        <v>1.857</v>
      </c>
      <c r="F28" s="19">
        <v>1.861</v>
      </c>
      <c r="G28" s="19"/>
      <c r="H28" s="19"/>
      <c r="I28" s="19"/>
      <c r="J28" s="111"/>
      <c r="K28" s="41">
        <f t="shared" si="1"/>
        <v>45.313600000000001</v>
      </c>
      <c r="L28" s="42">
        <f t="shared" si="2"/>
        <v>47.497999999999998</v>
      </c>
      <c r="M28" s="42">
        <f t="shared" si="3"/>
        <v>47.1678</v>
      </c>
      <c r="N28" s="42">
        <f t="shared" si="4"/>
        <v>47.269399999999997</v>
      </c>
      <c r="O28" s="42">
        <f t="shared" si="5"/>
        <v>0</v>
      </c>
      <c r="P28" s="42">
        <f t="shared" si="6"/>
        <v>0</v>
      </c>
      <c r="Q28" s="42">
        <f t="shared" si="7"/>
        <v>0</v>
      </c>
      <c r="R28" s="43">
        <f t="shared" si="8"/>
        <v>0</v>
      </c>
    </row>
    <row r="29" spans="1:18">
      <c r="A29" s="1182" t="s">
        <v>652</v>
      </c>
      <c r="B29" s="1183"/>
      <c r="C29" s="30">
        <v>4.0000000000000001E-3</v>
      </c>
      <c r="D29" s="19">
        <v>4.0000000000000001E-3</v>
      </c>
      <c r="E29" s="19">
        <v>5.0000000000000001E-3</v>
      </c>
      <c r="F29" s="19">
        <v>5.0000000000000001E-3</v>
      </c>
      <c r="G29" s="19"/>
      <c r="H29" s="19"/>
      <c r="I29" s="19"/>
      <c r="J29" s="111"/>
      <c r="K29" s="41">
        <f t="shared" si="1"/>
        <v>0.1016</v>
      </c>
      <c r="L29" s="42">
        <f t="shared" si="2"/>
        <v>0.1016</v>
      </c>
      <c r="M29" s="42">
        <f t="shared" si="3"/>
        <v>0.127</v>
      </c>
      <c r="N29" s="42">
        <f t="shared" si="4"/>
        <v>0.127</v>
      </c>
      <c r="O29" s="42">
        <f t="shared" si="5"/>
        <v>0</v>
      </c>
      <c r="P29" s="42">
        <f t="shared" si="6"/>
        <v>0</v>
      </c>
      <c r="Q29" s="42">
        <f t="shared" si="7"/>
        <v>0</v>
      </c>
      <c r="R29" s="43">
        <f t="shared" si="8"/>
        <v>0</v>
      </c>
    </row>
    <row r="30" spans="1:18">
      <c r="A30" s="1182" t="s">
        <v>620</v>
      </c>
      <c r="B30" s="1183"/>
      <c r="C30" s="106">
        <v>2.1619999999999999</v>
      </c>
      <c r="D30" s="21">
        <v>2.11</v>
      </c>
      <c r="E30" s="21">
        <v>2.08</v>
      </c>
      <c r="F30" s="21">
        <v>2.11</v>
      </c>
      <c r="G30" s="21"/>
      <c r="H30" s="21"/>
      <c r="I30" s="21"/>
      <c r="J30" s="112"/>
      <c r="K30" s="41">
        <f t="shared" ref="K30:R30" si="9">C30</f>
        <v>2.1619999999999999</v>
      </c>
      <c r="L30" s="42">
        <f t="shared" si="9"/>
        <v>2.11</v>
      </c>
      <c r="M30" s="42">
        <f t="shared" si="9"/>
        <v>2.08</v>
      </c>
      <c r="N30" s="42">
        <f t="shared" si="9"/>
        <v>2.11</v>
      </c>
      <c r="O30" s="42">
        <f t="shared" si="9"/>
        <v>0</v>
      </c>
      <c r="P30" s="42">
        <f t="shared" si="9"/>
        <v>0</v>
      </c>
      <c r="Q30" s="42">
        <f t="shared" si="9"/>
        <v>0</v>
      </c>
      <c r="R30" s="43">
        <f t="shared" si="9"/>
        <v>0</v>
      </c>
    </row>
    <row r="31" spans="1:18">
      <c r="A31" s="1182" t="s">
        <v>647</v>
      </c>
      <c r="B31" s="1183"/>
      <c r="C31" s="30">
        <v>1.9750000000000001</v>
      </c>
      <c r="D31" s="19">
        <v>1.968</v>
      </c>
      <c r="E31" s="19">
        <v>2.0129999999999999</v>
      </c>
      <c r="F31" s="19">
        <v>1.9870000000000001</v>
      </c>
      <c r="G31" s="19"/>
      <c r="H31" s="19"/>
      <c r="I31" s="19"/>
      <c r="J31" s="111"/>
      <c r="K31" s="41">
        <f t="shared" ref="K31:R31" si="10">C31*25.4</f>
        <v>50.164999999999999</v>
      </c>
      <c r="L31" s="42">
        <f t="shared" si="10"/>
        <v>49.987199999999994</v>
      </c>
      <c r="M31" s="42">
        <f t="shared" si="10"/>
        <v>51.130199999999995</v>
      </c>
      <c r="N31" s="42">
        <f t="shared" si="10"/>
        <v>50.469799999999999</v>
      </c>
      <c r="O31" s="42">
        <f t="shared" si="10"/>
        <v>0</v>
      </c>
      <c r="P31" s="42">
        <f t="shared" si="10"/>
        <v>0</v>
      </c>
      <c r="Q31" s="42">
        <f t="shared" si="10"/>
        <v>0</v>
      </c>
      <c r="R31" s="43">
        <f t="shared" si="10"/>
        <v>0</v>
      </c>
    </row>
    <row r="32" spans="1:18" ht="13" thickBot="1">
      <c r="A32" s="1228" t="s">
        <v>624</v>
      </c>
      <c r="B32" s="1229"/>
      <c r="C32" s="121">
        <v>27.2</v>
      </c>
      <c r="D32" s="122">
        <v>26.8</v>
      </c>
      <c r="E32" s="122">
        <v>26.8</v>
      </c>
      <c r="F32" s="122">
        <v>26.8</v>
      </c>
      <c r="G32" s="122"/>
      <c r="H32" s="122"/>
      <c r="I32" s="122"/>
      <c r="J32" s="123"/>
      <c r="K32" s="44">
        <f t="shared" ref="K32:R32" si="11">C32</f>
        <v>27.2</v>
      </c>
      <c r="L32" s="45">
        <f t="shared" si="11"/>
        <v>26.8</v>
      </c>
      <c r="M32" s="45">
        <f t="shared" si="11"/>
        <v>26.8</v>
      </c>
      <c r="N32" s="45">
        <f t="shared" si="11"/>
        <v>26.8</v>
      </c>
      <c r="O32" s="45">
        <f t="shared" si="11"/>
        <v>0</v>
      </c>
      <c r="P32" s="45">
        <f t="shared" si="11"/>
        <v>0</v>
      </c>
      <c r="Q32" s="45">
        <f t="shared" si="11"/>
        <v>0</v>
      </c>
      <c r="R32" s="46">
        <f t="shared" si="11"/>
        <v>0</v>
      </c>
    </row>
    <row r="33" spans="1:19" ht="13" thickBot="1">
      <c r="A33" s="1187"/>
      <c r="B33" s="1188"/>
      <c r="C33" s="25"/>
      <c r="D33" s="26"/>
      <c r="E33" s="26"/>
      <c r="F33" s="26"/>
      <c r="G33" s="26"/>
      <c r="H33" s="26"/>
      <c r="I33" s="26"/>
      <c r="J33" s="27"/>
      <c r="K33" s="113"/>
      <c r="L33" s="114"/>
      <c r="M33" s="114"/>
      <c r="N33" s="114"/>
      <c r="O33" s="114"/>
      <c r="P33" s="114"/>
      <c r="Q33" s="114"/>
      <c r="R33" s="115"/>
    </row>
    <row r="34" spans="1:19">
      <c r="A34" s="1207" t="s">
        <v>623</v>
      </c>
      <c r="B34" s="1230"/>
      <c r="C34" s="47">
        <f t="shared" ref="C34:J34" si="12">ABS(C25-AVERAGE(C26,C28))</f>
        <v>1.7850000000000001</v>
      </c>
      <c r="D34" s="47">
        <f t="shared" si="12"/>
        <v>1.8705000000000001</v>
      </c>
      <c r="E34" s="47">
        <f t="shared" si="12"/>
        <v>1.8580000000000001</v>
      </c>
      <c r="F34" s="47">
        <f t="shared" si="12"/>
        <v>1.861</v>
      </c>
      <c r="G34" s="47" t="e">
        <f t="shared" si="12"/>
        <v>#DIV/0!</v>
      </c>
      <c r="H34" s="47" t="e">
        <f t="shared" si="12"/>
        <v>#DIV/0!</v>
      </c>
      <c r="I34" s="47" t="e">
        <f t="shared" si="12"/>
        <v>#DIV/0!</v>
      </c>
      <c r="J34" s="47" t="e">
        <f t="shared" si="12"/>
        <v>#DIV/0!</v>
      </c>
      <c r="K34" s="84">
        <f t="shared" ref="K34:R38" si="13">C34*25.4</f>
        <v>45.338999999999999</v>
      </c>
      <c r="L34" s="48">
        <f t="shared" si="13"/>
        <v>47.5107</v>
      </c>
      <c r="M34" s="48">
        <f t="shared" si="13"/>
        <v>47.193199999999997</v>
      </c>
      <c r="N34" s="48">
        <f t="shared" si="13"/>
        <v>47.269399999999997</v>
      </c>
      <c r="O34" s="48" t="e">
        <f t="shared" si="13"/>
        <v>#DIV/0!</v>
      </c>
      <c r="P34" s="48" t="e">
        <f t="shared" si="13"/>
        <v>#DIV/0!</v>
      </c>
      <c r="Q34" s="48" t="e">
        <f t="shared" si="13"/>
        <v>#DIV/0!</v>
      </c>
      <c r="R34" s="49" t="e">
        <f t="shared" si="13"/>
        <v>#DIV/0!</v>
      </c>
    </row>
    <row r="35" spans="1:19">
      <c r="A35" s="1182" t="s">
        <v>460</v>
      </c>
      <c r="B35" s="1186"/>
      <c r="C35" s="50">
        <f t="shared" ref="C35:J35" si="14">C25-C27</f>
        <v>-4.0000000000000001E-3</v>
      </c>
      <c r="D35" s="50">
        <f t="shared" si="14"/>
        <v>-3.0000000000000001E-3</v>
      </c>
      <c r="E35" s="50">
        <f t="shared" si="14"/>
        <v>-5.0000000000000001E-3</v>
      </c>
      <c r="F35" s="50">
        <f t="shared" si="14"/>
        <v>-2E-3</v>
      </c>
      <c r="G35" s="50">
        <f t="shared" si="14"/>
        <v>0</v>
      </c>
      <c r="H35" s="50">
        <f t="shared" si="14"/>
        <v>0</v>
      </c>
      <c r="I35" s="50">
        <f t="shared" si="14"/>
        <v>0</v>
      </c>
      <c r="J35" s="50">
        <f t="shared" si="14"/>
        <v>0</v>
      </c>
      <c r="K35" s="85">
        <f t="shared" si="13"/>
        <v>-0.1016</v>
      </c>
      <c r="L35" s="51">
        <f t="shared" si="13"/>
        <v>-7.6200000000000004E-2</v>
      </c>
      <c r="M35" s="51">
        <f t="shared" si="13"/>
        <v>-0.127</v>
      </c>
      <c r="N35" s="51">
        <f t="shared" si="13"/>
        <v>-5.0799999999999998E-2</v>
      </c>
      <c r="O35" s="51">
        <f t="shared" si="13"/>
        <v>0</v>
      </c>
      <c r="P35" s="51">
        <f t="shared" si="13"/>
        <v>0</v>
      </c>
      <c r="Q35" s="51">
        <f t="shared" si="13"/>
        <v>0</v>
      </c>
      <c r="R35" s="52">
        <f t="shared" si="13"/>
        <v>0</v>
      </c>
    </row>
    <row r="36" spans="1:19">
      <c r="A36" s="1182" t="s">
        <v>461</v>
      </c>
      <c r="B36" s="1186"/>
      <c r="C36" s="50">
        <f t="shared" ref="C36:J36" si="15">C27-C29</f>
        <v>0</v>
      </c>
      <c r="D36" s="50">
        <f t="shared" si="15"/>
        <v>-1E-3</v>
      </c>
      <c r="E36" s="50">
        <f t="shared" si="15"/>
        <v>0</v>
      </c>
      <c r="F36" s="50">
        <f t="shared" si="15"/>
        <v>-3.0000000000000001E-3</v>
      </c>
      <c r="G36" s="50">
        <f t="shared" si="15"/>
        <v>0</v>
      </c>
      <c r="H36" s="50">
        <f t="shared" si="15"/>
        <v>0</v>
      </c>
      <c r="I36" s="50">
        <f t="shared" si="15"/>
        <v>0</v>
      </c>
      <c r="J36" s="50">
        <f t="shared" si="15"/>
        <v>0</v>
      </c>
      <c r="K36" s="85">
        <f t="shared" si="13"/>
        <v>0</v>
      </c>
      <c r="L36" s="51">
        <f t="shared" si="13"/>
        <v>-2.5399999999999999E-2</v>
      </c>
      <c r="M36" s="51">
        <f t="shared" si="13"/>
        <v>0</v>
      </c>
      <c r="N36" s="51">
        <f t="shared" si="13"/>
        <v>-7.6200000000000004E-2</v>
      </c>
      <c r="O36" s="51">
        <f t="shared" si="13"/>
        <v>0</v>
      </c>
      <c r="P36" s="51">
        <f t="shared" si="13"/>
        <v>0</v>
      </c>
      <c r="Q36" s="51">
        <f t="shared" si="13"/>
        <v>0</v>
      </c>
      <c r="R36" s="52">
        <f t="shared" si="13"/>
        <v>0</v>
      </c>
    </row>
    <row r="37" spans="1:19">
      <c r="A37" s="1182" t="s">
        <v>585</v>
      </c>
      <c r="B37" s="1186"/>
      <c r="C37" s="124">
        <f t="shared" ref="C37:J37" si="16">C31-C34</f>
        <v>0.18999999999999995</v>
      </c>
      <c r="D37" s="124">
        <f t="shared" si="16"/>
        <v>9.749999999999992E-2</v>
      </c>
      <c r="E37" s="124">
        <f t="shared" si="16"/>
        <v>0.1549999999999998</v>
      </c>
      <c r="F37" s="124">
        <f t="shared" si="16"/>
        <v>0.12600000000000011</v>
      </c>
      <c r="G37" s="124" t="e">
        <f t="shared" si="16"/>
        <v>#DIV/0!</v>
      </c>
      <c r="H37" s="124" t="e">
        <f t="shared" si="16"/>
        <v>#DIV/0!</v>
      </c>
      <c r="I37" s="124" t="e">
        <f t="shared" si="16"/>
        <v>#DIV/0!</v>
      </c>
      <c r="J37" s="124" t="e">
        <f t="shared" si="16"/>
        <v>#DIV/0!</v>
      </c>
      <c r="K37" s="85">
        <f t="shared" si="13"/>
        <v>4.8259999999999987</v>
      </c>
      <c r="L37" s="51">
        <f t="shared" si="13"/>
        <v>2.4764999999999979</v>
      </c>
      <c r="M37" s="51">
        <f t="shared" si="13"/>
        <v>3.9369999999999949</v>
      </c>
      <c r="N37" s="51">
        <f t="shared" si="13"/>
        <v>3.2004000000000028</v>
      </c>
      <c r="O37" s="51" t="e">
        <f t="shared" si="13"/>
        <v>#DIV/0!</v>
      </c>
      <c r="P37" s="51" t="e">
        <f t="shared" si="13"/>
        <v>#DIV/0!</v>
      </c>
      <c r="Q37" s="51" t="e">
        <f t="shared" si="13"/>
        <v>#DIV/0!</v>
      </c>
      <c r="R37" s="52" t="e">
        <f t="shared" si="13"/>
        <v>#DIV/0!</v>
      </c>
      <c r="S37" s="87"/>
    </row>
    <row r="38" spans="1:19" ht="13" thickBot="1">
      <c r="A38" s="1193" t="s">
        <v>586</v>
      </c>
      <c r="B38" s="1213"/>
      <c r="C38" s="125">
        <f t="shared" ref="C38:J38" si="17">C31-$B$3-C34</f>
        <v>0.14795999999999987</v>
      </c>
      <c r="D38" s="125">
        <f t="shared" si="17"/>
        <v>5.5459999999999843E-2</v>
      </c>
      <c r="E38" s="125">
        <f t="shared" si="17"/>
        <v>0.11295999999999973</v>
      </c>
      <c r="F38" s="125">
        <f t="shared" si="17"/>
        <v>8.3960000000000035E-2</v>
      </c>
      <c r="G38" s="125" t="e">
        <f t="shared" si="17"/>
        <v>#DIV/0!</v>
      </c>
      <c r="H38" s="125" t="e">
        <f t="shared" si="17"/>
        <v>#DIV/0!</v>
      </c>
      <c r="I38" s="125" t="e">
        <f t="shared" si="17"/>
        <v>#DIV/0!</v>
      </c>
      <c r="J38" s="125" t="e">
        <f t="shared" si="17"/>
        <v>#DIV/0!</v>
      </c>
      <c r="K38" s="86">
        <f t="shared" si="13"/>
        <v>3.7581839999999964</v>
      </c>
      <c r="L38" s="54">
        <f t="shared" si="13"/>
        <v>1.4086839999999958</v>
      </c>
      <c r="M38" s="54">
        <f t="shared" si="13"/>
        <v>2.8691839999999931</v>
      </c>
      <c r="N38" s="54">
        <f t="shared" si="13"/>
        <v>2.1325840000000009</v>
      </c>
      <c r="O38" s="54" t="e">
        <f t="shared" si="13"/>
        <v>#DIV/0!</v>
      </c>
      <c r="P38" s="54" t="e">
        <f t="shared" si="13"/>
        <v>#DIV/0!</v>
      </c>
      <c r="Q38" s="54" t="e">
        <f t="shared" si="13"/>
        <v>#DIV/0!</v>
      </c>
      <c r="R38" s="55" t="e">
        <f t="shared" si="13"/>
        <v>#DIV/0!</v>
      </c>
    </row>
    <row r="39" spans="1:19">
      <c r="A39" s="1192"/>
      <c r="B39" s="1192"/>
    </row>
    <row r="40" spans="1:19">
      <c r="A40" s="1189" t="s">
        <v>517</v>
      </c>
      <c r="B40" s="1189"/>
    </row>
    <row r="41" spans="1:19" ht="13" thickBot="1">
      <c r="A41" s="1181"/>
      <c r="B41" s="1181"/>
    </row>
    <row r="42" spans="1:19" ht="13" thickBot="1">
      <c r="A42" s="94" t="s">
        <v>472</v>
      </c>
      <c r="B42" s="92">
        <v>3.09</v>
      </c>
      <c r="C42" s="88" t="s">
        <v>632</v>
      </c>
    </row>
    <row r="43" spans="1:19" ht="13" thickBot="1">
      <c r="A43" s="95" t="s">
        <v>474</v>
      </c>
      <c r="B43" s="92">
        <v>5.09</v>
      </c>
      <c r="C43" s="88" t="s">
        <v>632</v>
      </c>
      <c r="D43" s="83"/>
    </row>
    <row r="44" spans="1:19" ht="13" thickBot="1">
      <c r="A44" s="96" t="s">
        <v>475</v>
      </c>
      <c r="B44" s="93">
        <v>6.09</v>
      </c>
      <c r="C44" s="88" t="s">
        <v>632</v>
      </c>
    </row>
    <row r="45" spans="1:19" ht="13" thickBot="1">
      <c r="A45" s="1211"/>
      <c r="B45" s="1212"/>
      <c r="C45" s="1184" t="s">
        <v>618</v>
      </c>
      <c r="D45" s="1214"/>
      <c r="E45" s="1214"/>
      <c r="F45" s="1214"/>
      <c r="G45" s="1214"/>
      <c r="H45" s="1214"/>
      <c r="I45" s="1214"/>
      <c r="J45" s="1185"/>
      <c r="K45" s="1184" t="s">
        <v>619</v>
      </c>
      <c r="L45" s="1214"/>
      <c r="M45" s="1214"/>
      <c r="N45" s="1214"/>
      <c r="O45" s="1214"/>
      <c r="P45" s="1214"/>
      <c r="Q45" s="1214"/>
      <c r="R45" s="1185"/>
    </row>
    <row r="46" spans="1:19" ht="13" thickBot="1">
      <c r="A46" s="1179" t="s">
        <v>637</v>
      </c>
      <c r="B46" s="1201"/>
      <c r="C46" s="28" t="s">
        <v>393</v>
      </c>
      <c r="D46" s="13"/>
      <c r="E46" s="13"/>
      <c r="F46" s="13"/>
      <c r="G46" s="13"/>
      <c r="H46" s="13"/>
      <c r="I46" s="13"/>
      <c r="J46" s="14"/>
      <c r="K46" s="35" t="str">
        <f t="shared" ref="K46:R46" si="18">C46</f>
        <v>004</v>
      </c>
      <c r="L46" s="36">
        <f t="shared" si="18"/>
        <v>0</v>
      </c>
      <c r="M46" s="36">
        <f t="shared" si="18"/>
        <v>0</v>
      </c>
      <c r="N46" s="36">
        <f t="shared" si="18"/>
        <v>0</v>
      </c>
      <c r="O46" s="36">
        <f t="shared" si="18"/>
        <v>0</v>
      </c>
      <c r="P46" s="36">
        <f t="shared" si="18"/>
        <v>0</v>
      </c>
      <c r="Q46" s="36">
        <f t="shared" si="18"/>
        <v>0</v>
      </c>
      <c r="R46" s="37">
        <f t="shared" si="18"/>
        <v>0</v>
      </c>
    </row>
    <row r="47" spans="1:19">
      <c r="A47" s="1199" t="s">
        <v>466</v>
      </c>
      <c r="B47" s="1200"/>
      <c r="C47" s="29">
        <v>0</v>
      </c>
      <c r="D47" s="16"/>
      <c r="E47" s="16"/>
      <c r="F47" s="16"/>
      <c r="G47" s="16"/>
      <c r="H47" s="16"/>
      <c r="I47" s="16"/>
      <c r="J47" s="17"/>
      <c r="K47" s="38">
        <f t="shared" ref="K47:R50" si="19">C47*25.4</f>
        <v>0</v>
      </c>
      <c r="L47" s="39">
        <f t="shared" si="19"/>
        <v>0</v>
      </c>
      <c r="M47" s="39">
        <f t="shared" si="19"/>
        <v>0</v>
      </c>
      <c r="N47" s="39">
        <f t="shared" si="19"/>
        <v>0</v>
      </c>
      <c r="O47" s="39">
        <f t="shared" si="19"/>
        <v>0</v>
      </c>
      <c r="P47" s="39">
        <f t="shared" si="19"/>
        <v>0</v>
      </c>
      <c r="Q47" s="39">
        <f t="shared" si="19"/>
        <v>0</v>
      </c>
      <c r="R47" s="40">
        <f t="shared" si="19"/>
        <v>0</v>
      </c>
    </row>
    <row r="48" spans="1:19">
      <c r="A48" s="1190" t="s">
        <v>463</v>
      </c>
      <c r="B48" s="1191"/>
      <c r="C48" s="30">
        <v>0.85899999999999999</v>
      </c>
      <c r="D48" s="19"/>
      <c r="E48" s="19"/>
      <c r="F48" s="19"/>
      <c r="G48" s="19"/>
      <c r="H48" s="19"/>
      <c r="I48" s="19"/>
      <c r="J48" s="20"/>
      <c r="K48" s="41">
        <f t="shared" si="19"/>
        <v>21.8186</v>
      </c>
      <c r="L48" s="42">
        <f t="shared" si="19"/>
        <v>0</v>
      </c>
      <c r="M48" s="42">
        <f t="shared" si="19"/>
        <v>0</v>
      </c>
      <c r="N48" s="42">
        <f t="shared" si="19"/>
        <v>0</v>
      </c>
      <c r="O48" s="42">
        <f t="shared" si="19"/>
        <v>0</v>
      </c>
      <c r="P48" s="42">
        <f t="shared" si="19"/>
        <v>0</v>
      </c>
      <c r="Q48" s="42">
        <f t="shared" si="19"/>
        <v>0</v>
      </c>
      <c r="R48" s="43">
        <f t="shared" si="19"/>
        <v>0</v>
      </c>
    </row>
    <row r="49" spans="1:18">
      <c r="A49" s="1190" t="s">
        <v>465</v>
      </c>
      <c r="B49" s="1191"/>
      <c r="C49" s="30">
        <v>1.528</v>
      </c>
      <c r="D49" s="19"/>
      <c r="E49" s="19"/>
      <c r="F49" s="19"/>
      <c r="G49" s="19"/>
      <c r="H49" s="19"/>
      <c r="I49" s="19"/>
      <c r="J49" s="20"/>
      <c r="K49" s="41">
        <f t="shared" si="19"/>
        <v>38.811199999999999</v>
      </c>
      <c r="L49" s="42">
        <f t="shared" si="19"/>
        <v>0</v>
      </c>
      <c r="M49" s="42">
        <f t="shared" si="19"/>
        <v>0</v>
      </c>
      <c r="N49" s="42">
        <f t="shared" si="19"/>
        <v>0</v>
      </c>
      <c r="O49" s="42">
        <f t="shared" si="19"/>
        <v>0</v>
      </c>
      <c r="P49" s="42">
        <f t="shared" si="19"/>
        <v>0</v>
      </c>
      <c r="Q49" s="42">
        <f t="shared" si="19"/>
        <v>0</v>
      </c>
      <c r="R49" s="43">
        <f t="shared" si="19"/>
        <v>0</v>
      </c>
    </row>
    <row r="50" spans="1:18" ht="13" thickBot="1">
      <c r="A50" s="1193" t="s">
        <v>464</v>
      </c>
      <c r="B50" s="1194"/>
      <c r="C50" s="31">
        <v>1.87</v>
      </c>
      <c r="D50" s="23"/>
      <c r="E50" s="23"/>
      <c r="F50" s="23"/>
      <c r="G50" s="23"/>
      <c r="H50" s="23"/>
      <c r="I50" s="23"/>
      <c r="J50" s="24"/>
      <c r="K50" s="44">
        <f t="shared" si="19"/>
        <v>47.497999999999998</v>
      </c>
      <c r="L50" s="45">
        <f t="shared" si="19"/>
        <v>0</v>
      </c>
      <c r="M50" s="45">
        <f t="shared" si="19"/>
        <v>0</v>
      </c>
      <c r="N50" s="45">
        <f t="shared" si="19"/>
        <v>0</v>
      </c>
      <c r="O50" s="45">
        <f t="shared" si="19"/>
        <v>0</v>
      </c>
      <c r="P50" s="45">
        <f t="shared" si="19"/>
        <v>0</v>
      </c>
      <c r="Q50" s="45">
        <f t="shared" si="19"/>
        <v>0</v>
      </c>
      <c r="R50" s="46">
        <f t="shared" si="19"/>
        <v>0</v>
      </c>
    </row>
    <row r="51" spans="1:18">
      <c r="A51" s="1192"/>
      <c r="B51" s="1192"/>
    </row>
    <row r="52" spans="1:18">
      <c r="A52" s="1189" t="s">
        <v>467</v>
      </c>
      <c r="B52" s="1189"/>
    </row>
    <row r="53" spans="1:18" ht="13" thickBot="1">
      <c r="A53" s="1181"/>
      <c r="B53" s="1181"/>
    </row>
    <row r="54" spans="1:18" ht="13" thickBot="1">
      <c r="A54" s="75" t="s">
        <v>471</v>
      </c>
      <c r="B54" s="32">
        <v>7.29</v>
      </c>
      <c r="C54" s="88" t="s">
        <v>632</v>
      </c>
    </row>
    <row r="55" spans="1:18" ht="13" thickBot="1">
      <c r="A55" s="135" t="s">
        <v>388</v>
      </c>
      <c r="B55" s="136">
        <f>(B54-B4)/B4</f>
        <v>0.1970443349753695</v>
      </c>
      <c r="C55" s="88"/>
    </row>
    <row r="56" spans="1:18" ht="13" thickBot="1">
      <c r="A56" s="1184"/>
      <c r="B56" s="1185"/>
      <c r="C56" s="1202" t="s">
        <v>618</v>
      </c>
      <c r="D56" s="1203"/>
      <c r="E56" s="1203"/>
      <c r="F56" s="1203"/>
      <c r="G56" s="1203"/>
      <c r="H56" s="1203"/>
      <c r="I56" s="1203"/>
      <c r="J56" s="1204"/>
      <c r="K56" s="1184" t="s">
        <v>619</v>
      </c>
      <c r="L56" s="1214"/>
      <c r="M56" s="1214"/>
      <c r="N56" s="1214"/>
      <c r="O56" s="1214"/>
      <c r="P56" s="1214"/>
      <c r="Q56" s="1214"/>
      <c r="R56" s="1185"/>
    </row>
    <row r="57" spans="1:18" ht="13" thickBot="1">
      <c r="A57" s="1179" t="s">
        <v>637</v>
      </c>
      <c r="B57" s="1180"/>
      <c r="C57" s="12" t="s">
        <v>394</v>
      </c>
      <c r="D57" s="13"/>
      <c r="E57" s="13"/>
      <c r="F57" s="13"/>
      <c r="G57" s="13"/>
      <c r="H57" s="13"/>
      <c r="I57" s="13"/>
      <c r="J57" s="14"/>
      <c r="K57" s="35" t="str">
        <f t="shared" ref="K57:R57" si="20">C57</f>
        <v>005</v>
      </c>
      <c r="L57" s="36">
        <f t="shared" si="20"/>
        <v>0</v>
      </c>
      <c r="M57" s="36">
        <f t="shared" si="20"/>
        <v>0</v>
      </c>
      <c r="N57" s="36">
        <f t="shared" si="20"/>
        <v>0</v>
      </c>
      <c r="O57" s="36">
        <f t="shared" si="20"/>
        <v>0</v>
      </c>
      <c r="P57" s="36">
        <f t="shared" si="20"/>
        <v>0</v>
      </c>
      <c r="Q57" s="36">
        <f t="shared" si="20"/>
        <v>0</v>
      </c>
      <c r="R57" s="37">
        <f t="shared" si="20"/>
        <v>0</v>
      </c>
    </row>
    <row r="58" spans="1:18">
      <c r="A58" s="1199" t="s">
        <v>470</v>
      </c>
      <c r="B58" s="1218"/>
      <c r="C58" s="15">
        <v>0</v>
      </c>
      <c r="D58" s="16"/>
      <c r="E58" s="16"/>
      <c r="F58" s="16"/>
      <c r="G58" s="16"/>
      <c r="H58" s="16"/>
      <c r="I58" s="16"/>
      <c r="J58" s="17"/>
      <c r="K58" s="38">
        <f t="shared" ref="K58:R61" si="21">C58*25.4</f>
        <v>0</v>
      </c>
      <c r="L58" s="39">
        <f t="shared" si="21"/>
        <v>0</v>
      </c>
      <c r="M58" s="39">
        <f t="shared" si="21"/>
        <v>0</v>
      </c>
      <c r="N58" s="39">
        <f t="shared" si="21"/>
        <v>0</v>
      </c>
      <c r="O58" s="39">
        <f t="shared" si="21"/>
        <v>0</v>
      </c>
      <c r="P58" s="39">
        <f t="shared" si="21"/>
        <v>0</v>
      </c>
      <c r="Q58" s="39">
        <f t="shared" si="21"/>
        <v>0</v>
      </c>
      <c r="R58" s="40">
        <f t="shared" si="21"/>
        <v>0</v>
      </c>
    </row>
    <row r="59" spans="1:18">
      <c r="A59" s="1226" t="s">
        <v>588</v>
      </c>
      <c r="B59" s="1227"/>
      <c r="C59" s="18">
        <v>1.87</v>
      </c>
      <c r="D59" s="19"/>
      <c r="E59" s="19"/>
      <c r="F59" s="19"/>
      <c r="G59" s="19"/>
      <c r="H59" s="19"/>
      <c r="I59" s="19"/>
      <c r="J59" s="20"/>
      <c r="K59" s="41">
        <f t="shared" si="21"/>
        <v>47.497999999999998</v>
      </c>
      <c r="L59" s="42">
        <f t="shared" si="21"/>
        <v>0</v>
      </c>
      <c r="M59" s="42">
        <f t="shared" si="21"/>
        <v>0</v>
      </c>
      <c r="N59" s="42">
        <f t="shared" si="21"/>
        <v>0</v>
      </c>
      <c r="O59" s="42">
        <f t="shared" si="21"/>
        <v>0</v>
      </c>
      <c r="P59" s="42">
        <f t="shared" si="21"/>
        <v>0</v>
      </c>
      <c r="Q59" s="42">
        <f t="shared" si="21"/>
        <v>0</v>
      </c>
      <c r="R59" s="43">
        <f t="shared" si="21"/>
        <v>0</v>
      </c>
    </row>
    <row r="60" spans="1:18">
      <c r="A60" s="1190" t="s">
        <v>589</v>
      </c>
      <c r="B60" s="1219"/>
      <c r="C60" s="18">
        <v>2.2400000000000002</v>
      </c>
      <c r="D60" s="19"/>
      <c r="E60" s="19"/>
      <c r="F60" s="19"/>
      <c r="G60" s="19"/>
      <c r="H60" s="19"/>
      <c r="I60" s="19"/>
      <c r="J60" s="20"/>
      <c r="K60" s="41">
        <f t="shared" si="21"/>
        <v>56.896000000000001</v>
      </c>
      <c r="L60" s="42">
        <f t="shared" si="21"/>
        <v>0</v>
      </c>
      <c r="M60" s="42">
        <f t="shared" si="21"/>
        <v>0</v>
      </c>
      <c r="N60" s="42">
        <f t="shared" si="21"/>
        <v>0</v>
      </c>
      <c r="O60" s="42">
        <f t="shared" si="21"/>
        <v>0</v>
      </c>
      <c r="P60" s="42">
        <f t="shared" si="21"/>
        <v>0</v>
      </c>
      <c r="Q60" s="42">
        <f t="shared" si="21"/>
        <v>0</v>
      </c>
      <c r="R60" s="43">
        <f t="shared" si="21"/>
        <v>0</v>
      </c>
    </row>
    <row r="61" spans="1:18" ht="13" thickBot="1">
      <c r="A61" s="1193" t="s">
        <v>590</v>
      </c>
      <c r="B61" s="1213"/>
      <c r="C61" s="22">
        <v>2.2400000000000002</v>
      </c>
      <c r="D61" s="23"/>
      <c r="E61" s="23"/>
      <c r="F61" s="23"/>
      <c r="G61" s="23"/>
      <c r="H61" s="23"/>
      <c r="I61" s="23"/>
      <c r="J61" s="24"/>
      <c r="K61" s="44">
        <f t="shared" si="21"/>
        <v>56.896000000000001</v>
      </c>
      <c r="L61" s="45">
        <f t="shared" si="21"/>
        <v>0</v>
      </c>
      <c r="M61" s="45">
        <f t="shared" si="21"/>
        <v>0</v>
      </c>
      <c r="N61" s="45">
        <f t="shared" si="21"/>
        <v>0</v>
      </c>
      <c r="O61" s="45">
        <f t="shared" si="21"/>
        <v>0</v>
      </c>
      <c r="P61" s="45">
        <f t="shared" si="21"/>
        <v>0</v>
      </c>
      <c r="Q61" s="45">
        <f t="shared" si="21"/>
        <v>0</v>
      </c>
      <c r="R61" s="46">
        <f t="shared" si="21"/>
        <v>0</v>
      </c>
    </row>
    <row r="62" spans="1:18" ht="13" thickBot="1">
      <c r="A62" s="33"/>
      <c r="B62" s="33"/>
    </row>
    <row r="63" spans="1:18" ht="13" thickBot="1">
      <c r="A63" s="100" t="s">
        <v>477</v>
      </c>
      <c r="B63" s="33"/>
    </row>
    <row r="64" spans="1:18">
      <c r="A64" s="82"/>
      <c r="B64" s="33"/>
    </row>
    <row r="65" spans="1:28">
      <c r="B65" s="33"/>
    </row>
    <row r="66" spans="1:28">
      <c r="B66" s="33"/>
    </row>
    <row r="67" spans="1:28">
      <c r="B67" s="33"/>
    </row>
    <row r="68" spans="1:28">
      <c r="B68" s="33"/>
    </row>
    <row r="69" spans="1:28">
      <c r="B69" s="33"/>
    </row>
    <row r="70" spans="1:28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88"/>
      <c r="W70" s="88"/>
      <c r="X70" s="88"/>
      <c r="Y70" s="88"/>
      <c r="Z70" s="88"/>
      <c r="AA70" s="88"/>
      <c r="AB70" s="88"/>
    </row>
    <row r="71" spans="1:28" ht="13" thickBot="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88"/>
      <c r="W71" s="88"/>
      <c r="X71" s="88"/>
      <c r="Y71" s="88"/>
      <c r="Z71" s="88"/>
      <c r="AA71" s="88"/>
      <c r="AB71" s="88"/>
    </row>
    <row r="72" spans="1:28" ht="15.75" customHeight="1">
      <c r="A72" s="1220" t="s">
        <v>759</v>
      </c>
      <c r="B72" s="1221"/>
      <c r="C72" s="1221"/>
      <c r="D72" s="1221"/>
      <c r="E72" s="1221"/>
      <c r="F72" s="1221"/>
      <c r="G72" s="1221"/>
      <c r="H72" s="1221"/>
      <c r="I72" s="1221"/>
      <c r="J72" s="1221"/>
      <c r="K72" s="1221"/>
      <c r="L72" s="1221"/>
      <c r="M72" s="1221"/>
      <c r="N72" s="1221"/>
      <c r="O72" s="1221"/>
      <c r="P72" s="1221"/>
      <c r="Q72" s="1221"/>
      <c r="R72" s="1221"/>
      <c r="S72" s="1221"/>
      <c r="T72" s="1221"/>
      <c r="U72" s="1222"/>
      <c r="V72" s="88"/>
      <c r="W72" s="88"/>
      <c r="X72" s="88"/>
      <c r="Y72" s="88"/>
      <c r="Z72" s="88"/>
      <c r="AA72" s="88"/>
      <c r="AB72" s="88"/>
    </row>
    <row r="73" spans="1:28" ht="13" thickBot="1">
      <c r="A73" s="1223"/>
      <c r="B73" s="1224"/>
      <c r="C73" s="1224"/>
      <c r="D73" s="1224"/>
      <c r="E73" s="1224"/>
      <c r="F73" s="1224"/>
      <c r="G73" s="1224"/>
      <c r="H73" s="1224"/>
      <c r="I73" s="1224"/>
      <c r="J73" s="1224"/>
      <c r="K73" s="1224"/>
      <c r="L73" s="1224"/>
      <c r="M73" s="1224"/>
      <c r="N73" s="1224"/>
      <c r="O73" s="1224"/>
      <c r="P73" s="1224"/>
      <c r="Q73" s="1224"/>
      <c r="R73" s="1224"/>
      <c r="S73" s="1224"/>
      <c r="T73" s="1224"/>
      <c r="U73" s="1225"/>
      <c r="V73" s="88"/>
      <c r="W73" s="88"/>
      <c r="X73" s="88"/>
      <c r="Y73" s="88"/>
      <c r="Z73" s="88"/>
      <c r="AA73" s="88"/>
      <c r="AB73" s="88"/>
    </row>
    <row r="74" spans="1:28" ht="12.7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88"/>
      <c r="W74" s="88"/>
      <c r="X74" s="88"/>
      <c r="Y74" s="88"/>
      <c r="Z74" s="88"/>
      <c r="AA74" s="88"/>
      <c r="AB74" s="88"/>
    </row>
    <row r="75" spans="1:28">
      <c r="A75" s="76" t="s">
        <v>478</v>
      </c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3" thickBot="1">
      <c r="A76" s="76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3" thickBot="1">
      <c r="A77" s="71"/>
      <c r="B77" s="1215" t="s">
        <v>618</v>
      </c>
      <c r="C77" s="1216"/>
      <c r="D77" s="1216"/>
      <c r="E77" s="1216"/>
      <c r="F77" s="1216"/>
      <c r="G77" s="1216"/>
      <c r="H77" s="1216"/>
      <c r="I77" s="1217"/>
      <c r="J77" s="1184" t="s">
        <v>619</v>
      </c>
      <c r="K77" s="1214"/>
      <c r="L77" s="1214"/>
      <c r="M77" s="1214"/>
      <c r="N77" s="1214"/>
      <c r="O77" s="1214"/>
      <c r="P77" s="1214"/>
      <c r="Q77" s="1185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3" thickBot="1">
      <c r="A78" s="66" t="s">
        <v>637</v>
      </c>
      <c r="B78" s="56" t="str">
        <f t="shared" ref="B78:I78" si="22">C14</f>
        <v>003</v>
      </c>
      <c r="C78" s="57" t="str">
        <f t="shared" si="22"/>
        <v>004</v>
      </c>
      <c r="D78" s="57" t="str">
        <f t="shared" si="22"/>
        <v>005</v>
      </c>
      <c r="E78" s="57" t="str">
        <f t="shared" si="22"/>
        <v>006</v>
      </c>
      <c r="F78" s="57">
        <f t="shared" si="22"/>
        <v>0</v>
      </c>
      <c r="G78" s="57">
        <f t="shared" si="22"/>
        <v>0</v>
      </c>
      <c r="H78" s="57">
        <f t="shared" si="22"/>
        <v>0</v>
      </c>
      <c r="I78" s="58">
        <f t="shared" si="22"/>
        <v>0</v>
      </c>
      <c r="J78" s="59" t="str">
        <f t="shared" ref="J78:Q78" si="23">B78</f>
        <v>003</v>
      </c>
      <c r="K78" s="60" t="str">
        <f t="shared" si="23"/>
        <v>004</v>
      </c>
      <c r="L78" s="60" t="str">
        <f t="shared" si="23"/>
        <v>005</v>
      </c>
      <c r="M78" s="60" t="str">
        <f t="shared" si="23"/>
        <v>006</v>
      </c>
      <c r="N78" s="60">
        <f t="shared" si="23"/>
        <v>0</v>
      </c>
      <c r="O78" s="60">
        <f t="shared" si="23"/>
        <v>0</v>
      </c>
      <c r="P78" s="60">
        <f t="shared" si="23"/>
        <v>0</v>
      </c>
      <c r="Q78" s="61">
        <f t="shared" si="23"/>
        <v>0</v>
      </c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>
      <c r="A79" s="72" t="s">
        <v>623</v>
      </c>
      <c r="B79" s="47">
        <f t="shared" ref="B79:I81" si="24">C34</f>
        <v>1.7850000000000001</v>
      </c>
      <c r="C79" s="48">
        <f t="shared" si="24"/>
        <v>1.8705000000000001</v>
      </c>
      <c r="D79" s="48">
        <f t="shared" si="24"/>
        <v>1.8580000000000001</v>
      </c>
      <c r="E79" s="48">
        <f t="shared" si="24"/>
        <v>1.861</v>
      </c>
      <c r="F79" s="48" t="e">
        <f t="shared" si="24"/>
        <v>#DIV/0!</v>
      </c>
      <c r="G79" s="48" t="e">
        <f t="shared" si="24"/>
        <v>#DIV/0!</v>
      </c>
      <c r="H79" s="48" t="e">
        <f t="shared" si="24"/>
        <v>#DIV/0!</v>
      </c>
      <c r="I79" s="49" t="e">
        <f t="shared" si="24"/>
        <v>#DIV/0!</v>
      </c>
      <c r="J79" s="47">
        <f t="shared" ref="J79:Q82" si="25">B79*25.4</f>
        <v>45.338999999999999</v>
      </c>
      <c r="K79" s="48">
        <f t="shared" si="25"/>
        <v>47.5107</v>
      </c>
      <c r="L79" s="48">
        <f t="shared" si="25"/>
        <v>47.193199999999997</v>
      </c>
      <c r="M79" s="48">
        <f t="shared" si="25"/>
        <v>47.269399999999997</v>
      </c>
      <c r="N79" s="48" t="e">
        <f t="shared" si="25"/>
        <v>#DIV/0!</v>
      </c>
      <c r="O79" s="48" t="e">
        <f t="shared" si="25"/>
        <v>#DIV/0!</v>
      </c>
      <c r="P79" s="48" t="e">
        <f t="shared" si="25"/>
        <v>#DIV/0!</v>
      </c>
      <c r="Q79" s="49" t="e">
        <f t="shared" si="25"/>
        <v>#DIV/0!</v>
      </c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>
      <c r="A80" s="73" t="s">
        <v>479</v>
      </c>
      <c r="B80" s="50">
        <f t="shared" si="24"/>
        <v>-4.0000000000000001E-3</v>
      </c>
      <c r="C80" s="51">
        <f t="shared" si="24"/>
        <v>-3.0000000000000001E-3</v>
      </c>
      <c r="D80" s="51">
        <f t="shared" si="24"/>
        <v>-5.0000000000000001E-3</v>
      </c>
      <c r="E80" s="51">
        <f t="shared" si="24"/>
        <v>-2E-3</v>
      </c>
      <c r="F80" s="51">
        <f t="shared" si="24"/>
        <v>0</v>
      </c>
      <c r="G80" s="51">
        <f t="shared" si="24"/>
        <v>0</v>
      </c>
      <c r="H80" s="51">
        <f t="shared" si="24"/>
        <v>0</v>
      </c>
      <c r="I80" s="52">
        <f t="shared" si="24"/>
        <v>0</v>
      </c>
      <c r="J80" s="50">
        <f t="shared" si="25"/>
        <v>-0.1016</v>
      </c>
      <c r="K80" s="51">
        <f t="shared" si="25"/>
        <v>-7.6200000000000004E-2</v>
      </c>
      <c r="L80" s="51">
        <f t="shared" si="25"/>
        <v>-0.127</v>
      </c>
      <c r="M80" s="51">
        <f t="shared" si="25"/>
        <v>-5.0799999999999998E-2</v>
      </c>
      <c r="N80" s="51">
        <f t="shared" si="25"/>
        <v>0</v>
      </c>
      <c r="O80" s="51">
        <f t="shared" si="25"/>
        <v>0</v>
      </c>
      <c r="P80" s="51">
        <f t="shared" si="25"/>
        <v>0</v>
      </c>
      <c r="Q80" s="52">
        <f t="shared" si="25"/>
        <v>0</v>
      </c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30">
      <c r="A81" s="73" t="s">
        <v>480</v>
      </c>
      <c r="B81" s="50">
        <f t="shared" si="24"/>
        <v>0</v>
      </c>
      <c r="C81" s="51">
        <f t="shared" si="24"/>
        <v>-1E-3</v>
      </c>
      <c r="D81" s="51">
        <f t="shared" si="24"/>
        <v>0</v>
      </c>
      <c r="E81" s="51">
        <f t="shared" si="24"/>
        <v>-3.0000000000000001E-3</v>
      </c>
      <c r="F81" s="51">
        <f t="shared" si="24"/>
        <v>0</v>
      </c>
      <c r="G81" s="51">
        <f t="shared" si="24"/>
        <v>0</v>
      </c>
      <c r="H81" s="51">
        <f t="shared" si="24"/>
        <v>0</v>
      </c>
      <c r="I81" s="52">
        <f t="shared" si="24"/>
        <v>0</v>
      </c>
      <c r="J81" s="50">
        <f t="shared" si="25"/>
        <v>0</v>
      </c>
      <c r="K81" s="51">
        <f t="shared" si="25"/>
        <v>-2.5399999999999999E-2</v>
      </c>
      <c r="L81" s="51">
        <f t="shared" si="25"/>
        <v>0</v>
      </c>
      <c r="M81" s="51">
        <f t="shared" si="25"/>
        <v>-7.6200000000000004E-2</v>
      </c>
      <c r="N81" s="51">
        <f t="shared" si="25"/>
        <v>0</v>
      </c>
      <c r="O81" s="51">
        <f t="shared" si="25"/>
        <v>0</v>
      </c>
      <c r="P81" s="51">
        <f t="shared" si="25"/>
        <v>0</v>
      </c>
      <c r="Q81" s="52">
        <f t="shared" si="25"/>
        <v>0</v>
      </c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30" ht="13" thickBot="1">
      <c r="A82" s="74" t="s">
        <v>586</v>
      </c>
      <c r="B82" s="53">
        <f t="shared" ref="B82:I82" si="26">C38</f>
        <v>0.14795999999999987</v>
      </c>
      <c r="C82" s="54">
        <f t="shared" si="26"/>
        <v>5.5459999999999843E-2</v>
      </c>
      <c r="D82" s="54">
        <f t="shared" si="26"/>
        <v>0.11295999999999973</v>
      </c>
      <c r="E82" s="54">
        <f t="shared" si="26"/>
        <v>8.3960000000000035E-2</v>
      </c>
      <c r="F82" s="54" t="e">
        <f t="shared" si="26"/>
        <v>#DIV/0!</v>
      </c>
      <c r="G82" s="54" t="e">
        <f t="shared" si="26"/>
        <v>#DIV/0!</v>
      </c>
      <c r="H82" s="54" t="e">
        <f t="shared" si="26"/>
        <v>#DIV/0!</v>
      </c>
      <c r="I82" s="55" t="e">
        <f t="shared" si="26"/>
        <v>#DIV/0!</v>
      </c>
      <c r="J82" s="53">
        <f t="shared" si="25"/>
        <v>3.7581839999999964</v>
      </c>
      <c r="K82" s="54">
        <f t="shared" si="25"/>
        <v>1.4086839999999958</v>
      </c>
      <c r="L82" s="54">
        <f t="shared" si="25"/>
        <v>2.8691839999999931</v>
      </c>
      <c r="M82" s="54">
        <f t="shared" si="25"/>
        <v>2.1325840000000009</v>
      </c>
      <c r="N82" s="54" t="e">
        <f t="shared" si="25"/>
        <v>#DIV/0!</v>
      </c>
      <c r="O82" s="54" t="e">
        <f t="shared" si="25"/>
        <v>#DIV/0!</v>
      </c>
      <c r="P82" s="54" t="e">
        <f t="shared" si="25"/>
        <v>#DIV/0!</v>
      </c>
      <c r="Q82" s="55" t="e">
        <f t="shared" si="25"/>
        <v>#DIV/0!</v>
      </c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30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30">
      <c r="A84" s="76" t="s">
        <v>517</v>
      </c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30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30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30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30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30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30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30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30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30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V93" s="62" t="s">
        <v>758</v>
      </c>
      <c r="W93" s="62"/>
      <c r="X93" s="62"/>
      <c r="Y93" s="62"/>
      <c r="Z93" s="62"/>
      <c r="AA93" s="62"/>
      <c r="AB93" s="62"/>
      <c r="AC93" s="62"/>
      <c r="AD93" s="62"/>
    </row>
    <row r="94" spans="1:30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V94" s="62"/>
      <c r="W94" s="62"/>
      <c r="X94" s="62"/>
      <c r="Y94" s="62"/>
      <c r="Z94" s="62"/>
      <c r="AA94" s="62"/>
      <c r="AB94" s="62"/>
      <c r="AC94" s="62"/>
      <c r="AD94" s="62"/>
    </row>
    <row r="95" spans="1:30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V95" s="62"/>
      <c r="W95" s="63" t="str">
        <f t="shared" ref="W95:AD95" si="27">"Blade S/N "&amp;C46</f>
        <v>Blade S/N 004</v>
      </c>
      <c r="X95" s="63" t="str">
        <f t="shared" si="27"/>
        <v xml:space="preserve">Blade S/N </v>
      </c>
      <c r="Y95" s="63" t="str">
        <f t="shared" si="27"/>
        <v xml:space="preserve">Blade S/N </v>
      </c>
      <c r="Z95" s="63" t="str">
        <f t="shared" si="27"/>
        <v xml:space="preserve">Blade S/N </v>
      </c>
      <c r="AA95" s="63" t="str">
        <f t="shared" si="27"/>
        <v xml:space="preserve">Blade S/N </v>
      </c>
      <c r="AB95" s="63" t="str">
        <f t="shared" si="27"/>
        <v xml:space="preserve">Blade S/N </v>
      </c>
      <c r="AC95" s="63" t="str">
        <f t="shared" si="27"/>
        <v xml:space="preserve">Blade S/N </v>
      </c>
      <c r="AD95" s="63" t="str">
        <f t="shared" si="27"/>
        <v xml:space="preserve">Blade S/N </v>
      </c>
    </row>
    <row r="96" spans="1:30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V96" s="64">
        <f>B42</f>
        <v>3.09</v>
      </c>
      <c r="W96" s="65">
        <f t="shared" ref="W96:AD98" si="28">K48-K$47</f>
        <v>21.8186</v>
      </c>
      <c r="X96" s="65">
        <f t="shared" si="28"/>
        <v>0</v>
      </c>
      <c r="Y96" s="65">
        <f t="shared" si="28"/>
        <v>0</v>
      </c>
      <c r="Z96" s="65">
        <f t="shared" si="28"/>
        <v>0</v>
      </c>
      <c r="AA96" s="65">
        <f t="shared" si="28"/>
        <v>0</v>
      </c>
      <c r="AB96" s="65">
        <f t="shared" si="28"/>
        <v>0</v>
      </c>
      <c r="AC96" s="65">
        <f t="shared" si="28"/>
        <v>0</v>
      </c>
      <c r="AD96" s="65">
        <f t="shared" si="28"/>
        <v>0</v>
      </c>
    </row>
    <row r="97" spans="1:30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V97" s="64">
        <f>B43</f>
        <v>5.09</v>
      </c>
      <c r="W97" s="65">
        <f t="shared" si="28"/>
        <v>38.811199999999999</v>
      </c>
      <c r="X97" s="65">
        <f t="shared" si="28"/>
        <v>0</v>
      </c>
      <c r="Y97" s="65">
        <f t="shared" si="28"/>
        <v>0</v>
      </c>
      <c r="Z97" s="65">
        <f t="shared" si="28"/>
        <v>0</v>
      </c>
      <c r="AA97" s="65">
        <f t="shared" si="28"/>
        <v>0</v>
      </c>
      <c r="AB97" s="65">
        <f t="shared" si="28"/>
        <v>0</v>
      </c>
      <c r="AC97" s="65">
        <f t="shared" si="28"/>
        <v>0</v>
      </c>
      <c r="AD97" s="65">
        <f t="shared" si="28"/>
        <v>0</v>
      </c>
    </row>
    <row r="98" spans="1:30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V98" s="64">
        <f>B44</f>
        <v>6.09</v>
      </c>
      <c r="W98" s="65">
        <f t="shared" si="28"/>
        <v>47.497999999999998</v>
      </c>
      <c r="X98" s="65">
        <f t="shared" si="28"/>
        <v>0</v>
      </c>
      <c r="Y98" s="65">
        <f t="shared" si="28"/>
        <v>0</v>
      </c>
      <c r="Z98" s="65">
        <f t="shared" si="28"/>
        <v>0</v>
      </c>
      <c r="AA98" s="65">
        <f t="shared" si="28"/>
        <v>0</v>
      </c>
      <c r="AB98" s="65">
        <f t="shared" si="28"/>
        <v>0</v>
      </c>
      <c r="AC98" s="65">
        <f t="shared" si="28"/>
        <v>0</v>
      </c>
      <c r="AD98" s="65">
        <f t="shared" si="28"/>
        <v>0</v>
      </c>
    </row>
    <row r="99" spans="1:30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30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30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30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71"/>
      <c r="U102" s="71"/>
      <c r="V102" s="71"/>
      <c r="W102" s="71"/>
      <c r="X102" s="71"/>
      <c r="Y102" s="88"/>
      <c r="Z102" s="71"/>
      <c r="AA102" s="88"/>
      <c r="AB102" s="88"/>
    </row>
    <row r="103" spans="1:30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30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30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30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30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30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30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30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30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30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30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30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30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30" ht="13" thickBo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30" ht="13" thickBot="1">
      <c r="A117" s="66" t="s">
        <v>637</v>
      </c>
      <c r="B117" s="35" t="str">
        <f t="shared" ref="B117:I117" si="29">C46</f>
        <v>004</v>
      </c>
      <c r="C117" s="36">
        <f t="shared" si="29"/>
        <v>0</v>
      </c>
      <c r="D117" s="36">
        <f t="shared" si="29"/>
        <v>0</v>
      </c>
      <c r="E117" s="36">
        <f t="shared" si="29"/>
        <v>0</v>
      </c>
      <c r="F117" s="36">
        <f t="shared" si="29"/>
        <v>0</v>
      </c>
      <c r="G117" s="36">
        <f t="shared" si="29"/>
        <v>0</v>
      </c>
      <c r="H117" s="36">
        <f t="shared" si="29"/>
        <v>0</v>
      </c>
      <c r="I117" s="37">
        <f t="shared" si="29"/>
        <v>0</v>
      </c>
      <c r="J117" s="99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30" ht="13" thickBot="1">
      <c r="A118" s="67" t="s">
        <v>587</v>
      </c>
      <c r="B118" s="68">
        <f t="shared" ref="B118:I118" si="30">RSQ(W96:W98,$V96:$V98)</f>
        <v>0.99996961244933369</v>
      </c>
      <c r="C118" s="69" t="e">
        <f t="shared" si="30"/>
        <v>#DIV/0!</v>
      </c>
      <c r="D118" s="69" t="e">
        <f t="shared" si="30"/>
        <v>#DIV/0!</v>
      </c>
      <c r="E118" s="69" t="e">
        <f t="shared" si="30"/>
        <v>#DIV/0!</v>
      </c>
      <c r="F118" s="69" t="e">
        <f t="shared" si="30"/>
        <v>#DIV/0!</v>
      </c>
      <c r="G118" s="69" t="e">
        <f t="shared" si="30"/>
        <v>#DIV/0!</v>
      </c>
      <c r="H118" s="69" t="e">
        <f t="shared" si="30"/>
        <v>#DIV/0!</v>
      </c>
      <c r="I118" s="70" t="e">
        <f t="shared" si="30"/>
        <v>#DIV/0!</v>
      </c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30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30">
      <c r="A120" s="76" t="s">
        <v>687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30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30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30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30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30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30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30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V127" s="62" t="s">
        <v>758</v>
      </c>
      <c r="W127" s="62"/>
      <c r="X127" s="62"/>
      <c r="Y127" s="62"/>
      <c r="Z127" s="62"/>
      <c r="AA127" s="62"/>
      <c r="AB127" s="62"/>
      <c r="AC127" s="62"/>
      <c r="AD127" s="62"/>
    </row>
    <row r="128" spans="1:30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1:30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V129" s="62"/>
      <c r="W129" s="63" t="str">
        <f t="shared" ref="W129:AD129" si="31">"Blade S/N "&amp;C57</f>
        <v>Blade S/N 005</v>
      </c>
      <c r="X129" s="63" t="str">
        <f t="shared" si="31"/>
        <v xml:space="preserve">Blade S/N </v>
      </c>
      <c r="Y129" s="63" t="str">
        <f t="shared" si="31"/>
        <v xml:space="preserve">Blade S/N </v>
      </c>
      <c r="Z129" s="63" t="str">
        <f t="shared" si="31"/>
        <v xml:space="preserve">Blade S/N </v>
      </c>
      <c r="AA129" s="63" t="str">
        <f t="shared" si="31"/>
        <v xml:space="preserve">Blade S/N </v>
      </c>
      <c r="AB129" s="63" t="str">
        <f t="shared" si="31"/>
        <v xml:space="preserve">Blade S/N </v>
      </c>
      <c r="AC129" s="63" t="str">
        <f t="shared" si="31"/>
        <v xml:space="preserve">Blade S/N </v>
      </c>
      <c r="AD129" s="63" t="str">
        <f t="shared" si="31"/>
        <v xml:space="preserve">Blade S/N </v>
      </c>
    </row>
    <row r="130" spans="1:30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V130" s="62">
        <v>0</v>
      </c>
      <c r="W130" s="65">
        <f t="shared" ref="W130:AD130" si="32">K58</f>
        <v>0</v>
      </c>
      <c r="X130" s="65">
        <f t="shared" si="32"/>
        <v>0</v>
      </c>
      <c r="Y130" s="65">
        <f t="shared" si="32"/>
        <v>0</v>
      </c>
      <c r="Z130" s="65">
        <f t="shared" si="32"/>
        <v>0</v>
      </c>
      <c r="AA130" s="65">
        <f t="shared" si="32"/>
        <v>0</v>
      </c>
      <c r="AB130" s="65">
        <f t="shared" si="32"/>
        <v>0</v>
      </c>
      <c r="AC130" s="65">
        <f t="shared" si="32"/>
        <v>0</v>
      </c>
      <c r="AD130" s="65">
        <f t="shared" si="32"/>
        <v>0</v>
      </c>
    </row>
    <row r="131" spans="1:30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V131" s="64">
        <f>B4</f>
        <v>6.09</v>
      </c>
      <c r="W131" s="65">
        <f t="shared" ref="W131:AD133" si="33">K59-K$58</f>
        <v>47.497999999999998</v>
      </c>
      <c r="X131" s="65">
        <f t="shared" si="33"/>
        <v>0</v>
      </c>
      <c r="Y131" s="65">
        <f t="shared" si="33"/>
        <v>0</v>
      </c>
      <c r="Z131" s="65">
        <f t="shared" si="33"/>
        <v>0</v>
      </c>
      <c r="AA131" s="65">
        <f t="shared" si="33"/>
        <v>0</v>
      </c>
      <c r="AB131" s="65">
        <f t="shared" si="33"/>
        <v>0</v>
      </c>
      <c r="AC131" s="65">
        <f t="shared" si="33"/>
        <v>0</v>
      </c>
      <c r="AD131" s="65">
        <f t="shared" si="33"/>
        <v>0</v>
      </c>
    </row>
    <row r="132" spans="1:30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V132" s="64">
        <f>B54</f>
        <v>7.29</v>
      </c>
      <c r="W132" s="65">
        <f t="shared" si="33"/>
        <v>56.896000000000001</v>
      </c>
      <c r="X132" s="65">
        <f t="shared" si="33"/>
        <v>0</v>
      </c>
      <c r="Y132" s="65">
        <f t="shared" si="33"/>
        <v>0</v>
      </c>
      <c r="Z132" s="65">
        <f t="shared" si="33"/>
        <v>0</v>
      </c>
      <c r="AA132" s="65">
        <f t="shared" si="33"/>
        <v>0</v>
      </c>
      <c r="AB132" s="65">
        <f t="shared" si="33"/>
        <v>0</v>
      </c>
      <c r="AC132" s="65">
        <f t="shared" si="33"/>
        <v>0</v>
      </c>
      <c r="AD132" s="65">
        <f t="shared" si="33"/>
        <v>0</v>
      </c>
    </row>
    <row r="133" spans="1:30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V133" s="64">
        <f>B54</f>
        <v>7.29</v>
      </c>
      <c r="W133" s="65">
        <f t="shared" si="33"/>
        <v>56.896000000000001</v>
      </c>
      <c r="X133" s="65">
        <f t="shared" si="33"/>
        <v>0</v>
      </c>
      <c r="Y133" s="65">
        <f t="shared" si="33"/>
        <v>0</v>
      </c>
      <c r="Z133" s="65">
        <f t="shared" si="33"/>
        <v>0</v>
      </c>
      <c r="AA133" s="65">
        <f t="shared" si="33"/>
        <v>0</v>
      </c>
      <c r="AB133" s="65">
        <f t="shared" si="33"/>
        <v>0</v>
      </c>
      <c r="AC133" s="65">
        <f t="shared" si="33"/>
        <v>0</v>
      </c>
      <c r="AD133" s="65">
        <f t="shared" si="33"/>
        <v>0</v>
      </c>
    </row>
    <row r="134" spans="1:30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30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30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30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30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30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30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30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30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30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30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</sheetData>
  <sheetProtection password="E9FE" sheet="1" objects="1" scenarios="1"/>
  <mergeCells count="55">
    <mergeCell ref="A57:B57"/>
    <mergeCell ref="A53:B53"/>
    <mergeCell ref="A29:B29"/>
    <mergeCell ref="A23:B23"/>
    <mergeCell ref="A24:B24"/>
    <mergeCell ref="A25:B25"/>
    <mergeCell ref="A26:B26"/>
    <mergeCell ref="A56:B56"/>
    <mergeCell ref="A37:B37"/>
    <mergeCell ref="A38:B38"/>
    <mergeCell ref="A51:B51"/>
    <mergeCell ref="A50:B50"/>
    <mergeCell ref="A39:B39"/>
    <mergeCell ref="A40:B40"/>
    <mergeCell ref="B1:G1"/>
    <mergeCell ref="B2:G2"/>
    <mergeCell ref="A47:B47"/>
    <mergeCell ref="A46:B46"/>
    <mergeCell ref="C13:J13"/>
    <mergeCell ref="A41:B41"/>
    <mergeCell ref="A45:B45"/>
    <mergeCell ref="A31:B31"/>
    <mergeCell ref="A14:B14"/>
    <mergeCell ref="A33:B33"/>
    <mergeCell ref="A27:B27"/>
    <mergeCell ref="A28:B28"/>
    <mergeCell ref="A30:B30"/>
    <mergeCell ref="A32:B32"/>
    <mergeCell ref="A34:B34"/>
    <mergeCell ref="A36:B36"/>
    <mergeCell ref="K45:R45"/>
    <mergeCell ref="K56:R56"/>
    <mergeCell ref="K13:R13"/>
    <mergeCell ref="C45:J45"/>
    <mergeCell ref="C56:J56"/>
    <mergeCell ref="A13:B13"/>
    <mergeCell ref="A52:B52"/>
    <mergeCell ref="A48:B48"/>
    <mergeCell ref="A49:B49"/>
    <mergeCell ref="A35:B35"/>
    <mergeCell ref="A15:B15"/>
    <mergeCell ref="A16:B16"/>
    <mergeCell ref="A17:B17"/>
    <mergeCell ref="A22:B22"/>
    <mergeCell ref="A18:B18"/>
    <mergeCell ref="A19:B19"/>
    <mergeCell ref="A20:B20"/>
    <mergeCell ref="A21:B21"/>
    <mergeCell ref="B77:I77"/>
    <mergeCell ref="A61:B61"/>
    <mergeCell ref="J77:Q77"/>
    <mergeCell ref="A58:B58"/>
    <mergeCell ref="A60:B60"/>
    <mergeCell ref="A72:U73"/>
    <mergeCell ref="A59:B59"/>
  </mergeCells>
  <phoneticPr fontId="3" type="noConversion"/>
  <conditionalFormatting sqref="J80:Q81">
    <cfRule type="expression" dxfId="758" priority="1" stopIfTrue="1">
      <formula>ABS(J80)&gt;=2</formula>
    </cfRule>
    <cfRule type="expression" priority="2" stopIfTrue="1">
      <formula>ABS(J80)&gt;1</formula>
    </cfRule>
  </conditionalFormatting>
  <conditionalFormatting sqref="J82:Q82">
    <cfRule type="expression" dxfId="757" priority="3" stopIfTrue="1">
      <formula>ABS(J82)&gt;=3</formula>
    </cfRule>
    <cfRule type="expression" dxfId="756" priority="4" stopIfTrue="1">
      <formula>ABS(J82)&gt;2</formula>
    </cfRule>
  </conditionalFormatting>
  <conditionalFormatting sqref="B80:I81 C35:J36">
    <cfRule type="expression" dxfId="755" priority="5" stopIfTrue="1">
      <formula>ABS(B35)&gt;=0.07874</formula>
    </cfRule>
    <cfRule type="expression" dxfId="754" priority="6" stopIfTrue="1">
      <formula>ABS(B35)&gt;0.03937</formula>
    </cfRule>
  </conditionalFormatting>
  <conditionalFormatting sqref="B82:I82">
    <cfRule type="expression" dxfId="753" priority="7" stopIfTrue="1">
      <formula>ABS(B82)&gt;=0.11811</formula>
    </cfRule>
    <cfRule type="expression" dxfId="752" priority="8" stopIfTrue="1">
      <formula>ABS(B82)&gt;0.07874</formula>
    </cfRule>
  </conditionalFormatting>
  <conditionalFormatting sqref="K35:R36">
    <cfRule type="expression" dxfId="751" priority="9" stopIfTrue="1">
      <formula>ABS(K35)&gt;=2</formula>
    </cfRule>
    <cfRule type="expression" dxfId="750" priority="10" stopIfTrue="1">
      <formula>ABS(K35)&gt;1</formula>
    </cfRule>
  </conditionalFormatting>
  <conditionalFormatting sqref="K38:R38">
    <cfRule type="expression" dxfId="749" priority="11" stopIfTrue="1">
      <formula>ABS(K38)&gt;=3</formula>
    </cfRule>
    <cfRule type="expression" dxfId="748" priority="12" stopIfTrue="1">
      <formula>ABS(K38)&gt;2</formula>
    </cfRule>
  </conditionalFormatting>
  <conditionalFormatting sqref="C38:J38">
    <cfRule type="expression" dxfId="747" priority="13" stopIfTrue="1">
      <formula>ABS(C38)&gt;=0.1181</formula>
    </cfRule>
    <cfRule type="expression" dxfId="746" priority="14" stopIfTrue="1">
      <formula>ABS(C38)&gt;0.07874</formula>
    </cfRule>
  </conditionalFormatting>
  <pageMargins left="0.75" right="0.75" top="1" bottom="1" header="0.5" footer="0.5"/>
  <headerFooter alignWithMargins="0"/>
  <rowBreaks count="1" manualBreakCount="1">
    <brk id="69" max="27" man="1"/>
  </rowBreaks>
  <colBreaks count="1" manualBreakCount="1">
    <brk id="21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1"/>
  <sheetViews>
    <sheetView workbookViewId="0">
      <selection activeCell="C31" sqref="C31"/>
    </sheetView>
  </sheetViews>
  <sheetFormatPr baseColWidth="10" defaultColWidth="9.1640625" defaultRowHeight="12" x14ac:dyDescent="0"/>
  <cols>
    <col min="1" max="1" width="30.1640625" style="10" customWidth="1"/>
    <col min="2" max="2" width="11.83203125" style="10" customWidth="1"/>
    <col min="3" max="16384" width="9.1640625" style="10"/>
  </cols>
  <sheetData>
    <row r="1" spans="1:18" ht="13" thickBot="1">
      <c r="A1" s="118" t="s">
        <v>633</v>
      </c>
      <c r="B1" s="1195" t="s">
        <v>395</v>
      </c>
      <c r="C1" s="1195"/>
      <c r="D1" s="1195"/>
      <c r="E1" s="1195"/>
      <c r="F1" s="1195"/>
      <c r="G1" s="1196"/>
    </row>
    <row r="2" spans="1:18" ht="13" thickBot="1">
      <c r="A2" s="119" t="s">
        <v>634</v>
      </c>
      <c r="B2" s="1197" t="s">
        <v>396</v>
      </c>
      <c r="C2" s="1197"/>
      <c r="D2" s="1197"/>
      <c r="E2" s="1197"/>
      <c r="F2" s="1197"/>
      <c r="G2" s="1198"/>
    </row>
    <row r="3" spans="1:18" ht="13" thickBot="1">
      <c r="A3" s="119" t="s">
        <v>457</v>
      </c>
      <c r="B3" s="116">
        <v>4.2040000000000001E-2</v>
      </c>
      <c r="C3" s="88" t="s">
        <v>476</v>
      </c>
    </row>
    <row r="4" spans="1:18" ht="13" thickBot="1">
      <c r="A4" s="120" t="s">
        <v>459</v>
      </c>
      <c r="B4" s="117">
        <v>6.09</v>
      </c>
      <c r="C4" s="88" t="s">
        <v>632</v>
      </c>
    </row>
    <row r="5" spans="1:18" ht="13" thickBot="1">
      <c r="A5" s="77"/>
      <c r="B5" s="78"/>
    </row>
    <row r="6" spans="1:18" ht="13" thickBot="1">
      <c r="A6" s="126" t="s">
        <v>622</v>
      </c>
      <c r="B6" s="131" t="s">
        <v>476</v>
      </c>
      <c r="C6" s="132" t="s">
        <v>387</v>
      </c>
    </row>
    <row r="7" spans="1:18">
      <c r="A7" s="79" t="s">
        <v>635</v>
      </c>
      <c r="B7" s="133">
        <v>1.26</v>
      </c>
      <c r="C7" s="134">
        <f>B7*25.4</f>
        <v>32.003999999999998</v>
      </c>
    </row>
    <row r="8" spans="1:18">
      <c r="A8" s="80" t="s">
        <v>636</v>
      </c>
      <c r="B8" s="127">
        <v>0.63</v>
      </c>
      <c r="C8" s="130">
        <f>B8*25.4</f>
        <v>16.001999999999999</v>
      </c>
    </row>
    <row r="9" spans="1:18">
      <c r="A9" s="80" t="s">
        <v>621</v>
      </c>
      <c r="B9" s="128">
        <v>5.0999999999999997E-2</v>
      </c>
      <c r="C9" s="130">
        <f>B9*25.4</f>
        <v>1.2953999999999999</v>
      </c>
    </row>
    <row r="10" spans="1:18">
      <c r="A10" s="80" t="s">
        <v>645</v>
      </c>
      <c r="B10" s="128">
        <v>5.3150000000000004</v>
      </c>
      <c r="C10" s="130">
        <f>B10*25.4</f>
        <v>135.001</v>
      </c>
    </row>
    <row r="11" spans="1:18" ht="13" thickBot="1">
      <c r="A11" s="81" t="s">
        <v>647</v>
      </c>
      <c r="B11" s="129">
        <v>1.98</v>
      </c>
      <c r="C11" s="70">
        <f>B11*25.4</f>
        <v>50.291999999999994</v>
      </c>
    </row>
    <row r="12" spans="1:18" ht="13" thickBot="1">
      <c r="A12" s="9"/>
      <c r="B12" s="11"/>
    </row>
    <row r="13" spans="1:18" ht="13" thickBot="1">
      <c r="A13" s="1209" t="s">
        <v>462</v>
      </c>
      <c r="B13" s="1210"/>
      <c r="C13" s="1202" t="s">
        <v>618</v>
      </c>
      <c r="D13" s="1203"/>
      <c r="E13" s="1203"/>
      <c r="F13" s="1203"/>
      <c r="G13" s="1203"/>
      <c r="H13" s="1203"/>
      <c r="I13" s="1203"/>
      <c r="J13" s="1204"/>
      <c r="K13" s="1184" t="s">
        <v>619</v>
      </c>
      <c r="L13" s="1214"/>
      <c r="M13" s="1214"/>
      <c r="N13" s="1214"/>
      <c r="O13" s="1214"/>
      <c r="P13" s="1214"/>
      <c r="Q13" s="1214"/>
      <c r="R13" s="1185"/>
    </row>
    <row r="14" spans="1:18" ht="13" thickBot="1">
      <c r="A14" s="1205" t="s">
        <v>637</v>
      </c>
      <c r="B14" s="1206"/>
      <c r="C14" s="101" t="s">
        <v>391</v>
      </c>
      <c r="D14" s="102" t="s">
        <v>392</v>
      </c>
      <c r="E14" s="102" t="s">
        <v>397</v>
      </c>
      <c r="F14" s="102" t="s">
        <v>393</v>
      </c>
      <c r="G14" s="102"/>
      <c r="H14" s="102"/>
      <c r="I14" s="102"/>
      <c r="J14" s="103"/>
      <c r="K14" s="35" t="str">
        <f t="shared" ref="K14:R14" si="0">C14</f>
        <v>001</v>
      </c>
      <c r="L14" s="36" t="str">
        <f t="shared" si="0"/>
        <v>002</v>
      </c>
      <c r="M14" s="36" t="str">
        <f t="shared" si="0"/>
        <v>003</v>
      </c>
      <c r="N14" s="36" t="str">
        <f t="shared" si="0"/>
        <v>004</v>
      </c>
      <c r="O14" s="36">
        <f t="shared" si="0"/>
        <v>0</v>
      </c>
      <c r="P14" s="36">
        <f t="shared" si="0"/>
        <v>0</v>
      </c>
      <c r="Q14" s="36">
        <f t="shared" si="0"/>
        <v>0</v>
      </c>
      <c r="R14" s="37">
        <f t="shared" si="0"/>
        <v>0</v>
      </c>
    </row>
    <row r="15" spans="1:18">
      <c r="A15" s="1207" t="s">
        <v>635</v>
      </c>
      <c r="B15" s="1208"/>
      <c r="C15" s="105">
        <v>1.2589999999999999</v>
      </c>
      <c r="D15" s="104">
        <v>1.2589999999999999</v>
      </c>
      <c r="E15" s="104">
        <v>1.26</v>
      </c>
      <c r="F15" s="104">
        <v>1.26</v>
      </c>
      <c r="G15" s="104"/>
      <c r="H15" s="104"/>
      <c r="I15" s="104"/>
      <c r="J15" s="110"/>
      <c r="K15" s="107">
        <f t="shared" ref="K15:K29" si="1">C15*25.4</f>
        <v>31.978599999999997</v>
      </c>
      <c r="L15" s="108">
        <f t="shared" ref="L15:L29" si="2">D15*25.4</f>
        <v>31.978599999999997</v>
      </c>
      <c r="M15" s="108">
        <f t="shared" ref="M15:M29" si="3">E15*25.4</f>
        <v>32.003999999999998</v>
      </c>
      <c r="N15" s="108">
        <f t="shared" ref="N15:N29" si="4">F15*25.4</f>
        <v>32.003999999999998</v>
      </c>
      <c r="O15" s="108">
        <f t="shared" ref="O15:O29" si="5">G15*25.4</f>
        <v>0</v>
      </c>
      <c r="P15" s="108">
        <f t="shared" ref="P15:P29" si="6">H15*25.4</f>
        <v>0</v>
      </c>
      <c r="Q15" s="108">
        <f t="shared" ref="Q15:Q29" si="7">I15*25.4</f>
        <v>0</v>
      </c>
      <c r="R15" s="109">
        <f t="shared" ref="R15:R29" si="8">J15*25.4</f>
        <v>0</v>
      </c>
    </row>
    <row r="16" spans="1:18">
      <c r="A16" s="1182" t="s">
        <v>636</v>
      </c>
      <c r="B16" s="1183"/>
      <c r="C16" s="30">
        <v>0.628</v>
      </c>
      <c r="D16" s="19">
        <v>0.629</v>
      </c>
      <c r="E16" s="19">
        <v>0.626</v>
      </c>
      <c r="F16" s="19">
        <v>0.627</v>
      </c>
      <c r="G16" s="19"/>
      <c r="H16" s="19"/>
      <c r="I16" s="19"/>
      <c r="J16" s="111"/>
      <c r="K16" s="41">
        <f t="shared" si="1"/>
        <v>15.9512</v>
      </c>
      <c r="L16" s="42">
        <f t="shared" si="2"/>
        <v>15.976599999999999</v>
      </c>
      <c r="M16" s="42">
        <f t="shared" si="3"/>
        <v>15.900399999999999</v>
      </c>
      <c r="N16" s="42">
        <f t="shared" si="4"/>
        <v>15.925799999999999</v>
      </c>
      <c r="O16" s="42">
        <f t="shared" si="5"/>
        <v>0</v>
      </c>
      <c r="P16" s="42">
        <f t="shared" si="6"/>
        <v>0</v>
      </c>
      <c r="Q16" s="42">
        <f t="shared" si="7"/>
        <v>0</v>
      </c>
      <c r="R16" s="43">
        <f t="shared" si="8"/>
        <v>0</v>
      </c>
    </row>
    <row r="17" spans="1:18">
      <c r="A17" s="1182" t="s">
        <v>638</v>
      </c>
      <c r="B17" s="1183"/>
      <c r="C17" s="137">
        <v>5.2249999999999998E-2</v>
      </c>
      <c r="D17" s="138">
        <v>5.1999999999999998E-2</v>
      </c>
      <c r="E17" s="138">
        <v>5.2200000000000003E-2</v>
      </c>
      <c r="F17" s="138">
        <v>5.2999999999999999E-2</v>
      </c>
      <c r="G17" s="138"/>
      <c r="H17" s="138"/>
      <c r="I17" s="138"/>
      <c r="J17" s="139"/>
      <c r="K17" s="41">
        <f t="shared" si="1"/>
        <v>1.3271499999999998</v>
      </c>
      <c r="L17" s="42">
        <f t="shared" si="2"/>
        <v>1.3208</v>
      </c>
      <c r="M17" s="42">
        <f t="shared" si="3"/>
        <v>1.3258799999999999</v>
      </c>
      <c r="N17" s="42">
        <f t="shared" si="4"/>
        <v>1.3461999999999998</v>
      </c>
      <c r="O17" s="42">
        <f t="shared" si="5"/>
        <v>0</v>
      </c>
      <c r="P17" s="42">
        <f t="shared" si="6"/>
        <v>0</v>
      </c>
      <c r="Q17" s="42">
        <f t="shared" si="7"/>
        <v>0</v>
      </c>
      <c r="R17" s="43">
        <f t="shared" si="8"/>
        <v>0</v>
      </c>
    </row>
    <row r="18" spans="1:18">
      <c r="A18" s="1182" t="s">
        <v>639</v>
      </c>
      <c r="B18" s="1183"/>
      <c r="C18" s="137">
        <v>5.4199999999999998E-2</v>
      </c>
      <c r="D18" s="138">
        <v>5.3499999999999999E-2</v>
      </c>
      <c r="E18" s="138">
        <v>5.3699999999999998E-2</v>
      </c>
      <c r="F18" s="138">
        <v>5.3400000000000003E-2</v>
      </c>
      <c r="G18" s="138"/>
      <c r="H18" s="138"/>
      <c r="I18" s="138"/>
      <c r="J18" s="139"/>
      <c r="K18" s="41">
        <f t="shared" si="1"/>
        <v>1.3766799999999999</v>
      </c>
      <c r="L18" s="42">
        <f t="shared" si="2"/>
        <v>1.3589</v>
      </c>
      <c r="M18" s="42">
        <f t="shared" si="3"/>
        <v>1.36398</v>
      </c>
      <c r="N18" s="42">
        <f t="shared" si="4"/>
        <v>1.35636</v>
      </c>
      <c r="O18" s="42">
        <f t="shared" si="5"/>
        <v>0</v>
      </c>
      <c r="P18" s="42">
        <f t="shared" si="6"/>
        <v>0</v>
      </c>
      <c r="Q18" s="42">
        <f t="shared" si="7"/>
        <v>0</v>
      </c>
      <c r="R18" s="43">
        <f t="shared" si="8"/>
        <v>0</v>
      </c>
    </row>
    <row r="19" spans="1:18">
      <c r="A19" s="1182" t="s">
        <v>640</v>
      </c>
      <c r="B19" s="1183"/>
      <c r="C19" s="137">
        <v>5.2400000000000002E-2</v>
      </c>
      <c r="D19" s="138">
        <v>5.2400000000000002E-2</v>
      </c>
      <c r="E19" s="138">
        <v>5.2200000000000003E-2</v>
      </c>
      <c r="F19" s="138">
        <v>5.21E-2</v>
      </c>
      <c r="G19" s="138"/>
      <c r="H19" s="138"/>
      <c r="I19" s="138"/>
      <c r="J19" s="139"/>
      <c r="K19" s="41">
        <f t="shared" si="1"/>
        <v>1.3309599999999999</v>
      </c>
      <c r="L19" s="42">
        <f t="shared" si="2"/>
        <v>1.3309599999999999</v>
      </c>
      <c r="M19" s="42">
        <f t="shared" si="3"/>
        <v>1.3258799999999999</v>
      </c>
      <c r="N19" s="42">
        <f t="shared" si="4"/>
        <v>1.32334</v>
      </c>
      <c r="O19" s="42">
        <f t="shared" si="5"/>
        <v>0</v>
      </c>
      <c r="P19" s="42">
        <f t="shared" si="6"/>
        <v>0</v>
      </c>
      <c r="Q19" s="42">
        <f t="shared" si="7"/>
        <v>0</v>
      </c>
      <c r="R19" s="43">
        <f t="shared" si="8"/>
        <v>0</v>
      </c>
    </row>
    <row r="20" spans="1:18">
      <c r="A20" s="1182" t="s">
        <v>641</v>
      </c>
      <c r="B20" s="1183"/>
      <c r="C20" s="137">
        <v>5.2600000000000001E-2</v>
      </c>
      <c r="D20" s="138">
        <v>5.2699999999999997E-2</v>
      </c>
      <c r="E20" s="138">
        <v>5.21E-2</v>
      </c>
      <c r="F20" s="138">
        <v>5.2299999999999999E-2</v>
      </c>
      <c r="G20" s="138"/>
      <c r="H20" s="138"/>
      <c r="I20" s="138"/>
      <c r="J20" s="139"/>
      <c r="K20" s="41">
        <f t="shared" si="1"/>
        <v>1.3360399999999999</v>
      </c>
      <c r="L20" s="42">
        <f t="shared" si="2"/>
        <v>1.3385799999999999</v>
      </c>
      <c r="M20" s="42">
        <f t="shared" si="3"/>
        <v>1.32334</v>
      </c>
      <c r="N20" s="42">
        <f t="shared" si="4"/>
        <v>1.3284199999999999</v>
      </c>
      <c r="O20" s="42">
        <f t="shared" si="5"/>
        <v>0</v>
      </c>
      <c r="P20" s="42">
        <f t="shared" si="6"/>
        <v>0</v>
      </c>
      <c r="Q20" s="42">
        <f t="shared" si="7"/>
        <v>0</v>
      </c>
      <c r="R20" s="43">
        <f t="shared" si="8"/>
        <v>0</v>
      </c>
    </row>
    <row r="21" spans="1:18">
      <c r="A21" s="1182" t="s">
        <v>642</v>
      </c>
      <c r="B21" s="1183"/>
      <c r="C21" s="137">
        <v>5.2600000000000001E-2</v>
      </c>
      <c r="D21" s="138">
        <v>5.2200000000000003E-2</v>
      </c>
      <c r="E21" s="138">
        <v>5.21E-2</v>
      </c>
      <c r="F21" s="138">
        <v>5.2200000000000003E-2</v>
      </c>
      <c r="G21" s="138"/>
      <c r="H21" s="138"/>
      <c r="I21" s="138"/>
      <c r="J21" s="139"/>
      <c r="K21" s="41">
        <f t="shared" si="1"/>
        <v>1.3360399999999999</v>
      </c>
      <c r="L21" s="42">
        <f t="shared" si="2"/>
        <v>1.3258799999999999</v>
      </c>
      <c r="M21" s="42">
        <f t="shared" si="3"/>
        <v>1.32334</v>
      </c>
      <c r="N21" s="42">
        <f t="shared" si="4"/>
        <v>1.3258799999999999</v>
      </c>
      <c r="O21" s="42">
        <f t="shared" si="5"/>
        <v>0</v>
      </c>
      <c r="P21" s="42">
        <f t="shared" si="6"/>
        <v>0</v>
      </c>
      <c r="Q21" s="42">
        <f t="shared" si="7"/>
        <v>0</v>
      </c>
      <c r="R21" s="43">
        <f t="shared" si="8"/>
        <v>0</v>
      </c>
    </row>
    <row r="22" spans="1:18">
      <c r="A22" s="1182" t="s">
        <v>643</v>
      </c>
      <c r="B22" s="1183"/>
      <c r="C22" s="137">
        <v>5.1200000000000002E-2</v>
      </c>
      <c r="D22" s="138">
        <v>5.0999999999999997E-2</v>
      </c>
      <c r="E22" s="138">
        <v>5.0999999999999997E-2</v>
      </c>
      <c r="F22" s="138">
        <v>5.0999999999999997E-2</v>
      </c>
      <c r="G22" s="138"/>
      <c r="H22" s="138"/>
      <c r="I22" s="138"/>
      <c r="J22" s="139"/>
      <c r="K22" s="41">
        <f t="shared" si="1"/>
        <v>1.3004800000000001</v>
      </c>
      <c r="L22" s="42">
        <f t="shared" si="2"/>
        <v>1.2953999999999999</v>
      </c>
      <c r="M22" s="42">
        <f t="shared" si="3"/>
        <v>1.2953999999999999</v>
      </c>
      <c r="N22" s="42">
        <f t="shared" si="4"/>
        <v>1.2953999999999999</v>
      </c>
      <c r="O22" s="42">
        <f t="shared" si="5"/>
        <v>0</v>
      </c>
      <c r="P22" s="42">
        <f t="shared" si="6"/>
        <v>0</v>
      </c>
      <c r="Q22" s="42">
        <f t="shared" si="7"/>
        <v>0</v>
      </c>
      <c r="R22" s="43">
        <f t="shared" si="8"/>
        <v>0</v>
      </c>
    </row>
    <row r="23" spans="1:18">
      <c r="A23" s="1182" t="s">
        <v>644</v>
      </c>
      <c r="B23" s="1183"/>
      <c r="C23" s="30"/>
      <c r="D23" s="19"/>
      <c r="E23" s="19"/>
      <c r="F23" s="19"/>
      <c r="G23" s="19"/>
      <c r="H23" s="19"/>
      <c r="I23" s="19"/>
      <c r="J23" s="111"/>
      <c r="K23" s="41">
        <f t="shared" si="1"/>
        <v>0</v>
      </c>
      <c r="L23" s="42">
        <f t="shared" si="2"/>
        <v>0</v>
      </c>
      <c r="M23" s="42">
        <f t="shared" si="3"/>
        <v>0</v>
      </c>
      <c r="N23" s="42">
        <f t="shared" si="4"/>
        <v>0</v>
      </c>
      <c r="O23" s="42">
        <f t="shared" si="5"/>
        <v>0</v>
      </c>
      <c r="P23" s="42">
        <f t="shared" si="6"/>
        <v>0</v>
      </c>
      <c r="Q23" s="42">
        <f t="shared" si="7"/>
        <v>0</v>
      </c>
      <c r="R23" s="43">
        <f t="shared" si="8"/>
        <v>0</v>
      </c>
    </row>
    <row r="24" spans="1:18">
      <c r="A24" s="1182" t="s">
        <v>645</v>
      </c>
      <c r="B24" s="1183"/>
      <c r="C24" s="30">
        <v>5.3120000000000003</v>
      </c>
      <c r="D24" s="19">
        <v>5.31</v>
      </c>
      <c r="E24" s="19">
        <v>5.3090000000000002</v>
      </c>
      <c r="F24" s="19">
        <v>5.3109999999999999</v>
      </c>
      <c r="G24" s="19"/>
      <c r="H24" s="19"/>
      <c r="I24" s="19"/>
      <c r="J24" s="111"/>
      <c r="K24" s="41">
        <f t="shared" si="1"/>
        <v>134.9248</v>
      </c>
      <c r="L24" s="42">
        <f t="shared" si="2"/>
        <v>134.874</v>
      </c>
      <c r="M24" s="42">
        <f t="shared" si="3"/>
        <v>134.8486</v>
      </c>
      <c r="N24" s="42">
        <f t="shared" si="4"/>
        <v>134.89939999999999</v>
      </c>
      <c r="O24" s="42">
        <f t="shared" si="5"/>
        <v>0</v>
      </c>
      <c r="P24" s="42">
        <f t="shared" si="6"/>
        <v>0</v>
      </c>
      <c r="Q24" s="42">
        <f t="shared" si="7"/>
        <v>0</v>
      </c>
      <c r="R24" s="43">
        <f t="shared" si="8"/>
        <v>0</v>
      </c>
    </row>
    <row r="25" spans="1:18">
      <c r="A25" s="1182" t="s">
        <v>648</v>
      </c>
      <c r="B25" s="1183"/>
      <c r="C25" s="30">
        <v>0</v>
      </c>
      <c r="D25" s="19">
        <v>0</v>
      </c>
      <c r="E25" s="19">
        <v>0</v>
      </c>
      <c r="F25" s="19">
        <v>0</v>
      </c>
      <c r="G25" s="19"/>
      <c r="H25" s="19"/>
      <c r="I25" s="19"/>
      <c r="J25" s="111"/>
      <c r="K25" s="41">
        <f t="shared" si="1"/>
        <v>0</v>
      </c>
      <c r="L25" s="42">
        <f t="shared" si="2"/>
        <v>0</v>
      </c>
      <c r="M25" s="42">
        <f t="shared" si="3"/>
        <v>0</v>
      </c>
      <c r="N25" s="42">
        <f t="shared" si="4"/>
        <v>0</v>
      </c>
      <c r="O25" s="42">
        <f t="shared" si="5"/>
        <v>0</v>
      </c>
      <c r="P25" s="42">
        <f t="shared" si="6"/>
        <v>0</v>
      </c>
      <c r="Q25" s="42">
        <f t="shared" si="7"/>
        <v>0</v>
      </c>
      <c r="R25" s="43">
        <f t="shared" si="8"/>
        <v>0</v>
      </c>
    </row>
    <row r="26" spans="1:18">
      <c r="A26" s="1182" t="s">
        <v>650</v>
      </c>
      <c r="B26" s="1183"/>
      <c r="C26" s="30">
        <v>1.8660000000000001</v>
      </c>
      <c r="D26" s="19">
        <v>1.873</v>
      </c>
      <c r="E26" s="19">
        <v>1.8819999999999999</v>
      </c>
      <c r="F26" s="19">
        <v>1.8720000000000001</v>
      </c>
      <c r="G26" s="19"/>
      <c r="H26" s="19"/>
      <c r="I26" s="19"/>
      <c r="J26" s="111"/>
      <c r="K26" s="41">
        <f t="shared" si="1"/>
        <v>47.3964</v>
      </c>
      <c r="L26" s="42">
        <f t="shared" si="2"/>
        <v>47.574199999999998</v>
      </c>
      <c r="M26" s="42">
        <f t="shared" si="3"/>
        <v>47.802799999999998</v>
      </c>
      <c r="N26" s="42">
        <f t="shared" si="4"/>
        <v>47.5488</v>
      </c>
      <c r="O26" s="42">
        <f t="shared" si="5"/>
        <v>0</v>
      </c>
      <c r="P26" s="42">
        <f t="shared" si="6"/>
        <v>0</v>
      </c>
      <c r="Q26" s="42">
        <f t="shared" si="7"/>
        <v>0</v>
      </c>
      <c r="R26" s="43">
        <f t="shared" si="8"/>
        <v>0</v>
      </c>
    </row>
    <row r="27" spans="1:18">
      <c r="A27" s="1182" t="s">
        <v>649</v>
      </c>
      <c r="B27" s="1183"/>
      <c r="C27" s="30">
        <v>4.0000000000000001E-3</v>
      </c>
      <c r="D27" s="19">
        <v>7.0000000000000001E-3</v>
      </c>
      <c r="E27" s="19">
        <v>4.0000000000000001E-3</v>
      </c>
      <c r="F27" s="19">
        <v>5.0000000000000001E-3</v>
      </c>
      <c r="G27" s="19"/>
      <c r="H27" s="19"/>
      <c r="I27" s="19"/>
      <c r="J27" s="111"/>
      <c r="K27" s="41">
        <f t="shared" si="1"/>
        <v>0.1016</v>
      </c>
      <c r="L27" s="42">
        <f t="shared" si="2"/>
        <v>0.17779999999999999</v>
      </c>
      <c r="M27" s="42">
        <f t="shared" si="3"/>
        <v>0.1016</v>
      </c>
      <c r="N27" s="42">
        <f t="shared" si="4"/>
        <v>0.127</v>
      </c>
      <c r="O27" s="42">
        <f t="shared" si="5"/>
        <v>0</v>
      </c>
      <c r="P27" s="42">
        <f t="shared" si="6"/>
        <v>0</v>
      </c>
      <c r="Q27" s="42">
        <f t="shared" si="7"/>
        <v>0</v>
      </c>
      <c r="R27" s="43">
        <f t="shared" si="8"/>
        <v>0</v>
      </c>
    </row>
    <row r="28" spans="1:18">
      <c r="A28" s="1182" t="s">
        <v>651</v>
      </c>
      <c r="B28" s="1183"/>
      <c r="C28" s="30">
        <v>1.867</v>
      </c>
      <c r="D28" s="19">
        <v>1.8720000000000001</v>
      </c>
      <c r="E28" s="19">
        <v>1.8839999999999999</v>
      </c>
      <c r="F28" s="19">
        <v>1.871</v>
      </c>
      <c r="G28" s="19"/>
      <c r="H28" s="19"/>
      <c r="I28" s="19"/>
      <c r="J28" s="111"/>
      <c r="K28" s="41">
        <f t="shared" si="1"/>
        <v>47.421799999999998</v>
      </c>
      <c r="L28" s="42">
        <f t="shared" si="2"/>
        <v>47.5488</v>
      </c>
      <c r="M28" s="42">
        <f t="shared" si="3"/>
        <v>47.853599999999993</v>
      </c>
      <c r="N28" s="42">
        <f t="shared" si="4"/>
        <v>47.523399999999995</v>
      </c>
      <c r="O28" s="42">
        <f t="shared" si="5"/>
        <v>0</v>
      </c>
      <c r="P28" s="42">
        <f t="shared" si="6"/>
        <v>0</v>
      </c>
      <c r="Q28" s="42">
        <f t="shared" si="7"/>
        <v>0</v>
      </c>
      <c r="R28" s="43">
        <f t="shared" si="8"/>
        <v>0</v>
      </c>
    </row>
    <row r="29" spans="1:18">
      <c r="A29" s="1182" t="s">
        <v>652</v>
      </c>
      <c r="B29" s="1183"/>
      <c r="C29" s="30">
        <v>4.0000000000000001E-3</v>
      </c>
      <c r="D29" s="19">
        <v>8.0000000000000002E-3</v>
      </c>
      <c r="E29" s="19">
        <v>5.0000000000000001E-3</v>
      </c>
      <c r="F29" s="19">
        <v>3.0000000000000001E-3</v>
      </c>
      <c r="G29" s="19"/>
      <c r="H29" s="19"/>
      <c r="I29" s="19"/>
      <c r="J29" s="111"/>
      <c r="K29" s="41">
        <f t="shared" si="1"/>
        <v>0.1016</v>
      </c>
      <c r="L29" s="42">
        <f t="shared" si="2"/>
        <v>0.20319999999999999</v>
      </c>
      <c r="M29" s="42">
        <f t="shared" si="3"/>
        <v>0.127</v>
      </c>
      <c r="N29" s="42">
        <f t="shared" si="4"/>
        <v>7.6200000000000004E-2</v>
      </c>
      <c r="O29" s="42">
        <f t="shared" si="5"/>
        <v>0</v>
      </c>
      <c r="P29" s="42">
        <f t="shared" si="6"/>
        <v>0</v>
      </c>
      <c r="Q29" s="42">
        <f t="shared" si="7"/>
        <v>0</v>
      </c>
      <c r="R29" s="43">
        <f t="shared" si="8"/>
        <v>0</v>
      </c>
    </row>
    <row r="30" spans="1:18">
      <c r="A30" s="1182" t="s">
        <v>620</v>
      </c>
      <c r="B30" s="1183"/>
      <c r="C30" s="106">
        <v>1.92</v>
      </c>
      <c r="D30" s="21">
        <v>2.0099999999999998</v>
      </c>
      <c r="E30" s="21">
        <v>2.04</v>
      </c>
      <c r="F30" s="21">
        <v>2.02</v>
      </c>
      <c r="G30" s="21"/>
      <c r="H30" s="21"/>
      <c r="I30" s="21"/>
      <c r="J30" s="112"/>
      <c r="K30" s="41">
        <f t="shared" ref="K30:R30" si="9">C30</f>
        <v>1.92</v>
      </c>
      <c r="L30" s="42">
        <f t="shared" si="9"/>
        <v>2.0099999999999998</v>
      </c>
      <c r="M30" s="42">
        <f t="shared" si="9"/>
        <v>2.04</v>
      </c>
      <c r="N30" s="42">
        <f t="shared" si="9"/>
        <v>2.02</v>
      </c>
      <c r="O30" s="42">
        <f t="shared" si="9"/>
        <v>0</v>
      </c>
      <c r="P30" s="42">
        <f t="shared" si="9"/>
        <v>0</v>
      </c>
      <c r="Q30" s="42">
        <f t="shared" si="9"/>
        <v>0</v>
      </c>
      <c r="R30" s="43">
        <f t="shared" si="9"/>
        <v>0</v>
      </c>
    </row>
    <row r="31" spans="1:18">
      <c r="A31" s="1182" t="s">
        <v>647</v>
      </c>
      <c r="B31" s="1183"/>
      <c r="C31" s="30">
        <v>2.0009999999999999</v>
      </c>
      <c r="D31" s="19">
        <v>2.032</v>
      </c>
      <c r="E31" s="19">
        <v>2</v>
      </c>
      <c r="F31" s="19">
        <v>1.9750000000000001</v>
      </c>
      <c r="G31" s="19"/>
      <c r="H31" s="19"/>
      <c r="I31" s="19"/>
      <c r="J31" s="111"/>
      <c r="K31" s="41">
        <f t="shared" ref="K31:R31" si="10">C31*25.4</f>
        <v>50.825399999999995</v>
      </c>
      <c r="L31" s="42">
        <f t="shared" si="10"/>
        <v>51.6128</v>
      </c>
      <c r="M31" s="42">
        <f t="shared" si="10"/>
        <v>50.8</v>
      </c>
      <c r="N31" s="42">
        <f t="shared" si="10"/>
        <v>50.164999999999999</v>
      </c>
      <c r="O31" s="42">
        <f t="shared" si="10"/>
        <v>0</v>
      </c>
      <c r="P31" s="42">
        <f t="shared" si="10"/>
        <v>0</v>
      </c>
      <c r="Q31" s="42">
        <f t="shared" si="10"/>
        <v>0</v>
      </c>
      <c r="R31" s="43">
        <f t="shared" si="10"/>
        <v>0</v>
      </c>
    </row>
    <row r="32" spans="1:18" ht="13" thickBot="1">
      <c r="A32" s="1228" t="s">
        <v>624</v>
      </c>
      <c r="B32" s="1229"/>
      <c r="C32" s="121">
        <v>26.8</v>
      </c>
      <c r="D32" s="122">
        <v>26.8</v>
      </c>
      <c r="E32" s="122">
        <v>26.7</v>
      </c>
      <c r="F32" s="122">
        <v>26.7</v>
      </c>
      <c r="G32" s="122"/>
      <c r="H32" s="122"/>
      <c r="I32" s="122"/>
      <c r="J32" s="123"/>
      <c r="K32" s="44">
        <f t="shared" ref="K32:R32" si="11">C32</f>
        <v>26.8</v>
      </c>
      <c r="L32" s="45">
        <f t="shared" si="11"/>
        <v>26.8</v>
      </c>
      <c r="M32" s="45">
        <f t="shared" si="11"/>
        <v>26.7</v>
      </c>
      <c r="N32" s="45">
        <f t="shared" si="11"/>
        <v>26.7</v>
      </c>
      <c r="O32" s="45">
        <f t="shared" si="11"/>
        <v>0</v>
      </c>
      <c r="P32" s="45">
        <f t="shared" si="11"/>
        <v>0</v>
      </c>
      <c r="Q32" s="45">
        <f t="shared" si="11"/>
        <v>0</v>
      </c>
      <c r="R32" s="46">
        <f t="shared" si="11"/>
        <v>0</v>
      </c>
    </row>
    <row r="33" spans="1:19" ht="13" thickBot="1">
      <c r="A33" s="1187"/>
      <c r="B33" s="1188"/>
      <c r="C33" s="25"/>
      <c r="D33" s="26"/>
      <c r="E33" s="26"/>
      <c r="F33" s="26"/>
      <c r="G33" s="26"/>
      <c r="H33" s="26"/>
      <c r="I33" s="26"/>
      <c r="J33" s="27"/>
      <c r="K33" s="113"/>
      <c r="L33" s="114"/>
      <c r="M33" s="114"/>
      <c r="N33" s="114"/>
      <c r="O33" s="114"/>
      <c r="P33" s="114"/>
      <c r="Q33" s="114"/>
      <c r="R33" s="115"/>
    </row>
    <row r="34" spans="1:19">
      <c r="A34" s="1207" t="s">
        <v>623</v>
      </c>
      <c r="B34" s="1230"/>
      <c r="C34" s="47">
        <f t="shared" ref="C34:J34" si="12">ABS(C25-AVERAGE(C26,C28))</f>
        <v>1.8665</v>
      </c>
      <c r="D34" s="47">
        <f t="shared" si="12"/>
        <v>1.8725000000000001</v>
      </c>
      <c r="E34" s="47">
        <f t="shared" si="12"/>
        <v>1.883</v>
      </c>
      <c r="F34" s="47">
        <f t="shared" si="12"/>
        <v>1.8715000000000002</v>
      </c>
      <c r="G34" s="47" t="e">
        <f t="shared" si="12"/>
        <v>#DIV/0!</v>
      </c>
      <c r="H34" s="47" t="e">
        <f t="shared" si="12"/>
        <v>#DIV/0!</v>
      </c>
      <c r="I34" s="47" t="e">
        <f t="shared" si="12"/>
        <v>#DIV/0!</v>
      </c>
      <c r="J34" s="47" t="e">
        <f t="shared" si="12"/>
        <v>#DIV/0!</v>
      </c>
      <c r="K34" s="84">
        <f t="shared" ref="K34:R38" si="13">C34*25.4</f>
        <v>47.409099999999995</v>
      </c>
      <c r="L34" s="48">
        <f t="shared" si="13"/>
        <v>47.561499999999995</v>
      </c>
      <c r="M34" s="48">
        <f t="shared" si="13"/>
        <v>47.828199999999995</v>
      </c>
      <c r="N34" s="48">
        <f t="shared" si="13"/>
        <v>47.536100000000005</v>
      </c>
      <c r="O34" s="48" t="e">
        <f t="shared" si="13"/>
        <v>#DIV/0!</v>
      </c>
      <c r="P34" s="48" t="e">
        <f t="shared" si="13"/>
        <v>#DIV/0!</v>
      </c>
      <c r="Q34" s="48" t="e">
        <f t="shared" si="13"/>
        <v>#DIV/0!</v>
      </c>
      <c r="R34" s="49" t="e">
        <f t="shared" si="13"/>
        <v>#DIV/0!</v>
      </c>
    </row>
    <row r="35" spans="1:19">
      <c r="A35" s="1182" t="s">
        <v>460</v>
      </c>
      <c r="B35" s="1186"/>
      <c r="C35" s="50">
        <f t="shared" ref="C35:J35" si="14">C25-C27</f>
        <v>-4.0000000000000001E-3</v>
      </c>
      <c r="D35" s="50">
        <f t="shared" si="14"/>
        <v>-7.0000000000000001E-3</v>
      </c>
      <c r="E35" s="50">
        <f t="shared" si="14"/>
        <v>-4.0000000000000001E-3</v>
      </c>
      <c r="F35" s="50">
        <f t="shared" si="14"/>
        <v>-5.0000000000000001E-3</v>
      </c>
      <c r="G35" s="50">
        <f t="shared" si="14"/>
        <v>0</v>
      </c>
      <c r="H35" s="50">
        <f t="shared" si="14"/>
        <v>0</v>
      </c>
      <c r="I35" s="50">
        <f t="shared" si="14"/>
        <v>0</v>
      </c>
      <c r="J35" s="50">
        <f t="shared" si="14"/>
        <v>0</v>
      </c>
      <c r="K35" s="85">
        <f t="shared" si="13"/>
        <v>-0.1016</v>
      </c>
      <c r="L35" s="51">
        <f t="shared" si="13"/>
        <v>-0.17779999999999999</v>
      </c>
      <c r="M35" s="51">
        <f t="shared" si="13"/>
        <v>-0.1016</v>
      </c>
      <c r="N35" s="51">
        <f t="shared" si="13"/>
        <v>-0.127</v>
      </c>
      <c r="O35" s="51">
        <f t="shared" si="13"/>
        <v>0</v>
      </c>
      <c r="P35" s="51">
        <f t="shared" si="13"/>
        <v>0</v>
      </c>
      <c r="Q35" s="51">
        <f t="shared" si="13"/>
        <v>0</v>
      </c>
      <c r="R35" s="52">
        <f t="shared" si="13"/>
        <v>0</v>
      </c>
    </row>
    <row r="36" spans="1:19">
      <c r="A36" s="1182" t="s">
        <v>461</v>
      </c>
      <c r="B36" s="1186"/>
      <c r="C36" s="50">
        <f t="shared" ref="C36:J36" si="15">C27-C29</f>
        <v>0</v>
      </c>
      <c r="D36" s="50">
        <f t="shared" si="15"/>
        <v>-1E-3</v>
      </c>
      <c r="E36" s="50">
        <f t="shared" si="15"/>
        <v>-1E-3</v>
      </c>
      <c r="F36" s="50">
        <f t="shared" si="15"/>
        <v>2E-3</v>
      </c>
      <c r="G36" s="50">
        <f t="shared" si="15"/>
        <v>0</v>
      </c>
      <c r="H36" s="50">
        <f t="shared" si="15"/>
        <v>0</v>
      </c>
      <c r="I36" s="50">
        <f t="shared" si="15"/>
        <v>0</v>
      </c>
      <c r="J36" s="50">
        <f t="shared" si="15"/>
        <v>0</v>
      </c>
      <c r="K36" s="85">
        <f t="shared" si="13"/>
        <v>0</v>
      </c>
      <c r="L36" s="51">
        <f t="shared" si="13"/>
        <v>-2.5399999999999999E-2</v>
      </c>
      <c r="M36" s="51">
        <f t="shared" si="13"/>
        <v>-2.5399999999999999E-2</v>
      </c>
      <c r="N36" s="51">
        <f t="shared" si="13"/>
        <v>5.0799999999999998E-2</v>
      </c>
      <c r="O36" s="51">
        <f t="shared" si="13"/>
        <v>0</v>
      </c>
      <c r="P36" s="51">
        <f t="shared" si="13"/>
        <v>0</v>
      </c>
      <c r="Q36" s="51">
        <f t="shared" si="13"/>
        <v>0</v>
      </c>
      <c r="R36" s="52">
        <f t="shared" si="13"/>
        <v>0</v>
      </c>
    </row>
    <row r="37" spans="1:19">
      <c r="A37" s="1182" t="s">
        <v>585</v>
      </c>
      <c r="B37" s="1186"/>
      <c r="C37" s="124">
        <f t="shared" ref="C37:J37" si="16">C31-C34</f>
        <v>0.13449999999999984</v>
      </c>
      <c r="D37" s="124">
        <f t="shared" si="16"/>
        <v>0.15949999999999998</v>
      </c>
      <c r="E37" s="124">
        <f t="shared" si="16"/>
        <v>0.11699999999999999</v>
      </c>
      <c r="F37" s="124">
        <f t="shared" si="16"/>
        <v>0.10349999999999993</v>
      </c>
      <c r="G37" s="124" t="e">
        <f t="shared" si="16"/>
        <v>#DIV/0!</v>
      </c>
      <c r="H37" s="124" t="e">
        <f t="shared" si="16"/>
        <v>#DIV/0!</v>
      </c>
      <c r="I37" s="124" t="e">
        <f t="shared" si="16"/>
        <v>#DIV/0!</v>
      </c>
      <c r="J37" s="124" t="e">
        <f t="shared" si="16"/>
        <v>#DIV/0!</v>
      </c>
      <c r="K37" s="85">
        <f t="shared" si="13"/>
        <v>3.4162999999999957</v>
      </c>
      <c r="L37" s="51">
        <f t="shared" si="13"/>
        <v>4.0512999999999995</v>
      </c>
      <c r="M37" s="51">
        <f t="shared" si="13"/>
        <v>2.9717999999999996</v>
      </c>
      <c r="N37" s="51">
        <f t="shared" si="13"/>
        <v>2.628899999999998</v>
      </c>
      <c r="O37" s="51" t="e">
        <f t="shared" si="13"/>
        <v>#DIV/0!</v>
      </c>
      <c r="P37" s="51" t="e">
        <f t="shared" si="13"/>
        <v>#DIV/0!</v>
      </c>
      <c r="Q37" s="51" t="e">
        <f t="shared" si="13"/>
        <v>#DIV/0!</v>
      </c>
      <c r="R37" s="52" t="e">
        <f t="shared" si="13"/>
        <v>#DIV/0!</v>
      </c>
      <c r="S37" s="87"/>
    </row>
    <row r="38" spans="1:19" ht="13" thickBot="1">
      <c r="A38" s="1193" t="s">
        <v>586</v>
      </c>
      <c r="B38" s="1213"/>
      <c r="C38" s="125">
        <f t="shared" ref="C38:J38" si="17">C31-$B$3-C34</f>
        <v>9.2459999999999765E-2</v>
      </c>
      <c r="D38" s="125">
        <f t="shared" si="17"/>
        <v>0.1174599999999999</v>
      </c>
      <c r="E38" s="125">
        <f t="shared" si="17"/>
        <v>7.4959999999999916E-2</v>
      </c>
      <c r="F38" s="125">
        <f t="shared" si="17"/>
        <v>6.1459999999999848E-2</v>
      </c>
      <c r="G38" s="125" t="e">
        <f t="shared" si="17"/>
        <v>#DIV/0!</v>
      </c>
      <c r="H38" s="125" t="e">
        <f t="shared" si="17"/>
        <v>#DIV/0!</v>
      </c>
      <c r="I38" s="125" t="e">
        <f t="shared" si="17"/>
        <v>#DIV/0!</v>
      </c>
      <c r="J38" s="125" t="e">
        <f t="shared" si="17"/>
        <v>#DIV/0!</v>
      </c>
      <c r="K38" s="86">
        <f t="shared" si="13"/>
        <v>2.3484839999999938</v>
      </c>
      <c r="L38" s="54">
        <f t="shared" si="13"/>
        <v>2.9834839999999971</v>
      </c>
      <c r="M38" s="54">
        <f t="shared" si="13"/>
        <v>1.9039839999999977</v>
      </c>
      <c r="N38" s="54">
        <f t="shared" si="13"/>
        <v>1.5610839999999961</v>
      </c>
      <c r="O38" s="54" t="e">
        <f t="shared" si="13"/>
        <v>#DIV/0!</v>
      </c>
      <c r="P38" s="54" t="e">
        <f t="shared" si="13"/>
        <v>#DIV/0!</v>
      </c>
      <c r="Q38" s="54" t="e">
        <f t="shared" si="13"/>
        <v>#DIV/0!</v>
      </c>
      <c r="R38" s="55" t="e">
        <f t="shared" si="13"/>
        <v>#DIV/0!</v>
      </c>
    </row>
    <row r="39" spans="1:19">
      <c r="A39" s="1192"/>
      <c r="B39" s="1192"/>
    </row>
    <row r="40" spans="1:19">
      <c r="A40" s="1189" t="s">
        <v>517</v>
      </c>
      <c r="B40" s="1189"/>
    </row>
    <row r="41" spans="1:19" ht="13" thickBot="1">
      <c r="A41" s="1181"/>
      <c r="B41" s="1181"/>
    </row>
    <row r="42" spans="1:19" ht="13" thickBot="1">
      <c r="A42" s="94" t="s">
        <v>472</v>
      </c>
      <c r="B42" s="92">
        <v>3.09</v>
      </c>
      <c r="C42" s="88" t="s">
        <v>632</v>
      </c>
    </row>
    <row r="43" spans="1:19" ht="13" thickBot="1">
      <c r="A43" s="95" t="s">
        <v>474</v>
      </c>
      <c r="B43" s="92">
        <v>5.09</v>
      </c>
      <c r="C43" s="88" t="s">
        <v>632</v>
      </c>
      <c r="D43" s="83"/>
    </row>
    <row r="44" spans="1:19" ht="13" thickBot="1">
      <c r="A44" s="96" t="s">
        <v>475</v>
      </c>
      <c r="B44" s="93">
        <v>6.09</v>
      </c>
      <c r="C44" s="88" t="s">
        <v>632</v>
      </c>
    </row>
    <row r="45" spans="1:19" ht="13" thickBot="1">
      <c r="A45" s="1211"/>
      <c r="B45" s="1212"/>
      <c r="C45" s="1184" t="s">
        <v>618</v>
      </c>
      <c r="D45" s="1214"/>
      <c r="E45" s="1214"/>
      <c r="F45" s="1214"/>
      <c r="G45" s="1214"/>
      <c r="H45" s="1214"/>
      <c r="I45" s="1214"/>
      <c r="J45" s="1185"/>
      <c r="K45" s="1184" t="s">
        <v>619</v>
      </c>
      <c r="L45" s="1214"/>
      <c r="M45" s="1214"/>
      <c r="N45" s="1214"/>
      <c r="O45" s="1214"/>
      <c r="P45" s="1214"/>
      <c r="Q45" s="1214"/>
      <c r="R45" s="1185"/>
    </row>
    <row r="46" spans="1:19" ht="13" thickBot="1">
      <c r="A46" s="1179" t="s">
        <v>637</v>
      </c>
      <c r="B46" s="1201"/>
      <c r="C46" s="28" t="s">
        <v>391</v>
      </c>
      <c r="D46" s="13"/>
      <c r="E46" s="13"/>
      <c r="F46" s="13"/>
      <c r="G46" s="13"/>
      <c r="H46" s="13"/>
      <c r="I46" s="13"/>
      <c r="J46" s="14"/>
      <c r="K46" s="35" t="str">
        <f t="shared" ref="K46:R46" si="18">C46</f>
        <v>001</v>
      </c>
      <c r="L46" s="36">
        <f t="shared" si="18"/>
        <v>0</v>
      </c>
      <c r="M46" s="36">
        <f t="shared" si="18"/>
        <v>0</v>
      </c>
      <c r="N46" s="36">
        <f t="shared" si="18"/>
        <v>0</v>
      </c>
      <c r="O46" s="36">
        <f t="shared" si="18"/>
        <v>0</v>
      </c>
      <c r="P46" s="36">
        <f t="shared" si="18"/>
        <v>0</v>
      </c>
      <c r="Q46" s="36">
        <f t="shared" si="18"/>
        <v>0</v>
      </c>
      <c r="R46" s="37">
        <f t="shared" si="18"/>
        <v>0</v>
      </c>
    </row>
    <row r="47" spans="1:19">
      <c r="A47" s="1199" t="s">
        <v>466</v>
      </c>
      <c r="B47" s="1200"/>
      <c r="C47" s="29">
        <v>0</v>
      </c>
      <c r="D47" s="16"/>
      <c r="E47" s="16"/>
      <c r="F47" s="16"/>
      <c r="G47" s="16"/>
      <c r="H47" s="16"/>
      <c r="I47" s="16"/>
      <c r="J47" s="17"/>
      <c r="K47" s="38">
        <f t="shared" ref="K47:R50" si="19">C47*25.4</f>
        <v>0</v>
      </c>
      <c r="L47" s="39">
        <f t="shared" si="19"/>
        <v>0</v>
      </c>
      <c r="M47" s="39">
        <f t="shared" si="19"/>
        <v>0</v>
      </c>
      <c r="N47" s="39">
        <f t="shared" si="19"/>
        <v>0</v>
      </c>
      <c r="O47" s="39">
        <f t="shared" si="19"/>
        <v>0</v>
      </c>
      <c r="P47" s="39">
        <f t="shared" si="19"/>
        <v>0</v>
      </c>
      <c r="Q47" s="39">
        <f t="shared" si="19"/>
        <v>0</v>
      </c>
      <c r="R47" s="40">
        <f t="shared" si="19"/>
        <v>0</v>
      </c>
    </row>
    <row r="48" spans="1:19">
      <c r="A48" s="1190" t="s">
        <v>463</v>
      </c>
      <c r="B48" s="1191"/>
      <c r="C48" s="30">
        <v>0.86299999999999999</v>
      </c>
      <c r="D48" s="19"/>
      <c r="E48" s="19"/>
      <c r="F48" s="19"/>
      <c r="G48" s="19"/>
      <c r="H48" s="19"/>
      <c r="I48" s="19"/>
      <c r="J48" s="20"/>
      <c r="K48" s="41">
        <f t="shared" si="19"/>
        <v>21.920199999999998</v>
      </c>
      <c r="L48" s="42">
        <f t="shared" si="19"/>
        <v>0</v>
      </c>
      <c r="M48" s="42">
        <f t="shared" si="19"/>
        <v>0</v>
      </c>
      <c r="N48" s="42">
        <f t="shared" si="19"/>
        <v>0</v>
      </c>
      <c r="O48" s="42">
        <f t="shared" si="19"/>
        <v>0</v>
      </c>
      <c r="P48" s="42">
        <f t="shared" si="19"/>
        <v>0</v>
      </c>
      <c r="Q48" s="42">
        <f t="shared" si="19"/>
        <v>0</v>
      </c>
      <c r="R48" s="43">
        <f t="shared" si="19"/>
        <v>0</v>
      </c>
    </row>
    <row r="49" spans="1:18">
      <c r="A49" s="1190" t="s">
        <v>465</v>
      </c>
      <c r="B49" s="1191"/>
      <c r="C49" s="30">
        <v>1.5269999999999999</v>
      </c>
      <c r="D49" s="19"/>
      <c r="E49" s="19"/>
      <c r="F49" s="19"/>
      <c r="G49" s="19"/>
      <c r="H49" s="19"/>
      <c r="I49" s="19"/>
      <c r="J49" s="20"/>
      <c r="K49" s="41">
        <f t="shared" si="19"/>
        <v>38.785799999999995</v>
      </c>
      <c r="L49" s="42">
        <f t="shared" si="19"/>
        <v>0</v>
      </c>
      <c r="M49" s="42">
        <f t="shared" si="19"/>
        <v>0</v>
      </c>
      <c r="N49" s="42">
        <f t="shared" si="19"/>
        <v>0</v>
      </c>
      <c r="O49" s="42">
        <f t="shared" si="19"/>
        <v>0</v>
      </c>
      <c r="P49" s="42">
        <f t="shared" si="19"/>
        <v>0</v>
      </c>
      <c r="Q49" s="42">
        <f t="shared" si="19"/>
        <v>0</v>
      </c>
      <c r="R49" s="43">
        <f t="shared" si="19"/>
        <v>0</v>
      </c>
    </row>
    <row r="50" spans="1:18" ht="13" thickBot="1">
      <c r="A50" s="1193" t="s">
        <v>464</v>
      </c>
      <c r="B50" s="1194"/>
      <c r="C50" s="31">
        <v>1.867</v>
      </c>
      <c r="D50" s="23"/>
      <c r="E50" s="23"/>
      <c r="F50" s="23"/>
      <c r="G50" s="23"/>
      <c r="H50" s="23"/>
      <c r="I50" s="23"/>
      <c r="J50" s="24"/>
      <c r="K50" s="44">
        <f t="shared" si="19"/>
        <v>47.421799999999998</v>
      </c>
      <c r="L50" s="45">
        <f t="shared" si="19"/>
        <v>0</v>
      </c>
      <c r="M50" s="45">
        <f t="shared" si="19"/>
        <v>0</v>
      </c>
      <c r="N50" s="45">
        <f t="shared" si="19"/>
        <v>0</v>
      </c>
      <c r="O50" s="45">
        <f t="shared" si="19"/>
        <v>0</v>
      </c>
      <c r="P50" s="45">
        <f t="shared" si="19"/>
        <v>0</v>
      </c>
      <c r="Q50" s="45">
        <f t="shared" si="19"/>
        <v>0</v>
      </c>
      <c r="R50" s="46">
        <f t="shared" si="19"/>
        <v>0</v>
      </c>
    </row>
    <row r="51" spans="1:18">
      <c r="A51" s="1192"/>
      <c r="B51" s="1192"/>
    </row>
    <row r="52" spans="1:18">
      <c r="A52" s="1189" t="s">
        <v>467</v>
      </c>
      <c r="B52" s="1189"/>
    </row>
    <row r="53" spans="1:18" ht="13" thickBot="1">
      <c r="A53" s="1181"/>
      <c r="B53" s="1181"/>
    </row>
    <row r="54" spans="1:18" ht="13" thickBot="1">
      <c r="A54" s="75" t="s">
        <v>471</v>
      </c>
      <c r="B54" s="32">
        <v>7.29</v>
      </c>
      <c r="C54" s="88" t="s">
        <v>632</v>
      </c>
    </row>
    <row r="55" spans="1:18" ht="13" thickBot="1">
      <c r="A55" s="135" t="s">
        <v>388</v>
      </c>
      <c r="B55" s="136">
        <f>(B54-B4)/B4</f>
        <v>0.1970443349753695</v>
      </c>
      <c r="C55" s="88"/>
    </row>
    <row r="56" spans="1:18" ht="13" thickBot="1">
      <c r="A56" s="1184"/>
      <c r="B56" s="1185"/>
      <c r="C56" s="1202" t="s">
        <v>618</v>
      </c>
      <c r="D56" s="1203"/>
      <c r="E56" s="1203"/>
      <c r="F56" s="1203"/>
      <c r="G56" s="1203"/>
      <c r="H56" s="1203"/>
      <c r="I56" s="1203"/>
      <c r="J56" s="1204"/>
      <c r="K56" s="1184" t="s">
        <v>619</v>
      </c>
      <c r="L56" s="1214"/>
      <c r="M56" s="1214"/>
      <c r="N56" s="1214"/>
      <c r="O56" s="1214"/>
      <c r="P56" s="1214"/>
      <c r="Q56" s="1214"/>
      <c r="R56" s="1185"/>
    </row>
    <row r="57" spans="1:18" ht="13" thickBot="1">
      <c r="A57" s="1179" t="s">
        <v>637</v>
      </c>
      <c r="B57" s="1180"/>
      <c r="C57" s="12" t="s">
        <v>397</v>
      </c>
      <c r="D57" s="13"/>
      <c r="E57" s="13"/>
      <c r="F57" s="13"/>
      <c r="G57" s="13"/>
      <c r="H57" s="13"/>
      <c r="I57" s="13"/>
      <c r="J57" s="14"/>
      <c r="K57" s="35" t="str">
        <f t="shared" ref="K57:R57" si="20">C57</f>
        <v>003</v>
      </c>
      <c r="L57" s="36">
        <f t="shared" si="20"/>
        <v>0</v>
      </c>
      <c r="M57" s="36">
        <f t="shared" si="20"/>
        <v>0</v>
      </c>
      <c r="N57" s="36">
        <f t="shared" si="20"/>
        <v>0</v>
      </c>
      <c r="O57" s="36">
        <f t="shared" si="20"/>
        <v>0</v>
      </c>
      <c r="P57" s="36">
        <f t="shared" si="20"/>
        <v>0</v>
      </c>
      <c r="Q57" s="36">
        <f t="shared" si="20"/>
        <v>0</v>
      </c>
      <c r="R57" s="37">
        <f t="shared" si="20"/>
        <v>0</v>
      </c>
    </row>
    <row r="58" spans="1:18">
      <c r="A58" s="1199" t="s">
        <v>470</v>
      </c>
      <c r="B58" s="1218"/>
      <c r="C58" s="15">
        <v>0</v>
      </c>
      <c r="D58" s="16"/>
      <c r="E58" s="16"/>
      <c r="F58" s="16"/>
      <c r="G58" s="16"/>
      <c r="H58" s="16"/>
      <c r="I58" s="16"/>
      <c r="J58" s="17"/>
      <c r="K58" s="38">
        <f t="shared" ref="K58:R61" si="21">C58*25.4</f>
        <v>0</v>
      </c>
      <c r="L58" s="39">
        <f t="shared" si="21"/>
        <v>0</v>
      </c>
      <c r="M58" s="39">
        <f t="shared" si="21"/>
        <v>0</v>
      </c>
      <c r="N58" s="39">
        <f t="shared" si="21"/>
        <v>0</v>
      </c>
      <c r="O58" s="39">
        <f t="shared" si="21"/>
        <v>0</v>
      </c>
      <c r="P58" s="39">
        <f t="shared" si="21"/>
        <v>0</v>
      </c>
      <c r="Q58" s="39">
        <f t="shared" si="21"/>
        <v>0</v>
      </c>
      <c r="R58" s="40">
        <f t="shared" si="21"/>
        <v>0</v>
      </c>
    </row>
    <row r="59" spans="1:18">
      <c r="A59" s="1226" t="s">
        <v>588</v>
      </c>
      <c r="B59" s="1227"/>
      <c r="C59" s="18">
        <v>1.8839999999999999</v>
      </c>
      <c r="D59" s="19"/>
      <c r="E59" s="19"/>
      <c r="F59" s="19"/>
      <c r="G59" s="19"/>
      <c r="H59" s="19"/>
      <c r="I59" s="19"/>
      <c r="J59" s="20"/>
      <c r="K59" s="41">
        <f t="shared" si="21"/>
        <v>47.853599999999993</v>
      </c>
      <c r="L59" s="42">
        <f t="shared" si="21"/>
        <v>0</v>
      </c>
      <c r="M59" s="42">
        <f t="shared" si="21"/>
        <v>0</v>
      </c>
      <c r="N59" s="42">
        <f t="shared" si="21"/>
        <v>0</v>
      </c>
      <c r="O59" s="42">
        <f t="shared" si="21"/>
        <v>0</v>
      </c>
      <c r="P59" s="42">
        <f t="shared" si="21"/>
        <v>0</v>
      </c>
      <c r="Q59" s="42">
        <f t="shared" si="21"/>
        <v>0</v>
      </c>
      <c r="R59" s="43">
        <f t="shared" si="21"/>
        <v>0</v>
      </c>
    </row>
    <row r="60" spans="1:18">
      <c r="A60" s="1190" t="s">
        <v>589</v>
      </c>
      <c r="B60" s="1219"/>
      <c r="C60" s="18">
        <v>2.2629999999999999</v>
      </c>
      <c r="D60" s="19"/>
      <c r="E60" s="19"/>
      <c r="F60" s="19"/>
      <c r="G60" s="19"/>
      <c r="H60" s="19"/>
      <c r="I60" s="19"/>
      <c r="J60" s="20"/>
      <c r="K60" s="41">
        <f t="shared" si="21"/>
        <v>57.480199999999996</v>
      </c>
      <c r="L60" s="42">
        <f t="shared" si="21"/>
        <v>0</v>
      </c>
      <c r="M60" s="42">
        <f t="shared" si="21"/>
        <v>0</v>
      </c>
      <c r="N60" s="42">
        <f t="shared" si="21"/>
        <v>0</v>
      </c>
      <c r="O60" s="42">
        <f t="shared" si="21"/>
        <v>0</v>
      </c>
      <c r="P60" s="42">
        <f t="shared" si="21"/>
        <v>0</v>
      </c>
      <c r="Q60" s="42">
        <f t="shared" si="21"/>
        <v>0</v>
      </c>
      <c r="R60" s="43">
        <f t="shared" si="21"/>
        <v>0</v>
      </c>
    </row>
    <row r="61" spans="1:18" ht="13" thickBot="1">
      <c r="A61" s="1193" t="s">
        <v>590</v>
      </c>
      <c r="B61" s="1213"/>
      <c r="C61" s="22">
        <v>2.2629999999999999</v>
      </c>
      <c r="D61" s="23"/>
      <c r="E61" s="23"/>
      <c r="F61" s="23"/>
      <c r="G61" s="23"/>
      <c r="H61" s="23"/>
      <c r="I61" s="23"/>
      <c r="J61" s="24"/>
      <c r="K61" s="44">
        <f t="shared" si="21"/>
        <v>57.480199999999996</v>
      </c>
      <c r="L61" s="45">
        <f t="shared" si="21"/>
        <v>0</v>
      </c>
      <c r="M61" s="45">
        <f t="shared" si="21"/>
        <v>0</v>
      </c>
      <c r="N61" s="45">
        <f t="shared" si="21"/>
        <v>0</v>
      </c>
      <c r="O61" s="45">
        <f t="shared" si="21"/>
        <v>0</v>
      </c>
      <c r="P61" s="45">
        <f t="shared" si="21"/>
        <v>0</v>
      </c>
      <c r="Q61" s="45">
        <f t="shared" si="21"/>
        <v>0</v>
      </c>
      <c r="R61" s="46">
        <f t="shared" si="21"/>
        <v>0</v>
      </c>
    </row>
    <row r="62" spans="1:18" ht="13" thickBot="1">
      <c r="A62" s="33"/>
      <c r="B62" s="33"/>
    </row>
    <row r="63" spans="1:18" ht="13" thickBot="1">
      <c r="A63" s="100" t="s">
        <v>477</v>
      </c>
      <c r="B63" s="33"/>
    </row>
    <row r="64" spans="1:18">
      <c r="A64" s="82"/>
      <c r="B64" s="33"/>
    </row>
    <row r="65" spans="1:28">
      <c r="B65" s="33"/>
    </row>
    <row r="66" spans="1:28">
      <c r="B66" s="33"/>
    </row>
    <row r="67" spans="1:28">
      <c r="B67" s="33"/>
    </row>
    <row r="68" spans="1:28">
      <c r="B68" s="33"/>
    </row>
    <row r="69" spans="1:28">
      <c r="B69" s="33"/>
    </row>
    <row r="70" spans="1:28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88"/>
      <c r="W70" s="88"/>
      <c r="X70" s="88"/>
      <c r="Y70" s="88"/>
      <c r="Z70" s="88"/>
      <c r="AA70" s="88"/>
      <c r="AB70" s="88"/>
    </row>
    <row r="71" spans="1:28" ht="13" thickBot="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88"/>
      <c r="W71" s="88"/>
      <c r="X71" s="88"/>
      <c r="Y71" s="88"/>
      <c r="Z71" s="88"/>
      <c r="AA71" s="88"/>
      <c r="AB71" s="88"/>
    </row>
    <row r="72" spans="1:28" ht="15.75" customHeight="1">
      <c r="A72" s="1220" t="s">
        <v>759</v>
      </c>
      <c r="B72" s="1221"/>
      <c r="C72" s="1221"/>
      <c r="D72" s="1221"/>
      <c r="E72" s="1221"/>
      <c r="F72" s="1221"/>
      <c r="G72" s="1221"/>
      <c r="H72" s="1221"/>
      <c r="I72" s="1221"/>
      <c r="J72" s="1221"/>
      <c r="K72" s="1221"/>
      <c r="L72" s="1221"/>
      <c r="M72" s="1221"/>
      <c r="N72" s="1221"/>
      <c r="O72" s="1221"/>
      <c r="P72" s="1221"/>
      <c r="Q72" s="1221"/>
      <c r="R72" s="1221"/>
      <c r="S72" s="1221"/>
      <c r="T72" s="1221"/>
      <c r="U72" s="1222"/>
      <c r="V72" s="88"/>
      <c r="W72" s="88"/>
      <c r="X72" s="88"/>
      <c r="Y72" s="88"/>
      <c r="Z72" s="88"/>
      <c r="AA72" s="88"/>
      <c r="AB72" s="88"/>
    </row>
    <row r="73" spans="1:28" ht="13" thickBot="1">
      <c r="A73" s="1223"/>
      <c r="B73" s="1224"/>
      <c r="C73" s="1224"/>
      <c r="D73" s="1224"/>
      <c r="E73" s="1224"/>
      <c r="F73" s="1224"/>
      <c r="G73" s="1224"/>
      <c r="H73" s="1224"/>
      <c r="I73" s="1224"/>
      <c r="J73" s="1224"/>
      <c r="K73" s="1224"/>
      <c r="L73" s="1224"/>
      <c r="M73" s="1224"/>
      <c r="N73" s="1224"/>
      <c r="O73" s="1224"/>
      <c r="P73" s="1224"/>
      <c r="Q73" s="1224"/>
      <c r="R73" s="1224"/>
      <c r="S73" s="1224"/>
      <c r="T73" s="1224"/>
      <c r="U73" s="1225"/>
      <c r="V73" s="88"/>
      <c r="W73" s="88"/>
      <c r="X73" s="88"/>
      <c r="Y73" s="88"/>
      <c r="Z73" s="88"/>
      <c r="AA73" s="88"/>
      <c r="AB73" s="88"/>
    </row>
    <row r="74" spans="1:28" ht="12.7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88"/>
      <c r="W74" s="88"/>
      <c r="X74" s="88"/>
      <c r="Y74" s="88"/>
      <c r="Z74" s="88"/>
      <c r="AA74" s="88"/>
      <c r="AB74" s="88"/>
    </row>
    <row r="75" spans="1:28">
      <c r="A75" s="76" t="s">
        <v>478</v>
      </c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3" thickBot="1">
      <c r="A76" s="76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3" thickBot="1">
      <c r="A77" s="71"/>
      <c r="B77" s="1215" t="s">
        <v>618</v>
      </c>
      <c r="C77" s="1216"/>
      <c r="D77" s="1216"/>
      <c r="E77" s="1216"/>
      <c r="F77" s="1216"/>
      <c r="G77" s="1216"/>
      <c r="H77" s="1216"/>
      <c r="I77" s="1217"/>
      <c r="J77" s="1184" t="s">
        <v>619</v>
      </c>
      <c r="K77" s="1214"/>
      <c r="L77" s="1214"/>
      <c r="M77" s="1214"/>
      <c r="N77" s="1214"/>
      <c r="O77" s="1214"/>
      <c r="P77" s="1214"/>
      <c r="Q77" s="1185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3" thickBot="1">
      <c r="A78" s="66" t="s">
        <v>637</v>
      </c>
      <c r="B78" s="56" t="str">
        <f t="shared" ref="B78:I78" si="22">C14</f>
        <v>001</v>
      </c>
      <c r="C78" s="57" t="str">
        <f t="shared" si="22"/>
        <v>002</v>
      </c>
      <c r="D78" s="57" t="str">
        <f t="shared" si="22"/>
        <v>003</v>
      </c>
      <c r="E78" s="57" t="str">
        <f t="shared" si="22"/>
        <v>004</v>
      </c>
      <c r="F78" s="57">
        <f t="shared" si="22"/>
        <v>0</v>
      </c>
      <c r="G78" s="57">
        <f t="shared" si="22"/>
        <v>0</v>
      </c>
      <c r="H78" s="57">
        <f t="shared" si="22"/>
        <v>0</v>
      </c>
      <c r="I78" s="58">
        <f t="shared" si="22"/>
        <v>0</v>
      </c>
      <c r="J78" s="59" t="str">
        <f t="shared" ref="J78:Q78" si="23">B78</f>
        <v>001</v>
      </c>
      <c r="K78" s="60" t="str">
        <f t="shared" si="23"/>
        <v>002</v>
      </c>
      <c r="L78" s="60" t="str">
        <f t="shared" si="23"/>
        <v>003</v>
      </c>
      <c r="M78" s="60" t="str">
        <f t="shared" si="23"/>
        <v>004</v>
      </c>
      <c r="N78" s="60">
        <f t="shared" si="23"/>
        <v>0</v>
      </c>
      <c r="O78" s="60">
        <f t="shared" si="23"/>
        <v>0</v>
      </c>
      <c r="P78" s="60">
        <f t="shared" si="23"/>
        <v>0</v>
      </c>
      <c r="Q78" s="61">
        <f t="shared" si="23"/>
        <v>0</v>
      </c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>
      <c r="A79" s="72" t="s">
        <v>623</v>
      </c>
      <c r="B79" s="47">
        <f t="shared" ref="B79:I81" si="24">C34</f>
        <v>1.8665</v>
      </c>
      <c r="C79" s="48">
        <f t="shared" si="24"/>
        <v>1.8725000000000001</v>
      </c>
      <c r="D79" s="48">
        <f t="shared" si="24"/>
        <v>1.883</v>
      </c>
      <c r="E79" s="48">
        <f t="shared" si="24"/>
        <v>1.8715000000000002</v>
      </c>
      <c r="F79" s="48" t="e">
        <f t="shared" si="24"/>
        <v>#DIV/0!</v>
      </c>
      <c r="G79" s="48" t="e">
        <f t="shared" si="24"/>
        <v>#DIV/0!</v>
      </c>
      <c r="H79" s="48" t="e">
        <f t="shared" si="24"/>
        <v>#DIV/0!</v>
      </c>
      <c r="I79" s="49" t="e">
        <f t="shared" si="24"/>
        <v>#DIV/0!</v>
      </c>
      <c r="J79" s="47">
        <f t="shared" ref="J79:Q82" si="25">B79*25.4</f>
        <v>47.409099999999995</v>
      </c>
      <c r="K79" s="48">
        <f t="shared" si="25"/>
        <v>47.561499999999995</v>
      </c>
      <c r="L79" s="48">
        <f t="shared" si="25"/>
        <v>47.828199999999995</v>
      </c>
      <c r="M79" s="48">
        <f t="shared" si="25"/>
        <v>47.536100000000005</v>
      </c>
      <c r="N79" s="48" t="e">
        <f t="shared" si="25"/>
        <v>#DIV/0!</v>
      </c>
      <c r="O79" s="48" t="e">
        <f t="shared" si="25"/>
        <v>#DIV/0!</v>
      </c>
      <c r="P79" s="48" t="e">
        <f t="shared" si="25"/>
        <v>#DIV/0!</v>
      </c>
      <c r="Q79" s="49" t="e">
        <f t="shared" si="25"/>
        <v>#DIV/0!</v>
      </c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>
      <c r="A80" s="73" t="s">
        <v>479</v>
      </c>
      <c r="B80" s="50">
        <f t="shared" si="24"/>
        <v>-4.0000000000000001E-3</v>
      </c>
      <c r="C80" s="51">
        <f t="shared" si="24"/>
        <v>-7.0000000000000001E-3</v>
      </c>
      <c r="D80" s="51">
        <f t="shared" si="24"/>
        <v>-4.0000000000000001E-3</v>
      </c>
      <c r="E80" s="51">
        <f t="shared" si="24"/>
        <v>-5.0000000000000001E-3</v>
      </c>
      <c r="F80" s="51">
        <f t="shared" si="24"/>
        <v>0</v>
      </c>
      <c r="G80" s="51">
        <f t="shared" si="24"/>
        <v>0</v>
      </c>
      <c r="H80" s="51">
        <f t="shared" si="24"/>
        <v>0</v>
      </c>
      <c r="I80" s="52">
        <f t="shared" si="24"/>
        <v>0</v>
      </c>
      <c r="J80" s="50">
        <f t="shared" si="25"/>
        <v>-0.1016</v>
      </c>
      <c r="K80" s="51">
        <f t="shared" si="25"/>
        <v>-0.17779999999999999</v>
      </c>
      <c r="L80" s="51">
        <f t="shared" si="25"/>
        <v>-0.1016</v>
      </c>
      <c r="M80" s="51">
        <f t="shared" si="25"/>
        <v>-0.127</v>
      </c>
      <c r="N80" s="51">
        <f t="shared" si="25"/>
        <v>0</v>
      </c>
      <c r="O80" s="51">
        <f t="shared" si="25"/>
        <v>0</v>
      </c>
      <c r="P80" s="51">
        <f t="shared" si="25"/>
        <v>0</v>
      </c>
      <c r="Q80" s="52">
        <f t="shared" si="25"/>
        <v>0</v>
      </c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30">
      <c r="A81" s="73" t="s">
        <v>480</v>
      </c>
      <c r="B81" s="50">
        <f t="shared" si="24"/>
        <v>0</v>
      </c>
      <c r="C81" s="51">
        <f t="shared" si="24"/>
        <v>-1E-3</v>
      </c>
      <c r="D81" s="51">
        <f t="shared" si="24"/>
        <v>-1E-3</v>
      </c>
      <c r="E81" s="51">
        <f t="shared" si="24"/>
        <v>2E-3</v>
      </c>
      <c r="F81" s="51">
        <f t="shared" si="24"/>
        <v>0</v>
      </c>
      <c r="G81" s="51">
        <f t="shared" si="24"/>
        <v>0</v>
      </c>
      <c r="H81" s="51">
        <f t="shared" si="24"/>
        <v>0</v>
      </c>
      <c r="I81" s="52">
        <f t="shared" si="24"/>
        <v>0</v>
      </c>
      <c r="J81" s="50">
        <f t="shared" si="25"/>
        <v>0</v>
      </c>
      <c r="K81" s="51">
        <f t="shared" si="25"/>
        <v>-2.5399999999999999E-2</v>
      </c>
      <c r="L81" s="51">
        <f t="shared" si="25"/>
        <v>-2.5399999999999999E-2</v>
      </c>
      <c r="M81" s="51">
        <f t="shared" si="25"/>
        <v>5.0799999999999998E-2</v>
      </c>
      <c r="N81" s="51">
        <f t="shared" si="25"/>
        <v>0</v>
      </c>
      <c r="O81" s="51">
        <f t="shared" si="25"/>
        <v>0</v>
      </c>
      <c r="P81" s="51">
        <f t="shared" si="25"/>
        <v>0</v>
      </c>
      <c r="Q81" s="52">
        <f t="shared" si="25"/>
        <v>0</v>
      </c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30" ht="13" thickBot="1">
      <c r="A82" s="74" t="s">
        <v>586</v>
      </c>
      <c r="B82" s="53">
        <f t="shared" ref="B82:I82" si="26">C38</f>
        <v>9.2459999999999765E-2</v>
      </c>
      <c r="C82" s="54">
        <f t="shared" si="26"/>
        <v>0.1174599999999999</v>
      </c>
      <c r="D82" s="54">
        <f t="shared" si="26"/>
        <v>7.4959999999999916E-2</v>
      </c>
      <c r="E82" s="54">
        <f t="shared" si="26"/>
        <v>6.1459999999999848E-2</v>
      </c>
      <c r="F82" s="54" t="e">
        <f t="shared" si="26"/>
        <v>#DIV/0!</v>
      </c>
      <c r="G82" s="54" t="e">
        <f t="shared" si="26"/>
        <v>#DIV/0!</v>
      </c>
      <c r="H82" s="54" t="e">
        <f t="shared" si="26"/>
        <v>#DIV/0!</v>
      </c>
      <c r="I82" s="55" t="e">
        <f t="shared" si="26"/>
        <v>#DIV/0!</v>
      </c>
      <c r="J82" s="53">
        <f t="shared" si="25"/>
        <v>2.3484839999999938</v>
      </c>
      <c r="K82" s="54">
        <f t="shared" si="25"/>
        <v>2.9834839999999971</v>
      </c>
      <c r="L82" s="54">
        <f t="shared" si="25"/>
        <v>1.9039839999999977</v>
      </c>
      <c r="M82" s="54">
        <f t="shared" si="25"/>
        <v>1.5610839999999961</v>
      </c>
      <c r="N82" s="54" t="e">
        <f t="shared" si="25"/>
        <v>#DIV/0!</v>
      </c>
      <c r="O82" s="54" t="e">
        <f t="shared" si="25"/>
        <v>#DIV/0!</v>
      </c>
      <c r="P82" s="54" t="e">
        <f t="shared" si="25"/>
        <v>#DIV/0!</v>
      </c>
      <c r="Q82" s="55" t="e">
        <f t="shared" si="25"/>
        <v>#DIV/0!</v>
      </c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30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30">
      <c r="A84" s="76" t="s">
        <v>517</v>
      </c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30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30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30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30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30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30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30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30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30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V93" s="62" t="s">
        <v>758</v>
      </c>
      <c r="W93" s="62"/>
      <c r="X93" s="62"/>
      <c r="Y93" s="62"/>
      <c r="Z93" s="62"/>
      <c r="AA93" s="62"/>
      <c r="AB93" s="62"/>
      <c r="AC93" s="62"/>
      <c r="AD93" s="62"/>
    </row>
    <row r="94" spans="1:30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V94" s="62"/>
      <c r="W94" s="62"/>
      <c r="X94" s="62"/>
      <c r="Y94" s="62"/>
      <c r="Z94" s="62"/>
      <c r="AA94" s="62"/>
      <c r="AB94" s="62"/>
      <c r="AC94" s="62"/>
      <c r="AD94" s="62"/>
    </row>
    <row r="95" spans="1:30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V95" s="62"/>
      <c r="W95" s="63" t="str">
        <f t="shared" ref="W95:AD95" si="27">"Blade S/N "&amp;C46</f>
        <v>Blade S/N 001</v>
      </c>
      <c r="X95" s="63" t="str">
        <f t="shared" si="27"/>
        <v xml:space="preserve">Blade S/N </v>
      </c>
      <c r="Y95" s="63" t="str">
        <f t="shared" si="27"/>
        <v xml:space="preserve">Blade S/N </v>
      </c>
      <c r="Z95" s="63" t="str">
        <f t="shared" si="27"/>
        <v xml:space="preserve">Blade S/N </v>
      </c>
      <c r="AA95" s="63" t="str">
        <f t="shared" si="27"/>
        <v xml:space="preserve">Blade S/N </v>
      </c>
      <c r="AB95" s="63" t="str">
        <f t="shared" si="27"/>
        <v xml:space="preserve">Blade S/N </v>
      </c>
      <c r="AC95" s="63" t="str">
        <f t="shared" si="27"/>
        <v xml:space="preserve">Blade S/N </v>
      </c>
      <c r="AD95" s="63" t="str">
        <f t="shared" si="27"/>
        <v xml:space="preserve">Blade S/N </v>
      </c>
    </row>
    <row r="96" spans="1:30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V96" s="64">
        <f>B42</f>
        <v>3.09</v>
      </c>
      <c r="W96" s="65">
        <f t="shared" ref="W96:AD98" si="28">K48-K$47</f>
        <v>21.920199999999998</v>
      </c>
      <c r="X96" s="65">
        <f t="shared" si="28"/>
        <v>0</v>
      </c>
      <c r="Y96" s="65">
        <f t="shared" si="28"/>
        <v>0</v>
      </c>
      <c r="Z96" s="65">
        <f t="shared" si="28"/>
        <v>0</v>
      </c>
      <c r="AA96" s="65">
        <f t="shared" si="28"/>
        <v>0</v>
      </c>
      <c r="AB96" s="65">
        <f t="shared" si="28"/>
        <v>0</v>
      </c>
      <c r="AC96" s="65">
        <f t="shared" si="28"/>
        <v>0</v>
      </c>
      <c r="AD96" s="65">
        <f t="shared" si="28"/>
        <v>0</v>
      </c>
    </row>
    <row r="97" spans="1:30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V97" s="64">
        <f>B43</f>
        <v>5.09</v>
      </c>
      <c r="W97" s="65">
        <f t="shared" si="28"/>
        <v>38.785799999999995</v>
      </c>
      <c r="X97" s="65">
        <f t="shared" si="28"/>
        <v>0</v>
      </c>
      <c r="Y97" s="65">
        <f t="shared" si="28"/>
        <v>0</v>
      </c>
      <c r="Z97" s="65">
        <f t="shared" si="28"/>
        <v>0</v>
      </c>
      <c r="AA97" s="65">
        <f t="shared" si="28"/>
        <v>0</v>
      </c>
      <c r="AB97" s="65">
        <f t="shared" si="28"/>
        <v>0</v>
      </c>
      <c r="AC97" s="65">
        <f t="shared" si="28"/>
        <v>0</v>
      </c>
      <c r="AD97" s="65">
        <f t="shared" si="28"/>
        <v>0</v>
      </c>
    </row>
    <row r="98" spans="1:30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V98" s="64">
        <f>B44</f>
        <v>6.09</v>
      </c>
      <c r="W98" s="65">
        <f t="shared" si="28"/>
        <v>47.421799999999998</v>
      </c>
      <c r="X98" s="65">
        <f t="shared" si="28"/>
        <v>0</v>
      </c>
      <c r="Y98" s="65">
        <f t="shared" si="28"/>
        <v>0</v>
      </c>
      <c r="Z98" s="65">
        <f t="shared" si="28"/>
        <v>0</v>
      </c>
      <c r="AA98" s="65">
        <f t="shared" si="28"/>
        <v>0</v>
      </c>
      <c r="AB98" s="65">
        <f t="shared" si="28"/>
        <v>0</v>
      </c>
      <c r="AC98" s="65">
        <f t="shared" si="28"/>
        <v>0</v>
      </c>
      <c r="AD98" s="65">
        <f t="shared" si="28"/>
        <v>0</v>
      </c>
    </row>
    <row r="99" spans="1:30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30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30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30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71"/>
      <c r="U102" s="71"/>
      <c r="V102" s="71"/>
      <c r="W102" s="71"/>
      <c r="X102" s="71"/>
      <c r="Y102" s="88"/>
      <c r="Z102" s="71"/>
      <c r="AA102" s="88"/>
      <c r="AB102" s="88"/>
    </row>
    <row r="103" spans="1:30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30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30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30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30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30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30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30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30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30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30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30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30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30" ht="13" thickBo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30" ht="13" thickBot="1">
      <c r="A117" s="66" t="s">
        <v>637</v>
      </c>
      <c r="B117" s="35" t="str">
        <f t="shared" ref="B117:I117" si="29">C46</f>
        <v>001</v>
      </c>
      <c r="C117" s="36">
        <f t="shared" si="29"/>
        <v>0</v>
      </c>
      <c r="D117" s="36">
        <f t="shared" si="29"/>
        <v>0</v>
      </c>
      <c r="E117" s="36">
        <f t="shared" si="29"/>
        <v>0</v>
      </c>
      <c r="F117" s="36">
        <f t="shared" si="29"/>
        <v>0</v>
      </c>
      <c r="G117" s="36">
        <f t="shared" si="29"/>
        <v>0</v>
      </c>
      <c r="H117" s="36">
        <f t="shared" si="29"/>
        <v>0</v>
      </c>
      <c r="I117" s="37">
        <f t="shared" si="29"/>
        <v>0</v>
      </c>
      <c r="J117" s="99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30" ht="13" thickBot="1">
      <c r="A118" s="67" t="s">
        <v>587</v>
      </c>
      <c r="B118" s="68">
        <f t="shared" ref="B118:I118" si="30">RSQ(W96:W98,$V96:$V98)</f>
        <v>0.9999649365790374</v>
      </c>
      <c r="C118" s="69" t="e">
        <f t="shared" si="30"/>
        <v>#DIV/0!</v>
      </c>
      <c r="D118" s="69" t="e">
        <f t="shared" si="30"/>
        <v>#DIV/0!</v>
      </c>
      <c r="E118" s="69" t="e">
        <f t="shared" si="30"/>
        <v>#DIV/0!</v>
      </c>
      <c r="F118" s="69" t="e">
        <f t="shared" si="30"/>
        <v>#DIV/0!</v>
      </c>
      <c r="G118" s="69" t="e">
        <f t="shared" si="30"/>
        <v>#DIV/0!</v>
      </c>
      <c r="H118" s="69" t="e">
        <f t="shared" si="30"/>
        <v>#DIV/0!</v>
      </c>
      <c r="I118" s="70" t="e">
        <f t="shared" si="30"/>
        <v>#DIV/0!</v>
      </c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30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30">
      <c r="A120" s="76" t="s">
        <v>687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30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30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30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30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30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30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30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V127" s="62" t="s">
        <v>758</v>
      </c>
      <c r="W127" s="62"/>
      <c r="X127" s="62"/>
      <c r="Y127" s="62"/>
      <c r="Z127" s="62"/>
      <c r="AA127" s="62"/>
      <c r="AB127" s="62"/>
      <c r="AC127" s="62"/>
      <c r="AD127" s="62"/>
    </row>
    <row r="128" spans="1:30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1:30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V129" s="62"/>
      <c r="W129" s="63" t="str">
        <f t="shared" ref="W129:AD129" si="31">"Blade S/N "&amp;C57</f>
        <v>Blade S/N 003</v>
      </c>
      <c r="X129" s="63" t="str">
        <f t="shared" si="31"/>
        <v xml:space="preserve">Blade S/N </v>
      </c>
      <c r="Y129" s="63" t="str">
        <f t="shared" si="31"/>
        <v xml:space="preserve">Blade S/N </v>
      </c>
      <c r="Z129" s="63" t="str">
        <f t="shared" si="31"/>
        <v xml:space="preserve">Blade S/N </v>
      </c>
      <c r="AA129" s="63" t="str">
        <f t="shared" si="31"/>
        <v xml:space="preserve">Blade S/N </v>
      </c>
      <c r="AB129" s="63" t="str">
        <f t="shared" si="31"/>
        <v xml:space="preserve">Blade S/N </v>
      </c>
      <c r="AC129" s="63" t="str">
        <f t="shared" si="31"/>
        <v xml:space="preserve">Blade S/N </v>
      </c>
      <c r="AD129" s="63" t="str">
        <f t="shared" si="31"/>
        <v xml:space="preserve">Blade S/N </v>
      </c>
    </row>
    <row r="130" spans="1:30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V130" s="62">
        <v>0</v>
      </c>
      <c r="W130" s="65">
        <f t="shared" ref="W130:AD130" si="32">K58</f>
        <v>0</v>
      </c>
      <c r="X130" s="65">
        <f t="shared" si="32"/>
        <v>0</v>
      </c>
      <c r="Y130" s="65">
        <f t="shared" si="32"/>
        <v>0</v>
      </c>
      <c r="Z130" s="65">
        <f t="shared" si="32"/>
        <v>0</v>
      </c>
      <c r="AA130" s="65">
        <f t="shared" si="32"/>
        <v>0</v>
      </c>
      <c r="AB130" s="65">
        <f t="shared" si="32"/>
        <v>0</v>
      </c>
      <c r="AC130" s="65">
        <f t="shared" si="32"/>
        <v>0</v>
      </c>
      <c r="AD130" s="65">
        <f t="shared" si="32"/>
        <v>0</v>
      </c>
    </row>
    <row r="131" spans="1:30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V131" s="64">
        <f>B4</f>
        <v>6.09</v>
      </c>
      <c r="W131" s="65">
        <f t="shared" ref="W131:AD133" si="33">K59-K$58</f>
        <v>47.853599999999993</v>
      </c>
      <c r="X131" s="65">
        <f t="shared" si="33"/>
        <v>0</v>
      </c>
      <c r="Y131" s="65">
        <f t="shared" si="33"/>
        <v>0</v>
      </c>
      <c r="Z131" s="65">
        <f t="shared" si="33"/>
        <v>0</v>
      </c>
      <c r="AA131" s="65">
        <f t="shared" si="33"/>
        <v>0</v>
      </c>
      <c r="AB131" s="65">
        <f t="shared" si="33"/>
        <v>0</v>
      </c>
      <c r="AC131" s="65">
        <f t="shared" si="33"/>
        <v>0</v>
      </c>
      <c r="AD131" s="65">
        <f t="shared" si="33"/>
        <v>0</v>
      </c>
    </row>
    <row r="132" spans="1:30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V132" s="64">
        <f>B54</f>
        <v>7.29</v>
      </c>
      <c r="W132" s="65">
        <f t="shared" si="33"/>
        <v>57.480199999999996</v>
      </c>
      <c r="X132" s="65">
        <f t="shared" si="33"/>
        <v>0</v>
      </c>
      <c r="Y132" s="65">
        <f t="shared" si="33"/>
        <v>0</v>
      </c>
      <c r="Z132" s="65">
        <f t="shared" si="33"/>
        <v>0</v>
      </c>
      <c r="AA132" s="65">
        <f t="shared" si="33"/>
        <v>0</v>
      </c>
      <c r="AB132" s="65">
        <f t="shared" si="33"/>
        <v>0</v>
      </c>
      <c r="AC132" s="65">
        <f t="shared" si="33"/>
        <v>0</v>
      </c>
      <c r="AD132" s="65">
        <f t="shared" si="33"/>
        <v>0</v>
      </c>
    </row>
    <row r="133" spans="1:30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V133" s="64">
        <f>B54</f>
        <v>7.29</v>
      </c>
      <c r="W133" s="65">
        <f t="shared" si="33"/>
        <v>57.480199999999996</v>
      </c>
      <c r="X133" s="65">
        <f t="shared" si="33"/>
        <v>0</v>
      </c>
      <c r="Y133" s="65">
        <f t="shared" si="33"/>
        <v>0</v>
      </c>
      <c r="Z133" s="65">
        <f t="shared" si="33"/>
        <v>0</v>
      </c>
      <c r="AA133" s="65">
        <f t="shared" si="33"/>
        <v>0</v>
      </c>
      <c r="AB133" s="65">
        <f t="shared" si="33"/>
        <v>0</v>
      </c>
      <c r="AC133" s="65">
        <f t="shared" si="33"/>
        <v>0</v>
      </c>
      <c r="AD133" s="65">
        <f t="shared" si="33"/>
        <v>0</v>
      </c>
    </row>
    <row r="134" spans="1:30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30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30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30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30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30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30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30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30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30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30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</sheetData>
  <sheetProtection password="E9FE" sheet="1" objects="1" scenarios="1"/>
  <mergeCells count="55">
    <mergeCell ref="K13:R13"/>
    <mergeCell ref="C45:J45"/>
    <mergeCell ref="C56:J56"/>
    <mergeCell ref="B77:I77"/>
    <mergeCell ref="A61:B61"/>
    <mergeCell ref="J77:Q77"/>
    <mergeCell ref="A58:B58"/>
    <mergeCell ref="A60:B60"/>
    <mergeCell ref="A72:U73"/>
    <mergeCell ref="A59:B59"/>
    <mergeCell ref="K45:R45"/>
    <mergeCell ref="K56:R56"/>
    <mergeCell ref="A32:B32"/>
    <mergeCell ref="A34:B34"/>
    <mergeCell ref="A36:B36"/>
    <mergeCell ref="A39:B39"/>
    <mergeCell ref="A16:B16"/>
    <mergeCell ref="A17:B17"/>
    <mergeCell ref="A41:B41"/>
    <mergeCell ref="A45:B45"/>
    <mergeCell ref="A38:B38"/>
    <mergeCell ref="A30:B30"/>
    <mergeCell ref="A18:B18"/>
    <mergeCell ref="B1:G1"/>
    <mergeCell ref="B2:G2"/>
    <mergeCell ref="A47:B47"/>
    <mergeCell ref="A46:B46"/>
    <mergeCell ref="C13:J13"/>
    <mergeCell ref="A21:B21"/>
    <mergeCell ref="A14:B14"/>
    <mergeCell ref="A31:B31"/>
    <mergeCell ref="A22:B22"/>
    <mergeCell ref="A15:B15"/>
    <mergeCell ref="A13:B13"/>
    <mergeCell ref="A19:B19"/>
    <mergeCell ref="A20:B20"/>
    <mergeCell ref="A27:B27"/>
    <mergeCell ref="A28:B28"/>
    <mergeCell ref="A25:B25"/>
    <mergeCell ref="A57:B57"/>
    <mergeCell ref="A53:B53"/>
    <mergeCell ref="A29:B29"/>
    <mergeCell ref="A23:B23"/>
    <mergeCell ref="A24:B24"/>
    <mergeCell ref="A56:B56"/>
    <mergeCell ref="A37:B37"/>
    <mergeCell ref="A35:B35"/>
    <mergeCell ref="A33:B33"/>
    <mergeCell ref="A40:B40"/>
    <mergeCell ref="A26:B26"/>
    <mergeCell ref="A52:B52"/>
    <mergeCell ref="A48:B48"/>
    <mergeCell ref="A49:B49"/>
    <mergeCell ref="A51:B51"/>
    <mergeCell ref="A50:B50"/>
  </mergeCells>
  <phoneticPr fontId="3" type="noConversion"/>
  <conditionalFormatting sqref="J80:Q81">
    <cfRule type="expression" dxfId="745" priority="1" stopIfTrue="1">
      <formula>ABS(J80)&gt;=2</formula>
    </cfRule>
    <cfRule type="expression" priority="2" stopIfTrue="1">
      <formula>ABS(J80)&gt;1</formula>
    </cfRule>
  </conditionalFormatting>
  <conditionalFormatting sqref="J82:Q82">
    <cfRule type="expression" dxfId="744" priority="3" stopIfTrue="1">
      <formula>ABS(J82)&gt;=3</formula>
    </cfRule>
    <cfRule type="expression" dxfId="743" priority="4" stopIfTrue="1">
      <formula>ABS(J82)&gt;2</formula>
    </cfRule>
  </conditionalFormatting>
  <conditionalFormatting sqref="B80:I81 C35:J36">
    <cfRule type="expression" dxfId="742" priority="5" stopIfTrue="1">
      <formula>ABS(B35)&gt;=0.07874</formula>
    </cfRule>
    <cfRule type="expression" dxfId="741" priority="6" stopIfTrue="1">
      <formula>ABS(B35)&gt;0.03937</formula>
    </cfRule>
  </conditionalFormatting>
  <conditionalFormatting sqref="B82:I82">
    <cfRule type="expression" dxfId="740" priority="7" stopIfTrue="1">
      <formula>ABS(B82)&gt;=0.11811</formula>
    </cfRule>
    <cfRule type="expression" dxfId="739" priority="8" stopIfTrue="1">
      <formula>ABS(B82)&gt;0.07874</formula>
    </cfRule>
  </conditionalFormatting>
  <conditionalFormatting sqref="K35:R36">
    <cfRule type="expression" dxfId="738" priority="9" stopIfTrue="1">
      <formula>ABS(K35)&gt;=2</formula>
    </cfRule>
    <cfRule type="expression" dxfId="737" priority="10" stopIfTrue="1">
      <formula>ABS(K35)&gt;1</formula>
    </cfRule>
  </conditionalFormatting>
  <conditionalFormatting sqref="K38:R38">
    <cfRule type="expression" dxfId="736" priority="11" stopIfTrue="1">
      <formula>ABS(K38)&gt;=3</formula>
    </cfRule>
    <cfRule type="expression" dxfId="735" priority="12" stopIfTrue="1">
      <formula>ABS(K38)&gt;2</formula>
    </cfRule>
  </conditionalFormatting>
  <conditionalFormatting sqref="C38:J38">
    <cfRule type="expression" dxfId="734" priority="13" stopIfTrue="1">
      <formula>ABS(C38)&gt;=0.1181</formula>
    </cfRule>
    <cfRule type="expression" dxfId="733" priority="14" stopIfTrue="1">
      <formula>ABS(C38)&gt;0.07874</formula>
    </cfRule>
  </conditionalFormatting>
  <pageMargins left="0.75" right="0.75" top="1" bottom="1" header="0.5" footer="0.5"/>
  <headerFooter alignWithMargins="0"/>
  <rowBreaks count="1" manualBreakCount="1">
    <brk id="69" max="27" man="1"/>
  </rowBreaks>
  <colBreaks count="1" manualBreakCount="1">
    <brk id="21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1"/>
  <sheetViews>
    <sheetView workbookViewId="0">
      <selection activeCell="D16" sqref="D16"/>
    </sheetView>
  </sheetViews>
  <sheetFormatPr baseColWidth="10" defaultColWidth="9.1640625" defaultRowHeight="12" x14ac:dyDescent="0"/>
  <cols>
    <col min="1" max="1" width="30.1640625" style="10" customWidth="1"/>
    <col min="2" max="2" width="11.83203125" style="10" customWidth="1"/>
    <col min="3" max="16384" width="9.1640625" style="10"/>
  </cols>
  <sheetData>
    <row r="1" spans="1:18" ht="13" thickBot="1">
      <c r="A1" s="118" t="s">
        <v>633</v>
      </c>
      <c r="B1" s="1195" t="s">
        <v>399</v>
      </c>
      <c r="C1" s="1195"/>
      <c r="D1" s="1195"/>
      <c r="E1" s="1195"/>
      <c r="F1" s="1195"/>
      <c r="G1" s="1196"/>
    </row>
    <row r="2" spans="1:18" ht="13" thickBot="1">
      <c r="A2" s="119" t="s">
        <v>634</v>
      </c>
      <c r="B2" s="1197" t="s">
        <v>400</v>
      </c>
      <c r="C2" s="1197"/>
      <c r="D2" s="1197"/>
      <c r="E2" s="1197"/>
      <c r="F2" s="1197"/>
      <c r="G2" s="1198"/>
    </row>
    <row r="3" spans="1:18" ht="13" thickBot="1">
      <c r="A3" s="119" t="s">
        <v>457</v>
      </c>
      <c r="B3" s="116">
        <v>3.3410000000000002E-2</v>
      </c>
      <c r="C3" s="88" t="s">
        <v>476</v>
      </c>
    </row>
    <row r="4" spans="1:18" ht="13" thickBot="1">
      <c r="A4" s="120" t="s">
        <v>459</v>
      </c>
      <c r="B4" s="117">
        <v>1.4350000000000001</v>
      </c>
      <c r="C4" s="88" t="s">
        <v>632</v>
      </c>
    </row>
    <row r="5" spans="1:18" ht="13" thickBot="1">
      <c r="A5" s="77"/>
      <c r="B5" s="78"/>
    </row>
    <row r="6" spans="1:18" ht="13" thickBot="1">
      <c r="A6" s="126" t="s">
        <v>622</v>
      </c>
      <c r="B6" s="131" t="s">
        <v>476</v>
      </c>
      <c r="C6" s="132" t="s">
        <v>387</v>
      </c>
    </row>
    <row r="7" spans="1:18">
      <c r="A7" s="79" t="s">
        <v>635</v>
      </c>
      <c r="B7" s="133">
        <v>0.70865999999999996</v>
      </c>
      <c r="C7" s="134">
        <f>B7*25.4</f>
        <v>17.999963999999999</v>
      </c>
    </row>
    <row r="8" spans="1:18">
      <c r="A8" s="80" t="s">
        <v>636</v>
      </c>
      <c r="B8" s="127">
        <v>0.39400000000000002</v>
      </c>
      <c r="C8" s="130">
        <f>B8*25.4</f>
        <v>10.0076</v>
      </c>
    </row>
    <row r="9" spans="1:18">
      <c r="A9" s="80" t="s">
        <v>621</v>
      </c>
      <c r="B9" s="128">
        <v>3.9E-2</v>
      </c>
      <c r="C9" s="130">
        <f>B9*25.4</f>
        <v>0.99059999999999993</v>
      </c>
    </row>
    <row r="10" spans="1:18">
      <c r="A10" s="80" t="s">
        <v>645</v>
      </c>
      <c r="B10" s="128">
        <v>5.1180000000000003</v>
      </c>
      <c r="C10" s="130">
        <f>B10*25.4</f>
        <v>129.99719999999999</v>
      </c>
    </row>
    <row r="11" spans="1:18" ht="13" thickBot="1">
      <c r="A11" s="81" t="s">
        <v>647</v>
      </c>
      <c r="B11" s="129">
        <v>1.8</v>
      </c>
      <c r="C11" s="70">
        <f>B11*25.4</f>
        <v>45.72</v>
      </c>
    </row>
    <row r="12" spans="1:18" ht="13" thickBot="1">
      <c r="A12" s="9"/>
      <c r="B12" s="11"/>
    </row>
    <row r="13" spans="1:18" ht="13" thickBot="1">
      <c r="A13" s="1209" t="s">
        <v>462</v>
      </c>
      <c r="B13" s="1210"/>
      <c r="C13" s="1202" t="s">
        <v>618</v>
      </c>
      <c r="D13" s="1203"/>
      <c r="E13" s="1203"/>
      <c r="F13" s="1203"/>
      <c r="G13" s="1203"/>
      <c r="H13" s="1203"/>
      <c r="I13" s="1203"/>
      <c r="J13" s="1204"/>
      <c r="K13" s="1184" t="s">
        <v>619</v>
      </c>
      <c r="L13" s="1214"/>
      <c r="M13" s="1214"/>
      <c r="N13" s="1214"/>
      <c r="O13" s="1214"/>
      <c r="P13" s="1214"/>
      <c r="Q13" s="1214"/>
      <c r="R13" s="1185"/>
    </row>
    <row r="14" spans="1:18" ht="13" thickBot="1">
      <c r="A14" s="1205" t="s">
        <v>637</v>
      </c>
      <c r="B14" s="1206"/>
      <c r="C14" s="101" t="s">
        <v>391</v>
      </c>
      <c r="D14" s="102" t="s">
        <v>392</v>
      </c>
      <c r="E14" s="102" t="s">
        <v>397</v>
      </c>
      <c r="F14" s="102" t="s">
        <v>393</v>
      </c>
      <c r="G14" s="102"/>
      <c r="H14" s="102" t="s">
        <v>403</v>
      </c>
      <c r="I14" s="102"/>
      <c r="J14" s="103"/>
      <c r="K14" s="35" t="str">
        <f t="shared" ref="K14:R14" si="0">C14</f>
        <v>001</v>
      </c>
      <c r="L14" s="36" t="str">
        <f t="shared" si="0"/>
        <v>002</v>
      </c>
      <c r="M14" s="36" t="str">
        <f t="shared" si="0"/>
        <v>003</v>
      </c>
      <c r="N14" s="36" t="str">
        <f t="shared" si="0"/>
        <v>004</v>
      </c>
      <c r="O14" s="36">
        <f t="shared" si="0"/>
        <v>0</v>
      </c>
      <c r="P14" s="36" t="str">
        <f t="shared" si="0"/>
        <v>001 after 1st load</v>
      </c>
      <c r="Q14" s="36">
        <f t="shared" si="0"/>
        <v>0</v>
      </c>
      <c r="R14" s="37">
        <f t="shared" si="0"/>
        <v>0</v>
      </c>
    </row>
    <row r="15" spans="1:18">
      <c r="A15" s="1207" t="s">
        <v>635</v>
      </c>
      <c r="B15" s="1208"/>
      <c r="C15" s="105">
        <v>0.70899999999999996</v>
      </c>
      <c r="D15" s="104">
        <v>0.70899999999999996</v>
      </c>
      <c r="E15" s="104">
        <v>0.70799999999999996</v>
      </c>
      <c r="F15" s="104">
        <v>0.70699999999999996</v>
      </c>
      <c r="G15" s="104"/>
      <c r="H15" s="104"/>
      <c r="I15" s="104"/>
      <c r="J15" s="110"/>
      <c r="K15" s="107">
        <f t="shared" ref="K15:K29" si="1">C15*25.4</f>
        <v>18.008599999999998</v>
      </c>
      <c r="L15" s="108">
        <f t="shared" ref="L15:L29" si="2">D15*25.4</f>
        <v>18.008599999999998</v>
      </c>
      <c r="M15" s="108">
        <f t="shared" ref="M15:M29" si="3">E15*25.4</f>
        <v>17.983199999999997</v>
      </c>
      <c r="N15" s="108">
        <f t="shared" ref="N15:N29" si="4">F15*25.4</f>
        <v>17.957799999999999</v>
      </c>
      <c r="O15" s="108">
        <f t="shared" ref="O15:O29" si="5">G15*25.4</f>
        <v>0</v>
      </c>
      <c r="P15" s="108">
        <f t="shared" ref="P15:P29" si="6">H15*25.4</f>
        <v>0</v>
      </c>
      <c r="Q15" s="108">
        <f t="shared" ref="Q15:Q29" si="7">I15*25.4</f>
        <v>0</v>
      </c>
      <c r="R15" s="109">
        <f t="shared" ref="R15:R29" si="8">J15*25.4</f>
        <v>0</v>
      </c>
    </row>
    <row r="16" spans="1:18">
      <c r="A16" s="1182" t="s">
        <v>636</v>
      </c>
      <c r="B16" s="1183"/>
      <c r="C16" s="30">
        <v>0.39300000000000002</v>
      </c>
      <c r="D16" s="19">
        <v>0.39400000000000002</v>
      </c>
      <c r="E16" s="19">
        <v>0.39300000000000002</v>
      </c>
      <c r="F16" s="19">
        <v>0.39400000000000002</v>
      </c>
      <c r="G16" s="19"/>
      <c r="H16" s="19"/>
      <c r="I16" s="19"/>
      <c r="J16" s="111"/>
      <c r="K16" s="41">
        <f t="shared" si="1"/>
        <v>9.9822000000000006</v>
      </c>
      <c r="L16" s="42">
        <f t="shared" si="2"/>
        <v>10.0076</v>
      </c>
      <c r="M16" s="42">
        <f t="shared" si="3"/>
        <v>9.9822000000000006</v>
      </c>
      <c r="N16" s="42">
        <f t="shared" si="4"/>
        <v>10.0076</v>
      </c>
      <c r="O16" s="42">
        <f t="shared" si="5"/>
        <v>0</v>
      </c>
      <c r="P16" s="42">
        <f t="shared" si="6"/>
        <v>0</v>
      </c>
      <c r="Q16" s="42">
        <f t="shared" si="7"/>
        <v>0</v>
      </c>
      <c r="R16" s="43">
        <f t="shared" si="8"/>
        <v>0</v>
      </c>
    </row>
    <row r="17" spans="1:18">
      <c r="A17" s="1182" t="s">
        <v>638</v>
      </c>
      <c r="B17" s="1183"/>
      <c r="C17" s="137">
        <v>0.04</v>
      </c>
      <c r="D17" s="138">
        <v>4.0399999999999998E-2</v>
      </c>
      <c r="E17" s="138">
        <v>4.0800000000000003E-2</v>
      </c>
      <c r="F17" s="138">
        <v>3.9800000000000002E-2</v>
      </c>
      <c r="G17" s="138"/>
      <c r="H17" s="138"/>
      <c r="I17" s="138"/>
      <c r="J17" s="139"/>
      <c r="K17" s="41">
        <f t="shared" si="1"/>
        <v>1.016</v>
      </c>
      <c r="L17" s="42">
        <f t="shared" si="2"/>
        <v>1.02616</v>
      </c>
      <c r="M17" s="42">
        <f t="shared" si="3"/>
        <v>1.0363199999999999</v>
      </c>
      <c r="N17" s="42">
        <f t="shared" si="4"/>
        <v>1.01092</v>
      </c>
      <c r="O17" s="42">
        <f t="shared" si="5"/>
        <v>0</v>
      </c>
      <c r="P17" s="42">
        <f t="shared" si="6"/>
        <v>0</v>
      </c>
      <c r="Q17" s="42">
        <f t="shared" si="7"/>
        <v>0</v>
      </c>
      <c r="R17" s="43">
        <f t="shared" si="8"/>
        <v>0</v>
      </c>
    </row>
    <row r="18" spans="1:18">
      <c r="A18" s="1182" t="s">
        <v>639</v>
      </c>
      <c r="B18" s="1183"/>
      <c r="C18" s="137">
        <v>4.0300000000000002E-2</v>
      </c>
      <c r="D18" s="138">
        <v>4.0899999999999999E-2</v>
      </c>
      <c r="E18" s="138">
        <v>4.0800000000000003E-2</v>
      </c>
      <c r="F18" s="138">
        <v>4.0800000000000003E-2</v>
      </c>
      <c r="G18" s="138"/>
      <c r="H18" s="138"/>
      <c r="I18" s="138"/>
      <c r="J18" s="139"/>
      <c r="K18" s="41">
        <f t="shared" si="1"/>
        <v>1.02362</v>
      </c>
      <c r="L18" s="42">
        <f t="shared" si="2"/>
        <v>1.0388599999999999</v>
      </c>
      <c r="M18" s="42">
        <f t="shared" si="3"/>
        <v>1.0363199999999999</v>
      </c>
      <c r="N18" s="42">
        <f t="shared" si="4"/>
        <v>1.0363199999999999</v>
      </c>
      <c r="O18" s="42">
        <f t="shared" si="5"/>
        <v>0</v>
      </c>
      <c r="P18" s="42">
        <f t="shared" si="6"/>
        <v>0</v>
      </c>
      <c r="Q18" s="42">
        <f t="shared" si="7"/>
        <v>0</v>
      </c>
      <c r="R18" s="43">
        <f t="shared" si="8"/>
        <v>0</v>
      </c>
    </row>
    <row r="19" spans="1:18">
      <c r="A19" s="1182" t="s">
        <v>640</v>
      </c>
      <c r="B19" s="1183"/>
      <c r="C19" s="137">
        <v>4.0399999999999998E-2</v>
      </c>
      <c r="D19" s="138">
        <v>4.02E-2</v>
      </c>
      <c r="E19" s="138">
        <v>4.02E-2</v>
      </c>
      <c r="F19" s="138">
        <v>4.0099999999999997E-2</v>
      </c>
      <c r="G19" s="138"/>
      <c r="H19" s="138"/>
      <c r="I19" s="138"/>
      <c r="J19" s="139"/>
      <c r="K19" s="41">
        <f t="shared" si="1"/>
        <v>1.02616</v>
      </c>
      <c r="L19" s="42">
        <f t="shared" si="2"/>
        <v>1.02108</v>
      </c>
      <c r="M19" s="42">
        <f t="shared" si="3"/>
        <v>1.02108</v>
      </c>
      <c r="N19" s="42">
        <f t="shared" si="4"/>
        <v>1.0185399999999998</v>
      </c>
      <c r="O19" s="42">
        <f t="shared" si="5"/>
        <v>0</v>
      </c>
      <c r="P19" s="42">
        <f t="shared" si="6"/>
        <v>0</v>
      </c>
      <c r="Q19" s="42">
        <f t="shared" si="7"/>
        <v>0</v>
      </c>
      <c r="R19" s="43">
        <f t="shared" si="8"/>
        <v>0</v>
      </c>
    </row>
    <row r="20" spans="1:18">
      <c r="A20" s="1182" t="s">
        <v>641</v>
      </c>
      <c r="B20" s="1183"/>
      <c r="C20" s="137">
        <v>4.0300000000000002E-2</v>
      </c>
      <c r="D20" s="138">
        <v>4.0099999999999997E-2</v>
      </c>
      <c r="E20" s="138">
        <v>4.02E-2</v>
      </c>
      <c r="F20" s="138">
        <v>4.02E-2</v>
      </c>
      <c r="G20" s="138"/>
      <c r="H20" s="138"/>
      <c r="I20" s="138"/>
      <c r="J20" s="139"/>
      <c r="K20" s="41">
        <f t="shared" si="1"/>
        <v>1.02362</v>
      </c>
      <c r="L20" s="42">
        <f t="shared" si="2"/>
        <v>1.0185399999999998</v>
      </c>
      <c r="M20" s="42">
        <f t="shared" si="3"/>
        <v>1.02108</v>
      </c>
      <c r="N20" s="42">
        <f t="shared" si="4"/>
        <v>1.02108</v>
      </c>
      <c r="O20" s="42">
        <f t="shared" si="5"/>
        <v>0</v>
      </c>
      <c r="P20" s="42">
        <f t="shared" si="6"/>
        <v>0</v>
      </c>
      <c r="Q20" s="42">
        <f t="shared" si="7"/>
        <v>0</v>
      </c>
      <c r="R20" s="43">
        <f t="shared" si="8"/>
        <v>0</v>
      </c>
    </row>
    <row r="21" spans="1:18">
      <c r="A21" s="1182" t="s">
        <v>642</v>
      </c>
      <c r="B21" s="1183"/>
      <c r="C21" s="137">
        <v>4.02E-2</v>
      </c>
      <c r="D21" s="138">
        <v>4.02E-2</v>
      </c>
      <c r="E21" s="138">
        <v>4.02E-2</v>
      </c>
      <c r="F21" s="138">
        <v>4.0099999999999997E-2</v>
      </c>
      <c r="G21" s="138"/>
      <c r="H21" s="138"/>
      <c r="I21" s="138"/>
      <c r="J21" s="139"/>
      <c r="K21" s="41">
        <f t="shared" si="1"/>
        <v>1.02108</v>
      </c>
      <c r="L21" s="42">
        <f t="shared" si="2"/>
        <v>1.02108</v>
      </c>
      <c r="M21" s="42">
        <f t="shared" si="3"/>
        <v>1.02108</v>
      </c>
      <c r="N21" s="42">
        <f t="shared" si="4"/>
        <v>1.0185399999999998</v>
      </c>
      <c r="O21" s="42">
        <f t="shared" si="5"/>
        <v>0</v>
      </c>
      <c r="P21" s="42">
        <f t="shared" si="6"/>
        <v>0</v>
      </c>
      <c r="Q21" s="42">
        <f t="shared" si="7"/>
        <v>0</v>
      </c>
      <c r="R21" s="43">
        <f t="shared" si="8"/>
        <v>0</v>
      </c>
    </row>
    <row r="22" spans="1:18">
      <c r="A22" s="1182" t="s">
        <v>643</v>
      </c>
      <c r="B22" s="1183"/>
      <c r="C22" s="137">
        <v>4.0099999999999997E-2</v>
      </c>
      <c r="D22" s="138">
        <v>4.0099999999999997E-2</v>
      </c>
      <c r="E22" s="138">
        <v>0.04</v>
      </c>
      <c r="F22" s="138">
        <v>3.9899999999999998E-2</v>
      </c>
      <c r="G22" s="138"/>
      <c r="H22" s="138"/>
      <c r="I22" s="138"/>
      <c r="J22" s="139"/>
      <c r="K22" s="41">
        <f t="shared" si="1"/>
        <v>1.0185399999999998</v>
      </c>
      <c r="L22" s="42">
        <f t="shared" si="2"/>
        <v>1.0185399999999998</v>
      </c>
      <c r="M22" s="42">
        <f t="shared" si="3"/>
        <v>1.016</v>
      </c>
      <c r="N22" s="42">
        <f t="shared" si="4"/>
        <v>1.0134599999999998</v>
      </c>
      <c r="O22" s="42">
        <f t="shared" si="5"/>
        <v>0</v>
      </c>
      <c r="P22" s="42">
        <f t="shared" si="6"/>
        <v>0</v>
      </c>
      <c r="Q22" s="42">
        <f t="shared" si="7"/>
        <v>0</v>
      </c>
      <c r="R22" s="43">
        <f t="shared" si="8"/>
        <v>0</v>
      </c>
    </row>
    <row r="23" spans="1:18">
      <c r="A23" s="1182" t="s">
        <v>644</v>
      </c>
      <c r="B23" s="1183"/>
      <c r="C23" s="30">
        <v>0.56399999999999995</v>
      </c>
      <c r="D23" s="19">
        <v>0.56399999999999995</v>
      </c>
      <c r="E23" s="19">
        <v>0.56200000000000006</v>
      </c>
      <c r="F23" s="19">
        <v>0.56499999999999995</v>
      </c>
      <c r="G23" s="19"/>
      <c r="H23" s="19"/>
      <c r="I23" s="19"/>
      <c r="J23" s="111"/>
      <c r="K23" s="41">
        <f t="shared" si="1"/>
        <v>14.325599999999998</v>
      </c>
      <c r="L23" s="42">
        <f t="shared" si="2"/>
        <v>14.325599999999998</v>
      </c>
      <c r="M23" s="42">
        <f t="shared" si="3"/>
        <v>14.274800000000001</v>
      </c>
      <c r="N23" s="42">
        <f t="shared" si="4"/>
        <v>14.350999999999997</v>
      </c>
      <c r="O23" s="42">
        <f t="shared" si="5"/>
        <v>0</v>
      </c>
      <c r="P23" s="42">
        <f t="shared" si="6"/>
        <v>0</v>
      </c>
      <c r="Q23" s="42">
        <f t="shared" si="7"/>
        <v>0</v>
      </c>
      <c r="R23" s="43">
        <f t="shared" si="8"/>
        <v>0</v>
      </c>
    </row>
    <row r="24" spans="1:18">
      <c r="A24" s="1182" t="s">
        <v>645</v>
      </c>
      <c r="B24" s="1183"/>
      <c r="C24" s="30"/>
      <c r="D24" s="19">
        <v>5.1130000000000004</v>
      </c>
      <c r="E24" s="19">
        <v>5.1109999999999998</v>
      </c>
      <c r="F24" s="19">
        <v>5.1120000000000001</v>
      </c>
      <c r="G24" s="19"/>
      <c r="H24" s="19"/>
      <c r="I24" s="19"/>
      <c r="J24" s="111"/>
      <c r="K24" s="41">
        <f t="shared" si="1"/>
        <v>0</v>
      </c>
      <c r="L24" s="42">
        <f t="shared" si="2"/>
        <v>129.87020000000001</v>
      </c>
      <c r="M24" s="42">
        <f t="shared" si="3"/>
        <v>129.81939999999997</v>
      </c>
      <c r="N24" s="42">
        <f t="shared" si="4"/>
        <v>129.84479999999999</v>
      </c>
      <c r="O24" s="42">
        <f t="shared" si="5"/>
        <v>0</v>
      </c>
      <c r="P24" s="42">
        <f t="shared" si="6"/>
        <v>0</v>
      </c>
      <c r="Q24" s="42">
        <f t="shared" si="7"/>
        <v>0</v>
      </c>
      <c r="R24" s="43">
        <f t="shared" si="8"/>
        <v>0</v>
      </c>
    </row>
    <row r="25" spans="1:18">
      <c r="A25" s="1182" t="s">
        <v>648</v>
      </c>
      <c r="B25" s="1183"/>
      <c r="C25" s="30">
        <v>0</v>
      </c>
      <c r="D25" s="19">
        <v>0</v>
      </c>
      <c r="E25" s="19">
        <v>0</v>
      </c>
      <c r="F25" s="19">
        <v>0</v>
      </c>
      <c r="G25" s="19"/>
      <c r="H25" s="19">
        <v>0</v>
      </c>
      <c r="I25" s="19"/>
      <c r="J25" s="111"/>
      <c r="K25" s="41">
        <f t="shared" si="1"/>
        <v>0</v>
      </c>
      <c r="L25" s="42">
        <f t="shared" si="2"/>
        <v>0</v>
      </c>
      <c r="M25" s="42">
        <f t="shared" si="3"/>
        <v>0</v>
      </c>
      <c r="N25" s="42">
        <f t="shared" si="4"/>
        <v>0</v>
      </c>
      <c r="O25" s="42">
        <f t="shared" si="5"/>
        <v>0</v>
      </c>
      <c r="P25" s="42">
        <f t="shared" si="6"/>
        <v>0</v>
      </c>
      <c r="Q25" s="42">
        <f t="shared" si="7"/>
        <v>0</v>
      </c>
      <c r="R25" s="43">
        <f t="shared" si="8"/>
        <v>0</v>
      </c>
    </row>
    <row r="26" spans="1:18">
      <c r="A26" s="1182" t="s">
        <v>650</v>
      </c>
      <c r="B26" s="1183"/>
      <c r="C26" s="30">
        <v>2.1720000000000002</v>
      </c>
      <c r="D26" s="19">
        <v>1.74</v>
      </c>
      <c r="E26" s="19">
        <v>1.7390000000000001</v>
      </c>
      <c r="F26" s="19">
        <v>1.734</v>
      </c>
      <c r="G26" s="19"/>
      <c r="H26" s="19">
        <v>1.9670000000000001</v>
      </c>
      <c r="I26" s="19"/>
      <c r="J26" s="111"/>
      <c r="K26" s="41">
        <f t="shared" si="1"/>
        <v>55.168799999999997</v>
      </c>
      <c r="L26" s="42">
        <f t="shared" si="2"/>
        <v>44.195999999999998</v>
      </c>
      <c r="M26" s="42">
        <f t="shared" si="3"/>
        <v>44.1706</v>
      </c>
      <c r="N26" s="42">
        <f t="shared" si="4"/>
        <v>44.043599999999998</v>
      </c>
      <c r="O26" s="42">
        <f t="shared" si="5"/>
        <v>0</v>
      </c>
      <c r="P26" s="42">
        <f t="shared" si="6"/>
        <v>49.961799999999997</v>
      </c>
      <c r="Q26" s="42">
        <f t="shared" si="7"/>
        <v>0</v>
      </c>
      <c r="R26" s="43">
        <f t="shared" si="8"/>
        <v>0</v>
      </c>
    </row>
    <row r="27" spans="1:18">
      <c r="A27" s="1182" t="s">
        <v>649</v>
      </c>
      <c r="B27" s="1183"/>
      <c r="C27" s="30">
        <v>0.106</v>
      </c>
      <c r="D27" s="19">
        <v>3.0000000000000001E-3</v>
      </c>
      <c r="E27" s="19">
        <v>5.0000000000000001E-3</v>
      </c>
      <c r="F27" s="19">
        <v>1E-3</v>
      </c>
      <c r="G27" s="19"/>
      <c r="H27" s="19">
        <v>1E-3</v>
      </c>
      <c r="I27" s="19"/>
      <c r="J27" s="111"/>
      <c r="K27" s="41">
        <f t="shared" si="1"/>
        <v>2.6923999999999997</v>
      </c>
      <c r="L27" s="42">
        <f t="shared" si="2"/>
        <v>7.6200000000000004E-2</v>
      </c>
      <c r="M27" s="42">
        <f t="shared" si="3"/>
        <v>0.127</v>
      </c>
      <c r="N27" s="42">
        <f t="shared" si="4"/>
        <v>2.5399999999999999E-2</v>
      </c>
      <c r="O27" s="42">
        <f t="shared" si="5"/>
        <v>0</v>
      </c>
      <c r="P27" s="42">
        <f t="shared" si="6"/>
        <v>2.5399999999999999E-2</v>
      </c>
      <c r="Q27" s="42">
        <f t="shared" si="7"/>
        <v>0</v>
      </c>
      <c r="R27" s="43">
        <f t="shared" si="8"/>
        <v>0</v>
      </c>
    </row>
    <row r="28" spans="1:18">
      <c r="A28" s="1182" t="s">
        <v>651</v>
      </c>
      <c r="B28" s="1183"/>
      <c r="C28" s="30">
        <v>2.1949999999999998</v>
      </c>
      <c r="D28" s="19">
        <v>1.734</v>
      </c>
      <c r="E28" s="19">
        <v>1.7390000000000001</v>
      </c>
      <c r="F28" s="19">
        <v>1.734</v>
      </c>
      <c r="G28" s="19"/>
      <c r="H28" s="19">
        <v>1.9710000000000001</v>
      </c>
      <c r="I28" s="19"/>
      <c r="J28" s="111"/>
      <c r="K28" s="41">
        <f t="shared" si="1"/>
        <v>55.752999999999993</v>
      </c>
      <c r="L28" s="42">
        <f t="shared" si="2"/>
        <v>44.043599999999998</v>
      </c>
      <c r="M28" s="42">
        <f t="shared" si="3"/>
        <v>44.1706</v>
      </c>
      <c r="N28" s="42">
        <f t="shared" si="4"/>
        <v>44.043599999999998</v>
      </c>
      <c r="O28" s="42">
        <f t="shared" si="5"/>
        <v>0</v>
      </c>
      <c r="P28" s="42">
        <f t="shared" si="6"/>
        <v>50.063400000000001</v>
      </c>
      <c r="Q28" s="42">
        <f t="shared" si="7"/>
        <v>0</v>
      </c>
      <c r="R28" s="43">
        <f t="shared" si="8"/>
        <v>0</v>
      </c>
    </row>
    <row r="29" spans="1:18">
      <c r="A29" s="1182" t="s">
        <v>652</v>
      </c>
      <c r="B29" s="1183"/>
      <c r="C29" s="30">
        <v>0.23400000000000001</v>
      </c>
      <c r="D29" s="19">
        <v>0</v>
      </c>
      <c r="E29" s="19">
        <v>4.0000000000000001E-3</v>
      </c>
      <c r="F29" s="19">
        <v>2E-3</v>
      </c>
      <c r="G29" s="19"/>
      <c r="H29" s="19">
        <v>1E-3</v>
      </c>
      <c r="I29" s="19"/>
      <c r="J29" s="111"/>
      <c r="K29" s="41">
        <f t="shared" si="1"/>
        <v>5.9436</v>
      </c>
      <c r="L29" s="42">
        <f t="shared" si="2"/>
        <v>0</v>
      </c>
      <c r="M29" s="42">
        <f t="shared" si="3"/>
        <v>0.1016</v>
      </c>
      <c r="N29" s="42">
        <f t="shared" si="4"/>
        <v>5.0799999999999998E-2</v>
      </c>
      <c r="O29" s="42">
        <f t="shared" si="5"/>
        <v>0</v>
      </c>
      <c r="P29" s="42">
        <f t="shared" si="6"/>
        <v>2.5399999999999999E-2</v>
      </c>
      <c r="Q29" s="42">
        <f t="shared" si="7"/>
        <v>0</v>
      </c>
      <c r="R29" s="43">
        <f t="shared" si="8"/>
        <v>0</v>
      </c>
    </row>
    <row r="30" spans="1:18">
      <c r="A30" s="1182" t="s">
        <v>620</v>
      </c>
      <c r="B30" s="1183"/>
      <c r="C30" s="106"/>
      <c r="D30" s="21">
        <v>2.25</v>
      </c>
      <c r="E30" s="21">
        <v>2.25</v>
      </c>
      <c r="F30" s="21">
        <v>2.2200000000000002</v>
      </c>
      <c r="G30" s="21"/>
      <c r="H30" s="21">
        <v>2.2999999999999998</v>
      </c>
      <c r="I30" s="21"/>
      <c r="J30" s="112"/>
      <c r="K30" s="41">
        <f t="shared" ref="K30:R30" si="9">C30</f>
        <v>0</v>
      </c>
      <c r="L30" s="42">
        <f t="shared" si="9"/>
        <v>2.25</v>
      </c>
      <c r="M30" s="42">
        <f t="shared" si="9"/>
        <v>2.25</v>
      </c>
      <c r="N30" s="42">
        <f t="shared" si="9"/>
        <v>2.2200000000000002</v>
      </c>
      <c r="O30" s="42">
        <f t="shared" si="9"/>
        <v>0</v>
      </c>
      <c r="P30" s="42">
        <f t="shared" si="9"/>
        <v>2.2999999999999998</v>
      </c>
      <c r="Q30" s="42">
        <f t="shared" si="9"/>
        <v>0</v>
      </c>
      <c r="R30" s="43">
        <f t="shared" si="9"/>
        <v>0</v>
      </c>
    </row>
    <row r="31" spans="1:18">
      <c r="A31" s="1182" t="s">
        <v>647</v>
      </c>
      <c r="B31" s="1183"/>
      <c r="C31" s="30">
        <v>1.8540000000000001</v>
      </c>
      <c r="D31" s="19">
        <v>1.8260000000000001</v>
      </c>
      <c r="E31" s="19">
        <v>1.8540000000000001</v>
      </c>
      <c r="F31" s="19">
        <v>1.8089999999999999</v>
      </c>
      <c r="G31" s="19"/>
      <c r="H31" s="19">
        <v>1.661</v>
      </c>
      <c r="I31" s="19"/>
      <c r="J31" s="111"/>
      <c r="K31" s="41">
        <f t="shared" ref="K31:R31" si="10">C31*25.4</f>
        <v>47.0916</v>
      </c>
      <c r="L31" s="42">
        <f t="shared" si="10"/>
        <v>46.380400000000002</v>
      </c>
      <c r="M31" s="42">
        <f t="shared" si="10"/>
        <v>47.0916</v>
      </c>
      <c r="N31" s="42">
        <f t="shared" si="10"/>
        <v>45.948599999999999</v>
      </c>
      <c r="O31" s="42">
        <f t="shared" si="10"/>
        <v>0</v>
      </c>
      <c r="P31" s="42">
        <f t="shared" si="10"/>
        <v>42.189399999999999</v>
      </c>
      <c r="Q31" s="42">
        <f t="shared" si="10"/>
        <v>0</v>
      </c>
      <c r="R31" s="43">
        <f t="shared" si="10"/>
        <v>0</v>
      </c>
    </row>
    <row r="32" spans="1:18" ht="13" thickBot="1">
      <c r="A32" s="1228" t="s">
        <v>624</v>
      </c>
      <c r="B32" s="1229"/>
      <c r="C32" s="121">
        <v>10.9</v>
      </c>
      <c r="D32" s="122">
        <v>10.9</v>
      </c>
      <c r="E32" s="122">
        <v>10.9</v>
      </c>
      <c r="F32" s="122">
        <v>10.8</v>
      </c>
      <c r="G32" s="122"/>
      <c r="H32" s="122">
        <v>10.9</v>
      </c>
      <c r="I32" s="122"/>
      <c r="J32" s="123"/>
      <c r="K32" s="44">
        <f t="shared" ref="K32:R32" si="11">C32</f>
        <v>10.9</v>
      </c>
      <c r="L32" s="45">
        <f t="shared" si="11"/>
        <v>10.9</v>
      </c>
      <c r="M32" s="45">
        <f t="shared" si="11"/>
        <v>10.9</v>
      </c>
      <c r="N32" s="45">
        <f t="shared" si="11"/>
        <v>10.8</v>
      </c>
      <c r="O32" s="45">
        <f t="shared" si="11"/>
        <v>0</v>
      </c>
      <c r="P32" s="45">
        <f t="shared" si="11"/>
        <v>10.9</v>
      </c>
      <c r="Q32" s="45">
        <f t="shared" si="11"/>
        <v>0</v>
      </c>
      <c r="R32" s="46">
        <f t="shared" si="11"/>
        <v>0</v>
      </c>
    </row>
    <row r="33" spans="1:19" ht="13" thickBot="1">
      <c r="A33" s="1187"/>
      <c r="B33" s="1188"/>
      <c r="C33" s="25"/>
      <c r="D33" s="26"/>
      <c r="E33" s="26"/>
      <c r="F33" s="26"/>
      <c r="G33" s="26"/>
      <c r="H33" s="26"/>
      <c r="I33" s="26"/>
      <c r="J33" s="27"/>
      <c r="K33" s="113"/>
      <c r="L33" s="114"/>
      <c r="M33" s="114"/>
      <c r="N33" s="114"/>
      <c r="O33" s="114"/>
      <c r="P33" s="114"/>
      <c r="Q33" s="114"/>
      <c r="R33" s="115"/>
    </row>
    <row r="34" spans="1:19">
      <c r="A34" s="1207" t="s">
        <v>623</v>
      </c>
      <c r="B34" s="1230"/>
      <c r="C34" s="47">
        <f t="shared" ref="C34:J34" si="12">ABS(C25-AVERAGE(C26,C28))</f>
        <v>2.1835</v>
      </c>
      <c r="D34" s="47">
        <f t="shared" si="12"/>
        <v>1.7370000000000001</v>
      </c>
      <c r="E34" s="47">
        <f t="shared" si="12"/>
        <v>1.7390000000000001</v>
      </c>
      <c r="F34" s="47">
        <f t="shared" si="12"/>
        <v>1.734</v>
      </c>
      <c r="G34" s="47" t="e">
        <f t="shared" si="12"/>
        <v>#DIV/0!</v>
      </c>
      <c r="H34" s="47">
        <f t="shared" si="12"/>
        <v>1.9690000000000001</v>
      </c>
      <c r="I34" s="47" t="e">
        <f t="shared" si="12"/>
        <v>#DIV/0!</v>
      </c>
      <c r="J34" s="47" t="e">
        <f t="shared" si="12"/>
        <v>#DIV/0!</v>
      </c>
      <c r="K34" s="84">
        <f t="shared" ref="K34:R38" si="13">C34*25.4</f>
        <v>55.460899999999995</v>
      </c>
      <c r="L34" s="48">
        <f t="shared" si="13"/>
        <v>44.119799999999998</v>
      </c>
      <c r="M34" s="48">
        <f t="shared" si="13"/>
        <v>44.1706</v>
      </c>
      <c r="N34" s="48">
        <f t="shared" si="13"/>
        <v>44.043599999999998</v>
      </c>
      <c r="O34" s="48" t="e">
        <f t="shared" si="13"/>
        <v>#DIV/0!</v>
      </c>
      <c r="P34" s="48">
        <f t="shared" si="13"/>
        <v>50.012599999999999</v>
      </c>
      <c r="Q34" s="48" t="e">
        <f t="shared" si="13"/>
        <v>#DIV/0!</v>
      </c>
      <c r="R34" s="49" t="e">
        <f t="shared" si="13"/>
        <v>#DIV/0!</v>
      </c>
    </row>
    <row r="35" spans="1:19">
      <c r="A35" s="1182" t="s">
        <v>460</v>
      </c>
      <c r="B35" s="1186"/>
      <c r="C35" s="50">
        <f t="shared" ref="C35:J35" si="14">C25-C27</f>
        <v>-0.106</v>
      </c>
      <c r="D35" s="50">
        <f t="shared" si="14"/>
        <v>-3.0000000000000001E-3</v>
      </c>
      <c r="E35" s="50">
        <f t="shared" si="14"/>
        <v>-5.0000000000000001E-3</v>
      </c>
      <c r="F35" s="50">
        <f t="shared" si="14"/>
        <v>-1E-3</v>
      </c>
      <c r="G35" s="50">
        <f t="shared" si="14"/>
        <v>0</v>
      </c>
      <c r="H35" s="50">
        <f t="shared" si="14"/>
        <v>-1E-3</v>
      </c>
      <c r="I35" s="50">
        <f t="shared" si="14"/>
        <v>0</v>
      </c>
      <c r="J35" s="50">
        <f t="shared" si="14"/>
        <v>0</v>
      </c>
      <c r="K35" s="85">
        <f t="shared" si="13"/>
        <v>-2.6923999999999997</v>
      </c>
      <c r="L35" s="51">
        <f t="shared" si="13"/>
        <v>-7.6200000000000004E-2</v>
      </c>
      <c r="M35" s="51">
        <f t="shared" si="13"/>
        <v>-0.127</v>
      </c>
      <c r="N35" s="51">
        <f t="shared" si="13"/>
        <v>-2.5399999999999999E-2</v>
      </c>
      <c r="O35" s="51">
        <f t="shared" si="13"/>
        <v>0</v>
      </c>
      <c r="P35" s="51">
        <f t="shared" si="13"/>
        <v>-2.5399999999999999E-2</v>
      </c>
      <c r="Q35" s="51">
        <f t="shared" si="13"/>
        <v>0</v>
      </c>
      <c r="R35" s="52">
        <f t="shared" si="13"/>
        <v>0</v>
      </c>
    </row>
    <row r="36" spans="1:19">
      <c r="A36" s="1182" t="s">
        <v>461</v>
      </c>
      <c r="B36" s="1186"/>
      <c r="C36" s="50">
        <f t="shared" ref="C36:J36" si="15">C27-C29</f>
        <v>-0.128</v>
      </c>
      <c r="D36" s="50">
        <f t="shared" si="15"/>
        <v>3.0000000000000001E-3</v>
      </c>
      <c r="E36" s="50">
        <f t="shared" si="15"/>
        <v>1E-3</v>
      </c>
      <c r="F36" s="50">
        <f t="shared" si="15"/>
        <v>-1E-3</v>
      </c>
      <c r="G36" s="50">
        <f t="shared" si="15"/>
        <v>0</v>
      </c>
      <c r="H36" s="50">
        <f t="shared" si="15"/>
        <v>0</v>
      </c>
      <c r="I36" s="50">
        <f t="shared" si="15"/>
        <v>0</v>
      </c>
      <c r="J36" s="50">
        <f t="shared" si="15"/>
        <v>0</v>
      </c>
      <c r="K36" s="85">
        <f t="shared" si="13"/>
        <v>-3.2511999999999999</v>
      </c>
      <c r="L36" s="51">
        <f t="shared" si="13"/>
        <v>7.6200000000000004E-2</v>
      </c>
      <c r="M36" s="51">
        <f t="shared" si="13"/>
        <v>2.5399999999999999E-2</v>
      </c>
      <c r="N36" s="51">
        <f t="shared" si="13"/>
        <v>-2.5399999999999999E-2</v>
      </c>
      <c r="O36" s="51">
        <f t="shared" si="13"/>
        <v>0</v>
      </c>
      <c r="P36" s="51">
        <f t="shared" si="13"/>
        <v>0</v>
      </c>
      <c r="Q36" s="51">
        <f t="shared" si="13"/>
        <v>0</v>
      </c>
      <c r="R36" s="52">
        <f t="shared" si="13"/>
        <v>0</v>
      </c>
    </row>
    <row r="37" spans="1:19">
      <c r="A37" s="1182" t="s">
        <v>585</v>
      </c>
      <c r="B37" s="1186"/>
      <c r="C37" s="124">
        <f t="shared" ref="C37:J37" si="16">C31-C34</f>
        <v>-0.3294999999999999</v>
      </c>
      <c r="D37" s="124">
        <f t="shared" si="16"/>
        <v>8.8999999999999968E-2</v>
      </c>
      <c r="E37" s="124">
        <f t="shared" si="16"/>
        <v>0.11499999999999999</v>
      </c>
      <c r="F37" s="124">
        <f t="shared" si="16"/>
        <v>7.4999999999999956E-2</v>
      </c>
      <c r="G37" s="124" t="e">
        <f t="shared" si="16"/>
        <v>#DIV/0!</v>
      </c>
      <c r="H37" s="124">
        <f t="shared" si="16"/>
        <v>-0.30800000000000005</v>
      </c>
      <c r="I37" s="124" t="e">
        <f t="shared" si="16"/>
        <v>#DIV/0!</v>
      </c>
      <c r="J37" s="124" t="e">
        <f t="shared" si="16"/>
        <v>#DIV/0!</v>
      </c>
      <c r="K37" s="85">
        <f t="shared" si="13"/>
        <v>-8.3692999999999973</v>
      </c>
      <c r="L37" s="51">
        <f t="shared" si="13"/>
        <v>2.2605999999999993</v>
      </c>
      <c r="M37" s="51">
        <f t="shared" si="13"/>
        <v>2.9209999999999998</v>
      </c>
      <c r="N37" s="51">
        <f t="shared" si="13"/>
        <v>1.9049999999999987</v>
      </c>
      <c r="O37" s="51" t="e">
        <f t="shared" si="13"/>
        <v>#DIV/0!</v>
      </c>
      <c r="P37" s="51">
        <f t="shared" si="13"/>
        <v>-7.8232000000000008</v>
      </c>
      <c r="Q37" s="51" t="e">
        <f t="shared" si="13"/>
        <v>#DIV/0!</v>
      </c>
      <c r="R37" s="52" t="e">
        <f t="shared" si="13"/>
        <v>#DIV/0!</v>
      </c>
      <c r="S37" s="87"/>
    </row>
    <row r="38" spans="1:19" ht="13" thickBot="1">
      <c r="A38" s="1193" t="s">
        <v>586</v>
      </c>
      <c r="B38" s="1213"/>
      <c r="C38" s="125">
        <f t="shared" ref="C38:J38" si="17">C31-$B$3-C34</f>
        <v>-0.36290999999999984</v>
      </c>
      <c r="D38" s="125">
        <f t="shared" si="17"/>
        <v>5.5590000000000028E-2</v>
      </c>
      <c r="E38" s="125">
        <f t="shared" si="17"/>
        <v>8.1590000000000051E-2</v>
      </c>
      <c r="F38" s="125">
        <f t="shared" si="17"/>
        <v>4.1590000000000016E-2</v>
      </c>
      <c r="G38" s="125" t="e">
        <f t="shared" si="17"/>
        <v>#DIV/0!</v>
      </c>
      <c r="H38" s="125">
        <f t="shared" si="17"/>
        <v>-0.34140999999999999</v>
      </c>
      <c r="I38" s="125" t="e">
        <f t="shared" si="17"/>
        <v>#DIV/0!</v>
      </c>
      <c r="J38" s="125" t="e">
        <f t="shared" si="17"/>
        <v>#DIV/0!</v>
      </c>
      <c r="K38" s="86">
        <f t="shared" si="13"/>
        <v>-9.2179139999999951</v>
      </c>
      <c r="L38" s="54">
        <f t="shared" si="13"/>
        <v>1.4119860000000006</v>
      </c>
      <c r="M38" s="54">
        <f t="shared" si="13"/>
        <v>2.0723860000000012</v>
      </c>
      <c r="N38" s="54">
        <f t="shared" si="13"/>
        <v>1.0563860000000003</v>
      </c>
      <c r="O38" s="54" t="e">
        <f t="shared" si="13"/>
        <v>#DIV/0!</v>
      </c>
      <c r="P38" s="54">
        <f t="shared" si="13"/>
        <v>-8.6718139999999995</v>
      </c>
      <c r="Q38" s="54" t="e">
        <f t="shared" si="13"/>
        <v>#DIV/0!</v>
      </c>
      <c r="R38" s="55" t="e">
        <f t="shared" si="13"/>
        <v>#DIV/0!</v>
      </c>
    </row>
    <row r="39" spans="1:19">
      <c r="A39" s="1192"/>
      <c r="B39" s="1192"/>
    </row>
    <row r="40" spans="1:19">
      <c r="A40" s="1189" t="s">
        <v>517</v>
      </c>
      <c r="B40" s="1189"/>
    </row>
    <row r="41" spans="1:19" ht="13" thickBot="1">
      <c r="A41" s="1181"/>
      <c r="B41" s="1181"/>
    </row>
    <row r="42" spans="1:19" ht="13" thickBot="1">
      <c r="A42" s="94" t="s">
        <v>472</v>
      </c>
      <c r="B42" s="92">
        <v>0.70499999999999996</v>
      </c>
      <c r="C42" s="88" t="s">
        <v>632</v>
      </c>
    </row>
    <row r="43" spans="1:19" ht="13" thickBot="1">
      <c r="A43" s="95" t="s">
        <v>474</v>
      </c>
      <c r="B43" s="92">
        <v>1.105</v>
      </c>
      <c r="C43" s="88" t="s">
        <v>632</v>
      </c>
      <c r="D43" s="83"/>
    </row>
    <row r="44" spans="1:19" ht="13" thickBot="1">
      <c r="A44" s="96" t="s">
        <v>475</v>
      </c>
      <c r="B44" s="93">
        <v>1.44</v>
      </c>
      <c r="C44" s="88" t="s">
        <v>632</v>
      </c>
    </row>
    <row r="45" spans="1:19" ht="13" thickBot="1">
      <c r="A45" s="1211"/>
      <c r="B45" s="1212"/>
      <c r="C45" s="1184" t="s">
        <v>618</v>
      </c>
      <c r="D45" s="1214"/>
      <c r="E45" s="1214"/>
      <c r="F45" s="1214"/>
      <c r="G45" s="1214"/>
      <c r="H45" s="1214"/>
      <c r="I45" s="1214"/>
      <c r="J45" s="1185"/>
      <c r="K45" s="1184" t="s">
        <v>619</v>
      </c>
      <c r="L45" s="1214"/>
      <c r="M45" s="1214"/>
      <c r="N45" s="1214"/>
      <c r="O45" s="1214"/>
      <c r="P45" s="1214"/>
      <c r="Q45" s="1214"/>
      <c r="R45" s="1185"/>
    </row>
    <row r="46" spans="1:19" ht="13" thickBot="1">
      <c r="A46" s="1179" t="s">
        <v>637</v>
      </c>
      <c r="B46" s="1201"/>
      <c r="C46" s="28" t="s">
        <v>392</v>
      </c>
      <c r="D46" s="13"/>
      <c r="E46" s="13"/>
      <c r="F46" s="13"/>
      <c r="G46" s="13"/>
      <c r="H46" s="13"/>
      <c r="I46" s="13"/>
      <c r="J46" s="14"/>
      <c r="K46" s="35" t="str">
        <f t="shared" ref="K46:R46" si="18">C46</f>
        <v>002</v>
      </c>
      <c r="L46" s="36">
        <f t="shared" si="18"/>
        <v>0</v>
      </c>
      <c r="M46" s="36">
        <f t="shared" si="18"/>
        <v>0</v>
      </c>
      <c r="N46" s="36">
        <f t="shared" si="18"/>
        <v>0</v>
      </c>
      <c r="O46" s="36">
        <f t="shared" si="18"/>
        <v>0</v>
      </c>
      <c r="P46" s="36">
        <f t="shared" si="18"/>
        <v>0</v>
      </c>
      <c r="Q46" s="36">
        <f t="shared" si="18"/>
        <v>0</v>
      </c>
      <c r="R46" s="37">
        <f t="shared" si="18"/>
        <v>0</v>
      </c>
    </row>
    <row r="47" spans="1:19">
      <c r="A47" s="1199" t="s">
        <v>466</v>
      </c>
      <c r="B47" s="1200"/>
      <c r="C47" s="29">
        <v>0</v>
      </c>
      <c r="D47" s="16"/>
      <c r="E47" s="16"/>
      <c r="F47" s="16"/>
      <c r="G47" s="16"/>
      <c r="H47" s="16"/>
      <c r="I47" s="16"/>
      <c r="J47" s="17"/>
      <c r="K47" s="38">
        <f t="shared" ref="K47:R50" si="19">C47*25.4</f>
        <v>0</v>
      </c>
      <c r="L47" s="39">
        <f t="shared" si="19"/>
        <v>0</v>
      </c>
      <c r="M47" s="39">
        <f t="shared" si="19"/>
        <v>0</v>
      </c>
      <c r="N47" s="39">
        <f t="shared" si="19"/>
        <v>0</v>
      </c>
      <c r="O47" s="39">
        <f t="shared" si="19"/>
        <v>0</v>
      </c>
      <c r="P47" s="39">
        <f t="shared" si="19"/>
        <v>0</v>
      </c>
      <c r="Q47" s="39">
        <f t="shared" si="19"/>
        <v>0</v>
      </c>
      <c r="R47" s="40">
        <f t="shared" si="19"/>
        <v>0</v>
      </c>
    </row>
    <row r="48" spans="1:19">
      <c r="A48" s="1190" t="s">
        <v>463</v>
      </c>
      <c r="B48" s="1191"/>
      <c r="C48" s="30">
        <v>0.78100000000000003</v>
      </c>
      <c r="D48" s="19"/>
      <c r="E48" s="19"/>
      <c r="F48" s="19"/>
      <c r="G48" s="19"/>
      <c r="H48" s="19"/>
      <c r="I48" s="19"/>
      <c r="J48" s="20"/>
      <c r="K48" s="41">
        <f t="shared" si="19"/>
        <v>19.837399999999999</v>
      </c>
      <c r="L48" s="42">
        <f t="shared" si="19"/>
        <v>0</v>
      </c>
      <c r="M48" s="42">
        <f t="shared" si="19"/>
        <v>0</v>
      </c>
      <c r="N48" s="42">
        <f t="shared" si="19"/>
        <v>0</v>
      </c>
      <c r="O48" s="42">
        <f t="shared" si="19"/>
        <v>0</v>
      </c>
      <c r="P48" s="42">
        <f t="shared" si="19"/>
        <v>0</v>
      </c>
      <c r="Q48" s="42">
        <f t="shared" si="19"/>
        <v>0</v>
      </c>
      <c r="R48" s="43">
        <f t="shared" si="19"/>
        <v>0</v>
      </c>
    </row>
    <row r="49" spans="1:18">
      <c r="A49" s="1190" t="s">
        <v>465</v>
      </c>
      <c r="B49" s="1191"/>
      <c r="C49" s="30">
        <v>1.302</v>
      </c>
      <c r="D49" s="19"/>
      <c r="E49" s="19"/>
      <c r="F49" s="19"/>
      <c r="G49" s="19"/>
      <c r="H49" s="19"/>
      <c r="I49" s="19"/>
      <c r="J49" s="20"/>
      <c r="K49" s="41">
        <f t="shared" si="19"/>
        <v>33.070799999999998</v>
      </c>
      <c r="L49" s="42">
        <f t="shared" si="19"/>
        <v>0</v>
      </c>
      <c r="M49" s="42">
        <f t="shared" si="19"/>
        <v>0</v>
      </c>
      <c r="N49" s="42">
        <f t="shared" si="19"/>
        <v>0</v>
      </c>
      <c r="O49" s="42">
        <f t="shared" si="19"/>
        <v>0</v>
      </c>
      <c r="P49" s="42">
        <f t="shared" si="19"/>
        <v>0</v>
      </c>
      <c r="Q49" s="42">
        <f t="shared" si="19"/>
        <v>0</v>
      </c>
      <c r="R49" s="43">
        <f t="shared" si="19"/>
        <v>0</v>
      </c>
    </row>
    <row r="50" spans="1:18" ht="13" thickBot="1">
      <c r="A50" s="1193" t="s">
        <v>464</v>
      </c>
      <c r="B50" s="1194"/>
      <c r="C50" s="31">
        <v>1.736</v>
      </c>
      <c r="D50" s="23"/>
      <c r="E50" s="23"/>
      <c r="F50" s="23"/>
      <c r="G50" s="23"/>
      <c r="H50" s="23"/>
      <c r="I50" s="23"/>
      <c r="J50" s="24"/>
      <c r="K50" s="44">
        <f t="shared" si="19"/>
        <v>44.0944</v>
      </c>
      <c r="L50" s="45">
        <f t="shared" si="19"/>
        <v>0</v>
      </c>
      <c r="M50" s="45">
        <f t="shared" si="19"/>
        <v>0</v>
      </c>
      <c r="N50" s="45">
        <f t="shared" si="19"/>
        <v>0</v>
      </c>
      <c r="O50" s="45">
        <f t="shared" si="19"/>
        <v>0</v>
      </c>
      <c r="P50" s="45">
        <f t="shared" si="19"/>
        <v>0</v>
      </c>
      <c r="Q50" s="45">
        <f t="shared" si="19"/>
        <v>0</v>
      </c>
      <c r="R50" s="46">
        <f t="shared" si="19"/>
        <v>0</v>
      </c>
    </row>
    <row r="51" spans="1:18">
      <c r="A51" s="1192"/>
      <c r="B51" s="1192"/>
    </row>
    <row r="52" spans="1:18">
      <c r="A52" s="1189" t="s">
        <v>467</v>
      </c>
      <c r="B52" s="1189"/>
    </row>
    <row r="53" spans="1:18" ht="13" thickBot="1">
      <c r="A53" s="1181"/>
      <c r="B53" s="1181"/>
    </row>
    <row r="54" spans="1:18" ht="13" thickBot="1">
      <c r="A54" s="75" t="s">
        <v>471</v>
      </c>
      <c r="B54" s="32">
        <v>1.7</v>
      </c>
      <c r="C54" s="88" t="s">
        <v>632</v>
      </c>
    </row>
    <row r="55" spans="1:18" ht="13" thickBot="1">
      <c r="A55" s="135" t="s">
        <v>388</v>
      </c>
      <c r="B55" s="136">
        <f>(B54-B4)/B4</f>
        <v>0.18466898954703825</v>
      </c>
      <c r="C55" s="88"/>
    </row>
    <row r="56" spans="1:18" ht="13" thickBot="1">
      <c r="A56" s="1184"/>
      <c r="B56" s="1185"/>
      <c r="C56" s="1202" t="s">
        <v>618</v>
      </c>
      <c r="D56" s="1203"/>
      <c r="E56" s="1203"/>
      <c r="F56" s="1203"/>
      <c r="G56" s="1203"/>
      <c r="H56" s="1203"/>
      <c r="I56" s="1203"/>
      <c r="J56" s="1204"/>
      <c r="K56" s="1184" t="s">
        <v>619</v>
      </c>
      <c r="L56" s="1214"/>
      <c r="M56" s="1214"/>
      <c r="N56" s="1214"/>
      <c r="O56" s="1214"/>
      <c r="P56" s="1214"/>
      <c r="Q56" s="1214"/>
      <c r="R56" s="1185"/>
    </row>
    <row r="57" spans="1:18" ht="13" thickBot="1">
      <c r="A57" s="1179" t="s">
        <v>637</v>
      </c>
      <c r="B57" s="1180"/>
      <c r="C57" s="12" t="s">
        <v>393</v>
      </c>
      <c r="D57" s="13"/>
      <c r="E57" s="13"/>
      <c r="F57" s="13"/>
      <c r="G57" s="13"/>
      <c r="H57" s="13"/>
      <c r="I57" s="13"/>
      <c r="J57" s="14"/>
      <c r="K57" s="35" t="str">
        <f t="shared" ref="K57:R57" si="20">C57</f>
        <v>004</v>
      </c>
      <c r="L57" s="36">
        <f t="shared" si="20"/>
        <v>0</v>
      </c>
      <c r="M57" s="36">
        <f t="shared" si="20"/>
        <v>0</v>
      </c>
      <c r="N57" s="36">
        <f t="shared" si="20"/>
        <v>0</v>
      </c>
      <c r="O57" s="36">
        <f t="shared" si="20"/>
        <v>0</v>
      </c>
      <c r="P57" s="36">
        <f t="shared" si="20"/>
        <v>0</v>
      </c>
      <c r="Q57" s="36">
        <f t="shared" si="20"/>
        <v>0</v>
      </c>
      <c r="R57" s="37">
        <f t="shared" si="20"/>
        <v>0</v>
      </c>
    </row>
    <row r="58" spans="1:18">
      <c r="A58" s="1199" t="s">
        <v>470</v>
      </c>
      <c r="B58" s="1218"/>
      <c r="C58" s="15">
        <v>0</v>
      </c>
      <c r="D58" s="16"/>
      <c r="E58" s="16"/>
      <c r="F58" s="16"/>
      <c r="G58" s="16"/>
      <c r="H58" s="16"/>
      <c r="I58" s="16"/>
      <c r="J58" s="17"/>
      <c r="K58" s="38">
        <f t="shared" ref="K58:R61" si="21">C58*25.4</f>
        <v>0</v>
      </c>
      <c r="L58" s="39">
        <f t="shared" si="21"/>
        <v>0</v>
      </c>
      <c r="M58" s="39">
        <f t="shared" si="21"/>
        <v>0</v>
      </c>
      <c r="N58" s="39">
        <f t="shared" si="21"/>
        <v>0</v>
      </c>
      <c r="O58" s="39">
        <f t="shared" si="21"/>
        <v>0</v>
      </c>
      <c r="P58" s="39">
        <f t="shared" si="21"/>
        <v>0</v>
      </c>
      <c r="Q58" s="39">
        <f t="shared" si="21"/>
        <v>0</v>
      </c>
      <c r="R58" s="40">
        <f t="shared" si="21"/>
        <v>0</v>
      </c>
    </row>
    <row r="59" spans="1:18">
      <c r="A59" s="1226" t="s">
        <v>588</v>
      </c>
      <c r="B59" s="1227"/>
      <c r="C59" s="18">
        <v>1.734</v>
      </c>
      <c r="D59" s="19"/>
      <c r="E59" s="19"/>
      <c r="F59" s="19"/>
      <c r="G59" s="19"/>
      <c r="H59" s="19"/>
      <c r="I59" s="19"/>
      <c r="J59" s="20"/>
      <c r="K59" s="41">
        <f t="shared" si="21"/>
        <v>44.043599999999998</v>
      </c>
      <c r="L59" s="42">
        <f t="shared" si="21"/>
        <v>0</v>
      </c>
      <c r="M59" s="42">
        <f t="shared" si="21"/>
        <v>0</v>
      </c>
      <c r="N59" s="42">
        <f t="shared" si="21"/>
        <v>0</v>
      </c>
      <c r="O59" s="42">
        <f t="shared" si="21"/>
        <v>0</v>
      </c>
      <c r="P59" s="42">
        <f t="shared" si="21"/>
        <v>0</v>
      </c>
      <c r="Q59" s="42">
        <f t="shared" si="21"/>
        <v>0</v>
      </c>
      <c r="R59" s="43">
        <f t="shared" si="21"/>
        <v>0</v>
      </c>
    </row>
    <row r="60" spans="1:18">
      <c r="A60" s="1190" t="s">
        <v>589</v>
      </c>
      <c r="B60" s="1219"/>
      <c r="C60" s="18">
        <v>2.0619999999999998</v>
      </c>
      <c r="D60" s="19"/>
      <c r="E60" s="19"/>
      <c r="F60" s="19"/>
      <c r="G60" s="19"/>
      <c r="H60" s="19"/>
      <c r="I60" s="19"/>
      <c r="J60" s="20"/>
      <c r="K60" s="41">
        <f t="shared" si="21"/>
        <v>52.374799999999993</v>
      </c>
      <c r="L60" s="42">
        <f t="shared" si="21"/>
        <v>0</v>
      </c>
      <c r="M60" s="42">
        <f t="shared" si="21"/>
        <v>0</v>
      </c>
      <c r="N60" s="42">
        <f t="shared" si="21"/>
        <v>0</v>
      </c>
      <c r="O60" s="42">
        <f t="shared" si="21"/>
        <v>0</v>
      </c>
      <c r="P60" s="42">
        <f t="shared" si="21"/>
        <v>0</v>
      </c>
      <c r="Q60" s="42">
        <f t="shared" si="21"/>
        <v>0</v>
      </c>
      <c r="R60" s="43">
        <f t="shared" si="21"/>
        <v>0</v>
      </c>
    </row>
    <row r="61" spans="1:18" ht="13" thickBot="1">
      <c r="A61" s="1193" t="s">
        <v>590</v>
      </c>
      <c r="B61" s="1213"/>
      <c r="C61" s="22">
        <v>2.0649999999999999</v>
      </c>
      <c r="D61" s="23"/>
      <c r="E61" s="23"/>
      <c r="F61" s="23"/>
      <c r="G61" s="23"/>
      <c r="H61" s="23"/>
      <c r="I61" s="23"/>
      <c r="J61" s="24"/>
      <c r="K61" s="44">
        <f t="shared" si="21"/>
        <v>52.450999999999993</v>
      </c>
      <c r="L61" s="45">
        <f t="shared" si="21"/>
        <v>0</v>
      </c>
      <c r="M61" s="45">
        <f t="shared" si="21"/>
        <v>0</v>
      </c>
      <c r="N61" s="45">
        <f t="shared" si="21"/>
        <v>0</v>
      </c>
      <c r="O61" s="45">
        <f t="shared" si="21"/>
        <v>0</v>
      </c>
      <c r="P61" s="45">
        <f t="shared" si="21"/>
        <v>0</v>
      </c>
      <c r="Q61" s="45">
        <f t="shared" si="21"/>
        <v>0</v>
      </c>
      <c r="R61" s="46">
        <f t="shared" si="21"/>
        <v>0</v>
      </c>
    </row>
    <row r="62" spans="1:18" ht="13" thickBot="1">
      <c r="A62" s="33"/>
      <c r="B62" s="33"/>
    </row>
    <row r="63" spans="1:18" ht="13" thickBot="1">
      <c r="A63" s="100" t="s">
        <v>477</v>
      </c>
      <c r="B63" s="33"/>
    </row>
    <row r="64" spans="1:18">
      <c r="A64" s="82" t="s">
        <v>404</v>
      </c>
      <c r="B64" s="33"/>
    </row>
    <row r="65" spans="1:28">
      <c r="B65" s="33"/>
    </row>
    <row r="66" spans="1:28">
      <c r="A66" s="10" t="s">
        <v>405</v>
      </c>
      <c r="B66" s="33"/>
    </row>
    <row r="67" spans="1:28">
      <c r="B67" s="33"/>
    </row>
    <row r="68" spans="1:28">
      <c r="B68" s="33"/>
    </row>
    <row r="69" spans="1:28">
      <c r="B69" s="33"/>
    </row>
    <row r="70" spans="1:28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88"/>
      <c r="W70" s="88"/>
      <c r="X70" s="88"/>
      <c r="Y70" s="88"/>
      <c r="Z70" s="88"/>
      <c r="AA70" s="88"/>
      <c r="AB70" s="88"/>
    </row>
    <row r="71" spans="1:28" ht="13" thickBot="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88"/>
      <c r="W71" s="88"/>
      <c r="X71" s="88"/>
      <c r="Y71" s="88"/>
      <c r="Z71" s="88"/>
      <c r="AA71" s="88"/>
      <c r="AB71" s="88"/>
    </row>
    <row r="72" spans="1:28" ht="15.75" customHeight="1">
      <c r="A72" s="1220" t="s">
        <v>759</v>
      </c>
      <c r="B72" s="1221"/>
      <c r="C72" s="1221"/>
      <c r="D72" s="1221"/>
      <c r="E72" s="1221"/>
      <c r="F72" s="1221"/>
      <c r="G72" s="1221"/>
      <c r="H72" s="1221"/>
      <c r="I72" s="1221"/>
      <c r="J72" s="1221"/>
      <c r="K72" s="1221"/>
      <c r="L72" s="1221"/>
      <c r="M72" s="1221"/>
      <c r="N72" s="1221"/>
      <c r="O72" s="1221"/>
      <c r="P72" s="1221"/>
      <c r="Q72" s="1221"/>
      <c r="R72" s="1221"/>
      <c r="S72" s="1221"/>
      <c r="T72" s="1221"/>
      <c r="U72" s="1222"/>
      <c r="V72" s="88"/>
      <c r="W72" s="88"/>
      <c r="X72" s="88"/>
      <c r="Y72" s="88"/>
      <c r="Z72" s="88"/>
      <c r="AA72" s="88"/>
      <c r="AB72" s="88"/>
    </row>
    <row r="73" spans="1:28" ht="13" thickBot="1">
      <c r="A73" s="1223"/>
      <c r="B73" s="1224"/>
      <c r="C73" s="1224"/>
      <c r="D73" s="1224"/>
      <c r="E73" s="1224"/>
      <c r="F73" s="1224"/>
      <c r="G73" s="1224"/>
      <c r="H73" s="1224"/>
      <c r="I73" s="1224"/>
      <c r="J73" s="1224"/>
      <c r="K73" s="1224"/>
      <c r="L73" s="1224"/>
      <c r="M73" s="1224"/>
      <c r="N73" s="1224"/>
      <c r="O73" s="1224"/>
      <c r="P73" s="1224"/>
      <c r="Q73" s="1224"/>
      <c r="R73" s="1224"/>
      <c r="S73" s="1224"/>
      <c r="T73" s="1224"/>
      <c r="U73" s="1225"/>
      <c r="V73" s="88"/>
      <c r="W73" s="88"/>
      <c r="X73" s="88"/>
      <c r="Y73" s="88"/>
      <c r="Z73" s="88"/>
      <c r="AA73" s="88"/>
      <c r="AB73" s="88"/>
    </row>
    <row r="74" spans="1:28" ht="12.7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88"/>
      <c r="W74" s="88"/>
      <c r="X74" s="88"/>
      <c r="Y74" s="88"/>
      <c r="Z74" s="88"/>
      <c r="AA74" s="88"/>
      <c r="AB74" s="88"/>
    </row>
    <row r="75" spans="1:28">
      <c r="A75" s="76" t="s">
        <v>478</v>
      </c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3" thickBot="1">
      <c r="A76" s="76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3" thickBot="1">
      <c r="A77" s="71"/>
      <c r="B77" s="1215" t="s">
        <v>618</v>
      </c>
      <c r="C77" s="1216"/>
      <c r="D77" s="1216"/>
      <c r="E77" s="1216"/>
      <c r="F77" s="1216"/>
      <c r="G77" s="1216"/>
      <c r="H77" s="1216"/>
      <c r="I77" s="1217"/>
      <c r="J77" s="1184" t="s">
        <v>619</v>
      </c>
      <c r="K77" s="1214"/>
      <c r="L77" s="1214"/>
      <c r="M77" s="1214"/>
      <c r="N77" s="1214"/>
      <c r="O77" s="1214"/>
      <c r="P77" s="1214"/>
      <c r="Q77" s="1185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3" thickBot="1">
      <c r="A78" s="66" t="s">
        <v>637</v>
      </c>
      <c r="B78" s="56" t="str">
        <f t="shared" ref="B78:I78" si="22">C14</f>
        <v>001</v>
      </c>
      <c r="C78" s="57" t="str">
        <f t="shared" si="22"/>
        <v>002</v>
      </c>
      <c r="D78" s="57" t="str">
        <f t="shared" si="22"/>
        <v>003</v>
      </c>
      <c r="E78" s="57" t="str">
        <f t="shared" si="22"/>
        <v>004</v>
      </c>
      <c r="F78" s="57">
        <f t="shared" si="22"/>
        <v>0</v>
      </c>
      <c r="G78" s="57" t="str">
        <f t="shared" si="22"/>
        <v>001 after 1st load</v>
      </c>
      <c r="H78" s="57">
        <f t="shared" si="22"/>
        <v>0</v>
      </c>
      <c r="I78" s="58">
        <f t="shared" si="22"/>
        <v>0</v>
      </c>
      <c r="J78" s="59" t="str">
        <f t="shared" ref="J78:Q78" si="23">B78</f>
        <v>001</v>
      </c>
      <c r="K78" s="60" t="str">
        <f t="shared" si="23"/>
        <v>002</v>
      </c>
      <c r="L78" s="60" t="str">
        <f t="shared" si="23"/>
        <v>003</v>
      </c>
      <c r="M78" s="60" t="str">
        <f t="shared" si="23"/>
        <v>004</v>
      </c>
      <c r="N78" s="60">
        <f t="shared" si="23"/>
        <v>0</v>
      </c>
      <c r="O78" s="60" t="str">
        <f t="shared" si="23"/>
        <v>001 after 1st load</v>
      </c>
      <c r="P78" s="60">
        <f t="shared" si="23"/>
        <v>0</v>
      </c>
      <c r="Q78" s="61">
        <f t="shared" si="23"/>
        <v>0</v>
      </c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>
      <c r="A79" s="72" t="s">
        <v>623</v>
      </c>
      <c r="B79" s="47">
        <f t="shared" ref="B79:I81" si="24">C34</f>
        <v>2.1835</v>
      </c>
      <c r="C79" s="48">
        <f t="shared" si="24"/>
        <v>1.7370000000000001</v>
      </c>
      <c r="D79" s="48">
        <f t="shared" si="24"/>
        <v>1.7390000000000001</v>
      </c>
      <c r="E79" s="48">
        <f t="shared" si="24"/>
        <v>1.734</v>
      </c>
      <c r="F79" s="48" t="e">
        <f t="shared" si="24"/>
        <v>#DIV/0!</v>
      </c>
      <c r="G79" s="48">
        <f t="shared" si="24"/>
        <v>1.9690000000000001</v>
      </c>
      <c r="H79" s="48" t="e">
        <f t="shared" si="24"/>
        <v>#DIV/0!</v>
      </c>
      <c r="I79" s="49" t="e">
        <f t="shared" si="24"/>
        <v>#DIV/0!</v>
      </c>
      <c r="J79" s="47">
        <f t="shared" ref="J79:Q82" si="25">B79*25.4</f>
        <v>55.460899999999995</v>
      </c>
      <c r="K79" s="48">
        <f t="shared" si="25"/>
        <v>44.119799999999998</v>
      </c>
      <c r="L79" s="48">
        <f t="shared" si="25"/>
        <v>44.1706</v>
      </c>
      <c r="M79" s="48">
        <f t="shared" si="25"/>
        <v>44.043599999999998</v>
      </c>
      <c r="N79" s="48" t="e">
        <f t="shared" si="25"/>
        <v>#DIV/0!</v>
      </c>
      <c r="O79" s="48">
        <f t="shared" si="25"/>
        <v>50.012599999999999</v>
      </c>
      <c r="P79" s="48" t="e">
        <f t="shared" si="25"/>
        <v>#DIV/0!</v>
      </c>
      <c r="Q79" s="49" t="e">
        <f t="shared" si="25"/>
        <v>#DIV/0!</v>
      </c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>
      <c r="A80" s="73" t="s">
        <v>479</v>
      </c>
      <c r="B80" s="50">
        <f t="shared" si="24"/>
        <v>-0.106</v>
      </c>
      <c r="C80" s="51">
        <f t="shared" si="24"/>
        <v>-3.0000000000000001E-3</v>
      </c>
      <c r="D80" s="51">
        <f t="shared" si="24"/>
        <v>-5.0000000000000001E-3</v>
      </c>
      <c r="E80" s="51">
        <f t="shared" si="24"/>
        <v>-1E-3</v>
      </c>
      <c r="F80" s="51">
        <f t="shared" si="24"/>
        <v>0</v>
      </c>
      <c r="G80" s="51">
        <f t="shared" si="24"/>
        <v>-1E-3</v>
      </c>
      <c r="H80" s="51">
        <f t="shared" si="24"/>
        <v>0</v>
      </c>
      <c r="I80" s="52">
        <f t="shared" si="24"/>
        <v>0</v>
      </c>
      <c r="J80" s="50">
        <f t="shared" si="25"/>
        <v>-2.6923999999999997</v>
      </c>
      <c r="K80" s="51">
        <f t="shared" si="25"/>
        <v>-7.6200000000000004E-2</v>
      </c>
      <c r="L80" s="51">
        <f t="shared" si="25"/>
        <v>-0.127</v>
      </c>
      <c r="M80" s="51">
        <f t="shared" si="25"/>
        <v>-2.5399999999999999E-2</v>
      </c>
      <c r="N80" s="51">
        <f t="shared" si="25"/>
        <v>0</v>
      </c>
      <c r="O80" s="51">
        <f t="shared" si="25"/>
        <v>-2.5399999999999999E-2</v>
      </c>
      <c r="P80" s="51">
        <f t="shared" si="25"/>
        <v>0</v>
      </c>
      <c r="Q80" s="52">
        <f t="shared" si="25"/>
        <v>0</v>
      </c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30">
      <c r="A81" s="73" t="s">
        <v>480</v>
      </c>
      <c r="B81" s="50">
        <f t="shared" si="24"/>
        <v>-0.128</v>
      </c>
      <c r="C81" s="51">
        <f t="shared" si="24"/>
        <v>3.0000000000000001E-3</v>
      </c>
      <c r="D81" s="51">
        <f t="shared" si="24"/>
        <v>1E-3</v>
      </c>
      <c r="E81" s="51">
        <f t="shared" si="24"/>
        <v>-1E-3</v>
      </c>
      <c r="F81" s="51">
        <f t="shared" si="24"/>
        <v>0</v>
      </c>
      <c r="G81" s="51">
        <f t="shared" si="24"/>
        <v>0</v>
      </c>
      <c r="H81" s="51">
        <f t="shared" si="24"/>
        <v>0</v>
      </c>
      <c r="I81" s="52">
        <f t="shared" si="24"/>
        <v>0</v>
      </c>
      <c r="J81" s="50">
        <f t="shared" si="25"/>
        <v>-3.2511999999999999</v>
      </c>
      <c r="K81" s="51">
        <f t="shared" si="25"/>
        <v>7.6200000000000004E-2</v>
      </c>
      <c r="L81" s="51">
        <f t="shared" si="25"/>
        <v>2.5399999999999999E-2</v>
      </c>
      <c r="M81" s="51">
        <f t="shared" si="25"/>
        <v>-2.5399999999999999E-2</v>
      </c>
      <c r="N81" s="51">
        <f t="shared" si="25"/>
        <v>0</v>
      </c>
      <c r="O81" s="51">
        <f t="shared" si="25"/>
        <v>0</v>
      </c>
      <c r="P81" s="51">
        <f t="shared" si="25"/>
        <v>0</v>
      </c>
      <c r="Q81" s="52">
        <f t="shared" si="25"/>
        <v>0</v>
      </c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30" ht="13" thickBot="1">
      <c r="A82" s="74" t="s">
        <v>586</v>
      </c>
      <c r="B82" s="53">
        <f t="shared" ref="B82:I82" si="26">C38</f>
        <v>-0.36290999999999984</v>
      </c>
      <c r="C82" s="54">
        <f t="shared" si="26"/>
        <v>5.5590000000000028E-2</v>
      </c>
      <c r="D82" s="54">
        <f t="shared" si="26"/>
        <v>8.1590000000000051E-2</v>
      </c>
      <c r="E82" s="54">
        <f t="shared" si="26"/>
        <v>4.1590000000000016E-2</v>
      </c>
      <c r="F82" s="54" t="e">
        <f t="shared" si="26"/>
        <v>#DIV/0!</v>
      </c>
      <c r="G82" s="54">
        <f t="shared" si="26"/>
        <v>-0.34140999999999999</v>
      </c>
      <c r="H82" s="54" t="e">
        <f t="shared" si="26"/>
        <v>#DIV/0!</v>
      </c>
      <c r="I82" s="55" t="e">
        <f t="shared" si="26"/>
        <v>#DIV/0!</v>
      </c>
      <c r="J82" s="53">
        <f t="shared" si="25"/>
        <v>-9.2179139999999951</v>
      </c>
      <c r="K82" s="54">
        <f t="shared" si="25"/>
        <v>1.4119860000000006</v>
      </c>
      <c r="L82" s="54">
        <f t="shared" si="25"/>
        <v>2.0723860000000012</v>
      </c>
      <c r="M82" s="54">
        <f t="shared" si="25"/>
        <v>1.0563860000000003</v>
      </c>
      <c r="N82" s="54" t="e">
        <f t="shared" si="25"/>
        <v>#DIV/0!</v>
      </c>
      <c r="O82" s="54">
        <f t="shared" si="25"/>
        <v>-8.6718139999999995</v>
      </c>
      <c r="P82" s="54" t="e">
        <f t="shared" si="25"/>
        <v>#DIV/0!</v>
      </c>
      <c r="Q82" s="55" t="e">
        <f t="shared" si="25"/>
        <v>#DIV/0!</v>
      </c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30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30">
      <c r="A84" s="76" t="s">
        <v>517</v>
      </c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30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30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30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30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30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30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30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30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30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V93" s="62" t="s">
        <v>758</v>
      </c>
      <c r="W93" s="62"/>
      <c r="X93" s="62"/>
      <c r="Y93" s="62"/>
      <c r="Z93" s="62"/>
      <c r="AA93" s="62"/>
      <c r="AB93" s="62"/>
      <c r="AC93" s="62"/>
      <c r="AD93" s="62"/>
    </row>
    <row r="94" spans="1:30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V94" s="62"/>
      <c r="W94" s="62"/>
      <c r="X94" s="62"/>
      <c r="Y94" s="62"/>
      <c r="Z94" s="62"/>
      <c r="AA94" s="62"/>
      <c r="AB94" s="62"/>
      <c r="AC94" s="62"/>
      <c r="AD94" s="62"/>
    </row>
    <row r="95" spans="1:30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V95" s="62"/>
      <c r="W95" s="63" t="str">
        <f t="shared" ref="W95:AD95" si="27">"Blade S/N "&amp;C46</f>
        <v>Blade S/N 002</v>
      </c>
      <c r="X95" s="63" t="str">
        <f t="shared" si="27"/>
        <v xml:space="preserve">Blade S/N </v>
      </c>
      <c r="Y95" s="63" t="str">
        <f t="shared" si="27"/>
        <v xml:space="preserve">Blade S/N </v>
      </c>
      <c r="Z95" s="63" t="str">
        <f t="shared" si="27"/>
        <v xml:space="preserve">Blade S/N </v>
      </c>
      <c r="AA95" s="63" t="str">
        <f t="shared" si="27"/>
        <v xml:space="preserve">Blade S/N </v>
      </c>
      <c r="AB95" s="63" t="str">
        <f t="shared" si="27"/>
        <v xml:space="preserve">Blade S/N </v>
      </c>
      <c r="AC95" s="63" t="str">
        <f t="shared" si="27"/>
        <v xml:space="preserve">Blade S/N </v>
      </c>
      <c r="AD95" s="63" t="str">
        <f t="shared" si="27"/>
        <v xml:space="preserve">Blade S/N </v>
      </c>
    </row>
    <row r="96" spans="1:30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V96" s="64">
        <f>B42</f>
        <v>0.70499999999999996</v>
      </c>
      <c r="W96" s="65">
        <f t="shared" ref="W96:AD98" si="28">K48-K$47</f>
        <v>19.837399999999999</v>
      </c>
      <c r="X96" s="65">
        <f t="shared" si="28"/>
        <v>0</v>
      </c>
      <c r="Y96" s="65">
        <f t="shared" si="28"/>
        <v>0</v>
      </c>
      <c r="Z96" s="65">
        <f t="shared" si="28"/>
        <v>0</v>
      </c>
      <c r="AA96" s="65">
        <f t="shared" si="28"/>
        <v>0</v>
      </c>
      <c r="AB96" s="65">
        <f t="shared" si="28"/>
        <v>0</v>
      </c>
      <c r="AC96" s="65">
        <f t="shared" si="28"/>
        <v>0</v>
      </c>
      <c r="AD96" s="65">
        <f t="shared" si="28"/>
        <v>0</v>
      </c>
    </row>
    <row r="97" spans="1:30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V97" s="64">
        <f>B43</f>
        <v>1.105</v>
      </c>
      <c r="W97" s="65">
        <f t="shared" si="28"/>
        <v>33.070799999999998</v>
      </c>
      <c r="X97" s="65">
        <f t="shared" si="28"/>
        <v>0</v>
      </c>
      <c r="Y97" s="65">
        <f t="shared" si="28"/>
        <v>0</v>
      </c>
      <c r="Z97" s="65">
        <f t="shared" si="28"/>
        <v>0</v>
      </c>
      <c r="AA97" s="65">
        <f t="shared" si="28"/>
        <v>0</v>
      </c>
      <c r="AB97" s="65">
        <f t="shared" si="28"/>
        <v>0</v>
      </c>
      <c r="AC97" s="65">
        <f t="shared" si="28"/>
        <v>0</v>
      </c>
      <c r="AD97" s="65">
        <f t="shared" si="28"/>
        <v>0</v>
      </c>
    </row>
    <row r="98" spans="1:30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V98" s="64">
        <f>B44</f>
        <v>1.44</v>
      </c>
      <c r="W98" s="65">
        <f t="shared" si="28"/>
        <v>44.0944</v>
      </c>
      <c r="X98" s="65">
        <f t="shared" si="28"/>
        <v>0</v>
      </c>
      <c r="Y98" s="65">
        <f t="shared" si="28"/>
        <v>0</v>
      </c>
      <c r="Z98" s="65">
        <f t="shared" si="28"/>
        <v>0</v>
      </c>
      <c r="AA98" s="65">
        <f t="shared" si="28"/>
        <v>0</v>
      </c>
      <c r="AB98" s="65">
        <f t="shared" si="28"/>
        <v>0</v>
      </c>
      <c r="AC98" s="65">
        <f t="shared" si="28"/>
        <v>0</v>
      </c>
      <c r="AD98" s="65">
        <f t="shared" si="28"/>
        <v>0</v>
      </c>
    </row>
    <row r="99" spans="1:30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30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30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30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71"/>
      <c r="U102" s="71"/>
      <c r="V102" s="71"/>
      <c r="W102" s="71"/>
      <c r="X102" s="71"/>
      <c r="Y102" s="88"/>
      <c r="Z102" s="71"/>
      <c r="AA102" s="88"/>
      <c r="AB102" s="88"/>
    </row>
    <row r="103" spans="1:30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30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30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30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30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30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30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30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30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30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30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30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30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30" ht="13" thickBo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30" ht="13" thickBot="1">
      <c r="A117" s="66" t="s">
        <v>637</v>
      </c>
      <c r="B117" s="35" t="str">
        <f t="shared" ref="B117:I117" si="29">C46</f>
        <v>002</v>
      </c>
      <c r="C117" s="36">
        <f t="shared" si="29"/>
        <v>0</v>
      </c>
      <c r="D117" s="36">
        <f t="shared" si="29"/>
        <v>0</v>
      </c>
      <c r="E117" s="36">
        <f t="shared" si="29"/>
        <v>0</v>
      </c>
      <c r="F117" s="36">
        <f t="shared" si="29"/>
        <v>0</v>
      </c>
      <c r="G117" s="36">
        <f t="shared" si="29"/>
        <v>0</v>
      </c>
      <c r="H117" s="36">
        <f t="shared" si="29"/>
        <v>0</v>
      </c>
      <c r="I117" s="37">
        <f t="shared" si="29"/>
        <v>0</v>
      </c>
      <c r="J117" s="99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30" ht="13" thickBot="1">
      <c r="A118" s="67" t="s">
        <v>587</v>
      </c>
      <c r="B118" s="68">
        <f t="shared" ref="B118:I118" si="30">RSQ(W96:W98,$V96:$V98)</f>
        <v>0.99999764684751702</v>
      </c>
      <c r="C118" s="69" t="e">
        <f t="shared" si="30"/>
        <v>#DIV/0!</v>
      </c>
      <c r="D118" s="69" t="e">
        <f t="shared" si="30"/>
        <v>#DIV/0!</v>
      </c>
      <c r="E118" s="69" t="e">
        <f t="shared" si="30"/>
        <v>#DIV/0!</v>
      </c>
      <c r="F118" s="69" t="e">
        <f t="shared" si="30"/>
        <v>#DIV/0!</v>
      </c>
      <c r="G118" s="69" t="e">
        <f t="shared" si="30"/>
        <v>#DIV/0!</v>
      </c>
      <c r="H118" s="69" t="e">
        <f t="shared" si="30"/>
        <v>#DIV/0!</v>
      </c>
      <c r="I118" s="70" t="e">
        <f t="shared" si="30"/>
        <v>#DIV/0!</v>
      </c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30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30">
      <c r="A120" s="76" t="s">
        <v>687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30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30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30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30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30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30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30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V127" s="62" t="s">
        <v>758</v>
      </c>
      <c r="W127" s="62"/>
      <c r="X127" s="62"/>
      <c r="Y127" s="62"/>
      <c r="Z127" s="62"/>
      <c r="AA127" s="62"/>
      <c r="AB127" s="62"/>
      <c r="AC127" s="62"/>
      <c r="AD127" s="62"/>
    </row>
    <row r="128" spans="1:30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1:30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V129" s="62"/>
      <c r="W129" s="63" t="str">
        <f t="shared" ref="W129:AD129" si="31">"Blade S/N "&amp;C57</f>
        <v>Blade S/N 004</v>
      </c>
      <c r="X129" s="63" t="str">
        <f t="shared" si="31"/>
        <v xml:space="preserve">Blade S/N </v>
      </c>
      <c r="Y129" s="63" t="str">
        <f t="shared" si="31"/>
        <v xml:space="preserve">Blade S/N </v>
      </c>
      <c r="Z129" s="63" t="str">
        <f t="shared" si="31"/>
        <v xml:space="preserve">Blade S/N </v>
      </c>
      <c r="AA129" s="63" t="str">
        <f t="shared" si="31"/>
        <v xml:space="preserve">Blade S/N </v>
      </c>
      <c r="AB129" s="63" t="str">
        <f t="shared" si="31"/>
        <v xml:space="preserve">Blade S/N </v>
      </c>
      <c r="AC129" s="63" t="str">
        <f t="shared" si="31"/>
        <v xml:space="preserve">Blade S/N </v>
      </c>
      <c r="AD129" s="63" t="str">
        <f t="shared" si="31"/>
        <v xml:space="preserve">Blade S/N </v>
      </c>
    </row>
    <row r="130" spans="1:30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V130" s="62">
        <v>0</v>
      </c>
      <c r="W130" s="65">
        <f t="shared" ref="W130:AD130" si="32">K58</f>
        <v>0</v>
      </c>
      <c r="X130" s="65">
        <f t="shared" si="32"/>
        <v>0</v>
      </c>
      <c r="Y130" s="65">
        <f t="shared" si="32"/>
        <v>0</v>
      </c>
      <c r="Z130" s="65">
        <f t="shared" si="32"/>
        <v>0</v>
      </c>
      <c r="AA130" s="65">
        <f t="shared" si="32"/>
        <v>0</v>
      </c>
      <c r="AB130" s="65">
        <f t="shared" si="32"/>
        <v>0</v>
      </c>
      <c r="AC130" s="65">
        <f t="shared" si="32"/>
        <v>0</v>
      </c>
      <c r="AD130" s="65">
        <f t="shared" si="32"/>
        <v>0</v>
      </c>
    </row>
    <row r="131" spans="1:30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V131" s="64">
        <f>B4</f>
        <v>1.4350000000000001</v>
      </c>
      <c r="W131" s="65">
        <f t="shared" ref="W131:AD133" si="33">K59-K$58</f>
        <v>44.043599999999998</v>
      </c>
      <c r="X131" s="65">
        <f t="shared" si="33"/>
        <v>0</v>
      </c>
      <c r="Y131" s="65">
        <f t="shared" si="33"/>
        <v>0</v>
      </c>
      <c r="Z131" s="65">
        <f t="shared" si="33"/>
        <v>0</v>
      </c>
      <c r="AA131" s="65">
        <f t="shared" si="33"/>
        <v>0</v>
      </c>
      <c r="AB131" s="65">
        <f t="shared" si="33"/>
        <v>0</v>
      </c>
      <c r="AC131" s="65">
        <f t="shared" si="33"/>
        <v>0</v>
      </c>
      <c r="AD131" s="65">
        <f t="shared" si="33"/>
        <v>0</v>
      </c>
    </row>
    <row r="132" spans="1:30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V132" s="64">
        <f>B54</f>
        <v>1.7</v>
      </c>
      <c r="W132" s="65">
        <f t="shared" si="33"/>
        <v>52.374799999999993</v>
      </c>
      <c r="X132" s="65">
        <f t="shared" si="33"/>
        <v>0</v>
      </c>
      <c r="Y132" s="65">
        <f t="shared" si="33"/>
        <v>0</v>
      </c>
      <c r="Z132" s="65">
        <f t="shared" si="33"/>
        <v>0</v>
      </c>
      <c r="AA132" s="65">
        <f t="shared" si="33"/>
        <v>0</v>
      </c>
      <c r="AB132" s="65">
        <f t="shared" si="33"/>
        <v>0</v>
      </c>
      <c r="AC132" s="65">
        <f t="shared" si="33"/>
        <v>0</v>
      </c>
      <c r="AD132" s="65">
        <f t="shared" si="33"/>
        <v>0</v>
      </c>
    </row>
    <row r="133" spans="1:30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V133" s="64">
        <f>B54</f>
        <v>1.7</v>
      </c>
      <c r="W133" s="65">
        <f t="shared" si="33"/>
        <v>52.450999999999993</v>
      </c>
      <c r="X133" s="65">
        <f t="shared" si="33"/>
        <v>0</v>
      </c>
      <c r="Y133" s="65">
        <f t="shared" si="33"/>
        <v>0</v>
      </c>
      <c r="Z133" s="65">
        <f t="shared" si="33"/>
        <v>0</v>
      </c>
      <c r="AA133" s="65">
        <f t="shared" si="33"/>
        <v>0</v>
      </c>
      <c r="AB133" s="65">
        <f t="shared" si="33"/>
        <v>0</v>
      </c>
      <c r="AC133" s="65">
        <f t="shared" si="33"/>
        <v>0</v>
      </c>
      <c r="AD133" s="65">
        <f t="shared" si="33"/>
        <v>0</v>
      </c>
    </row>
    <row r="134" spans="1:30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30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30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30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30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30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30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30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30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30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30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</sheetData>
  <sheetProtection password="E9FE" sheet="1" objects="1" scenarios="1"/>
  <mergeCells count="55">
    <mergeCell ref="A57:B57"/>
    <mergeCell ref="A53:B53"/>
    <mergeCell ref="A29:B29"/>
    <mergeCell ref="A23:B23"/>
    <mergeCell ref="A24:B24"/>
    <mergeCell ref="A25:B25"/>
    <mergeCell ref="A26:B26"/>
    <mergeCell ref="A56:B56"/>
    <mergeCell ref="A37:B37"/>
    <mergeCell ref="A38:B38"/>
    <mergeCell ref="A51:B51"/>
    <mergeCell ref="A50:B50"/>
    <mergeCell ref="A39:B39"/>
    <mergeCell ref="A40:B40"/>
    <mergeCell ref="B1:G1"/>
    <mergeCell ref="B2:G2"/>
    <mergeCell ref="A47:B47"/>
    <mergeCell ref="A46:B46"/>
    <mergeCell ref="C13:J13"/>
    <mergeCell ref="A41:B41"/>
    <mergeCell ref="A45:B45"/>
    <mergeCell ref="A31:B31"/>
    <mergeCell ref="A14:B14"/>
    <mergeCell ref="A33:B33"/>
    <mergeCell ref="A27:B27"/>
    <mergeCell ref="A28:B28"/>
    <mergeCell ref="A30:B30"/>
    <mergeCell ref="A32:B32"/>
    <mergeCell ref="A34:B34"/>
    <mergeCell ref="A36:B36"/>
    <mergeCell ref="K45:R45"/>
    <mergeCell ref="K56:R56"/>
    <mergeCell ref="K13:R13"/>
    <mergeCell ref="C45:J45"/>
    <mergeCell ref="C56:J56"/>
    <mergeCell ref="A13:B13"/>
    <mergeCell ref="A52:B52"/>
    <mergeCell ref="A48:B48"/>
    <mergeCell ref="A49:B49"/>
    <mergeCell ref="A35:B35"/>
    <mergeCell ref="A15:B15"/>
    <mergeCell ref="A16:B16"/>
    <mergeCell ref="A17:B17"/>
    <mergeCell ref="A22:B22"/>
    <mergeCell ref="A18:B18"/>
    <mergeCell ref="A19:B19"/>
    <mergeCell ref="A20:B20"/>
    <mergeCell ref="A21:B21"/>
    <mergeCell ref="B77:I77"/>
    <mergeCell ref="A61:B61"/>
    <mergeCell ref="J77:Q77"/>
    <mergeCell ref="A58:B58"/>
    <mergeCell ref="A60:B60"/>
    <mergeCell ref="A72:U73"/>
    <mergeCell ref="A59:B59"/>
  </mergeCells>
  <phoneticPr fontId="3" type="noConversion"/>
  <conditionalFormatting sqref="J80:Q81">
    <cfRule type="expression" dxfId="732" priority="1" stopIfTrue="1">
      <formula>ABS(J80)&gt;=2</formula>
    </cfRule>
    <cfRule type="expression" priority="2" stopIfTrue="1">
      <formula>ABS(J80)&gt;1</formula>
    </cfRule>
  </conditionalFormatting>
  <conditionalFormatting sqref="J82:Q82">
    <cfRule type="expression" dxfId="731" priority="3" stopIfTrue="1">
      <formula>ABS(J82)&gt;=3</formula>
    </cfRule>
    <cfRule type="expression" dxfId="730" priority="4" stopIfTrue="1">
      <formula>ABS(J82)&gt;2</formula>
    </cfRule>
  </conditionalFormatting>
  <conditionalFormatting sqref="B80:I81 C35:J36">
    <cfRule type="expression" dxfId="729" priority="5" stopIfTrue="1">
      <formula>ABS(B35)&gt;=0.07874</formula>
    </cfRule>
    <cfRule type="expression" dxfId="728" priority="6" stopIfTrue="1">
      <formula>ABS(B35)&gt;0.03937</formula>
    </cfRule>
  </conditionalFormatting>
  <conditionalFormatting sqref="B82:I82">
    <cfRule type="expression" dxfId="727" priority="7" stopIfTrue="1">
      <formula>ABS(B82)&gt;=0.11811</formula>
    </cfRule>
    <cfRule type="expression" dxfId="726" priority="8" stopIfTrue="1">
      <formula>ABS(B82)&gt;0.07874</formula>
    </cfRule>
  </conditionalFormatting>
  <conditionalFormatting sqref="K35:R36">
    <cfRule type="expression" dxfId="725" priority="9" stopIfTrue="1">
      <formula>ABS(K35)&gt;=2</formula>
    </cfRule>
    <cfRule type="expression" dxfId="724" priority="10" stopIfTrue="1">
      <formula>ABS(K35)&gt;1</formula>
    </cfRule>
  </conditionalFormatting>
  <conditionalFormatting sqref="K38:R38">
    <cfRule type="expression" dxfId="723" priority="11" stopIfTrue="1">
      <formula>ABS(K38)&gt;=3</formula>
    </cfRule>
    <cfRule type="expression" dxfId="722" priority="12" stopIfTrue="1">
      <formula>ABS(K38)&gt;2</formula>
    </cfRule>
  </conditionalFormatting>
  <conditionalFormatting sqref="C38:J38">
    <cfRule type="expression" dxfId="721" priority="13" stopIfTrue="1">
      <formula>ABS(C38)&gt;=0.1181</formula>
    </cfRule>
    <cfRule type="expression" dxfId="720" priority="14" stopIfTrue="1">
      <formula>ABS(C38)&gt;0.07874</formula>
    </cfRule>
  </conditionalFormatting>
  <pageMargins left="0.75" right="0.75" top="1" bottom="1" header="0.5" footer="0.5"/>
  <headerFooter alignWithMargins="0"/>
  <rowBreaks count="1" manualBreakCount="1">
    <brk id="69" max="27" man="1"/>
  </rowBreaks>
  <colBreaks count="1" manualBreakCount="1">
    <brk id="21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1"/>
  <sheetViews>
    <sheetView workbookViewId="0">
      <selection activeCell="A40" sqref="A40:B40"/>
    </sheetView>
  </sheetViews>
  <sheetFormatPr baseColWidth="10" defaultColWidth="9.1640625" defaultRowHeight="12" x14ac:dyDescent="0"/>
  <cols>
    <col min="1" max="1" width="30.1640625" style="10" customWidth="1"/>
    <col min="2" max="2" width="11.83203125" style="10" customWidth="1"/>
    <col min="3" max="16384" width="9.1640625" style="10"/>
  </cols>
  <sheetData>
    <row r="1" spans="1:18" ht="13" thickBot="1">
      <c r="A1" s="118" t="s">
        <v>633</v>
      </c>
      <c r="B1" s="1195" t="s">
        <v>389</v>
      </c>
      <c r="C1" s="1195"/>
      <c r="D1" s="1195"/>
      <c r="E1" s="1195"/>
      <c r="F1" s="1195"/>
      <c r="G1" s="1196"/>
    </row>
    <row r="2" spans="1:18" ht="13" thickBot="1">
      <c r="A2" s="119" t="s">
        <v>634</v>
      </c>
      <c r="B2" s="1197" t="s">
        <v>390</v>
      </c>
      <c r="C2" s="1197"/>
      <c r="D2" s="1197"/>
      <c r="E2" s="1197"/>
      <c r="F2" s="1197"/>
      <c r="G2" s="1198"/>
    </row>
    <row r="3" spans="1:18" ht="13" thickBot="1">
      <c r="A3" s="119" t="s">
        <v>457</v>
      </c>
      <c r="B3" s="116">
        <v>1.5730000000000001E-2</v>
      </c>
      <c r="C3" s="88" t="s">
        <v>476</v>
      </c>
    </row>
    <row r="4" spans="1:18" ht="13" thickBot="1">
      <c r="A4" s="120" t="s">
        <v>459</v>
      </c>
      <c r="B4" s="117">
        <v>1.4350000000000001</v>
      </c>
      <c r="C4" s="88" t="s">
        <v>632</v>
      </c>
      <c r="D4" s="10" t="s">
        <v>401</v>
      </c>
    </row>
    <row r="5" spans="1:18" ht="13" thickBot="1">
      <c r="A5" s="77"/>
      <c r="B5" s="78"/>
    </row>
    <row r="6" spans="1:18" ht="13" thickBot="1">
      <c r="A6" s="126" t="s">
        <v>622</v>
      </c>
      <c r="B6" s="131" t="s">
        <v>476</v>
      </c>
      <c r="C6" s="132" t="s">
        <v>387</v>
      </c>
    </row>
    <row r="7" spans="1:18">
      <c r="A7" s="79" t="s">
        <v>635</v>
      </c>
      <c r="B7" s="133">
        <v>0.70865999999999996</v>
      </c>
      <c r="C7" s="134">
        <f>B7*25.4</f>
        <v>17.999963999999999</v>
      </c>
    </row>
    <row r="8" spans="1:18">
      <c r="A8" s="80" t="s">
        <v>636</v>
      </c>
      <c r="B8" s="127">
        <v>0.39400000000000002</v>
      </c>
      <c r="C8" s="130">
        <f>B8*25.4</f>
        <v>10.0076</v>
      </c>
    </row>
    <row r="9" spans="1:18">
      <c r="A9" s="80" t="s">
        <v>621</v>
      </c>
      <c r="B9" s="128">
        <v>0.03</v>
      </c>
      <c r="C9" s="130">
        <f>B9*25.4</f>
        <v>0.7619999999999999</v>
      </c>
    </row>
    <row r="10" spans="1:18">
      <c r="A10" s="80" t="s">
        <v>645</v>
      </c>
      <c r="B10" s="128">
        <v>5.1180000000000003</v>
      </c>
      <c r="C10" s="130">
        <f>B10*25.4</f>
        <v>129.99719999999999</v>
      </c>
    </row>
    <row r="11" spans="1:18" ht="13" thickBot="1">
      <c r="A11" s="81" t="s">
        <v>647</v>
      </c>
      <c r="B11" s="129">
        <v>3.09</v>
      </c>
      <c r="C11" s="70">
        <f>B11*25.4</f>
        <v>78.48599999999999</v>
      </c>
    </row>
    <row r="12" spans="1:18" ht="13" thickBot="1">
      <c r="A12" s="9"/>
      <c r="B12" s="11"/>
    </row>
    <row r="13" spans="1:18" ht="13" thickBot="1">
      <c r="A13" s="1209" t="s">
        <v>462</v>
      </c>
      <c r="B13" s="1210"/>
      <c r="C13" s="1202" t="s">
        <v>618</v>
      </c>
      <c r="D13" s="1203"/>
      <c r="E13" s="1203"/>
      <c r="F13" s="1203"/>
      <c r="G13" s="1203"/>
      <c r="H13" s="1203"/>
      <c r="I13" s="1203"/>
      <c r="J13" s="1204"/>
      <c r="K13" s="1184" t="s">
        <v>619</v>
      </c>
      <c r="L13" s="1214"/>
      <c r="M13" s="1214"/>
      <c r="N13" s="1214"/>
      <c r="O13" s="1214"/>
      <c r="P13" s="1214"/>
      <c r="Q13" s="1214"/>
      <c r="R13" s="1185"/>
    </row>
    <row r="14" spans="1:18" ht="13" thickBot="1">
      <c r="A14" s="1205" t="s">
        <v>637</v>
      </c>
      <c r="B14" s="1206"/>
      <c r="C14" s="101" t="s">
        <v>391</v>
      </c>
      <c r="D14" s="102" t="s">
        <v>392</v>
      </c>
      <c r="E14" s="102" t="s">
        <v>397</v>
      </c>
      <c r="F14" s="102" t="s">
        <v>393</v>
      </c>
      <c r="G14" s="102"/>
      <c r="H14" s="102"/>
      <c r="I14" s="102"/>
      <c r="J14" s="103"/>
      <c r="K14" s="35" t="str">
        <f t="shared" ref="K14:R14" si="0">C14</f>
        <v>001</v>
      </c>
      <c r="L14" s="36" t="str">
        <f t="shared" si="0"/>
        <v>002</v>
      </c>
      <c r="M14" s="36" t="str">
        <f t="shared" si="0"/>
        <v>003</v>
      </c>
      <c r="N14" s="36" t="str">
        <f t="shared" si="0"/>
        <v>004</v>
      </c>
      <c r="O14" s="36">
        <f t="shared" si="0"/>
        <v>0</v>
      </c>
      <c r="P14" s="36">
        <f t="shared" si="0"/>
        <v>0</v>
      </c>
      <c r="Q14" s="36">
        <f t="shared" si="0"/>
        <v>0</v>
      </c>
      <c r="R14" s="37">
        <f t="shared" si="0"/>
        <v>0</v>
      </c>
    </row>
    <row r="15" spans="1:18">
      <c r="A15" s="1207" t="s">
        <v>635</v>
      </c>
      <c r="B15" s="1208"/>
      <c r="C15" s="105">
        <v>0.70799999999999996</v>
      </c>
      <c r="D15" s="104">
        <v>0.70899999999999996</v>
      </c>
      <c r="E15" s="104">
        <v>0.70799999999999996</v>
      </c>
      <c r="F15" s="104">
        <v>0.70899999999999996</v>
      </c>
      <c r="G15" s="104"/>
      <c r="H15" s="104"/>
      <c r="I15" s="104"/>
      <c r="J15" s="110"/>
      <c r="K15" s="107">
        <f t="shared" ref="K15:K29" si="1">C15*25.4</f>
        <v>17.983199999999997</v>
      </c>
      <c r="L15" s="108">
        <f t="shared" ref="L15:L29" si="2">D15*25.4</f>
        <v>18.008599999999998</v>
      </c>
      <c r="M15" s="108">
        <f t="shared" ref="M15:M29" si="3">E15*25.4</f>
        <v>17.983199999999997</v>
      </c>
      <c r="N15" s="108">
        <f t="shared" ref="N15:N29" si="4">F15*25.4</f>
        <v>18.008599999999998</v>
      </c>
      <c r="O15" s="108">
        <f t="shared" ref="O15:O29" si="5">G15*25.4</f>
        <v>0</v>
      </c>
      <c r="P15" s="108">
        <f t="shared" ref="P15:P29" si="6">H15*25.4</f>
        <v>0</v>
      </c>
      <c r="Q15" s="108">
        <f t="shared" ref="Q15:Q29" si="7">I15*25.4</f>
        <v>0</v>
      </c>
      <c r="R15" s="109">
        <f t="shared" ref="R15:R29" si="8">J15*25.4</f>
        <v>0</v>
      </c>
    </row>
    <row r="16" spans="1:18">
      <c r="A16" s="1182" t="s">
        <v>636</v>
      </c>
      <c r="B16" s="1183"/>
      <c r="C16" s="30">
        <v>0.39200000000000002</v>
      </c>
      <c r="D16" s="19">
        <v>0.39400000000000002</v>
      </c>
      <c r="E16" s="19">
        <v>0.39300000000000002</v>
      </c>
      <c r="F16" s="19">
        <v>0.39300000000000002</v>
      </c>
      <c r="G16" s="19"/>
      <c r="H16" s="19"/>
      <c r="I16" s="19"/>
      <c r="J16" s="111"/>
      <c r="K16" s="41">
        <f t="shared" si="1"/>
        <v>9.9567999999999994</v>
      </c>
      <c r="L16" s="42">
        <f t="shared" si="2"/>
        <v>10.0076</v>
      </c>
      <c r="M16" s="42">
        <f t="shared" si="3"/>
        <v>9.9822000000000006</v>
      </c>
      <c r="N16" s="42">
        <f t="shared" si="4"/>
        <v>9.9822000000000006</v>
      </c>
      <c r="O16" s="42">
        <f t="shared" si="5"/>
        <v>0</v>
      </c>
      <c r="P16" s="42">
        <f t="shared" si="6"/>
        <v>0</v>
      </c>
      <c r="Q16" s="42">
        <f t="shared" si="7"/>
        <v>0</v>
      </c>
      <c r="R16" s="43">
        <f t="shared" si="8"/>
        <v>0</v>
      </c>
    </row>
    <row r="17" spans="1:18">
      <c r="A17" s="1182" t="s">
        <v>638</v>
      </c>
      <c r="B17" s="1183"/>
      <c r="C17" s="137">
        <v>3.0800000000000001E-2</v>
      </c>
      <c r="D17" s="138">
        <v>3.0300000000000001E-2</v>
      </c>
      <c r="E17" s="138">
        <v>3.0200000000000001E-2</v>
      </c>
      <c r="F17" s="138">
        <v>3.0099999999999998E-2</v>
      </c>
      <c r="G17" s="138"/>
      <c r="H17" s="138"/>
      <c r="I17" s="138"/>
      <c r="J17" s="139"/>
      <c r="K17" s="41">
        <f t="shared" si="1"/>
        <v>0.78232000000000002</v>
      </c>
      <c r="L17" s="42">
        <f t="shared" si="2"/>
        <v>0.76961999999999997</v>
      </c>
      <c r="M17" s="42">
        <f t="shared" si="3"/>
        <v>0.76707999999999998</v>
      </c>
      <c r="N17" s="42">
        <f t="shared" si="4"/>
        <v>0.76453999999999989</v>
      </c>
      <c r="O17" s="42">
        <f t="shared" si="5"/>
        <v>0</v>
      </c>
      <c r="P17" s="42">
        <f t="shared" si="6"/>
        <v>0</v>
      </c>
      <c r="Q17" s="42">
        <f t="shared" si="7"/>
        <v>0</v>
      </c>
      <c r="R17" s="43">
        <f t="shared" si="8"/>
        <v>0</v>
      </c>
    </row>
    <row r="18" spans="1:18">
      <c r="A18" s="1182" t="s">
        <v>639</v>
      </c>
      <c r="B18" s="1183"/>
      <c r="C18" s="137">
        <v>3.0599999999999999E-2</v>
      </c>
      <c r="D18" s="138">
        <v>3.0200000000000001E-2</v>
      </c>
      <c r="E18" s="138">
        <v>0.03</v>
      </c>
      <c r="F18" s="138">
        <v>3.0099999999999998E-2</v>
      </c>
      <c r="G18" s="138"/>
      <c r="H18" s="138"/>
      <c r="I18" s="138"/>
      <c r="J18" s="139"/>
      <c r="K18" s="41">
        <f t="shared" si="1"/>
        <v>0.77723999999999993</v>
      </c>
      <c r="L18" s="42">
        <f t="shared" si="2"/>
        <v>0.76707999999999998</v>
      </c>
      <c r="M18" s="42">
        <f t="shared" si="3"/>
        <v>0.7619999999999999</v>
      </c>
      <c r="N18" s="42">
        <f t="shared" si="4"/>
        <v>0.76453999999999989</v>
      </c>
      <c r="O18" s="42">
        <f t="shared" si="5"/>
        <v>0</v>
      </c>
      <c r="P18" s="42">
        <f t="shared" si="6"/>
        <v>0</v>
      </c>
      <c r="Q18" s="42">
        <f t="shared" si="7"/>
        <v>0</v>
      </c>
      <c r="R18" s="43">
        <f t="shared" si="8"/>
        <v>0</v>
      </c>
    </row>
    <row r="19" spans="1:18">
      <c r="A19" s="1182" t="s">
        <v>640</v>
      </c>
      <c r="B19" s="1183"/>
      <c r="C19" s="137">
        <v>0.03</v>
      </c>
      <c r="D19" s="138">
        <v>3.0200000000000001E-2</v>
      </c>
      <c r="E19" s="138">
        <v>3.005E-2</v>
      </c>
      <c r="F19" s="138">
        <v>3.005E-2</v>
      </c>
      <c r="G19" s="138"/>
      <c r="H19" s="138"/>
      <c r="I19" s="138"/>
      <c r="J19" s="139"/>
      <c r="K19" s="41">
        <f t="shared" si="1"/>
        <v>0.7619999999999999</v>
      </c>
      <c r="L19" s="42">
        <f t="shared" si="2"/>
        <v>0.76707999999999998</v>
      </c>
      <c r="M19" s="42">
        <f t="shared" si="3"/>
        <v>0.76327</v>
      </c>
      <c r="N19" s="42">
        <f t="shared" si="4"/>
        <v>0.76327</v>
      </c>
      <c r="O19" s="42">
        <f t="shared" si="5"/>
        <v>0</v>
      </c>
      <c r="P19" s="42">
        <f t="shared" si="6"/>
        <v>0</v>
      </c>
      <c r="Q19" s="42">
        <f t="shared" si="7"/>
        <v>0</v>
      </c>
      <c r="R19" s="43">
        <f t="shared" si="8"/>
        <v>0</v>
      </c>
    </row>
    <row r="20" spans="1:18">
      <c r="A20" s="1182" t="s">
        <v>641</v>
      </c>
      <c r="B20" s="1183"/>
      <c r="C20" s="137">
        <v>3.0099999999999998E-2</v>
      </c>
      <c r="D20" s="138">
        <v>3.0200000000000001E-2</v>
      </c>
      <c r="E20" s="138">
        <v>3.0099999999999998E-2</v>
      </c>
      <c r="F20" s="138">
        <v>3.005E-2</v>
      </c>
      <c r="G20" s="138"/>
      <c r="H20" s="138"/>
      <c r="I20" s="138"/>
      <c r="J20" s="139"/>
      <c r="K20" s="41">
        <f t="shared" si="1"/>
        <v>0.76453999999999989</v>
      </c>
      <c r="L20" s="42">
        <f t="shared" si="2"/>
        <v>0.76707999999999998</v>
      </c>
      <c r="M20" s="42">
        <f t="shared" si="3"/>
        <v>0.76453999999999989</v>
      </c>
      <c r="N20" s="42">
        <f t="shared" si="4"/>
        <v>0.76327</v>
      </c>
      <c r="O20" s="42">
        <f t="shared" si="5"/>
        <v>0</v>
      </c>
      <c r="P20" s="42">
        <f t="shared" si="6"/>
        <v>0</v>
      </c>
      <c r="Q20" s="42">
        <f t="shared" si="7"/>
        <v>0</v>
      </c>
      <c r="R20" s="43">
        <f t="shared" si="8"/>
        <v>0</v>
      </c>
    </row>
    <row r="21" spans="1:18">
      <c r="A21" s="1182" t="s">
        <v>642</v>
      </c>
      <c r="B21" s="1183"/>
      <c r="C21" s="137">
        <v>3.0099999999999998E-2</v>
      </c>
      <c r="D21" s="138">
        <v>0.29949999999999999</v>
      </c>
      <c r="E21" s="138">
        <v>3.0099999999999998E-2</v>
      </c>
      <c r="F21" s="138">
        <v>3.005E-2</v>
      </c>
      <c r="G21" s="138"/>
      <c r="H21" s="138"/>
      <c r="I21" s="138"/>
      <c r="J21" s="139"/>
      <c r="K21" s="41">
        <f t="shared" si="1"/>
        <v>0.76453999999999989</v>
      </c>
      <c r="L21" s="42">
        <f t="shared" si="2"/>
        <v>7.6072999999999995</v>
      </c>
      <c r="M21" s="42">
        <f t="shared" si="3"/>
        <v>0.76453999999999989</v>
      </c>
      <c r="N21" s="42">
        <f t="shared" si="4"/>
        <v>0.76327</v>
      </c>
      <c r="O21" s="42">
        <f t="shared" si="5"/>
        <v>0</v>
      </c>
      <c r="P21" s="42">
        <f t="shared" si="6"/>
        <v>0</v>
      </c>
      <c r="Q21" s="42">
        <f t="shared" si="7"/>
        <v>0</v>
      </c>
      <c r="R21" s="43">
        <f t="shared" si="8"/>
        <v>0</v>
      </c>
    </row>
    <row r="22" spans="1:18">
      <c r="A22" s="1182" t="s">
        <v>643</v>
      </c>
      <c r="B22" s="1183"/>
      <c r="C22" s="137">
        <v>3.0099999999999998E-2</v>
      </c>
      <c r="D22" s="138">
        <v>3.005E-2</v>
      </c>
      <c r="E22" s="138">
        <v>3.0099999999999998E-2</v>
      </c>
      <c r="F22" s="138">
        <v>3.005E-2</v>
      </c>
      <c r="G22" s="138"/>
      <c r="H22" s="138"/>
      <c r="I22" s="138"/>
      <c r="J22" s="139"/>
      <c r="K22" s="41">
        <f t="shared" si="1"/>
        <v>0.76453999999999989</v>
      </c>
      <c r="L22" s="42">
        <f t="shared" si="2"/>
        <v>0.76327</v>
      </c>
      <c r="M22" s="42">
        <f t="shared" si="3"/>
        <v>0.76453999999999989</v>
      </c>
      <c r="N22" s="42">
        <f t="shared" si="4"/>
        <v>0.76327</v>
      </c>
      <c r="O22" s="42">
        <f t="shared" si="5"/>
        <v>0</v>
      </c>
      <c r="P22" s="42">
        <f t="shared" si="6"/>
        <v>0</v>
      </c>
      <c r="Q22" s="42">
        <f t="shared" si="7"/>
        <v>0</v>
      </c>
      <c r="R22" s="43">
        <f t="shared" si="8"/>
        <v>0</v>
      </c>
    </row>
    <row r="23" spans="1:18">
      <c r="A23" s="1182" t="s">
        <v>644</v>
      </c>
      <c r="B23" s="1183"/>
      <c r="C23" s="30"/>
      <c r="D23" s="19"/>
      <c r="E23" s="19"/>
      <c r="F23" s="19"/>
      <c r="G23" s="19"/>
      <c r="H23" s="19"/>
      <c r="I23" s="19"/>
      <c r="J23" s="111"/>
      <c r="K23" s="41">
        <f t="shared" si="1"/>
        <v>0</v>
      </c>
      <c r="L23" s="42">
        <f t="shared" si="2"/>
        <v>0</v>
      </c>
      <c r="M23" s="42">
        <f t="shared" si="3"/>
        <v>0</v>
      </c>
      <c r="N23" s="42">
        <f t="shared" si="4"/>
        <v>0</v>
      </c>
      <c r="O23" s="42">
        <f t="shared" si="5"/>
        <v>0</v>
      </c>
      <c r="P23" s="42">
        <f t="shared" si="6"/>
        <v>0</v>
      </c>
      <c r="Q23" s="42">
        <f t="shared" si="7"/>
        <v>0</v>
      </c>
      <c r="R23" s="43">
        <f t="shared" si="8"/>
        <v>0</v>
      </c>
    </row>
    <row r="24" spans="1:18">
      <c r="A24" s="1182" t="s">
        <v>645</v>
      </c>
      <c r="B24" s="1183"/>
      <c r="C24" s="30">
        <v>5.1120000000000001</v>
      </c>
      <c r="D24" s="19">
        <v>5.109</v>
      </c>
      <c r="E24" s="19">
        <v>5.1120000000000001</v>
      </c>
      <c r="F24" s="19">
        <v>5.1180000000000003</v>
      </c>
      <c r="G24" s="19"/>
      <c r="H24" s="19"/>
      <c r="I24" s="19"/>
      <c r="J24" s="111"/>
      <c r="K24" s="41">
        <f t="shared" si="1"/>
        <v>129.84479999999999</v>
      </c>
      <c r="L24" s="42">
        <f t="shared" si="2"/>
        <v>129.76859999999999</v>
      </c>
      <c r="M24" s="42">
        <f t="shared" si="3"/>
        <v>129.84479999999999</v>
      </c>
      <c r="N24" s="42">
        <f t="shared" si="4"/>
        <v>129.99719999999999</v>
      </c>
      <c r="O24" s="42">
        <f t="shared" si="5"/>
        <v>0</v>
      </c>
      <c r="P24" s="42">
        <f t="shared" si="6"/>
        <v>0</v>
      </c>
      <c r="Q24" s="42">
        <f t="shared" si="7"/>
        <v>0</v>
      </c>
      <c r="R24" s="43">
        <f t="shared" si="8"/>
        <v>0</v>
      </c>
    </row>
    <row r="25" spans="1:18">
      <c r="A25" s="1182" t="s">
        <v>648</v>
      </c>
      <c r="B25" s="1183"/>
      <c r="C25" s="30">
        <v>0</v>
      </c>
      <c r="D25" s="19">
        <v>0</v>
      </c>
      <c r="E25" s="19">
        <v>0</v>
      </c>
      <c r="F25" s="19">
        <v>0</v>
      </c>
      <c r="G25" s="19"/>
      <c r="H25" s="19"/>
      <c r="I25" s="19"/>
      <c r="J25" s="111"/>
      <c r="K25" s="41">
        <f t="shared" si="1"/>
        <v>0</v>
      </c>
      <c r="L25" s="42">
        <f t="shared" si="2"/>
        <v>0</v>
      </c>
      <c r="M25" s="42">
        <f t="shared" si="3"/>
        <v>0</v>
      </c>
      <c r="N25" s="42">
        <f t="shared" si="4"/>
        <v>0</v>
      </c>
      <c r="O25" s="42">
        <f t="shared" si="5"/>
        <v>0</v>
      </c>
      <c r="P25" s="42">
        <f t="shared" si="6"/>
        <v>0</v>
      </c>
      <c r="Q25" s="42">
        <f t="shared" si="7"/>
        <v>0</v>
      </c>
      <c r="R25" s="43">
        <f t="shared" si="8"/>
        <v>0</v>
      </c>
    </row>
    <row r="26" spans="1:18">
      <c r="A26" s="1182" t="s">
        <v>650</v>
      </c>
      <c r="B26" s="1183"/>
      <c r="C26" s="30">
        <v>3.2719999999999998</v>
      </c>
      <c r="D26" s="19">
        <v>3.2730000000000001</v>
      </c>
      <c r="E26" s="19">
        <v>3.2829999999999999</v>
      </c>
      <c r="F26" s="19">
        <v>3.2709999999999999</v>
      </c>
      <c r="G26" s="19"/>
      <c r="H26" s="19"/>
      <c r="I26" s="19"/>
      <c r="J26" s="111"/>
      <c r="K26" s="41">
        <f t="shared" si="1"/>
        <v>83.108799999999988</v>
      </c>
      <c r="L26" s="42">
        <f t="shared" si="2"/>
        <v>83.134199999999993</v>
      </c>
      <c r="M26" s="42">
        <f t="shared" si="3"/>
        <v>83.388199999999998</v>
      </c>
      <c r="N26" s="42">
        <f t="shared" si="4"/>
        <v>83.083399999999997</v>
      </c>
      <c r="O26" s="42">
        <f t="shared" si="5"/>
        <v>0</v>
      </c>
      <c r="P26" s="42">
        <f t="shared" si="6"/>
        <v>0</v>
      </c>
      <c r="Q26" s="42">
        <f t="shared" si="7"/>
        <v>0</v>
      </c>
      <c r="R26" s="43">
        <f t="shared" si="8"/>
        <v>0</v>
      </c>
    </row>
    <row r="27" spans="1:18">
      <c r="A27" s="1182" t="s">
        <v>649</v>
      </c>
      <c r="B27" s="1183"/>
      <c r="C27" s="30">
        <v>3.0000000000000001E-3</v>
      </c>
      <c r="D27" s="19">
        <v>0</v>
      </c>
      <c r="E27" s="19">
        <v>3.0000000000000001E-3</v>
      </c>
      <c r="F27" s="19">
        <v>4.0000000000000001E-3</v>
      </c>
      <c r="G27" s="19"/>
      <c r="H27" s="19"/>
      <c r="I27" s="19"/>
      <c r="J27" s="111"/>
      <c r="K27" s="41">
        <f t="shared" si="1"/>
        <v>7.6200000000000004E-2</v>
      </c>
      <c r="L27" s="42">
        <f t="shared" si="2"/>
        <v>0</v>
      </c>
      <c r="M27" s="42">
        <f t="shared" si="3"/>
        <v>7.6200000000000004E-2</v>
      </c>
      <c r="N27" s="42">
        <f t="shared" si="4"/>
        <v>0.1016</v>
      </c>
      <c r="O27" s="42">
        <f t="shared" si="5"/>
        <v>0</v>
      </c>
      <c r="P27" s="42">
        <f t="shared" si="6"/>
        <v>0</v>
      </c>
      <c r="Q27" s="42">
        <f t="shared" si="7"/>
        <v>0</v>
      </c>
      <c r="R27" s="43">
        <f t="shared" si="8"/>
        <v>0</v>
      </c>
    </row>
    <row r="28" spans="1:18">
      <c r="A28" s="1182" t="s">
        <v>651</v>
      </c>
      <c r="B28" s="1183"/>
      <c r="C28" s="30">
        <v>3.274</v>
      </c>
      <c r="D28" s="19">
        <v>3.2719999999999998</v>
      </c>
      <c r="E28" s="19">
        <v>3.2850000000000001</v>
      </c>
      <c r="F28" s="19">
        <v>3.274</v>
      </c>
      <c r="G28" s="19"/>
      <c r="H28" s="19"/>
      <c r="I28" s="19"/>
      <c r="J28" s="111"/>
      <c r="K28" s="41">
        <f t="shared" si="1"/>
        <v>83.159599999999998</v>
      </c>
      <c r="L28" s="42">
        <f t="shared" si="2"/>
        <v>83.108799999999988</v>
      </c>
      <c r="M28" s="42">
        <f t="shared" si="3"/>
        <v>83.438999999999993</v>
      </c>
      <c r="N28" s="42">
        <f t="shared" si="4"/>
        <v>83.159599999999998</v>
      </c>
      <c r="O28" s="42">
        <f t="shared" si="5"/>
        <v>0</v>
      </c>
      <c r="P28" s="42">
        <f t="shared" si="6"/>
        <v>0</v>
      </c>
      <c r="Q28" s="42">
        <f t="shared" si="7"/>
        <v>0</v>
      </c>
      <c r="R28" s="43">
        <f t="shared" si="8"/>
        <v>0</v>
      </c>
    </row>
    <row r="29" spans="1:18">
      <c r="A29" s="1182" t="s">
        <v>652</v>
      </c>
      <c r="B29" s="1183"/>
      <c r="C29" s="30">
        <v>2E-3</v>
      </c>
      <c r="D29" s="19">
        <v>1E-3</v>
      </c>
      <c r="E29" s="19">
        <v>1E-3</v>
      </c>
      <c r="F29" s="19">
        <v>4.0000000000000001E-3</v>
      </c>
      <c r="G29" s="19"/>
      <c r="H29" s="19"/>
      <c r="I29" s="19"/>
      <c r="J29" s="111"/>
      <c r="K29" s="41">
        <f t="shared" si="1"/>
        <v>5.0799999999999998E-2</v>
      </c>
      <c r="L29" s="42">
        <f t="shared" si="2"/>
        <v>2.5399999999999999E-2</v>
      </c>
      <c r="M29" s="42">
        <f t="shared" si="3"/>
        <v>2.5399999999999999E-2</v>
      </c>
      <c r="N29" s="42">
        <f t="shared" si="4"/>
        <v>0.1016</v>
      </c>
      <c r="O29" s="42">
        <f t="shared" si="5"/>
        <v>0</v>
      </c>
      <c r="P29" s="42">
        <f t="shared" si="6"/>
        <v>0</v>
      </c>
      <c r="Q29" s="42">
        <f t="shared" si="7"/>
        <v>0</v>
      </c>
      <c r="R29" s="43">
        <f t="shared" si="8"/>
        <v>0</v>
      </c>
    </row>
    <row r="30" spans="1:18">
      <c r="A30" s="1182" t="s">
        <v>620</v>
      </c>
      <c r="B30" s="1183"/>
      <c r="C30" s="106">
        <v>1.61</v>
      </c>
      <c r="D30" s="21">
        <v>1.59</v>
      </c>
      <c r="E30" s="21">
        <v>1.6</v>
      </c>
      <c r="F30" s="21">
        <v>1.62</v>
      </c>
      <c r="G30" s="21"/>
      <c r="H30" s="21"/>
      <c r="I30" s="21"/>
      <c r="J30" s="112"/>
      <c r="K30" s="41">
        <f t="shared" ref="K30:R30" si="9">C30</f>
        <v>1.61</v>
      </c>
      <c r="L30" s="42">
        <f t="shared" si="9"/>
        <v>1.59</v>
      </c>
      <c r="M30" s="42">
        <f t="shared" si="9"/>
        <v>1.6</v>
      </c>
      <c r="N30" s="42">
        <f t="shared" si="9"/>
        <v>1.62</v>
      </c>
      <c r="O30" s="42">
        <f t="shared" si="9"/>
        <v>0</v>
      </c>
      <c r="P30" s="42">
        <f t="shared" si="9"/>
        <v>0</v>
      </c>
      <c r="Q30" s="42">
        <f t="shared" si="9"/>
        <v>0</v>
      </c>
      <c r="R30" s="43">
        <f t="shared" si="9"/>
        <v>0</v>
      </c>
    </row>
    <row r="31" spans="1:18">
      <c r="A31" s="1182" t="s">
        <v>647</v>
      </c>
      <c r="B31" s="1183"/>
      <c r="C31" s="30">
        <v>3.121</v>
      </c>
      <c r="D31" s="19">
        <v>3.125</v>
      </c>
      <c r="E31" s="19">
        <v>3.1240000000000001</v>
      </c>
      <c r="F31" s="19">
        <v>3.1070000000000002</v>
      </c>
      <c r="G31" s="19"/>
      <c r="H31" s="19"/>
      <c r="I31" s="19"/>
      <c r="J31" s="111"/>
      <c r="K31" s="41">
        <f t="shared" ref="K31:R31" si="10">C31*25.4</f>
        <v>79.273399999999995</v>
      </c>
      <c r="L31" s="42">
        <f t="shared" si="10"/>
        <v>79.375</v>
      </c>
      <c r="M31" s="42">
        <f t="shared" si="10"/>
        <v>79.349599999999995</v>
      </c>
      <c r="N31" s="42">
        <f t="shared" si="10"/>
        <v>78.9178</v>
      </c>
      <c r="O31" s="42">
        <f t="shared" si="10"/>
        <v>0</v>
      </c>
      <c r="P31" s="42">
        <f t="shared" si="10"/>
        <v>0</v>
      </c>
      <c r="Q31" s="42">
        <f t="shared" si="10"/>
        <v>0</v>
      </c>
      <c r="R31" s="43">
        <f t="shared" si="10"/>
        <v>0</v>
      </c>
    </row>
    <row r="32" spans="1:18" ht="13" thickBot="1">
      <c r="A32" s="1228" t="s">
        <v>624</v>
      </c>
      <c r="B32" s="1229"/>
      <c r="C32" s="121"/>
      <c r="D32" s="122"/>
      <c r="E32" s="122"/>
      <c r="F32" s="122"/>
      <c r="G32" s="122"/>
      <c r="H32" s="122"/>
      <c r="I32" s="122"/>
      <c r="J32" s="123"/>
      <c r="K32" s="44">
        <f t="shared" ref="K32:R32" si="11">C32</f>
        <v>0</v>
      </c>
      <c r="L32" s="45">
        <f t="shared" si="11"/>
        <v>0</v>
      </c>
      <c r="M32" s="45">
        <f t="shared" si="11"/>
        <v>0</v>
      </c>
      <c r="N32" s="45">
        <f t="shared" si="11"/>
        <v>0</v>
      </c>
      <c r="O32" s="45">
        <f t="shared" si="11"/>
        <v>0</v>
      </c>
      <c r="P32" s="45">
        <f t="shared" si="11"/>
        <v>0</v>
      </c>
      <c r="Q32" s="45">
        <f t="shared" si="11"/>
        <v>0</v>
      </c>
      <c r="R32" s="46">
        <f t="shared" si="11"/>
        <v>0</v>
      </c>
    </row>
    <row r="33" spans="1:19" ht="13" thickBot="1">
      <c r="A33" s="1187"/>
      <c r="B33" s="1188"/>
      <c r="C33" s="25"/>
      <c r="D33" s="26"/>
      <c r="E33" s="26"/>
      <c r="F33" s="26"/>
      <c r="G33" s="26"/>
      <c r="H33" s="26"/>
      <c r="I33" s="26"/>
      <c r="J33" s="27"/>
      <c r="K33" s="113"/>
      <c r="L33" s="114"/>
      <c r="M33" s="114"/>
      <c r="N33" s="114"/>
      <c r="O33" s="114"/>
      <c r="P33" s="114"/>
      <c r="Q33" s="114"/>
      <c r="R33" s="115"/>
    </row>
    <row r="34" spans="1:19">
      <c r="A34" s="1207" t="s">
        <v>623</v>
      </c>
      <c r="B34" s="1230"/>
      <c r="C34" s="47">
        <f t="shared" ref="C34:J34" si="12">ABS(C25-AVERAGE(C26,C28))</f>
        <v>3.2729999999999997</v>
      </c>
      <c r="D34" s="47">
        <f t="shared" si="12"/>
        <v>3.2725</v>
      </c>
      <c r="E34" s="47">
        <f t="shared" si="12"/>
        <v>3.2839999999999998</v>
      </c>
      <c r="F34" s="47">
        <f t="shared" si="12"/>
        <v>3.2725</v>
      </c>
      <c r="G34" s="47" t="e">
        <f t="shared" si="12"/>
        <v>#DIV/0!</v>
      </c>
      <c r="H34" s="47" t="e">
        <f t="shared" si="12"/>
        <v>#DIV/0!</v>
      </c>
      <c r="I34" s="47" t="e">
        <f t="shared" si="12"/>
        <v>#DIV/0!</v>
      </c>
      <c r="J34" s="47" t="e">
        <f t="shared" si="12"/>
        <v>#DIV/0!</v>
      </c>
      <c r="K34" s="84">
        <f t="shared" ref="K34:R38" si="13">C34*25.4</f>
        <v>83.134199999999993</v>
      </c>
      <c r="L34" s="48">
        <f t="shared" si="13"/>
        <v>83.121499999999997</v>
      </c>
      <c r="M34" s="48">
        <f t="shared" si="13"/>
        <v>83.413599999999988</v>
      </c>
      <c r="N34" s="48">
        <f t="shared" si="13"/>
        <v>83.121499999999997</v>
      </c>
      <c r="O34" s="48" t="e">
        <f t="shared" si="13"/>
        <v>#DIV/0!</v>
      </c>
      <c r="P34" s="48" t="e">
        <f t="shared" si="13"/>
        <v>#DIV/0!</v>
      </c>
      <c r="Q34" s="48" t="e">
        <f t="shared" si="13"/>
        <v>#DIV/0!</v>
      </c>
      <c r="R34" s="49" t="e">
        <f t="shared" si="13"/>
        <v>#DIV/0!</v>
      </c>
    </row>
    <row r="35" spans="1:19">
      <c r="A35" s="1182" t="s">
        <v>460</v>
      </c>
      <c r="B35" s="1186"/>
      <c r="C35" s="50">
        <f t="shared" ref="C35:J35" si="14">C25-C27</f>
        <v>-3.0000000000000001E-3</v>
      </c>
      <c r="D35" s="50">
        <f t="shared" si="14"/>
        <v>0</v>
      </c>
      <c r="E35" s="50">
        <f t="shared" si="14"/>
        <v>-3.0000000000000001E-3</v>
      </c>
      <c r="F35" s="50">
        <f t="shared" si="14"/>
        <v>-4.0000000000000001E-3</v>
      </c>
      <c r="G35" s="50">
        <f t="shared" si="14"/>
        <v>0</v>
      </c>
      <c r="H35" s="50">
        <f t="shared" si="14"/>
        <v>0</v>
      </c>
      <c r="I35" s="50">
        <f t="shared" si="14"/>
        <v>0</v>
      </c>
      <c r="J35" s="50">
        <f t="shared" si="14"/>
        <v>0</v>
      </c>
      <c r="K35" s="85">
        <f t="shared" si="13"/>
        <v>-7.6200000000000004E-2</v>
      </c>
      <c r="L35" s="51">
        <f t="shared" si="13"/>
        <v>0</v>
      </c>
      <c r="M35" s="51">
        <f t="shared" si="13"/>
        <v>-7.6200000000000004E-2</v>
      </c>
      <c r="N35" s="51">
        <f t="shared" si="13"/>
        <v>-0.1016</v>
      </c>
      <c r="O35" s="51">
        <f t="shared" si="13"/>
        <v>0</v>
      </c>
      <c r="P35" s="51">
        <f t="shared" si="13"/>
        <v>0</v>
      </c>
      <c r="Q35" s="51">
        <f t="shared" si="13"/>
        <v>0</v>
      </c>
      <c r="R35" s="52">
        <f t="shared" si="13"/>
        <v>0</v>
      </c>
    </row>
    <row r="36" spans="1:19">
      <c r="A36" s="1182" t="s">
        <v>461</v>
      </c>
      <c r="B36" s="1186"/>
      <c r="C36" s="50">
        <f t="shared" ref="C36:J36" si="15">C27-C29</f>
        <v>1E-3</v>
      </c>
      <c r="D36" s="50">
        <f t="shared" si="15"/>
        <v>-1E-3</v>
      </c>
      <c r="E36" s="50">
        <f t="shared" si="15"/>
        <v>2E-3</v>
      </c>
      <c r="F36" s="50">
        <f t="shared" si="15"/>
        <v>0</v>
      </c>
      <c r="G36" s="50">
        <f t="shared" si="15"/>
        <v>0</v>
      </c>
      <c r="H36" s="50">
        <f t="shared" si="15"/>
        <v>0</v>
      </c>
      <c r="I36" s="50">
        <f t="shared" si="15"/>
        <v>0</v>
      </c>
      <c r="J36" s="50">
        <f t="shared" si="15"/>
        <v>0</v>
      </c>
      <c r="K36" s="85">
        <f t="shared" si="13"/>
        <v>2.5399999999999999E-2</v>
      </c>
      <c r="L36" s="51">
        <f t="shared" si="13"/>
        <v>-2.5399999999999999E-2</v>
      </c>
      <c r="M36" s="51">
        <f t="shared" si="13"/>
        <v>5.0799999999999998E-2</v>
      </c>
      <c r="N36" s="51">
        <f t="shared" si="13"/>
        <v>0</v>
      </c>
      <c r="O36" s="51">
        <f t="shared" si="13"/>
        <v>0</v>
      </c>
      <c r="P36" s="51">
        <f t="shared" si="13"/>
        <v>0</v>
      </c>
      <c r="Q36" s="51">
        <f t="shared" si="13"/>
        <v>0</v>
      </c>
      <c r="R36" s="52">
        <f t="shared" si="13"/>
        <v>0</v>
      </c>
    </row>
    <row r="37" spans="1:19">
      <c r="A37" s="1182" t="s">
        <v>585</v>
      </c>
      <c r="B37" s="1186"/>
      <c r="C37" s="124">
        <f t="shared" ref="C37:J37" si="16">C31-C34</f>
        <v>-0.15199999999999969</v>
      </c>
      <c r="D37" s="124">
        <f t="shared" si="16"/>
        <v>-0.14749999999999996</v>
      </c>
      <c r="E37" s="124">
        <f t="shared" si="16"/>
        <v>-0.1599999999999997</v>
      </c>
      <c r="F37" s="124">
        <f t="shared" si="16"/>
        <v>-0.16549999999999976</v>
      </c>
      <c r="G37" s="124" t="e">
        <f t="shared" si="16"/>
        <v>#DIV/0!</v>
      </c>
      <c r="H37" s="124" t="e">
        <f t="shared" si="16"/>
        <v>#DIV/0!</v>
      </c>
      <c r="I37" s="124" t="e">
        <f t="shared" si="16"/>
        <v>#DIV/0!</v>
      </c>
      <c r="J37" s="124" t="e">
        <f t="shared" si="16"/>
        <v>#DIV/0!</v>
      </c>
      <c r="K37" s="85">
        <f t="shared" si="13"/>
        <v>-3.8607999999999918</v>
      </c>
      <c r="L37" s="51">
        <f t="shared" si="13"/>
        <v>-3.7464999999999988</v>
      </c>
      <c r="M37" s="51">
        <f t="shared" si="13"/>
        <v>-4.0639999999999921</v>
      </c>
      <c r="N37" s="51">
        <f t="shared" si="13"/>
        <v>-4.2036999999999933</v>
      </c>
      <c r="O37" s="51" t="e">
        <f t="shared" si="13"/>
        <v>#DIV/0!</v>
      </c>
      <c r="P37" s="51" t="e">
        <f t="shared" si="13"/>
        <v>#DIV/0!</v>
      </c>
      <c r="Q37" s="51" t="e">
        <f t="shared" si="13"/>
        <v>#DIV/0!</v>
      </c>
      <c r="R37" s="52" t="e">
        <f t="shared" si="13"/>
        <v>#DIV/0!</v>
      </c>
      <c r="S37" s="87"/>
    </row>
    <row r="38" spans="1:19" ht="13" thickBot="1">
      <c r="A38" s="1193" t="s">
        <v>586</v>
      </c>
      <c r="B38" s="1213"/>
      <c r="C38" s="125">
        <f t="shared" ref="C38:J38" si="17">C31-$B$3-C34</f>
        <v>-0.16772999999999971</v>
      </c>
      <c r="D38" s="125">
        <f t="shared" si="17"/>
        <v>-0.16322999999999999</v>
      </c>
      <c r="E38" s="125">
        <f t="shared" si="17"/>
        <v>-0.17572999999999972</v>
      </c>
      <c r="F38" s="125">
        <f t="shared" si="17"/>
        <v>-0.18122999999999978</v>
      </c>
      <c r="G38" s="125" t="e">
        <f t="shared" si="17"/>
        <v>#DIV/0!</v>
      </c>
      <c r="H38" s="125" t="e">
        <f t="shared" si="17"/>
        <v>#DIV/0!</v>
      </c>
      <c r="I38" s="125" t="e">
        <f t="shared" si="17"/>
        <v>#DIV/0!</v>
      </c>
      <c r="J38" s="125" t="e">
        <f t="shared" si="17"/>
        <v>#DIV/0!</v>
      </c>
      <c r="K38" s="86">
        <f t="shared" si="13"/>
        <v>-4.2603419999999925</v>
      </c>
      <c r="L38" s="54">
        <f t="shared" si="13"/>
        <v>-4.1460419999999996</v>
      </c>
      <c r="M38" s="54">
        <f t="shared" si="13"/>
        <v>-4.4635419999999923</v>
      </c>
      <c r="N38" s="54">
        <f t="shared" si="13"/>
        <v>-4.6032419999999945</v>
      </c>
      <c r="O38" s="54" t="e">
        <f t="shared" si="13"/>
        <v>#DIV/0!</v>
      </c>
      <c r="P38" s="54" t="e">
        <f t="shared" si="13"/>
        <v>#DIV/0!</v>
      </c>
      <c r="Q38" s="54" t="e">
        <f t="shared" si="13"/>
        <v>#DIV/0!</v>
      </c>
      <c r="R38" s="55" t="e">
        <f t="shared" si="13"/>
        <v>#DIV/0!</v>
      </c>
    </row>
    <row r="39" spans="1:19">
      <c r="A39" s="1192"/>
      <c r="B39" s="1192"/>
    </row>
    <row r="40" spans="1:19">
      <c r="A40" s="1189" t="s">
        <v>517</v>
      </c>
      <c r="B40" s="1189"/>
    </row>
    <row r="41" spans="1:19" ht="13" thickBot="1">
      <c r="A41" s="1181"/>
      <c r="B41" s="1181"/>
    </row>
    <row r="42" spans="1:19" ht="13" thickBot="1">
      <c r="A42" s="94" t="s">
        <v>472</v>
      </c>
      <c r="B42" s="92">
        <v>0.70499999999999996</v>
      </c>
      <c r="C42" s="88" t="s">
        <v>632</v>
      </c>
    </row>
    <row r="43" spans="1:19" ht="13" thickBot="1">
      <c r="A43" s="95" t="s">
        <v>474</v>
      </c>
      <c r="B43" s="92">
        <v>1.105</v>
      </c>
      <c r="C43" s="88" t="s">
        <v>632</v>
      </c>
      <c r="D43" s="83"/>
    </row>
    <row r="44" spans="1:19" ht="13" thickBot="1">
      <c r="A44" s="96" t="s">
        <v>475</v>
      </c>
      <c r="B44" s="93">
        <v>1.44</v>
      </c>
      <c r="C44" s="88" t="s">
        <v>632</v>
      </c>
    </row>
    <row r="45" spans="1:19" ht="13" thickBot="1">
      <c r="A45" s="1211"/>
      <c r="B45" s="1212"/>
      <c r="C45" s="1184" t="s">
        <v>618</v>
      </c>
      <c r="D45" s="1214"/>
      <c r="E45" s="1214"/>
      <c r="F45" s="1214"/>
      <c r="G45" s="1214"/>
      <c r="H45" s="1214"/>
      <c r="I45" s="1214"/>
      <c r="J45" s="1185"/>
      <c r="K45" s="1184" t="s">
        <v>619</v>
      </c>
      <c r="L45" s="1214"/>
      <c r="M45" s="1214"/>
      <c r="N45" s="1214"/>
      <c r="O45" s="1214"/>
      <c r="P45" s="1214"/>
      <c r="Q45" s="1214"/>
      <c r="R45" s="1185"/>
    </row>
    <row r="46" spans="1:19" ht="13" thickBot="1">
      <c r="A46" s="1179" t="s">
        <v>637</v>
      </c>
      <c r="B46" s="1201"/>
      <c r="C46" s="28" t="s">
        <v>397</v>
      </c>
      <c r="D46" s="13"/>
      <c r="E46" s="13"/>
      <c r="F46" s="13"/>
      <c r="G46" s="13"/>
      <c r="H46" s="13"/>
      <c r="I46" s="13"/>
      <c r="J46" s="14"/>
      <c r="K46" s="35" t="str">
        <f t="shared" ref="K46:R46" si="18">C46</f>
        <v>003</v>
      </c>
      <c r="L46" s="36">
        <f t="shared" si="18"/>
        <v>0</v>
      </c>
      <c r="M46" s="36">
        <f t="shared" si="18"/>
        <v>0</v>
      </c>
      <c r="N46" s="36">
        <f t="shared" si="18"/>
        <v>0</v>
      </c>
      <c r="O46" s="36">
        <f t="shared" si="18"/>
        <v>0</v>
      </c>
      <c r="P46" s="36">
        <f t="shared" si="18"/>
        <v>0</v>
      </c>
      <c r="Q46" s="36">
        <f t="shared" si="18"/>
        <v>0</v>
      </c>
      <c r="R46" s="37">
        <f t="shared" si="18"/>
        <v>0</v>
      </c>
    </row>
    <row r="47" spans="1:19">
      <c r="A47" s="1199" t="s">
        <v>466</v>
      </c>
      <c r="B47" s="1200"/>
      <c r="C47" s="29">
        <v>0</v>
      </c>
      <c r="D47" s="16"/>
      <c r="E47" s="16"/>
      <c r="F47" s="16"/>
      <c r="G47" s="16"/>
      <c r="H47" s="16"/>
      <c r="I47" s="16"/>
      <c r="J47" s="17"/>
      <c r="K47" s="38">
        <f t="shared" ref="K47:R50" si="19">C47*25.4</f>
        <v>0</v>
      </c>
      <c r="L47" s="39">
        <f t="shared" si="19"/>
        <v>0</v>
      </c>
      <c r="M47" s="39">
        <f t="shared" si="19"/>
        <v>0</v>
      </c>
      <c r="N47" s="39">
        <f t="shared" si="19"/>
        <v>0</v>
      </c>
      <c r="O47" s="39">
        <f t="shared" si="19"/>
        <v>0</v>
      </c>
      <c r="P47" s="39">
        <f t="shared" si="19"/>
        <v>0</v>
      </c>
      <c r="Q47" s="39">
        <f t="shared" si="19"/>
        <v>0</v>
      </c>
      <c r="R47" s="40">
        <f t="shared" si="19"/>
        <v>0</v>
      </c>
    </row>
    <row r="48" spans="1:19">
      <c r="A48" s="1190" t="s">
        <v>463</v>
      </c>
      <c r="B48" s="1191"/>
      <c r="C48" s="30">
        <v>1</v>
      </c>
      <c r="D48" s="19"/>
      <c r="E48" s="19"/>
      <c r="F48" s="19"/>
      <c r="G48" s="19"/>
      <c r="H48" s="19"/>
      <c r="I48" s="19"/>
      <c r="J48" s="20"/>
      <c r="K48" s="41">
        <f t="shared" si="19"/>
        <v>25.4</v>
      </c>
      <c r="L48" s="42">
        <f t="shared" si="19"/>
        <v>0</v>
      </c>
      <c r="M48" s="42">
        <f t="shared" si="19"/>
        <v>0</v>
      </c>
      <c r="N48" s="42">
        <f t="shared" si="19"/>
        <v>0</v>
      </c>
      <c r="O48" s="42">
        <f t="shared" si="19"/>
        <v>0</v>
      </c>
      <c r="P48" s="42">
        <f t="shared" si="19"/>
        <v>0</v>
      </c>
      <c r="Q48" s="42">
        <f t="shared" si="19"/>
        <v>0</v>
      </c>
      <c r="R48" s="43">
        <f t="shared" si="19"/>
        <v>0</v>
      </c>
    </row>
    <row r="49" spans="1:18">
      <c r="A49" s="1190" t="s">
        <v>465</v>
      </c>
      <c r="B49" s="1191"/>
      <c r="C49" s="30">
        <v>2.2919999999999998</v>
      </c>
      <c r="D49" s="19"/>
      <c r="E49" s="19"/>
      <c r="F49" s="19"/>
      <c r="G49" s="19"/>
      <c r="H49" s="19"/>
      <c r="I49" s="19"/>
      <c r="J49" s="20"/>
      <c r="K49" s="41">
        <f t="shared" si="19"/>
        <v>58.216799999999992</v>
      </c>
      <c r="L49" s="42">
        <f t="shared" si="19"/>
        <v>0</v>
      </c>
      <c r="M49" s="42">
        <f t="shared" si="19"/>
        <v>0</v>
      </c>
      <c r="N49" s="42">
        <f t="shared" si="19"/>
        <v>0</v>
      </c>
      <c r="O49" s="42">
        <f t="shared" si="19"/>
        <v>0</v>
      </c>
      <c r="P49" s="42">
        <f t="shared" si="19"/>
        <v>0</v>
      </c>
      <c r="Q49" s="42">
        <f t="shared" si="19"/>
        <v>0</v>
      </c>
      <c r="R49" s="43">
        <f t="shared" si="19"/>
        <v>0</v>
      </c>
    </row>
    <row r="50" spans="1:18" ht="13" thickBot="1">
      <c r="A50" s="1193" t="s">
        <v>464</v>
      </c>
      <c r="B50" s="1194"/>
      <c r="C50" s="31">
        <v>3.2850000000000001</v>
      </c>
      <c r="D50" s="23"/>
      <c r="E50" s="23"/>
      <c r="F50" s="23"/>
      <c r="G50" s="23"/>
      <c r="H50" s="23"/>
      <c r="I50" s="23"/>
      <c r="J50" s="24"/>
      <c r="K50" s="44">
        <f t="shared" si="19"/>
        <v>83.438999999999993</v>
      </c>
      <c r="L50" s="45">
        <f t="shared" si="19"/>
        <v>0</v>
      </c>
      <c r="M50" s="45">
        <f t="shared" si="19"/>
        <v>0</v>
      </c>
      <c r="N50" s="45">
        <f t="shared" si="19"/>
        <v>0</v>
      </c>
      <c r="O50" s="45">
        <f t="shared" si="19"/>
        <v>0</v>
      </c>
      <c r="P50" s="45">
        <f t="shared" si="19"/>
        <v>0</v>
      </c>
      <c r="Q50" s="45">
        <f t="shared" si="19"/>
        <v>0</v>
      </c>
      <c r="R50" s="46">
        <f t="shared" si="19"/>
        <v>0</v>
      </c>
    </row>
    <row r="51" spans="1:18">
      <c r="A51" s="1192"/>
      <c r="B51" s="1192"/>
    </row>
    <row r="52" spans="1:18">
      <c r="A52" s="1189" t="s">
        <v>467</v>
      </c>
      <c r="B52" s="1189"/>
    </row>
    <row r="53" spans="1:18" ht="13" thickBot="1">
      <c r="A53" s="1181"/>
      <c r="B53" s="1181"/>
    </row>
    <row r="54" spans="1:18" ht="13" thickBot="1">
      <c r="A54" s="75" t="s">
        <v>471</v>
      </c>
      <c r="B54" s="32">
        <v>1.7</v>
      </c>
      <c r="C54" s="88" t="s">
        <v>632</v>
      </c>
    </row>
    <row r="55" spans="1:18" ht="13" thickBot="1">
      <c r="A55" s="135" t="s">
        <v>388</v>
      </c>
      <c r="B55" s="136">
        <f>(B54-B4)/B4</f>
        <v>0.18466898954703825</v>
      </c>
      <c r="C55" s="88"/>
    </row>
    <row r="56" spans="1:18" ht="13" thickBot="1">
      <c r="A56" s="1184"/>
      <c r="B56" s="1185"/>
      <c r="C56" s="1202" t="s">
        <v>618</v>
      </c>
      <c r="D56" s="1203"/>
      <c r="E56" s="1203"/>
      <c r="F56" s="1203"/>
      <c r="G56" s="1203"/>
      <c r="H56" s="1203"/>
      <c r="I56" s="1203"/>
      <c r="J56" s="1204"/>
      <c r="K56" s="1184" t="s">
        <v>619</v>
      </c>
      <c r="L56" s="1214"/>
      <c r="M56" s="1214"/>
      <c r="N56" s="1214"/>
      <c r="O56" s="1214"/>
      <c r="P56" s="1214"/>
      <c r="Q56" s="1214"/>
      <c r="R56" s="1185"/>
    </row>
    <row r="57" spans="1:18" ht="13" thickBot="1">
      <c r="A57" s="1179" t="s">
        <v>637</v>
      </c>
      <c r="B57" s="1180"/>
      <c r="C57" s="12" t="s">
        <v>397</v>
      </c>
      <c r="D57" s="13"/>
      <c r="E57" s="13"/>
      <c r="F57" s="13"/>
      <c r="G57" s="13"/>
      <c r="H57" s="13"/>
      <c r="I57" s="13"/>
      <c r="J57" s="14"/>
      <c r="K57" s="35" t="str">
        <f t="shared" ref="K57:R57" si="20">C57</f>
        <v>003</v>
      </c>
      <c r="L57" s="36">
        <f t="shared" si="20"/>
        <v>0</v>
      </c>
      <c r="M57" s="36">
        <f t="shared" si="20"/>
        <v>0</v>
      </c>
      <c r="N57" s="36">
        <f t="shared" si="20"/>
        <v>0</v>
      </c>
      <c r="O57" s="36">
        <f t="shared" si="20"/>
        <v>0</v>
      </c>
      <c r="P57" s="36">
        <f t="shared" si="20"/>
        <v>0</v>
      </c>
      <c r="Q57" s="36">
        <f t="shared" si="20"/>
        <v>0</v>
      </c>
      <c r="R57" s="37">
        <f t="shared" si="20"/>
        <v>0</v>
      </c>
    </row>
    <row r="58" spans="1:18">
      <c r="A58" s="1199" t="s">
        <v>470</v>
      </c>
      <c r="B58" s="1218"/>
      <c r="C58" s="15">
        <v>0</v>
      </c>
      <c r="D58" s="16"/>
      <c r="E58" s="16"/>
      <c r="F58" s="16"/>
      <c r="G58" s="16"/>
      <c r="H58" s="16"/>
      <c r="I58" s="16"/>
      <c r="J58" s="17"/>
      <c r="K58" s="38">
        <f t="shared" ref="K58:R61" si="21">C58*25.4</f>
        <v>0</v>
      </c>
      <c r="L58" s="39">
        <f t="shared" si="21"/>
        <v>0</v>
      </c>
      <c r="M58" s="39">
        <f t="shared" si="21"/>
        <v>0</v>
      </c>
      <c r="N58" s="39">
        <f t="shared" si="21"/>
        <v>0</v>
      </c>
      <c r="O58" s="39">
        <f t="shared" si="21"/>
        <v>0</v>
      </c>
      <c r="P58" s="39">
        <f t="shared" si="21"/>
        <v>0</v>
      </c>
      <c r="Q58" s="39">
        <f t="shared" si="21"/>
        <v>0</v>
      </c>
      <c r="R58" s="40">
        <f t="shared" si="21"/>
        <v>0</v>
      </c>
    </row>
    <row r="59" spans="1:18">
      <c r="A59" s="1226" t="s">
        <v>588</v>
      </c>
      <c r="B59" s="1227"/>
      <c r="C59" s="18">
        <v>3.2850000000000001</v>
      </c>
      <c r="D59" s="19"/>
      <c r="E59" s="19"/>
      <c r="F59" s="19"/>
      <c r="G59" s="19"/>
      <c r="H59" s="19"/>
      <c r="I59" s="19"/>
      <c r="J59" s="20"/>
      <c r="K59" s="41">
        <f t="shared" si="21"/>
        <v>83.438999999999993</v>
      </c>
      <c r="L59" s="42">
        <f t="shared" si="21"/>
        <v>0</v>
      </c>
      <c r="M59" s="42">
        <f t="shared" si="21"/>
        <v>0</v>
      </c>
      <c r="N59" s="42">
        <f t="shared" si="21"/>
        <v>0</v>
      </c>
      <c r="O59" s="42">
        <f t="shared" si="21"/>
        <v>0</v>
      </c>
      <c r="P59" s="42">
        <f t="shared" si="21"/>
        <v>0</v>
      </c>
      <c r="Q59" s="42">
        <f t="shared" si="21"/>
        <v>0</v>
      </c>
      <c r="R59" s="43">
        <f t="shared" si="21"/>
        <v>0</v>
      </c>
    </row>
    <row r="60" spans="1:18">
      <c r="A60" s="1190" t="s">
        <v>589</v>
      </c>
      <c r="B60" s="1219"/>
      <c r="C60" s="18">
        <v>3.8889999999999998</v>
      </c>
      <c r="D60" s="19"/>
      <c r="E60" s="19"/>
      <c r="F60" s="19"/>
      <c r="G60" s="19"/>
      <c r="H60" s="19"/>
      <c r="I60" s="19"/>
      <c r="J60" s="20"/>
      <c r="K60" s="41">
        <f t="shared" si="21"/>
        <v>98.780599999999993</v>
      </c>
      <c r="L60" s="42">
        <f t="shared" si="21"/>
        <v>0</v>
      </c>
      <c r="M60" s="42">
        <f t="shared" si="21"/>
        <v>0</v>
      </c>
      <c r="N60" s="42">
        <f t="shared" si="21"/>
        <v>0</v>
      </c>
      <c r="O60" s="42">
        <f t="shared" si="21"/>
        <v>0</v>
      </c>
      <c r="P60" s="42">
        <f t="shared" si="21"/>
        <v>0</v>
      </c>
      <c r="Q60" s="42">
        <f t="shared" si="21"/>
        <v>0</v>
      </c>
      <c r="R60" s="43">
        <f t="shared" si="21"/>
        <v>0</v>
      </c>
    </row>
    <row r="61" spans="1:18" ht="13" thickBot="1">
      <c r="A61" s="1193" t="s">
        <v>590</v>
      </c>
      <c r="B61" s="1213"/>
      <c r="C61" s="22">
        <v>3.8889999999999998</v>
      </c>
      <c r="D61" s="23"/>
      <c r="E61" s="23"/>
      <c r="F61" s="23"/>
      <c r="G61" s="23"/>
      <c r="H61" s="23"/>
      <c r="I61" s="23"/>
      <c r="J61" s="24"/>
      <c r="K61" s="44">
        <f t="shared" si="21"/>
        <v>98.780599999999993</v>
      </c>
      <c r="L61" s="45">
        <f t="shared" si="21"/>
        <v>0</v>
      </c>
      <c r="M61" s="45">
        <f t="shared" si="21"/>
        <v>0</v>
      </c>
      <c r="N61" s="45">
        <f t="shared" si="21"/>
        <v>0</v>
      </c>
      <c r="O61" s="45">
        <f t="shared" si="21"/>
        <v>0</v>
      </c>
      <c r="P61" s="45">
        <f t="shared" si="21"/>
        <v>0</v>
      </c>
      <c r="Q61" s="45">
        <f t="shared" si="21"/>
        <v>0</v>
      </c>
      <c r="R61" s="46">
        <f t="shared" si="21"/>
        <v>0</v>
      </c>
    </row>
    <row r="62" spans="1:18" ht="13" thickBot="1">
      <c r="A62" s="33"/>
      <c r="B62" s="33"/>
    </row>
    <row r="63" spans="1:18" ht="13" thickBot="1">
      <c r="A63" s="100" t="s">
        <v>477</v>
      </c>
      <c r="B63" s="33"/>
    </row>
    <row r="64" spans="1:18">
      <c r="A64" s="82" t="s">
        <v>402</v>
      </c>
      <c r="B64" s="33"/>
    </row>
    <row r="65" spans="1:28">
      <c r="B65" s="33"/>
    </row>
    <row r="66" spans="1:28">
      <c r="B66" s="33"/>
    </row>
    <row r="67" spans="1:28">
      <c r="B67" s="33"/>
    </row>
    <row r="68" spans="1:28">
      <c r="B68" s="33"/>
    </row>
    <row r="69" spans="1:28">
      <c r="B69" s="33"/>
    </row>
    <row r="70" spans="1:28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88"/>
      <c r="W70" s="88"/>
      <c r="X70" s="88"/>
      <c r="Y70" s="88"/>
      <c r="Z70" s="88"/>
      <c r="AA70" s="88"/>
      <c r="AB70" s="88"/>
    </row>
    <row r="71" spans="1:28" ht="13" thickBot="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88"/>
      <c r="W71" s="88"/>
      <c r="X71" s="88"/>
      <c r="Y71" s="88"/>
      <c r="Z71" s="88"/>
      <c r="AA71" s="88"/>
      <c r="AB71" s="88"/>
    </row>
    <row r="72" spans="1:28" ht="15.75" customHeight="1">
      <c r="A72" s="1220" t="s">
        <v>759</v>
      </c>
      <c r="B72" s="1221"/>
      <c r="C72" s="1221"/>
      <c r="D72" s="1221"/>
      <c r="E72" s="1221"/>
      <c r="F72" s="1221"/>
      <c r="G72" s="1221"/>
      <c r="H72" s="1221"/>
      <c r="I72" s="1221"/>
      <c r="J72" s="1221"/>
      <c r="K72" s="1221"/>
      <c r="L72" s="1221"/>
      <c r="M72" s="1221"/>
      <c r="N72" s="1221"/>
      <c r="O72" s="1221"/>
      <c r="P72" s="1221"/>
      <c r="Q72" s="1221"/>
      <c r="R72" s="1221"/>
      <c r="S72" s="1221"/>
      <c r="T72" s="1221"/>
      <c r="U72" s="1222"/>
      <c r="V72" s="88"/>
      <c r="W72" s="88"/>
      <c r="X72" s="88"/>
      <c r="Y72" s="88"/>
      <c r="Z72" s="88"/>
      <c r="AA72" s="88"/>
      <c r="AB72" s="88"/>
    </row>
    <row r="73" spans="1:28" ht="13" thickBot="1">
      <c r="A73" s="1223"/>
      <c r="B73" s="1224"/>
      <c r="C73" s="1224"/>
      <c r="D73" s="1224"/>
      <c r="E73" s="1224"/>
      <c r="F73" s="1224"/>
      <c r="G73" s="1224"/>
      <c r="H73" s="1224"/>
      <c r="I73" s="1224"/>
      <c r="J73" s="1224"/>
      <c r="K73" s="1224"/>
      <c r="L73" s="1224"/>
      <c r="M73" s="1224"/>
      <c r="N73" s="1224"/>
      <c r="O73" s="1224"/>
      <c r="P73" s="1224"/>
      <c r="Q73" s="1224"/>
      <c r="R73" s="1224"/>
      <c r="S73" s="1224"/>
      <c r="T73" s="1224"/>
      <c r="U73" s="1225"/>
      <c r="V73" s="88"/>
      <c r="W73" s="88"/>
      <c r="X73" s="88"/>
      <c r="Y73" s="88"/>
      <c r="Z73" s="88"/>
      <c r="AA73" s="88"/>
      <c r="AB73" s="88"/>
    </row>
    <row r="74" spans="1:28" ht="12.7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88"/>
      <c r="W74" s="88"/>
      <c r="X74" s="88"/>
      <c r="Y74" s="88"/>
      <c r="Z74" s="88"/>
      <c r="AA74" s="88"/>
      <c r="AB74" s="88"/>
    </row>
    <row r="75" spans="1:28">
      <c r="A75" s="76" t="s">
        <v>478</v>
      </c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3" thickBot="1">
      <c r="A76" s="76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3" thickBot="1">
      <c r="A77" s="71"/>
      <c r="B77" s="1215" t="s">
        <v>618</v>
      </c>
      <c r="C77" s="1216"/>
      <c r="D77" s="1216"/>
      <c r="E77" s="1216"/>
      <c r="F77" s="1216"/>
      <c r="G77" s="1216"/>
      <c r="H77" s="1216"/>
      <c r="I77" s="1217"/>
      <c r="J77" s="1184" t="s">
        <v>619</v>
      </c>
      <c r="K77" s="1214"/>
      <c r="L77" s="1214"/>
      <c r="M77" s="1214"/>
      <c r="N77" s="1214"/>
      <c r="O77" s="1214"/>
      <c r="P77" s="1214"/>
      <c r="Q77" s="1185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3" thickBot="1">
      <c r="A78" s="66" t="s">
        <v>637</v>
      </c>
      <c r="B78" s="56" t="str">
        <f t="shared" ref="B78:I78" si="22">C14</f>
        <v>001</v>
      </c>
      <c r="C78" s="57" t="str">
        <f t="shared" si="22"/>
        <v>002</v>
      </c>
      <c r="D78" s="57" t="str">
        <f t="shared" si="22"/>
        <v>003</v>
      </c>
      <c r="E78" s="57" t="str">
        <f t="shared" si="22"/>
        <v>004</v>
      </c>
      <c r="F78" s="57">
        <f t="shared" si="22"/>
        <v>0</v>
      </c>
      <c r="G78" s="57">
        <f t="shared" si="22"/>
        <v>0</v>
      </c>
      <c r="H78" s="57">
        <f t="shared" si="22"/>
        <v>0</v>
      </c>
      <c r="I78" s="58">
        <f t="shared" si="22"/>
        <v>0</v>
      </c>
      <c r="J78" s="59" t="str">
        <f t="shared" ref="J78:Q78" si="23">B78</f>
        <v>001</v>
      </c>
      <c r="K78" s="60" t="str">
        <f t="shared" si="23"/>
        <v>002</v>
      </c>
      <c r="L78" s="60" t="str">
        <f t="shared" si="23"/>
        <v>003</v>
      </c>
      <c r="M78" s="60" t="str">
        <f t="shared" si="23"/>
        <v>004</v>
      </c>
      <c r="N78" s="60">
        <f t="shared" si="23"/>
        <v>0</v>
      </c>
      <c r="O78" s="60">
        <f t="shared" si="23"/>
        <v>0</v>
      </c>
      <c r="P78" s="60">
        <f t="shared" si="23"/>
        <v>0</v>
      </c>
      <c r="Q78" s="61">
        <f t="shared" si="23"/>
        <v>0</v>
      </c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>
      <c r="A79" s="72" t="s">
        <v>623</v>
      </c>
      <c r="B79" s="47">
        <f t="shared" ref="B79:I81" si="24">C34</f>
        <v>3.2729999999999997</v>
      </c>
      <c r="C79" s="48">
        <f t="shared" si="24"/>
        <v>3.2725</v>
      </c>
      <c r="D79" s="48">
        <f t="shared" si="24"/>
        <v>3.2839999999999998</v>
      </c>
      <c r="E79" s="48">
        <f t="shared" si="24"/>
        <v>3.2725</v>
      </c>
      <c r="F79" s="48" t="e">
        <f t="shared" si="24"/>
        <v>#DIV/0!</v>
      </c>
      <c r="G79" s="48" t="e">
        <f t="shared" si="24"/>
        <v>#DIV/0!</v>
      </c>
      <c r="H79" s="48" t="e">
        <f t="shared" si="24"/>
        <v>#DIV/0!</v>
      </c>
      <c r="I79" s="49" t="e">
        <f t="shared" si="24"/>
        <v>#DIV/0!</v>
      </c>
      <c r="J79" s="47">
        <f t="shared" ref="J79:Q82" si="25">B79*25.4</f>
        <v>83.134199999999993</v>
      </c>
      <c r="K79" s="48">
        <f t="shared" si="25"/>
        <v>83.121499999999997</v>
      </c>
      <c r="L79" s="48">
        <f t="shared" si="25"/>
        <v>83.413599999999988</v>
      </c>
      <c r="M79" s="48">
        <f t="shared" si="25"/>
        <v>83.121499999999997</v>
      </c>
      <c r="N79" s="48" t="e">
        <f t="shared" si="25"/>
        <v>#DIV/0!</v>
      </c>
      <c r="O79" s="48" t="e">
        <f t="shared" si="25"/>
        <v>#DIV/0!</v>
      </c>
      <c r="P79" s="48" t="e">
        <f t="shared" si="25"/>
        <v>#DIV/0!</v>
      </c>
      <c r="Q79" s="49" t="e">
        <f t="shared" si="25"/>
        <v>#DIV/0!</v>
      </c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>
      <c r="A80" s="73" t="s">
        <v>479</v>
      </c>
      <c r="B80" s="50">
        <f t="shared" si="24"/>
        <v>-3.0000000000000001E-3</v>
      </c>
      <c r="C80" s="51">
        <f t="shared" si="24"/>
        <v>0</v>
      </c>
      <c r="D80" s="51">
        <f t="shared" si="24"/>
        <v>-3.0000000000000001E-3</v>
      </c>
      <c r="E80" s="51">
        <f t="shared" si="24"/>
        <v>-4.0000000000000001E-3</v>
      </c>
      <c r="F80" s="51">
        <f t="shared" si="24"/>
        <v>0</v>
      </c>
      <c r="G80" s="51">
        <f t="shared" si="24"/>
        <v>0</v>
      </c>
      <c r="H80" s="51">
        <f t="shared" si="24"/>
        <v>0</v>
      </c>
      <c r="I80" s="52">
        <f t="shared" si="24"/>
        <v>0</v>
      </c>
      <c r="J80" s="50">
        <f t="shared" si="25"/>
        <v>-7.6200000000000004E-2</v>
      </c>
      <c r="K80" s="51">
        <f t="shared" si="25"/>
        <v>0</v>
      </c>
      <c r="L80" s="51">
        <f t="shared" si="25"/>
        <v>-7.6200000000000004E-2</v>
      </c>
      <c r="M80" s="51">
        <f t="shared" si="25"/>
        <v>-0.1016</v>
      </c>
      <c r="N80" s="51">
        <f t="shared" si="25"/>
        <v>0</v>
      </c>
      <c r="O80" s="51">
        <f t="shared" si="25"/>
        <v>0</v>
      </c>
      <c r="P80" s="51">
        <f t="shared" si="25"/>
        <v>0</v>
      </c>
      <c r="Q80" s="52">
        <f t="shared" si="25"/>
        <v>0</v>
      </c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30">
      <c r="A81" s="73" t="s">
        <v>480</v>
      </c>
      <c r="B81" s="50">
        <f t="shared" si="24"/>
        <v>1E-3</v>
      </c>
      <c r="C81" s="51">
        <f t="shared" si="24"/>
        <v>-1E-3</v>
      </c>
      <c r="D81" s="51">
        <f t="shared" si="24"/>
        <v>2E-3</v>
      </c>
      <c r="E81" s="51">
        <f t="shared" si="24"/>
        <v>0</v>
      </c>
      <c r="F81" s="51">
        <f t="shared" si="24"/>
        <v>0</v>
      </c>
      <c r="G81" s="51">
        <f t="shared" si="24"/>
        <v>0</v>
      </c>
      <c r="H81" s="51">
        <f t="shared" si="24"/>
        <v>0</v>
      </c>
      <c r="I81" s="52">
        <f t="shared" si="24"/>
        <v>0</v>
      </c>
      <c r="J81" s="50">
        <f t="shared" si="25"/>
        <v>2.5399999999999999E-2</v>
      </c>
      <c r="K81" s="51">
        <f t="shared" si="25"/>
        <v>-2.5399999999999999E-2</v>
      </c>
      <c r="L81" s="51">
        <f t="shared" si="25"/>
        <v>5.0799999999999998E-2</v>
      </c>
      <c r="M81" s="51">
        <f t="shared" si="25"/>
        <v>0</v>
      </c>
      <c r="N81" s="51">
        <f t="shared" si="25"/>
        <v>0</v>
      </c>
      <c r="O81" s="51">
        <f t="shared" si="25"/>
        <v>0</v>
      </c>
      <c r="P81" s="51">
        <f t="shared" si="25"/>
        <v>0</v>
      </c>
      <c r="Q81" s="52">
        <f t="shared" si="25"/>
        <v>0</v>
      </c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30" ht="13" thickBot="1">
      <c r="A82" s="74" t="s">
        <v>586</v>
      </c>
      <c r="B82" s="53">
        <f t="shared" ref="B82:I82" si="26">C38</f>
        <v>-0.16772999999999971</v>
      </c>
      <c r="C82" s="54">
        <f t="shared" si="26"/>
        <v>-0.16322999999999999</v>
      </c>
      <c r="D82" s="54">
        <f t="shared" si="26"/>
        <v>-0.17572999999999972</v>
      </c>
      <c r="E82" s="54">
        <f t="shared" si="26"/>
        <v>-0.18122999999999978</v>
      </c>
      <c r="F82" s="54" t="e">
        <f t="shared" si="26"/>
        <v>#DIV/0!</v>
      </c>
      <c r="G82" s="54" t="e">
        <f t="shared" si="26"/>
        <v>#DIV/0!</v>
      </c>
      <c r="H82" s="54" t="e">
        <f t="shared" si="26"/>
        <v>#DIV/0!</v>
      </c>
      <c r="I82" s="55" t="e">
        <f t="shared" si="26"/>
        <v>#DIV/0!</v>
      </c>
      <c r="J82" s="53">
        <f t="shared" si="25"/>
        <v>-4.2603419999999925</v>
      </c>
      <c r="K82" s="54">
        <f t="shared" si="25"/>
        <v>-4.1460419999999996</v>
      </c>
      <c r="L82" s="54">
        <f t="shared" si="25"/>
        <v>-4.4635419999999923</v>
      </c>
      <c r="M82" s="54">
        <f t="shared" si="25"/>
        <v>-4.6032419999999945</v>
      </c>
      <c r="N82" s="54" t="e">
        <f t="shared" si="25"/>
        <v>#DIV/0!</v>
      </c>
      <c r="O82" s="54" t="e">
        <f t="shared" si="25"/>
        <v>#DIV/0!</v>
      </c>
      <c r="P82" s="54" t="e">
        <f t="shared" si="25"/>
        <v>#DIV/0!</v>
      </c>
      <c r="Q82" s="55" t="e">
        <f t="shared" si="25"/>
        <v>#DIV/0!</v>
      </c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30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30">
      <c r="A84" s="76" t="s">
        <v>517</v>
      </c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30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30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30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30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30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30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30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30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30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V93" s="62" t="s">
        <v>758</v>
      </c>
      <c r="W93" s="62"/>
      <c r="X93" s="62"/>
      <c r="Y93" s="62"/>
      <c r="Z93" s="62"/>
      <c r="AA93" s="62"/>
      <c r="AB93" s="62"/>
      <c r="AC93" s="62"/>
      <c r="AD93" s="62"/>
    </row>
    <row r="94" spans="1:30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V94" s="62"/>
      <c r="W94" s="62"/>
      <c r="X94" s="62"/>
      <c r="Y94" s="62"/>
      <c r="Z94" s="62"/>
      <c r="AA94" s="62"/>
      <c r="AB94" s="62"/>
      <c r="AC94" s="62"/>
      <c r="AD94" s="62"/>
    </row>
    <row r="95" spans="1:30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V95" s="62"/>
      <c r="W95" s="63" t="str">
        <f t="shared" ref="W95:AD95" si="27">"Blade S/N "&amp;C46</f>
        <v>Blade S/N 003</v>
      </c>
      <c r="X95" s="63" t="str">
        <f t="shared" si="27"/>
        <v xml:space="preserve">Blade S/N </v>
      </c>
      <c r="Y95" s="63" t="str">
        <f t="shared" si="27"/>
        <v xml:space="preserve">Blade S/N </v>
      </c>
      <c r="Z95" s="63" t="str">
        <f t="shared" si="27"/>
        <v xml:space="preserve">Blade S/N </v>
      </c>
      <c r="AA95" s="63" t="str">
        <f t="shared" si="27"/>
        <v xml:space="preserve">Blade S/N </v>
      </c>
      <c r="AB95" s="63" t="str">
        <f t="shared" si="27"/>
        <v xml:space="preserve">Blade S/N </v>
      </c>
      <c r="AC95" s="63" t="str">
        <f t="shared" si="27"/>
        <v xml:space="preserve">Blade S/N </v>
      </c>
      <c r="AD95" s="63" t="str">
        <f t="shared" si="27"/>
        <v xml:space="preserve">Blade S/N </v>
      </c>
    </row>
    <row r="96" spans="1:30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V96" s="64">
        <f>B42</f>
        <v>0.70499999999999996</v>
      </c>
      <c r="W96" s="65">
        <f t="shared" ref="W96:AD98" si="28">K48-K$47</f>
        <v>25.4</v>
      </c>
      <c r="X96" s="65">
        <f t="shared" si="28"/>
        <v>0</v>
      </c>
      <c r="Y96" s="65">
        <f t="shared" si="28"/>
        <v>0</v>
      </c>
      <c r="Z96" s="65">
        <f t="shared" si="28"/>
        <v>0</v>
      </c>
      <c r="AA96" s="65">
        <f t="shared" si="28"/>
        <v>0</v>
      </c>
      <c r="AB96" s="65">
        <f t="shared" si="28"/>
        <v>0</v>
      </c>
      <c r="AC96" s="65">
        <f t="shared" si="28"/>
        <v>0</v>
      </c>
      <c r="AD96" s="65">
        <f t="shared" si="28"/>
        <v>0</v>
      </c>
    </row>
    <row r="97" spans="1:30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V97" s="64">
        <f>B43</f>
        <v>1.105</v>
      </c>
      <c r="W97" s="65">
        <f t="shared" si="28"/>
        <v>58.216799999999992</v>
      </c>
      <c r="X97" s="65">
        <f t="shared" si="28"/>
        <v>0</v>
      </c>
      <c r="Y97" s="65">
        <f t="shared" si="28"/>
        <v>0</v>
      </c>
      <c r="Z97" s="65">
        <f t="shared" si="28"/>
        <v>0</v>
      </c>
      <c r="AA97" s="65">
        <f t="shared" si="28"/>
        <v>0</v>
      </c>
      <c r="AB97" s="65">
        <f t="shared" si="28"/>
        <v>0</v>
      </c>
      <c r="AC97" s="65">
        <f t="shared" si="28"/>
        <v>0</v>
      </c>
      <c r="AD97" s="65">
        <f t="shared" si="28"/>
        <v>0</v>
      </c>
    </row>
    <row r="98" spans="1:30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V98" s="64">
        <f>B44</f>
        <v>1.44</v>
      </c>
      <c r="W98" s="65">
        <f t="shared" si="28"/>
        <v>83.438999999999993</v>
      </c>
      <c r="X98" s="65">
        <f t="shared" si="28"/>
        <v>0</v>
      </c>
      <c r="Y98" s="65">
        <f t="shared" si="28"/>
        <v>0</v>
      </c>
      <c r="Z98" s="65">
        <f t="shared" si="28"/>
        <v>0</v>
      </c>
      <c r="AA98" s="65">
        <f t="shared" si="28"/>
        <v>0</v>
      </c>
      <c r="AB98" s="65">
        <f t="shared" si="28"/>
        <v>0</v>
      </c>
      <c r="AC98" s="65">
        <f t="shared" si="28"/>
        <v>0</v>
      </c>
      <c r="AD98" s="65">
        <f t="shared" si="28"/>
        <v>0</v>
      </c>
    </row>
    <row r="99" spans="1:30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30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30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30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71"/>
      <c r="U102" s="71"/>
      <c r="V102" s="71"/>
      <c r="W102" s="71"/>
      <c r="X102" s="71"/>
      <c r="Y102" s="88"/>
      <c r="Z102" s="71"/>
      <c r="AA102" s="88"/>
      <c r="AB102" s="88"/>
    </row>
    <row r="103" spans="1:30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30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30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30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30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30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30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30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30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30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30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30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30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30" ht="13" thickBo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30" ht="13" thickBot="1">
      <c r="A117" s="66" t="s">
        <v>637</v>
      </c>
      <c r="B117" s="35" t="str">
        <f t="shared" ref="B117:I117" si="29">C46</f>
        <v>003</v>
      </c>
      <c r="C117" s="36">
        <f t="shared" si="29"/>
        <v>0</v>
      </c>
      <c r="D117" s="36">
        <f t="shared" si="29"/>
        <v>0</v>
      </c>
      <c r="E117" s="36">
        <f t="shared" si="29"/>
        <v>0</v>
      </c>
      <c r="F117" s="36">
        <f t="shared" si="29"/>
        <v>0</v>
      </c>
      <c r="G117" s="36">
        <f t="shared" si="29"/>
        <v>0</v>
      </c>
      <c r="H117" s="36">
        <f t="shared" si="29"/>
        <v>0</v>
      </c>
      <c r="I117" s="37">
        <f t="shared" si="29"/>
        <v>0</v>
      </c>
      <c r="J117" s="99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30" ht="13" thickBot="1">
      <c r="A118" s="67" t="s">
        <v>587</v>
      </c>
      <c r="B118" s="68">
        <f t="shared" ref="B118:I118" si="30">RSQ(W96:W98,$V96:$V98)</f>
        <v>0.99940519163246788</v>
      </c>
      <c r="C118" s="69" t="e">
        <f t="shared" si="30"/>
        <v>#DIV/0!</v>
      </c>
      <c r="D118" s="69" t="e">
        <f t="shared" si="30"/>
        <v>#DIV/0!</v>
      </c>
      <c r="E118" s="69" t="e">
        <f t="shared" si="30"/>
        <v>#DIV/0!</v>
      </c>
      <c r="F118" s="69" t="e">
        <f t="shared" si="30"/>
        <v>#DIV/0!</v>
      </c>
      <c r="G118" s="69" t="e">
        <f t="shared" si="30"/>
        <v>#DIV/0!</v>
      </c>
      <c r="H118" s="69" t="e">
        <f t="shared" si="30"/>
        <v>#DIV/0!</v>
      </c>
      <c r="I118" s="70" t="e">
        <f t="shared" si="30"/>
        <v>#DIV/0!</v>
      </c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30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30">
      <c r="A120" s="76" t="s">
        <v>687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30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30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30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30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30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30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30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V127" s="62" t="s">
        <v>758</v>
      </c>
      <c r="W127" s="62"/>
      <c r="X127" s="62"/>
      <c r="Y127" s="62"/>
      <c r="Z127" s="62"/>
      <c r="AA127" s="62"/>
      <c r="AB127" s="62"/>
      <c r="AC127" s="62"/>
      <c r="AD127" s="62"/>
    </row>
    <row r="128" spans="1:30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1:30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V129" s="62"/>
      <c r="W129" s="63" t="str">
        <f t="shared" ref="W129:AD129" si="31">"Blade S/N "&amp;C57</f>
        <v>Blade S/N 003</v>
      </c>
      <c r="X129" s="63" t="str">
        <f t="shared" si="31"/>
        <v xml:space="preserve">Blade S/N </v>
      </c>
      <c r="Y129" s="63" t="str">
        <f t="shared" si="31"/>
        <v xml:space="preserve">Blade S/N </v>
      </c>
      <c r="Z129" s="63" t="str">
        <f t="shared" si="31"/>
        <v xml:space="preserve">Blade S/N </v>
      </c>
      <c r="AA129" s="63" t="str">
        <f t="shared" si="31"/>
        <v xml:space="preserve">Blade S/N </v>
      </c>
      <c r="AB129" s="63" t="str">
        <f t="shared" si="31"/>
        <v xml:space="preserve">Blade S/N </v>
      </c>
      <c r="AC129" s="63" t="str">
        <f t="shared" si="31"/>
        <v xml:space="preserve">Blade S/N </v>
      </c>
      <c r="AD129" s="63" t="str">
        <f t="shared" si="31"/>
        <v xml:space="preserve">Blade S/N </v>
      </c>
    </row>
    <row r="130" spans="1:30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V130" s="62">
        <v>0</v>
      </c>
      <c r="W130" s="65">
        <f t="shared" ref="W130:AD130" si="32">K58</f>
        <v>0</v>
      </c>
      <c r="X130" s="65">
        <f t="shared" si="32"/>
        <v>0</v>
      </c>
      <c r="Y130" s="65">
        <f t="shared" si="32"/>
        <v>0</v>
      </c>
      <c r="Z130" s="65">
        <f t="shared" si="32"/>
        <v>0</v>
      </c>
      <c r="AA130" s="65">
        <f t="shared" si="32"/>
        <v>0</v>
      </c>
      <c r="AB130" s="65">
        <f t="shared" si="32"/>
        <v>0</v>
      </c>
      <c r="AC130" s="65">
        <f t="shared" si="32"/>
        <v>0</v>
      </c>
      <c r="AD130" s="65">
        <f t="shared" si="32"/>
        <v>0</v>
      </c>
    </row>
    <row r="131" spans="1:30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V131" s="64">
        <f>B4</f>
        <v>1.4350000000000001</v>
      </c>
      <c r="W131" s="65">
        <f t="shared" ref="W131:AD133" si="33">K59-K$58</f>
        <v>83.438999999999993</v>
      </c>
      <c r="X131" s="65">
        <f t="shared" si="33"/>
        <v>0</v>
      </c>
      <c r="Y131" s="65">
        <f t="shared" si="33"/>
        <v>0</v>
      </c>
      <c r="Z131" s="65">
        <f t="shared" si="33"/>
        <v>0</v>
      </c>
      <c r="AA131" s="65">
        <f t="shared" si="33"/>
        <v>0</v>
      </c>
      <c r="AB131" s="65">
        <f t="shared" si="33"/>
        <v>0</v>
      </c>
      <c r="AC131" s="65">
        <f t="shared" si="33"/>
        <v>0</v>
      </c>
      <c r="AD131" s="65">
        <f t="shared" si="33"/>
        <v>0</v>
      </c>
    </row>
    <row r="132" spans="1:30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V132" s="64">
        <f>B54</f>
        <v>1.7</v>
      </c>
      <c r="W132" s="65">
        <f t="shared" si="33"/>
        <v>98.780599999999993</v>
      </c>
      <c r="X132" s="65">
        <f t="shared" si="33"/>
        <v>0</v>
      </c>
      <c r="Y132" s="65">
        <f t="shared" si="33"/>
        <v>0</v>
      </c>
      <c r="Z132" s="65">
        <f t="shared" si="33"/>
        <v>0</v>
      </c>
      <c r="AA132" s="65">
        <f t="shared" si="33"/>
        <v>0</v>
      </c>
      <c r="AB132" s="65">
        <f t="shared" si="33"/>
        <v>0</v>
      </c>
      <c r="AC132" s="65">
        <f t="shared" si="33"/>
        <v>0</v>
      </c>
      <c r="AD132" s="65">
        <f t="shared" si="33"/>
        <v>0</v>
      </c>
    </row>
    <row r="133" spans="1:30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V133" s="64">
        <f>B54</f>
        <v>1.7</v>
      </c>
      <c r="W133" s="65">
        <f t="shared" si="33"/>
        <v>98.780599999999993</v>
      </c>
      <c r="X133" s="65">
        <f t="shared" si="33"/>
        <v>0</v>
      </c>
      <c r="Y133" s="65">
        <f t="shared" si="33"/>
        <v>0</v>
      </c>
      <c r="Z133" s="65">
        <f t="shared" si="33"/>
        <v>0</v>
      </c>
      <c r="AA133" s="65">
        <f t="shared" si="33"/>
        <v>0</v>
      </c>
      <c r="AB133" s="65">
        <f t="shared" si="33"/>
        <v>0</v>
      </c>
      <c r="AC133" s="65">
        <f t="shared" si="33"/>
        <v>0</v>
      </c>
      <c r="AD133" s="65">
        <f t="shared" si="33"/>
        <v>0</v>
      </c>
    </row>
    <row r="134" spans="1:30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30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30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30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30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30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30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30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30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30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30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</sheetData>
  <sheetProtection password="E9FE" sheet="1" objects="1" scenarios="1"/>
  <mergeCells count="55">
    <mergeCell ref="A57:B57"/>
    <mergeCell ref="A53:B53"/>
    <mergeCell ref="A29:B29"/>
    <mergeCell ref="A23:B23"/>
    <mergeCell ref="A24:B24"/>
    <mergeCell ref="A25:B25"/>
    <mergeCell ref="A26:B26"/>
    <mergeCell ref="A56:B56"/>
    <mergeCell ref="A37:B37"/>
    <mergeCell ref="A38:B38"/>
    <mergeCell ref="A51:B51"/>
    <mergeCell ref="A50:B50"/>
    <mergeCell ref="A39:B39"/>
    <mergeCell ref="A40:B40"/>
    <mergeCell ref="B1:G1"/>
    <mergeCell ref="B2:G2"/>
    <mergeCell ref="A47:B47"/>
    <mergeCell ref="A46:B46"/>
    <mergeCell ref="C13:J13"/>
    <mergeCell ref="A41:B41"/>
    <mergeCell ref="A45:B45"/>
    <mergeCell ref="A31:B31"/>
    <mergeCell ref="A14:B14"/>
    <mergeCell ref="A33:B33"/>
    <mergeCell ref="A27:B27"/>
    <mergeCell ref="A28:B28"/>
    <mergeCell ref="A30:B30"/>
    <mergeCell ref="A32:B32"/>
    <mergeCell ref="A34:B34"/>
    <mergeCell ref="A36:B36"/>
    <mergeCell ref="K45:R45"/>
    <mergeCell ref="K56:R56"/>
    <mergeCell ref="K13:R13"/>
    <mergeCell ref="C45:J45"/>
    <mergeCell ref="C56:J56"/>
    <mergeCell ref="A13:B13"/>
    <mergeCell ref="A52:B52"/>
    <mergeCell ref="A48:B48"/>
    <mergeCell ref="A49:B49"/>
    <mergeCell ref="A35:B35"/>
    <mergeCell ref="A15:B15"/>
    <mergeCell ref="A16:B16"/>
    <mergeCell ref="A17:B17"/>
    <mergeCell ref="A22:B22"/>
    <mergeCell ref="A18:B18"/>
    <mergeCell ref="A19:B19"/>
    <mergeCell ref="A20:B20"/>
    <mergeCell ref="A21:B21"/>
    <mergeCell ref="B77:I77"/>
    <mergeCell ref="A61:B61"/>
    <mergeCell ref="J77:Q77"/>
    <mergeCell ref="A58:B58"/>
    <mergeCell ref="A60:B60"/>
    <mergeCell ref="A72:U73"/>
    <mergeCell ref="A59:B59"/>
  </mergeCells>
  <phoneticPr fontId="3" type="noConversion"/>
  <conditionalFormatting sqref="J80:Q81">
    <cfRule type="expression" dxfId="719" priority="1" stopIfTrue="1">
      <formula>ABS(J80)&gt;=2</formula>
    </cfRule>
    <cfRule type="expression" priority="2" stopIfTrue="1">
      <formula>ABS(J80)&gt;1</formula>
    </cfRule>
  </conditionalFormatting>
  <conditionalFormatting sqref="J82:Q82">
    <cfRule type="expression" dxfId="718" priority="3" stopIfTrue="1">
      <formula>ABS(J82)&gt;=3</formula>
    </cfRule>
    <cfRule type="expression" dxfId="717" priority="4" stopIfTrue="1">
      <formula>ABS(J82)&gt;2</formula>
    </cfRule>
  </conditionalFormatting>
  <conditionalFormatting sqref="B80:I81 C35:J36">
    <cfRule type="expression" dxfId="716" priority="5" stopIfTrue="1">
      <formula>ABS(B35)&gt;=0.07874</formula>
    </cfRule>
    <cfRule type="expression" dxfId="715" priority="6" stopIfTrue="1">
      <formula>ABS(B35)&gt;0.03937</formula>
    </cfRule>
  </conditionalFormatting>
  <conditionalFormatting sqref="B82:I82">
    <cfRule type="expression" dxfId="714" priority="7" stopIfTrue="1">
      <formula>ABS(B82)&gt;=0.11811</formula>
    </cfRule>
    <cfRule type="expression" dxfId="713" priority="8" stopIfTrue="1">
      <formula>ABS(B82)&gt;0.07874</formula>
    </cfRule>
  </conditionalFormatting>
  <conditionalFormatting sqref="K35:R36">
    <cfRule type="expression" dxfId="712" priority="9" stopIfTrue="1">
      <formula>ABS(K35)&gt;=2</formula>
    </cfRule>
    <cfRule type="expression" dxfId="711" priority="10" stopIfTrue="1">
      <formula>ABS(K35)&gt;1</formula>
    </cfRule>
  </conditionalFormatting>
  <conditionalFormatting sqref="K38:R38">
    <cfRule type="expression" dxfId="710" priority="11" stopIfTrue="1">
      <formula>ABS(K38)&gt;=3</formula>
    </cfRule>
    <cfRule type="expression" dxfId="709" priority="12" stopIfTrue="1">
      <formula>ABS(K38)&gt;2</formula>
    </cfRule>
  </conditionalFormatting>
  <conditionalFormatting sqref="C38:J38">
    <cfRule type="expression" dxfId="708" priority="13" stopIfTrue="1">
      <formula>ABS(C38)&gt;=0.1181</formula>
    </cfRule>
    <cfRule type="expression" dxfId="707" priority="14" stopIfTrue="1">
      <formula>ABS(C38)&gt;0.07874</formula>
    </cfRule>
  </conditionalFormatting>
  <pageMargins left="0.75" right="0.75" top="1" bottom="1" header="0.5" footer="0.5"/>
  <headerFooter alignWithMargins="0"/>
  <rowBreaks count="1" manualBreakCount="1">
    <brk id="69" max="27" man="1"/>
  </rowBreaks>
  <colBreaks count="1" manualBreakCount="1">
    <brk id="21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0"/>
  </sheetPr>
  <dimension ref="A1:AD161"/>
  <sheetViews>
    <sheetView zoomScale="125" zoomScaleNormal="125" zoomScalePageLayoutView="125" workbookViewId="0"/>
  </sheetViews>
  <sheetFormatPr baseColWidth="10" defaultColWidth="9.1640625" defaultRowHeight="12" x14ac:dyDescent="0"/>
  <cols>
    <col min="1" max="1" width="30.1640625" style="10" customWidth="1"/>
    <col min="2" max="2" width="11.83203125" style="10" customWidth="1"/>
    <col min="3" max="16384" width="9.1640625" style="10"/>
  </cols>
  <sheetData>
    <row r="1" spans="1:18" ht="13" thickBot="1">
      <c r="A1" s="118" t="s">
        <v>633</v>
      </c>
      <c r="B1" s="1195" t="s">
        <v>389</v>
      </c>
      <c r="C1" s="1195"/>
      <c r="D1" s="1195"/>
      <c r="E1" s="1195"/>
      <c r="F1" s="1195"/>
      <c r="G1" s="1196"/>
    </row>
    <row r="2" spans="1:18" ht="13" thickBot="1">
      <c r="A2" s="119" t="s">
        <v>634</v>
      </c>
      <c r="B2" s="1197" t="s">
        <v>390</v>
      </c>
      <c r="C2" s="1197"/>
      <c r="D2" s="1197"/>
      <c r="E2" s="1197"/>
      <c r="F2" s="1197"/>
      <c r="G2" s="1198"/>
    </row>
    <row r="3" spans="1:18" ht="13" thickBot="1">
      <c r="A3" s="119" t="s">
        <v>457</v>
      </c>
      <c r="B3" s="116">
        <v>1.5730000000000001E-2</v>
      </c>
      <c r="C3" s="88" t="s">
        <v>476</v>
      </c>
    </row>
    <row r="4" spans="1:18" ht="13" thickBot="1">
      <c r="A4" s="120" t="s">
        <v>459</v>
      </c>
      <c r="B4" s="117">
        <v>1.4350000000000001</v>
      </c>
      <c r="C4" s="88" t="s">
        <v>632</v>
      </c>
      <c r="D4" s="10" t="s">
        <v>401</v>
      </c>
    </row>
    <row r="5" spans="1:18" ht="13" thickBot="1">
      <c r="A5" s="77"/>
      <c r="B5" s="78"/>
    </row>
    <row r="6" spans="1:18" ht="13" thickBot="1">
      <c r="A6" s="126" t="s">
        <v>622</v>
      </c>
      <c r="B6" s="131" t="s">
        <v>476</v>
      </c>
      <c r="C6" s="132" t="s">
        <v>387</v>
      </c>
    </row>
    <row r="7" spans="1:18">
      <c r="A7" s="79" t="s">
        <v>635</v>
      </c>
      <c r="B7" s="133">
        <v>0.70865999999999996</v>
      </c>
      <c r="C7" s="134">
        <f>B7*25.4</f>
        <v>17.999963999999999</v>
      </c>
    </row>
    <row r="8" spans="1:18">
      <c r="A8" s="80" t="s">
        <v>636</v>
      </c>
      <c r="B8" s="127">
        <v>0.39400000000000002</v>
      </c>
      <c r="C8" s="130">
        <f>B8*25.4</f>
        <v>10.0076</v>
      </c>
    </row>
    <row r="9" spans="1:18">
      <c r="A9" s="80" t="s">
        <v>621</v>
      </c>
      <c r="B9" s="128">
        <v>0.03</v>
      </c>
      <c r="C9" s="130">
        <f>B9*25.4</f>
        <v>0.7619999999999999</v>
      </c>
    </row>
    <row r="10" spans="1:18">
      <c r="A10" s="80" t="s">
        <v>645</v>
      </c>
      <c r="B10" s="128">
        <v>5.1180000000000003</v>
      </c>
      <c r="C10" s="130">
        <f>B10*25.4</f>
        <v>129.99719999999999</v>
      </c>
    </row>
    <row r="11" spans="1:18" ht="13" thickBot="1">
      <c r="A11" s="81" t="s">
        <v>647</v>
      </c>
      <c r="B11" s="129">
        <v>3.09</v>
      </c>
      <c r="C11" s="70">
        <f>B11*25.4</f>
        <v>78.48599999999999</v>
      </c>
    </row>
    <row r="12" spans="1:18" ht="13" thickBot="1">
      <c r="A12" s="9"/>
      <c r="B12" s="11"/>
    </row>
    <row r="13" spans="1:18" ht="13" thickBot="1">
      <c r="A13" s="1209" t="s">
        <v>462</v>
      </c>
      <c r="B13" s="1210"/>
      <c r="C13" s="1202" t="s">
        <v>618</v>
      </c>
      <c r="D13" s="1203"/>
      <c r="E13" s="1203"/>
      <c r="F13" s="1203"/>
      <c r="G13" s="1203"/>
      <c r="H13" s="1203"/>
      <c r="I13" s="1203"/>
      <c r="J13" s="1204"/>
      <c r="K13" s="1184" t="s">
        <v>619</v>
      </c>
      <c r="L13" s="1214"/>
      <c r="M13" s="1214"/>
      <c r="N13" s="1214"/>
      <c r="O13" s="1214"/>
      <c r="P13" s="1214"/>
      <c r="Q13" s="1214"/>
      <c r="R13" s="1185"/>
    </row>
    <row r="14" spans="1:18" ht="13" thickBot="1">
      <c r="A14" s="1205" t="s">
        <v>637</v>
      </c>
      <c r="B14" s="1206"/>
      <c r="C14" s="101" t="s">
        <v>391</v>
      </c>
      <c r="D14" s="102" t="s">
        <v>392</v>
      </c>
      <c r="E14" s="102" t="s">
        <v>394</v>
      </c>
      <c r="F14" s="102" t="s">
        <v>406</v>
      </c>
      <c r="G14" s="102"/>
      <c r="H14" s="102"/>
      <c r="I14" s="102"/>
      <c r="J14" s="103"/>
      <c r="K14" s="35" t="str">
        <f t="shared" ref="K14:R14" si="0">C14</f>
        <v>001</v>
      </c>
      <c r="L14" s="36" t="str">
        <f t="shared" si="0"/>
        <v>002</v>
      </c>
      <c r="M14" s="36" t="str">
        <f t="shared" si="0"/>
        <v>005</v>
      </c>
      <c r="N14" s="36" t="str">
        <f t="shared" si="0"/>
        <v>007</v>
      </c>
      <c r="O14" s="36">
        <f t="shared" si="0"/>
        <v>0</v>
      </c>
      <c r="P14" s="36">
        <f t="shared" si="0"/>
        <v>0</v>
      </c>
      <c r="Q14" s="36">
        <f t="shared" si="0"/>
        <v>0</v>
      </c>
      <c r="R14" s="37">
        <f t="shared" si="0"/>
        <v>0</v>
      </c>
    </row>
    <row r="15" spans="1:18">
      <c r="A15" s="1207" t="s">
        <v>635</v>
      </c>
      <c r="B15" s="1208"/>
      <c r="C15" s="105">
        <v>0.70850000000000002</v>
      </c>
      <c r="D15" s="104">
        <v>0.70799999999999996</v>
      </c>
      <c r="E15" s="104">
        <v>0.70850000000000002</v>
      </c>
      <c r="F15" s="104">
        <v>0.70799999999999996</v>
      </c>
      <c r="G15" s="104"/>
      <c r="H15" s="104"/>
      <c r="I15" s="104"/>
      <c r="J15" s="110"/>
      <c r="K15" s="107">
        <f t="shared" ref="K15:K29" si="1">C15*25.4</f>
        <v>17.995899999999999</v>
      </c>
      <c r="L15" s="108">
        <f t="shared" ref="L15:L29" si="2">D15*25.4</f>
        <v>17.983199999999997</v>
      </c>
      <c r="M15" s="108">
        <f t="shared" ref="M15:M29" si="3">E15*25.4</f>
        <v>17.995899999999999</v>
      </c>
      <c r="N15" s="108">
        <f t="shared" ref="N15:N29" si="4">F15*25.4</f>
        <v>17.983199999999997</v>
      </c>
      <c r="O15" s="108">
        <f t="shared" ref="O15:O29" si="5">G15*25.4</f>
        <v>0</v>
      </c>
      <c r="P15" s="108">
        <f t="shared" ref="P15:P29" si="6">H15*25.4</f>
        <v>0</v>
      </c>
      <c r="Q15" s="108">
        <f t="shared" ref="Q15:Q29" si="7">I15*25.4</f>
        <v>0</v>
      </c>
      <c r="R15" s="109">
        <f t="shared" ref="R15:R29" si="8">J15*25.4</f>
        <v>0</v>
      </c>
    </row>
    <row r="16" spans="1:18">
      <c r="A16" s="1182" t="s">
        <v>636</v>
      </c>
      <c r="B16" s="1183"/>
      <c r="C16" s="30">
        <v>0.39400000000000002</v>
      </c>
      <c r="D16" s="19">
        <v>0.39400000000000002</v>
      </c>
      <c r="E16" s="19">
        <v>0.39400000000000002</v>
      </c>
      <c r="F16" s="19">
        <v>0.39400000000000002</v>
      </c>
      <c r="G16" s="19"/>
      <c r="H16" s="19"/>
      <c r="I16" s="19"/>
      <c r="J16" s="111"/>
      <c r="K16" s="41">
        <f t="shared" si="1"/>
        <v>10.0076</v>
      </c>
      <c r="L16" s="42">
        <f t="shared" si="2"/>
        <v>10.0076</v>
      </c>
      <c r="M16" s="42">
        <f t="shared" si="3"/>
        <v>10.0076</v>
      </c>
      <c r="N16" s="42">
        <f t="shared" si="4"/>
        <v>10.0076</v>
      </c>
      <c r="O16" s="42">
        <f t="shared" si="5"/>
        <v>0</v>
      </c>
      <c r="P16" s="42">
        <f t="shared" si="6"/>
        <v>0</v>
      </c>
      <c r="Q16" s="42">
        <f t="shared" si="7"/>
        <v>0</v>
      </c>
      <c r="R16" s="43">
        <f t="shared" si="8"/>
        <v>0</v>
      </c>
    </row>
    <row r="17" spans="1:18">
      <c r="A17" s="1182" t="s">
        <v>638</v>
      </c>
      <c r="B17" s="1183"/>
      <c r="C17" s="137"/>
      <c r="D17" s="138"/>
      <c r="E17" s="138"/>
      <c r="F17" s="138"/>
      <c r="G17" s="138"/>
      <c r="H17" s="138"/>
      <c r="I17" s="138"/>
      <c r="J17" s="139"/>
      <c r="K17" s="41">
        <f t="shared" si="1"/>
        <v>0</v>
      </c>
      <c r="L17" s="42">
        <f t="shared" si="2"/>
        <v>0</v>
      </c>
      <c r="M17" s="42">
        <f t="shared" si="3"/>
        <v>0</v>
      </c>
      <c r="N17" s="42">
        <f t="shared" si="4"/>
        <v>0</v>
      </c>
      <c r="O17" s="42">
        <f t="shared" si="5"/>
        <v>0</v>
      </c>
      <c r="P17" s="42">
        <f t="shared" si="6"/>
        <v>0</v>
      </c>
      <c r="Q17" s="42">
        <f t="shared" si="7"/>
        <v>0</v>
      </c>
      <c r="R17" s="43">
        <f t="shared" si="8"/>
        <v>0</v>
      </c>
    </row>
    <row r="18" spans="1:18">
      <c r="A18" s="1182" t="s">
        <v>639</v>
      </c>
      <c r="B18" s="1183"/>
      <c r="C18" s="137"/>
      <c r="D18" s="138"/>
      <c r="E18" s="138"/>
      <c r="F18" s="138"/>
      <c r="G18" s="138"/>
      <c r="H18" s="138"/>
      <c r="I18" s="138"/>
      <c r="J18" s="139"/>
      <c r="K18" s="41">
        <f t="shared" si="1"/>
        <v>0</v>
      </c>
      <c r="L18" s="42">
        <f t="shared" si="2"/>
        <v>0</v>
      </c>
      <c r="M18" s="42">
        <f t="shared" si="3"/>
        <v>0</v>
      </c>
      <c r="N18" s="42">
        <f t="shared" si="4"/>
        <v>0</v>
      </c>
      <c r="O18" s="42">
        <f t="shared" si="5"/>
        <v>0</v>
      </c>
      <c r="P18" s="42">
        <f t="shared" si="6"/>
        <v>0</v>
      </c>
      <c r="Q18" s="42">
        <f t="shared" si="7"/>
        <v>0</v>
      </c>
      <c r="R18" s="43">
        <f t="shared" si="8"/>
        <v>0</v>
      </c>
    </row>
    <row r="19" spans="1:18">
      <c r="A19" s="1182" t="s">
        <v>640</v>
      </c>
      <c r="B19" s="1183"/>
      <c r="C19" s="137"/>
      <c r="D19" s="138"/>
      <c r="E19" s="138"/>
      <c r="F19" s="138"/>
      <c r="G19" s="138"/>
      <c r="H19" s="138"/>
      <c r="I19" s="138"/>
      <c r="J19" s="139"/>
      <c r="K19" s="41">
        <f t="shared" si="1"/>
        <v>0</v>
      </c>
      <c r="L19" s="42">
        <f t="shared" si="2"/>
        <v>0</v>
      </c>
      <c r="M19" s="42">
        <f t="shared" si="3"/>
        <v>0</v>
      </c>
      <c r="N19" s="42">
        <f t="shared" si="4"/>
        <v>0</v>
      </c>
      <c r="O19" s="42">
        <f t="shared" si="5"/>
        <v>0</v>
      </c>
      <c r="P19" s="42">
        <f t="shared" si="6"/>
        <v>0</v>
      </c>
      <c r="Q19" s="42">
        <f t="shared" si="7"/>
        <v>0</v>
      </c>
      <c r="R19" s="43">
        <f t="shared" si="8"/>
        <v>0</v>
      </c>
    </row>
    <row r="20" spans="1:18">
      <c r="A20" s="1182" t="s">
        <v>641</v>
      </c>
      <c r="B20" s="1183"/>
      <c r="C20" s="137"/>
      <c r="D20" s="138"/>
      <c r="E20" s="138"/>
      <c r="F20" s="138"/>
      <c r="G20" s="138"/>
      <c r="H20" s="138"/>
      <c r="I20" s="138"/>
      <c r="J20" s="139"/>
      <c r="K20" s="41">
        <f t="shared" si="1"/>
        <v>0</v>
      </c>
      <c r="L20" s="42">
        <f t="shared" si="2"/>
        <v>0</v>
      </c>
      <c r="M20" s="42">
        <f t="shared" si="3"/>
        <v>0</v>
      </c>
      <c r="N20" s="42">
        <f t="shared" si="4"/>
        <v>0</v>
      </c>
      <c r="O20" s="42">
        <f t="shared" si="5"/>
        <v>0</v>
      </c>
      <c r="P20" s="42">
        <f t="shared" si="6"/>
        <v>0</v>
      </c>
      <c r="Q20" s="42">
        <f t="shared" si="7"/>
        <v>0</v>
      </c>
      <c r="R20" s="43">
        <f t="shared" si="8"/>
        <v>0</v>
      </c>
    </row>
    <row r="21" spans="1:18">
      <c r="A21" s="1182" t="s">
        <v>642</v>
      </c>
      <c r="B21" s="1183"/>
      <c r="C21" s="137"/>
      <c r="D21" s="138"/>
      <c r="E21" s="138"/>
      <c r="F21" s="138"/>
      <c r="G21" s="138"/>
      <c r="H21" s="138"/>
      <c r="I21" s="138"/>
      <c r="J21" s="139"/>
      <c r="K21" s="41">
        <f t="shared" si="1"/>
        <v>0</v>
      </c>
      <c r="L21" s="42">
        <f t="shared" si="2"/>
        <v>0</v>
      </c>
      <c r="M21" s="42">
        <f t="shared" si="3"/>
        <v>0</v>
      </c>
      <c r="N21" s="42">
        <f t="shared" si="4"/>
        <v>0</v>
      </c>
      <c r="O21" s="42">
        <f t="shared" si="5"/>
        <v>0</v>
      </c>
      <c r="P21" s="42">
        <f t="shared" si="6"/>
        <v>0</v>
      </c>
      <c r="Q21" s="42">
        <f t="shared" si="7"/>
        <v>0</v>
      </c>
      <c r="R21" s="43">
        <f t="shared" si="8"/>
        <v>0</v>
      </c>
    </row>
    <row r="22" spans="1:18">
      <c r="A22" s="1182" t="s">
        <v>643</v>
      </c>
      <c r="B22" s="1183"/>
      <c r="C22" s="137"/>
      <c r="D22" s="138"/>
      <c r="E22" s="138"/>
      <c r="F22" s="138"/>
      <c r="G22" s="138"/>
      <c r="H22" s="138"/>
      <c r="I22" s="138"/>
      <c r="J22" s="139"/>
      <c r="K22" s="41">
        <f t="shared" si="1"/>
        <v>0</v>
      </c>
      <c r="L22" s="42">
        <f t="shared" si="2"/>
        <v>0</v>
      </c>
      <c r="M22" s="42">
        <f t="shared" si="3"/>
        <v>0</v>
      </c>
      <c r="N22" s="42">
        <f t="shared" si="4"/>
        <v>0</v>
      </c>
      <c r="O22" s="42">
        <f t="shared" si="5"/>
        <v>0</v>
      </c>
      <c r="P22" s="42">
        <f t="shared" si="6"/>
        <v>0</v>
      </c>
      <c r="Q22" s="42">
        <f t="shared" si="7"/>
        <v>0</v>
      </c>
      <c r="R22" s="43">
        <f t="shared" si="8"/>
        <v>0</v>
      </c>
    </row>
    <row r="23" spans="1:18">
      <c r="A23" s="1182" t="s">
        <v>644</v>
      </c>
      <c r="B23" s="1183"/>
      <c r="C23" s="30">
        <v>1.07</v>
      </c>
      <c r="D23" s="19">
        <v>1.0900000000000001</v>
      </c>
      <c r="E23" s="19">
        <v>1.099</v>
      </c>
      <c r="F23" s="19">
        <v>1.097</v>
      </c>
      <c r="G23" s="19"/>
      <c r="H23" s="19"/>
      <c r="I23" s="19"/>
      <c r="J23" s="111"/>
      <c r="K23" s="41">
        <f t="shared" si="1"/>
        <v>27.178000000000001</v>
      </c>
      <c r="L23" s="42">
        <f t="shared" si="2"/>
        <v>27.686</v>
      </c>
      <c r="M23" s="42">
        <f t="shared" si="3"/>
        <v>27.914599999999997</v>
      </c>
      <c r="N23" s="42">
        <f t="shared" si="4"/>
        <v>27.863799999999998</v>
      </c>
      <c r="O23" s="42">
        <f t="shared" si="5"/>
        <v>0</v>
      </c>
      <c r="P23" s="42">
        <f t="shared" si="6"/>
        <v>0</v>
      </c>
      <c r="Q23" s="42">
        <f t="shared" si="7"/>
        <v>0</v>
      </c>
      <c r="R23" s="43">
        <f t="shared" si="8"/>
        <v>0</v>
      </c>
    </row>
    <row r="24" spans="1:18">
      <c r="A24" s="1182" t="s">
        <v>645</v>
      </c>
      <c r="B24" s="1183"/>
      <c r="C24" s="30">
        <v>5.1109999999999998</v>
      </c>
      <c r="D24" s="19">
        <v>5.1159999999999997</v>
      </c>
      <c r="E24" s="19">
        <v>5.1150000000000002</v>
      </c>
      <c r="F24" s="19">
        <v>5.1130000000000004</v>
      </c>
      <c r="G24" s="19"/>
      <c r="H24" s="19"/>
      <c r="I24" s="19"/>
      <c r="J24" s="111"/>
      <c r="K24" s="41">
        <f t="shared" si="1"/>
        <v>129.81939999999997</v>
      </c>
      <c r="L24" s="42">
        <f t="shared" si="2"/>
        <v>129.94639999999998</v>
      </c>
      <c r="M24" s="42">
        <f t="shared" si="3"/>
        <v>129.92099999999999</v>
      </c>
      <c r="N24" s="42">
        <f t="shared" si="4"/>
        <v>129.87020000000001</v>
      </c>
      <c r="O24" s="42">
        <f t="shared" si="5"/>
        <v>0</v>
      </c>
      <c r="P24" s="42">
        <f t="shared" si="6"/>
        <v>0</v>
      </c>
      <c r="Q24" s="42">
        <f t="shared" si="7"/>
        <v>0</v>
      </c>
      <c r="R24" s="43">
        <f t="shared" si="8"/>
        <v>0</v>
      </c>
    </row>
    <row r="25" spans="1:18">
      <c r="A25" s="1182" t="s">
        <v>648</v>
      </c>
      <c r="B25" s="1183"/>
      <c r="C25" s="30">
        <v>0</v>
      </c>
      <c r="D25" s="19">
        <v>0</v>
      </c>
      <c r="E25" s="19">
        <v>0</v>
      </c>
      <c r="F25" s="19">
        <v>0</v>
      </c>
      <c r="G25" s="19"/>
      <c r="H25" s="19"/>
      <c r="I25" s="19"/>
      <c r="J25" s="111"/>
      <c r="K25" s="41">
        <f t="shared" si="1"/>
        <v>0</v>
      </c>
      <c r="L25" s="42">
        <f t="shared" si="2"/>
        <v>0</v>
      </c>
      <c r="M25" s="42">
        <f t="shared" si="3"/>
        <v>0</v>
      </c>
      <c r="N25" s="42">
        <f t="shared" si="4"/>
        <v>0</v>
      </c>
      <c r="O25" s="42">
        <f t="shared" si="5"/>
        <v>0</v>
      </c>
      <c r="P25" s="42">
        <f t="shared" si="6"/>
        <v>0</v>
      </c>
      <c r="Q25" s="42">
        <f t="shared" si="7"/>
        <v>0</v>
      </c>
      <c r="R25" s="43">
        <f t="shared" si="8"/>
        <v>0</v>
      </c>
    </row>
    <row r="26" spans="1:18">
      <c r="A26" s="1182" t="s">
        <v>650</v>
      </c>
      <c r="B26" s="1183"/>
      <c r="C26" s="30">
        <v>3.19</v>
      </c>
      <c r="D26" s="19">
        <v>3.121</v>
      </c>
      <c r="E26" s="19">
        <v>3.1619999999999999</v>
      </c>
      <c r="F26" s="19">
        <v>3.14</v>
      </c>
      <c r="G26" s="19"/>
      <c r="H26" s="19"/>
      <c r="I26" s="19"/>
      <c r="J26" s="111"/>
      <c r="K26" s="41">
        <f t="shared" si="1"/>
        <v>81.025999999999996</v>
      </c>
      <c r="L26" s="42">
        <f t="shared" si="2"/>
        <v>79.273399999999995</v>
      </c>
      <c r="M26" s="42">
        <f t="shared" si="3"/>
        <v>80.314799999999991</v>
      </c>
      <c r="N26" s="42">
        <f t="shared" si="4"/>
        <v>79.756</v>
      </c>
      <c r="O26" s="42">
        <f t="shared" si="5"/>
        <v>0</v>
      </c>
      <c r="P26" s="42">
        <f t="shared" si="6"/>
        <v>0</v>
      </c>
      <c r="Q26" s="42">
        <f t="shared" si="7"/>
        <v>0</v>
      </c>
      <c r="R26" s="43">
        <f t="shared" si="8"/>
        <v>0</v>
      </c>
    </row>
    <row r="27" spans="1:18">
      <c r="A27" s="1182" t="s">
        <v>649</v>
      </c>
      <c r="B27" s="1183"/>
      <c r="C27" s="30">
        <v>4.0000000000000001E-3</v>
      </c>
      <c r="D27" s="19">
        <v>1E-3</v>
      </c>
      <c r="E27" s="19">
        <v>2E-3</v>
      </c>
      <c r="F27" s="19">
        <v>1E-3</v>
      </c>
      <c r="G27" s="19"/>
      <c r="H27" s="19"/>
      <c r="I27" s="19"/>
      <c r="J27" s="111"/>
      <c r="K27" s="41">
        <f t="shared" si="1"/>
        <v>0.1016</v>
      </c>
      <c r="L27" s="42">
        <f t="shared" si="2"/>
        <v>2.5399999999999999E-2</v>
      </c>
      <c r="M27" s="42">
        <f t="shared" si="3"/>
        <v>5.0799999999999998E-2</v>
      </c>
      <c r="N27" s="42">
        <f t="shared" si="4"/>
        <v>2.5399999999999999E-2</v>
      </c>
      <c r="O27" s="42">
        <f t="shared" si="5"/>
        <v>0</v>
      </c>
      <c r="P27" s="42">
        <f t="shared" si="6"/>
        <v>0</v>
      </c>
      <c r="Q27" s="42">
        <f t="shared" si="7"/>
        <v>0</v>
      </c>
      <c r="R27" s="43">
        <f t="shared" si="8"/>
        <v>0</v>
      </c>
    </row>
    <row r="28" spans="1:18">
      <c r="A28" s="1182" t="s">
        <v>651</v>
      </c>
      <c r="B28" s="1183"/>
      <c r="C28" s="30">
        <v>3.1920000000000002</v>
      </c>
      <c r="D28" s="19">
        <v>3.1219999999999999</v>
      </c>
      <c r="E28" s="19">
        <v>3.161</v>
      </c>
      <c r="F28" s="19">
        <v>3.1379999999999999</v>
      </c>
      <c r="G28" s="19"/>
      <c r="H28" s="19"/>
      <c r="I28" s="19"/>
      <c r="J28" s="111"/>
      <c r="K28" s="41">
        <f t="shared" si="1"/>
        <v>81.076800000000006</v>
      </c>
      <c r="L28" s="42">
        <f t="shared" si="2"/>
        <v>79.298799999999986</v>
      </c>
      <c r="M28" s="42">
        <f t="shared" si="3"/>
        <v>80.289400000000001</v>
      </c>
      <c r="N28" s="42">
        <f t="shared" si="4"/>
        <v>79.705199999999991</v>
      </c>
      <c r="O28" s="42">
        <f t="shared" si="5"/>
        <v>0</v>
      </c>
      <c r="P28" s="42">
        <f t="shared" si="6"/>
        <v>0</v>
      </c>
      <c r="Q28" s="42">
        <f t="shared" si="7"/>
        <v>0</v>
      </c>
      <c r="R28" s="43">
        <f t="shared" si="8"/>
        <v>0</v>
      </c>
    </row>
    <row r="29" spans="1:18">
      <c r="A29" s="1182" t="s">
        <v>652</v>
      </c>
      <c r="B29" s="1183"/>
      <c r="C29" s="30">
        <v>3.0000000000000001E-3</v>
      </c>
      <c r="D29" s="19">
        <v>2E-3</v>
      </c>
      <c r="E29" s="19">
        <v>1E-3</v>
      </c>
      <c r="F29" s="19">
        <v>1E-3</v>
      </c>
      <c r="G29" s="19"/>
      <c r="H29" s="19"/>
      <c r="I29" s="19"/>
      <c r="J29" s="111"/>
      <c r="K29" s="41">
        <f t="shared" si="1"/>
        <v>7.6200000000000004E-2</v>
      </c>
      <c r="L29" s="42">
        <f t="shared" si="2"/>
        <v>5.0799999999999998E-2</v>
      </c>
      <c r="M29" s="42">
        <f t="shared" si="3"/>
        <v>2.5399999999999999E-2</v>
      </c>
      <c r="N29" s="42">
        <f t="shared" si="4"/>
        <v>2.5399999999999999E-2</v>
      </c>
      <c r="O29" s="42">
        <f t="shared" si="5"/>
        <v>0</v>
      </c>
      <c r="P29" s="42">
        <f t="shared" si="6"/>
        <v>0</v>
      </c>
      <c r="Q29" s="42">
        <f t="shared" si="7"/>
        <v>0</v>
      </c>
      <c r="R29" s="43">
        <f t="shared" si="8"/>
        <v>0</v>
      </c>
    </row>
    <row r="30" spans="1:18">
      <c r="A30" s="1182" t="s">
        <v>620</v>
      </c>
      <c r="B30" s="1183"/>
      <c r="C30" s="106">
        <v>1.67</v>
      </c>
      <c r="D30" s="21">
        <v>1.68</v>
      </c>
      <c r="E30" s="21">
        <v>1.67</v>
      </c>
      <c r="F30" s="21">
        <v>1.67</v>
      </c>
      <c r="G30" s="21"/>
      <c r="H30" s="21"/>
      <c r="I30" s="21"/>
      <c r="J30" s="112"/>
      <c r="K30" s="41">
        <f t="shared" ref="K30:R30" si="9">C30</f>
        <v>1.67</v>
      </c>
      <c r="L30" s="42">
        <f t="shared" si="9"/>
        <v>1.68</v>
      </c>
      <c r="M30" s="42">
        <f t="shared" si="9"/>
        <v>1.67</v>
      </c>
      <c r="N30" s="42">
        <f t="shared" si="9"/>
        <v>1.67</v>
      </c>
      <c r="O30" s="42">
        <f t="shared" si="9"/>
        <v>0</v>
      </c>
      <c r="P30" s="42">
        <f t="shared" si="9"/>
        <v>0</v>
      </c>
      <c r="Q30" s="42">
        <f t="shared" si="9"/>
        <v>0</v>
      </c>
      <c r="R30" s="43">
        <f t="shared" si="9"/>
        <v>0</v>
      </c>
    </row>
    <row r="31" spans="1:18">
      <c r="A31" s="1182" t="s">
        <v>647</v>
      </c>
      <c r="B31" s="1183"/>
      <c r="C31" s="30">
        <v>3.0880000000000001</v>
      </c>
      <c r="D31" s="19">
        <v>3.0910000000000002</v>
      </c>
      <c r="E31" s="19">
        <v>3.089</v>
      </c>
      <c r="F31" s="19">
        <v>3.0939999999999999</v>
      </c>
      <c r="G31" s="19"/>
      <c r="H31" s="19"/>
      <c r="I31" s="19"/>
      <c r="J31" s="111"/>
      <c r="K31" s="41">
        <f t="shared" ref="K31:R31" si="10">C31*25.4</f>
        <v>78.435199999999995</v>
      </c>
      <c r="L31" s="42">
        <f t="shared" si="10"/>
        <v>78.511399999999995</v>
      </c>
      <c r="M31" s="42">
        <f t="shared" si="10"/>
        <v>78.460599999999999</v>
      </c>
      <c r="N31" s="42">
        <f t="shared" si="10"/>
        <v>78.587599999999995</v>
      </c>
      <c r="O31" s="42">
        <f t="shared" si="10"/>
        <v>0</v>
      </c>
      <c r="P31" s="42">
        <f t="shared" si="10"/>
        <v>0</v>
      </c>
      <c r="Q31" s="42">
        <f t="shared" si="10"/>
        <v>0</v>
      </c>
      <c r="R31" s="43">
        <f t="shared" si="10"/>
        <v>0</v>
      </c>
    </row>
    <row r="32" spans="1:18" ht="13" thickBot="1">
      <c r="A32" s="1228" t="s">
        <v>624</v>
      </c>
      <c r="B32" s="1229"/>
      <c r="C32" s="121"/>
      <c r="D32" s="122"/>
      <c r="E32" s="122"/>
      <c r="F32" s="122"/>
      <c r="G32" s="122"/>
      <c r="H32" s="122"/>
      <c r="I32" s="122"/>
      <c r="J32" s="123"/>
      <c r="K32" s="44">
        <f t="shared" ref="K32:R32" si="11">C32</f>
        <v>0</v>
      </c>
      <c r="L32" s="45">
        <f t="shared" si="11"/>
        <v>0</v>
      </c>
      <c r="M32" s="45">
        <f t="shared" si="11"/>
        <v>0</v>
      </c>
      <c r="N32" s="45">
        <f t="shared" si="11"/>
        <v>0</v>
      </c>
      <c r="O32" s="45">
        <f t="shared" si="11"/>
        <v>0</v>
      </c>
      <c r="P32" s="45">
        <f t="shared" si="11"/>
        <v>0</v>
      </c>
      <c r="Q32" s="45">
        <f t="shared" si="11"/>
        <v>0</v>
      </c>
      <c r="R32" s="46">
        <f t="shared" si="11"/>
        <v>0</v>
      </c>
    </row>
    <row r="33" spans="1:23" ht="13" thickBot="1">
      <c r="A33" s="1187"/>
      <c r="B33" s="1188"/>
      <c r="C33" s="25"/>
      <c r="D33" s="26"/>
      <c r="E33" s="26"/>
      <c r="F33" s="26"/>
      <c r="G33" s="26"/>
      <c r="H33" s="26"/>
      <c r="I33" s="26"/>
      <c r="J33" s="27"/>
      <c r="K33" s="113"/>
      <c r="L33" s="114"/>
      <c r="M33" s="114"/>
      <c r="N33" s="114"/>
      <c r="O33" s="114"/>
      <c r="P33" s="114"/>
      <c r="Q33" s="114"/>
      <c r="R33" s="115"/>
    </row>
    <row r="34" spans="1:23">
      <c r="A34" s="1207" t="s">
        <v>623</v>
      </c>
      <c r="B34" s="1230"/>
      <c r="C34" s="47">
        <f>ABS(C25-AVERAGE(C26,C28))</f>
        <v>3.1909999999999998</v>
      </c>
      <c r="D34" s="47">
        <f t="shared" ref="D34:J34" si="12">ABS(D25-AVERAGE(D26,D28))</f>
        <v>3.1215000000000002</v>
      </c>
      <c r="E34" s="47">
        <f t="shared" si="12"/>
        <v>3.1615000000000002</v>
      </c>
      <c r="F34" s="47">
        <f t="shared" si="12"/>
        <v>3.1390000000000002</v>
      </c>
      <c r="G34" s="47" t="e">
        <f t="shared" si="12"/>
        <v>#DIV/0!</v>
      </c>
      <c r="H34" s="47" t="e">
        <f t="shared" si="12"/>
        <v>#DIV/0!</v>
      </c>
      <c r="I34" s="47" t="e">
        <f t="shared" si="12"/>
        <v>#DIV/0!</v>
      </c>
      <c r="J34" s="47" t="e">
        <f t="shared" si="12"/>
        <v>#DIV/0!</v>
      </c>
      <c r="K34" s="84">
        <f t="shared" ref="K34:R38" si="13">C34*25.4</f>
        <v>81.051399999999987</v>
      </c>
      <c r="L34" s="48">
        <f t="shared" si="13"/>
        <v>79.286100000000005</v>
      </c>
      <c r="M34" s="48">
        <f t="shared" si="13"/>
        <v>80.302099999999996</v>
      </c>
      <c r="N34" s="48">
        <f t="shared" si="13"/>
        <v>79.730599999999995</v>
      </c>
      <c r="O34" s="48" t="e">
        <f t="shared" si="13"/>
        <v>#DIV/0!</v>
      </c>
      <c r="P34" s="48" t="e">
        <f t="shared" si="13"/>
        <v>#DIV/0!</v>
      </c>
      <c r="Q34" s="48" t="e">
        <f t="shared" si="13"/>
        <v>#DIV/0!</v>
      </c>
      <c r="R34" s="49" t="e">
        <f t="shared" si="13"/>
        <v>#DIV/0!</v>
      </c>
    </row>
    <row r="35" spans="1:23">
      <c r="A35" s="1182" t="s">
        <v>460</v>
      </c>
      <c r="B35" s="1186"/>
      <c r="C35" s="50">
        <f t="shared" ref="C35:J35" si="14">C25-C27</f>
        <v>-4.0000000000000001E-3</v>
      </c>
      <c r="D35" s="50">
        <f t="shared" si="14"/>
        <v>-1E-3</v>
      </c>
      <c r="E35" s="50">
        <f t="shared" si="14"/>
        <v>-2E-3</v>
      </c>
      <c r="F35" s="50">
        <f t="shared" si="14"/>
        <v>-1E-3</v>
      </c>
      <c r="G35" s="50">
        <f t="shared" si="14"/>
        <v>0</v>
      </c>
      <c r="H35" s="50">
        <f t="shared" si="14"/>
        <v>0</v>
      </c>
      <c r="I35" s="50">
        <f t="shared" si="14"/>
        <v>0</v>
      </c>
      <c r="J35" s="50">
        <f t="shared" si="14"/>
        <v>0</v>
      </c>
      <c r="K35" s="85">
        <f t="shared" si="13"/>
        <v>-0.1016</v>
      </c>
      <c r="L35" s="51">
        <f t="shared" si="13"/>
        <v>-2.5399999999999999E-2</v>
      </c>
      <c r="M35" s="51">
        <f t="shared" si="13"/>
        <v>-5.0799999999999998E-2</v>
      </c>
      <c r="N35" s="51">
        <f t="shared" si="13"/>
        <v>-2.5399999999999999E-2</v>
      </c>
      <c r="O35" s="51">
        <f t="shared" si="13"/>
        <v>0</v>
      </c>
      <c r="P35" s="51">
        <f t="shared" si="13"/>
        <v>0</v>
      </c>
      <c r="Q35" s="51">
        <f t="shared" si="13"/>
        <v>0</v>
      </c>
      <c r="R35" s="52">
        <f t="shared" si="13"/>
        <v>0</v>
      </c>
    </row>
    <row r="36" spans="1:23">
      <c r="A36" s="1182" t="s">
        <v>461</v>
      </c>
      <c r="B36" s="1186"/>
      <c r="C36" s="50">
        <f t="shared" ref="C36:J36" si="15">C27-C29</f>
        <v>1E-3</v>
      </c>
      <c r="D36" s="50">
        <f t="shared" si="15"/>
        <v>-1E-3</v>
      </c>
      <c r="E36" s="50">
        <f t="shared" si="15"/>
        <v>1E-3</v>
      </c>
      <c r="F36" s="50">
        <f t="shared" si="15"/>
        <v>0</v>
      </c>
      <c r="G36" s="50">
        <f t="shared" si="15"/>
        <v>0</v>
      </c>
      <c r="H36" s="50">
        <f t="shared" si="15"/>
        <v>0</v>
      </c>
      <c r="I36" s="50">
        <f t="shared" si="15"/>
        <v>0</v>
      </c>
      <c r="J36" s="50">
        <f t="shared" si="15"/>
        <v>0</v>
      </c>
      <c r="K36" s="85">
        <f t="shared" si="13"/>
        <v>2.5399999999999999E-2</v>
      </c>
      <c r="L36" s="51">
        <f t="shared" si="13"/>
        <v>-2.5399999999999999E-2</v>
      </c>
      <c r="M36" s="51">
        <f t="shared" si="13"/>
        <v>2.5399999999999999E-2</v>
      </c>
      <c r="N36" s="51">
        <f t="shared" si="13"/>
        <v>0</v>
      </c>
      <c r="O36" s="51">
        <f t="shared" si="13"/>
        <v>0</v>
      </c>
      <c r="P36" s="51">
        <f t="shared" si="13"/>
        <v>0</v>
      </c>
      <c r="Q36" s="51">
        <f t="shared" si="13"/>
        <v>0</v>
      </c>
      <c r="R36" s="52">
        <f t="shared" si="13"/>
        <v>0</v>
      </c>
    </row>
    <row r="37" spans="1:23">
      <c r="A37" s="1182" t="s">
        <v>585</v>
      </c>
      <c r="B37" s="1186"/>
      <c r="C37" s="50">
        <f>C31-C34</f>
        <v>-0.10299999999999976</v>
      </c>
      <c r="D37" s="124">
        <f t="shared" ref="D37:J37" si="16">D31-D34</f>
        <v>-3.0499999999999972E-2</v>
      </c>
      <c r="E37" s="124">
        <f t="shared" si="16"/>
        <v>-7.2500000000000231E-2</v>
      </c>
      <c r="F37" s="124">
        <f t="shared" si="16"/>
        <v>-4.5000000000000373E-2</v>
      </c>
      <c r="G37" s="124" t="e">
        <f t="shared" si="16"/>
        <v>#DIV/0!</v>
      </c>
      <c r="H37" s="124" t="e">
        <f t="shared" si="16"/>
        <v>#DIV/0!</v>
      </c>
      <c r="I37" s="124" t="e">
        <f t="shared" si="16"/>
        <v>#DIV/0!</v>
      </c>
      <c r="J37" s="124" t="e">
        <f t="shared" si="16"/>
        <v>#DIV/0!</v>
      </c>
      <c r="K37" s="85">
        <f t="shared" si="13"/>
        <v>-2.6161999999999939</v>
      </c>
      <c r="L37" s="51">
        <f t="shared" si="13"/>
        <v>-0.77469999999999928</v>
      </c>
      <c r="M37" s="51">
        <f t="shared" si="13"/>
        <v>-1.8415000000000057</v>
      </c>
      <c r="N37" s="51">
        <f t="shared" si="13"/>
        <v>-1.1430000000000093</v>
      </c>
      <c r="O37" s="51" t="e">
        <f t="shared" si="13"/>
        <v>#DIV/0!</v>
      </c>
      <c r="P37" s="51" t="e">
        <f t="shared" si="13"/>
        <v>#DIV/0!</v>
      </c>
      <c r="Q37" s="51" t="e">
        <f t="shared" si="13"/>
        <v>#DIV/0!</v>
      </c>
      <c r="R37" s="52" t="e">
        <f t="shared" si="13"/>
        <v>#DIV/0!</v>
      </c>
      <c r="S37" s="87"/>
    </row>
    <row r="38" spans="1:23" ht="13" thickBot="1">
      <c r="A38" s="1193" t="s">
        <v>586</v>
      </c>
      <c r="B38" s="1213"/>
      <c r="C38" s="125"/>
      <c r="D38" s="1053">
        <f t="shared" ref="D38:J38" si="17">D31-$B$3-D34</f>
        <v>-4.6229999999999993E-2</v>
      </c>
      <c r="E38" s="125">
        <f t="shared" si="17"/>
        <v>-8.8230000000000253E-2</v>
      </c>
      <c r="F38" s="125">
        <f t="shared" si="17"/>
        <v>-6.0730000000000395E-2</v>
      </c>
      <c r="G38" s="125" t="e">
        <f t="shared" si="17"/>
        <v>#DIV/0!</v>
      </c>
      <c r="H38" s="125" t="e">
        <f t="shared" si="17"/>
        <v>#DIV/0!</v>
      </c>
      <c r="I38" s="125" t="e">
        <f t="shared" si="17"/>
        <v>#DIV/0!</v>
      </c>
      <c r="J38" s="125" t="e">
        <f t="shared" si="17"/>
        <v>#DIV/0!</v>
      </c>
      <c r="K38" s="86">
        <f t="shared" si="13"/>
        <v>0</v>
      </c>
      <c r="L38" s="54">
        <f t="shared" si="13"/>
        <v>-1.1742419999999998</v>
      </c>
      <c r="M38" s="54">
        <f t="shared" si="13"/>
        <v>-2.2410420000000064</v>
      </c>
      <c r="N38" s="54">
        <f t="shared" si="13"/>
        <v>-1.5425420000000098</v>
      </c>
      <c r="O38" s="54" t="e">
        <f t="shared" si="13"/>
        <v>#DIV/0!</v>
      </c>
      <c r="P38" s="54" t="e">
        <f t="shared" si="13"/>
        <v>#DIV/0!</v>
      </c>
      <c r="Q38" s="54" t="e">
        <f t="shared" si="13"/>
        <v>#DIV/0!</v>
      </c>
      <c r="R38" s="55" t="e">
        <f t="shared" si="13"/>
        <v>#DIV/0!</v>
      </c>
    </row>
    <row r="40" spans="1:23">
      <c r="A40" s="1189" t="s">
        <v>517</v>
      </c>
      <c r="B40" s="1189"/>
    </row>
    <row r="41" spans="1:23" ht="13" thickBot="1">
      <c r="A41" s="1181"/>
      <c r="B41" s="1181"/>
    </row>
    <row r="42" spans="1:23" ht="13" thickBot="1">
      <c r="A42" s="94" t="s">
        <v>472</v>
      </c>
      <c r="B42" s="92">
        <v>0.70499999999999996</v>
      </c>
      <c r="C42" s="88" t="s">
        <v>632</v>
      </c>
    </row>
    <row r="43" spans="1:23" ht="13" thickBot="1">
      <c r="A43" s="95" t="s">
        <v>474</v>
      </c>
      <c r="B43" s="92">
        <v>1</v>
      </c>
      <c r="C43" s="88" t="s">
        <v>632</v>
      </c>
      <c r="D43" s="83"/>
      <c r="T43" s="140"/>
      <c r="U43" s="140"/>
      <c r="V43" s="140"/>
      <c r="W43" s="140"/>
    </row>
    <row r="44" spans="1:23" ht="13" thickBot="1">
      <c r="A44" s="96" t="s">
        <v>475</v>
      </c>
      <c r="B44" s="93">
        <v>1.4350000000000001</v>
      </c>
      <c r="C44" s="88" t="s">
        <v>632</v>
      </c>
      <c r="T44" s="140"/>
      <c r="U44" s="140"/>
      <c r="V44" s="140"/>
      <c r="W44" s="140"/>
    </row>
    <row r="45" spans="1:23" ht="13" thickBot="1">
      <c r="A45" s="1211"/>
      <c r="B45" s="1212"/>
      <c r="C45" s="1184" t="s">
        <v>618</v>
      </c>
      <c r="D45" s="1214"/>
      <c r="E45" s="1214"/>
      <c r="F45" s="1214"/>
      <c r="G45" s="1214"/>
      <c r="H45" s="1214"/>
      <c r="I45" s="1214"/>
      <c r="J45" s="1185"/>
      <c r="K45" s="1184" t="s">
        <v>619</v>
      </c>
      <c r="L45" s="1214"/>
      <c r="M45" s="1214"/>
      <c r="N45" s="1214"/>
      <c r="O45" s="1214"/>
      <c r="P45" s="1214"/>
      <c r="Q45" s="1214"/>
      <c r="R45" s="1185"/>
      <c r="T45" s="140"/>
      <c r="U45" s="140"/>
      <c r="V45" s="140"/>
      <c r="W45" s="140"/>
    </row>
    <row r="46" spans="1:23" ht="13" thickBot="1">
      <c r="A46" s="1179" t="s">
        <v>637</v>
      </c>
      <c r="B46" s="1201"/>
      <c r="C46" s="28" t="s">
        <v>391</v>
      </c>
      <c r="D46" s="13" t="s">
        <v>406</v>
      </c>
      <c r="E46" s="13"/>
      <c r="F46" s="13"/>
      <c r="G46" s="13"/>
      <c r="H46" s="13"/>
      <c r="I46" s="13"/>
      <c r="J46" s="14"/>
      <c r="K46" s="35" t="str">
        <f t="shared" ref="K46:R46" si="18">C46</f>
        <v>001</v>
      </c>
      <c r="L46" s="36" t="str">
        <f t="shared" si="18"/>
        <v>007</v>
      </c>
      <c r="M46" s="36">
        <f t="shared" si="18"/>
        <v>0</v>
      </c>
      <c r="N46" s="36">
        <f t="shared" si="18"/>
        <v>0</v>
      </c>
      <c r="O46" s="36">
        <f t="shared" si="18"/>
        <v>0</v>
      </c>
      <c r="P46" s="36">
        <f t="shared" si="18"/>
        <v>0</v>
      </c>
      <c r="Q46" s="36">
        <f t="shared" si="18"/>
        <v>0</v>
      </c>
      <c r="R46" s="37">
        <f t="shared" si="18"/>
        <v>0</v>
      </c>
      <c r="T46" s="140"/>
      <c r="U46" s="140"/>
      <c r="V46" s="140"/>
      <c r="W46" s="140"/>
    </row>
    <row r="47" spans="1:23">
      <c r="A47" s="1199" t="s">
        <v>466</v>
      </c>
      <c r="B47" s="1200"/>
      <c r="C47" s="29">
        <v>0</v>
      </c>
      <c r="D47" s="16">
        <v>0</v>
      </c>
      <c r="E47" s="16"/>
      <c r="F47" s="16"/>
      <c r="G47" s="16"/>
      <c r="H47" s="16"/>
      <c r="I47" s="16"/>
      <c r="J47" s="17"/>
      <c r="K47" s="38">
        <f t="shared" ref="K47:R50" si="19">C47*25.4</f>
        <v>0</v>
      </c>
      <c r="L47" s="39">
        <f t="shared" si="19"/>
        <v>0</v>
      </c>
      <c r="M47" s="39">
        <f t="shared" si="19"/>
        <v>0</v>
      </c>
      <c r="N47" s="39">
        <f t="shared" si="19"/>
        <v>0</v>
      </c>
      <c r="O47" s="39">
        <f t="shared" si="19"/>
        <v>0</v>
      </c>
      <c r="P47" s="39">
        <f t="shared" si="19"/>
        <v>0</v>
      </c>
      <c r="Q47" s="39">
        <f t="shared" si="19"/>
        <v>0</v>
      </c>
      <c r="R47" s="40">
        <f t="shared" si="19"/>
        <v>0</v>
      </c>
      <c r="T47" s="140"/>
      <c r="U47" s="141"/>
      <c r="V47" s="142"/>
      <c r="W47" s="140"/>
    </row>
    <row r="48" spans="1:23">
      <c r="A48" s="1190" t="s">
        <v>463</v>
      </c>
      <c r="B48" s="1191"/>
      <c r="C48" s="30">
        <v>1.1200000000000001</v>
      </c>
      <c r="D48" s="19">
        <v>1.0980000000000001</v>
      </c>
      <c r="E48" s="19"/>
      <c r="F48" s="19"/>
      <c r="G48" s="19"/>
      <c r="H48" s="19"/>
      <c r="I48" s="19"/>
      <c r="J48" s="20"/>
      <c r="K48" s="41">
        <f t="shared" si="19"/>
        <v>28.448</v>
      </c>
      <c r="L48" s="42">
        <f t="shared" si="19"/>
        <v>27.889199999999999</v>
      </c>
      <c r="M48" s="42">
        <f t="shared" si="19"/>
        <v>0</v>
      </c>
      <c r="N48" s="42">
        <f t="shared" si="19"/>
        <v>0</v>
      </c>
      <c r="O48" s="42">
        <f t="shared" si="19"/>
        <v>0</v>
      </c>
      <c r="P48" s="42">
        <f t="shared" si="19"/>
        <v>0</v>
      </c>
      <c r="Q48" s="42">
        <f t="shared" si="19"/>
        <v>0</v>
      </c>
      <c r="R48" s="43">
        <f t="shared" si="19"/>
        <v>0</v>
      </c>
      <c r="T48" s="140"/>
      <c r="U48" s="141"/>
      <c r="V48" s="142"/>
      <c r="W48" s="140"/>
    </row>
    <row r="49" spans="1:23">
      <c r="A49" s="1190" t="s">
        <v>465</v>
      </c>
      <c r="B49" s="1191"/>
      <c r="C49" s="30">
        <v>1.927</v>
      </c>
      <c r="D49" s="19">
        <v>1.855</v>
      </c>
      <c r="E49" s="19"/>
      <c r="F49" s="19"/>
      <c r="G49" s="19"/>
      <c r="H49" s="19"/>
      <c r="I49" s="19"/>
      <c r="J49" s="20"/>
      <c r="K49" s="41">
        <f t="shared" si="19"/>
        <v>48.945799999999998</v>
      </c>
      <c r="L49" s="42">
        <f t="shared" si="19"/>
        <v>47.116999999999997</v>
      </c>
      <c r="M49" s="42">
        <f t="shared" si="19"/>
        <v>0</v>
      </c>
      <c r="N49" s="42">
        <f t="shared" si="19"/>
        <v>0</v>
      </c>
      <c r="O49" s="42">
        <f t="shared" si="19"/>
        <v>0</v>
      </c>
      <c r="P49" s="42">
        <f t="shared" si="19"/>
        <v>0</v>
      </c>
      <c r="Q49" s="42">
        <f t="shared" si="19"/>
        <v>0</v>
      </c>
      <c r="R49" s="43">
        <f t="shared" si="19"/>
        <v>0</v>
      </c>
      <c r="T49" s="140"/>
      <c r="U49" s="141"/>
      <c r="V49" s="142"/>
      <c r="W49" s="140"/>
    </row>
    <row r="50" spans="1:23" ht="13" thickBot="1">
      <c r="A50" s="1193" t="s">
        <v>464</v>
      </c>
      <c r="B50" s="1194"/>
      <c r="C50" s="31">
        <v>3.1909999999999998</v>
      </c>
      <c r="D50" s="23">
        <v>3.1389999999999998</v>
      </c>
      <c r="E50" s="23"/>
      <c r="F50" s="23"/>
      <c r="G50" s="23"/>
      <c r="H50" s="23"/>
      <c r="I50" s="23"/>
      <c r="J50" s="24"/>
      <c r="K50" s="44">
        <f t="shared" si="19"/>
        <v>81.051399999999987</v>
      </c>
      <c r="L50" s="45">
        <f t="shared" si="19"/>
        <v>79.730599999999995</v>
      </c>
      <c r="M50" s="45">
        <f t="shared" si="19"/>
        <v>0</v>
      </c>
      <c r="N50" s="45">
        <f t="shared" si="19"/>
        <v>0</v>
      </c>
      <c r="O50" s="45">
        <f t="shared" si="19"/>
        <v>0</v>
      </c>
      <c r="P50" s="45">
        <f t="shared" si="19"/>
        <v>0</v>
      </c>
      <c r="Q50" s="45">
        <f t="shared" si="19"/>
        <v>0</v>
      </c>
      <c r="R50" s="46">
        <f t="shared" si="19"/>
        <v>0</v>
      </c>
      <c r="T50" s="140"/>
      <c r="U50" s="140"/>
      <c r="V50" s="140"/>
      <c r="W50" s="140"/>
    </row>
    <row r="51" spans="1:23">
      <c r="A51" s="1192"/>
      <c r="B51" s="1192"/>
    </row>
    <row r="52" spans="1:23">
      <c r="A52" s="1189" t="s">
        <v>467</v>
      </c>
      <c r="B52" s="1189"/>
    </row>
    <row r="53" spans="1:23" ht="13" thickBot="1">
      <c r="A53" s="1181"/>
      <c r="B53" s="1181"/>
    </row>
    <row r="54" spans="1:23" ht="13" thickBot="1">
      <c r="A54" s="75" t="s">
        <v>471</v>
      </c>
      <c r="B54" s="32">
        <v>1.7</v>
      </c>
      <c r="C54" s="88" t="s">
        <v>632</v>
      </c>
    </row>
    <row r="55" spans="1:23" ht="13" thickBot="1">
      <c r="A55" s="135" t="s">
        <v>388</v>
      </c>
      <c r="B55" s="136">
        <f>(B54-B4)/B4</f>
        <v>0.18466898954703825</v>
      </c>
      <c r="C55" s="88"/>
    </row>
    <row r="56" spans="1:23" ht="13" thickBot="1">
      <c r="A56" s="1184"/>
      <c r="B56" s="1185"/>
      <c r="C56" s="1202" t="s">
        <v>618</v>
      </c>
      <c r="D56" s="1203"/>
      <c r="E56" s="1203"/>
      <c r="F56" s="1203"/>
      <c r="G56" s="1203"/>
      <c r="H56" s="1203"/>
      <c r="I56" s="1203"/>
      <c r="J56" s="1204"/>
      <c r="K56" s="1184" t="s">
        <v>619</v>
      </c>
      <c r="L56" s="1214"/>
      <c r="M56" s="1214"/>
      <c r="N56" s="1214"/>
      <c r="O56" s="1214"/>
      <c r="P56" s="1214"/>
      <c r="Q56" s="1214"/>
      <c r="R56" s="1185"/>
    </row>
    <row r="57" spans="1:23" ht="13" thickBot="1">
      <c r="A57" s="1179" t="s">
        <v>637</v>
      </c>
      <c r="B57" s="1180"/>
      <c r="C57" s="12" t="s">
        <v>391</v>
      </c>
      <c r="D57" s="13" t="s">
        <v>406</v>
      </c>
      <c r="E57" s="13"/>
      <c r="F57" s="13"/>
      <c r="G57" s="13"/>
      <c r="H57" s="13"/>
      <c r="I57" s="13"/>
      <c r="J57" s="14"/>
      <c r="K57" s="35" t="str">
        <f t="shared" ref="K57:R57" si="20">C57</f>
        <v>001</v>
      </c>
      <c r="L57" s="36" t="str">
        <f t="shared" si="20"/>
        <v>007</v>
      </c>
      <c r="M57" s="36">
        <f t="shared" si="20"/>
        <v>0</v>
      </c>
      <c r="N57" s="36">
        <f t="shared" si="20"/>
        <v>0</v>
      </c>
      <c r="O57" s="36">
        <f t="shared" si="20"/>
        <v>0</v>
      </c>
      <c r="P57" s="36">
        <f t="shared" si="20"/>
        <v>0</v>
      </c>
      <c r="Q57" s="36">
        <f t="shared" si="20"/>
        <v>0</v>
      </c>
      <c r="R57" s="37">
        <f t="shared" si="20"/>
        <v>0</v>
      </c>
    </row>
    <row r="58" spans="1:23">
      <c r="A58" s="1199" t="s">
        <v>470</v>
      </c>
      <c r="B58" s="1218"/>
      <c r="C58" s="15">
        <v>0</v>
      </c>
      <c r="D58" s="16">
        <v>0</v>
      </c>
      <c r="E58" s="16"/>
      <c r="F58" s="16"/>
      <c r="G58" s="16"/>
      <c r="H58" s="16"/>
      <c r="I58" s="16"/>
      <c r="J58" s="17"/>
      <c r="K58" s="38">
        <f t="shared" ref="K58:R61" si="21">C58*25.4</f>
        <v>0</v>
      </c>
      <c r="L58" s="39">
        <f t="shared" si="21"/>
        <v>0</v>
      </c>
      <c r="M58" s="39">
        <f t="shared" si="21"/>
        <v>0</v>
      </c>
      <c r="N58" s="39">
        <f t="shared" si="21"/>
        <v>0</v>
      </c>
      <c r="O58" s="39">
        <f t="shared" si="21"/>
        <v>0</v>
      </c>
      <c r="P58" s="39">
        <f t="shared" si="21"/>
        <v>0</v>
      </c>
      <c r="Q58" s="39">
        <f t="shared" si="21"/>
        <v>0</v>
      </c>
      <c r="R58" s="40">
        <f t="shared" si="21"/>
        <v>0</v>
      </c>
    </row>
    <row r="59" spans="1:23">
      <c r="A59" s="1226" t="s">
        <v>588</v>
      </c>
      <c r="B59" s="1227"/>
      <c r="C59" s="18">
        <v>3.1909999999999998</v>
      </c>
      <c r="D59" s="19">
        <v>3.1389999999999998</v>
      </c>
      <c r="E59" s="19"/>
      <c r="F59" s="19"/>
      <c r="G59" s="19"/>
      <c r="H59" s="19"/>
      <c r="I59" s="19"/>
      <c r="J59" s="20"/>
      <c r="K59" s="41">
        <f t="shared" si="21"/>
        <v>81.051399999999987</v>
      </c>
      <c r="L59" s="42">
        <f t="shared" si="21"/>
        <v>79.730599999999995</v>
      </c>
      <c r="M59" s="42">
        <f t="shared" si="21"/>
        <v>0</v>
      </c>
      <c r="N59" s="42">
        <f t="shared" si="21"/>
        <v>0</v>
      </c>
      <c r="O59" s="42">
        <f t="shared" si="21"/>
        <v>0</v>
      </c>
      <c r="P59" s="42">
        <f t="shared" si="21"/>
        <v>0</v>
      </c>
      <c r="Q59" s="42">
        <f t="shared" si="21"/>
        <v>0</v>
      </c>
      <c r="R59" s="43">
        <f t="shared" si="21"/>
        <v>0</v>
      </c>
    </row>
    <row r="60" spans="1:23">
      <c r="A60" s="1190" t="s">
        <v>589</v>
      </c>
      <c r="B60" s="1219"/>
      <c r="C60" s="18">
        <v>3.802</v>
      </c>
      <c r="D60" s="19">
        <v>3.746</v>
      </c>
      <c r="E60" s="19"/>
      <c r="F60" s="19"/>
      <c r="G60" s="19"/>
      <c r="H60" s="19"/>
      <c r="I60" s="19"/>
      <c r="J60" s="20"/>
      <c r="K60" s="41">
        <f t="shared" si="21"/>
        <v>96.570799999999991</v>
      </c>
      <c r="L60" s="42">
        <f t="shared" si="21"/>
        <v>95.148399999999995</v>
      </c>
      <c r="M60" s="42">
        <f t="shared" si="21"/>
        <v>0</v>
      </c>
      <c r="N60" s="42">
        <f t="shared" si="21"/>
        <v>0</v>
      </c>
      <c r="O60" s="42">
        <f t="shared" si="21"/>
        <v>0</v>
      </c>
      <c r="P60" s="42">
        <f t="shared" si="21"/>
        <v>0</v>
      </c>
      <c r="Q60" s="42">
        <f t="shared" si="21"/>
        <v>0</v>
      </c>
      <c r="R60" s="43">
        <f t="shared" si="21"/>
        <v>0</v>
      </c>
    </row>
    <row r="61" spans="1:23" ht="13" thickBot="1">
      <c r="A61" s="1193" t="s">
        <v>590</v>
      </c>
      <c r="B61" s="1213"/>
      <c r="C61" s="22">
        <v>3.802</v>
      </c>
      <c r="D61" s="23">
        <v>3.746</v>
      </c>
      <c r="E61" s="23"/>
      <c r="F61" s="23"/>
      <c r="G61" s="23"/>
      <c r="H61" s="23"/>
      <c r="I61" s="23"/>
      <c r="J61" s="24"/>
      <c r="K61" s="44">
        <f t="shared" si="21"/>
        <v>96.570799999999991</v>
      </c>
      <c r="L61" s="45">
        <f t="shared" si="21"/>
        <v>95.148399999999995</v>
      </c>
      <c r="M61" s="45">
        <f t="shared" si="21"/>
        <v>0</v>
      </c>
      <c r="N61" s="45">
        <f t="shared" si="21"/>
        <v>0</v>
      </c>
      <c r="O61" s="45">
        <f t="shared" si="21"/>
        <v>0</v>
      </c>
      <c r="P61" s="45">
        <f t="shared" si="21"/>
        <v>0</v>
      </c>
      <c r="Q61" s="45">
        <f t="shared" si="21"/>
        <v>0</v>
      </c>
      <c r="R61" s="46">
        <f t="shared" si="21"/>
        <v>0</v>
      </c>
    </row>
    <row r="62" spans="1:23" ht="13" thickBot="1">
      <c r="A62" s="33"/>
      <c r="B62" s="33"/>
    </row>
    <row r="63" spans="1:23" ht="13" thickBot="1">
      <c r="A63" s="100" t="s">
        <v>477</v>
      </c>
      <c r="B63" s="33"/>
    </row>
    <row r="64" spans="1:23">
      <c r="A64" s="82"/>
      <c r="B64" s="33"/>
    </row>
    <row r="65" spans="1:28">
      <c r="B65" s="33"/>
    </row>
    <row r="66" spans="1:28">
      <c r="B66" s="33"/>
    </row>
    <row r="67" spans="1:28">
      <c r="B67" s="33"/>
    </row>
    <row r="68" spans="1:28">
      <c r="B68" s="33"/>
    </row>
    <row r="69" spans="1:28">
      <c r="B69" s="33"/>
    </row>
    <row r="70" spans="1:28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88"/>
      <c r="W70" s="88"/>
      <c r="X70" s="88"/>
      <c r="Y70" s="88"/>
      <c r="Z70" s="88"/>
      <c r="AA70" s="88"/>
      <c r="AB70" s="88"/>
    </row>
    <row r="71" spans="1:28" ht="13" thickBot="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88"/>
      <c r="W71" s="88"/>
      <c r="X71" s="88"/>
      <c r="Y71" s="88"/>
      <c r="Z71" s="88"/>
      <c r="AA71" s="88"/>
      <c r="AB71" s="88"/>
    </row>
    <row r="72" spans="1:28" ht="15.75" customHeight="1">
      <c r="A72" s="1220" t="s">
        <v>759</v>
      </c>
      <c r="B72" s="1221"/>
      <c r="C72" s="1221"/>
      <c r="D72" s="1221"/>
      <c r="E72" s="1221"/>
      <c r="F72" s="1221"/>
      <c r="G72" s="1221"/>
      <c r="H72" s="1221"/>
      <c r="I72" s="1221"/>
      <c r="J72" s="1221"/>
      <c r="K72" s="1221"/>
      <c r="L72" s="1221"/>
      <c r="M72" s="1221"/>
      <c r="N72" s="1221"/>
      <c r="O72" s="1221"/>
      <c r="P72" s="1221"/>
      <c r="Q72" s="1221"/>
      <c r="R72" s="1221"/>
      <c r="S72" s="1221"/>
      <c r="T72" s="1221"/>
      <c r="U72" s="1222"/>
      <c r="V72" s="88"/>
      <c r="W72" s="88"/>
      <c r="X72" s="88"/>
      <c r="Y72" s="88"/>
      <c r="Z72" s="88"/>
      <c r="AA72" s="88"/>
      <c r="AB72" s="88"/>
    </row>
    <row r="73" spans="1:28" ht="13" thickBot="1">
      <c r="A73" s="1223"/>
      <c r="B73" s="1224"/>
      <c r="C73" s="1224"/>
      <c r="D73" s="1224"/>
      <c r="E73" s="1224"/>
      <c r="F73" s="1224"/>
      <c r="G73" s="1224"/>
      <c r="H73" s="1224"/>
      <c r="I73" s="1224"/>
      <c r="J73" s="1224"/>
      <c r="K73" s="1224"/>
      <c r="L73" s="1224"/>
      <c r="M73" s="1224"/>
      <c r="N73" s="1224"/>
      <c r="O73" s="1224"/>
      <c r="P73" s="1224"/>
      <c r="Q73" s="1224"/>
      <c r="R73" s="1224"/>
      <c r="S73" s="1224"/>
      <c r="T73" s="1224"/>
      <c r="U73" s="1225"/>
      <c r="V73" s="88"/>
      <c r="W73" s="88"/>
      <c r="X73" s="88"/>
      <c r="Y73" s="88"/>
      <c r="Z73" s="88"/>
      <c r="AA73" s="88"/>
      <c r="AB73" s="88"/>
    </row>
    <row r="74" spans="1:28" ht="12.7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88"/>
      <c r="W74" s="88"/>
      <c r="X74" s="88"/>
      <c r="Y74" s="88"/>
      <c r="Z74" s="88"/>
      <c r="AA74" s="88"/>
      <c r="AB74" s="88"/>
    </row>
    <row r="75" spans="1:28">
      <c r="A75" s="76" t="s">
        <v>478</v>
      </c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3" thickBot="1">
      <c r="A76" s="76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3" thickBot="1">
      <c r="A77" s="71"/>
      <c r="B77" s="1215" t="s">
        <v>618</v>
      </c>
      <c r="C77" s="1216"/>
      <c r="D77" s="1216"/>
      <c r="E77" s="1216"/>
      <c r="F77" s="1216"/>
      <c r="G77" s="1216"/>
      <c r="H77" s="1216"/>
      <c r="I77" s="1217"/>
      <c r="J77" s="1184" t="s">
        <v>619</v>
      </c>
      <c r="K77" s="1214"/>
      <c r="L77" s="1214"/>
      <c r="M77" s="1214"/>
      <c r="N77" s="1214"/>
      <c r="O77" s="1214"/>
      <c r="P77" s="1214"/>
      <c r="Q77" s="1185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3" thickBot="1">
      <c r="A78" s="66" t="s">
        <v>637</v>
      </c>
      <c r="B78" s="56" t="str">
        <f t="shared" ref="B78:I78" si="22">C14</f>
        <v>001</v>
      </c>
      <c r="C78" s="57" t="str">
        <f t="shared" si="22"/>
        <v>002</v>
      </c>
      <c r="D78" s="57" t="str">
        <f t="shared" si="22"/>
        <v>005</v>
      </c>
      <c r="E78" s="57" t="str">
        <f t="shared" si="22"/>
        <v>007</v>
      </c>
      <c r="F78" s="57">
        <f t="shared" si="22"/>
        <v>0</v>
      </c>
      <c r="G78" s="57">
        <f t="shared" si="22"/>
        <v>0</v>
      </c>
      <c r="H78" s="57">
        <f t="shared" si="22"/>
        <v>0</v>
      </c>
      <c r="I78" s="58">
        <f t="shared" si="22"/>
        <v>0</v>
      </c>
      <c r="J78" s="59" t="str">
        <f t="shared" ref="J78:Q78" si="23">B78</f>
        <v>001</v>
      </c>
      <c r="K78" s="60" t="str">
        <f t="shared" si="23"/>
        <v>002</v>
      </c>
      <c r="L78" s="60" t="str">
        <f t="shared" si="23"/>
        <v>005</v>
      </c>
      <c r="M78" s="60" t="str">
        <f t="shared" si="23"/>
        <v>007</v>
      </c>
      <c r="N78" s="60">
        <f t="shared" si="23"/>
        <v>0</v>
      </c>
      <c r="O78" s="60">
        <f t="shared" si="23"/>
        <v>0</v>
      </c>
      <c r="P78" s="60">
        <f t="shared" si="23"/>
        <v>0</v>
      </c>
      <c r="Q78" s="61">
        <f t="shared" si="23"/>
        <v>0</v>
      </c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>
      <c r="A79" s="72" t="s">
        <v>623</v>
      </c>
      <c r="B79" s="47">
        <f t="shared" ref="B79:I81" si="24">C34</f>
        <v>3.1909999999999998</v>
      </c>
      <c r="C79" s="48">
        <f t="shared" si="24"/>
        <v>3.1215000000000002</v>
      </c>
      <c r="D79" s="48">
        <f t="shared" si="24"/>
        <v>3.1615000000000002</v>
      </c>
      <c r="E79" s="48">
        <f t="shared" si="24"/>
        <v>3.1390000000000002</v>
      </c>
      <c r="F79" s="48" t="e">
        <f t="shared" si="24"/>
        <v>#DIV/0!</v>
      </c>
      <c r="G79" s="48" t="e">
        <f t="shared" si="24"/>
        <v>#DIV/0!</v>
      </c>
      <c r="H79" s="48" t="e">
        <f t="shared" si="24"/>
        <v>#DIV/0!</v>
      </c>
      <c r="I79" s="49" t="e">
        <f t="shared" si="24"/>
        <v>#DIV/0!</v>
      </c>
      <c r="J79" s="47">
        <f t="shared" ref="J79:Q82" si="25">B79*25.4</f>
        <v>81.051399999999987</v>
      </c>
      <c r="K79" s="48">
        <f t="shared" si="25"/>
        <v>79.286100000000005</v>
      </c>
      <c r="L79" s="48">
        <f t="shared" si="25"/>
        <v>80.302099999999996</v>
      </c>
      <c r="M79" s="48">
        <f t="shared" si="25"/>
        <v>79.730599999999995</v>
      </c>
      <c r="N79" s="48" t="e">
        <f t="shared" si="25"/>
        <v>#DIV/0!</v>
      </c>
      <c r="O79" s="48" t="e">
        <f t="shared" si="25"/>
        <v>#DIV/0!</v>
      </c>
      <c r="P79" s="48" t="e">
        <f t="shared" si="25"/>
        <v>#DIV/0!</v>
      </c>
      <c r="Q79" s="49" t="e">
        <f t="shared" si="25"/>
        <v>#DIV/0!</v>
      </c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>
      <c r="A80" s="73" t="s">
        <v>479</v>
      </c>
      <c r="B80" s="50">
        <f t="shared" si="24"/>
        <v>-4.0000000000000001E-3</v>
      </c>
      <c r="C80" s="51">
        <f t="shared" si="24"/>
        <v>-1E-3</v>
      </c>
      <c r="D80" s="51">
        <f t="shared" si="24"/>
        <v>-2E-3</v>
      </c>
      <c r="E80" s="51">
        <f t="shared" si="24"/>
        <v>-1E-3</v>
      </c>
      <c r="F80" s="51">
        <f t="shared" si="24"/>
        <v>0</v>
      </c>
      <c r="G80" s="51">
        <f t="shared" si="24"/>
        <v>0</v>
      </c>
      <c r="H80" s="51">
        <f t="shared" si="24"/>
        <v>0</v>
      </c>
      <c r="I80" s="52">
        <f t="shared" si="24"/>
        <v>0</v>
      </c>
      <c r="J80" s="50">
        <f t="shared" si="25"/>
        <v>-0.1016</v>
      </c>
      <c r="K80" s="51">
        <f t="shared" si="25"/>
        <v>-2.5399999999999999E-2</v>
      </c>
      <c r="L80" s="51">
        <f t="shared" si="25"/>
        <v>-5.0799999999999998E-2</v>
      </c>
      <c r="M80" s="51">
        <f t="shared" si="25"/>
        <v>-2.5399999999999999E-2</v>
      </c>
      <c r="N80" s="51">
        <f t="shared" si="25"/>
        <v>0</v>
      </c>
      <c r="O80" s="51">
        <f t="shared" si="25"/>
        <v>0</v>
      </c>
      <c r="P80" s="51">
        <f t="shared" si="25"/>
        <v>0</v>
      </c>
      <c r="Q80" s="52">
        <f t="shared" si="25"/>
        <v>0</v>
      </c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30">
      <c r="A81" s="73" t="s">
        <v>480</v>
      </c>
      <c r="B81" s="50">
        <f t="shared" si="24"/>
        <v>1E-3</v>
      </c>
      <c r="C81" s="51">
        <f t="shared" si="24"/>
        <v>-1E-3</v>
      </c>
      <c r="D81" s="51">
        <f t="shared" si="24"/>
        <v>1E-3</v>
      </c>
      <c r="E81" s="51">
        <f t="shared" si="24"/>
        <v>0</v>
      </c>
      <c r="F81" s="51">
        <f t="shared" si="24"/>
        <v>0</v>
      </c>
      <c r="G81" s="51">
        <f t="shared" si="24"/>
        <v>0</v>
      </c>
      <c r="H81" s="51">
        <f t="shared" si="24"/>
        <v>0</v>
      </c>
      <c r="I81" s="52">
        <f t="shared" si="24"/>
        <v>0</v>
      </c>
      <c r="J81" s="50">
        <f t="shared" si="25"/>
        <v>2.5399999999999999E-2</v>
      </c>
      <c r="K81" s="51">
        <f t="shared" si="25"/>
        <v>-2.5399999999999999E-2</v>
      </c>
      <c r="L81" s="51">
        <f t="shared" si="25"/>
        <v>2.5399999999999999E-2</v>
      </c>
      <c r="M81" s="51">
        <f t="shared" si="25"/>
        <v>0</v>
      </c>
      <c r="N81" s="51">
        <f t="shared" si="25"/>
        <v>0</v>
      </c>
      <c r="O81" s="51">
        <f t="shared" si="25"/>
        <v>0</v>
      </c>
      <c r="P81" s="51">
        <f t="shared" si="25"/>
        <v>0</v>
      </c>
      <c r="Q81" s="52">
        <f t="shared" si="25"/>
        <v>0</v>
      </c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30" ht="13" thickBot="1">
      <c r="A82" s="74" t="s">
        <v>586</v>
      </c>
      <c r="B82" s="53">
        <f t="shared" ref="B82:I82" si="26">C38</f>
        <v>0</v>
      </c>
      <c r="C82" s="54">
        <f t="shared" si="26"/>
        <v>-4.6229999999999993E-2</v>
      </c>
      <c r="D82" s="54">
        <f t="shared" si="26"/>
        <v>-8.8230000000000253E-2</v>
      </c>
      <c r="E82" s="54">
        <f t="shared" si="26"/>
        <v>-6.0730000000000395E-2</v>
      </c>
      <c r="F82" s="54" t="e">
        <f t="shared" si="26"/>
        <v>#DIV/0!</v>
      </c>
      <c r="G82" s="54" t="e">
        <f t="shared" si="26"/>
        <v>#DIV/0!</v>
      </c>
      <c r="H82" s="54" t="e">
        <f t="shared" si="26"/>
        <v>#DIV/0!</v>
      </c>
      <c r="I82" s="55" t="e">
        <f t="shared" si="26"/>
        <v>#DIV/0!</v>
      </c>
      <c r="J82" s="53">
        <f t="shared" si="25"/>
        <v>0</v>
      </c>
      <c r="K82" s="54">
        <f t="shared" si="25"/>
        <v>-1.1742419999999998</v>
      </c>
      <c r="L82" s="54">
        <f t="shared" si="25"/>
        <v>-2.2410420000000064</v>
      </c>
      <c r="M82" s="54">
        <f t="shared" si="25"/>
        <v>-1.5425420000000098</v>
      </c>
      <c r="N82" s="54" t="e">
        <f t="shared" si="25"/>
        <v>#DIV/0!</v>
      </c>
      <c r="O82" s="54" t="e">
        <f t="shared" si="25"/>
        <v>#DIV/0!</v>
      </c>
      <c r="P82" s="54" t="e">
        <f t="shared" si="25"/>
        <v>#DIV/0!</v>
      </c>
      <c r="Q82" s="55" t="e">
        <f t="shared" si="25"/>
        <v>#DIV/0!</v>
      </c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30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30">
      <c r="A84" s="76" t="s">
        <v>517</v>
      </c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30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30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30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30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30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30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30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30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30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V93" s="62" t="s">
        <v>758</v>
      </c>
      <c r="W93" s="62"/>
      <c r="X93" s="62"/>
      <c r="Y93" s="62"/>
      <c r="Z93" s="62"/>
      <c r="AA93" s="62"/>
      <c r="AB93" s="62"/>
      <c r="AC93" s="62"/>
      <c r="AD93" s="62"/>
    </row>
    <row r="94" spans="1:30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V94" s="62"/>
      <c r="W94" s="62"/>
      <c r="X94" s="62"/>
      <c r="Y94" s="62"/>
      <c r="Z94" s="62"/>
      <c r="AA94" s="62"/>
      <c r="AB94" s="62"/>
      <c r="AC94" s="62"/>
      <c r="AD94" s="62"/>
    </row>
    <row r="95" spans="1:30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V95" s="62"/>
      <c r="W95" s="63" t="str">
        <f t="shared" ref="W95:AD95" si="27">"Blade S/N "&amp;C46</f>
        <v>Blade S/N 001</v>
      </c>
      <c r="X95" s="63" t="str">
        <f t="shared" si="27"/>
        <v>Blade S/N 007</v>
      </c>
      <c r="Y95" s="63" t="str">
        <f t="shared" si="27"/>
        <v xml:space="preserve">Blade S/N </v>
      </c>
      <c r="Z95" s="63" t="str">
        <f t="shared" si="27"/>
        <v xml:space="preserve">Blade S/N </v>
      </c>
      <c r="AA95" s="63" t="str">
        <f t="shared" si="27"/>
        <v xml:space="preserve">Blade S/N </v>
      </c>
      <c r="AB95" s="63" t="str">
        <f t="shared" si="27"/>
        <v xml:space="preserve">Blade S/N </v>
      </c>
      <c r="AC95" s="63" t="str">
        <f t="shared" si="27"/>
        <v xml:space="preserve">Blade S/N </v>
      </c>
      <c r="AD95" s="63" t="str">
        <f t="shared" si="27"/>
        <v xml:space="preserve">Blade S/N </v>
      </c>
    </row>
    <row r="96" spans="1:30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V96" s="64">
        <f>B42</f>
        <v>0.70499999999999996</v>
      </c>
      <c r="W96" s="65">
        <f t="shared" ref="W96:AD98" si="28">K48-K$47</f>
        <v>28.448</v>
      </c>
      <c r="X96" s="65">
        <f t="shared" si="28"/>
        <v>27.889199999999999</v>
      </c>
      <c r="Y96" s="65">
        <f t="shared" si="28"/>
        <v>0</v>
      </c>
      <c r="Z96" s="65">
        <f t="shared" si="28"/>
        <v>0</v>
      </c>
      <c r="AA96" s="65">
        <f t="shared" si="28"/>
        <v>0</v>
      </c>
      <c r="AB96" s="65">
        <f t="shared" si="28"/>
        <v>0</v>
      </c>
      <c r="AC96" s="65">
        <f t="shared" si="28"/>
        <v>0</v>
      </c>
      <c r="AD96" s="65">
        <f t="shared" si="28"/>
        <v>0</v>
      </c>
    </row>
    <row r="97" spans="1:30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V97" s="64">
        <f>B43</f>
        <v>1</v>
      </c>
      <c r="W97" s="65">
        <f t="shared" si="28"/>
        <v>48.945799999999998</v>
      </c>
      <c r="X97" s="65">
        <f t="shared" si="28"/>
        <v>47.116999999999997</v>
      </c>
      <c r="Y97" s="65">
        <f t="shared" si="28"/>
        <v>0</v>
      </c>
      <c r="Z97" s="65">
        <f t="shared" si="28"/>
        <v>0</v>
      </c>
      <c r="AA97" s="65">
        <f t="shared" si="28"/>
        <v>0</v>
      </c>
      <c r="AB97" s="65">
        <f t="shared" si="28"/>
        <v>0</v>
      </c>
      <c r="AC97" s="65">
        <f t="shared" si="28"/>
        <v>0</v>
      </c>
      <c r="AD97" s="65">
        <f t="shared" si="28"/>
        <v>0</v>
      </c>
    </row>
    <row r="98" spans="1:30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V98" s="64">
        <f>B44</f>
        <v>1.4350000000000001</v>
      </c>
      <c r="W98" s="65">
        <f t="shared" si="28"/>
        <v>81.051399999999987</v>
      </c>
      <c r="X98" s="65">
        <f t="shared" si="28"/>
        <v>79.730599999999995</v>
      </c>
      <c r="Y98" s="65">
        <f t="shared" si="28"/>
        <v>0</v>
      </c>
      <c r="Z98" s="65">
        <f t="shared" si="28"/>
        <v>0</v>
      </c>
      <c r="AA98" s="65">
        <f t="shared" si="28"/>
        <v>0</v>
      </c>
      <c r="AB98" s="65">
        <f t="shared" si="28"/>
        <v>0</v>
      </c>
      <c r="AC98" s="65">
        <f t="shared" si="28"/>
        <v>0</v>
      </c>
      <c r="AD98" s="65">
        <f t="shared" si="28"/>
        <v>0</v>
      </c>
    </row>
    <row r="99" spans="1:30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30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30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30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71"/>
      <c r="U102" s="71"/>
      <c r="V102" s="71"/>
      <c r="W102" s="71"/>
      <c r="X102" s="71"/>
      <c r="Y102" s="88"/>
      <c r="Z102" s="71"/>
      <c r="AA102" s="88"/>
      <c r="AB102" s="88"/>
    </row>
    <row r="103" spans="1:30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30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30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30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30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30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30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30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30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30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30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30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30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30" ht="13" thickBo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30" ht="13" thickBot="1">
      <c r="A117" s="66" t="s">
        <v>637</v>
      </c>
      <c r="B117" s="35" t="str">
        <f t="shared" ref="B117:I117" si="29">C46</f>
        <v>001</v>
      </c>
      <c r="C117" s="36" t="str">
        <f t="shared" si="29"/>
        <v>007</v>
      </c>
      <c r="D117" s="36">
        <f t="shared" si="29"/>
        <v>0</v>
      </c>
      <c r="E117" s="36">
        <f t="shared" si="29"/>
        <v>0</v>
      </c>
      <c r="F117" s="36">
        <f t="shared" si="29"/>
        <v>0</v>
      </c>
      <c r="G117" s="36">
        <f t="shared" si="29"/>
        <v>0</v>
      </c>
      <c r="H117" s="36">
        <f t="shared" si="29"/>
        <v>0</v>
      </c>
      <c r="I117" s="37">
        <f t="shared" si="29"/>
        <v>0</v>
      </c>
      <c r="J117" s="99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30" ht="13" thickBot="1">
      <c r="A118" s="67" t="s">
        <v>587</v>
      </c>
      <c r="B118" s="68">
        <f t="shared" ref="B118:I118" si="30">RSQ(W96:W98,$V96:$V98)</f>
        <v>0.9997296324145768</v>
      </c>
      <c r="C118" s="69">
        <f t="shared" si="30"/>
        <v>0.99857860035253698</v>
      </c>
      <c r="D118" s="69" t="e">
        <f t="shared" si="30"/>
        <v>#DIV/0!</v>
      </c>
      <c r="E118" s="69" t="e">
        <f t="shared" si="30"/>
        <v>#DIV/0!</v>
      </c>
      <c r="F118" s="69" t="e">
        <f t="shared" si="30"/>
        <v>#DIV/0!</v>
      </c>
      <c r="G118" s="69" t="e">
        <f t="shared" si="30"/>
        <v>#DIV/0!</v>
      </c>
      <c r="H118" s="69" t="e">
        <f t="shared" si="30"/>
        <v>#DIV/0!</v>
      </c>
      <c r="I118" s="70" t="e">
        <f t="shared" si="30"/>
        <v>#DIV/0!</v>
      </c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30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30">
      <c r="A120" s="76" t="s">
        <v>687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30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30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30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30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30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30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30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V127" s="62" t="s">
        <v>758</v>
      </c>
      <c r="W127" s="62"/>
      <c r="X127" s="62"/>
      <c r="Y127" s="62"/>
      <c r="Z127" s="62"/>
      <c r="AA127" s="62"/>
      <c r="AB127" s="62"/>
      <c r="AC127" s="62"/>
      <c r="AD127" s="62"/>
    </row>
    <row r="128" spans="1:30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1:30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V129" s="62"/>
      <c r="W129" s="63" t="str">
        <f t="shared" ref="W129:AD129" si="31">"Blade S/N "&amp;C57</f>
        <v>Blade S/N 001</v>
      </c>
      <c r="X129" s="63" t="str">
        <f t="shared" si="31"/>
        <v>Blade S/N 007</v>
      </c>
      <c r="Y129" s="63" t="str">
        <f t="shared" si="31"/>
        <v xml:space="preserve">Blade S/N </v>
      </c>
      <c r="Z129" s="63" t="str">
        <f t="shared" si="31"/>
        <v xml:space="preserve">Blade S/N </v>
      </c>
      <c r="AA129" s="63" t="str">
        <f t="shared" si="31"/>
        <v xml:space="preserve">Blade S/N </v>
      </c>
      <c r="AB129" s="63" t="str">
        <f t="shared" si="31"/>
        <v xml:space="preserve">Blade S/N </v>
      </c>
      <c r="AC129" s="63" t="str">
        <f t="shared" si="31"/>
        <v xml:space="preserve">Blade S/N </v>
      </c>
      <c r="AD129" s="63" t="str">
        <f t="shared" si="31"/>
        <v xml:space="preserve">Blade S/N </v>
      </c>
    </row>
    <row r="130" spans="1:30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V130" s="62">
        <v>0</v>
      </c>
      <c r="W130" s="65">
        <f t="shared" ref="W130:AD130" si="32">K58</f>
        <v>0</v>
      </c>
      <c r="X130" s="65">
        <f t="shared" si="32"/>
        <v>0</v>
      </c>
      <c r="Y130" s="65">
        <f t="shared" si="32"/>
        <v>0</v>
      </c>
      <c r="Z130" s="65">
        <f t="shared" si="32"/>
        <v>0</v>
      </c>
      <c r="AA130" s="65">
        <f t="shared" si="32"/>
        <v>0</v>
      </c>
      <c r="AB130" s="65">
        <f t="shared" si="32"/>
        <v>0</v>
      </c>
      <c r="AC130" s="65">
        <f t="shared" si="32"/>
        <v>0</v>
      </c>
      <c r="AD130" s="65">
        <f t="shared" si="32"/>
        <v>0</v>
      </c>
    </row>
    <row r="131" spans="1:30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V131" s="64">
        <f>B4</f>
        <v>1.4350000000000001</v>
      </c>
      <c r="W131" s="65">
        <f t="shared" ref="W131:AD133" si="33">K59-K$58</f>
        <v>81.051399999999987</v>
      </c>
      <c r="X131" s="65">
        <f t="shared" si="33"/>
        <v>79.730599999999995</v>
      </c>
      <c r="Y131" s="65">
        <f t="shared" si="33"/>
        <v>0</v>
      </c>
      <c r="Z131" s="65">
        <f t="shared" si="33"/>
        <v>0</v>
      </c>
      <c r="AA131" s="65">
        <f t="shared" si="33"/>
        <v>0</v>
      </c>
      <c r="AB131" s="65">
        <f t="shared" si="33"/>
        <v>0</v>
      </c>
      <c r="AC131" s="65">
        <f t="shared" si="33"/>
        <v>0</v>
      </c>
      <c r="AD131" s="65">
        <f t="shared" si="33"/>
        <v>0</v>
      </c>
    </row>
    <row r="132" spans="1:30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V132" s="64">
        <f>B54</f>
        <v>1.7</v>
      </c>
      <c r="W132" s="65">
        <f t="shared" si="33"/>
        <v>96.570799999999991</v>
      </c>
      <c r="X132" s="65">
        <f t="shared" si="33"/>
        <v>95.148399999999995</v>
      </c>
      <c r="Y132" s="65">
        <f t="shared" si="33"/>
        <v>0</v>
      </c>
      <c r="Z132" s="65">
        <f t="shared" si="33"/>
        <v>0</v>
      </c>
      <c r="AA132" s="65">
        <f t="shared" si="33"/>
        <v>0</v>
      </c>
      <c r="AB132" s="65">
        <f t="shared" si="33"/>
        <v>0</v>
      </c>
      <c r="AC132" s="65">
        <f t="shared" si="33"/>
        <v>0</v>
      </c>
      <c r="AD132" s="65">
        <f t="shared" si="33"/>
        <v>0</v>
      </c>
    </row>
    <row r="133" spans="1:30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V133" s="64">
        <f>B54</f>
        <v>1.7</v>
      </c>
      <c r="W133" s="65">
        <f t="shared" si="33"/>
        <v>96.570799999999991</v>
      </c>
      <c r="X133" s="65">
        <f t="shared" si="33"/>
        <v>95.148399999999995</v>
      </c>
      <c r="Y133" s="65">
        <f t="shared" si="33"/>
        <v>0</v>
      </c>
      <c r="Z133" s="65">
        <f t="shared" si="33"/>
        <v>0</v>
      </c>
      <c r="AA133" s="65">
        <f t="shared" si="33"/>
        <v>0</v>
      </c>
      <c r="AB133" s="65">
        <f t="shared" si="33"/>
        <v>0</v>
      </c>
      <c r="AC133" s="65">
        <f t="shared" si="33"/>
        <v>0</v>
      </c>
      <c r="AD133" s="65">
        <f t="shared" si="33"/>
        <v>0</v>
      </c>
    </row>
    <row r="134" spans="1:30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30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30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30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30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30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30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30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30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30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30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</sheetData>
  <mergeCells count="54">
    <mergeCell ref="K45:R45"/>
    <mergeCell ref="K56:R56"/>
    <mergeCell ref="B77:I77"/>
    <mergeCell ref="A61:B61"/>
    <mergeCell ref="J77:Q77"/>
    <mergeCell ref="A58:B58"/>
    <mergeCell ref="A60:B60"/>
    <mergeCell ref="A72:U73"/>
    <mergeCell ref="A59:B59"/>
    <mergeCell ref="A57:B57"/>
    <mergeCell ref="A53:B53"/>
    <mergeCell ref="A56:B56"/>
    <mergeCell ref="K13:R13"/>
    <mergeCell ref="C45:J45"/>
    <mergeCell ref="C56:J56"/>
    <mergeCell ref="A32:B32"/>
    <mergeCell ref="A34:B34"/>
    <mergeCell ref="A36:B36"/>
    <mergeCell ref="A13:B13"/>
    <mergeCell ref="A52:B52"/>
    <mergeCell ref="A48:B48"/>
    <mergeCell ref="A49:B49"/>
    <mergeCell ref="A35:B35"/>
    <mergeCell ref="A33:B33"/>
    <mergeCell ref="A27:B27"/>
    <mergeCell ref="A40:B40"/>
    <mergeCell ref="A51:B51"/>
    <mergeCell ref="A17:B17"/>
    <mergeCell ref="A23:B23"/>
    <mergeCell ref="A24:B24"/>
    <mergeCell ref="A25:B25"/>
    <mergeCell ref="A26:B26"/>
    <mergeCell ref="B1:G1"/>
    <mergeCell ref="B2:G2"/>
    <mergeCell ref="C13:J13"/>
    <mergeCell ref="A22:B22"/>
    <mergeCell ref="A18:B18"/>
    <mergeCell ref="A19:B19"/>
    <mergeCell ref="A20:B20"/>
    <mergeCell ref="A21:B21"/>
    <mergeCell ref="A14:B14"/>
    <mergeCell ref="A15:B15"/>
    <mergeCell ref="A16:B16"/>
    <mergeCell ref="A37:B37"/>
    <mergeCell ref="A38:B38"/>
    <mergeCell ref="A28:B28"/>
    <mergeCell ref="A50:B50"/>
    <mergeCell ref="A30:B30"/>
    <mergeCell ref="A29:B29"/>
    <mergeCell ref="A47:B47"/>
    <mergeCell ref="A46:B46"/>
    <mergeCell ref="A41:B41"/>
    <mergeCell ref="A45:B45"/>
    <mergeCell ref="A31:B31"/>
  </mergeCells>
  <phoneticPr fontId="3" type="noConversion"/>
  <conditionalFormatting sqref="J80:Q81">
    <cfRule type="expression" dxfId="706" priority="1" stopIfTrue="1">
      <formula>ABS(J80)&gt;=2</formula>
    </cfRule>
    <cfRule type="expression" priority="2" stopIfTrue="1">
      <formula>ABS(J80)&gt;1</formula>
    </cfRule>
  </conditionalFormatting>
  <conditionalFormatting sqref="J82:Q82">
    <cfRule type="expression" dxfId="705" priority="3" stopIfTrue="1">
      <formula>ABS(J82)&gt;=3</formula>
    </cfRule>
    <cfRule type="expression" dxfId="704" priority="4" stopIfTrue="1">
      <formula>ABS(J82)&gt;2</formula>
    </cfRule>
  </conditionalFormatting>
  <conditionalFormatting sqref="B80:I81 C35:J36">
    <cfRule type="expression" dxfId="703" priority="5" stopIfTrue="1">
      <formula>ABS(B35)&gt;=0.07874</formula>
    </cfRule>
    <cfRule type="expression" dxfId="702" priority="6" stopIfTrue="1">
      <formula>ABS(B35)&gt;0.03937</formula>
    </cfRule>
  </conditionalFormatting>
  <conditionalFormatting sqref="B82:I82">
    <cfRule type="expression" dxfId="701" priority="7" stopIfTrue="1">
      <formula>ABS(B82)&gt;=0.11811</formula>
    </cfRule>
    <cfRule type="expression" dxfId="700" priority="8" stopIfTrue="1">
      <formula>ABS(B82)&gt;0.07874</formula>
    </cfRule>
  </conditionalFormatting>
  <conditionalFormatting sqref="K35:R36">
    <cfRule type="expression" dxfId="699" priority="9" stopIfTrue="1">
      <formula>ABS(K35)&gt;=2</formula>
    </cfRule>
    <cfRule type="expression" dxfId="698" priority="10" stopIfTrue="1">
      <formula>ABS(K35)&gt;1</formula>
    </cfRule>
  </conditionalFormatting>
  <conditionalFormatting sqref="K38:R38">
    <cfRule type="expression" dxfId="697" priority="11" stopIfTrue="1">
      <formula>ABS(K38)&gt;=3</formula>
    </cfRule>
    <cfRule type="expression" dxfId="696" priority="12" stopIfTrue="1">
      <formula>ABS(K38)&gt;2</formula>
    </cfRule>
  </conditionalFormatting>
  <conditionalFormatting sqref="C38:J38">
    <cfRule type="expression" dxfId="695" priority="13" stopIfTrue="1">
      <formula>ABS(C38)&gt;=0.1181</formula>
    </cfRule>
    <cfRule type="expression" dxfId="694" priority="14" stopIfTrue="1">
      <formula>ABS(C38)&gt;0.07874</formula>
    </cfRule>
  </conditionalFormatting>
  <pageMargins left="0.75" right="0.75" top="1" bottom="1" header="0.5" footer="0.5"/>
  <headerFooter alignWithMargins="0"/>
  <rowBreaks count="1" manualBreakCount="1">
    <brk id="69" max="27" man="1"/>
  </rowBreaks>
  <colBreaks count="1" manualBreakCount="1">
    <brk id="21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Instructions</vt:lpstr>
      <vt:lpstr>Revision History</vt:lpstr>
      <vt:lpstr>Field Descriptions</vt:lpstr>
      <vt:lpstr>Lower MC, Alter (Liberty Tool)</vt:lpstr>
      <vt:lpstr>Lower HLTS (Liberty Tool)</vt:lpstr>
      <vt:lpstr>Lower HLTS (ATM)</vt:lpstr>
      <vt:lpstr>Lower MC (ATM)</vt:lpstr>
      <vt:lpstr>Lower MC, Alter (ATM)</vt:lpstr>
      <vt:lpstr>MC-Lwr Alter (Acc)</vt:lpstr>
      <vt:lpstr>HLTS-Upr Acc</vt:lpstr>
      <vt:lpstr>HLTS-Lwr Acc</vt:lpstr>
      <vt:lpstr>HSTS-Upr Acc</vt:lpstr>
      <vt:lpstr>HSTS-Lwr Acc</vt:lpstr>
      <vt:lpstr>HLTS-Upr Acc@LLO</vt:lpstr>
      <vt:lpstr>HLTS-Lwr Acc@LLO</vt:lpstr>
      <vt:lpstr>HSTS-Upr Acc@LLO</vt:lpstr>
      <vt:lpstr>HSTS-Lwr Acc@LLO</vt:lpstr>
      <vt:lpstr>HLTS-Lwr Acc-0511</vt:lpstr>
      <vt:lpstr>HSTS-Upr Acc-0511</vt:lpstr>
      <vt:lpstr>HSTS-Lwr Acc-0511</vt:lpstr>
      <vt:lpstr>OMC-Upr Acc-0511</vt:lpstr>
      <vt:lpstr>OMC-Lwr Acc-0511</vt:lpstr>
      <vt:lpstr>HLTS-Upr BrkHt</vt:lpstr>
      <vt:lpstr>HLTS-Lwr BrkHt</vt:lpstr>
      <vt:lpstr>HSTS-Upr BrkHt</vt:lpstr>
      <vt:lpstr>HSTS-Lwr BrkHt</vt:lpstr>
      <vt:lpstr>HLTS-Upr LLO-0911</vt:lpstr>
      <vt:lpstr>HLTS-Lwr LLO-0911</vt:lpstr>
      <vt:lpstr>HSTS-Upr LLO-0911</vt:lpstr>
      <vt:lpstr>HSTS-Lwr LLO-0911</vt:lpstr>
      <vt:lpstr>OMC-Upr LLO-0911</vt:lpstr>
      <vt:lpstr>OMC-Lwr LLO-0911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</dc:creator>
  <cp:lastModifiedBy>Ralph Moffatt</cp:lastModifiedBy>
  <cp:lastPrinted>2011-09-30T00:14:01Z</cp:lastPrinted>
  <dcterms:created xsi:type="dcterms:W3CDTF">2008-09-10T13:30:25Z</dcterms:created>
  <dcterms:modified xsi:type="dcterms:W3CDTF">2011-12-08T14:17:44Z</dcterms:modified>
</cp:coreProperties>
</file>